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ing\Downloads\"/>
    </mc:Choice>
  </mc:AlternateContent>
  <xr:revisionPtr revIDLastSave="0" documentId="13_ncr:1_{15A31665-F89D-4FAC-86DC-3A3FCCC6D163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datos" sheetId="1" r:id="rId1"/>
    <sheet name="GRAFICOS" sheetId="4" r:id="rId2"/>
    <sheet name="BANCO DE CAPACITORES" sheetId="7" r:id="rId3"/>
    <sheet name="HISTOGRAMAS" sheetId="6" r:id="rId4"/>
    <sheet name="MAX_MIN" sheetId="5" r:id="rId5"/>
  </sheets>
  <definedNames>
    <definedName name="_xlnm._FilterDatabase" localSheetId="0" hidden="1">datos!$A$3:$BP$3</definedName>
    <definedName name="_xlnm._FilterDatabase" localSheetId="1" hidden="1">GRAFICOS!$A$11:$O$11</definedName>
    <definedName name="DATE">OFFSET(datos!$A$4,0,0,COUNTA(datos!$A:$A)-3,1)</definedName>
    <definedName name="DEMANDA">INDIRECT("datos!"&amp;"BQ"&amp;GRAFICOS!$N$13):INDIRECT("datos!"&amp;"BQ"&amp;GRAFICOS!$N$14)</definedName>
    <definedName name="DMIA">INDIRECT("datos!"&amp;"BE"&amp;GRAFICOS!$N$13):INDIRECT("datos!"&amp;"BE"&amp;GRAFICOS!$N$14)</definedName>
    <definedName name="DMIAVG">INDIRECT("datos!"&amp;"BH"&amp;GRAFICOS!$N$13):INDIRECT("datos!"&amp;"BH"&amp;GRAFICOS!$N$14)</definedName>
    <definedName name="DMIB">INDIRECT("datos!"&amp;"BG"&amp;GRAFICOS!$N$13):INDIRECT("datos!"&amp;"BG"&amp;GRAFICOS!$N$14)</definedName>
    <definedName name="DMIC">INDIRECT("datos!"&amp;"BG"&amp;GRAFICOS!$N$13):INDIRECT("datos!"&amp;"BG"&amp;GRAFICOS!$N$14)</definedName>
    <definedName name="DMP">INDIRECT("datos!"&amp;"BQ"&amp;GRAFICOS!$N$13):INDIRECT("datos!"&amp;"BQ"&amp;GRAFICOS!$N$14)</definedName>
    <definedName name="DMQ">INDIRECT("datos!"&amp;"BR"&amp;GRAFICOS!$N$13):INDIRECT("datos!"&amp;"BR"&amp;GRAFICOS!$N$14)</definedName>
    <definedName name="DMS">INDIRECT("datos!"&amp;"BS"&amp;GRAFICOS!$N$13):INDIRECT("datos!"&amp;"BS"&amp;GRAFICOS!$N$14)</definedName>
    <definedName name="EPSUM">INDIRECT("datos!"&amp;"BB"&amp;GRAFICOS!$N$13):INDIRECT("datos!"&amp;"BB"&amp;GRAFICOS!$N$14)</definedName>
    <definedName name="EQSUM">INDIRECT("datos!"&amp;"BC"&amp;GRAFICOS!$N$13):INDIRECT("datos!"&amp;"BC"&amp;GRAFICOS!$N$14)</definedName>
    <definedName name="ESSUM">INDIRECT("datos!"&amp;"BD"&amp;GRAFICOS!$N$13):INDIRECT("datos!"&amp;"BD"&amp;GRAFICOS!$N$14)</definedName>
    <definedName name="F_AVG">INDIRECT("datos!"&amp;"AW"&amp;GRAFICOS!$N$13):INDIRECT("datos!"&amp;"AW"&amp;GRAFICOS!$N$14)</definedName>
    <definedName name="fichero" localSheetId="0">datos!$A$1:$BE$10</definedName>
    <definedName name="IA">INDIRECT("datos!"&amp;"K"&amp;GRAFICOS!$N$13):INDIRECT("datos!"&amp;"K"&amp;GRAFICOS!$N$14)</definedName>
    <definedName name="IAVG">INDIRECT("datos!"&amp;"N"&amp;GRAFICOS!$N$13):INDIRECT("datos!"&amp;"N"&amp;GRAFICOS!$N$14)</definedName>
    <definedName name="IB">INDIRECT("datos!"&amp;"L"&amp;GRAFICOS!$N$13):INDIRECT("datos!"&amp;"L"&amp;GRAFICOS!$N$14)</definedName>
    <definedName name="IC">INDIRECT("datos!"&amp;"M"&amp;GRAFICOS!$N$13):INDIRECT("datos!"&amp;"M"&amp;GRAFICOS!$N$14)</definedName>
    <definedName name="ITHA">INDIRECT("datos!"&amp;"O"&amp;GRAFICOS!$N$13):INDIRECT("datos!"&amp;"O"&amp;GRAFICOS!$N$14)</definedName>
    <definedName name="ITHAVG">INDIRECT("datos!"&amp;"R"&amp;GRAFICOS!$N$13):INDIRECT("datos!"&amp;"R"&amp;GRAFICOS!$N$14)</definedName>
    <definedName name="ITHB">INDIRECT("datos!"&amp;"P"&amp;GRAFICOS!$N$13):INDIRECT("datos!"&amp;"P"&amp;GRAFICOS!$N$14)</definedName>
    <definedName name="ITHC">INDIRECT("datos!"&amp;"Q"&amp;GRAFICOS!$N$13):INDIRECT("datos!"&amp;"Q"&amp;GRAFICOS!$N$14)</definedName>
    <definedName name="ITHVA">INDIRECT("datos!"&amp;"AB"&amp;GRAFICOS!$N$13):INDIRECT("datos!"&amp;"AB"&amp;GRAFICOS!$N$14)</definedName>
    <definedName name="ITHVAA">INDIRECT("datos!"&amp;"AQ"&amp;GRAFICOS!$N$13):INDIRECT("datos!"&amp;"AQ"&amp;GRAFICOS!$N$14)</definedName>
    <definedName name="ITHVB">INDIRECT("datos!"&amp;"AC"&amp;GRAFICOS!$N$13):INDIRECT("datos!"&amp;"AC"&amp;GRAFICOS!$N$14)</definedName>
    <definedName name="ITHVBA">INDIRECT("datos!"&amp;"AR"&amp;GRAFICOS!$N$13):INDIRECT("datos!"&amp;"AR"&amp;GRAFICOS!$N$14)</definedName>
    <definedName name="ITHVC">INDIRECT("datos!"&amp;"AD"&amp;GRAFICOS!$N$13):INDIRECT("datos!"&amp;"AD"&amp;GRAFICOS!$N$14)</definedName>
    <definedName name="ITHVCA">INDIRECT("datos!"&amp;"AS"&amp;GRAFICOS!$N$13):INDIRECT("datos!"&amp;"AS"&amp;GRAFICOS!$N$14)</definedName>
    <definedName name="ITHWA">INDIRECT("datos!"&amp;"AE"&amp;GRAFICOS!$N$13):INDIRECT("datos!"&amp;"AE"&amp;GRAFICOS!$N$14)</definedName>
    <definedName name="ITHWAA">INDIRECT("datos!"&amp;"AT"&amp;GRAFICOS!$N$13):INDIRECT("datos!"&amp;"AT"&amp;GRAFICOS!$N$14)</definedName>
    <definedName name="ITHWB">INDIRECT("datos!"&amp;"AF"&amp;GRAFICOS!$N$13):INDIRECT("datos!"&amp;"AF"&amp;GRAFICOS!$N$14)</definedName>
    <definedName name="ITHWBA">INDIRECT("datos!"&amp;"AU"&amp;GRAFICOS!$N$13):INDIRECT("datos!"&amp;"AU"&amp;GRAFICOS!$N$14)</definedName>
    <definedName name="ITHWC">INDIRECT("datos!"&amp;"AG"&amp;GRAFICOS!$N$13):INDIRECT("datos!"&amp;"AG"&amp;GRAFICOS!$N$14)</definedName>
    <definedName name="ITHWCA">INDIRECT("datos!"&amp;"AV"&amp;GRAFICOS!$N$13):INDIRECT("datos!"&amp;"AV"&amp;GRAFICOS!$N$14)</definedName>
    <definedName name="ITHXA">INDIRECT("datos!"&amp;"S"&amp;GRAFICOS!$N$13):INDIRECT("datos!"&amp;"S"&amp;GRAFICOS!$N$14)</definedName>
    <definedName name="ITHXAA">INDIRECT("datos!"&amp;"AH"&amp;GRAFICOS!$N$13):INDIRECT("datos!"&amp;"AH"&amp;GRAFICOS!$N$14)</definedName>
    <definedName name="ITHXB">INDIRECT("datos!"&amp;"T"&amp;GRAFICOS!$N$13):INDIRECT("datos!"&amp;"T"&amp;GRAFICOS!$N$14)</definedName>
    <definedName name="ITHXBA">INDIRECT("datos!"&amp;"AI"&amp;GRAFICOS!$N$13):INDIRECT("datos!"&amp;"AI"&amp;GRAFICOS!$N$14)</definedName>
    <definedName name="ITHXC">INDIRECT("datos!"&amp;"U"&amp;GRAFICOS!$N$13):INDIRECT("datos!"&amp;"U"&amp;GRAFICOS!$N$14)</definedName>
    <definedName name="ITHXCA">INDIRECT("datos!"&amp;"AJ"&amp;GRAFICOS!$N$13):INDIRECT("datos!"&amp;"AJ"&amp;GRAFICOS!$N$14)</definedName>
    <definedName name="ITHYA">INDIRECT("datos!"&amp;"V"&amp;GRAFICOS!$N$13):INDIRECT("datos!"&amp;"V"&amp;GRAFICOS!$N$14)</definedName>
    <definedName name="ITHYAA">INDIRECT("datos!"&amp;"AK"&amp;GRAFICOS!$N$13):INDIRECT("datos!"&amp;"AK"&amp;GRAFICOS!$N$14)</definedName>
    <definedName name="ITHYB">INDIRECT("datos!"&amp;"W"&amp;GRAFICOS!$N$13):INDIRECT("datos!"&amp;"W"&amp;GRAFICOS!$N$14)</definedName>
    <definedName name="ITHYBA">INDIRECT("datos!"&amp;"AL"&amp;GRAFICOS!$N$13):INDIRECT("datos!"&amp;"AL"&amp;GRAFICOS!$N$14)</definedName>
    <definedName name="ITHYC">INDIRECT("datos!"&amp;"X"&amp;GRAFICOS!$N$13):INDIRECT("datos!"&amp;"X"&amp;GRAFICOS!$N$14)</definedName>
    <definedName name="ITHYCA">INDIRECT("datos!"&amp;"AM"&amp;GRAFICOS!$N$13):INDIRECT("datos!"&amp;"AM"&amp;GRAFICOS!$N$14)</definedName>
    <definedName name="ITHZA">INDIRECT("datos!"&amp;"Y"&amp;GRAFICOS!$N$13):INDIRECT("datos!"&amp;"Y"&amp;GRAFICOS!$N$14)</definedName>
    <definedName name="ITHZAA">INDIRECT("datos!"&amp;"AN"&amp;GRAFICOS!$N$13):INDIRECT("datos!"&amp;"AN"&amp;GRAFICOS!$N$14)</definedName>
    <definedName name="ITHZB">INDIRECT("datos!"&amp;"Z"&amp;GRAFICOS!$N$13):INDIRECT("datos!"&amp;"Z"&amp;GRAFICOS!$N$14)</definedName>
    <definedName name="ITHZBA">INDIRECT("datos!"&amp;"AO"&amp;GRAFICOS!$N$13):INDIRECT("datos!"&amp;"AO"&amp;GRAFICOS!$N$14)</definedName>
    <definedName name="ITHZC">INDIRECT("datos!"&amp;"AA"&amp;GRAFICOS!$N$13):INDIRECT("datos!"&amp;"AA"&amp;GRAFICOS!$N$14)</definedName>
    <definedName name="ITHZCA">INDIRECT("datos!"&amp;"AP"&amp;GRAFICOS!$N$13):INDIRECT("datos!"&amp;"AP"&amp;GRAFICOS!$N$14)</definedName>
    <definedName name="P_SUM">INDIRECT("datos!"&amp;"AY"&amp;GRAFICOS!$N$13):INDIRECT("datos!"&amp;"AY"&amp;GRAFICOS!$N$14)</definedName>
    <definedName name="PDMIA">INDIRECT("datos!"&amp;"BI"&amp;GRAFICOS!$N$13):INDIRECT("datos!"&amp;"BI"&amp;GRAFICOS!$N$14)</definedName>
    <definedName name="PDMIA_DT">INDIRECT("datos!"&amp;"BJ"&amp;GRAFICOS!$N$13):INDIRECT("datos!"&amp;"BJ"&amp;GRAFICOS!$N$14)</definedName>
    <definedName name="PDMIAVG">INDIRECT("datos!"&amp;"BO"&amp;GRAFICOS!$N$13):INDIRECT("datos!"&amp;"BO"&amp;GRAFICOS!$N$14)</definedName>
    <definedName name="PDMIAVG_DT">INDIRECT("datos!"&amp;"BP"&amp;GRAFICOS!$N$13):INDIRECT("datos!"&amp;"BP"&amp;GRAFICOS!$N$14)</definedName>
    <definedName name="PDMIB">INDIRECT("datos!"&amp;"BK"&amp;GRAFICOS!$N$13):INDIRECT("datos!"&amp;"BK"&amp;GRAFICOS!$N$14)</definedName>
    <definedName name="PDMIB_DT">INDIRECT("datos!"&amp;"BL"&amp;GRAFICOS!$N$13):INDIRECT("datos!"&amp;"BL"&amp;GRAFICOS!$N$14)</definedName>
    <definedName name="PDMIC">INDIRECT("datos!"&amp;"BM"&amp;GRAFICOS!$N$13):INDIRECT("datos!"&amp;"BM"&amp;GRAFICOS!$N$14)</definedName>
    <definedName name="PDMIC_DT">INDIRECT("datos!"&amp;"BN"&amp;GRAFICOS!$N$13):INDIRECT("datos!"&amp;"BN"&amp;GRAFICOS!$N$14)</definedName>
    <definedName name="PDMP">INDIRECT("datos!"&amp;"BQ"&amp;GRAFICOS!$N$13):INDIRECT("datos!"&amp;"BQ"&amp;GRAFICOS!$N$14)</definedName>
    <definedName name="PDMQ">INDIRECT("datos!"&amp;"BR"&amp;GRAFICOS!$N$13):INDIRECT("datos!"&amp;"BR"&amp;GRAFICOS!$N$14)</definedName>
    <definedName name="PDMS">INDIRECT("datos!"&amp;"BS"&amp;GRAFICOS!$N$13):INDIRECT("datos!"&amp;"BS"&amp;GRAFICOS!$N$14)</definedName>
    <definedName name="PFAVG">INDIRECT("datos!"&amp;"AX"&amp;GRAFICOS!$N$13):INDIRECT("datos!"&amp;"AX"&amp;GRAFICOS!$N$14)</definedName>
    <definedName name="Q_SUM">INDIRECT("datos!"&amp;"AZ"&amp;GRAFICOS!$N$13):INDIRECT("datos!"&amp;"AZ"&amp;GRAFICOS!$N$14)</definedName>
    <definedName name="RANGO_TIEMPO">INDIRECT("datos!"&amp;"B"&amp;GRAFICOS!$N$13):INDIRECT("datos!"&amp;"B"&amp;GRAFICOS!$N$14)</definedName>
    <definedName name="S_SUM">INDIRECT("datos!"&amp;"BA"&amp;GRAFICOS!$N$13):INDIRECT("datos!"&amp;"BA"&amp;GRAFICOS!$N$14)</definedName>
    <definedName name="TIME">OFFSET(datos!$B$4,0,0,COUNTA(datos!$B:$B)-3,1)</definedName>
    <definedName name="UA">INDIRECT("datos!"&amp;"C"&amp;GRAFICOS!$N$13):INDIRECT("datos!"&amp;"C"&amp;GRAFICOS!$N$14)</definedName>
    <definedName name="UAVG">INDIRECT("datos!"&amp;"F"&amp;GRAFICOS!$N$13):INDIRECT("datos!"&amp;"F"&amp;GRAFICOS!$N$14)</definedName>
    <definedName name="UB">INDIRECT("datos!"&amp;"D"&amp;GRAFICOS!$N$13):INDIRECT("datos!"&amp;"D"&amp;GRAFICOS!$N$14)</definedName>
    <definedName name="UC">INDIRECT("datos!"&amp;"E"&amp;GRAFICOS!$N$13):INDIRECT("datos!"&amp;"E"&amp;GRAFICOS!$N$14)</definedName>
    <definedName name="UTHA">INDIRECT("datos!"&amp;"G"&amp;GRAFICOS!$N$13):INDIRECT("datos!"&amp;"G"&amp;GRAFICOS!$N$14)</definedName>
    <definedName name="UTHAVG">INDIRECT("datos!"&amp;"J"&amp;GRAFICOS!$N$13):INDIRECT("datos!"&amp;"J"&amp;GRAFICOS!$N$14)</definedName>
    <definedName name="UTHB">INDIRECT("datos!"&amp;"H"&amp;GRAFICOS!$N$13):INDIRECT("datos!"&amp;"H"&amp;GRAFICOS!$N$14)</definedName>
    <definedName name="UTHC">INDIRECT("datos!"&amp;"I"&amp;GRAFICOS!$N$13):INDIRECT("datos!"&amp;"I"&amp;GRAFICOS!$N$14)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5" l="1"/>
  <c r="C55" i="5"/>
  <c r="C52" i="5"/>
  <c r="C49" i="5"/>
  <c r="C46" i="5"/>
  <c r="B13" i="4"/>
  <c r="C43" i="5"/>
  <c r="C40" i="5"/>
  <c r="C37" i="5"/>
  <c r="C34" i="5"/>
  <c r="C31" i="5"/>
  <c r="A16" i="6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P10" i="4" l="1"/>
  <c r="N10" i="4" s="1"/>
  <c r="Q11" i="4" l="1"/>
  <c r="M11" i="4" s="1"/>
  <c r="Q10" i="4"/>
  <c r="M10" i="4" s="1"/>
  <c r="N13" i="4" s="1" a="1"/>
  <c r="N13" i="4" s="1"/>
  <c r="P11" i="4"/>
  <c r="N11" i="4" s="1"/>
  <c r="P13" i="4"/>
  <c r="U32" i="5"/>
  <c r="U31" i="5"/>
  <c r="U30" i="5"/>
  <c r="U29" i="5"/>
  <c r="U28" i="5"/>
  <c r="N14" i="4" l="1" a="1"/>
  <c r="N14" i="4" s="1"/>
  <c r="M13" i="4"/>
  <c r="M14" i="4"/>
  <c r="H13" i="5"/>
  <c r="F13" i="5"/>
  <c r="H14" i="5"/>
  <c r="E13" i="5"/>
  <c r="F14" i="5"/>
  <c r="E14" i="5"/>
  <c r="C61" i="6" a="1"/>
  <c r="D62" i="6" a="1"/>
  <c r="C63" i="6" a="1"/>
  <c r="C62" i="6" a="1"/>
  <c r="B65" i="6" a="1"/>
  <c r="B64" i="6" a="1"/>
  <c r="B63" i="6" a="1"/>
  <c r="C64" i="6" a="1"/>
  <c r="D65" i="6" a="1"/>
  <c r="D64" i="6" a="1"/>
  <c r="C60" i="6" a="1"/>
  <c r="D63" i="6" a="1"/>
  <c r="B66" i="6" a="1"/>
  <c r="B60" i="6" a="1"/>
  <c r="D61" i="6" a="1"/>
  <c r="D60" i="6" a="1"/>
  <c r="C66" i="6" a="1"/>
  <c r="D66" i="6" a="1"/>
  <c r="C65" i="6" a="1"/>
  <c r="B62" i="6" a="1"/>
  <c r="B61" i="6" a="1"/>
  <c r="D30" i="6" a="1"/>
  <c r="C53" i="6" a="1"/>
  <c r="B46" i="6" a="1"/>
  <c r="C25" i="6" a="1"/>
  <c r="C17" i="6" a="1"/>
  <c r="C52" i="6" a="1"/>
  <c r="C44" i="6" a="1"/>
  <c r="C36" i="6" a="1"/>
  <c r="B31" i="6" a="1"/>
  <c r="D25" i="6" a="1"/>
  <c r="B23" i="6" a="1"/>
  <c r="C20" i="6" a="1"/>
  <c r="D17" i="6" a="1"/>
  <c r="B38" i="6" a="1"/>
  <c r="B50" i="6" a="1"/>
  <c r="C33" i="6" a="1"/>
  <c r="C45" i="6" a="1"/>
  <c r="D54" i="6" a="1"/>
  <c r="D34" i="6" a="1"/>
  <c r="B44" i="6" a="1"/>
  <c r="B56" i="6" a="1"/>
  <c r="C39" i="6" a="1"/>
  <c r="D48" i="6" a="1"/>
  <c r="B30" i="6" a="1"/>
  <c r="C27" i="6" a="1"/>
  <c r="D24" i="6" a="1"/>
  <c r="B22" i="6" a="1"/>
  <c r="C19" i="6" a="1"/>
  <c r="D59" i="6" a="1"/>
  <c r="B57" i="6" a="1"/>
  <c r="C54" i="6" a="1"/>
  <c r="D51" i="6" a="1"/>
  <c r="B49" i="6" a="1"/>
  <c r="C46" i="6" a="1"/>
  <c r="D43" i="6" a="1"/>
  <c r="B41" i="6" a="1"/>
  <c r="C38" i="6" a="1"/>
  <c r="D35" i="6" a="1"/>
  <c r="B33" i="6" a="1"/>
  <c r="C30" i="6" a="1"/>
  <c r="D27" i="6" a="1"/>
  <c r="B25" i="6" a="1"/>
  <c r="C22" i="6" a="1"/>
  <c r="D19" i="6" a="1"/>
  <c r="B17" i="6" a="1"/>
  <c r="D40" i="6" a="1"/>
  <c r="D52" i="6" a="1"/>
  <c r="B36" i="6" a="1"/>
  <c r="B48" i="6" a="1"/>
  <c r="C57" i="6" a="1"/>
  <c r="D36" i="6" a="1"/>
  <c r="B58" i="6" a="1"/>
  <c r="D22" i="6" a="1"/>
  <c r="D57" i="6" a="1"/>
  <c r="D49" i="6" a="1"/>
  <c r="D41" i="6" a="1"/>
  <c r="C28" i="6" a="1"/>
  <c r="C37" i="6" a="1"/>
  <c r="D46" i="6" a="1"/>
  <c r="D58" i="6" a="1"/>
  <c r="B42" i="6" a="1"/>
  <c r="C51" i="6" a="1"/>
  <c r="C29" i="6" a="1"/>
  <c r="D26" i="6" a="1"/>
  <c r="B24" i="6" a="1"/>
  <c r="C21" i="6" a="1"/>
  <c r="D18" i="6" a="1"/>
  <c r="B59" i="6" a="1"/>
  <c r="C56" i="6" a="1"/>
  <c r="D53" i="6" a="1"/>
  <c r="B51" i="6" a="1"/>
  <c r="C48" i="6" a="1"/>
  <c r="D45" i="6" a="1"/>
  <c r="B43" i="6" a="1"/>
  <c r="C40" i="6" a="1"/>
  <c r="D37" i="6" a="1"/>
  <c r="B35" i="6" a="1"/>
  <c r="C32" i="6" a="1"/>
  <c r="D29" i="6" a="1"/>
  <c r="B27" i="6" a="1"/>
  <c r="C24" i="6" a="1"/>
  <c r="D21" i="6" a="1"/>
  <c r="B19" i="6" a="1"/>
  <c r="B34" i="6" a="1"/>
  <c r="D44" i="6" a="1"/>
  <c r="D56" i="6" a="1"/>
  <c r="B40" i="6" a="1"/>
  <c r="C49" i="6" a="1"/>
  <c r="C55" i="6" a="1"/>
  <c r="C41" i="6" a="1"/>
  <c r="B28" i="6" a="1"/>
  <c r="B20" i="6" a="1"/>
  <c r="B55" i="6" a="1"/>
  <c r="B47" i="6" a="1"/>
  <c r="B39" i="6" a="1"/>
  <c r="D33" i="6" a="1"/>
  <c r="D38" i="6" a="1"/>
  <c r="D50" i="6" a="1"/>
  <c r="D32" i="6" a="1"/>
  <c r="C43" i="6" a="1"/>
  <c r="B54" i="6" a="1"/>
  <c r="D28" i="6" a="1"/>
  <c r="B26" i="6" a="1"/>
  <c r="C23" i="6" a="1"/>
  <c r="D20" i="6" a="1"/>
  <c r="B18" i="6" a="1"/>
  <c r="C58" i="6" a="1"/>
  <c r="D55" i="6" a="1"/>
  <c r="B53" i="6" a="1"/>
  <c r="C50" i="6" a="1"/>
  <c r="D47" i="6" a="1"/>
  <c r="B45" i="6" a="1"/>
  <c r="C42" i="6" a="1"/>
  <c r="D39" i="6" a="1"/>
  <c r="B37" i="6" a="1"/>
  <c r="C34" i="6" a="1"/>
  <c r="D31" i="6" a="1"/>
  <c r="B29" i="6" a="1"/>
  <c r="C26" i="6" a="1"/>
  <c r="D23" i="6" a="1"/>
  <c r="B21" i="6" a="1"/>
  <c r="C18" i="6" a="1"/>
  <c r="C35" i="6" a="1"/>
  <c r="C47" i="6" a="1"/>
  <c r="B32" i="6" a="1"/>
  <c r="D42" i="6" a="1"/>
  <c r="B52" i="6" a="1"/>
  <c r="C59" i="6" a="1"/>
  <c r="C31" i="6" a="1"/>
  <c r="D16" i="6" a="1"/>
  <c r="C16" i="6" a="1"/>
  <c r="B16" i="6" a="1"/>
  <c r="D15" i="6" a="1"/>
  <c r="C15" i="6" a="1"/>
  <c r="B15" i="6" a="1"/>
  <c r="H86" i="5"/>
  <c r="F86" i="5"/>
  <c r="E86" i="5"/>
  <c r="F75" i="5"/>
  <c r="B10" i="7"/>
  <c r="Q37" i="7"/>
  <c r="O37" i="7"/>
  <c r="N36" i="7"/>
  <c r="Q36" i="7"/>
  <c r="B9" i="7"/>
  <c r="O35" i="7"/>
  <c r="O36" i="7"/>
  <c r="O34" i="7"/>
  <c r="Q35" i="7"/>
  <c r="N35" i="7"/>
  <c r="N37" i="7"/>
  <c r="Q34" i="7"/>
  <c r="N34" i="7"/>
  <c r="B61" i="6" l="1"/>
  <c r="B62" i="6"/>
  <c r="C65" i="6"/>
  <c r="D66" i="6"/>
  <c r="C66" i="6"/>
  <c r="D60" i="6"/>
  <c r="D61" i="6"/>
  <c r="B60" i="6"/>
  <c r="B66" i="6"/>
  <c r="D63" i="6"/>
  <c r="C60" i="6"/>
  <c r="D64" i="6"/>
  <c r="D65" i="6"/>
  <c r="C64" i="6"/>
  <c r="B63" i="6"/>
  <c r="B64" i="6"/>
  <c r="B65" i="6"/>
  <c r="C62" i="6"/>
  <c r="C63" i="6"/>
  <c r="D62" i="6"/>
  <c r="C61" i="6"/>
  <c r="C31" i="6"/>
  <c r="C59" i="6"/>
  <c r="B52" i="6"/>
  <c r="D42" i="6"/>
  <c r="B32" i="6"/>
  <c r="C47" i="6"/>
  <c r="C35" i="6"/>
  <c r="C18" i="6"/>
  <c r="B21" i="6"/>
  <c r="D23" i="6"/>
  <c r="C26" i="6"/>
  <c r="B29" i="6"/>
  <c r="D31" i="6"/>
  <c r="C34" i="6"/>
  <c r="B37" i="6"/>
  <c r="D39" i="6"/>
  <c r="C42" i="6"/>
  <c r="B45" i="6"/>
  <c r="D47" i="6"/>
  <c r="C50" i="6"/>
  <c r="B53" i="6"/>
  <c r="D55" i="6"/>
  <c r="C58" i="6"/>
  <c r="B18" i="6"/>
  <c r="D20" i="6"/>
  <c r="C23" i="6"/>
  <c r="B26" i="6"/>
  <c r="D28" i="6"/>
  <c r="B54" i="6"/>
  <c r="C43" i="6"/>
  <c r="D32" i="6"/>
  <c r="D50" i="6"/>
  <c r="D38" i="6"/>
  <c r="D33" i="6"/>
  <c r="B39" i="6"/>
  <c r="B47" i="6"/>
  <c r="B55" i="6"/>
  <c r="B20" i="6"/>
  <c r="B28" i="6"/>
  <c r="C41" i="6"/>
  <c r="C55" i="6"/>
  <c r="C49" i="6"/>
  <c r="B40" i="6"/>
  <c r="D56" i="6"/>
  <c r="D44" i="6"/>
  <c r="B34" i="6"/>
  <c r="B19" i="6"/>
  <c r="D21" i="6"/>
  <c r="C24" i="6"/>
  <c r="B27" i="6"/>
  <c r="D29" i="6"/>
  <c r="C32" i="6"/>
  <c r="B35" i="6"/>
  <c r="D37" i="6"/>
  <c r="C40" i="6"/>
  <c r="B43" i="6"/>
  <c r="D45" i="6"/>
  <c r="C48" i="6"/>
  <c r="B51" i="6"/>
  <c r="D53" i="6"/>
  <c r="C56" i="6"/>
  <c r="B59" i="6"/>
  <c r="D18" i="6"/>
  <c r="C21" i="6"/>
  <c r="B24" i="6"/>
  <c r="D26" i="6"/>
  <c r="C29" i="6"/>
  <c r="C51" i="6"/>
  <c r="B42" i="6"/>
  <c r="D58" i="6"/>
  <c r="D46" i="6"/>
  <c r="C37" i="6"/>
  <c r="C28" i="6"/>
  <c r="D41" i="6"/>
  <c r="D49" i="6"/>
  <c r="D57" i="6"/>
  <c r="D22" i="6"/>
  <c r="B58" i="6"/>
  <c r="D36" i="6"/>
  <c r="C57" i="6"/>
  <c r="B48" i="6"/>
  <c r="B36" i="6"/>
  <c r="D52" i="6"/>
  <c r="D40" i="6"/>
  <c r="B17" i="6"/>
  <c r="D19" i="6"/>
  <c r="C22" i="6"/>
  <c r="B25" i="6"/>
  <c r="D27" i="6"/>
  <c r="C30" i="6"/>
  <c r="B33" i="6"/>
  <c r="D35" i="6"/>
  <c r="C38" i="6"/>
  <c r="B41" i="6"/>
  <c r="D43" i="6"/>
  <c r="C46" i="6"/>
  <c r="B49" i="6"/>
  <c r="D51" i="6"/>
  <c r="C54" i="6"/>
  <c r="B57" i="6"/>
  <c r="D59" i="6"/>
  <c r="C19" i="6"/>
  <c r="B22" i="6"/>
  <c r="D24" i="6"/>
  <c r="C27" i="6"/>
  <c r="B30" i="6"/>
  <c r="D48" i="6"/>
  <c r="C39" i="6"/>
  <c r="B56" i="6"/>
  <c r="B44" i="6"/>
  <c r="D34" i="6"/>
  <c r="D54" i="6"/>
  <c r="C45" i="6"/>
  <c r="C33" i="6"/>
  <c r="B50" i="6"/>
  <c r="B38" i="6"/>
  <c r="D17" i="6"/>
  <c r="C20" i="6"/>
  <c r="B23" i="6"/>
  <c r="D25" i="6"/>
  <c r="B31" i="6"/>
  <c r="C36" i="6"/>
  <c r="C44" i="6"/>
  <c r="C52" i="6"/>
  <c r="C17" i="6"/>
  <c r="C25" i="6"/>
  <c r="B46" i="6"/>
  <c r="C53" i="6"/>
  <c r="D30" i="6"/>
  <c r="D16" i="6"/>
  <c r="C16" i="6"/>
  <c r="B16" i="6"/>
  <c r="D15" i="6"/>
  <c r="C15" i="6"/>
  <c r="B15" i="6"/>
  <c r="G86" i="5"/>
  <c r="P14" i="4"/>
  <c r="P35" i="7"/>
  <c r="A16" i="7"/>
  <c r="P34" i="7"/>
  <c r="P37" i="7"/>
  <c r="P36" i="7"/>
  <c r="B11" i="7"/>
  <c r="G13" i="5"/>
  <c r="G14" i="5"/>
  <c r="E56" i="5"/>
  <c r="F59" i="5"/>
  <c r="E55" i="5"/>
  <c r="E43" i="5"/>
  <c r="F24" i="5"/>
  <c r="F83" i="5"/>
  <c r="F48" i="5"/>
  <c r="E31" i="5"/>
  <c r="H41" i="5"/>
  <c r="H23" i="5"/>
  <c r="E34" i="5"/>
  <c r="H60" i="5"/>
  <c r="E24" i="5"/>
  <c r="E72" i="5"/>
  <c r="E21" i="5"/>
  <c r="H34" i="5"/>
  <c r="E68" i="5"/>
  <c r="H49" i="5"/>
  <c r="E41" i="5"/>
  <c r="H68" i="5"/>
  <c r="E83" i="5"/>
  <c r="E51" i="5"/>
  <c r="F36" i="5"/>
  <c r="F46" i="5"/>
  <c r="F71" i="5"/>
  <c r="E53" i="5"/>
  <c r="F16" i="5"/>
  <c r="H80" i="5"/>
  <c r="E54" i="5"/>
  <c r="E39" i="5"/>
  <c r="E36" i="5"/>
  <c r="E73" i="5"/>
  <c r="E49" i="5"/>
  <c r="E22" i="5"/>
  <c r="F17" i="5"/>
  <c r="H17" i="5"/>
  <c r="H59" i="5"/>
  <c r="E46" i="5"/>
  <c r="H67" i="5"/>
  <c r="F33" i="5"/>
  <c r="E60" i="5"/>
  <c r="E48" i="5"/>
  <c r="H71" i="5"/>
  <c r="F41" i="5"/>
  <c r="H29" i="5"/>
  <c r="H37" i="5"/>
  <c r="H82" i="5"/>
  <c r="F31" i="5"/>
  <c r="E80" i="5"/>
  <c r="F58" i="5"/>
  <c r="H44" i="5"/>
  <c r="F67" i="5"/>
  <c r="F27" i="5"/>
  <c r="E59" i="5"/>
  <c r="F32" i="5"/>
  <c r="F29" i="5"/>
  <c r="E64" i="5"/>
  <c r="E37" i="5"/>
  <c r="E19" i="5"/>
  <c r="H35" i="5"/>
  <c r="E40" i="5"/>
  <c r="H30" i="5"/>
  <c r="H61" i="5"/>
  <c r="H79" i="5"/>
  <c r="H15" i="5"/>
  <c r="H53" i="5"/>
  <c r="F81" i="5"/>
  <c r="E26" i="5"/>
  <c r="H50" i="5"/>
  <c r="F47" i="5"/>
  <c r="H33" i="5"/>
  <c r="E45" i="5"/>
  <c r="F60" i="5"/>
  <c r="F26" i="5"/>
  <c r="H85" i="5"/>
  <c r="E32" i="5"/>
  <c r="F38" i="5"/>
  <c r="H76" i="5"/>
  <c r="E70" i="5"/>
  <c r="H46" i="5"/>
  <c r="E20" i="5"/>
  <c r="H18" i="5"/>
  <c r="E50" i="5"/>
  <c r="F18" i="5"/>
  <c r="F64" i="5"/>
  <c r="E82" i="5"/>
  <c r="F56" i="5"/>
  <c r="F21" i="5"/>
  <c r="E79" i="5"/>
  <c r="H70" i="5"/>
  <c r="E29" i="5"/>
  <c r="E77" i="5"/>
  <c r="F80" i="5"/>
  <c r="H62" i="5"/>
  <c r="H72" i="5"/>
  <c r="H66" i="5"/>
  <c r="H19" i="5"/>
  <c r="E33" i="5"/>
  <c r="H27" i="5"/>
  <c r="H43" i="5"/>
  <c r="H31" i="5"/>
  <c r="H26" i="5"/>
  <c r="F68" i="5"/>
  <c r="H45" i="5"/>
  <c r="H78" i="5"/>
  <c r="H48" i="5"/>
  <c r="F76" i="5"/>
  <c r="H58" i="5"/>
  <c r="E76" i="5"/>
  <c r="E16" i="5"/>
  <c r="E61" i="5"/>
  <c r="H20" i="5"/>
  <c r="E17" i="5"/>
  <c r="F43" i="5"/>
  <c r="H84" i="5"/>
  <c r="F62" i="5"/>
  <c r="H40" i="5"/>
  <c r="E47" i="5"/>
  <c r="E58" i="5"/>
  <c r="E57" i="5"/>
  <c r="E71" i="5"/>
  <c r="F51" i="5"/>
  <c r="H38" i="5"/>
  <c r="H21" i="5"/>
  <c r="F77" i="5"/>
  <c r="F23" i="5"/>
  <c r="H54" i="5"/>
  <c r="E65" i="5"/>
  <c r="E52" i="5"/>
  <c r="F42" i="5"/>
  <c r="B15" i="7" a="1"/>
  <c r="F84" i="5"/>
  <c r="H75" i="5"/>
  <c r="E30" i="5"/>
  <c r="F61" i="5"/>
  <c r="F44" i="5"/>
  <c r="F20" i="5"/>
  <c r="H74" i="5"/>
  <c r="H42" i="5"/>
  <c r="F49" i="5"/>
  <c r="F50" i="5"/>
  <c r="F35" i="5"/>
  <c r="F22" i="5"/>
  <c r="H64" i="5"/>
  <c r="H77" i="5"/>
  <c r="H73" i="5"/>
  <c r="E69" i="5"/>
  <c r="F78" i="5"/>
  <c r="H57" i="5"/>
  <c r="F79" i="5"/>
  <c r="H16" i="5"/>
  <c r="H22" i="5"/>
  <c r="F72" i="5"/>
  <c r="E38" i="5"/>
  <c r="E67" i="5"/>
  <c r="F82" i="5"/>
  <c r="F52" i="5"/>
  <c r="F28" i="5"/>
  <c r="F70" i="5"/>
  <c r="F34" i="5"/>
  <c r="E63" i="5"/>
  <c r="E62" i="5"/>
  <c r="F69" i="5"/>
  <c r="E35" i="5"/>
  <c r="E75" i="5"/>
  <c r="E18" i="5"/>
  <c r="H24" i="5"/>
  <c r="H52" i="5"/>
  <c r="H83" i="5"/>
  <c r="H28" i="5"/>
  <c r="E27" i="5"/>
  <c r="E66" i="5"/>
  <c r="F63" i="5"/>
  <c r="F57" i="5"/>
  <c r="F45" i="5"/>
  <c r="E15" i="5"/>
  <c r="E23" i="5"/>
  <c r="F39" i="5"/>
  <c r="H56" i="5"/>
  <c r="E42" i="5"/>
  <c r="B16" i="7" a="1"/>
  <c r="H69" i="5"/>
  <c r="H47" i="5"/>
  <c r="E25" i="5"/>
  <c r="H51" i="5"/>
  <c r="H39" i="5"/>
  <c r="E81" i="5"/>
  <c r="F40" i="5"/>
  <c r="F15" i="5"/>
  <c r="E74" i="5"/>
  <c r="F85" i="5"/>
  <c r="F55" i="5"/>
  <c r="F65" i="5"/>
  <c r="E44" i="5"/>
  <c r="H65" i="5"/>
  <c r="F73" i="5"/>
  <c r="F37" i="5"/>
  <c r="F74" i="5"/>
  <c r="E78" i="5"/>
  <c r="F30" i="5"/>
  <c r="F19" i="5"/>
  <c r="H55" i="5"/>
  <c r="H81" i="5"/>
  <c r="F66" i="5"/>
  <c r="H25" i="5"/>
  <c r="F54" i="5"/>
  <c r="H63" i="5"/>
  <c r="E85" i="5"/>
  <c r="F25" i="5"/>
  <c r="E84" i="5"/>
  <c r="H36" i="5"/>
  <c r="F53" i="5"/>
  <c r="H32" i="5"/>
  <c r="E28" i="5"/>
  <c r="B16" i="7" l="1"/>
  <c r="D16" i="7" s="1"/>
  <c r="B15" i="7"/>
  <c r="A17" i="7"/>
  <c r="G36" i="5"/>
  <c r="G56" i="5"/>
  <c r="G43" i="5"/>
  <c r="G65" i="5"/>
  <c r="G76" i="5"/>
  <c r="G19" i="5"/>
  <c r="G70" i="5"/>
  <c r="G16" i="5"/>
  <c r="G28" i="5"/>
  <c r="G15" i="5"/>
  <c r="G55" i="5"/>
  <c r="G44" i="5"/>
  <c r="G46" i="5"/>
  <c r="G50" i="5"/>
  <c r="G45" i="5"/>
  <c r="G26" i="5"/>
  <c r="G83" i="5"/>
  <c r="G25" i="5"/>
  <c r="G40" i="5"/>
  <c r="G63" i="5"/>
  <c r="G51" i="5"/>
  <c r="G41" i="5"/>
  <c r="G81" i="5"/>
  <c r="G39" i="5"/>
  <c r="G82" i="5"/>
  <c r="G69" i="5"/>
  <c r="G32" i="5"/>
  <c r="G54" i="5"/>
  <c r="G62" i="5"/>
  <c r="G34" i="5"/>
  <c r="G48" i="5"/>
  <c r="G23" i="5"/>
  <c r="G24" i="5"/>
  <c r="G67" i="5"/>
  <c r="G60" i="5"/>
  <c r="G64" i="5"/>
  <c r="G31" i="5"/>
  <c r="G84" i="5"/>
  <c r="G75" i="5"/>
  <c r="G33" i="5"/>
  <c r="G77" i="5"/>
  <c r="G68" i="5"/>
  <c r="G37" i="5"/>
  <c r="G38" i="5"/>
  <c r="G85" i="5"/>
  <c r="G52" i="5"/>
  <c r="G66" i="5"/>
  <c r="G73" i="5"/>
  <c r="G27" i="5"/>
  <c r="G35" i="5"/>
  <c r="G20" i="5"/>
  <c r="G72" i="5"/>
  <c r="G80" i="5"/>
  <c r="G22" i="5"/>
  <c r="G61" i="5"/>
  <c r="G30" i="5"/>
  <c r="G58" i="5"/>
  <c r="G42" i="5"/>
  <c r="G21" i="5"/>
  <c r="G53" i="5"/>
  <c r="G18" i="5"/>
  <c r="G57" i="5"/>
  <c r="G78" i="5"/>
  <c r="G71" i="5"/>
  <c r="G74" i="5"/>
  <c r="G49" i="5"/>
  <c r="G79" i="5"/>
  <c r="G47" i="5"/>
  <c r="G17" i="5"/>
  <c r="G29" i="5"/>
  <c r="G59" i="5"/>
  <c r="B17" i="7" a="1"/>
  <c r="B17" i="7" l="1"/>
  <c r="D17" i="7" s="1"/>
  <c r="A18" i="7"/>
  <c r="C16" i="7"/>
  <c r="B18" i="7" a="1"/>
  <c r="C17" i="7"/>
  <c r="C15" i="7"/>
  <c r="B18" i="7" l="1"/>
  <c r="D18" i="7" s="1"/>
  <c r="A19" i="7"/>
  <c r="B19" i="7" a="1"/>
  <c r="B19" i="7" l="1"/>
  <c r="D19" i="7" s="1"/>
  <c r="A20" i="7"/>
  <c r="B20" i="7" a="1"/>
  <c r="C18" i="7"/>
  <c r="B20" i="7" l="1"/>
  <c r="D20" i="7" s="1"/>
  <c r="A21" i="7"/>
  <c r="B21" i="7" a="1"/>
  <c r="C19" i="7"/>
  <c r="B21" i="7" l="1"/>
  <c r="D21" i="7" s="1"/>
  <c r="A22" i="7"/>
  <c r="B22" i="7" a="1"/>
  <c r="C20" i="7"/>
  <c r="B22" i="7" l="1"/>
  <c r="D22" i="7" s="1"/>
  <c r="A23" i="7"/>
  <c r="B23" i="7" a="1"/>
  <c r="C21" i="7"/>
  <c r="B23" i="7" l="1"/>
  <c r="D23" i="7" s="1"/>
  <c r="A24" i="7"/>
  <c r="B24" i="7" a="1"/>
  <c r="C22" i="7"/>
  <c r="B24" i="7" l="1"/>
  <c r="D24" i="7" s="1"/>
  <c r="A25" i="7"/>
  <c r="B25" i="7" a="1"/>
  <c r="C23" i="7"/>
  <c r="B25" i="7" l="1"/>
  <c r="D25" i="7" s="1"/>
  <c r="A26" i="7"/>
  <c r="B26" i="7" a="1"/>
  <c r="C24" i="7"/>
  <c r="B26" i="7" l="1"/>
  <c r="D26" i="7" s="1"/>
  <c r="A27" i="7"/>
  <c r="C25" i="7"/>
  <c r="B27" i="7" a="1"/>
  <c r="B27" i="7" l="1"/>
  <c r="D27" i="7" s="1"/>
  <c r="A28" i="7"/>
  <c r="C26" i="7"/>
  <c r="B28" i="7" a="1"/>
  <c r="B28" i="7" l="1"/>
  <c r="D28" i="7" s="1"/>
  <c r="A29" i="7"/>
  <c r="B29" i="7" a="1"/>
  <c r="C27" i="7"/>
  <c r="B29" i="7" l="1"/>
  <c r="D29" i="7" s="1"/>
  <c r="A30" i="7"/>
  <c r="B30" i="7" a="1"/>
  <c r="C28" i="7"/>
  <c r="B30" i="7" l="1"/>
  <c r="D30" i="7" s="1"/>
  <c r="A31" i="7"/>
  <c r="B31" i="7" a="1"/>
  <c r="C29" i="7"/>
  <c r="C30" i="7"/>
  <c r="B31" i="7" l="1"/>
  <c r="D31" i="7" s="1"/>
  <c r="A32" i="7"/>
  <c r="B32" i="7" a="1"/>
  <c r="B32" i="7" l="1"/>
  <c r="D32" i="7" s="1"/>
  <c r="A33" i="7"/>
  <c r="C31" i="7"/>
  <c r="B33" i="7" a="1"/>
  <c r="B33" i="7" l="1"/>
  <c r="D33" i="7" s="1"/>
  <c r="A34" i="7"/>
  <c r="C33" i="7"/>
  <c r="B34" i="7" a="1"/>
  <c r="C32" i="7"/>
  <c r="B34" i="7" l="1"/>
  <c r="D34" i="7" s="1"/>
  <c r="A35" i="7"/>
  <c r="B35" i="7" a="1"/>
  <c r="B35" i="7" l="1"/>
  <c r="D35" i="7" s="1"/>
  <c r="A36" i="7"/>
  <c r="C34" i="7"/>
  <c r="B36" i="7" a="1"/>
  <c r="B36" i="7" l="1"/>
  <c r="D36" i="7" s="1"/>
  <c r="A37" i="7"/>
  <c r="C35" i="7"/>
  <c r="B37" i="7" a="1"/>
  <c r="B37" i="7" l="1"/>
  <c r="D37" i="7" s="1"/>
  <c r="A38" i="7"/>
  <c r="B38" i="7" a="1"/>
  <c r="C36" i="7"/>
  <c r="C37" i="7"/>
  <c r="B38" i="7" l="1"/>
  <c r="D38" i="7" s="1"/>
  <c r="A39" i="7"/>
  <c r="B39" i="7" a="1"/>
  <c r="B39" i="7" l="1"/>
  <c r="D39" i="7" s="1"/>
  <c r="A40" i="7"/>
  <c r="B40" i="7" a="1"/>
  <c r="C38" i="7"/>
  <c r="C39" i="7"/>
  <c r="B40" i="7" l="1"/>
  <c r="D40" i="7" s="1"/>
  <c r="A41" i="7"/>
  <c r="C40" i="7"/>
  <c r="B41" i="7" a="1"/>
  <c r="B41" i="7" l="1"/>
  <c r="D41" i="7" s="1"/>
  <c r="A42" i="7"/>
  <c r="B42" i="7" a="1"/>
  <c r="C41" i="7"/>
  <c r="B42" i="7" l="1"/>
  <c r="D42" i="7" s="1"/>
  <c r="A43" i="7"/>
  <c r="B43" i="7" a="1"/>
  <c r="B43" i="7" l="1"/>
  <c r="D43" i="7" s="1"/>
  <c r="A44" i="7"/>
  <c r="C42" i="7"/>
  <c r="B44" i="7" a="1"/>
  <c r="B44" i="7" l="1"/>
  <c r="D44" i="7" s="1"/>
  <c r="A45" i="7"/>
  <c r="C43" i="7"/>
  <c r="B45" i="7" a="1"/>
  <c r="B45" i="7" l="1"/>
  <c r="D45" i="7" s="1"/>
  <c r="A46" i="7"/>
  <c r="C44" i="7"/>
  <c r="B46" i="7" a="1"/>
  <c r="B46" i="7" l="1"/>
  <c r="D46" i="7" s="1"/>
  <c r="C45" i="7"/>
  <c r="C46" i="7"/>
  <c r="D47" i="7" l="1"/>
  <c r="E16" i="7" l="1"/>
  <c r="E17" i="7"/>
  <c r="E21" i="7"/>
  <c r="E25" i="7"/>
  <c r="E29" i="7"/>
  <c r="E33" i="7"/>
  <c r="E37" i="7"/>
  <c r="E41" i="7"/>
  <c r="E45" i="7"/>
  <c r="E24" i="7"/>
  <c r="E32" i="7"/>
  <c r="E40" i="7"/>
  <c r="E18" i="7"/>
  <c r="E22" i="7"/>
  <c r="E26" i="7"/>
  <c r="E30" i="7"/>
  <c r="E34" i="7"/>
  <c r="E38" i="7"/>
  <c r="E42" i="7"/>
  <c r="E46" i="7"/>
  <c r="E20" i="7"/>
  <c r="E28" i="7"/>
  <c r="E36" i="7"/>
  <c r="E19" i="7"/>
  <c r="E23" i="7"/>
  <c r="E27" i="7"/>
  <c r="E31" i="7"/>
  <c r="E35" i="7"/>
  <c r="E39" i="7"/>
  <c r="E43" i="7"/>
  <c r="E4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94CD33-5D72-4C50-8669-761FC396D018}" name="DataSheet_1819182001_3P3W" type="6" refreshedVersion="8" background="1" saveData="1">
    <textPr prompt="0" codePage="850" sourceFile="C:\Users\bring\Downloads\DataSheet_1819182001_3P3W.csv" thousands="'" comma="1">
      <textFields count="5"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<sst xmlns="http://schemas.openxmlformats.org/spreadsheetml/2006/main" count="351" uniqueCount="153">
  <si>
    <t>Date&amp;Time</t>
  </si>
  <si>
    <t>Voltage(V)</t>
  </si>
  <si>
    <t>UTHD(%)</t>
  </si>
  <si>
    <t>Current(A)</t>
  </si>
  <si>
    <t>ITHD(%)</t>
  </si>
  <si>
    <t>Power Factor</t>
  </si>
  <si>
    <t>Active Power(W)</t>
  </si>
  <si>
    <t>Reactive Power(Var)</t>
  </si>
  <si>
    <t>Apparent Power(Va)</t>
  </si>
  <si>
    <t>Active Energy(Wh)</t>
  </si>
  <si>
    <t>Reactive Energy(Varh)</t>
  </si>
  <si>
    <t>Apparent Energy(Vah)</t>
  </si>
  <si>
    <t>Current Demand(A)</t>
  </si>
  <si>
    <t>Current Peak Demand(A)&amp;Date</t>
  </si>
  <si>
    <t>Total Active Power Deamnd(W)</t>
  </si>
  <si>
    <t>Total Reactive Power Deamnd(Var)</t>
  </si>
  <si>
    <t>Total Apparent Power Deamnd(Va)</t>
  </si>
  <si>
    <t>Date</t>
  </si>
  <si>
    <t>Time</t>
  </si>
  <si>
    <t>UA</t>
  </si>
  <si>
    <t>UB</t>
  </si>
  <si>
    <t>UC</t>
  </si>
  <si>
    <t>UAvg</t>
  </si>
  <si>
    <t>UTHA</t>
  </si>
  <si>
    <t>UTHB</t>
  </si>
  <si>
    <t>UTHC</t>
  </si>
  <si>
    <t>UTHAvg</t>
  </si>
  <si>
    <t>IA</t>
  </si>
  <si>
    <t>IB</t>
  </si>
  <si>
    <t>IC</t>
  </si>
  <si>
    <t>IAvg</t>
  </si>
  <si>
    <t>ITHA</t>
  </si>
  <si>
    <t>ITHB</t>
  </si>
  <si>
    <t>ITHC</t>
  </si>
  <si>
    <t>ITHAvg</t>
  </si>
  <si>
    <t>ITHXA</t>
  </si>
  <si>
    <t>ITHXB</t>
  </si>
  <si>
    <t>ITHXC</t>
  </si>
  <si>
    <t>ITHYA</t>
  </si>
  <si>
    <t>ITHYB</t>
  </si>
  <si>
    <t>ITHYC</t>
  </si>
  <si>
    <t>ITHZA</t>
  </si>
  <si>
    <t>ITHZB</t>
  </si>
  <si>
    <t>ITHZC</t>
  </si>
  <si>
    <t>ITHVA</t>
  </si>
  <si>
    <t>ITHVB</t>
  </si>
  <si>
    <t>ITHVC</t>
  </si>
  <si>
    <t>ITHWA</t>
  </si>
  <si>
    <t>ITHWB</t>
  </si>
  <si>
    <t>ITHWC</t>
  </si>
  <si>
    <t>FAvg</t>
  </si>
  <si>
    <t>PFAvg</t>
  </si>
  <si>
    <t>PSum</t>
  </si>
  <si>
    <t>QSum</t>
  </si>
  <si>
    <t>SSum</t>
  </si>
  <si>
    <t>EPSum</t>
  </si>
  <si>
    <t>EQSum</t>
  </si>
  <si>
    <t>ESSum</t>
  </si>
  <si>
    <t>DmIA</t>
  </si>
  <si>
    <t>DmIB</t>
  </si>
  <si>
    <t>DmIC</t>
  </si>
  <si>
    <t>DmIAVG</t>
  </si>
  <si>
    <t>PDmIA</t>
  </si>
  <si>
    <t>PDmIA_D/T</t>
  </si>
  <si>
    <t>PDmIB</t>
  </si>
  <si>
    <t>PDmIB_D/T</t>
  </si>
  <si>
    <t>PDmIC</t>
  </si>
  <si>
    <t>PDmIC_D/T</t>
  </si>
  <si>
    <t>PDmIAVG</t>
  </si>
  <si>
    <t>PDmIAVG_D/T</t>
  </si>
  <si>
    <t>DmP</t>
  </si>
  <si>
    <t>PDmP</t>
  </si>
  <si>
    <t>DmQ</t>
  </si>
  <si>
    <t>PDmQ</t>
  </si>
  <si>
    <t>DmS</t>
  </si>
  <si>
    <t>PDmS</t>
  </si>
  <si>
    <t>TIPO DE CONEXION 3 FASES 4 CONDUCTORES</t>
  </si>
  <si>
    <t>MAX</t>
  </si>
  <si>
    <t>MIN</t>
  </si>
  <si>
    <t>PROMEDIO</t>
  </si>
  <si>
    <t>MAX-MIN</t>
  </si>
  <si>
    <t>N°</t>
  </si>
  <si>
    <t>Parametro</t>
  </si>
  <si>
    <t>TIPO</t>
  </si>
  <si>
    <t>www.bring.com.ar</t>
  </si>
  <si>
    <t>info@bring.com.ar</t>
  </si>
  <si>
    <t>RANGO DE DATOS</t>
  </si>
  <si>
    <t>FILAS</t>
  </si>
  <si>
    <t>Minimo</t>
  </si>
  <si>
    <t>Maximo</t>
  </si>
  <si>
    <t>REGISTROS</t>
  </si>
  <si>
    <t>TOTALES</t>
  </si>
  <si>
    <t>USADOS</t>
  </si>
  <si>
    <t>Clase</t>
  </si>
  <si>
    <t>Frecuencia</t>
  </si>
  <si>
    <t>min</t>
  </si>
  <si>
    <t>max</t>
  </si>
  <si>
    <t>de a</t>
  </si>
  <si>
    <t>menor que..</t>
  </si>
  <si>
    <t>Q_SUM</t>
  </si>
  <si>
    <t>% CUBIERTO</t>
  </si>
  <si>
    <t>Limite recomendado 3% de UTHD</t>
  </si>
  <si>
    <t>ocurrencia</t>
  </si>
  <si>
    <t>Ponderacion</t>
  </si>
  <si>
    <t>VAR</t>
  </si>
  <si>
    <t>N° DE SERIE</t>
  </si>
  <si>
    <t>Frecuency (Hz)</t>
  </si>
  <si>
    <t>Total Active Power Peak Deamnd(W)</t>
  </si>
  <si>
    <t>Total Apparent Power Peak Deamnd(Va)</t>
  </si>
  <si>
    <t>Total Reactive Power Peak Deamnd(Var)</t>
  </si>
  <si>
    <t>GRAFICOS DE OBTENIDOS CON EL ANALIZADOR DE CALIDAD DE ENERGIA ME631</t>
  </si>
  <si>
    <t>EQUIPO ME-631</t>
  </si>
  <si>
    <t xml:space="preserve">Cliente </t>
  </si>
  <si>
    <t>STERNHEIM BERNARDO STERNHEIM OSCAR S H</t>
  </si>
  <si>
    <t>Empresa</t>
  </si>
  <si>
    <t>Bring Ingenieria</t>
  </si>
  <si>
    <t>Tarifa</t>
  </si>
  <si>
    <t>T3 - 50kw - EDENOR</t>
  </si>
  <si>
    <t>Cuit</t>
  </si>
  <si>
    <t>20-27859824-2</t>
  </si>
  <si>
    <t>Fecha</t>
  </si>
  <si>
    <t>Tel/cel</t>
  </si>
  <si>
    <t>+5491154572335</t>
  </si>
  <si>
    <t>Tablero</t>
  </si>
  <si>
    <t>GENERAL</t>
  </si>
  <si>
    <t>Mail</t>
  </si>
  <si>
    <t>Tecnico</t>
  </si>
  <si>
    <t>Juan Salva</t>
  </si>
  <si>
    <t>web</t>
  </si>
  <si>
    <t xml:space="preserve">Analisis </t>
  </si>
  <si>
    <t>Ing. Ramiro Bracco</t>
  </si>
  <si>
    <t>ProductSN:1819182001</t>
  </si>
  <si>
    <t>ITHD2(%)</t>
  </si>
  <si>
    <t>ITHD3(%)</t>
  </si>
  <si>
    <t>ITHD4(%)</t>
  </si>
  <si>
    <t>Frequency(Hz)</t>
  </si>
  <si>
    <t>Total Active Power Peak Deamnd(W)&amp;Date</t>
  </si>
  <si>
    <t>Total Reactive Power Peak Deamnd(Var)&amp;Date</t>
  </si>
  <si>
    <t>Total Apparent Power Peak Deamnd(Va)&amp;Date</t>
  </si>
  <si>
    <t>UAB</t>
  </si>
  <si>
    <t>UBC</t>
  </si>
  <si>
    <t>UCA</t>
  </si>
  <si>
    <t>UTHAB</t>
  </si>
  <si>
    <t>UTHBC</t>
  </si>
  <si>
    <t>UTHCA</t>
  </si>
  <si>
    <t>F</t>
  </si>
  <si>
    <t>PF</t>
  </si>
  <si>
    <t>PDmP_D/T</t>
  </si>
  <si>
    <t>PDmQ_D/T</t>
  </si>
  <si>
    <t>PDmS_D/T</t>
  </si>
  <si>
    <t>20165-165-165</t>
  </si>
  <si>
    <t>165:165:165</t>
  </si>
  <si>
    <t>2000-00-00 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</si>
</sst>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[$-F800]dddd\,\ mmmm\ dd\,\ yyyy"/>
    <numFmt numFmtId="166" formatCode="d\-m\-yy\ h:mm;@"/>
    <numFmt numFmtId="167" formatCode="0.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14" fontId="0" fillId="0" borderId="0" xfId="0" applyNumberFormat="1"/>
    <xf numFmtId="21" fontId="0" fillId="0" borderId="0" xfId="0" applyNumberFormat="1"/>
    <xf numFmtId="22" fontId="0" fillId="0" borderId="0" xfId="0" applyNumberFormat="1"/>
    <xf numFmtId="0" fontId="18" fillId="0" borderId="0" xfId="0" applyFont="1"/>
    <xf numFmtId="0" fontId="19" fillId="0" borderId="0" xfId="0" applyFont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0" fillId="33" borderId="1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/>
    </xf>
    <xf numFmtId="0" fontId="22" fillId="0" borderId="0" xfId="42"/>
    <xf numFmtId="0" fontId="0" fillId="35" borderId="10" xfId="0" applyFill="1" applyBorder="1" applyAlignment="1">
      <alignment horizontal="center"/>
    </xf>
    <xf numFmtId="164" fontId="0" fillId="35" borderId="10" xfId="0" applyNumberFormat="1" applyFill="1" applyBorder="1" applyAlignment="1">
      <alignment horizontal="center"/>
    </xf>
    <xf numFmtId="165" fontId="0" fillId="35" borderId="10" xfId="0" applyNumberForma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33" borderId="10" xfId="0" applyFont="1" applyFill="1" applyBorder="1" applyAlignment="1">
      <alignment horizontal="center"/>
    </xf>
    <xf numFmtId="0" fontId="24" fillId="36" borderId="10" xfId="0" applyFont="1" applyFill="1" applyBorder="1" applyAlignment="1">
      <alignment horizontal="center"/>
    </xf>
    <xf numFmtId="0" fontId="0" fillId="36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 vertical="center" wrapText="1"/>
    </xf>
    <xf numFmtId="1" fontId="0" fillId="0" borderId="10" xfId="0" applyNumberFormat="1" applyBorder="1" applyAlignment="1">
      <alignment horizontal="center" vertical="center"/>
    </xf>
    <xf numFmtId="165" fontId="0" fillId="34" borderId="10" xfId="0" applyNumberFormat="1" applyFill="1" applyBorder="1" applyAlignment="1" applyProtection="1">
      <alignment horizontal="left"/>
      <protection locked="0"/>
    </xf>
    <xf numFmtId="164" fontId="0" fillId="34" borderId="10" xfId="0" applyNumberFormat="1" applyFont="1" applyFill="1" applyBorder="1" applyAlignment="1" applyProtection="1">
      <alignment horizontal="center"/>
      <protection locked="0"/>
    </xf>
    <xf numFmtId="21" fontId="0" fillId="34" borderId="10" xfId="0" applyNumberFormat="1" applyFill="1" applyBorder="1" applyAlignment="1" applyProtection="1">
      <alignment horizontal="center"/>
      <protection locked="0"/>
    </xf>
    <xf numFmtId="166" fontId="0" fillId="0" borderId="10" xfId="0" applyNumberFormat="1" applyBorder="1" applyAlignment="1">
      <alignment horizontal="center" vertical="center"/>
    </xf>
    <xf numFmtId="0" fontId="25" fillId="0" borderId="10" xfId="0" applyFont="1" applyFill="1" applyBorder="1" applyAlignment="1">
      <alignment horizontal="center"/>
    </xf>
    <xf numFmtId="0" fontId="0" fillId="0" borderId="10" xfId="0" applyNumberForma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6" fillId="33" borderId="10" xfId="0" applyFont="1" applyFill="1" applyBorder="1" applyAlignment="1">
      <alignment horizontal="center"/>
    </xf>
    <xf numFmtId="0" fontId="26" fillId="0" borderId="0" xfId="0" applyFont="1"/>
    <xf numFmtId="0" fontId="25" fillId="0" borderId="10" xfId="0" applyFont="1" applyBorder="1" applyAlignment="1">
      <alignment horizontal="center"/>
    </xf>
    <xf numFmtId="1" fontId="25" fillId="0" borderId="10" xfId="0" applyNumberFormat="1" applyFont="1" applyBorder="1" applyAlignment="1">
      <alignment horizontal="center"/>
    </xf>
    <xf numFmtId="1" fontId="0" fillId="0" borderId="0" xfId="0" applyNumberFormat="1"/>
    <xf numFmtId="167" fontId="0" fillId="0" borderId="10" xfId="43" applyNumberFormat="1" applyFont="1" applyBorder="1" applyAlignment="1">
      <alignment horizontal="center"/>
    </xf>
    <xf numFmtId="9" fontId="0" fillId="0" borderId="10" xfId="43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horizontal="left" vertical="center"/>
    </xf>
    <xf numFmtId="0" fontId="0" fillId="0" borderId="11" xfId="0" applyBorder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2" fontId="0" fillId="0" borderId="10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16" fillId="0" borderId="17" xfId="0" applyFon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7" xfId="0" applyBorder="1" applyProtection="1">
      <protection locked="0"/>
    </xf>
    <xf numFmtId="0" fontId="16" fillId="0" borderId="0" xfId="0" applyFont="1" applyProtection="1">
      <protection locked="0"/>
    </xf>
    <xf numFmtId="14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0" fontId="22" fillId="0" borderId="0" xfId="42" applyBorder="1" applyProtection="1">
      <protection locked="0"/>
    </xf>
    <xf numFmtId="0" fontId="22" fillId="0" borderId="0" xfId="42" applyFill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23" fillId="33" borderId="10" xfId="0" applyFont="1" applyFill="1" applyBorder="1" applyAlignment="1">
      <alignment horizontal="center"/>
    </xf>
    <xf numFmtId="0" fontId="0" fillId="33" borderId="10" xfId="0" applyFont="1" applyFill="1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3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046"/>
              <c:pt idx="0">
                <c:v>0.216</c:v>
              </c:pt>
              <c:pt idx="1">
                <c:v>0.22700000000000001</c:v>
              </c:pt>
              <c:pt idx="2">
                <c:v>0.22900000000000001</c:v>
              </c:pt>
              <c:pt idx="3">
                <c:v>0.22600000000000001</c:v>
              </c:pt>
              <c:pt idx="4">
                <c:v>0.23499999999999999</c:v>
              </c:pt>
              <c:pt idx="5">
                <c:v>0.24099999999999999</c:v>
              </c:pt>
              <c:pt idx="6">
                <c:v>0.20599999999999999</c:v>
              </c:pt>
              <c:pt idx="7">
                <c:v>0.20899999999999999</c:v>
              </c:pt>
              <c:pt idx="8">
                <c:v>0.214</c:v>
              </c:pt>
              <c:pt idx="9">
                <c:v>0.20699999999999999</c:v>
              </c:pt>
              <c:pt idx="10">
                <c:v>0.19600000000000001</c:v>
              </c:pt>
              <c:pt idx="11">
                <c:v>0.21</c:v>
              </c:pt>
              <c:pt idx="12">
                <c:v>0.193</c:v>
              </c:pt>
              <c:pt idx="13">
                <c:v>0.40500000000000003</c:v>
              </c:pt>
              <c:pt idx="14">
                <c:v>0.55700000000000005</c:v>
              </c:pt>
              <c:pt idx="15">
                <c:v>0.53700000000000003</c:v>
              </c:pt>
              <c:pt idx="16">
                <c:v>0.56100000000000005</c:v>
              </c:pt>
              <c:pt idx="17">
                <c:v>0.219</c:v>
              </c:pt>
              <c:pt idx="18">
                <c:v>0.19500000000000001</c:v>
              </c:pt>
              <c:pt idx="19">
                <c:v>0.20899999999999999</c:v>
              </c:pt>
              <c:pt idx="20">
                <c:v>0.191</c:v>
              </c:pt>
              <c:pt idx="21">
                <c:v>0.215</c:v>
              </c:pt>
              <c:pt idx="22">
                <c:v>0.19500000000000001</c:v>
              </c:pt>
              <c:pt idx="23">
                <c:v>0.19800000000000001</c:v>
              </c:pt>
              <c:pt idx="24">
                <c:v>0.19500000000000001</c:v>
              </c:pt>
              <c:pt idx="25">
                <c:v>0.193</c:v>
              </c:pt>
              <c:pt idx="26">
                <c:v>0.22600000000000001</c:v>
              </c:pt>
              <c:pt idx="27">
                <c:v>0.22500000000000001</c:v>
              </c:pt>
              <c:pt idx="28">
                <c:v>0.23</c:v>
              </c:pt>
              <c:pt idx="29">
                <c:v>0.21199999999999999</c:v>
              </c:pt>
              <c:pt idx="30">
                <c:v>0.192</c:v>
              </c:pt>
              <c:pt idx="31">
                <c:v>0.20499999999999999</c:v>
              </c:pt>
              <c:pt idx="32">
                <c:v>0.20100000000000001</c:v>
              </c:pt>
              <c:pt idx="33">
                <c:v>0.191</c:v>
              </c:pt>
              <c:pt idx="34">
                <c:v>0.29799999999999999</c:v>
              </c:pt>
              <c:pt idx="35">
                <c:v>0.43</c:v>
              </c:pt>
              <c:pt idx="36">
                <c:v>0.27500000000000002</c:v>
              </c:pt>
              <c:pt idx="37">
                <c:v>0.46700000000000003</c:v>
              </c:pt>
              <c:pt idx="38">
                <c:v>0.81</c:v>
              </c:pt>
              <c:pt idx="39">
                <c:v>0.80500000000000005</c:v>
              </c:pt>
              <c:pt idx="40">
                <c:v>0.81</c:v>
              </c:pt>
              <c:pt idx="41">
                <c:v>0.748</c:v>
              </c:pt>
              <c:pt idx="42">
                <c:v>0.72099999999999997</c:v>
              </c:pt>
              <c:pt idx="43">
                <c:v>0.52900000000000003</c:v>
              </c:pt>
              <c:pt idx="44">
                <c:v>0.46300000000000002</c:v>
              </c:pt>
              <c:pt idx="45">
                <c:v>0.34300000000000003</c:v>
              </c:pt>
              <c:pt idx="46">
                <c:v>0.39700000000000002</c:v>
              </c:pt>
              <c:pt idx="47">
                <c:v>0.36</c:v>
              </c:pt>
              <c:pt idx="48">
                <c:v>0.36099999999999999</c:v>
              </c:pt>
              <c:pt idx="49">
                <c:v>0.34200000000000003</c:v>
              </c:pt>
              <c:pt idx="50">
                <c:v>0.33200000000000002</c:v>
              </c:pt>
              <c:pt idx="51">
                <c:v>0.35399999999999998</c:v>
              </c:pt>
              <c:pt idx="52">
                <c:v>0.35799999999999998</c:v>
              </c:pt>
              <c:pt idx="53">
                <c:v>0.30099999999999999</c:v>
              </c:pt>
              <c:pt idx="54">
                <c:v>0.33100000000000002</c:v>
              </c:pt>
              <c:pt idx="55">
                <c:v>0.312</c:v>
              </c:pt>
              <c:pt idx="56">
                <c:v>0.33</c:v>
              </c:pt>
              <c:pt idx="57">
                <c:v>0.28499999999999998</c:v>
              </c:pt>
              <c:pt idx="58">
                <c:v>0.33500000000000002</c:v>
              </c:pt>
              <c:pt idx="59">
                <c:v>0.314</c:v>
              </c:pt>
              <c:pt idx="60">
                <c:v>0.312</c:v>
              </c:pt>
              <c:pt idx="61">
                <c:v>0.29399999999999998</c:v>
              </c:pt>
              <c:pt idx="62">
                <c:v>0.32700000000000001</c:v>
              </c:pt>
              <c:pt idx="63">
                <c:v>0.29599999999999999</c:v>
              </c:pt>
              <c:pt idx="64">
                <c:v>0.73599999999999999</c:v>
              </c:pt>
              <c:pt idx="65">
                <c:v>0.76900000000000002</c:v>
              </c:pt>
              <c:pt idx="66">
                <c:v>0.7</c:v>
              </c:pt>
              <c:pt idx="67">
                <c:v>0.70099999999999996</c:v>
              </c:pt>
              <c:pt idx="68">
                <c:v>0.316</c:v>
              </c:pt>
              <c:pt idx="69">
                <c:v>0.30199999999999999</c:v>
              </c:pt>
              <c:pt idx="70">
                <c:v>0.30399999999999999</c:v>
              </c:pt>
              <c:pt idx="71">
                <c:v>0.28000000000000003</c:v>
              </c:pt>
              <c:pt idx="72">
                <c:v>0.32300000000000001</c:v>
              </c:pt>
              <c:pt idx="73">
                <c:v>0.27200000000000002</c:v>
              </c:pt>
              <c:pt idx="74">
                <c:v>0.30099999999999999</c:v>
              </c:pt>
              <c:pt idx="75">
                <c:v>0.29099999999999998</c:v>
              </c:pt>
              <c:pt idx="76">
                <c:v>0.312</c:v>
              </c:pt>
              <c:pt idx="77">
                <c:v>0.38300000000000001</c:v>
              </c:pt>
              <c:pt idx="78">
                <c:v>0.38</c:v>
              </c:pt>
              <c:pt idx="79">
                <c:v>0.35499999999999998</c:v>
              </c:pt>
              <c:pt idx="80">
                <c:v>0.40899999999999997</c:v>
              </c:pt>
              <c:pt idx="81">
                <c:v>0.35199999999999998</c:v>
              </c:pt>
              <c:pt idx="82">
                <c:v>0.32300000000000001</c:v>
              </c:pt>
              <c:pt idx="83">
                <c:v>0.40300000000000002</c:v>
              </c:pt>
              <c:pt idx="84">
                <c:v>0.46</c:v>
              </c:pt>
              <c:pt idx="85">
                <c:v>0.28799999999999998</c:v>
              </c:pt>
              <c:pt idx="86">
                <c:v>0.41399999999999998</c:v>
              </c:pt>
              <c:pt idx="87">
                <c:v>0.64500000000000002</c:v>
              </c:pt>
              <c:pt idx="88">
                <c:v>0.66300000000000003</c:v>
              </c:pt>
              <c:pt idx="89">
                <c:v>0.73799999999999999</c:v>
              </c:pt>
              <c:pt idx="90">
                <c:v>0.91500000000000004</c:v>
              </c:pt>
              <c:pt idx="91">
                <c:v>0.751</c:v>
              </c:pt>
              <c:pt idx="92">
                <c:v>0.76700000000000002</c:v>
              </c:pt>
              <c:pt idx="93">
                <c:v>0.92400000000000004</c:v>
              </c:pt>
              <c:pt idx="94">
                <c:v>0.61899999999999999</c:v>
              </c:pt>
              <c:pt idx="95">
                <c:v>0.67</c:v>
              </c:pt>
              <c:pt idx="96">
                <c:v>0.92600000000000005</c:v>
              </c:pt>
              <c:pt idx="97">
                <c:v>0.64100000000000001</c:v>
              </c:pt>
              <c:pt idx="98">
                <c:v>0.72099999999999997</c:v>
              </c:pt>
              <c:pt idx="99">
                <c:v>0.89200000000000002</c:v>
              </c:pt>
              <c:pt idx="100">
                <c:v>0.68700000000000006</c:v>
              </c:pt>
              <c:pt idx="101">
                <c:v>0.77400000000000002</c:v>
              </c:pt>
              <c:pt idx="102">
                <c:v>0.98299999999999998</c:v>
              </c:pt>
              <c:pt idx="103">
                <c:v>0.70199999999999996</c:v>
              </c:pt>
              <c:pt idx="104">
                <c:v>0.70099999999999996</c:v>
              </c:pt>
              <c:pt idx="105">
                <c:v>0.875</c:v>
              </c:pt>
              <c:pt idx="106">
                <c:v>0.80300000000000005</c:v>
              </c:pt>
              <c:pt idx="107">
                <c:v>0.70799999999999996</c:v>
              </c:pt>
              <c:pt idx="108">
                <c:v>0.93600000000000005</c:v>
              </c:pt>
              <c:pt idx="109">
                <c:v>0.45600000000000002</c:v>
              </c:pt>
              <c:pt idx="110">
                <c:v>0.35</c:v>
              </c:pt>
              <c:pt idx="111">
                <c:v>0.52100000000000002</c:v>
              </c:pt>
              <c:pt idx="112">
                <c:v>0.377</c:v>
              </c:pt>
              <c:pt idx="113">
                <c:v>0.30299999999999999</c:v>
              </c:pt>
              <c:pt idx="114">
                <c:v>0.61899999999999999</c:v>
              </c:pt>
              <c:pt idx="115">
                <c:v>0.26700000000000002</c:v>
              </c:pt>
              <c:pt idx="116">
                <c:v>0.28699999999999998</c:v>
              </c:pt>
              <c:pt idx="117">
                <c:v>0.45100000000000001</c:v>
              </c:pt>
              <c:pt idx="118">
                <c:v>0.63900000000000001</c:v>
              </c:pt>
              <c:pt idx="119">
                <c:v>0.311</c:v>
              </c:pt>
              <c:pt idx="120">
                <c:v>0.44500000000000001</c:v>
              </c:pt>
              <c:pt idx="121">
                <c:v>0.54500000000000004</c:v>
              </c:pt>
              <c:pt idx="122">
                <c:v>0.27</c:v>
              </c:pt>
              <c:pt idx="123">
                <c:v>0.32400000000000001</c:v>
              </c:pt>
              <c:pt idx="124">
                <c:v>0.48099999999999998</c:v>
              </c:pt>
              <c:pt idx="125">
                <c:v>0.247</c:v>
              </c:pt>
              <c:pt idx="126">
                <c:v>0.29599999999999999</c:v>
              </c:pt>
              <c:pt idx="127">
                <c:v>0.41099999999999998</c:v>
              </c:pt>
              <c:pt idx="128">
                <c:v>0.40600000000000003</c:v>
              </c:pt>
              <c:pt idx="129">
                <c:v>0.38</c:v>
              </c:pt>
              <c:pt idx="130">
                <c:v>0.93200000000000005</c:v>
              </c:pt>
              <c:pt idx="131">
                <c:v>0.69699999999999995</c:v>
              </c:pt>
              <c:pt idx="132">
                <c:v>0.78900000000000003</c:v>
              </c:pt>
              <c:pt idx="133">
                <c:v>0.875</c:v>
              </c:pt>
              <c:pt idx="134">
                <c:v>0.73399999999999999</c:v>
              </c:pt>
              <c:pt idx="135">
                <c:v>0.84199999999999997</c:v>
              </c:pt>
              <c:pt idx="136">
                <c:v>0.55500000000000005</c:v>
              </c:pt>
              <c:pt idx="137">
                <c:v>0.81499999999999995</c:v>
              </c:pt>
              <c:pt idx="138">
                <c:v>0.40100000000000002</c:v>
              </c:pt>
              <c:pt idx="139">
                <c:v>0.73899999999999999</c:v>
              </c:pt>
              <c:pt idx="140">
                <c:v>0.32400000000000001</c:v>
              </c:pt>
              <c:pt idx="141">
                <c:v>0.51500000000000001</c:v>
              </c:pt>
              <c:pt idx="142">
                <c:v>0.60099999999999998</c:v>
              </c:pt>
              <c:pt idx="143">
                <c:v>0.32300000000000001</c:v>
              </c:pt>
              <c:pt idx="144">
                <c:v>0.42299999999999999</c:v>
              </c:pt>
              <c:pt idx="145">
                <c:v>0.61699999999999999</c:v>
              </c:pt>
              <c:pt idx="146">
                <c:v>0.40400000000000003</c:v>
              </c:pt>
              <c:pt idx="147">
                <c:v>0.59399999999999997</c:v>
              </c:pt>
              <c:pt idx="148">
                <c:v>0.56100000000000005</c:v>
              </c:pt>
              <c:pt idx="149">
                <c:v>0.36199999999999999</c:v>
              </c:pt>
              <c:pt idx="150">
                <c:v>0.34899999999999998</c:v>
              </c:pt>
              <c:pt idx="151">
                <c:v>0.48699999999999999</c:v>
              </c:pt>
              <c:pt idx="152">
                <c:v>0.34100000000000003</c:v>
              </c:pt>
              <c:pt idx="153">
                <c:v>0.5</c:v>
              </c:pt>
              <c:pt idx="154">
                <c:v>0.61599999999999999</c:v>
              </c:pt>
              <c:pt idx="155">
                <c:v>0.317</c:v>
              </c:pt>
              <c:pt idx="156">
                <c:v>0.57199999999999995</c:v>
              </c:pt>
              <c:pt idx="157">
                <c:v>0.71799999999999997</c:v>
              </c:pt>
              <c:pt idx="158">
                <c:v>0.753</c:v>
              </c:pt>
              <c:pt idx="159">
                <c:v>0.83599999999999997</c:v>
              </c:pt>
              <c:pt idx="160">
                <c:v>1.0229999999999999</c:v>
              </c:pt>
              <c:pt idx="161">
                <c:v>0.68600000000000005</c:v>
              </c:pt>
              <c:pt idx="162">
                <c:v>0.85699999999999998</c:v>
              </c:pt>
              <c:pt idx="163">
                <c:v>0.99299999999999999</c:v>
              </c:pt>
              <c:pt idx="164">
                <c:v>0.63400000000000001</c:v>
              </c:pt>
              <c:pt idx="165">
                <c:v>0.77500000000000002</c:v>
              </c:pt>
              <c:pt idx="166">
                <c:v>0.876</c:v>
              </c:pt>
              <c:pt idx="167">
                <c:v>0.68400000000000005</c:v>
              </c:pt>
              <c:pt idx="168">
                <c:v>0.80100000000000005</c:v>
              </c:pt>
              <c:pt idx="169">
                <c:v>0.90500000000000003</c:v>
              </c:pt>
              <c:pt idx="170">
                <c:v>0.75</c:v>
              </c:pt>
              <c:pt idx="171">
                <c:v>0.78400000000000003</c:v>
              </c:pt>
              <c:pt idx="172">
                <c:v>0.89400000000000002</c:v>
              </c:pt>
              <c:pt idx="173">
                <c:v>0.76300000000000001</c:v>
              </c:pt>
              <c:pt idx="174">
                <c:v>0.82</c:v>
              </c:pt>
              <c:pt idx="175">
                <c:v>0.98</c:v>
              </c:pt>
              <c:pt idx="176">
                <c:v>0.68600000000000005</c:v>
              </c:pt>
              <c:pt idx="177">
                <c:v>0.77500000000000002</c:v>
              </c:pt>
              <c:pt idx="178">
                <c:v>0.95399999999999996</c:v>
              </c:pt>
              <c:pt idx="179">
                <c:v>0.72499999999999998</c:v>
              </c:pt>
              <c:pt idx="180">
                <c:v>0.78500000000000003</c:v>
              </c:pt>
              <c:pt idx="181">
                <c:v>0.94299999999999995</c:v>
              </c:pt>
              <c:pt idx="182">
                <c:v>0.69599999999999995</c:v>
              </c:pt>
              <c:pt idx="183">
                <c:v>0.76300000000000001</c:v>
              </c:pt>
              <c:pt idx="184">
                <c:v>0.90400000000000003</c:v>
              </c:pt>
              <c:pt idx="185">
                <c:v>0.74299999999999999</c:v>
              </c:pt>
              <c:pt idx="186">
                <c:v>0.77500000000000002</c:v>
              </c:pt>
              <c:pt idx="187">
                <c:v>0.92500000000000004</c:v>
              </c:pt>
              <c:pt idx="188">
                <c:v>0.69899999999999995</c:v>
              </c:pt>
              <c:pt idx="189">
                <c:v>0.9</c:v>
              </c:pt>
              <c:pt idx="190">
                <c:v>0.93899999999999995</c:v>
              </c:pt>
              <c:pt idx="191">
                <c:v>0.66</c:v>
              </c:pt>
              <c:pt idx="192">
                <c:v>0.79</c:v>
              </c:pt>
              <c:pt idx="193">
                <c:v>0.94899999999999995</c:v>
              </c:pt>
              <c:pt idx="194">
                <c:v>0.81200000000000006</c:v>
              </c:pt>
              <c:pt idx="195">
                <c:v>0.77300000000000002</c:v>
              </c:pt>
              <c:pt idx="196">
                <c:v>0.95</c:v>
              </c:pt>
              <c:pt idx="197">
                <c:v>0.66</c:v>
              </c:pt>
              <c:pt idx="198">
                <c:v>0.74099999999999999</c:v>
              </c:pt>
              <c:pt idx="199">
                <c:v>0.90200000000000002</c:v>
              </c:pt>
              <c:pt idx="200">
                <c:v>0.67600000000000005</c:v>
              </c:pt>
              <c:pt idx="201">
                <c:v>0.77200000000000002</c:v>
              </c:pt>
              <c:pt idx="202">
                <c:v>0.94</c:v>
              </c:pt>
              <c:pt idx="203">
                <c:v>0.79600000000000004</c:v>
              </c:pt>
              <c:pt idx="204">
                <c:v>0.70699999999999996</c:v>
              </c:pt>
              <c:pt idx="205">
                <c:v>0.84</c:v>
              </c:pt>
              <c:pt idx="206">
                <c:v>0.64900000000000002</c:v>
              </c:pt>
              <c:pt idx="207">
                <c:v>0.77400000000000002</c:v>
              </c:pt>
              <c:pt idx="208">
                <c:v>0.94499999999999995</c:v>
              </c:pt>
              <c:pt idx="209">
                <c:v>0.68</c:v>
              </c:pt>
              <c:pt idx="210">
                <c:v>0.73699999999999999</c:v>
              </c:pt>
              <c:pt idx="211">
                <c:v>0.84499999999999997</c:v>
              </c:pt>
              <c:pt idx="212">
                <c:v>0.42099999999999999</c:v>
              </c:pt>
              <c:pt idx="213">
                <c:v>0.33800000000000002</c:v>
              </c:pt>
              <c:pt idx="214">
                <c:v>0.53</c:v>
              </c:pt>
              <c:pt idx="215">
                <c:v>0.28699999999999998</c:v>
              </c:pt>
              <c:pt idx="216">
                <c:v>0.35899999999999999</c:v>
              </c:pt>
              <c:pt idx="217">
                <c:v>0.50800000000000001</c:v>
              </c:pt>
              <c:pt idx="218">
                <c:v>0.26700000000000002</c:v>
              </c:pt>
              <c:pt idx="219">
                <c:v>0.34399999999999997</c:v>
              </c:pt>
              <c:pt idx="220">
                <c:v>0.59099999999999997</c:v>
              </c:pt>
              <c:pt idx="221">
                <c:v>0.29499999999999998</c:v>
              </c:pt>
              <c:pt idx="222">
                <c:v>0.45700000000000002</c:v>
              </c:pt>
              <c:pt idx="223">
                <c:v>0.39400000000000002</c:v>
              </c:pt>
              <c:pt idx="224">
                <c:v>0.312</c:v>
              </c:pt>
              <c:pt idx="225">
                <c:v>0.38700000000000001</c:v>
              </c:pt>
              <c:pt idx="226">
                <c:v>0.45600000000000002</c:v>
              </c:pt>
              <c:pt idx="227">
                <c:v>0.30199999999999999</c:v>
              </c:pt>
              <c:pt idx="228">
                <c:v>0.41699999999999998</c:v>
              </c:pt>
              <c:pt idx="229">
                <c:v>0.29399999999999998</c:v>
              </c:pt>
              <c:pt idx="230">
                <c:v>0.30499999999999999</c:v>
              </c:pt>
              <c:pt idx="231">
                <c:v>0.47399999999999998</c:v>
              </c:pt>
              <c:pt idx="232">
                <c:v>0.27100000000000002</c:v>
              </c:pt>
              <c:pt idx="233">
                <c:v>0.39900000000000002</c:v>
              </c:pt>
              <c:pt idx="234">
                <c:v>0.84699999999999998</c:v>
              </c:pt>
              <c:pt idx="235">
                <c:v>0.67300000000000004</c:v>
              </c:pt>
              <c:pt idx="236">
                <c:v>0.76400000000000001</c:v>
              </c:pt>
              <c:pt idx="237">
                <c:v>0.89500000000000002</c:v>
              </c:pt>
              <c:pt idx="238">
                <c:v>0.71799999999999997</c:v>
              </c:pt>
              <c:pt idx="239">
                <c:v>0.88500000000000001</c:v>
              </c:pt>
              <c:pt idx="240">
                <c:v>0.4</c:v>
              </c:pt>
              <c:pt idx="241">
                <c:v>0.30199999999999999</c:v>
              </c:pt>
              <c:pt idx="242">
                <c:v>0.42299999999999999</c:v>
              </c:pt>
              <c:pt idx="243">
                <c:v>0.28899999999999998</c:v>
              </c:pt>
              <c:pt idx="244">
                <c:v>0.371</c:v>
              </c:pt>
              <c:pt idx="245">
                <c:v>0.47199999999999998</c:v>
              </c:pt>
              <c:pt idx="246">
                <c:v>0.28000000000000003</c:v>
              </c:pt>
              <c:pt idx="247">
                <c:v>0.29799999999999999</c:v>
              </c:pt>
              <c:pt idx="248">
                <c:v>0.45400000000000001</c:v>
              </c:pt>
              <c:pt idx="249">
                <c:v>0.26900000000000002</c:v>
              </c:pt>
              <c:pt idx="250">
                <c:v>0.315</c:v>
              </c:pt>
              <c:pt idx="251">
                <c:v>0.505</c:v>
              </c:pt>
              <c:pt idx="252">
                <c:v>0.41</c:v>
              </c:pt>
              <c:pt idx="253">
                <c:v>0.26</c:v>
              </c:pt>
              <c:pt idx="254">
                <c:v>0.372</c:v>
              </c:pt>
              <c:pt idx="255">
                <c:v>0.26600000000000001</c:v>
              </c:pt>
              <c:pt idx="256">
                <c:v>0.27900000000000003</c:v>
              </c:pt>
              <c:pt idx="257">
                <c:v>0.33100000000000002</c:v>
              </c:pt>
              <c:pt idx="258">
                <c:v>0.48099999999999998</c:v>
              </c:pt>
              <c:pt idx="259">
                <c:v>0.27600000000000002</c:v>
              </c:pt>
              <c:pt idx="260">
                <c:v>0.38800000000000001</c:v>
              </c:pt>
              <c:pt idx="261">
                <c:v>0.80300000000000005</c:v>
              </c:pt>
              <c:pt idx="262">
                <c:v>0.66200000000000003</c:v>
              </c:pt>
              <c:pt idx="263">
                <c:v>0.80100000000000005</c:v>
              </c:pt>
              <c:pt idx="264">
                <c:v>0.85099999999999998</c:v>
              </c:pt>
              <c:pt idx="265">
                <c:v>0.68500000000000005</c:v>
              </c:pt>
              <c:pt idx="266">
                <c:v>0.85199999999999998</c:v>
              </c:pt>
              <c:pt idx="267">
                <c:v>0.84899999999999998</c:v>
              </c:pt>
              <c:pt idx="268">
                <c:v>0.67100000000000004</c:v>
              </c:pt>
              <c:pt idx="269">
                <c:v>0.73899999999999999</c:v>
              </c:pt>
              <c:pt idx="270">
                <c:v>0.68799999999999994</c:v>
              </c:pt>
              <c:pt idx="271">
                <c:v>0.68600000000000005</c:v>
              </c:pt>
              <c:pt idx="272">
                <c:v>0.78100000000000003</c:v>
              </c:pt>
              <c:pt idx="273">
                <c:v>0.89900000000000002</c:v>
              </c:pt>
              <c:pt idx="274">
                <c:v>0.66100000000000003</c:v>
              </c:pt>
              <c:pt idx="275">
                <c:v>0.73799999999999999</c:v>
              </c:pt>
              <c:pt idx="276">
                <c:v>0.58299999999999996</c:v>
              </c:pt>
              <c:pt idx="277">
                <c:v>0.28899999999999998</c:v>
              </c:pt>
              <c:pt idx="278">
                <c:v>0.39</c:v>
              </c:pt>
              <c:pt idx="279">
                <c:v>0.38200000000000001</c:v>
              </c:pt>
              <c:pt idx="280">
                <c:v>0.28399999999999997</c:v>
              </c:pt>
              <c:pt idx="281">
                <c:v>0.35299999999999998</c:v>
              </c:pt>
              <c:pt idx="282">
                <c:v>0.27400000000000002</c:v>
              </c:pt>
              <c:pt idx="283">
                <c:v>0.33500000000000002</c:v>
              </c:pt>
              <c:pt idx="284">
                <c:v>0.36799999999999999</c:v>
              </c:pt>
              <c:pt idx="285">
                <c:v>0.28399999999999997</c:v>
              </c:pt>
              <c:pt idx="286">
                <c:v>0.42899999999999999</c:v>
              </c:pt>
              <c:pt idx="287">
                <c:v>0.26700000000000002</c:v>
              </c:pt>
              <c:pt idx="288">
                <c:v>0.314</c:v>
              </c:pt>
              <c:pt idx="289">
                <c:v>0.46400000000000002</c:v>
              </c:pt>
              <c:pt idx="290">
                <c:v>0.26300000000000001</c:v>
              </c:pt>
              <c:pt idx="291">
                <c:v>0.26900000000000002</c:v>
              </c:pt>
              <c:pt idx="292">
                <c:v>0.43099999999999999</c:v>
              </c:pt>
              <c:pt idx="293">
                <c:v>0.249</c:v>
              </c:pt>
              <c:pt idx="294">
                <c:v>0.315</c:v>
              </c:pt>
              <c:pt idx="295">
                <c:v>0.495</c:v>
              </c:pt>
              <c:pt idx="296">
                <c:v>0.46100000000000002</c:v>
              </c:pt>
              <c:pt idx="297">
                <c:v>0.68</c:v>
              </c:pt>
              <c:pt idx="298">
                <c:v>0.79800000000000004</c:v>
              </c:pt>
              <c:pt idx="299">
                <c:v>0.64600000000000002</c:v>
              </c:pt>
              <c:pt idx="300">
                <c:v>0.73499999999999999</c:v>
              </c:pt>
              <c:pt idx="301">
                <c:v>0.89800000000000002</c:v>
              </c:pt>
              <c:pt idx="302">
                <c:v>0.66100000000000003</c:v>
              </c:pt>
              <c:pt idx="303">
                <c:v>0.28499999999999998</c:v>
              </c:pt>
              <c:pt idx="304">
                <c:v>0.41599999999999998</c:v>
              </c:pt>
              <c:pt idx="305">
                <c:v>0.27300000000000002</c:v>
              </c:pt>
              <c:pt idx="306">
                <c:v>0.34899999999999998</c:v>
              </c:pt>
              <c:pt idx="307">
                <c:v>0.33100000000000002</c:v>
              </c:pt>
              <c:pt idx="308">
                <c:v>0.47499999999999998</c:v>
              </c:pt>
              <c:pt idx="309">
                <c:v>0.52200000000000002</c:v>
              </c:pt>
              <c:pt idx="310">
                <c:v>0.379</c:v>
              </c:pt>
              <c:pt idx="311">
                <c:v>0.45100000000000001</c:v>
              </c:pt>
              <c:pt idx="312">
                <c:v>0.623</c:v>
              </c:pt>
              <c:pt idx="313">
                <c:v>0.39300000000000002</c:v>
              </c:pt>
              <c:pt idx="314">
                <c:v>0.443</c:v>
              </c:pt>
              <c:pt idx="315">
                <c:v>0.54800000000000004</c:v>
              </c:pt>
              <c:pt idx="316">
                <c:v>0.34599999999999997</c:v>
              </c:pt>
              <c:pt idx="317">
                <c:v>0.434</c:v>
              </c:pt>
              <c:pt idx="318">
                <c:v>0.39200000000000002</c:v>
              </c:pt>
              <c:pt idx="319">
                <c:v>0.32200000000000001</c:v>
              </c:pt>
              <c:pt idx="320">
                <c:v>0.44800000000000001</c:v>
              </c:pt>
              <c:pt idx="321">
                <c:v>0.35799999999999998</c:v>
              </c:pt>
              <c:pt idx="322">
                <c:v>0.42</c:v>
              </c:pt>
              <c:pt idx="323">
                <c:v>0.51800000000000002</c:v>
              </c:pt>
              <c:pt idx="324">
                <c:v>0.78300000000000003</c:v>
              </c:pt>
              <c:pt idx="325">
                <c:v>0.84</c:v>
              </c:pt>
              <c:pt idx="326">
                <c:v>0.79800000000000004</c:v>
              </c:pt>
              <c:pt idx="327">
                <c:v>0.81699999999999995</c:v>
              </c:pt>
              <c:pt idx="328">
                <c:v>0.746</c:v>
              </c:pt>
              <c:pt idx="329">
                <c:v>0.79400000000000004</c:v>
              </c:pt>
              <c:pt idx="330">
                <c:v>0.874</c:v>
              </c:pt>
              <c:pt idx="331">
                <c:v>0.78900000000000003</c:v>
              </c:pt>
              <c:pt idx="332">
                <c:v>0.83399999999999996</c:v>
              </c:pt>
              <c:pt idx="333">
                <c:v>0.71199999999999997</c:v>
              </c:pt>
              <c:pt idx="334">
                <c:v>0.80400000000000005</c:v>
              </c:pt>
              <c:pt idx="335">
                <c:v>0.88900000000000001</c:v>
              </c:pt>
              <c:pt idx="336">
                <c:v>0.746</c:v>
              </c:pt>
              <c:pt idx="337">
                <c:v>0.84399999999999997</c:v>
              </c:pt>
              <c:pt idx="338">
                <c:v>0.77</c:v>
              </c:pt>
              <c:pt idx="339">
                <c:v>0.77300000000000002</c:v>
              </c:pt>
              <c:pt idx="340">
                <c:v>0.84499999999999997</c:v>
              </c:pt>
              <c:pt idx="341">
                <c:v>0.35499999999999998</c:v>
              </c:pt>
              <c:pt idx="342">
                <c:v>0.34</c:v>
              </c:pt>
              <c:pt idx="343">
                <c:v>0.38600000000000001</c:v>
              </c:pt>
              <c:pt idx="344">
                <c:v>0.31900000000000001</c:v>
              </c:pt>
              <c:pt idx="345">
                <c:v>0.438</c:v>
              </c:pt>
              <c:pt idx="346">
                <c:v>0.34</c:v>
              </c:pt>
              <c:pt idx="347">
                <c:v>0.32300000000000001</c:v>
              </c:pt>
              <c:pt idx="348">
                <c:v>0.379</c:v>
              </c:pt>
              <c:pt idx="349">
                <c:v>0.32800000000000001</c:v>
              </c:pt>
              <c:pt idx="350">
                <c:v>0.41099999999999998</c:v>
              </c:pt>
              <c:pt idx="351">
                <c:v>0.40400000000000003</c:v>
              </c:pt>
              <c:pt idx="352">
                <c:v>0.311</c:v>
              </c:pt>
              <c:pt idx="353">
                <c:v>0.45300000000000001</c:v>
              </c:pt>
              <c:pt idx="354">
                <c:v>0.33</c:v>
              </c:pt>
              <c:pt idx="355">
                <c:v>0.35799999999999998</c:v>
              </c:pt>
              <c:pt idx="356">
                <c:v>0.45500000000000002</c:v>
              </c:pt>
              <c:pt idx="357">
                <c:v>0.30399999999999999</c:v>
              </c:pt>
              <c:pt idx="358">
                <c:v>0.48899999999999999</c:v>
              </c:pt>
              <c:pt idx="359">
                <c:v>0.308</c:v>
              </c:pt>
              <c:pt idx="360">
                <c:v>0.32200000000000001</c:v>
              </c:pt>
              <c:pt idx="361">
                <c:v>0.60099999999999998</c:v>
              </c:pt>
              <c:pt idx="362">
                <c:v>0.70499999999999996</c:v>
              </c:pt>
              <c:pt idx="363">
                <c:v>0.76700000000000002</c:v>
              </c:pt>
              <c:pt idx="364">
                <c:v>0.74</c:v>
              </c:pt>
              <c:pt idx="365">
                <c:v>0.67800000000000005</c:v>
              </c:pt>
              <c:pt idx="366">
                <c:v>0.78200000000000003</c:v>
              </c:pt>
              <c:pt idx="367">
                <c:v>0.76800000000000002</c:v>
              </c:pt>
              <c:pt idx="368">
                <c:v>0.72099999999999997</c:v>
              </c:pt>
              <c:pt idx="369">
                <c:v>0.85499999999999998</c:v>
              </c:pt>
              <c:pt idx="370">
                <c:v>0.70199999999999996</c:v>
              </c:pt>
              <c:pt idx="371">
                <c:v>0.67900000000000005</c:v>
              </c:pt>
              <c:pt idx="372">
                <c:v>0.81200000000000006</c:v>
              </c:pt>
              <c:pt idx="373">
                <c:v>0.71599999999999997</c:v>
              </c:pt>
              <c:pt idx="374">
                <c:v>0.755</c:v>
              </c:pt>
              <c:pt idx="375">
                <c:v>0.60699999999999998</c:v>
              </c:pt>
              <c:pt idx="376">
                <c:v>0.27900000000000003</c:v>
              </c:pt>
              <c:pt idx="377">
                <c:v>0.33500000000000002</c:v>
              </c:pt>
              <c:pt idx="378">
                <c:v>0.44500000000000001</c:v>
              </c:pt>
              <c:pt idx="379">
                <c:v>0.33</c:v>
              </c:pt>
              <c:pt idx="380">
                <c:v>0.434</c:v>
              </c:pt>
              <c:pt idx="381">
                <c:v>0.26100000000000001</c:v>
              </c:pt>
              <c:pt idx="382">
                <c:v>0.35</c:v>
              </c:pt>
              <c:pt idx="383">
                <c:v>0.44</c:v>
              </c:pt>
              <c:pt idx="384">
                <c:v>0.311</c:v>
              </c:pt>
              <c:pt idx="385">
                <c:v>0.36199999999999999</c:v>
              </c:pt>
              <c:pt idx="386">
                <c:v>0.31</c:v>
              </c:pt>
              <c:pt idx="387">
                <c:v>0.34699999999999998</c:v>
              </c:pt>
              <c:pt idx="388">
                <c:v>0.33900000000000002</c:v>
              </c:pt>
              <c:pt idx="389">
                <c:v>0.26600000000000001</c:v>
              </c:pt>
              <c:pt idx="390">
                <c:v>0.36599999999999999</c:v>
              </c:pt>
              <c:pt idx="391">
                <c:v>0.28899999999999998</c:v>
              </c:pt>
              <c:pt idx="392">
                <c:v>0.35899999999999999</c:v>
              </c:pt>
              <c:pt idx="393">
                <c:v>0.36399999999999999</c:v>
              </c:pt>
              <c:pt idx="394">
                <c:v>0.29299999999999998</c:v>
              </c:pt>
              <c:pt idx="395">
                <c:v>0.55900000000000005</c:v>
              </c:pt>
              <c:pt idx="396">
                <c:v>0.65600000000000003</c:v>
              </c:pt>
              <c:pt idx="397">
                <c:v>0.71299999999999997</c:v>
              </c:pt>
              <c:pt idx="398">
                <c:v>0.76800000000000002</c:v>
              </c:pt>
              <c:pt idx="399">
                <c:v>0.34200000000000003</c:v>
              </c:pt>
              <c:pt idx="400">
                <c:v>0.39200000000000002</c:v>
              </c:pt>
              <c:pt idx="401">
                <c:v>0.28199999999999997</c:v>
              </c:pt>
              <c:pt idx="402">
                <c:v>0.372</c:v>
              </c:pt>
              <c:pt idx="403">
                <c:v>0.32700000000000001</c:v>
              </c:pt>
              <c:pt idx="404">
                <c:v>0.31900000000000001</c:v>
              </c:pt>
              <c:pt idx="405">
                <c:v>0.35899999999999999</c:v>
              </c:pt>
              <c:pt idx="406">
                <c:v>0.27500000000000002</c:v>
              </c:pt>
              <c:pt idx="407">
                <c:v>0.39700000000000002</c:v>
              </c:pt>
              <c:pt idx="408">
                <c:v>0.311</c:v>
              </c:pt>
              <c:pt idx="409">
                <c:v>0.313</c:v>
              </c:pt>
              <c:pt idx="410">
                <c:v>0.42499999999999999</c:v>
              </c:pt>
              <c:pt idx="411">
                <c:v>0.28299999999999997</c:v>
              </c:pt>
              <c:pt idx="412">
                <c:v>0.375</c:v>
              </c:pt>
              <c:pt idx="413">
                <c:v>0.26100000000000001</c:v>
              </c:pt>
              <c:pt idx="414">
                <c:v>0.29899999999999999</c:v>
              </c:pt>
              <c:pt idx="415">
                <c:v>0.46800000000000003</c:v>
              </c:pt>
              <c:pt idx="416">
                <c:v>0.28699999999999998</c:v>
              </c:pt>
              <c:pt idx="417">
                <c:v>0.29899999999999999</c:v>
              </c:pt>
              <c:pt idx="418">
                <c:v>0.38200000000000001</c:v>
              </c:pt>
              <c:pt idx="419">
                <c:v>0.30299999999999999</c:v>
              </c:pt>
              <c:pt idx="420">
                <c:v>0.748</c:v>
              </c:pt>
              <c:pt idx="421">
                <c:v>0.70099999999999996</c:v>
              </c:pt>
              <c:pt idx="422">
                <c:v>0.65100000000000002</c:v>
              </c:pt>
              <c:pt idx="423">
                <c:v>0.73899999999999999</c:v>
              </c:pt>
              <c:pt idx="424">
                <c:v>0.627</c:v>
              </c:pt>
              <c:pt idx="425">
                <c:v>0.71299999999999997</c:v>
              </c:pt>
              <c:pt idx="426">
                <c:v>0.39800000000000002</c:v>
              </c:pt>
              <c:pt idx="427">
                <c:v>0.28000000000000003</c:v>
              </c:pt>
              <c:pt idx="428">
                <c:v>0.31</c:v>
              </c:pt>
              <c:pt idx="429">
                <c:v>0.27200000000000002</c:v>
              </c:pt>
              <c:pt idx="430">
                <c:v>0.28399999999999997</c:v>
              </c:pt>
              <c:pt idx="431">
                <c:v>0.41499999999999998</c:v>
              </c:pt>
              <c:pt idx="432">
                <c:v>0.27700000000000002</c:v>
              </c:pt>
              <c:pt idx="433">
                <c:v>0.32200000000000001</c:v>
              </c:pt>
              <c:pt idx="434">
                <c:v>0.39500000000000002</c:v>
              </c:pt>
              <c:pt idx="435">
                <c:v>0.33200000000000002</c:v>
              </c:pt>
              <c:pt idx="436">
                <c:v>0.44500000000000001</c:v>
              </c:pt>
              <c:pt idx="437">
                <c:v>0.32</c:v>
              </c:pt>
              <c:pt idx="438">
                <c:v>0.35499999999999998</c:v>
              </c:pt>
              <c:pt idx="439">
                <c:v>0.29499999999999998</c:v>
              </c:pt>
              <c:pt idx="440">
                <c:v>0.34300000000000003</c:v>
              </c:pt>
              <c:pt idx="441">
                <c:v>0.28999999999999998</c:v>
              </c:pt>
              <c:pt idx="442">
                <c:v>0.29299999999999998</c:v>
              </c:pt>
              <c:pt idx="443">
                <c:v>0.41199999999999998</c:v>
              </c:pt>
              <c:pt idx="444">
                <c:v>0.28899999999999998</c:v>
              </c:pt>
              <c:pt idx="445">
                <c:v>0.27900000000000003</c:v>
              </c:pt>
              <c:pt idx="446">
                <c:v>0.61399999999999999</c:v>
              </c:pt>
              <c:pt idx="447">
                <c:v>0.42499999999999999</c:v>
              </c:pt>
              <c:pt idx="448">
                <c:v>0.89700000000000002</c:v>
              </c:pt>
              <c:pt idx="449">
                <c:v>0.82</c:v>
              </c:pt>
              <c:pt idx="450">
                <c:v>0.77700000000000002</c:v>
              </c:pt>
              <c:pt idx="451">
                <c:v>0.71699999999999997</c:v>
              </c:pt>
              <c:pt idx="452">
                <c:v>0.83799999999999997</c:v>
              </c:pt>
              <c:pt idx="453">
                <c:v>0.876</c:v>
              </c:pt>
              <c:pt idx="454">
                <c:v>0.78800000000000003</c:v>
              </c:pt>
              <c:pt idx="455">
                <c:v>0.78200000000000003</c:v>
              </c:pt>
              <c:pt idx="456">
                <c:v>0.77500000000000002</c:v>
              </c:pt>
              <c:pt idx="457">
                <c:v>0.85099999999999998</c:v>
              </c:pt>
              <c:pt idx="458">
                <c:v>0.98899999999999999</c:v>
              </c:pt>
              <c:pt idx="459">
                <c:v>0.95599999999999996</c:v>
              </c:pt>
              <c:pt idx="460">
                <c:v>0.77800000000000002</c:v>
              </c:pt>
              <c:pt idx="461">
                <c:v>0.79200000000000004</c:v>
              </c:pt>
              <c:pt idx="462">
                <c:v>0.94799999999999995</c:v>
              </c:pt>
              <c:pt idx="463">
                <c:v>0.75600000000000001</c:v>
              </c:pt>
              <c:pt idx="464">
                <c:v>0.85499999999999998</c:v>
              </c:pt>
              <c:pt idx="465">
                <c:v>0.93200000000000005</c:v>
              </c:pt>
              <c:pt idx="466">
                <c:v>0.81</c:v>
              </c:pt>
              <c:pt idx="467">
                <c:v>0.83099999999999996</c:v>
              </c:pt>
              <c:pt idx="468">
                <c:v>0.82299999999999995</c:v>
              </c:pt>
              <c:pt idx="469">
                <c:v>0.78</c:v>
              </c:pt>
              <c:pt idx="470">
                <c:v>0.83699999999999997</c:v>
              </c:pt>
              <c:pt idx="471">
                <c:v>0.91800000000000004</c:v>
              </c:pt>
              <c:pt idx="472">
                <c:v>0.74299999999999999</c:v>
              </c:pt>
              <c:pt idx="473">
                <c:v>0.83299999999999996</c:v>
              </c:pt>
              <c:pt idx="474">
                <c:v>0.95599999999999996</c:v>
              </c:pt>
              <c:pt idx="475">
                <c:v>0.75600000000000001</c:v>
              </c:pt>
              <c:pt idx="476">
                <c:v>0.75</c:v>
              </c:pt>
              <c:pt idx="477">
                <c:v>0.88500000000000001</c:v>
              </c:pt>
              <c:pt idx="478">
                <c:v>0.753</c:v>
              </c:pt>
              <c:pt idx="479">
                <c:v>0.81899999999999995</c:v>
              </c:pt>
              <c:pt idx="480">
                <c:v>0.91</c:v>
              </c:pt>
              <c:pt idx="481">
                <c:v>0.76200000000000001</c:v>
              </c:pt>
              <c:pt idx="482">
                <c:v>0.84199999999999997</c:v>
              </c:pt>
              <c:pt idx="483">
                <c:v>0.88300000000000001</c:v>
              </c:pt>
              <c:pt idx="484">
                <c:v>0.75800000000000001</c:v>
              </c:pt>
              <c:pt idx="485">
                <c:v>0.84</c:v>
              </c:pt>
              <c:pt idx="486">
                <c:v>0.43</c:v>
              </c:pt>
              <c:pt idx="487">
                <c:v>0.309</c:v>
              </c:pt>
              <c:pt idx="488">
                <c:v>0.4</c:v>
              </c:pt>
              <c:pt idx="489">
                <c:v>0.33900000000000002</c:v>
              </c:pt>
              <c:pt idx="490">
                <c:v>0.373</c:v>
              </c:pt>
              <c:pt idx="491">
                <c:v>0.47099999999999997</c:v>
              </c:pt>
              <c:pt idx="492">
                <c:v>0.38400000000000001</c:v>
              </c:pt>
              <c:pt idx="493">
                <c:v>0.33100000000000002</c:v>
              </c:pt>
              <c:pt idx="494">
                <c:v>0.45700000000000002</c:v>
              </c:pt>
              <c:pt idx="495">
                <c:v>0.39500000000000002</c:v>
              </c:pt>
              <c:pt idx="496">
                <c:v>0.42799999999999999</c:v>
              </c:pt>
              <c:pt idx="497">
                <c:v>0.46</c:v>
              </c:pt>
              <c:pt idx="498">
                <c:v>0.35899999999999999</c:v>
              </c:pt>
              <c:pt idx="499">
                <c:v>0.47499999999999998</c:v>
              </c:pt>
              <c:pt idx="500">
                <c:v>0.33400000000000002</c:v>
              </c:pt>
              <c:pt idx="501">
                <c:v>0.36</c:v>
              </c:pt>
              <c:pt idx="502">
                <c:v>0.38200000000000001</c:v>
              </c:pt>
              <c:pt idx="503">
                <c:v>0.35099999999999998</c:v>
              </c:pt>
              <c:pt idx="504">
                <c:v>0.42799999999999999</c:v>
              </c:pt>
              <c:pt idx="505">
                <c:v>0.376</c:v>
              </c:pt>
              <c:pt idx="506">
                <c:v>0.64300000000000002</c:v>
              </c:pt>
              <c:pt idx="507">
                <c:v>0.79100000000000004</c:v>
              </c:pt>
              <c:pt idx="508">
                <c:v>0.79400000000000004</c:v>
              </c:pt>
              <c:pt idx="509">
                <c:v>0.78800000000000003</c:v>
              </c:pt>
              <c:pt idx="510">
                <c:v>0.78400000000000003</c:v>
              </c:pt>
              <c:pt idx="511">
                <c:v>0.77300000000000002</c:v>
              </c:pt>
              <c:pt idx="512">
                <c:v>0.83099999999999996</c:v>
              </c:pt>
              <c:pt idx="513">
                <c:v>0.71</c:v>
              </c:pt>
              <c:pt idx="514">
                <c:v>0.82499999999999996</c:v>
              </c:pt>
              <c:pt idx="515">
                <c:v>0.79800000000000004</c:v>
              </c:pt>
              <c:pt idx="516">
                <c:v>0.72699999999999998</c:v>
              </c:pt>
              <c:pt idx="517">
                <c:v>0.81399999999999995</c:v>
              </c:pt>
              <c:pt idx="518">
                <c:v>0.68700000000000006</c:v>
              </c:pt>
              <c:pt idx="519">
                <c:v>0.76800000000000002</c:v>
              </c:pt>
              <c:pt idx="520">
                <c:v>0.871</c:v>
              </c:pt>
              <c:pt idx="521">
                <c:v>0.72899999999999998</c:v>
              </c:pt>
              <c:pt idx="522">
                <c:v>0.77400000000000002</c:v>
              </c:pt>
              <c:pt idx="523">
                <c:v>0.88500000000000001</c:v>
              </c:pt>
              <c:pt idx="524">
                <c:v>0.747</c:v>
              </c:pt>
              <c:pt idx="525">
                <c:v>0.90800000000000003</c:v>
              </c:pt>
              <c:pt idx="526">
                <c:v>0.64300000000000002</c:v>
              </c:pt>
              <c:pt idx="527">
                <c:v>0.7</c:v>
              </c:pt>
              <c:pt idx="528">
                <c:v>0.84299999999999997</c:v>
              </c:pt>
              <c:pt idx="529">
                <c:v>0.69499999999999995</c:v>
              </c:pt>
              <c:pt idx="530">
                <c:v>0.749</c:v>
              </c:pt>
              <c:pt idx="531">
                <c:v>0.86799999999999999</c:v>
              </c:pt>
              <c:pt idx="532">
                <c:v>0.52800000000000002</c:v>
              </c:pt>
              <c:pt idx="533">
                <c:v>0.38300000000000001</c:v>
              </c:pt>
              <c:pt idx="534">
                <c:v>0.52900000000000003</c:v>
              </c:pt>
              <c:pt idx="535">
                <c:v>0.29599999999999999</c:v>
              </c:pt>
              <c:pt idx="536">
                <c:v>0.312</c:v>
              </c:pt>
              <c:pt idx="537">
                <c:v>0.45</c:v>
              </c:pt>
              <c:pt idx="538">
                <c:v>0.29299999999999998</c:v>
              </c:pt>
              <c:pt idx="539">
                <c:v>0.36799999999999999</c:v>
              </c:pt>
              <c:pt idx="540">
                <c:v>0.45500000000000002</c:v>
              </c:pt>
              <c:pt idx="541">
                <c:v>0.31900000000000001</c:v>
              </c:pt>
              <c:pt idx="542">
                <c:v>0.43099999999999999</c:v>
              </c:pt>
              <c:pt idx="543">
                <c:v>0.30499999999999999</c:v>
              </c:pt>
              <c:pt idx="544">
                <c:v>0.36399999999999999</c:v>
              </c:pt>
              <c:pt idx="545">
                <c:v>0.46600000000000003</c:v>
              </c:pt>
              <c:pt idx="546">
                <c:v>0.311</c:v>
              </c:pt>
              <c:pt idx="547">
                <c:v>0.34799999999999998</c:v>
              </c:pt>
              <c:pt idx="548">
                <c:v>0.32200000000000001</c:v>
              </c:pt>
              <c:pt idx="549">
                <c:v>0.32300000000000001</c:v>
              </c:pt>
              <c:pt idx="550">
                <c:v>0.47899999999999998</c:v>
              </c:pt>
              <c:pt idx="551">
                <c:v>0.28299999999999997</c:v>
              </c:pt>
              <c:pt idx="552">
                <c:v>0.56499999999999995</c:v>
              </c:pt>
              <c:pt idx="553">
                <c:v>0.90300000000000002</c:v>
              </c:pt>
              <c:pt idx="554">
                <c:v>0.66800000000000004</c:v>
              </c:pt>
              <c:pt idx="555">
                <c:v>0.75900000000000001</c:v>
              </c:pt>
              <c:pt idx="556">
                <c:v>0.73</c:v>
              </c:pt>
              <c:pt idx="557">
                <c:v>0.69299999999999995</c:v>
              </c:pt>
              <c:pt idx="558">
                <c:v>0.81299999999999994</c:v>
              </c:pt>
              <c:pt idx="559">
                <c:v>0.51300000000000001</c:v>
              </c:pt>
              <c:pt idx="560">
                <c:v>0.38100000000000001</c:v>
              </c:pt>
              <c:pt idx="561">
                <c:v>0.46500000000000002</c:v>
              </c:pt>
              <c:pt idx="562">
                <c:v>0.28199999999999997</c:v>
              </c:pt>
              <c:pt idx="563">
                <c:v>0.34</c:v>
              </c:pt>
              <c:pt idx="564">
                <c:v>0.38700000000000001</c:v>
              </c:pt>
              <c:pt idx="565">
                <c:v>0.32200000000000001</c:v>
              </c:pt>
              <c:pt idx="566">
                <c:v>0.42699999999999999</c:v>
              </c:pt>
              <c:pt idx="567">
                <c:v>0.29499999999999998</c:v>
              </c:pt>
              <c:pt idx="568">
                <c:v>0.35299999999999998</c:v>
              </c:pt>
              <c:pt idx="569">
                <c:v>0.437</c:v>
              </c:pt>
              <c:pt idx="570">
                <c:v>0.36399999999999999</c:v>
              </c:pt>
              <c:pt idx="571">
                <c:v>0.45800000000000002</c:v>
              </c:pt>
              <c:pt idx="572">
                <c:v>0.314</c:v>
              </c:pt>
              <c:pt idx="573">
                <c:v>0.38200000000000001</c:v>
              </c:pt>
              <c:pt idx="574">
                <c:v>0.375</c:v>
              </c:pt>
              <c:pt idx="575">
                <c:v>0.29099999999999998</c:v>
              </c:pt>
              <c:pt idx="576">
                <c:v>0.46200000000000002</c:v>
              </c:pt>
              <c:pt idx="577">
                <c:v>0.27900000000000003</c:v>
              </c:pt>
              <c:pt idx="578">
                <c:v>0.39300000000000002</c:v>
              </c:pt>
              <c:pt idx="579">
                <c:v>0.72799999999999998</c:v>
              </c:pt>
              <c:pt idx="580">
                <c:v>0.70399999999999996</c:v>
              </c:pt>
              <c:pt idx="581">
                <c:v>0.89400000000000002</c:v>
              </c:pt>
              <c:pt idx="582">
                <c:v>0.68500000000000005</c:v>
              </c:pt>
              <c:pt idx="583">
                <c:v>0.94399999999999995</c:v>
              </c:pt>
              <c:pt idx="584">
                <c:v>1.01</c:v>
              </c:pt>
              <c:pt idx="585">
                <c:v>0.76</c:v>
              </c:pt>
              <c:pt idx="586">
                <c:v>0.86099999999999999</c:v>
              </c:pt>
              <c:pt idx="587">
                <c:v>0.92600000000000005</c:v>
              </c:pt>
              <c:pt idx="588">
                <c:v>0.82</c:v>
              </c:pt>
              <c:pt idx="589">
                <c:v>0.86299999999999999</c:v>
              </c:pt>
              <c:pt idx="590">
                <c:v>0.76600000000000001</c:v>
              </c:pt>
              <c:pt idx="591">
                <c:v>0.441</c:v>
              </c:pt>
              <c:pt idx="592">
                <c:v>0.44400000000000001</c:v>
              </c:pt>
              <c:pt idx="593">
                <c:v>0.48099999999999998</c:v>
              </c:pt>
              <c:pt idx="594">
                <c:v>0.59499999999999997</c:v>
              </c:pt>
              <c:pt idx="595">
                <c:v>0.56599999999999995</c:v>
              </c:pt>
              <c:pt idx="596">
                <c:v>0.44</c:v>
              </c:pt>
              <c:pt idx="597">
                <c:v>0.50900000000000001</c:v>
              </c:pt>
              <c:pt idx="598">
                <c:v>0.61599999999999999</c:v>
              </c:pt>
              <c:pt idx="599">
                <c:v>0.745</c:v>
              </c:pt>
              <c:pt idx="600">
                <c:v>0.48399999999999999</c:v>
              </c:pt>
              <c:pt idx="601">
                <c:v>0.71299999999999997</c:v>
              </c:pt>
              <c:pt idx="602">
                <c:v>0.64700000000000002</c:v>
              </c:pt>
              <c:pt idx="603">
                <c:v>0.749</c:v>
              </c:pt>
              <c:pt idx="604">
                <c:v>0.80500000000000005</c:v>
              </c:pt>
              <c:pt idx="605">
                <c:v>0.72799999999999998</c:v>
              </c:pt>
              <c:pt idx="606">
                <c:v>0.69099999999999995</c:v>
              </c:pt>
              <c:pt idx="607">
                <c:v>0.79300000000000004</c:v>
              </c:pt>
              <c:pt idx="608">
                <c:v>0.68100000000000005</c:v>
              </c:pt>
              <c:pt idx="609">
                <c:v>0.74</c:v>
              </c:pt>
              <c:pt idx="610">
                <c:v>0.76500000000000001</c:v>
              </c:pt>
              <c:pt idx="611">
                <c:v>0.74299999999999999</c:v>
              </c:pt>
              <c:pt idx="612">
                <c:v>0.73</c:v>
              </c:pt>
              <c:pt idx="613">
                <c:v>0.83599999999999997</c:v>
              </c:pt>
              <c:pt idx="614">
                <c:v>0.69399999999999995</c:v>
              </c:pt>
              <c:pt idx="615">
                <c:v>0.74399999999999999</c:v>
              </c:pt>
              <c:pt idx="616">
                <c:v>0.83799999999999997</c:v>
              </c:pt>
              <c:pt idx="617">
                <c:v>0.69699999999999995</c:v>
              </c:pt>
              <c:pt idx="618">
                <c:v>0.68700000000000006</c:v>
              </c:pt>
              <c:pt idx="619">
                <c:v>0.76300000000000001</c:v>
              </c:pt>
              <c:pt idx="620">
                <c:v>0.755</c:v>
              </c:pt>
              <c:pt idx="621">
                <c:v>0.92800000000000005</c:v>
              </c:pt>
              <c:pt idx="622">
                <c:v>0.94299999999999995</c:v>
              </c:pt>
              <c:pt idx="623">
                <c:v>0.875</c:v>
              </c:pt>
              <c:pt idx="624">
                <c:v>0.92700000000000005</c:v>
              </c:pt>
              <c:pt idx="625">
                <c:v>0.93</c:v>
              </c:pt>
              <c:pt idx="626">
                <c:v>0.88700000000000001</c:v>
              </c:pt>
              <c:pt idx="627">
                <c:v>0.88200000000000001</c:v>
              </c:pt>
              <c:pt idx="628">
                <c:v>0.92600000000000005</c:v>
              </c:pt>
              <c:pt idx="629">
                <c:v>0.90700000000000003</c:v>
              </c:pt>
              <c:pt idx="630">
                <c:v>0.95599999999999996</c:v>
              </c:pt>
              <c:pt idx="631">
                <c:v>0.876</c:v>
              </c:pt>
              <c:pt idx="632">
                <c:v>0.89300000000000002</c:v>
              </c:pt>
              <c:pt idx="633">
                <c:v>0.94099999999999995</c:v>
              </c:pt>
              <c:pt idx="634">
                <c:v>0.88300000000000001</c:v>
              </c:pt>
              <c:pt idx="635">
                <c:v>0.92700000000000005</c:v>
              </c:pt>
              <c:pt idx="636">
                <c:v>0.93600000000000005</c:v>
              </c:pt>
              <c:pt idx="637">
                <c:v>0.89600000000000002</c:v>
              </c:pt>
              <c:pt idx="638">
                <c:v>0.93799999999999994</c:v>
              </c:pt>
              <c:pt idx="639">
                <c:v>0.96599999999999997</c:v>
              </c:pt>
              <c:pt idx="640">
                <c:v>0.90900000000000003</c:v>
              </c:pt>
              <c:pt idx="641">
                <c:v>0.91300000000000003</c:v>
              </c:pt>
              <c:pt idx="642">
                <c:v>1.002</c:v>
              </c:pt>
              <c:pt idx="643">
                <c:v>0.90900000000000003</c:v>
              </c:pt>
              <c:pt idx="644">
                <c:v>0.93899999999999995</c:v>
              </c:pt>
              <c:pt idx="645">
                <c:v>0.94799999999999995</c:v>
              </c:pt>
              <c:pt idx="646">
                <c:v>0.97799999999999998</c:v>
              </c:pt>
              <c:pt idx="647">
                <c:v>0.95299999999999996</c:v>
              </c:pt>
              <c:pt idx="648">
                <c:v>0.96099999999999997</c:v>
              </c:pt>
              <c:pt idx="649">
                <c:v>0.91300000000000003</c:v>
              </c:pt>
              <c:pt idx="650">
                <c:v>0.95099999999999996</c:v>
              </c:pt>
              <c:pt idx="651">
                <c:v>0.95799999999999996</c:v>
              </c:pt>
              <c:pt idx="652">
                <c:v>0.95199999999999996</c:v>
              </c:pt>
              <c:pt idx="653">
                <c:v>0.96099999999999997</c:v>
              </c:pt>
              <c:pt idx="654">
                <c:v>0.95199999999999996</c:v>
              </c:pt>
              <c:pt idx="655">
                <c:v>0.92600000000000005</c:v>
              </c:pt>
              <c:pt idx="656">
                <c:v>0.94199999999999995</c:v>
              </c:pt>
              <c:pt idx="657">
                <c:v>0.98299999999999998</c:v>
              </c:pt>
              <c:pt idx="658">
                <c:v>0.93</c:v>
              </c:pt>
              <c:pt idx="659">
                <c:v>0.94299999999999995</c:v>
              </c:pt>
              <c:pt idx="660">
                <c:v>0.95399999999999996</c:v>
              </c:pt>
              <c:pt idx="661">
                <c:v>0.93600000000000005</c:v>
              </c:pt>
              <c:pt idx="662">
                <c:v>0.95599999999999996</c:v>
              </c:pt>
              <c:pt idx="663">
                <c:v>1.0069999999999999</c:v>
              </c:pt>
              <c:pt idx="664">
                <c:v>0.92800000000000005</c:v>
              </c:pt>
              <c:pt idx="665">
                <c:v>0.95299999999999996</c:v>
              </c:pt>
              <c:pt idx="666">
                <c:v>0.97699999999999998</c:v>
              </c:pt>
              <c:pt idx="667">
                <c:v>0.97599999999999998</c:v>
              </c:pt>
              <c:pt idx="668">
                <c:v>0.96299999999999997</c:v>
              </c:pt>
              <c:pt idx="669">
                <c:v>0.96899999999999997</c:v>
              </c:pt>
              <c:pt idx="670">
                <c:v>0.94599999999999995</c:v>
              </c:pt>
              <c:pt idx="671">
                <c:v>0.95499999999999996</c:v>
              </c:pt>
              <c:pt idx="672">
                <c:v>0.97299999999999998</c:v>
              </c:pt>
              <c:pt idx="673">
                <c:v>0.99099999999999999</c:v>
              </c:pt>
              <c:pt idx="674">
                <c:v>0.98399999999999999</c:v>
              </c:pt>
              <c:pt idx="675">
                <c:v>0.99099999999999999</c:v>
              </c:pt>
              <c:pt idx="676">
                <c:v>0.98699999999999999</c:v>
              </c:pt>
              <c:pt idx="677">
                <c:v>0.96399999999999997</c:v>
              </c:pt>
              <c:pt idx="678">
                <c:v>0.97</c:v>
              </c:pt>
              <c:pt idx="679">
                <c:v>0.96399999999999997</c:v>
              </c:pt>
              <c:pt idx="680">
                <c:v>0.93799999999999994</c:v>
              </c:pt>
              <c:pt idx="681">
                <c:v>0.98299999999999998</c:v>
              </c:pt>
              <c:pt idx="682">
                <c:v>0.98</c:v>
              </c:pt>
              <c:pt idx="683">
                <c:v>0.95</c:v>
              </c:pt>
              <c:pt idx="684">
                <c:v>0.98799999999999999</c:v>
              </c:pt>
              <c:pt idx="685">
                <c:v>0.98799999999999999</c:v>
              </c:pt>
              <c:pt idx="686">
                <c:v>0.89900000000000002</c:v>
              </c:pt>
              <c:pt idx="687">
                <c:v>0.98599999999999999</c:v>
              </c:pt>
              <c:pt idx="688">
                <c:v>0.96599999999999997</c:v>
              </c:pt>
              <c:pt idx="689">
                <c:v>0.95599999999999996</c:v>
              </c:pt>
              <c:pt idx="690">
                <c:v>0.98599999999999999</c:v>
              </c:pt>
              <c:pt idx="691">
                <c:v>0.96799999999999997</c:v>
              </c:pt>
              <c:pt idx="692">
                <c:v>0.95099999999999996</c:v>
              </c:pt>
              <c:pt idx="693">
                <c:v>0.98199999999999998</c:v>
              </c:pt>
              <c:pt idx="694">
                <c:v>1.0009999999999999</c:v>
              </c:pt>
              <c:pt idx="695">
                <c:v>0.98199999999999998</c:v>
              </c:pt>
              <c:pt idx="696">
                <c:v>0.98299999999999998</c:v>
              </c:pt>
              <c:pt idx="697">
                <c:v>0.96499999999999997</c:v>
              </c:pt>
              <c:pt idx="698">
                <c:v>0.96</c:v>
              </c:pt>
              <c:pt idx="699">
                <c:v>0.97099999999999997</c:v>
              </c:pt>
              <c:pt idx="700">
                <c:v>0.96699999999999997</c:v>
              </c:pt>
              <c:pt idx="701">
                <c:v>0.97699999999999998</c:v>
              </c:pt>
              <c:pt idx="702">
                <c:v>0.96899999999999997</c:v>
              </c:pt>
              <c:pt idx="703">
                <c:v>0.96299999999999997</c:v>
              </c:pt>
              <c:pt idx="704">
                <c:v>0.995</c:v>
              </c:pt>
              <c:pt idx="705">
                <c:v>0.997</c:v>
              </c:pt>
              <c:pt idx="706">
                <c:v>0.96</c:v>
              </c:pt>
              <c:pt idx="707">
                <c:v>0.97799999999999998</c:v>
              </c:pt>
              <c:pt idx="708">
                <c:v>0.95199999999999996</c:v>
              </c:pt>
              <c:pt idx="709">
                <c:v>0.95399999999999996</c:v>
              </c:pt>
              <c:pt idx="710">
                <c:v>1.012</c:v>
              </c:pt>
              <c:pt idx="711">
                <c:v>0.95599999999999996</c:v>
              </c:pt>
              <c:pt idx="712">
                <c:v>0.96599999999999997</c:v>
              </c:pt>
              <c:pt idx="713">
                <c:v>1.0049999999999999</c:v>
              </c:pt>
              <c:pt idx="714">
                <c:v>0.96799999999999997</c:v>
              </c:pt>
              <c:pt idx="715">
                <c:v>0.95699999999999996</c:v>
              </c:pt>
              <c:pt idx="716">
                <c:v>0.98399999999999999</c:v>
              </c:pt>
              <c:pt idx="717">
                <c:v>0.97599999999999998</c:v>
              </c:pt>
              <c:pt idx="718">
                <c:v>0.96699999999999997</c:v>
              </c:pt>
              <c:pt idx="719">
                <c:v>0.97199999999999998</c:v>
              </c:pt>
              <c:pt idx="720">
                <c:v>0.96799999999999997</c:v>
              </c:pt>
              <c:pt idx="721">
                <c:v>0.995</c:v>
              </c:pt>
              <c:pt idx="722">
                <c:v>0.97399999999999998</c:v>
              </c:pt>
              <c:pt idx="723">
                <c:v>0.94699999999999995</c:v>
              </c:pt>
              <c:pt idx="724">
                <c:v>0.95199999999999996</c:v>
              </c:pt>
              <c:pt idx="725">
                <c:v>0.97399999999999998</c:v>
              </c:pt>
              <c:pt idx="726">
                <c:v>0.98699999999999999</c:v>
              </c:pt>
              <c:pt idx="727">
                <c:v>0.98</c:v>
              </c:pt>
              <c:pt idx="728">
                <c:v>0.96899999999999997</c:v>
              </c:pt>
              <c:pt idx="729">
                <c:v>1.016</c:v>
              </c:pt>
              <c:pt idx="730">
                <c:v>0.995</c:v>
              </c:pt>
              <c:pt idx="731">
                <c:v>0.98899999999999999</c:v>
              </c:pt>
              <c:pt idx="732">
                <c:v>0.96799999999999997</c:v>
              </c:pt>
              <c:pt idx="733">
                <c:v>0.97299999999999998</c:v>
              </c:pt>
              <c:pt idx="734">
                <c:v>0.99</c:v>
              </c:pt>
              <c:pt idx="735">
                <c:v>0.93899999999999995</c:v>
              </c:pt>
              <c:pt idx="736">
                <c:v>0.98699999999999999</c:v>
              </c:pt>
              <c:pt idx="737">
                <c:v>0.98299999999999998</c:v>
              </c:pt>
              <c:pt idx="738">
                <c:v>0.98099999999999998</c:v>
              </c:pt>
              <c:pt idx="739">
                <c:v>0.96399999999999997</c:v>
              </c:pt>
              <c:pt idx="740">
                <c:v>0.97699999999999998</c:v>
              </c:pt>
              <c:pt idx="741">
                <c:v>0.97099999999999997</c:v>
              </c:pt>
              <c:pt idx="742">
                <c:v>0.995</c:v>
              </c:pt>
              <c:pt idx="743">
                <c:v>0.97299999999999998</c:v>
              </c:pt>
              <c:pt idx="744">
                <c:v>0.95899999999999996</c:v>
              </c:pt>
              <c:pt idx="745">
                <c:v>0.99299999999999999</c:v>
              </c:pt>
              <c:pt idx="746">
                <c:v>0.99299999999999999</c:v>
              </c:pt>
              <c:pt idx="747">
                <c:v>0.97899999999999998</c:v>
              </c:pt>
              <c:pt idx="748">
                <c:v>0.95399999999999996</c:v>
              </c:pt>
              <c:pt idx="749">
                <c:v>0.96299999999999997</c:v>
              </c:pt>
              <c:pt idx="750">
                <c:v>0.96099999999999997</c:v>
              </c:pt>
              <c:pt idx="751">
                <c:v>0.94099999999999995</c:v>
              </c:pt>
              <c:pt idx="752">
                <c:v>0.93100000000000005</c:v>
              </c:pt>
              <c:pt idx="753">
                <c:v>0.95199999999999996</c:v>
              </c:pt>
              <c:pt idx="754">
                <c:v>0.93400000000000005</c:v>
              </c:pt>
              <c:pt idx="755">
                <c:v>0.96</c:v>
              </c:pt>
              <c:pt idx="756">
                <c:v>0.95099999999999996</c:v>
              </c:pt>
              <c:pt idx="757">
                <c:v>1.0029999999999999</c:v>
              </c:pt>
              <c:pt idx="758">
                <c:v>0.98799999999999999</c:v>
              </c:pt>
              <c:pt idx="759">
                <c:v>0.95399999999999996</c:v>
              </c:pt>
              <c:pt idx="760">
                <c:v>0.98299999999999998</c:v>
              </c:pt>
              <c:pt idx="761">
                <c:v>0.97</c:v>
              </c:pt>
              <c:pt idx="762">
                <c:v>0.98899999999999999</c:v>
              </c:pt>
              <c:pt idx="763">
                <c:v>0.96899999999999997</c:v>
              </c:pt>
              <c:pt idx="764">
                <c:v>0.98799999999999999</c:v>
              </c:pt>
              <c:pt idx="765">
                <c:v>0.94599999999999995</c:v>
              </c:pt>
              <c:pt idx="766">
                <c:v>0.96299999999999997</c:v>
              </c:pt>
              <c:pt idx="767">
                <c:v>1.0089999999999999</c:v>
              </c:pt>
              <c:pt idx="768">
                <c:v>0.98299999999999998</c:v>
              </c:pt>
              <c:pt idx="769">
                <c:v>0.95199999999999996</c:v>
              </c:pt>
              <c:pt idx="770">
                <c:v>0.98099999999999998</c:v>
              </c:pt>
              <c:pt idx="771">
                <c:v>1.002</c:v>
              </c:pt>
              <c:pt idx="772">
                <c:v>0.98499999999999999</c:v>
              </c:pt>
              <c:pt idx="773">
                <c:v>0.96799999999999997</c:v>
              </c:pt>
              <c:pt idx="774">
                <c:v>0.96</c:v>
              </c:pt>
              <c:pt idx="775">
                <c:v>0.97599999999999998</c:v>
              </c:pt>
              <c:pt idx="776">
                <c:v>0.97199999999999998</c:v>
              </c:pt>
              <c:pt idx="777">
                <c:v>0.94599999999999995</c:v>
              </c:pt>
              <c:pt idx="778">
                <c:v>0.96099999999999997</c:v>
              </c:pt>
              <c:pt idx="779">
                <c:v>0.94899999999999995</c:v>
              </c:pt>
              <c:pt idx="780">
                <c:v>0.95899999999999996</c:v>
              </c:pt>
              <c:pt idx="781">
                <c:v>0.98399999999999999</c:v>
              </c:pt>
              <c:pt idx="782">
                <c:v>0.999</c:v>
              </c:pt>
              <c:pt idx="783">
                <c:v>0.97899999999999998</c:v>
              </c:pt>
              <c:pt idx="784">
                <c:v>0.94899999999999995</c:v>
              </c:pt>
              <c:pt idx="785">
                <c:v>1.0029999999999999</c:v>
              </c:pt>
              <c:pt idx="786">
                <c:v>0.98899999999999999</c:v>
              </c:pt>
              <c:pt idx="787">
                <c:v>0.96899999999999997</c:v>
              </c:pt>
              <c:pt idx="788">
                <c:v>0.98099999999999998</c:v>
              </c:pt>
              <c:pt idx="789">
                <c:v>1.008</c:v>
              </c:pt>
              <c:pt idx="790">
                <c:v>0.98899999999999999</c:v>
              </c:pt>
              <c:pt idx="791">
                <c:v>0.995</c:v>
              </c:pt>
              <c:pt idx="792">
                <c:v>0.97699999999999998</c:v>
              </c:pt>
              <c:pt idx="793">
                <c:v>0.97399999999999998</c:v>
              </c:pt>
              <c:pt idx="794">
                <c:v>0.996</c:v>
              </c:pt>
              <c:pt idx="795">
                <c:v>0.97499999999999998</c:v>
              </c:pt>
              <c:pt idx="796">
                <c:v>0.99399999999999999</c:v>
              </c:pt>
              <c:pt idx="797">
                <c:v>0.97199999999999998</c:v>
              </c:pt>
              <c:pt idx="798">
                <c:v>0.96499999999999997</c:v>
              </c:pt>
              <c:pt idx="799">
                <c:v>0.96699999999999997</c:v>
              </c:pt>
              <c:pt idx="800">
                <c:v>0.97199999999999998</c:v>
              </c:pt>
              <c:pt idx="801">
                <c:v>0.96099999999999997</c:v>
              </c:pt>
              <c:pt idx="802">
                <c:v>0.98</c:v>
              </c:pt>
              <c:pt idx="803">
                <c:v>0.95799999999999996</c:v>
              </c:pt>
              <c:pt idx="804">
                <c:v>0.94899999999999995</c:v>
              </c:pt>
              <c:pt idx="805">
                <c:v>0.95499999999999996</c:v>
              </c:pt>
              <c:pt idx="806">
                <c:v>0.95399999999999996</c:v>
              </c:pt>
              <c:pt idx="807">
                <c:v>0.95799999999999996</c:v>
              </c:pt>
              <c:pt idx="808">
                <c:v>1.002</c:v>
              </c:pt>
              <c:pt idx="809">
                <c:v>0.98799999999999999</c:v>
              </c:pt>
              <c:pt idx="810">
                <c:v>0.94799999999999995</c:v>
              </c:pt>
              <c:pt idx="811">
                <c:v>0.95</c:v>
              </c:pt>
              <c:pt idx="812">
                <c:v>0.95299999999999996</c:v>
              </c:pt>
              <c:pt idx="813">
                <c:v>0.96399999999999997</c:v>
              </c:pt>
              <c:pt idx="814">
                <c:v>0.94799999999999995</c:v>
              </c:pt>
              <c:pt idx="815">
                <c:v>0.95899999999999996</c:v>
              </c:pt>
              <c:pt idx="816">
                <c:v>0.96199999999999997</c:v>
              </c:pt>
              <c:pt idx="817">
                <c:v>0.96099999999999997</c:v>
              </c:pt>
              <c:pt idx="818">
                <c:v>0.97099999999999997</c:v>
              </c:pt>
              <c:pt idx="819">
                <c:v>0.96799999999999997</c:v>
              </c:pt>
              <c:pt idx="820">
                <c:v>0.95699999999999996</c:v>
              </c:pt>
              <c:pt idx="821">
                <c:v>0.94499999999999995</c:v>
              </c:pt>
              <c:pt idx="822">
                <c:v>0.96099999999999997</c:v>
              </c:pt>
              <c:pt idx="823">
                <c:v>0.95</c:v>
              </c:pt>
              <c:pt idx="824">
                <c:v>0.96499999999999997</c:v>
              </c:pt>
              <c:pt idx="825">
                <c:v>0.95799999999999996</c:v>
              </c:pt>
              <c:pt idx="826">
                <c:v>0.95299999999999996</c:v>
              </c:pt>
              <c:pt idx="827">
                <c:v>0.95599999999999996</c:v>
              </c:pt>
              <c:pt idx="828">
                <c:v>0.94199999999999995</c:v>
              </c:pt>
              <c:pt idx="829">
                <c:v>0.95499999999999996</c:v>
              </c:pt>
              <c:pt idx="830">
                <c:v>0.95199999999999996</c:v>
              </c:pt>
              <c:pt idx="831">
                <c:v>0.94599999999999995</c:v>
              </c:pt>
              <c:pt idx="832">
                <c:v>0.96499999999999997</c:v>
              </c:pt>
              <c:pt idx="833">
                <c:v>0.96199999999999997</c:v>
              </c:pt>
              <c:pt idx="834">
                <c:v>0.99399999999999999</c:v>
              </c:pt>
              <c:pt idx="835">
                <c:v>0.96799999999999997</c:v>
              </c:pt>
              <c:pt idx="836">
                <c:v>0.96899999999999997</c:v>
              </c:pt>
              <c:pt idx="837">
                <c:v>0.94599999999999995</c:v>
              </c:pt>
              <c:pt idx="838">
                <c:v>0.95499999999999996</c:v>
              </c:pt>
              <c:pt idx="839">
                <c:v>0.96799999999999997</c:v>
              </c:pt>
              <c:pt idx="840">
                <c:v>0.95199999999999996</c:v>
              </c:pt>
              <c:pt idx="841">
                <c:v>0.95799999999999996</c:v>
              </c:pt>
              <c:pt idx="842">
                <c:v>0.96199999999999997</c:v>
              </c:pt>
              <c:pt idx="843">
                <c:v>0.92300000000000004</c:v>
              </c:pt>
              <c:pt idx="844">
                <c:v>0.92400000000000004</c:v>
              </c:pt>
              <c:pt idx="845">
                <c:v>0.94899999999999995</c:v>
              </c:pt>
              <c:pt idx="846">
                <c:v>0.95099999999999996</c:v>
              </c:pt>
              <c:pt idx="847">
                <c:v>0.96299999999999997</c:v>
              </c:pt>
              <c:pt idx="848">
                <c:v>0.95</c:v>
              </c:pt>
              <c:pt idx="849">
                <c:v>0.96799999999999997</c:v>
              </c:pt>
              <c:pt idx="850">
                <c:v>0.97399999999999998</c:v>
              </c:pt>
              <c:pt idx="851">
                <c:v>0.98199999999999998</c:v>
              </c:pt>
              <c:pt idx="852">
                <c:v>0.99199999999999999</c:v>
              </c:pt>
              <c:pt idx="853">
                <c:v>0.97599999999999998</c:v>
              </c:pt>
              <c:pt idx="854">
                <c:v>0.98399999999999999</c:v>
              </c:pt>
              <c:pt idx="855">
                <c:v>0.98899999999999999</c:v>
              </c:pt>
              <c:pt idx="856">
                <c:v>0.99399999999999999</c:v>
              </c:pt>
              <c:pt idx="857">
                <c:v>0.95399999999999996</c:v>
              </c:pt>
              <c:pt idx="858">
                <c:v>0.96499999999999997</c:v>
              </c:pt>
              <c:pt idx="859">
                <c:v>0.97099999999999997</c:v>
              </c:pt>
              <c:pt idx="860">
                <c:v>0.96</c:v>
              </c:pt>
              <c:pt idx="861">
                <c:v>0.97399999999999998</c:v>
              </c:pt>
              <c:pt idx="862">
                <c:v>0.95399999999999996</c:v>
              </c:pt>
              <c:pt idx="863">
                <c:v>0.95099999999999996</c:v>
              </c:pt>
              <c:pt idx="864">
                <c:v>0.96699999999999997</c:v>
              </c:pt>
              <c:pt idx="865">
                <c:v>0.97699999999999998</c:v>
              </c:pt>
              <c:pt idx="866">
                <c:v>0.97499999999999998</c:v>
              </c:pt>
              <c:pt idx="867">
                <c:v>0.98099999999999998</c:v>
              </c:pt>
              <c:pt idx="868">
                <c:v>0.97699999999999998</c:v>
              </c:pt>
              <c:pt idx="869">
                <c:v>0.98</c:v>
              </c:pt>
              <c:pt idx="870">
                <c:v>0.98899999999999999</c:v>
              </c:pt>
              <c:pt idx="871">
                <c:v>0.99199999999999999</c:v>
              </c:pt>
              <c:pt idx="872">
                <c:v>0.99099999999999999</c:v>
              </c:pt>
              <c:pt idx="873">
                <c:v>0.95699999999999996</c:v>
              </c:pt>
              <c:pt idx="874">
                <c:v>0.96699999999999997</c:v>
              </c:pt>
              <c:pt idx="875">
                <c:v>0.96899999999999997</c:v>
              </c:pt>
              <c:pt idx="876">
                <c:v>1.026</c:v>
              </c:pt>
              <c:pt idx="877">
                <c:v>0.98599999999999999</c:v>
              </c:pt>
              <c:pt idx="878">
                <c:v>0.95199999999999996</c:v>
              </c:pt>
              <c:pt idx="879">
                <c:v>0.96199999999999997</c:v>
              </c:pt>
              <c:pt idx="880">
                <c:v>0.96899999999999997</c:v>
              </c:pt>
              <c:pt idx="881">
                <c:v>0.96699999999999997</c:v>
              </c:pt>
              <c:pt idx="882">
                <c:v>0.97099999999999997</c:v>
              </c:pt>
              <c:pt idx="883">
                <c:v>0.97299999999999998</c:v>
              </c:pt>
              <c:pt idx="884">
                <c:v>0.97899999999999998</c:v>
              </c:pt>
              <c:pt idx="885">
                <c:v>0.98799999999999999</c:v>
              </c:pt>
              <c:pt idx="886">
                <c:v>0.97899999999999998</c:v>
              </c:pt>
              <c:pt idx="887">
                <c:v>0.97599999999999998</c:v>
              </c:pt>
              <c:pt idx="888">
                <c:v>0.98699999999999999</c:v>
              </c:pt>
              <c:pt idx="889">
                <c:v>1.0069999999999999</c:v>
              </c:pt>
              <c:pt idx="890">
                <c:v>0.999</c:v>
              </c:pt>
              <c:pt idx="891">
                <c:v>1.0009999999999999</c:v>
              </c:pt>
              <c:pt idx="892">
                <c:v>1.006</c:v>
              </c:pt>
              <c:pt idx="893">
                <c:v>0.997</c:v>
              </c:pt>
              <c:pt idx="894">
                <c:v>0.97299999999999998</c:v>
              </c:pt>
              <c:pt idx="895">
                <c:v>0.99199999999999999</c:v>
              </c:pt>
              <c:pt idx="896">
                <c:v>0.99399999999999999</c:v>
              </c:pt>
              <c:pt idx="897">
                <c:v>1.024</c:v>
              </c:pt>
              <c:pt idx="898">
                <c:v>0.98499999999999999</c:v>
              </c:pt>
              <c:pt idx="899">
                <c:v>0.98599999999999999</c:v>
              </c:pt>
              <c:pt idx="900">
                <c:v>0.97199999999999998</c:v>
              </c:pt>
              <c:pt idx="901">
                <c:v>0.996</c:v>
              </c:pt>
              <c:pt idx="902">
                <c:v>0.98599999999999999</c:v>
              </c:pt>
              <c:pt idx="903">
                <c:v>0.98299999999999998</c:v>
              </c:pt>
              <c:pt idx="904">
                <c:v>1.006</c:v>
              </c:pt>
              <c:pt idx="905">
                <c:v>0.96799999999999997</c:v>
              </c:pt>
              <c:pt idx="906">
                <c:v>1.008</c:v>
              </c:pt>
              <c:pt idx="907">
                <c:v>0.995</c:v>
              </c:pt>
              <c:pt idx="908">
                <c:v>0.92500000000000004</c:v>
              </c:pt>
              <c:pt idx="909">
                <c:v>0.93200000000000005</c:v>
              </c:pt>
              <c:pt idx="910">
                <c:v>0.93300000000000005</c:v>
              </c:pt>
              <c:pt idx="911">
                <c:v>0.93</c:v>
              </c:pt>
              <c:pt idx="912">
                <c:v>0.93700000000000006</c:v>
              </c:pt>
              <c:pt idx="913">
                <c:v>0.92900000000000005</c:v>
              </c:pt>
              <c:pt idx="914">
                <c:v>0.90500000000000003</c:v>
              </c:pt>
              <c:pt idx="915">
                <c:v>0.93899999999999995</c:v>
              </c:pt>
              <c:pt idx="916">
                <c:v>0.91700000000000004</c:v>
              </c:pt>
              <c:pt idx="917">
                <c:v>0.91800000000000004</c:v>
              </c:pt>
              <c:pt idx="918">
                <c:v>0.95499999999999996</c:v>
              </c:pt>
              <c:pt idx="919">
                <c:v>0.96499999999999997</c:v>
              </c:pt>
              <c:pt idx="920">
                <c:v>0.95299999999999996</c:v>
              </c:pt>
              <c:pt idx="921">
                <c:v>0.97</c:v>
              </c:pt>
              <c:pt idx="922">
                <c:v>0.92900000000000005</c:v>
              </c:pt>
              <c:pt idx="923">
                <c:v>0.89900000000000002</c:v>
              </c:pt>
              <c:pt idx="924">
                <c:v>0.89700000000000002</c:v>
              </c:pt>
              <c:pt idx="925">
                <c:v>0.89300000000000002</c:v>
              </c:pt>
              <c:pt idx="926">
                <c:v>0.90600000000000003</c:v>
              </c:pt>
              <c:pt idx="927">
                <c:v>0.90300000000000002</c:v>
              </c:pt>
              <c:pt idx="928">
                <c:v>0.94099999999999995</c:v>
              </c:pt>
              <c:pt idx="929">
                <c:v>0.96099999999999997</c:v>
              </c:pt>
              <c:pt idx="930">
                <c:v>0.96399999999999997</c:v>
              </c:pt>
              <c:pt idx="931">
                <c:v>0.96099999999999997</c:v>
              </c:pt>
              <c:pt idx="932">
                <c:v>0.96299999999999997</c:v>
              </c:pt>
              <c:pt idx="933">
                <c:v>0.95799999999999996</c:v>
              </c:pt>
              <c:pt idx="934">
                <c:v>0.97399999999999998</c:v>
              </c:pt>
              <c:pt idx="935">
                <c:v>0.97299999999999998</c:v>
              </c:pt>
              <c:pt idx="936">
                <c:v>0.96899999999999997</c:v>
              </c:pt>
              <c:pt idx="937">
                <c:v>0.97599999999999998</c:v>
              </c:pt>
              <c:pt idx="938">
                <c:v>0.97499999999999998</c:v>
              </c:pt>
              <c:pt idx="939">
                <c:v>0.98199999999999998</c:v>
              </c:pt>
              <c:pt idx="940">
                <c:v>0.95</c:v>
              </c:pt>
              <c:pt idx="941">
                <c:v>0.96199999999999997</c:v>
              </c:pt>
              <c:pt idx="942">
                <c:v>0.95899999999999996</c:v>
              </c:pt>
              <c:pt idx="943">
                <c:v>0.95299999999999996</c:v>
              </c:pt>
              <c:pt idx="944">
                <c:v>0.996</c:v>
              </c:pt>
              <c:pt idx="945">
                <c:v>0.97199999999999998</c:v>
              </c:pt>
              <c:pt idx="946">
                <c:v>0.95699999999999996</c:v>
              </c:pt>
              <c:pt idx="947">
                <c:v>0.95399999999999996</c:v>
              </c:pt>
              <c:pt idx="948">
                <c:v>0.93799999999999994</c:v>
              </c:pt>
              <c:pt idx="949">
                <c:v>0.93300000000000005</c:v>
              </c:pt>
              <c:pt idx="950">
                <c:v>0.94</c:v>
              </c:pt>
              <c:pt idx="951">
                <c:v>0.94699999999999995</c:v>
              </c:pt>
              <c:pt idx="952">
                <c:v>0.95099999999999996</c:v>
              </c:pt>
              <c:pt idx="953">
                <c:v>0.94699999999999995</c:v>
              </c:pt>
              <c:pt idx="954">
                <c:v>0.96099999999999997</c:v>
              </c:pt>
              <c:pt idx="955">
                <c:v>0.95599999999999996</c:v>
              </c:pt>
              <c:pt idx="956">
                <c:v>0.95899999999999996</c:v>
              </c:pt>
              <c:pt idx="957">
                <c:v>0.96499999999999997</c:v>
              </c:pt>
              <c:pt idx="958">
                <c:v>0.96599999999999997</c:v>
              </c:pt>
              <c:pt idx="959">
                <c:v>0.96799999999999997</c:v>
              </c:pt>
              <c:pt idx="960">
                <c:v>0.97</c:v>
              </c:pt>
              <c:pt idx="961">
                <c:v>0.97499999999999998</c:v>
              </c:pt>
              <c:pt idx="962">
                <c:v>0.96499999999999997</c:v>
              </c:pt>
              <c:pt idx="963">
                <c:v>0.98099999999999998</c:v>
              </c:pt>
              <c:pt idx="964">
                <c:v>0.97899999999999998</c:v>
              </c:pt>
              <c:pt idx="965">
                <c:v>0.98499999999999999</c:v>
              </c:pt>
              <c:pt idx="966">
                <c:v>0.98199999999999998</c:v>
              </c:pt>
              <c:pt idx="967">
                <c:v>0.97099999999999997</c:v>
              </c:pt>
              <c:pt idx="968">
                <c:v>0.99399999999999999</c:v>
              </c:pt>
              <c:pt idx="969">
                <c:v>0.98399999999999999</c:v>
              </c:pt>
              <c:pt idx="970">
                <c:v>0.98799999999999999</c:v>
              </c:pt>
              <c:pt idx="971">
                <c:v>0.99199999999999999</c:v>
              </c:pt>
              <c:pt idx="972">
                <c:v>0.97899999999999998</c:v>
              </c:pt>
              <c:pt idx="973">
                <c:v>0.98299999999999998</c:v>
              </c:pt>
              <c:pt idx="974">
                <c:v>0.95899999999999996</c:v>
              </c:pt>
              <c:pt idx="975">
                <c:v>0.98499999999999999</c:v>
              </c:pt>
              <c:pt idx="976">
                <c:v>1.0209999999999999</c:v>
              </c:pt>
              <c:pt idx="977">
                <c:v>0.98499999999999999</c:v>
              </c:pt>
              <c:pt idx="978">
                <c:v>1.01</c:v>
              </c:pt>
              <c:pt idx="979">
                <c:v>0.97299999999999998</c:v>
              </c:pt>
              <c:pt idx="980">
                <c:v>0.97899999999999998</c:v>
              </c:pt>
              <c:pt idx="981">
                <c:v>1.0249999999999999</c:v>
              </c:pt>
              <c:pt idx="982">
                <c:v>1.004</c:v>
              </c:pt>
              <c:pt idx="983">
                <c:v>0.97799999999999998</c:v>
              </c:pt>
              <c:pt idx="984">
                <c:v>0.98399999999999999</c:v>
              </c:pt>
              <c:pt idx="985">
                <c:v>0.96899999999999997</c:v>
              </c:pt>
              <c:pt idx="986">
                <c:v>0.96899999999999997</c:v>
              </c:pt>
              <c:pt idx="987">
                <c:v>0.96099999999999997</c:v>
              </c:pt>
              <c:pt idx="988">
                <c:v>0.97199999999999998</c:v>
              </c:pt>
              <c:pt idx="989">
                <c:v>0.95599999999999996</c:v>
              </c:pt>
              <c:pt idx="990">
                <c:v>0.91700000000000004</c:v>
              </c:pt>
              <c:pt idx="991">
                <c:v>0.92100000000000004</c:v>
              </c:pt>
              <c:pt idx="992">
                <c:v>0.93400000000000005</c:v>
              </c:pt>
              <c:pt idx="993">
                <c:v>0.91900000000000004</c:v>
              </c:pt>
              <c:pt idx="994">
                <c:v>0.92600000000000005</c:v>
              </c:pt>
              <c:pt idx="995">
                <c:v>0.91900000000000004</c:v>
              </c:pt>
              <c:pt idx="996">
                <c:v>0.92200000000000004</c:v>
              </c:pt>
              <c:pt idx="997">
                <c:v>0.91600000000000004</c:v>
              </c:pt>
              <c:pt idx="998">
                <c:v>0.92600000000000005</c:v>
              </c:pt>
              <c:pt idx="999">
                <c:v>0.92100000000000004</c:v>
              </c:pt>
              <c:pt idx="1000">
                <c:v>0.92500000000000004</c:v>
              </c:pt>
              <c:pt idx="1001">
                <c:v>0.96899999999999997</c:v>
              </c:pt>
              <c:pt idx="1002">
                <c:v>0.96699999999999997</c:v>
              </c:pt>
              <c:pt idx="1003">
                <c:v>0.97899999999999998</c:v>
              </c:pt>
              <c:pt idx="1004">
                <c:v>0.96799999999999997</c:v>
              </c:pt>
              <c:pt idx="1005">
                <c:v>0.97599999999999998</c:v>
              </c:pt>
              <c:pt idx="1006">
                <c:v>0.98199999999999998</c:v>
              </c:pt>
              <c:pt idx="1007">
                <c:v>0.97299999999999998</c:v>
              </c:pt>
              <c:pt idx="1008">
                <c:v>0.97699999999999998</c:v>
              </c:pt>
              <c:pt idx="1009">
                <c:v>0.96799999999999997</c:v>
              </c:pt>
              <c:pt idx="1010">
                <c:v>0.96399999999999997</c:v>
              </c:pt>
              <c:pt idx="1011">
                <c:v>0.96499999999999997</c:v>
              </c:pt>
              <c:pt idx="1012">
                <c:v>0.96599999999999997</c:v>
              </c:pt>
              <c:pt idx="1013">
                <c:v>0.95799999999999996</c:v>
              </c:pt>
              <c:pt idx="1014">
                <c:v>0.95299999999999996</c:v>
              </c:pt>
              <c:pt idx="1015">
                <c:v>0.95399999999999996</c:v>
              </c:pt>
              <c:pt idx="1016">
                <c:v>0.94</c:v>
              </c:pt>
              <c:pt idx="1017">
                <c:v>0.94499999999999995</c:v>
              </c:pt>
              <c:pt idx="1018">
                <c:v>0.98499999999999999</c:v>
              </c:pt>
              <c:pt idx="1019">
                <c:v>0.98399999999999999</c:v>
              </c:pt>
              <c:pt idx="1020">
                <c:v>1.0029999999999999</c:v>
              </c:pt>
              <c:pt idx="1021">
                <c:v>0.97599999999999998</c:v>
              </c:pt>
              <c:pt idx="1022">
                <c:v>1.016</c:v>
              </c:pt>
              <c:pt idx="1023">
                <c:v>0.91500000000000004</c:v>
              </c:pt>
              <c:pt idx="1024">
                <c:v>0.78200000000000003</c:v>
              </c:pt>
              <c:pt idx="1025">
                <c:v>0.57699999999999996</c:v>
              </c:pt>
              <c:pt idx="1026">
                <c:v>0.45800000000000002</c:v>
              </c:pt>
              <c:pt idx="1027">
                <c:v>0.378</c:v>
              </c:pt>
              <c:pt idx="1028">
                <c:v>0.41199999999999998</c:v>
              </c:pt>
              <c:pt idx="1029">
                <c:v>0.26300000000000001</c:v>
              </c:pt>
              <c:pt idx="1030">
                <c:v>0.39</c:v>
              </c:pt>
              <c:pt idx="1031">
                <c:v>0.32600000000000001</c:v>
              </c:pt>
              <c:pt idx="1032">
                <c:v>0.29299999999999998</c:v>
              </c:pt>
              <c:pt idx="1033">
                <c:v>0.39400000000000002</c:v>
              </c:pt>
              <c:pt idx="1034">
                <c:v>0.30399999999999999</c:v>
              </c:pt>
              <c:pt idx="1035">
                <c:v>0.38200000000000001</c:v>
              </c:pt>
              <c:pt idx="1036">
                <c:v>0.41299999999999998</c:v>
              </c:pt>
              <c:pt idx="1037">
                <c:v>0.27800000000000002</c:v>
              </c:pt>
              <c:pt idx="1038">
                <c:v>0.39900000000000002</c:v>
              </c:pt>
              <c:pt idx="1039">
                <c:v>0.26700000000000002</c:v>
              </c:pt>
              <c:pt idx="1040">
                <c:v>0.375</c:v>
              </c:pt>
              <c:pt idx="1041">
                <c:v>0.628</c:v>
              </c:pt>
              <c:pt idx="1042">
                <c:v>0.66500000000000004</c:v>
              </c:pt>
              <c:pt idx="1043">
                <c:v>0.77500000000000002</c:v>
              </c:pt>
              <c:pt idx="1044">
                <c:v>0.26300000000000001</c:v>
              </c:pt>
              <c:pt idx="1045">
                <c:v>0.32100000000000001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531-4DE2-BBC9-A8AD063D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326376"/>
        <c:axId val="523323752"/>
      </c:lineChart>
      <c:catAx>
        <c:axId val="523326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23323752"/>
        <c:crosses val="autoZero"/>
        <c:auto val="1"/>
        <c:lblAlgn val="ctr"/>
        <c:lblOffset val="100"/>
        <c:noMultiLvlLbl val="0"/>
      </c:catAx>
      <c:valAx>
        <c:axId val="52332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2332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DEMANDA DE POTENCIA</a:t>
            </a:r>
            <a:r>
              <a:rPr lang="en-US" baseline="0"/>
              <a:t> (W)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datos!$BQ$3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[0]!DEMANDA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6-442F-8C0C-C9C4C756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TENSION</a:t>
            </a:r>
            <a:r>
              <a:rPr lang="es-AR" baseline="0"/>
              <a:t> L-N [V]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2467372612906148E-2"/>
          <c:y val="0.16539582173151862"/>
          <c:w val="0.82601531360304115"/>
          <c:h val="0.7311559024064123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datos!$C$3</c:f>
              <c:strCache>
                <c:ptCount val="1"/>
                <c:pt idx="0">
                  <c:v>UAB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[0]!UA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64-4168-B887-7B8F6D864B7B}"/>
            </c:ext>
          </c:extLst>
        </c:ser>
        <c:ser>
          <c:idx val="1"/>
          <c:order val="1"/>
          <c:tx>
            <c:strRef>
              <c:f>datos!$D$3</c:f>
              <c:strCache>
                <c:ptCount val="1"/>
                <c:pt idx="0">
                  <c:v>UBC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[0]!UB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64-4168-B887-7B8F6D864B7B}"/>
            </c:ext>
          </c:extLst>
        </c:ser>
        <c:ser>
          <c:idx val="2"/>
          <c:order val="2"/>
          <c:tx>
            <c:strRef>
              <c:f>datos!$E$3</c:f>
              <c:strCache>
                <c:ptCount val="1"/>
                <c:pt idx="0">
                  <c:v>UCA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[0]!UC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64-4168-B887-7B8F6D86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CORRIENTE [A]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datos!$K$3</c:f>
              <c:strCache>
                <c:ptCount val="1"/>
                <c:pt idx="0">
                  <c:v>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[0]!IA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28-436E-8CB7-753FA23E22B3}"/>
            </c:ext>
          </c:extLst>
        </c:ser>
        <c:ser>
          <c:idx val="1"/>
          <c:order val="1"/>
          <c:tx>
            <c:strRef>
              <c:f>datos!$L$3</c:f>
              <c:strCache>
                <c:ptCount val="1"/>
                <c:pt idx="0">
                  <c:v>IB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922"/>
            <c:marker>
              <c:symbol val="none"/>
            </c:marker>
            <c:bubble3D val="0"/>
            <c:spPr>
              <a:ln w="127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02-4AB5-B384-398B5F7AF24F}"/>
              </c:ext>
            </c:extLst>
          </c:dPt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[0]!IB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28-436E-8CB7-753FA23E22B3}"/>
            </c:ext>
          </c:extLst>
        </c:ser>
        <c:ser>
          <c:idx val="2"/>
          <c:order val="2"/>
          <c:tx>
            <c:strRef>
              <c:f>datos!$M$3</c:f>
              <c:strCache>
                <c:ptCount val="1"/>
                <c:pt idx="0">
                  <c:v>IC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[0]!IC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28-436E-8CB7-753FA23E2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UTH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4.5627586206896553E-2"/>
          <c:y val="0.16707207207207206"/>
          <c:w val="0.81448254140646215"/>
          <c:h val="0.728431226502092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datos!$G$3</c:f>
              <c:strCache>
                <c:ptCount val="1"/>
                <c:pt idx="0">
                  <c:v>UTHAB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[0]!UTHA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5-40BC-B1D0-A9B40274BEEF}"/>
            </c:ext>
          </c:extLst>
        </c:ser>
        <c:ser>
          <c:idx val="1"/>
          <c:order val="1"/>
          <c:tx>
            <c:strRef>
              <c:f>datos!$H$3</c:f>
              <c:strCache>
                <c:ptCount val="1"/>
                <c:pt idx="0">
                  <c:v>UTHBC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[0]!UTHB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35-40BC-B1D0-A9B40274BEEF}"/>
            </c:ext>
          </c:extLst>
        </c:ser>
        <c:ser>
          <c:idx val="2"/>
          <c:order val="2"/>
          <c:tx>
            <c:strRef>
              <c:f>datos!$I$3</c:f>
              <c:strCache>
                <c:ptCount val="1"/>
                <c:pt idx="0">
                  <c:v>UTHCA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[0]!UTHC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35-40BC-B1D0-A9B40274B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ITH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datos!$O$3</c:f>
              <c:strCache>
                <c:ptCount val="1"/>
                <c:pt idx="0">
                  <c:v>ITHA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[0]!ITHA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6C-4F94-97EA-EC75FE61D4E4}"/>
            </c:ext>
          </c:extLst>
        </c:ser>
        <c:ser>
          <c:idx val="0"/>
          <c:order val="1"/>
          <c:tx>
            <c:strRef>
              <c:f>datos!$P$3</c:f>
              <c:strCache>
                <c:ptCount val="1"/>
                <c:pt idx="0">
                  <c:v>ITHB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[0]!ITHB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6C-4F94-97EA-EC75FE61D4E4}"/>
            </c:ext>
          </c:extLst>
        </c:ser>
        <c:ser>
          <c:idx val="1"/>
          <c:order val="2"/>
          <c:tx>
            <c:strRef>
              <c:f>datos!$Q$3</c:f>
              <c:strCache>
                <c:ptCount val="1"/>
                <c:pt idx="0">
                  <c:v>ITHC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[0]!ITHC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6C-4F94-97EA-EC75FE61D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Frecuencia [Hz]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datos!$AW$3</c:f>
              <c:strCache>
                <c:ptCount val="1"/>
                <c:pt idx="0">
                  <c:v>PDmP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[0]!F_AVG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5-4A1A-B3CC-66225B57E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ACTIVA [W]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datos!$AY$3</c:f>
              <c:strCache>
                <c:ptCount val="1"/>
                <c:pt idx="0">
                  <c:v>DmQ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[0]!P_SUM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3E-47CC-82B5-55B7BFAA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FACTOR DE POTENCIA PROMEDIO [-]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datos!$AX$3</c:f>
              <c:strCache>
                <c:ptCount val="1"/>
                <c:pt idx="0">
                  <c:v>PDmP_D/T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[0]!PFAVG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4-4CF6-A689-974B7CC8C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REACTIVA [VAr]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datos!$AZ$3</c:f>
              <c:strCache>
                <c:ptCount val="1"/>
                <c:pt idx="0">
                  <c:v>PDmQ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[0]!Q_SUM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1-4980-BF8A-7BEC70DEE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APARENTE [VA]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datos!$BA$3</c:f>
              <c:strCache>
                <c:ptCount val="1"/>
                <c:pt idx="0">
                  <c:v>PDmQ_D/T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xVal>
          <c:yVal>
            <c:numRef>
              <c:f>[0]!S_SUM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B-4E5B-84AC-B9CB4C5D4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FRECUENCIA DE OCURRENCIA PONDERADA</a:t>
            </a:r>
          </a:p>
        </c:rich>
      </c:tx>
      <c:layout>
        <c:manualLayout>
          <c:xMode val="edge"/>
          <c:yMode val="edge"/>
          <c:x val="0.25131582003576991"/>
          <c:y val="2.8825631993369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'BANCO DE CAPACITORES'!$A$15:$A$46</c:f>
              <c:strCache>
                <c:ptCount val="2"/>
                <c:pt idx="0">
                  <c:v>menor que..</c:v>
                </c:pt>
                <c:pt idx="1">
                  <c:v>0</c:v>
                </c:pt>
              </c:strCache>
            </c:strRef>
          </c:cat>
          <c:val>
            <c:numRef>
              <c:f>'BANCO DE CAPACITORES'!$D$15:$D$46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5-403F-A480-B8F66ED7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377760"/>
        <c:axId val="645376120"/>
      </c:barChart>
      <c:catAx>
        <c:axId val="64537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5376120"/>
        <c:crosses val="autoZero"/>
        <c:auto val="1"/>
        <c:lblAlgn val="ctr"/>
        <c:lblOffset val="100"/>
        <c:noMultiLvlLbl val="0"/>
      </c:catAx>
      <c:valAx>
        <c:axId val="64537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537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REACTIVA [VAr]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Q_SUM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cat>
          <c:val>
            <c:numRef>
              <c:f>[0]!Q_SUM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D8-4D96-B767-7DFF9CFB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74288"/>
        <c:axId val="623875272"/>
      </c:lineChart>
      <c:catAx>
        <c:axId val="62387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auto val="1"/>
        <c:lblAlgn val="ctr"/>
        <c:lblOffset val="100"/>
        <c:noMultiLvlLbl val="0"/>
      </c:catAx>
      <c:valAx>
        <c:axId val="623875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UTHD_AVG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UTHD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[0]!RANGO_TIEMPO</c:f>
              <c:strCache>
                <c:ptCount val="1"/>
                <c:pt idx="0">
                  <c:v>165:165:165</c:v>
                </c:pt>
              </c:strCache>
            </c:strRef>
          </c:cat>
          <c:val>
            <c:numRef>
              <c:f>[0]!UTHAVG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5-444A-95B3-955168DAD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74288"/>
        <c:axId val="623875272"/>
      </c:lineChart>
      <c:catAx>
        <c:axId val="62387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auto val="1"/>
        <c:lblAlgn val="ctr"/>
        <c:lblOffset val="100"/>
        <c:noMultiLvlLbl val="0"/>
      </c:catAx>
      <c:valAx>
        <c:axId val="623875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UAB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56745406824147"/>
          <c:y val="0.11239265091863515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HISTOGRAMAS!$A$15:$A$66</c:f>
              <c:strCache>
                <c:ptCount val="52"/>
                <c:pt idx="0">
                  <c:v>menor que..</c:v>
                </c:pt>
                <c:pt idx="1">
                  <c:v>329</c:v>
                </c:pt>
                <c:pt idx="2">
                  <c:v>331</c:v>
                </c:pt>
                <c:pt idx="3">
                  <c:v>333</c:v>
                </c:pt>
                <c:pt idx="4">
                  <c:v>335</c:v>
                </c:pt>
                <c:pt idx="5">
                  <c:v>337</c:v>
                </c:pt>
                <c:pt idx="6">
                  <c:v>339</c:v>
                </c:pt>
                <c:pt idx="7">
                  <c:v>341</c:v>
                </c:pt>
                <c:pt idx="8">
                  <c:v>343</c:v>
                </c:pt>
                <c:pt idx="9">
                  <c:v>345</c:v>
                </c:pt>
                <c:pt idx="10">
                  <c:v>347</c:v>
                </c:pt>
                <c:pt idx="11">
                  <c:v>349</c:v>
                </c:pt>
                <c:pt idx="12">
                  <c:v>351</c:v>
                </c:pt>
                <c:pt idx="13">
                  <c:v>353</c:v>
                </c:pt>
                <c:pt idx="14">
                  <c:v>355</c:v>
                </c:pt>
                <c:pt idx="15">
                  <c:v>357</c:v>
                </c:pt>
                <c:pt idx="16">
                  <c:v>359</c:v>
                </c:pt>
                <c:pt idx="17">
                  <c:v>361</c:v>
                </c:pt>
                <c:pt idx="18">
                  <c:v>363</c:v>
                </c:pt>
                <c:pt idx="19">
                  <c:v>365</c:v>
                </c:pt>
                <c:pt idx="20">
                  <c:v>367</c:v>
                </c:pt>
                <c:pt idx="21">
                  <c:v>369</c:v>
                </c:pt>
                <c:pt idx="22">
                  <c:v>371</c:v>
                </c:pt>
                <c:pt idx="23">
                  <c:v>373</c:v>
                </c:pt>
                <c:pt idx="24">
                  <c:v>375</c:v>
                </c:pt>
                <c:pt idx="25">
                  <c:v>377</c:v>
                </c:pt>
                <c:pt idx="26">
                  <c:v>379</c:v>
                </c:pt>
                <c:pt idx="27">
                  <c:v>381</c:v>
                </c:pt>
                <c:pt idx="28">
                  <c:v>383</c:v>
                </c:pt>
                <c:pt idx="29">
                  <c:v>385</c:v>
                </c:pt>
                <c:pt idx="30">
                  <c:v>387</c:v>
                </c:pt>
                <c:pt idx="31">
                  <c:v>389</c:v>
                </c:pt>
                <c:pt idx="32">
                  <c:v>391</c:v>
                </c:pt>
                <c:pt idx="33">
                  <c:v>393</c:v>
                </c:pt>
                <c:pt idx="34">
                  <c:v>395</c:v>
                </c:pt>
                <c:pt idx="35">
                  <c:v>397</c:v>
                </c:pt>
                <c:pt idx="36">
                  <c:v>399</c:v>
                </c:pt>
                <c:pt idx="37">
                  <c:v>401</c:v>
                </c:pt>
                <c:pt idx="38">
                  <c:v>403</c:v>
                </c:pt>
                <c:pt idx="39">
                  <c:v>405</c:v>
                </c:pt>
                <c:pt idx="40">
                  <c:v>407</c:v>
                </c:pt>
                <c:pt idx="41">
                  <c:v>409</c:v>
                </c:pt>
                <c:pt idx="42">
                  <c:v>411</c:v>
                </c:pt>
                <c:pt idx="43">
                  <c:v>413</c:v>
                </c:pt>
                <c:pt idx="44">
                  <c:v>415</c:v>
                </c:pt>
                <c:pt idx="45">
                  <c:v>417</c:v>
                </c:pt>
                <c:pt idx="46">
                  <c:v>419</c:v>
                </c:pt>
                <c:pt idx="47">
                  <c:v>421</c:v>
                </c:pt>
                <c:pt idx="48">
                  <c:v>423</c:v>
                </c:pt>
                <c:pt idx="49">
                  <c:v>425</c:v>
                </c:pt>
                <c:pt idx="50">
                  <c:v>427</c:v>
                </c:pt>
                <c:pt idx="51">
                  <c:v>429</c:v>
                </c:pt>
              </c:strCache>
            </c:strRef>
          </c:cat>
          <c:val>
            <c:numRef>
              <c:f>HISTOGRAMAS!$B$15:$B$66</c:f>
              <c:numCache>
                <c:formatCode>General</c:formatCode>
                <c:ptCount val="5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AE1-B10F-070C8EE1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UBC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8556752405949256"/>
          <c:y val="0.13017032963686964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HISTOGRAMAS!$A$15:$A$66</c:f>
              <c:strCache>
                <c:ptCount val="52"/>
                <c:pt idx="0">
                  <c:v>menor que..</c:v>
                </c:pt>
                <c:pt idx="1">
                  <c:v>329</c:v>
                </c:pt>
                <c:pt idx="2">
                  <c:v>331</c:v>
                </c:pt>
                <c:pt idx="3">
                  <c:v>333</c:v>
                </c:pt>
                <c:pt idx="4">
                  <c:v>335</c:v>
                </c:pt>
                <c:pt idx="5">
                  <c:v>337</c:v>
                </c:pt>
                <c:pt idx="6">
                  <c:v>339</c:v>
                </c:pt>
                <c:pt idx="7">
                  <c:v>341</c:v>
                </c:pt>
                <c:pt idx="8">
                  <c:v>343</c:v>
                </c:pt>
                <c:pt idx="9">
                  <c:v>345</c:v>
                </c:pt>
                <c:pt idx="10">
                  <c:v>347</c:v>
                </c:pt>
                <c:pt idx="11">
                  <c:v>349</c:v>
                </c:pt>
                <c:pt idx="12">
                  <c:v>351</c:v>
                </c:pt>
                <c:pt idx="13">
                  <c:v>353</c:v>
                </c:pt>
                <c:pt idx="14">
                  <c:v>355</c:v>
                </c:pt>
                <c:pt idx="15">
                  <c:v>357</c:v>
                </c:pt>
                <c:pt idx="16">
                  <c:v>359</c:v>
                </c:pt>
                <c:pt idx="17">
                  <c:v>361</c:v>
                </c:pt>
                <c:pt idx="18">
                  <c:v>363</c:v>
                </c:pt>
                <c:pt idx="19">
                  <c:v>365</c:v>
                </c:pt>
                <c:pt idx="20">
                  <c:v>367</c:v>
                </c:pt>
                <c:pt idx="21">
                  <c:v>369</c:v>
                </c:pt>
                <c:pt idx="22">
                  <c:v>371</c:v>
                </c:pt>
                <c:pt idx="23">
                  <c:v>373</c:v>
                </c:pt>
                <c:pt idx="24">
                  <c:v>375</c:v>
                </c:pt>
                <c:pt idx="25">
                  <c:v>377</c:v>
                </c:pt>
                <c:pt idx="26">
                  <c:v>379</c:v>
                </c:pt>
                <c:pt idx="27">
                  <c:v>381</c:v>
                </c:pt>
                <c:pt idx="28">
                  <c:v>383</c:v>
                </c:pt>
                <c:pt idx="29">
                  <c:v>385</c:v>
                </c:pt>
                <c:pt idx="30">
                  <c:v>387</c:v>
                </c:pt>
                <c:pt idx="31">
                  <c:v>389</c:v>
                </c:pt>
                <c:pt idx="32">
                  <c:v>391</c:v>
                </c:pt>
                <c:pt idx="33">
                  <c:v>393</c:v>
                </c:pt>
                <c:pt idx="34">
                  <c:v>395</c:v>
                </c:pt>
                <c:pt idx="35">
                  <c:v>397</c:v>
                </c:pt>
                <c:pt idx="36">
                  <c:v>399</c:v>
                </c:pt>
                <c:pt idx="37">
                  <c:v>401</c:v>
                </c:pt>
                <c:pt idx="38">
                  <c:v>403</c:v>
                </c:pt>
                <c:pt idx="39">
                  <c:v>405</c:v>
                </c:pt>
                <c:pt idx="40">
                  <c:v>407</c:v>
                </c:pt>
                <c:pt idx="41">
                  <c:v>409</c:v>
                </c:pt>
                <c:pt idx="42">
                  <c:v>411</c:v>
                </c:pt>
                <c:pt idx="43">
                  <c:v>413</c:v>
                </c:pt>
                <c:pt idx="44">
                  <c:v>415</c:v>
                </c:pt>
                <c:pt idx="45">
                  <c:v>417</c:v>
                </c:pt>
                <c:pt idx="46">
                  <c:v>419</c:v>
                </c:pt>
                <c:pt idx="47">
                  <c:v>421</c:v>
                </c:pt>
                <c:pt idx="48">
                  <c:v>423</c:v>
                </c:pt>
                <c:pt idx="49">
                  <c:v>425</c:v>
                </c:pt>
                <c:pt idx="50">
                  <c:v>427</c:v>
                </c:pt>
                <c:pt idx="51">
                  <c:v>429</c:v>
                </c:pt>
              </c:strCache>
            </c:strRef>
          </c:cat>
          <c:val>
            <c:numRef>
              <c:f>HISTOGRAMAS!$C$15:$C$66</c:f>
              <c:numCache>
                <c:formatCode>General</c:formatCode>
                <c:ptCount val="5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AE1-B10F-070C8EE1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UCA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8556752405949256"/>
          <c:y val="0.13017032963686964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HISTOGRAMAS!$A$15:$A$66</c:f>
              <c:strCache>
                <c:ptCount val="52"/>
                <c:pt idx="0">
                  <c:v>menor que..</c:v>
                </c:pt>
                <c:pt idx="1">
                  <c:v>329</c:v>
                </c:pt>
                <c:pt idx="2">
                  <c:v>331</c:v>
                </c:pt>
                <c:pt idx="3">
                  <c:v>333</c:v>
                </c:pt>
                <c:pt idx="4">
                  <c:v>335</c:v>
                </c:pt>
                <c:pt idx="5">
                  <c:v>337</c:v>
                </c:pt>
                <c:pt idx="6">
                  <c:v>339</c:v>
                </c:pt>
                <c:pt idx="7">
                  <c:v>341</c:v>
                </c:pt>
                <c:pt idx="8">
                  <c:v>343</c:v>
                </c:pt>
                <c:pt idx="9">
                  <c:v>345</c:v>
                </c:pt>
                <c:pt idx="10">
                  <c:v>347</c:v>
                </c:pt>
                <c:pt idx="11">
                  <c:v>349</c:v>
                </c:pt>
                <c:pt idx="12">
                  <c:v>351</c:v>
                </c:pt>
                <c:pt idx="13">
                  <c:v>353</c:v>
                </c:pt>
                <c:pt idx="14">
                  <c:v>355</c:v>
                </c:pt>
                <c:pt idx="15">
                  <c:v>357</c:v>
                </c:pt>
                <c:pt idx="16">
                  <c:v>359</c:v>
                </c:pt>
                <c:pt idx="17">
                  <c:v>361</c:v>
                </c:pt>
                <c:pt idx="18">
                  <c:v>363</c:v>
                </c:pt>
                <c:pt idx="19">
                  <c:v>365</c:v>
                </c:pt>
                <c:pt idx="20">
                  <c:v>367</c:v>
                </c:pt>
                <c:pt idx="21">
                  <c:v>369</c:v>
                </c:pt>
                <c:pt idx="22">
                  <c:v>371</c:v>
                </c:pt>
                <c:pt idx="23">
                  <c:v>373</c:v>
                </c:pt>
                <c:pt idx="24">
                  <c:v>375</c:v>
                </c:pt>
                <c:pt idx="25">
                  <c:v>377</c:v>
                </c:pt>
                <c:pt idx="26">
                  <c:v>379</c:v>
                </c:pt>
                <c:pt idx="27">
                  <c:v>381</c:v>
                </c:pt>
                <c:pt idx="28">
                  <c:v>383</c:v>
                </c:pt>
                <c:pt idx="29">
                  <c:v>385</c:v>
                </c:pt>
                <c:pt idx="30">
                  <c:v>387</c:v>
                </c:pt>
                <c:pt idx="31">
                  <c:v>389</c:v>
                </c:pt>
                <c:pt idx="32">
                  <c:v>391</c:v>
                </c:pt>
                <c:pt idx="33">
                  <c:v>393</c:v>
                </c:pt>
                <c:pt idx="34">
                  <c:v>395</c:v>
                </c:pt>
                <c:pt idx="35">
                  <c:v>397</c:v>
                </c:pt>
                <c:pt idx="36">
                  <c:v>399</c:v>
                </c:pt>
                <c:pt idx="37">
                  <c:v>401</c:v>
                </c:pt>
                <c:pt idx="38">
                  <c:v>403</c:v>
                </c:pt>
                <c:pt idx="39">
                  <c:v>405</c:v>
                </c:pt>
                <c:pt idx="40">
                  <c:v>407</c:v>
                </c:pt>
                <c:pt idx="41">
                  <c:v>409</c:v>
                </c:pt>
                <c:pt idx="42">
                  <c:v>411</c:v>
                </c:pt>
                <c:pt idx="43">
                  <c:v>413</c:v>
                </c:pt>
                <c:pt idx="44">
                  <c:v>415</c:v>
                </c:pt>
                <c:pt idx="45">
                  <c:v>417</c:v>
                </c:pt>
                <c:pt idx="46">
                  <c:v>419</c:v>
                </c:pt>
                <c:pt idx="47">
                  <c:v>421</c:v>
                </c:pt>
                <c:pt idx="48">
                  <c:v>423</c:v>
                </c:pt>
                <c:pt idx="49">
                  <c:v>425</c:v>
                </c:pt>
                <c:pt idx="50">
                  <c:v>427</c:v>
                </c:pt>
                <c:pt idx="51">
                  <c:v>429</c:v>
                </c:pt>
              </c:strCache>
            </c:strRef>
          </c:cat>
          <c:val>
            <c:numRef>
              <c:f>HISTOGRAMAS!$D$15:$D$66</c:f>
              <c:numCache>
                <c:formatCode>General</c:formatCode>
                <c:ptCount val="5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AE1-B10F-070C8EE1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ITHD PROMEDIO [%]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2786648595155115"/>
          <c:y val="0.16774193548387095"/>
          <c:w val="0.835718917488255"/>
          <c:h val="0.71097519261705189"/>
        </c:manualLayout>
      </c:layout>
      <c:barChart>
        <c:barDir val="col"/>
        <c:grouping val="clustered"/>
        <c:varyColors val="0"/>
        <c:ser>
          <c:idx val="1"/>
          <c:order val="0"/>
          <c:tx>
            <c:v>ITHDA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MAX_MIN!$U$28:$U$32</c:f>
              <c:strCache>
                <c:ptCount val="5"/>
                <c:pt idx="0">
                  <c:v>ITHD2(%)</c:v>
                </c:pt>
                <c:pt idx="1">
                  <c:v>ITHD3(%)</c:v>
                </c:pt>
                <c:pt idx="2">
                  <c:v>ITHD4(%)</c:v>
                </c:pt>
                <c:pt idx="3">
                  <c:v>Frequency(Hz)</c:v>
                </c:pt>
                <c:pt idx="4">
                  <c:v>0</c:v>
                </c:pt>
              </c:strCache>
            </c:strRef>
          </c:cat>
          <c:val>
            <c:numRef>
              <c:f>(MAX_MIN!$H$31,MAX_MIN!$H$34,MAX_MIN!$H$37,MAX_MIN!$H$40,MAX_MIN!$H$43)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8C-4015-A16A-DE4DB048E2A6}"/>
            </c:ext>
          </c:extLst>
        </c:ser>
        <c:ser>
          <c:idx val="0"/>
          <c:order val="1"/>
          <c:tx>
            <c:v>ITHDB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MAX_MIN!$U$28:$U$32</c:f>
              <c:strCache>
                <c:ptCount val="5"/>
                <c:pt idx="0">
                  <c:v>ITHD2(%)</c:v>
                </c:pt>
                <c:pt idx="1">
                  <c:v>ITHD3(%)</c:v>
                </c:pt>
                <c:pt idx="2">
                  <c:v>ITHD4(%)</c:v>
                </c:pt>
                <c:pt idx="3">
                  <c:v>Frequency(Hz)</c:v>
                </c:pt>
                <c:pt idx="4">
                  <c:v>0</c:v>
                </c:pt>
              </c:strCache>
            </c:strRef>
          </c:cat>
          <c:val>
            <c:numRef>
              <c:f>(MAX_MIN!$H$32,MAX_MIN!$H$35,MAX_MIN!$H$38,MAX_MIN!$H$41,MAX_MIN!$H$44)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8C-4015-A16A-DE4DB048E2A6}"/>
            </c:ext>
          </c:extLst>
        </c:ser>
        <c:ser>
          <c:idx val="2"/>
          <c:order val="2"/>
          <c:tx>
            <c:v>ITHDC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MAX_MIN!$U$28:$U$32</c:f>
              <c:strCache>
                <c:ptCount val="5"/>
                <c:pt idx="0">
                  <c:v>ITHD2(%)</c:v>
                </c:pt>
                <c:pt idx="1">
                  <c:v>ITHD3(%)</c:v>
                </c:pt>
                <c:pt idx="2">
                  <c:v>ITHD4(%)</c:v>
                </c:pt>
                <c:pt idx="3">
                  <c:v>Frequency(Hz)</c:v>
                </c:pt>
                <c:pt idx="4">
                  <c:v>0</c:v>
                </c:pt>
              </c:strCache>
            </c:strRef>
          </c:cat>
          <c:val>
            <c:numRef>
              <c:f>(MAX_MIN!$H$33,MAX_MIN!$H$36,MAX_MIN!$H$39,MAX_MIN!$H$42,MAX_MIN!$H$45)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8C-4015-A16A-DE4DB048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522640"/>
        <c:axId val="984523296"/>
      </c:barChart>
      <c:catAx>
        <c:axId val="98452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523296"/>
        <c:crosses val="autoZero"/>
        <c:auto val="1"/>
        <c:lblAlgn val="ctr"/>
        <c:lblOffset val="100"/>
        <c:noMultiLvlLbl val="0"/>
      </c:catAx>
      <c:valAx>
        <c:axId val="98452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%</a:t>
                </a:r>
              </a:p>
            </c:rich>
          </c:tx>
          <c:layout>
            <c:manualLayout>
              <c:xMode val="edge"/>
              <c:yMode val="edge"/>
              <c:x val="2.172023579019835E-3"/>
              <c:y val="0.484197104394208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52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0938427778496"/>
          <c:y val="0.1803755820844975"/>
          <c:w val="9.9914331517808819E-2"/>
          <c:h val="0.18750131233595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1.png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41910</xdr:colOff>
      <xdr:row>680</xdr:row>
      <xdr:rowOff>125730</xdr:rowOff>
    </xdr:from>
    <xdr:to>
      <xdr:col>52</xdr:col>
      <xdr:colOff>651510</xdr:colOff>
      <xdr:row>695</xdr:row>
      <xdr:rowOff>125730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74</xdr:row>
      <xdr:rowOff>39221</xdr:rowOff>
    </xdr:from>
    <xdr:to>
      <xdr:col>9</xdr:col>
      <xdr:colOff>371475</xdr:colOff>
      <xdr:row>92</xdr:row>
      <xdr:rowOff>77321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0</xdr:colOff>
      <xdr:row>14</xdr:row>
      <xdr:rowOff>9525</xdr:rowOff>
    </xdr:from>
    <xdr:to>
      <xdr:col>9</xdr:col>
      <xdr:colOff>285750</xdr:colOff>
      <xdr:row>28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9</xdr:col>
      <xdr:colOff>314326</xdr:colOff>
      <xdr:row>14</xdr:row>
      <xdr:rowOff>9524</xdr:rowOff>
    </xdr:from>
    <xdr:to>
      <xdr:col>17</xdr:col>
      <xdr:colOff>1</xdr:colOff>
      <xdr:row>28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0</xdr:colOff>
      <xdr:row>29</xdr:row>
      <xdr:rowOff>9525</xdr:rowOff>
    </xdr:from>
    <xdr:to>
      <xdr:col>9</xdr:col>
      <xdr:colOff>285750</xdr:colOff>
      <xdr:row>43</xdr:row>
      <xdr:rowOff>161925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9</xdr:col>
      <xdr:colOff>314325</xdr:colOff>
      <xdr:row>29</xdr:row>
      <xdr:rowOff>9525</xdr:rowOff>
    </xdr:from>
    <xdr:to>
      <xdr:col>16</xdr:col>
      <xdr:colOff>2079812</xdr:colOff>
      <xdr:row>43</xdr:row>
      <xdr:rowOff>161925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0</xdr:col>
      <xdr:colOff>0</xdr:colOff>
      <xdr:row>43</xdr:row>
      <xdr:rowOff>180975</xdr:rowOff>
    </xdr:from>
    <xdr:to>
      <xdr:col>9</xdr:col>
      <xdr:colOff>304800</xdr:colOff>
      <xdr:row>58</xdr:row>
      <xdr:rowOff>142875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9</xdr:col>
      <xdr:colOff>304801</xdr:colOff>
      <xdr:row>44</xdr:row>
      <xdr:rowOff>0</xdr:rowOff>
    </xdr:from>
    <xdr:to>
      <xdr:col>17</xdr:col>
      <xdr:colOff>8964</xdr:colOff>
      <xdr:row>58</xdr:row>
      <xdr:rowOff>152400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9</xdr:col>
      <xdr:colOff>381001</xdr:colOff>
      <xdr:row>74</xdr:row>
      <xdr:rowOff>47625</xdr:rowOff>
    </xdr:from>
    <xdr:to>
      <xdr:col>17</xdr:col>
      <xdr:colOff>76202</xdr:colOff>
      <xdr:row>92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0</xdr:colOff>
      <xdr:row>59</xdr:row>
      <xdr:rowOff>19049</xdr:rowOff>
    </xdr:from>
    <xdr:to>
      <xdr:col>9</xdr:col>
      <xdr:colOff>380999</xdr:colOff>
      <xdr:row>74</xdr:row>
      <xdr:rowOff>47624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9</xdr:col>
      <xdr:colOff>390525</xdr:colOff>
      <xdr:row>59</xdr:row>
      <xdr:rowOff>9525</xdr:rowOff>
    </xdr:from>
    <xdr:to>
      <xdr:col>17</xdr:col>
      <xdr:colOff>19050</xdr:colOff>
      <xdr:row>74</xdr:row>
      <xdr:rowOff>28575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8</xdr:row>
          <xdr:rowOff>266700</xdr:rowOff>
        </xdr:from>
        <xdr:to>
          <xdr:col>8</xdr:col>
          <xdr:colOff>742950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9525</xdr:rowOff>
        </xdr:from>
        <xdr:to>
          <xdr:col>11</xdr:col>
          <xdr:colOff>314325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MAX Y MIN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420940</xdr:colOff>
      <xdr:row>0</xdr:row>
      <xdr:rowOff>114300</xdr:rowOff>
    </xdr:from>
    <xdr:to>
      <xdr:col>16</xdr:col>
      <xdr:colOff>1566070</xdr:colOff>
      <xdr:row>7</xdr:row>
      <xdr:rowOff>38100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5340" y="114300"/>
          <a:ext cx="1145130" cy="1257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777240</xdr:colOff>
      <xdr:row>8</xdr:row>
      <xdr:rowOff>0</xdr:rowOff>
    </xdr:from>
    <xdr:to>
      <xdr:col>19</xdr:col>
      <xdr:colOff>464820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</xdr:colOff>
      <xdr:row>8</xdr:row>
      <xdr:rowOff>0</xdr:rowOff>
    </xdr:from>
    <xdr:to>
      <xdr:col>12</xdr:col>
      <xdr:colOff>7620</xdr:colOff>
      <xdr:row>27</xdr:row>
      <xdr:rowOff>15240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5</xdr:col>
      <xdr:colOff>60960</xdr:colOff>
      <xdr:row>27</xdr:row>
      <xdr:rowOff>76200</xdr:rowOff>
    </xdr:from>
    <xdr:to>
      <xdr:col>11</xdr:col>
      <xdr:colOff>769620</xdr:colOff>
      <xdr:row>46</xdr:row>
      <xdr:rowOff>106680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14</xdr:col>
      <xdr:colOff>555411</xdr:colOff>
      <xdr:row>0</xdr:row>
      <xdr:rowOff>69476</xdr:rowOff>
    </xdr:from>
    <xdr:to>
      <xdr:col>16</xdr:col>
      <xdr:colOff>176541</xdr:colOff>
      <xdr:row>6</xdr:row>
      <xdr:rowOff>183776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205" y="69476"/>
          <a:ext cx="1145130" cy="13357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93346</xdr:colOff>
      <xdr:row>11</xdr:row>
      <xdr:rowOff>167640</xdr:rowOff>
    </xdr:from>
    <xdr:to>
      <xdr:col>8</xdr:col>
      <xdr:colOff>518160</xdr:colOff>
      <xdr:row>34</xdr:row>
      <xdr:rowOff>80010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520065</xdr:colOff>
      <xdr:row>11</xdr:row>
      <xdr:rowOff>180975</xdr:rowOff>
    </xdr:from>
    <xdr:to>
      <xdr:col>13</xdr:col>
      <xdr:colOff>251460</xdr:colOff>
      <xdr:row>34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260985</xdr:colOff>
      <xdr:row>11</xdr:row>
      <xdr:rowOff>173355</xdr:rowOff>
    </xdr:from>
    <xdr:to>
      <xdr:col>17</xdr:col>
      <xdr:colOff>691515</xdr:colOff>
      <xdr:row>34</xdr:row>
      <xdr:rowOff>106679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573340</xdr:colOff>
      <xdr:row>0</xdr:row>
      <xdr:rowOff>66675</xdr:rowOff>
    </xdr:from>
    <xdr:to>
      <xdr:col>16</xdr:col>
      <xdr:colOff>194470</xdr:colOff>
      <xdr:row>6</xdr:row>
      <xdr:rowOff>180975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1340" y="66675"/>
          <a:ext cx="1145130" cy="1333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10</xdr:row>
      <xdr:rowOff>180975</xdr:rowOff>
    </xdr:from>
    <xdr:to>
      <xdr:col>14</xdr:col>
      <xdr:colOff>419099</xdr:colOff>
      <xdr:row>27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582865</xdr:colOff>
      <xdr:row>0</xdr:row>
      <xdr:rowOff>38100</xdr:rowOff>
    </xdr:from>
    <xdr:to>
      <xdr:col>16</xdr:col>
      <xdr:colOff>203995</xdr:colOff>
      <xdr:row>6</xdr:row>
      <xdr:rowOff>152400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8140" y="38100"/>
          <a:ext cx="1145130" cy="13335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chero" connectionId="1" xr16:uid="{2C5007E1-E5AB-42D6-BBF2-8D7C4B45F05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info@bring.com.ar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info@bring.com.ar" TargetMode="External"/><Relationship Id="rId1" Type="http://schemas.openxmlformats.org/officeDocument/2006/relationships/hyperlink" Target="http://www.bring.com.ar/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ring.com.ar/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ing.com.ar/" TargetMode="External"/><Relationship Id="rId1" Type="http://schemas.openxmlformats.org/officeDocument/2006/relationships/hyperlink" Target="mailto:info@bring.com.ar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ring.com.ar/" TargetMode="External"/><Relationship Id="rId1" Type="http://schemas.openxmlformats.org/officeDocument/2006/relationships/hyperlink" Target="mailto:info@bring.com.ar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bring.com.ar" TargetMode="External"/><Relationship Id="rId2" Type="http://schemas.openxmlformats.org/officeDocument/2006/relationships/hyperlink" Target="mailto:info@bring.com.ar" TargetMode="External"/><Relationship Id="rId1" Type="http://schemas.openxmlformats.org/officeDocument/2006/relationships/hyperlink" Target="http://www.bring.com.ar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bring.com.a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P61900"/>
  <sheetViews>
    <sheetView topLeftCell="AB1" zoomScaleNormal="100" workbookViewId="0">
      <selection activeCell="AS3" sqref="AS3"/>
    </sheetView>
  </sheetViews>
  <sheetFormatPr baseColWidth="10" defaultRowHeight="15" x14ac:dyDescent="0.25"/>
  <cols>
    <col min="1" max="1" width="21" bestFit="1" customWidth="1"/>
    <col min="2" max="2" width="11.140625" bestFit="1" customWidth="1"/>
    <col min="3" max="3" width="10.5703125" bestFit="1" customWidth="1"/>
    <col min="4" max="4" width="6.85546875" bestFit="1" customWidth="1"/>
    <col min="5" max="5" width="7" bestFit="1" customWidth="1"/>
    <col min="6" max="6" width="10" bestFit="1" customWidth="1"/>
    <col min="7" max="7" width="9.28515625" bestFit="1" customWidth="1"/>
    <col min="8" max="8" width="9.140625" bestFit="1" customWidth="1"/>
    <col min="9" max="9" width="9.28515625" bestFit="1" customWidth="1"/>
    <col min="10" max="10" width="10.140625" bestFit="1" customWidth="1"/>
    <col min="11" max="11" width="10.42578125" bestFit="1" customWidth="1"/>
    <col min="12" max="13" width="5" bestFit="1" customWidth="1"/>
    <col min="14" max="14" width="7.140625" bestFit="1" customWidth="1"/>
    <col min="15" max="15" width="8.140625" bestFit="1" customWidth="1"/>
    <col min="16" max="17" width="7.28515625" bestFit="1" customWidth="1"/>
    <col min="18" max="18" width="9.42578125" bestFit="1" customWidth="1"/>
    <col min="19" max="19" width="9.140625" bestFit="1" customWidth="1"/>
    <col min="20" max="21" width="8.42578125" bestFit="1" customWidth="1"/>
    <col min="22" max="22" width="9.140625" bestFit="1" customWidth="1"/>
    <col min="23" max="24" width="8.28515625" bestFit="1" customWidth="1"/>
    <col min="25" max="25" width="9.140625" bestFit="1" customWidth="1"/>
    <col min="26" max="27" width="8.28515625" bestFit="1" customWidth="1"/>
    <col min="28" max="28" width="13.85546875" bestFit="1" customWidth="1"/>
    <col min="29" max="29" width="12.5703125" bestFit="1" customWidth="1"/>
    <col min="30" max="30" width="16.140625" bestFit="1" customWidth="1"/>
    <col min="31" max="32" width="19.28515625" bestFit="1" customWidth="1"/>
    <col min="33" max="33" width="17.5703125" bestFit="1" customWidth="1"/>
    <col min="34" max="35" width="20.7109375" bestFit="1" customWidth="1"/>
    <col min="36" max="36" width="18.42578125" bestFit="1" customWidth="1"/>
    <col min="37" max="38" width="8" bestFit="1" customWidth="1"/>
    <col min="39" max="39" width="10.7109375" bestFit="1" customWidth="1"/>
    <col min="40" max="40" width="29" bestFit="1" customWidth="1"/>
    <col min="41" max="41" width="13.7109375" bestFit="1" customWidth="1"/>
    <col min="42" max="42" width="9.140625" bestFit="1" customWidth="1"/>
    <col min="43" max="43" width="13.7109375" bestFit="1" customWidth="1"/>
    <col min="44" max="44" width="9.140625" bestFit="1" customWidth="1"/>
    <col min="45" max="45" width="13.7109375" bestFit="1" customWidth="1"/>
    <col min="46" max="46" width="11.85546875" bestFit="1" customWidth="1"/>
    <col min="47" max="47" width="16" bestFit="1" customWidth="1"/>
    <col min="48" max="48" width="29.140625" bestFit="1" customWidth="1"/>
    <col min="49" max="49" width="39.7109375" bestFit="1" customWidth="1"/>
    <col min="50" max="50" width="18.140625" bestFit="1" customWidth="1"/>
    <col min="51" max="51" width="32.42578125" bestFit="1" customWidth="1"/>
    <col min="52" max="52" width="43" bestFit="1" customWidth="1"/>
    <col min="53" max="53" width="18.140625" bestFit="1" customWidth="1"/>
    <col min="54" max="54" width="32.42578125" bestFit="1" customWidth="1"/>
    <col min="55" max="55" width="43" bestFit="1" customWidth="1"/>
    <col min="56" max="56" width="18.140625" bestFit="1" customWidth="1"/>
    <col min="57" max="57" width="16.7109375" bestFit="1" customWidth="1"/>
    <col min="58" max="59" width="7" bestFit="1" customWidth="1"/>
    <col min="60" max="60" width="7.7109375" bestFit="1" customWidth="1"/>
    <col min="61" max="61" width="26.42578125" bestFit="1" customWidth="1"/>
    <col min="62" max="62" width="14.5703125" bestFit="1" customWidth="1"/>
    <col min="63" max="63" width="7" bestFit="1" customWidth="1"/>
    <col min="64" max="64" width="14.5703125" bestFit="1" customWidth="1"/>
    <col min="65" max="65" width="7" bestFit="1" customWidth="1"/>
    <col min="66" max="66" width="14.5703125" bestFit="1" customWidth="1"/>
    <col min="67" max="67" width="8.7109375" bestFit="1" customWidth="1"/>
    <col min="68" max="68" width="14.5703125" bestFit="1" customWidth="1"/>
    <col min="69" max="69" width="26.7109375" bestFit="1" customWidth="1"/>
    <col min="70" max="70" width="29.7109375" bestFit="1" customWidth="1"/>
    <col min="71" max="71" width="29.5703125" bestFit="1" customWidth="1"/>
  </cols>
  <sheetData>
    <row r="1" spans="1:68" x14ac:dyDescent="0.25">
      <c r="A1" t="s">
        <v>131</v>
      </c>
    </row>
    <row r="2" spans="1:68" x14ac:dyDescent="0.25">
      <c r="A2" t="s">
        <v>0</v>
      </c>
      <c r="C2" t="s">
        <v>1</v>
      </c>
      <c r="G2" t="s">
        <v>2</v>
      </c>
      <c r="K2" t="s">
        <v>3</v>
      </c>
      <c r="O2" t="s">
        <v>4</v>
      </c>
      <c r="S2" t="s">
        <v>132</v>
      </c>
      <c r="V2" t="s">
        <v>133</v>
      </c>
      <c r="Y2" t="s">
        <v>134</v>
      </c>
      <c r="AB2" t="s">
        <v>135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H2" t="s">
        <v>10</v>
      </c>
      <c r="AI2" t="s">
        <v>11</v>
      </c>
      <c r="AJ2" t="s">
        <v>12</v>
      </c>
      <c r="AN2" t="s">
        <v>13</v>
      </c>
      <c r="AV2" t="s">
        <v>14</v>
      </c>
      <c r="AW2" t="s">
        <v>136</v>
      </c>
      <c r="AY2" t="s">
        <v>15</v>
      </c>
      <c r="AZ2" t="s">
        <v>137</v>
      </c>
      <c r="BB2" t="s">
        <v>16</v>
      </c>
      <c r="BC2" t="s">
        <v>138</v>
      </c>
    </row>
    <row r="3" spans="1:68" x14ac:dyDescent="0.25">
      <c r="A3" t="s">
        <v>17</v>
      </c>
      <c r="B3" t="s">
        <v>18</v>
      </c>
      <c r="C3" t="s">
        <v>139</v>
      </c>
      <c r="D3" t="s">
        <v>140</v>
      </c>
      <c r="E3" t="s">
        <v>141</v>
      </c>
      <c r="F3" t="s">
        <v>22</v>
      </c>
      <c r="G3" t="s">
        <v>142</v>
      </c>
      <c r="H3" t="s">
        <v>143</v>
      </c>
      <c r="I3" t="s">
        <v>144</v>
      </c>
      <c r="J3" t="s">
        <v>26</v>
      </c>
      <c r="K3" t="s">
        <v>27</v>
      </c>
      <c r="L3" t="s">
        <v>28</v>
      </c>
      <c r="M3" t="s">
        <v>29</v>
      </c>
      <c r="N3" t="s">
        <v>30</v>
      </c>
      <c r="O3" t="s">
        <v>31</v>
      </c>
      <c r="P3" t="s">
        <v>32</v>
      </c>
      <c r="Q3" t="s">
        <v>33</v>
      </c>
      <c r="R3" t="s">
        <v>34</v>
      </c>
      <c r="S3" t="s">
        <v>35</v>
      </c>
      <c r="T3" t="s">
        <v>36</v>
      </c>
      <c r="U3" t="s">
        <v>37</v>
      </c>
      <c r="V3" t="s">
        <v>38</v>
      </c>
      <c r="W3" t="s">
        <v>39</v>
      </c>
      <c r="X3" t="s">
        <v>40</v>
      </c>
      <c r="Y3" t="s">
        <v>41</v>
      </c>
      <c r="Z3" t="s">
        <v>42</v>
      </c>
      <c r="AA3" t="s">
        <v>43</v>
      </c>
      <c r="AB3" t="s">
        <v>145</v>
      </c>
      <c r="AC3" t="s">
        <v>146</v>
      </c>
      <c r="AD3" t="s">
        <v>52</v>
      </c>
      <c r="AE3" t="s">
        <v>53</v>
      </c>
      <c r="AF3" t="s">
        <v>54</v>
      </c>
      <c r="AG3" t="s">
        <v>55</v>
      </c>
      <c r="AH3" t="s">
        <v>56</v>
      </c>
      <c r="AI3" t="s">
        <v>57</v>
      </c>
      <c r="AJ3" t="s">
        <v>58</v>
      </c>
      <c r="AK3" t="s">
        <v>59</v>
      </c>
      <c r="AL3" t="s">
        <v>60</v>
      </c>
      <c r="AM3" t="s">
        <v>61</v>
      </c>
      <c r="AN3" t="s">
        <v>62</v>
      </c>
      <c r="AO3" t="s">
        <v>63</v>
      </c>
      <c r="AP3" t="s">
        <v>64</v>
      </c>
      <c r="AQ3" t="s">
        <v>65</v>
      </c>
      <c r="AR3" t="s">
        <v>66</v>
      </c>
      <c r="AS3" t="s">
        <v>67</v>
      </c>
      <c r="AT3" t="s">
        <v>68</v>
      </c>
      <c r="AU3" t="s">
        <v>69</v>
      </c>
      <c r="AV3" t="s">
        <v>70</v>
      </c>
      <c r="AW3" t="s">
        <v>71</v>
      </c>
      <c r="AX3" t="s">
        <v>147</v>
      </c>
      <c r="AY3" t="s">
        <v>72</v>
      </c>
      <c r="AZ3" t="s">
        <v>73</v>
      </c>
      <c r="BA3" t="s">
        <v>148</v>
      </c>
      <c r="BB3" t="s">
        <v>74</v>
      </c>
      <c r="BC3" t="s">
        <v>75</v>
      </c>
      <c r="BD3" t="s">
        <v>149</v>
      </c>
    </row>
    <row r="4" spans="1:68" x14ac:dyDescent="0.25">
      <c r="A4" s="1" t="s">
        <v>150</v>
      </c>
      <c r="B4" s="2" t="s">
        <v>151</v>
      </c>
      <c r="C4">
        <v>0</v>
      </c>
      <c r="D4">
        <v>0</v>
      </c>
      <c r="E4">
        <v>0</v>
      </c>
      <c r="F4">
        <v>604324.56000000006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12059</v>
      </c>
      <c r="AH4">
        <v>13072</v>
      </c>
      <c r="AI4">
        <v>20476</v>
      </c>
      <c r="AJ4">
        <v>0</v>
      </c>
      <c r="AK4">
        <v>0</v>
      </c>
      <c r="AL4">
        <v>0</v>
      </c>
      <c r="AM4">
        <v>0</v>
      </c>
      <c r="AN4">
        <v>24.82</v>
      </c>
      <c r="AO4" s="3">
        <v>42005.09516203704</v>
      </c>
      <c r="AP4">
        <v>5.4</v>
      </c>
      <c r="AQ4" s="3">
        <v>42005.092905092592</v>
      </c>
      <c r="AR4">
        <v>6.92</v>
      </c>
      <c r="AS4" s="3">
        <v>42005.092905092592</v>
      </c>
      <c r="AT4">
        <v>11.07</v>
      </c>
      <c r="AU4" s="3">
        <v>42005.092905092592</v>
      </c>
      <c r="AV4">
        <v>0</v>
      </c>
      <c r="AW4">
        <v>0</v>
      </c>
      <c r="AX4" t="s">
        <v>152</v>
      </c>
      <c r="AY4">
        <v>0</v>
      </c>
      <c r="AZ4">
        <v>0</v>
      </c>
      <c r="BA4" t="s">
        <v>152</v>
      </c>
      <c r="BB4">
        <v>0</v>
      </c>
      <c r="BC4">
        <v>0</v>
      </c>
      <c r="BD4" t="s">
        <v>152</v>
      </c>
      <c r="BJ4" s="3"/>
      <c r="BL4" s="3"/>
      <c r="BN4" s="3"/>
      <c r="BP4" s="3"/>
    </row>
    <row r="5" spans="1:68" x14ac:dyDescent="0.25">
      <c r="A5" s="1" t="s">
        <v>150</v>
      </c>
      <c r="B5" s="2" t="s">
        <v>151</v>
      </c>
      <c r="C5">
        <v>0</v>
      </c>
      <c r="D5">
        <v>0</v>
      </c>
      <c r="E5">
        <v>0</v>
      </c>
      <c r="F5">
        <v>604324.56000000006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12059</v>
      </c>
      <c r="AH5">
        <v>13072</v>
      </c>
      <c r="AI5">
        <v>20476</v>
      </c>
      <c r="AJ5">
        <v>0</v>
      </c>
      <c r="AK5">
        <v>0</v>
      </c>
      <c r="AL5">
        <v>0</v>
      </c>
      <c r="AM5">
        <v>0</v>
      </c>
      <c r="AN5">
        <v>24.82</v>
      </c>
      <c r="AO5" s="3">
        <v>42005.09516203704</v>
      </c>
      <c r="AP5">
        <v>5.4</v>
      </c>
      <c r="AQ5" s="3">
        <v>42005.092905092592</v>
      </c>
      <c r="AR5">
        <v>6.92</v>
      </c>
      <c r="AS5" s="3">
        <v>42005.092905092592</v>
      </c>
      <c r="AT5">
        <v>11.07</v>
      </c>
      <c r="AU5" s="3">
        <v>42005.092905092592</v>
      </c>
      <c r="AV5">
        <v>0</v>
      </c>
      <c r="AW5">
        <v>0</v>
      </c>
      <c r="AX5" t="s">
        <v>152</v>
      </c>
      <c r="AY5">
        <v>0</v>
      </c>
      <c r="AZ5">
        <v>0</v>
      </c>
      <c r="BA5" t="s">
        <v>152</v>
      </c>
      <c r="BB5">
        <v>0</v>
      </c>
      <c r="BC5">
        <v>0</v>
      </c>
      <c r="BD5" t="s">
        <v>152</v>
      </c>
      <c r="BJ5" s="3"/>
      <c r="BL5" s="3"/>
      <c r="BN5" s="3"/>
      <c r="BP5" s="3"/>
    </row>
    <row r="6" spans="1:68" x14ac:dyDescent="0.25">
      <c r="A6" s="1" t="s">
        <v>150</v>
      </c>
      <c r="B6" s="2" t="s">
        <v>151</v>
      </c>
      <c r="C6">
        <v>0</v>
      </c>
      <c r="D6">
        <v>0</v>
      </c>
      <c r="E6">
        <v>0</v>
      </c>
      <c r="F6">
        <v>604324.56000000006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12059</v>
      </c>
      <c r="AH6">
        <v>13072</v>
      </c>
      <c r="AI6">
        <v>20476</v>
      </c>
      <c r="AJ6">
        <v>0</v>
      </c>
      <c r="AK6">
        <v>0</v>
      </c>
      <c r="AL6">
        <v>0</v>
      </c>
      <c r="AM6">
        <v>0</v>
      </c>
      <c r="AN6">
        <v>24.82</v>
      </c>
      <c r="AO6" s="3">
        <v>42005.09516203704</v>
      </c>
      <c r="AP6">
        <v>5.4</v>
      </c>
      <c r="AQ6" s="3">
        <v>42005.092905092592</v>
      </c>
      <c r="AR6">
        <v>6.92</v>
      </c>
      <c r="AS6" s="3">
        <v>42005.092905092592</v>
      </c>
      <c r="AT6">
        <v>11.07</v>
      </c>
      <c r="AU6" s="3">
        <v>42005.092905092592</v>
      </c>
      <c r="AV6">
        <v>0</v>
      </c>
      <c r="AW6">
        <v>0</v>
      </c>
      <c r="AX6" t="s">
        <v>152</v>
      </c>
      <c r="AY6">
        <v>0</v>
      </c>
      <c r="AZ6">
        <v>0</v>
      </c>
      <c r="BA6" t="s">
        <v>152</v>
      </c>
      <c r="BB6">
        <v>0</v>
      </c>
      <c r="BC6">
        <v>0</v>
      </c>
      <c r="BD6" t="s">
        <v>152</v>
      </c>
      <c r="BJ6" s="3"/>
      <c r="BL6" s="3"/>
      <c r="BN6" s="3"/>
      <c r="BP6" s="3"/>
    </row>
    <row r="7" spans="1:68" x14ac:dyDescent="0.25">
      <c r="A7" s="1" t="s">
        <v>150</v>
      </c>
      <c r="B7" s="2" t="s">
        <v>151</v>
      </c>
      <c r="C7">
        <v>0</v>
      </c>
      <c r="D7">
        <v>0</v>
      </c>
      <c r="E7">
        <v>0</v>
      </c>
      <c r="F7">
        <v>604324.56000000006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12059</v>
      </c>
      <c r="AH7">
        <v>13072</v>
      </c>
      <c r="AI7">
        <v>20476</v>
      </c>
      <c r="AJ7">
        <v>0</v>
      </c>
      <c r="AK7">
        <v>0</v>
      </c>
      <c r="AL7">
        <v>0</v>
      </c>
      <c r="AM7">
        <v>0</v>
      </c>
      <c r="AN7">
        <v>24.82</v>
      </c>
      <c r="AO7" s="3">
        <v>42005.09516203704</v>
      </c>
      <c r="AP7">
        <v>5.4</v>
      </c>
      <c r="AQ7" s="3">
        <v>42005.092905092592</v>
      </c>
      <c r="AR7">
        <v>6.92</v>
      </c>
      <c r="AS7" s="3">
        <v>42005.092905092592</v>
      </c>
      <c r="AT7">
        <v>11.07</v>
      </c>
      <c r="AU7" s="3">
        <v>42005.092905092592</v>
      </c>
      <c r="AV7">
        <v>0</v>
      </c>
      <c r="AW7">
        <v>0</v>
      </c>
      <c r="AX7" t="s">
        <v>152</v>
      </c>
      <c r="AY7">
        <v>0</v>
      </c>
      <c r="AZ7">
        <v>0</v>
      </c>
      <c r="BA7" t="s">
        <v>152</v>
      </c>
      <c r="BB7">
        <v>0</v>
      </c>
      <c r="BC7">
        <v>0</v>
      </c>
      <c r="BD7" t="s">
        <v>152</v>
      </c>
      <c r="BJ7" s="3"/>
      <c r="BL7" s="3"/>
      <c r="BN7" s="3"/>
      <c r="BP7" s="3"/>
    </row>
    <row r="8" spans="1:68" x14ac:dyDescent="0.25">
      <c r="A8" s="1" t="s">
        <v>150</v>
      </c>
      <c r="B8" s="2" t="s">
        <v>151</v>
      </c>
      <c r="C8">
        <v>0</v>
      </c>
      <c r="D8">
        <v>0</v>
      </c>
      <c r="E8">
        <v>0</v>
      </c>
      <c r="F8">
        <v>604324.56000000006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12059</v>
      </c>
      <c r="AH8">
        <v>13072</v>
      </c>
      <c r="AI8">
        <v>20476</v>
      </c>
      <c r="AJ8">
        <v>0</v>
      </c>
      <c r="AK8">
        <v>0</v>
      </c>
      <c r="AL8">
        <v>0</v>
      </c>
      <c r="AM8">
        <v>0</v>
      </c>
      <c r="AN8">
        <v>24.82</v>
      </c>
      <c r="AO8" s="3">
        <v>42005.09516203704</v>
      </c>
      <c r="AP8">
        <v>5.4</v>
      </c>
      <c r="AQ8" s="3">
        <v>42005.092905092592</v>
      </c>
      <c r="AR8">
        <v>6.92</v>
      </c>
      <c r="AS8" s="3">
        <v>42005.092905092592</v>
      </c>
      <c r="AT8">
        <v>11.07</v>
      </c>
      <c r="AU8" s="3">
        <v>42005.092905092592</v>
      </c>
      <c r="AV8">
        <v>0</v>
      </c>
      <c r="AW8">
        <v>0</v>
      </c>
      <c r="AX8" t="s">
        <v>152</v>
      </c>
      <c r="AY8">
        <v>0</v>
      </c>
      <c r="AZ8">
        <v>0</v>
      </c>
      <c r="BA8" t="s">
        <v>152</v>
      </c>
      <c r="BB8">
        <v>0</v>
      </c>
      <c r="BC8">
        <v>0</v>
      </c>
      <c r="BD8" t="s">
        <v>152</v>
      </c>
      <c r="BJ8" s="3"/>
      <c r="BL8" s="3"/>
      <c r="BN8" s="3"/>
      <c r="BP8" s="3"/>
    </row>
    <row r="9" spans="1:68" x14ac:dyDescent="0.25">
      <c r="A9" s="1" t="s">
        <v>150</v>
      </c>
      <c r="B9" s="2" t="s">
        <v>151</v>
      </c>
      <c r="C9">
        <v>0</v>
      </c>
      <c r="D9">
        <v>0</v>
      </c>
      <c r="E9">
        <v>0</v>
      </c>
      <c r="F9">
        <v>604324.56000000006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12059</v>
      </c>
      <c r="AH9">
        <v>13072</v>
      </c>
      <c r="AI9">
        <v>20476</v>
      </c>
      <c r="AJ9">
        <v>0</v>
      </c>
      <c r="AK9">
        <v>0</v>
      </c>
      <c r="AL9">
        <v>0</v>
      </c>
      <c r="AM9">
        <v>0</v>
      </c>
      <c r="AN9">
        <v>24.82</v>
      </c>
      <c r="AO9" s="3">
        <v>42005.09516203704</v>
      </c>
      <c r="AP9">
        <v>5.4</v>
      </c>
      <c r="AQ9" s="3">
        <v>42005.092905092592</v>
      </c>
      <c r="AR9">
        <v>6.92</v>
      </c>
      <c r="AS9" s="3">
        <v>42005.092905092592</v>
      </c>
      <c r="AT9">
        <v>11.07</v>
      </c>
      <c r="AU9" s="3">
        <v>42005.092905092592</v>
      </c>
      <c r="AV9">
        <v>0</v>
      </c>
      <c r="AW9">
        <v>0</v>
      </c>
      <c r="AX9" t="s">
        <v>152</v>
      </c>
      <c r="AY9">
        <v>0</v>
      </c>
      <c r="AZ9">
        <v>0</v>
      </c>
      <c r="BA9" t="s">
        <v>152</v>
      </c>
      <c r="BB9">
        <v>0</v>
      </c>
      <c r="BC9">
        <v>0</v>
      </c>
      <c r="BD9" t="s">
        <v>152</v>
      </c>
      <c r="BJ9" s="3"/>
      <c r="BL9" s="3"/>
      <c r="BN9" s="3"/>
      <c r="BP9" s="3"/>
    </row>
    <row r="10" spans="1:68" x14ac:dyDescent="0.25">
      <c r="A10" s="1" t="s">
        <v>150</v>
      </c>
      <c r="B10" s="2" t="s">
        <v>151</v>
      </c>
      <c r="C10">
        <v>0</v>
      </c>
      <c r="D10">
        <v>0</v>
      </c>
      <c r="E10">
        <v>0</v>
      </c>
      <c r="F10">
        <v>604324.56000000006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12059</v>
      </c>
      <c r="AH10">
        <v>13072</v>
      </c>
      <c r="AI10">
        <v>20476</v>
      </c>
      <c r="AJ10">
        <v>0</v>
      </c>
      <c r="AK10">
        <v>0</v>
      </c>
      <c r="AL10">
        <v>0</v>
      </c>
      <c r="AM10">
        <v>0</v>
      </c>
      <c r="AN10">
        <v>24.82</v>
      </c>
      <c r="AO10" s="3">
        <v>42005.09516203704</v>
      </c>
      <c r="AP10">
        <v>5.4</v>
      </c>
      <c r="AQ10" s="3">
        <v>42005.092905092592</v>
      </c>
      <c r="AR10">
        <v>6.92</v>
      </c>
      <c r="AS10" s="3">
        <v>42005.092905092592</v>
      </c>
      <c r="AT10">
        <v>11.07</v>
      </c>
      <c r="AU10" s="3">
        <v>42005.092905092592</v>
      </c>
      <c r="AV10">
        <v>0</v>
      </c>
      <c r="AW10">
        <v>0</v>
      </c>
      <c r="AX10" t="s">
        <v>152</v>
      </c>
      <c r="AY10">
        <v>0</v>
      </c>
      <c r="AZ10">
        <v>0</v>
      </c>
      <c r="BA10" t="s">
        <v>152</v>
      </c>
      <c r="BB10">
        <v>0</v>
      </c>
      <c r="BC10">
        <v>0</v>
      </c>
      <c r="BD10" t="s">
        <v>152</v>
      </c>
      <c r="BJ10" s="3"/>
      <c r="BL10" s="3"/>
      <c r="BN10" s="3"/>
      <c r="BP10" s="3"/>
    </row>
    <row r="11" spans="1:68" x14ac:dyDescent="0.25">
      <c r="A11" s="1"/>
      <c r="B11" s="2"/>
      <c r="BJ11" s="3"/>
      <c r="BL11" s="3"/>
      <c r="BN11" s="3"/>
      <c r="BP11" s="3"/>
    </row>
    <row r="12" spans="1:68" x14ac:dyDescent="0.25">
      <c r="A12" s="1"/>
      <c r="B12" s="2"/>
      <c r="BJ12" s="3"/>
      <c r="BL12" s="3"/>
      <c r="BN12" s="3"/>
      <c r="BP12" s="3"/>
    </row>
    <row r="13" spans="1:68" x14ac:dyDescent="0.25">
      <c r="A13" s="1"/>
      <c r="B13" s="2"/>
      <c r="BJ13" s="3"/>
      <c r="BL13" s="3"/>
      <c r="BN13" s="3"/>
      <c r="BP13" s="3"/>
    </row>
    <row r="14" spans="1:68" x14ac:dyDescent="0.25">
      <c r="A14" s="1"/>
      <c r="B14" s="2"/>
      <c r="BJ14" s="3"/>
      <c r="BL14" s="3"/>
      <c r="BN14" s="3"/>
      <c r="BP14" s="3"/>
    </row>
    <row r="15" spans="1:68" x14ac:dyDescent="0.25">
      <c r="A15" s="1"/>
      <c r="B15" s="2"/>
      <c r="BJ15" s="3"/>
      <c r="BL15" s="3"/>
      <c r="BN15" s="3"/>
      <c r="BP15" s="3"/>
    </row>
    <row r="16" spans="1:68" x14ac:dyDescent="0.25">
      <c r="A16" s="1"/>
      <c r="B16" s="2"/>
      <c r="BJ16" s="3"/>
      <c r="BL16" s="3"/>
      <c r="BN16" s="3"/>
      <c r="BP16" s="3"/>
    </row>
    <row r="17" spans="1:68" x14ac:dyDescent="0.25">
      <c r="A17" s="1"/>
      <c r="B17" s="2"/>
      <c r="BJ17" s="3"/>
      <c r="BL17" s="3"/>
      <c r="BN17" s="3"/>
      <c r="BP17" s="3"/>
    </row>
    <row r="18" spans="1:68" x14ac:dyDescent="0.25">
      <c r="A18" s="1"/>
      <c r="B18" s="2"/>
      <c r="BJ18" s="3"/>
      <c r="BL18" s="3"/>
      <c r="BN18" s="3"/>
      <c r="BP18" s="3"/>
    </row>
    <row r="19" spans="1:68" x14ac:dyDescent="0.25">
      <c r="A19" s="1"/>
      <c r="B19" s="2"/>
      <c r="BJ19" s="3"/>
      <c r="BL19" s="3"/>
      <c r="BN19" s="3"/>
      <c r="BP19" s="3"/>
    </row>
    <row r="20" spans="1:68" x14ac:dyDescent="0.25">
      <c r="A20" s="1"/>
      <c r="B20" s="2"/>
      <c r="BJ20" s="3"/>
      <c r="BL20" s="3"/>
      <c r="BN20" s="3"/>
      <c r="BP20" s="3"/>
    </row>
    <row r="21" spans="1:68" x14ac:dyDescent="0.25">
      <c r="A21" s="1"/>
      <c r="B21" s="2"/>
      <c r="BJ21" s="3"/>
      <c r="BL21" s="3"/>
      <c r="BN21" s="3"/>
      <c r="BP21" s="3"/>
    </row>
    <row r="22" spans="1:68" x14ac:dyDescent="0.25">
      <c r="A22" s="1"/>
      <c r="B22" s="2"/>
      <c r="BJ22" s="3"/>
      <c r="BL22" s="3"/>
      <c r="BN22" s="3"/>
      <c r="BP22" s="3"/>
    </row>
    <row r="23" spans="1:68" x14ac:dyDescent="0.25">
      <c r="A23" s="1"/>
      <c r="B23" s="2"/>
      <c r="BJ23" s="3"/>
      <c r="BL23" s="3"/>
      <c r="BN23" s="3"/>
      <c r="BP23" s="3"/>
    </row>
    <row r="24" spans="1:68" x14ac:dyDescent="0.25">
      <c r="A24" s="1"/>
      <c r="B24" s="2"/>
      <c r="BJ24" s="3"/>
      <c r="BL24" s="3"/>
      <c r="BN24" s="3"/>
      <c r="BP24" s="3"/>
    </row>
    <row r="25" spans="1:68" x14ac:dyDescent="0.25">
      <c r="A25" s="1"/>
      <c r="B25" s="2"/>
      <c r="BJ25" s="3"/>
      <c r="BL25" s="3"/>
      <c r="BN25" s="3"/>
      <c r="BP25" s="3"/>
    </row>
    <row r="26" spans="1:68" x14ac:dyDescent="0.25">
      <c r="A26" s="1"/>
      <c r="B26" s="2"/>
      <c r="BJ26" s="3"/>
      <c r="BL26" s="3"/>
      <c r="BN26" s="3"/>
      <c r="BP26" s="3"/>
    </row>
    <row r="27" spans="1:68" x14ac:dyDescent="0.25">
      <c r="A27" s="1"/>
      <c r="B27" s="2"/>
      <c r="BJ27" s="3"/>
      <c r="BL27" s="3"/>
      <c r="BN27" s="3"/>
      <c r="BP27" s="3"/>
    </row>
    <row r="28" spans="1:68" x14ac:dyDescent="0.25">
      <c r="A28" s="1"/>
      <c r="B28" s="2"/>
      <c r="BJ28" s="3"/>
      <c r="BL28" s="3"/>
      <c r="BN28" s="3"/>
      <c r="BP28" s="3"/>
    </row>
    <row r="29" spans="1:68" x14ac:dyDescent="0.25">
      <c r="A29" s="1"/>
      <c r="B29" s="2"/>
      <c r="BJ29" s="3"/>
      <c r="BL29" s="3"/>
      <c r="BN29" s="3"/>
      <c r="BP29" s="3"/>
    </row>
    <row r="30" spans="1:68" x14ac:dyDescent="0.25">
      <c r="A30" s="1"/>
      <c r="B30" s="2"/>
      <c r="BJ30" s="3"/>
      <c r="BL30" s="3"/>
      <c r="BN30" s="3"/>
      <c r="BP30" s="3"/>
    </row>
    <row r="31" spans="1:68" x14ac:dyDescent="0.25">
      <c r="A31" s="1"/>
      <c r="B31" s="2"/>
      <c r="BJ31" s="3"/>
      <c r="BL31" s="3"/>
      <c r="BN31" s="3"/>
      <c r="BP31" s="3"/>
    </row>
    <row r="32" spans="1:68" x14ac:dyDescent="0.25">
      <c r="A32" s="1"/>
      <c r="B32" s="2"/>
      <c r="BJ32" s="3"/>
      <c r="BL32" s="3"/>
      <c r="BN32" s="3"/>
      <c r="BP32" s="3"/>
    </row>
    <row r="33" spans="1:68" x14ac:dyDescent="0.25">
      <c r="A33" s="1"/>
      <c r="B33" s="2"/>
      <c r="BJ33" s="3"/>
      <c r="BL33" s="3"/>
      <c r="BN33" s="3"/>
      <c r="BP33" s="3"/>
    </row>
    <row r="34" spans="1:68" x14ac:dyDescent="0.25">
      <c r="A34" s="1"/>
      <c r="B34" s="2"/>
      <c r="BJ34" s="3"/>
      <c r="BL34" s="3"/>
      <c r="BN34" s="3"/>
      <c r="BP34" s="3"/>
    </row>
    <row r="35" spans="1:68" x14ac:dyDescent="0.25">
      <c r="A35" s="1"/>
      <c r="B35" s="2"/>
      <c r="BJ35" s="3"/>
      <c r="BL35" s="3"/>
      <c r="BN35" s="3"/>
      <c r="BP35" s="3"/>
    </row>
    <row r="36" spans="1:68" x14ac:dyDescent="0.25">
      <c r="A36" s="1"/>
      <c r="B36" s="2"/>
      <c r="BJ36" s="3"/>
      <c r="BL36" s="3"/>
      <c r="BN36" s="3"/>
      <c r="BP36" s="3"/>
    </row>
    <row r="37" spans="1:68" x14ac:dyDescent="0.25">
      <c r="A37" s="1"/>
      <c r="B37" s="2"/>
      <c r="BJ37" s="3"/>
      <c r="BL37" s="3"/>
      <c r="BN37" s="3"/>
      <c r="BP37" s="3"/>
    </row>
    <row r="38" spans="1:68" x14ac:dyDescent="0.25">
      <c r="A38" s="1"/>
      <c r="B38" s="2"/>
      <c r="BJ38" s="3"/>
      <c r="BL38" s="3"/>
      <c r="BN38" s="3"/>
      <c r="BP38" s="3"/>
    </row>
    <row r="39" spans="1:68" x14ac:dyDescent="0.25">
      <c r="A39" s="1"/>
      <c r="B39" s="2"/>
      <c r="BJ39" s="3"/>
      <c r="BL39" s="3"/>
      <c r="BN39" s="3"/>
      <c r="BP39" s="3"/>
    </row>
    <row r="40" spans="1:68" x14ac:dyDescent="0.25">
      <c r="A40" s="1"/>
      <c r="B40" s="2"/>
      <c r="BJ40" s="3"/>
      <c r="BL40" s="3"/>
      <c r="BN40" s="3"/>
      <c r="BP40" s="3"/>
    </row>
    <row r="41" spans="1:68" x14ac:dyDescent="0.25">
      <c r="A41" s="1"/>
      <c r="B41" s="2"/>
      <c r="BJ41" s="3"/>
      <c r="BL41" s="3"/>
      <c r="BN41" s="3"/>
      <c r="BP41" s="3"/>
    </row>
    <row r="42" spans="1:68" x14ac:dyDescent="0.25">
      <c r="A42" s="1"/>
      <c r="B42" s="2"/>
      <c r="BJ42" s="3"/>
      <c r="BL42" s="3"/>
      <c r="BN42" s="3"/>
      <c r="BP42" s="3"/>
    </row>
    <row r="43" spans="1:68" x14ac:dyDescent="0.25">
      <c r="A43" s="1"/>
      <c r="B43" s="2"/>
      <c r="BJ43" s="3"/>
      <c r="BL43" s="3"/>
      <c r="BN43" s="3"/>
      <c r="BP43" s="3"/>
    </row>
    <row r="44" spans="1:68" x14ac:dyDescent="0.25">
      <c r="A44" s="1"/>
      <c r="B44" s="2"/>
      <c r="BJ44" s="3"/>
      <c r="BL44" s="3"/>
      <c r="BN44" s="3"/>
      <c r="BP44" s="3"/>
    </row>
    <row r="45" spans="1:68" x14ac:dyDescent="0.25">
      <c r="A45" s="1"/>
      <c r="B45" s="2"/>
      <c r="BJ45" s="3"/>
      <c r="BL45" s="3"/>
      <c r="BN45" s="3"/>
      <c r="BP45" s="3"/>
    </row>
    <row r="46" spans="1:68" x14ac:dyDescent="0.25">
      <c r="A46" s="1"/>
      <c r="B46" s="2"/>
      <c r="BJ46" s="3"/>
      <c r="BL46" s="3"/>
      <c r="BN46" s="3"/>
      <c r="BP46" s="3"/>
    </row>
    <row r="47" spans="1:68" x14ac:dyDescent="0.25">
      <c r="A47" s="1"/>
      <c r="B47" s="2"/>
      <c r="BJ47" s="3"/>
      <c r="BL47" s="3"/>
      <c r="BN47" s="3"/>
      <c r="BP47" s="3"/>
    </row>
    <row r="48" spans="1:68" x14ac:dyDescent="0.25">
      <c r="A48" s="1"/>
      <c r="B48" s="2"/>
      <c r="BJ48" s="3"/>
      <c r="BL48" s="3"/>
      <c r="BN48" s="3"/>
      <c r="BP48" s="3"/>
    </row>
    <row r="49" spans="1:68" x14ac:dyDescent="0.25">
      <c r="A49" s="1"/>
      <c r="B49" s="2"/>
      <c r="BJ49" s="3"/>
      <c r="BL49" s="3"/>
      <c r="BN49" s="3"/>
      <c r="BP49" s="3"/>
    </row>
    <row r="50" spans="1:68" x14ac:dyDescent="0.25">
      <c r="A50" s="1"/>
      <c r="B50" s="2"/>
      <c r="BJ50" s="3"/>
      <c r="BL50" s="3"/>
      <c r="BN50" s="3"/>
      <c r="BP50" s="3"/>
    </row>
    <row r="51" spans="1:68" x14ac:dyDescent="0.25">
      <c r="A51" s="1"/>
      <c r="B51" s="2"/>
      <c r="BJ51" s="3"/>
      <c r="BL51" s="3"/>
      <c r="BN51" s="3"/>
      <c r="BP51" s="3"/>
    </row>
    <row r="52" spans="1:68" x14ac:dyDescent="0.25">
      <c r="A52" s="1"/>
      <c r="B52" s="2"/>
      <c r="BJ52" s="3"/>
      <c r="BL52" s="3"/>
      <c r="BN52" s="3"/>
      <c r="BP52" s="3"/>
    </row>
    <row r="53" spans="1:68" x14ac:dyDescent="0.25">
      <c r="A53" s="1"/>
      <c r="B53" s="2"/>
      <c r="BJ53" s="3"/>
      <c r="BL53" s="3"/>
      <c r="BN53" s="3"/>
      <c r="BP53" s="3"/>
    </row>
    <row r="54" spans="1:68" x14ac:dyDescent="0.25">
      <c r="A54" s="1"/>
      <c r="B54" s="2"/>
      <c r="BJ54" s="3"/>
      <c r="BL54" s="3"/>
      <c r="BN54" s="3"/>
      <c r="BP54" s="3"/>
    </row>
    <row r="55" spans="1:68" x14ac:dyDescent="0.25">
      <c r="A55" s="1"/>
      <c r="B55" s="2"/>
      <c r="BJ55" s="3"/>
      <c r="BL55" s="3"/>
      <c r="BN55" s="3"/>
      <c r="BP55" s="3"/>
    </row>
    <row r="56" spans="1:68" x14ac:dyDescent="0.25">
      <c r="A56" s="1"/>
      <c r="B56" s="2"/>
      <c r="BJ56" s="3"/>
      <c r="BL56" s="3"/>
      <c r="BN56" s="3"/>
      <c r="BP56" s="3"/>
    </row>
    <row r="57" spans="1:68" x14ac:dyDescent="0.25">
      <c r="A57" s="1"/>
      <c r="B57" s="2"/>
      <c r="BJ57" s="3"/>
      <c r="BL57" s="3"/>
      <c r="BN57" s="3"/>
      <c r="BP57" s="3"/>
    </row>
    <row r="58" spans="1:68" x14ac:dyDescent="0.25">
      <c r="A58" s="1"/>
      <c r="B58" s="2"/>
      <c r="BJ58" s="3"/>
      <c r="BL58" s="3"/>
      <c r="BN58" s="3"/>
      <c r="BP58" s="3"/>
    </row>
    <row r="59" spans="1:68" x14ac:dyDescent="0.25">
      <c r="A59" s="1"/>
      <c r="B59" s="2"/>
      <c r="BJ59" s="3"/>
      <c r="BL59" s="3"/>
      <c r="BN59" s="3"/>
      <c r="BP59" s="3"/>
    </row>
    <row r="60" spans="1:68" x14ac:dyDescent="0.25">
      <c r="A60" s="1"/>
      <c r="B60" s="2"/>
      <c r="BJ60" s="3"/>
      <c r="BL60" s="3"/>
      <c r="BN60" s="3"/>
      <c r="BP60" s="3"/>
    </row>
    <row r="61" spans="1:68" x14ac:dyDescent="0.25">
      <c r="A61" s="1"/>
      <c r="B61" s="2"/>
      <c r="BJ61" s="3"/>
      <c r="BL61" s="3"/>
      <c r="BN61" s="3"/>
      <c r="BP61" s="3"/>
    </row>
    <row r="62" spans="1:68" x14ac:dyDescent="0.25">
      <c r="A62" s="1"/>
      <c r="B62" s="2"/>
      <c r="BJ62" s="3"/>
      <c r="BL62" s="3"/>
      <c r="BN62" s="3"/>
      <c r="BP62" s="3"/>
    </row>
    <row r="63" spans="1:68" x14ac:dyDescent="0.25">
      <c r="A63" s="1"/>
      <c r="B63" s="2"/>
      <c r="BJ63" s="3"/>
      <c r="BL63" s="3"/>
      <c r="BN63" s="3"/>
      <c r="BP63" s="3"/>
    </row>
    <row r="64" spans="1:68" x14ac:dyDescent="0.25">
      <c r="A64" s="1"/>
      <c r="B64" s="2"/>
      <c r="BJ64" s="3"/>
      <c r="BL64" s="3"/>
      <c r="BN64" s="3"/>
      <c r="BP64" s="3"/>
    </row>
    <row r="65" spans="1:68" x14ac:dyDescent="0.25">
      <c r="A65" s="1"/>
      <c r="B65" s="2"/>
      <c r="BJ65" s="3"/>
      <c r="BL65" s="3"/>
      <c r="BN65" s="3"/>
      <c r="BP65" s="3"/>
    </row>
    <row r="66" spans="1:68" x14ac:dyDescent="0.25">
      <c r="A66" s="1"/>
      <c r="B66" s="2"/>
      <c r="BJ66" s="3"/>
      <c r="BL66" s="3"/>
      <c r="BN66" s="3"/>
      <c r="BP66" s="3"/>
    </row>
    <row r="67" spans="1:68" x14ac:dyDescent="0.25">
      <c r="A67" s="1"/>
      <c r="B67" s="2"/>
      <c r="BJ67" s="3"/>
      <c r="BL67" s="3"/>
      <c r="BN67" s="3"/>
      <c r="BP67" s="3"/>
    </row>
    <row r="68" spans="1:68" x14ac:dyDescent="0.25">
      <c r="A68" s="1"/>
      <c r="B68" s="2"/>
      <c r="BJ68" s="3"/>
      <c r="BL68" s="3"/>
      <c r="BN68" s="3"/>
      <c r="BP68" s="3"/>
    </row>
    <row r="69" spans="1:68" x14ac:dyDescent="0.25">
      <c r="A69" s="1"/>
      <c r="B69" s="2"/>
      <c r="BJ69" s="3"/>
      <c r="BL69" s="3"/>
      <c r="BN69" s="3"/>
      <c r="BP69" s="3"/>
    </row>
    <row r="70" spans="1:68" x14ac:dyDescent="0.25">
      <c r="A70" s="1"/>
      <c r="B70" s="2"/>
      <c r="BJ70" s="3"/>
      <c r="BL70" s="3"/>
      <c r="BN70" s="3"/>
      <c r="BP70" s="3"/>
    </row>
    <row r="71" spans="1:68" x14ac:dyDescent="0.25">
      <c r="A71" s="1"/>
      <c r="B71" s="2"/>
      <c r="BJ71" s="3"/>
      <c r="BL71" s="3"/>
      <c r="BN71" s="3"/>
      <c r="BP71" s="3"/>
    </row>
    <row r="72" spans="1:68" x14ac:dyDescent="0.25">
      <c r="A72" s="1"/>
      <c r="B72" s="2"/>
      <c r="BJ72" s="3"/>
      <c r="BL72" s="3"/>
      <c r="BN72" s="3"/>
      <c r="BP72" s="3"/>
    </row>
    <row r="73" spans="1:68" x14ac:dyDescent="0.25">
      <c r="A73" s="1"/>
      <c r="B73" s="2"/>
      <c r="BJ73" s="3"/>
      <c r="BL73" s="3"/>
      <c r="BN73" s="3"/>
      <c r="BP73" s="3"/>
    </row>
    <row r="74" spans="1:68" x14ac:dyDescent="0.25">
      <c r="A74" s="1"/>
      <c r="B74" s="2"/>
      <c r="BJ74" s="3"/>
      <c r="BL74" s="3"/>
      <c r="BN74" s="3"/>
      <c r="BP74" s="3"/>
    </row>
    <row r="75" spans="1:68" x14ac:dyDescent="0.25">
      <c r="A75" s="1"/>
      <c r="B75" s="2"/>
      <c r="BJ75" s="3"/>
      <c r="BL75" s="3"/>
      <c r="BN75" s="3"/>
      <c r="BP75" s="3"/>
    </row>
    <row r="76" spans="1:68" x14ac:dyDescent="0.25">
      <c r="A76" s="1"/>
      <c r="B76" s="2"/>
      <c r="BJ76" s="3"/>
      <c r="BL76" s="3"/>
      <c r="BN76" s="3"/>
      <c r="BP76" s="3"/>
    </row>
    <row r="77" spans="1:68" x14ac:dyDescent="0.25">
      <c r="A77" s="1"/>
      <c r="B77" s="2"/>
      <c r="BJ77" s="3"/>
      <c r="BL77" s="3"/>
      <c r="BN77" s="3"/>
      <c r="BP77" s="3"/>
    </row>
    <row r="78" spans="1:68" x14ac:dyDescent="0.25">
      <c r="A78" s="1"/>
      <c r="B78" s="2"/>
      <c r="BJ78" s="3"/>
      <c r="BL78" s="3"/>
      <c r="BN78" s="3"/>
      <c r="BP78" s="3"/>
    </row>
    <row r="79" spans="1:68" x14ac:dyDescent="0.25">
      <c r="A79" s="1"/>
      <c r="B79" s="2"/>
      <c r="BJ79" s="3"/>
      <c r="BL79" s="3"/>
      <c r="BN79" s="3"/>
      <c r="BP79" s="3"/>
    </row>
    <row r="80" spans="1:68" x14ac:dyDescent="0.25">
      <c r="A80" s="1"/>
      <c r="B80" s="2"/>
      <c r="BJ80" s="3"/>
      <c r="BL80" s="3"/>
      <c r="BN80" s="3"/>
      <c r="BP80" s="3"/>
    </row>
    <row r="81" spans="1:68" x14ac:dyDescent="0.25">
      <c r="A81" s="1"/>
      <c r="B81" s="2"/>
      <c r="BJ81" s="3"/>
      <c r="BL81" s="3"/>
      <c r="BN81" s="3"/>
      <c r="BP81" s="3"/>
    </row>
    <row r="82" spans="1:68" x14ac:dyDescent="0.25">
      <c r="A82" s="1"/>
      <c r="B82" s="2"/>
      <c r="BJ82" s="3"/>
      <c r="BL82" s="3"/>
      <c r="BN82" s="3"/>
      <c r="BP82" s="3"/>
    </row>
    <row r="83" spans="1:68" x14ac:dyDescent="0.25">
      <c r="A83" s="1"/>
      <c r="B83" s="2"/>
      <c r="BJ83" s="3"/>
      <c r="BL83" s="3"/>
      <c r="BN83" s="3"/>
      <c r="BP83" s="3"/>
    </row>
    <row r="84" spans="1:68" x14ac:dyDescent="0.25">
      <c r="A84" s="1"/>
      <c r="B84" s="2"/>
      <c r="BJ84" s="3"/>
      <c r="BL84" s="3"/>
      <c r="BN84" s="3"/>
      <c r="BP84" s="3"/>
    </row>
    <row r="85" spans="1:68" x14ac:dyDescent="0.25">
      <c r="A85" s="1"/>
      <c r="B85" s="2"/>
      <c r="BJ85" s="3"/>
      <c r="BL85" s="3"/>
      <c r="BN85" s="3"/>
      <c r="BP85" s="3"/>
    </row>
    <row r="86" spans="1:68" x14ac:dyDescent="0.25">
      <c r="A86" s="1"/>
      <c r="B86" s="2"/>
      <c r="BJ86" s="3"/>
      <c r="BL86" s="3"/>
      <c r="BN86" s="3"/>
      <c r="BP86" s="3"/>
    </row>
    <row r="87" spans="1:68" x14ac:dyDescent="0.25">
      <c r="A87" s="1"/>
      <c r="B87" s="2"/>
      <c r="BJ87" s="3"/>
      <c r="BL87" s="3"/>
      <c r="BN87" s="3"/>
      <c r="BP87" s="3"/>
    </row>
    <row r="88" spans="1:68" x14ac:dyDescent="0.25">
      <c r="A88" s="1"/>
      <c r="B88" s="2"/>
      <c r="BJ88" s="3"/>
      <c r="BL88" s="3"/>
      <c r="BN88" s="3"/>
      <c r="BP88" s="3"/>
    </row>
    <row r="89" spans="1:68" x14ac:dyDescent="0.25">
      <c r="A89" s="1"/>
      <c r="B89" s="2"/>
      <c r="BJ89" s="3"/>
      <c r="BL89" s="3"/>
      <c r="BN89" s="3"/>
      <c r="BP89" s="3"/>
    </row>
    <row r="90" spans="1:68" x14ac:dyDescent="0.25">
      <c r="A90" s="1"/>
      <c r="B90" s="2"/>
      <c r="BJ90" s="3"/>
      <c r="BL90" s="3"/>
      <c r="BN90" s="3"/>
      <c r="BP90" s="3"/>
    </row>
    <row r="91" spans="1:68" x14ac:dyDescent="0.25">
      <c r="A91" s="1"/>
      <c r="B91" s="2"/>
      <c r="BJ91" s="3"/>
      <c r="BL91" s="3"/>
      <c r="BN91" s="3"/>
      <c r="BP91" s="3"/>
    </row>
    <row r="92" spans="1:68" x14ac:dyDescent="0.25">
      <c r="A92" s="1"/>
      <c r="B92" s="2"/>
      <c r="BJ92" s="3"/>
      <c r="BL92" s="3"/>
      <c r="BN92" s="3"/>
      <c r="BP92" s="3"/>
    </row>
    <row r="93" spans="1:68" x14ac:dyDescent="0.25">
      <c r="A93" s="1"/>
      <c r="B93" s="2"/>
      <c r="BJ93" s="3"/>
      <c r="BL93" s="3"/>
      <c r="BN93" s="3"/>
      <c r="BP93" s="3"/>
    </row>
    <row r="94" spans="1:68" x14ac:dyDescent="0.25">
      <c r="A94" s="1"/>
      <c r="B94" s="2"/>
      <c r="BJ94" s="3"/>
      <c r="BL94" s="3"/>
      <c r="BN94" s="3"/>
      <c r="BP94" s="3"/>
    </row>
    <row r="95" spans="1:68" x14ac:dyDescent="0.25">
      <c r="A95" s="1"/>
      <c r="B95" s="2"/>
      <c r="BJ95" s="3"/>
      <c r="BL95" s="3"/>
      <c r="BN95" s="3"/>
      <c r="BP95" s="3"/>
    </row>
    <row r="96" spans="1:68" x14ac:dyDescent="0.25">
      <c r="A96" s="1"/>
      <c r="B96" s="2"/>
      <c r="BJ96" s="3"/>
      <c r="BL96" s="3"/>
      <c r="BN96" s="3"/>
      <c r="BP96" s="3"/>
    </row>
    <row r="97" spans="1:68" x14ac:dyDescent="0.25">
      <c r="A97" s="1"/>
      <c r="B97" s="2"/>
      <c r="BJ97" s="3"/>
      <c r="BL97" s="3"/>
      <c r="BN97" s="3"/>
      <c r="BP97" s="3"/>
    </row>
    <row r="98" spans="1:68" x14ac:dyDescent="0.25">
      <c r="A98" s="1"/>
      <c r="B98" s="2"/>
      <c r="BJ98" s="3"/>
      <c r="BL98" s="3"/>
      <c r="BN98" s="3"/>
      <c r="BP98" s="3"/>
    </row>
    <row r="99" spans="1:68" x14ac:dyDescent="0.25">
      <c r="A99" s="1"/>
      <c r="B99" s="2"/>
      <c r="BJ99" s="3"/>
      <c r="BL99" s="3"/>
      <c r="BN99" s="3"/>
      <c r="BP99" s="3"/>
    </row>
    <row r="100" spans="1:68" x14ac:dyDescent="0.25">
      <c r="A100" s="1"/>
      <c r="B100" s="2"/>
      <c r="BJ100" s="3"/>
      <c r="BL100" s="3"/>
      <c r="BN100" s="3"/>
      <c r="BP100" s="3"/>
    </row>
    <row r="101" spans="1:68" x14ac:dyDescent="0.25">
      <c r="A101" s="1"/>
      <c r="B101" s="2"/>
      <c r="BJ101" s="3"/>
      <c r="BL101" s="3"/>
      <c r="BN101" s="3"/>
      <c r="BP101" s="3"/>
    </row>
    <row r="102" spans="1:68" x14ac:dyDescent="0.25">
      <c r="A102" s="1"/>
      <c r="B102" s="2"/>
      <c r="BJ102" s="3"/>
      <c r="BL102" s="3"/>
      <c r="BN102" s="3"/>
      <c r="BP102" s="3"/>
    </row>
    <row r="103" spans="1:68" x14ac:dyDescent="0.25">
      <c r="A103" s="1"/>
      <c r="B103" s="2"/>
      <c r="BJ103" s="3"/>
      <c r="BL103" s="3"/>
      <c r="BN103" s="3"/>
      <c r="BP103" s="3"/>
    </row>
    <row r="104" spans="1:68" x14ac:dyDescent="0.25">
      <c r="A104" s="1"/>
      <c r="B104" s="2"/>
      <c r="BJ104" s="3"/>
      <c r="BL104" s="3"/>
      <c r="BN104" s="3"/>
      <c r="BP104" s="3"/>
    </row>
    <row r="105" spans="1:68" x14ac:dyDescent="0.25">
      <c r="A105" s="1"/>
      <c r="B105" s="2"/>
      <c r="BJ105" s="3"/>
      <c r="BL105" s="3"/>
      <c r="BN105" s="3"/>
      <c r="BP105" s="3"/>
    </row>
    <row r="106" spans="1:68" x14ac:dyDescent="0.25">
      <c r="A106" s="1"/>
      <c r="B106" s="2"/>
      <c r="BJ106" s="3"/>
      <c r="BL106" s="3"/>
      <c r="BN106" s="3"/>
      <c r="BP106" s="3"/>
    </row>
    <row r="107" spans="1:68" x14ac:dyDescent="0.25">
      <c r="A107" s="1"/>
      <c r="B107" s="2"/>
      <c r="BJ107" s="3"/>
      <c r="BL107" s="3"/>
      <c r="BN107" s="3"/>
      <c r="BP107" s="3"/>
    </row>
    <row r="108" spans="1:68" x14ac:dyDescent="0.25">
      <c r="A108" s="1"/>
      <c r="B108" s="2"/>
      <c r="BJ108" s="3"/>
      <c r="BL108" s="3"/>
      <c r="BN108" s="3"/>
      <c r="BP108" s="3"/>
    </row>
    <row r="109" spans="1:68" x14ac:dyDescent="0.25">
      <c r="A109" s="1"/>
      <c r="B109" s="2"/>
      <c r="BJ109" s="3"/>
      <c r="BL109" s="3"/>
      <c r="BN109" s="3"/>
      <c r="BP109" s="3"/>
    </row>
    <row r="110" spans="1:68" x14ac:dyDescent="0.25">
      <c r="A110" s="1"/>
      <c r="B110" s="2"/>
      <c r="BJ110" s="3"/>
      <c r="BL110" s="3"/>
      <c r="BN110" s="3"/>
      <c r="BP110" s="3"/>
    </row>
    <row r="111" spans="1:68" x14ac:dyDescent="0.25">
      <c r="A111" s="1"/>
      <c r="B111" s="2"/>
      <c r="BJ111" s="3"/>
      <c r="BL111" s="3"/>
      <c r="BN111" s="3"/>
      <c r="BP111" s="3"/>
    </row>
    <row r="112" spans="1:68" x14ac:dyDescent="0.25">
      <c r="A112" s="1"/>
      <c r="B112" s="2"/>
      <c r="BJ112" s="3"/>
      <c r="BL112" s="3"/>
      <c r="BN112" s="3"/>
      <c r="BP112" s="3"/>
    </row>
    <row r="113" spans="1:68" x14ac:dyDescent="0.25">
      <c r="A113" s="1"/>
      <c r="B113" s="2"/>
      <c r="BJ113" s="3"/>
      <c r="BL113" s="3"/>
      <c r="BN113" s="3"/>
      <c r="BP113" s="3"/>
    </row>
    <row r="114" spans="1:68" x14ac:dyDescent="0.25">
      <c r="A114" s="1"/>
      <c r="B114" s="2"/>
      <c r="BJ114" s="3"/>
      <c r="BL114" s="3"/>
      <c r="BN114" s="3"/>
      <c r="BP114" s="3"/>
    </row>
    <row r="115" spans="1:68" x14ac:dyDescent="0.25">
      <c r="A115" s="1"/>
      <c r="B115" s="2"/>
      <c r="BJ115" s="3"/>
      <c r="BL115" s="3"/>
      <c r="BN115" s="3"/>
      <c r="BP115" s="3"/>
    </row>
    <row r="116" spans="1:68" x14ac:dyDescent="0.25">
      <c r="A116" s="1"/>
      <c r="B116" s="2"/>
      <c r="BJ116" s="3"/>
      <c r="BL116" s="3"/>
      <c r="BN116" s="3"/>
      <c r="BP116" s="3"/>
    </row>
    <row r="117" spans="1:68" x14ac:dyDescent="0.25">
      <c r="A117" s="1"/>
      <c r="B117" s="2"/>
      <c r="BJ117" s="3"/>
      <c r="BL117" s="3"/>
      <c r="BN117" s="3"/>
      <c r="BP117" s="3"/>
    </row>
    <row r="118" spans="1:68" x14ac:dyDescent="0.25">
      <c r="A118" s="1"/>
      <c r="B118" s="2"/>
      <c r="BJ118" s="3"/>
      <c r="BL118" s="3"/>
      <c r="BN118" s="3"/>
      <c r="BP118" s="3"/>
    </row>
    <row r="119" spans="1:68" x14ac:dyDescent="0.25">
      <c r="A119" s="1"/>
      <c r="B119" s="2"/>
      <c r="BJ119" s="3"/>
      <c r="BL119" s="3"/>
      <c r="BN119" s="3"/>
      <c r="BP119" s="3"/>
    </row>
    <row r="120" spans="1:68" x14ac:dyDescent="0.25">
      <c r="A120" s="1"/>
      <c r="B120" s="2"/>
      <c r="BJ120" s="3"/>
      <c r="BL120" s="3"/>
      <c r="BN120" s="3"/>
      <c r="BP120" s="3"/>
    </row>
    <row r="121" spans="1:68" x14ac:dyDescent="0.25">
      <c r="A121" s="1"/>
      <c r="B121" s="2"/>
      <c r="BJ121" s="3"/>
      <c r="BL121" s="3"/>
      <c r="BN121" s="3"/>
      <c r="BP121" s="3"/>
    </row>
    <row r="122" spans="1:68" x14ac:dyDescent="0.25">
      <c r="A122" s="1"/>
      <c r="B122" s="2"/>
      <c r="BJ122" s="3"/>
      <c r="BL122" s="3"/>
      <c r="BN122" s="3"/>
      <c r="BP122" s="3"/>
    </row>
    <row r="123" spans="1:68" x14ac:dyDescent="0.25">
      <c r="A123" s="1"/>
      <c r="B123" s="2"/>
      <c r="BJ123" s="3"/>
      <c r="BL123" s="3"/>
      <c r="BN123" s="3"/>
      <c r="BP123" s="3"/>
    </row>
    <row r="124" spans="1:68" x14ac:dyDescent="0.25">
      <c r="A124" s="1"/>
      <c r="B124" s="2"/>
      <c r="BJ124" s="3"/>
      <c r="BL124" s="3"/>
      <c r="BN124" s="3"/>
      <c r="BP124" s="3"/>
    </row>
    <row r="125" spans="1:68" x14ac:dyDescent="0.25">
      <c r="A125" s="1"/>
      <c r="B125" s="2"/>
      <c r="BJ125" s="3"/>
      <c r="BL125" s="3"/>
      <c r="BN125" s="3"/>
      <c r="BP125" s="3"/>
    </row>
    <row r="126" spans="1:68" x14ac:dyDescent="0.25">
      <c r="A126" s="1"/>
      <c r="B126" s="2"/>
      <c r="BJ126" s="3"/>
      <c r="BL126" s="3"/>
      <c r="BN126" s="3"/>
      <c r="BP126" s="3"/>
    </row>
    <row r="127" spans="1:68" x14ac:dyDescent="0.25">
      <c r="A127" s="1"/>
      <c r="B127" s="2"/>
      <c r="BJ127" s="3"/>
      <c r="BL127" s="3"/>
      <c r="BN127" s="3"/>
      <c r="BP127" s="3"/>
    </row>
    <row r="128" spans="1:68" x14ac:dyDescent="0.25">
      <c r="A128" s="1"/>
      <c r="B128" s="2"/>
      <c r="BJ128" s="3"/>
      <c r="BL128" s="3"/>
      <c r="BN128" s="3"/>
      <c r="BP128" s="3"/>
    </row>
    <row r="129" spans="1:68" x14ac:dyDescent="0.25">
      <c r="A129" s="1"/>
      <c r="B129" s="2"/>
      <c r="BJ129" s="3"/>
      <c r="BL129" s="3"/>
      <c r="BN129" s="3"/>
      <c r="BP129" s="3"/>
    </row>
    <row r="130" spans="1:68" x14ac:dyDescent="0.25">
      <c r="A130" s="1"/>
      <c r="B130" s="2"/>
      <c r="BJ130" s="3"/>
      <c r="BL130" s="3"/>
      <c r="BN130" s="3"/>
      <c r="BP130" s="3"/>
    </row>
    <row r="131" spans="1:68" x14ac:dyDescent="0.25">
      <c r="A131" s="1"/>
      <c r="B131" s="2"/>
      <c r="BJ131" s="3"/>
      <c r="BL131" s="3"/>
      <c r="BN131" s="3"/>
      <c r="BP131" s="3"/>
    </row>
    <row r="132" spans="1:68" x14ac:dyDescent="0.25">
      <c r="A132" s="1"/>
      <c r="B132" s="2"/>
      <c r="BJ132" s="3"/>
      <c r="BL132" s="3"/>
      <c r="BN132" s="3"/>
      <c r="BP132" s="3"/>
    </row>
    <row r="133" spans="1:68" x14ac:dyDescent="0.25">
      <c r="A133" s="1"/>
      <c r="B133" s="2"/>
      <c r="BJ133" s="3"/>
      <c r="BL133" s="3"/>
      <c r="BN133" s="3"/>
      <c r="BP133" s="3"/>
    </row>
    <row r="134" spans="1:68" x14ac:dyDescent="0.25">
      <c r="A134" s="1"/>
      <c r="B134" s="2"/>
      <c r="BJ134" s="3"/>
      <c r="BL134" s="3"/>
      <c r="BN134" s="3"/>
      <c r="BP134" s="3"/>
    </row>
    <row r="135" spans="1:68" x14ac:dyDescent="0.25">
      <c r="A135" s="1"/>
      <c r="B135" s="2"/>
      <c r="BJ135" s="3"/>
      <c r="BL135" s="3"/>
      <c r="BN135" s="3"/>
      <c r="BP135" s="3"/>
    </row>
    <row r="136" spans="1:68" x14ac:dyDescent="0.25">
      <c r="A136" s="1"/>
      <c r="B136" s="2"/>
      <c r="BJ136" s="3"/>
      <c r="BL136" s="3"/>
      <c r="BN136" s="3"/>
      <c r="BP136" s="3"/>
    </row>
    <row r="137" spans="1:68" x14ac:dyDescent="0.25">
      <c r="A137" s="1"/>
      <c r="B137" s="2"/>
      <c r="BJ137" s="3"/>
      <c r="BL137" s="3"/>
      <c r="BN137" s="3"/>
      <c r="BP137" s="3"/>
    </row>
    <row r="138" spans="1:68" x14ac:dyDescent="0.25">
      <c r="A138" s="1"/>
      <c r="B138" s="2"/>
      <c r="BJ138" s="3"/>
      <c r="BL138" s="3"/>
      <c r="BN138" s="3"/>
      <c r="BP138" s="3"/>
    </row>
    <row r="139" spans="1:68" x14ac:dyDescent="0.25">
      <c r="A139" s="1"/>
      <c r="B139" s="2"/>
      <c r="BJ139" s="3"/>
      <c r="BL139" s="3"/>
      <c r="BN139" s="3"/>
      <c r="BP139" s="3"/>
    </row>
    <row r="140" spans="1:68" x14ac:dyDescent="0.25">
      <c r="A140" s="1"/>
      <c r="B140" s="2"/>
      <c r="BJ140" s="3"/>
      <c r="BL140" s="3"/>
      <c r="BN140" s="3"/>
      <c r="BP140" s="3"/>
    </row>
    <row r="141" spans="1:68" x14ac:dyDescent="0.25">
      <c r="A141" s="1"/>
      <c r="B141" s="2"/>
      <c r="BJ141" s="3"/>
      <c r="BL141" s="3"/>
      <c r="BN141" s="3"/>
      <c r="BP141" s="3"/>
    </row>
    <row r="142" spans="1:68" x14ac:dyDescent="0.25">
      <c r="A142" s="1"/>
      <c r="B142" s="2"/>
      <c r="BJ142" s="3"/>
      <c r="BL142" s="3"/>
      <c r="BN142" s="3"/>
      <c r="BP142" s="3"/>
    </row>
    <row r="143" spans="1:68" x14ac:dyDescent="0.25">
      <c r="A143" s="1"/>
      <c r="B143" s="2"/>
      <c r="BJ143" s="3"/>
      <c r="BL143" s="3"/>
      <c r="BN143" s="3"/>
      <c r="BP143" s="3"/>
    </row>
    <row r="144" spans="1:68" x14ac:dyDescent="0.25">
      <c r="A144" s="1"/>
      <c r="B144" s="2"/>
      <c r="BJ144" s="3"/>
      <c r="BL144" s="3"/>
      <c r="BN144" s="3"/>
      <c r="BP144" s="3"/>
    </row>
    <row r="145" spans="1:68" x14ac:dyDescent="0.25">
      <c r="A145" s="1"/>
      <c r="B145" s="2"/>
      <c r="BJ145" s="3"/>
      <c r="BL145" s="3"/>
      <c r="BN145" s="3"/>
      <c r="BP145" s="3"/>
    </row>
    <row r="146" spans="1:68" x14ac:dyDescent="0.25">
      <c r="A146" s="1"/>
      <c r="B146" s="2"/>
      <c r="BJ146" s="3"/>
      <c r="BL146" s="3"/>
      <c r="BN146" s="3"/>
      <c r="BP146" s="3"/>
    </row>
    <row r="147" spans="1:68" x14ac:dyDescent="0.25">
      <c r="A147" s="1"/>
      <c r="B147" s="2"/>
      <c r="BJ147" s="3"/>
      <c r="BL147" s="3"/>
      <c r="BN147" s="3"/>
      <c r="BP147" s="3"/>
    </row>
    <row r="148" spans="1:68" x14ac:dyDescent="0.25">
      <c r="A148" s="1"/>
      <c r="B148" s="2"/>
      <c r="BJ148" s="3"/>
      <c r="BL148" s="3"/>
      <c r="BN148" s="3"/>
      <c r="BP148" s="3"/>
    </row>
    <row r="149" spans="1:68" x14ac:dyDescent="0.25">
      <c r="A149" s="1"/>
      <c r="B149" s="2"/>
      <c r="BJ149" s="3"/>
      <c r="BL149" s="3"/>
      <c r="BN149" s="3"/>
      <c r="BP149" s="3"/>
    </row>
    <row r="150" spans="1:68" x14ac:dyDescent="0.25">
      <c r="A150" s="1"/>
      <c r="B150" s="2"/>
      <c r="BJ150" s="3"/>
      <c r="BL150" s="3"/>
      <c r="BN150" s="3"/>
      <c r="BP150" s="3"/>
    </row>
    <row r="151" spans="1:68" x14ac:dyDescent="0.25">
      <c r="A151" s="1"/>
      <c r="B151" s="2"/>
      <c r="BJ151" s="3"/>
      <c r="BL151" s="3"/>
      <c r="BN151" s="3"/>
      <c r="BP151" s="3"/>
    </row>
    <row r="152" spans="1:68" x14ac:dyDescent="0.25">
      <c r="A152" s="1"/>
      <c r="B152" s="2"/>
      <c r="BJ152" s="3"/>
      <c r="BL152" s="3"/>
      <c r="BN152" s="3"/>
      <c r="BP152" s="3"/>
    </row>
    <row r="153" spans="1:68" x14ac:dyDescent="0.25">
      <c r="A153" s="1"/>
      <c r="B153" s="2"/>
      <c r="BJ153" s="3"/>
      <c r="BL153" s="3"/>
      <c r="BN153" s="3"/>
      <c r="BP153" s="3"/>
    </row>
    <row r="154" spans="1:68" x14ac:dyDescent="0.25">
      <c r="A154" s="1"/>
      <c r="B154" s="2"/>
      <c r="BJ154" s="3"/>
      <c r="BL154" s="3"/>
      <c r="BN154" s="3"/>
      <c r="BP154" s="3"/>
    </row>
    <row r="155" spans="1:68" x14ac:dyDescent="0.25">
      <c r="A155" s="1"/>
      <c r="B155" s="2"/>
      <c r="BJ155" s="3"/>
      <c r="BL155" s="3"/>
      <c r="BN155" s="3"/>
      <c r="BP155" s="3"/>
    </row>
    <row r="156" spans="1:68" x14ac:dyDescent="0.25">
      <c r="A156" s="1"/>
      <c r="B156" s="2"/>
      <c r="BJ156" s="3"/>
      <c r="BL156" s="3"/>
      <c r="BN156" s="3"/>
      <c r="BP156" s="3"/>
    </row>
    <row r="157" spans="1:68" x14ac:dyDescent="0.25">
      <c r="A157" s="1"/>
      <c r="B157" s="2"/>
      <c r="BJ157" s="3"/>
      <c r="BL157" s="3"/>
      <c r="BN157" s="3"/>
      <c r="BP157" s="3"/>
    </row>
    <row r="158" spans="1:68" x14ac:dyDescent="0.25">
      <c r="A158" s="1"/>
      <c r="B158" s="2"/>
      <c r="BJ158" s="3"/>
      <c r="BL158" s="3"/>
      <c r="BN158" s="3"/>
      <c r="BP158" s="3"/>
    </row>
    <row r="159" spans="1:68" x14ac:dyDescent="0.25">
      <c r="A159" s="1"/>
      <c r="B159" s="2"/>
      <c r="BJ159" s="3"/>
      <c r="BL159" s="3"/>
      <c r="BN159" s="3"/>
      <c r="BP159" s="3"/>
    </row>
    <row r="160" spans="1:68" x14ac:dyDescent="0.25">
      <c r="A160" s="1"/>
      <c r="B160" s="2"/>
      <c r="BJ160" s="3"/>
      <c r="BL160" s="3"/>
      <c r="BN160" s="3"/>
      <c r="BP160" s="3"/>
    </row>
    <row r="161" spans="1:68" x14ac:dyDescent="0.25">
      <c r="A161" s="1"/>
      <c r="B161" s="2"/>
      <c r="BJ161" s="3"/>
      <c r="BL161" s="3"/>
      <c r="BN161" s="3"/>
      <c r="BP161" s="3"/>
    </row>
    <row r="162" spans="1:68" x14ac:dyDescent="0.25">
      <c r="A162" s="1"/>
      <c r="B162" s="2"/>
      <c r="BJ162" s="3"/>
      <c r="BL162" s="3"/>
      <c r="BN162" s="3"/>
      <c r="BP162" s="3"/>
    </row>
    <row r="163" spans="1:68" x14ac:dyDescent="0.25">
      <c r="A163" s="1"/>
      <c r="B163" s="2"/>
      <c r="BJ163" s="3"/>
      <c r="BL163" s="3"/>
      <c r="BN163" s="3"/>
      <c r="BP163" s="3"/>
    </row>
    <row r="164" spans="1:68" x14ac:dyDescent="0.25">
      <c r="A164" s="1"/>
      <c r="B164" s="2"/>
      <c r="BJ164" s="3"/>
      <c r="BL164" s="3"/>
      <c r="BN164" s="3"/>
      <c r="BP164" s="3"/>
    </row>
    <row r="165" spans="1:68" x14ac:dyDescent="0.25">
      <c r="A165" s="1"/>
      <c r="B165" s="2"/>
      <c r="BJ165" s="3"/>
      <c r="BL165" s="3"/>
      <c r="BN165" s="3"/>
      <c r="BP165" s="3"/>
    </row>
    <row r="166" spans="1:68" x14ac:dyDescent="0.25">
      <c r="A166" s="1"/>
      <c r="B166" s="2"/>
      <c r="BJ166" s="3"/>
      <c r="BL166" s="3"/>
      <c r="BN166" s="3"/>
      <c r="BP166" s="3"/>
    </row>
    <row r="167" spans="1:68" x14ac:dyDescent="0.25">
      <c r="A167" s="1"/>
      <c r="B167" s="2"/>
      <c r="BJ167" s="3"/>
      <c r="BL167" s="3"/>
      <c r="BN167" s="3"/>
      <c r="BP167" s="3"/>
    </row>
    <row r="168" spans="1:68" x14ac:dyDescent="0.25">
      <c r="A168" s="1"/>
      <c r="B168" s="2"/>
      <c r="BJ168" s="3"/>
      <c r="BL168" s="3"/>
      <c r="BN168" s="3"/>
      <c r="BP168" s="3"/>
    </row>
    <row r="169" spans="1:68" x14ac:dyDescent="0.25">
      <c r="A169" s="1"/>
      <c r="B169" s="2"/>
      <c r="BJ169" s="3"/>
      <c r="BL169" s="3"/>
      <c r="BN169" s="3"/>
      <c r="BP169" s="3"/>
    </row>
    <row r="170" spans="1:68" x14ac:dyDescent="0.25">
      <c r="A170" s="1"/>
      <c r="B170" s="2"/>
      <c r="BJ170" s="3"/>
      <c r="BL170" s="3"/>
      <c r="BN170" s="3"/>
      <c r="BP170" s="3"/>
    </row>
    <row r="171" spans="1:68" x14ac:dyDescent="0.25">
      <c r="A171" s="1"/>
      <c r="B171" s="2"/>
      <c r="BJ171" s="3"/>
      <c r="BL171" s="3"/>
      <c r="BN171" s="3"/>
      <c r="BP171" s="3"/>
    </row>
    <row r="172" spans="1:68" x14ac:dyDescent="0.25">
      <c r="A172" s="1"/>
      <c r="B172" s="2"/>
      <c r="BJ172" s="3"/>
      <c r="BL172" s="3"/>
      <c r="BN172" s="3"/>
      <c r="BP172" s="3"/>
    </row>
    <row r="173" spans="1:68" x14ac:dyDescent="0.25">
      <c r="A173" s="1"/>
      <c r="B173" s="2"/>
      <c r="BJ173" s="3"/>
      <c r="BL173" s="3"/>
      <c r="BN173" s="3"/>
      <c r="BP173" s="3"/>
    </row>
    <row r="174" spans="1:68" x14ac:dyDescent="0.25">
      <c r="A174" s="1"/>
      <c r="B174" s="2"/>
      <c r="BJ174" s="3"/>
      <c r="BL174" s="3"/>
      <c r="BN174" s="3"/>
      <c r="BP174" s="3"/>
    </row>
    <row r="175" spans="1:68" x14ac:dyDescent="0.25">
      <c r="A175" s="1"/>
      <c r="B175" s="2"/>
      <c r="BJ175" s="3"/>
      <c r="BL175" s="3"/>
      <c r="BN175" s="3"/>
      <c r="BP175" s="3"/>
    </row>
    <row r="176" spans="1:68" x14ac:dyDescent="0.25">
      <c r="A176" s="1"/>
      <c r="B176" s="2"/>
      <c r="BJ176" s="3"/>
      <c r="BL176" s="3"/>
      <c r="BN176" s="3"/>
      <c r="BP176" s="3"/>
    </row>
    <row r="177" spans="1:68" x14ac:dyDescent="0.25">
      <c r="A177" s="1"/>
      <c r="B177" s="2"/>
      <c r="BJ177" s="3"/>
      <c r="BL177" s="3"/>
      <c r="BN177" s="3"/>
      <c r="BP177" s="3"/>
    </row>
    <row r="178" spans="1:68" x14ac:dyDescent="0.25">
      <c r="A178" s="1"/>
      <c r="B178" s="2"/>
      <c r="BJ178" s="3"/>
      <c r="BL178" s="3"/>
      <c r="BN178" s="3"/>
      <c r="BP178" s="3"/>
    </row>
    <row r="179" spans="1:68" x14ac:dyDescent="0.25">
      <c r="A179" s="1"/>
      <c r="B179" s="2"/>
      <c r="BJ179" s="3"/>
      <c r="BL179" s="3"/>
      <c r="BN179" s="3"/>
      <c r="BP179" s="3"/>
    </row>
    <row r="180" spans="1:68" x14ac:dyDescent="0.25">
      <c r="A180" s="1"/>
      <c r="B180" s="2"/>
      <c r="BJ180" s="3"/>
      <c r="BL180" s="3"/>
      <c r="BN180" s="3"/>
      <c r="BP180" s="3"/>
    </row>
    <row r="181" spans="1:68" x14ac:dyDescent="0.25">
      <c r="A181" s="1"/>
      <c r="B181" s="2"/>
      <c r="BJ181" s="3"/>
      <c r="BL181" s="3"/>
      <c r="BN181" s="3"/>
      <c r="BP181" s="3"/>
    </row>
    <row r="182" spans="1:68" x14ac:dyDescent="0.25">
      <c r="A182" s="1"/>
      <c r="B182" s="2"/>
      <c r="BJ182" s="3"/>
      <c r="BL182" s="3"/>
      <c r="BN182" s="3"/>
      <c r="BP182" s="3"/>
    </row>
    <row r="183" spans="1:68" x14ac:dyDescent="0.25">
      <c r="A183" s="1"/>
      <c r="B183" s="2"/>
      <c r="BJ183" s="3"/>
      <c r="BL183" s="3"/>
      <c r="BN183" s="3"/>
      <c r="BP183" s="3"/>
    </row>
    <row r="184" spans="1:68" x14ac:dyDescent="0.25">
      <c r="A184" s="1"/>
      <c r="B184" s="2"/>
      <c r="BJ184" s="3"/>
      <c r="BL184" s="3"/>
      <c r="BN184" s="3"/>
      <c r="BP184" s="3"/>
    </row>
    <row r="185" spans="1:68" x14ac:dyDescent="0.25">
      <c r="A185" s="1"/>
      <c r="B185" s="2"/>
      <c r="BJ185" s="3"/>
      <c r="BL185" s="3"/>
      <c r="BN185" s="3"/>
      <c r="BP185" s="3"/>
    </row>
    <row r="186" spans="1:68" x14ac:dyDescent="0.25">
      <c r="A186" s="1"/>
      <c r="B186" s="2"/>
      <c r="BJ186" s="3"/>
      <c r="BL186" s="3"/>
      <c r="BN186" s="3"/>
      <c r="BP186" s="3"/>
    </row>
    <row r="187" spans="1:68" x14ac:dyDescent="0.25">
      <c r="A187" s="1"/>
      <c r="B187" s="2"/>
      <c r="BJ187" s="3"/>
      <c r="BL187" s="3"/>
      <c r="BN187" s="3"/>
      <c r="BP187" s="3"/>
    </row>
    <row r="188" spans="1:68" x14ac:dyDescent="0.25">
      <c r="A188" s="1"/>
      <c r="B188" s="2"/>
      <c r="BJ188" s="3"/>
      <c r="BL188" s="3"/>
      <c r="BN188" s="3"/>
      <c r="BP188" s="3"/>
    </row>
    <row r="189" spans="1:68" x14ac:dyDescent="0.25">
      <c r="A189" s="1"/>
      <c r="B189" s="2"/>
      <c r="BJ189" s="3"/>
      <c r="BL189" s="3"/>
      <c r="BN189" s="3"/>
      <c r="BP189" s="3"/>
    </row>
    <row r="190" spans="1:68" x14ac:dyDescent="0.25">
      <c r="A190" s="1"/>
      <c r="B190" s="2"/>
      <c r="BJ190" s="3"/>
      <c r="BL190" s="3"/>
      <c r="BN190" s="3"/>
      <c r="BP190" s="3"/>
    </row>
    <row r="191" spans="1:68" x14ac:dyDescent="0.25">
      <c r="A191" s="1"/>
      <c r="B191" s="2"/>
      <c r="BJ191" s="3"/>
      <c r="BL191" s="3"/>
      <c r="BN191" s="3"/>
      <c r="BP191" s="3"/>
    </row>
    <row r="192" spans="1:68" x14ac:dyDescent="0.25">
      <c r="A192" s="1"/>
      <c r="B192" s="2"/>
      <c r="BJ192" s="3"/>
      <c r="BL192" s="3"/>
      <c r="BN192" s="3"/>
      <c r="BP192" s="3"/>
    </row>
    <row r="193" spans="1:68" x14ac:dyDescent="0.25">
      <c r="A193" s="1"/>
      <c r="B193" s="2"/>
      <c r="BJ193" s="3"/>
      <c r="BL193" s="3"/>
      <c r="BN193" s="3"/>
      <c r="BP193" s="3"/>
    </row>
    <row r="194" spans="1:68" x14ac:dyDescent="0.25">
      <c r="A194" s="1"/>
      <c r="B194" s="2"/>
      <c r="BJ194" s="3"/>
      <c r="BL194" s="3"/>
      <c r="BN194" s="3"/>
      <c r="BP194" s="3"/>
    </row>
    <row r="195" spans="1:68" x14ac:dyDescent="0.25">
      <c r="A195" s="1"/>
      <c r="B195" s="2"/>
      <c r="BJ195" s="3"/>
      <c r="BL195" s="3"/>
      <c r="BN195" s="3"/>
      <c r="BP195" s="3"/>
    </row>
    <row r="196" spans="1:68" x14ac:dyDescent="0.25">
      <c r="A196" s="1"/>
      <c r="B196" s="2"/>
      <c r="BJ196" s="3"/>
      <c r="BL196" s="3"/>
      <c r="BN196" s="3"/>
      <c r="BP196" s="3"/>
    </row>
    <row r="197" spans="1:68" x14ac:dyDescent="0.25">
      <c r="A197" s="1"/>
      <c r="B197" s="2"/>
      <c r="BJ197" s="3"/>
      <c r="BL197" s="3"/>
      <c r="BN197" s="3"/>
      <c r="BP197" s="3"/>
    </row>
    <row r="198" spans="1:68" x14ac:dyDescent="0.25">
      <c r="A198" s="1"/>
      <c r="B198" s="2"/>
      <c r="BJ198" s="3"/>
      <c r="BL198" s="3"/>
      <c r="BN198" s="3"/>
      <c r="BP198" s="3"/>
    </row>
    <row r="199" spans="1:68" x14ac:dyDescent="0.25">
      <c r="A199" s="1"/>
      <c r="B199" s="2"/>
      <c r="BJ199" s="3"/>
      <c r="BL199" s="3"/>
      <c r="BN199" s="3"/>
      <c r="BP199" s="3"/>
    </row>
    <row r="200" spans="1:68" x14ac:dyDescent="0.25">
      <c r="A200" s="1"/>
      <c r="B200" s="2"/>
      <c r="BJ200" s="3"/>
      <c r="BL200" s="3"/>
      <c r="BN200" s="3"/>
      <c r="BP200" s="3"/>
    </row>
    <row r="201" spans="1:68" x14ac:dyDescent="0.25">
      <c r="A201" s="1"/>
      <c r="B201" s="2"/>
      <c r="BJ201" s="3"/>
      <c r="BL201" s="3"/>
      <c r="BN201" s="3"/>
      <c r="BP201" s="3"/>
    </row>
    <row r="202" spans="1:68" x14ac:dyDescent="0.25">
      <c r="A202" s="1"/>
      <c r="B202" s="2"/>
      <c r="BJ202" s="3"/>
      <c r="BL202" s="3"/>
      <c r="BN202" s="3"/>
      <c r="BP202" s="3"/>
    </row>
    <row r="203" spans="1:68" x14ac:dyDescent="0.25">
      <c r="A203" s="1"/>
      <c r="B203" s="2"/>
      <c r="BJ203" s="3"/>
      <c r="BL203" s="3"/>
      <c r="BN203" s="3"/>
      <c r="BP203" s="3"/>
    </row>
    <row r="204" spans="1:68" x14ac:dyDescent="0.25">
      <c r="A204" s="1"/>
      <c r="B204" s="2"/>
      <c r="BJ204" s="3"/>
      <c r="BL204" s="3"/>
      <c r="BN204" s="3"/>
      <c r="BP204" s="3"/>
    </row>
    <row r="205" spans="1:68" x14ac:dyDescent="0.25">
      <c r="A205" s="1"/>
      <c r="B205" s="2"/>
      <c r="BJ205" s="3"/>
      <c r="BL205" s="3"/>
      <c r="BN205" s="3"/>
      <c r="BP205" s="3"/>
    </row>
    <row r="206" spans="1:68" x14ac:dyDescent="0.25">
      <c r="A206" s="1"/>
      <c r="B206" s="2"/>
      <c r="BJ206" s="3"/>
      <c r="BL206" s="3"/>
      <c r="BN206" s="3"/>
      <c r="BP206" s="3"/>
    </row>
    <row r="207" spans="1:68" x14ac:dyDescent="0.25">
      <c r="A207" s="1"/>
      <c r="B207" s="2"/>
      <c r="BJ207" s="3"/>
      <c r="BL207" s="3"/>
      <c r="BN207" s="3"/>
      <c r="BP207" s="3"/>
    </row>
    <row r="208" spans="1:68" x14ac:dyDescent="0.25">
      <c r="A208" s="1"/>
      <c r="B208" s="2"/>
      <c r="BJ208" s="3"/>
      <c r="BL208" s="3"/>
      <c r="BN208" s="3"/>
      <c r="BP208" s="3"/>
    </row>
    <row r="209" spans="1:68" x14ac:dyDescent="0.25">
      <c r="A209" s="1"/>
      <c r="B209" s="2"/>
      <c r="BJ209" s="3"/>
      <c r="BL209" s="3"/>
      <c r="BN209" s="3"/>
      <c r="BP209" s="3"/>
    </row>
    <row r="210" spans="1:68" x14ac:dyDescent="0.25">
      <c r="A210" s="1"/>
      <c r="B210" s="2"/>
      <c r="BJ210" s="3"/>
      <c r="BL210" s="3"/>
      <c r="BN210" s="3"/>
      <c r="BP210" s="3"/>
    </row>
    <row r="211" spans="1:68" x14ac:dyDescent="0.25">
      <c r="A211" s="1"/>
      <c r="B211" s="2"/>
      <c r="BJ211" s="3"/>
      <c r="BL211" s="3"/>
      <c r="BN211" s="3"/>
      <c r="BP211" s="3"/>
    </row>
    <row r="212" spans="1:68" x14ac:dyDescent="0.25">
      <c r="A212" s="1"/>
      <c r="B212" s="2"/>
      <c r="BJ212" s="3"/>
      <c r="BL212" s="3"/>
      <c r="BN212" s="3"/>
      <c r="BP212" s="3"/>
    </row>
    <row r="213" spans="1:68" x14ac:dyDescent="0.25">
      <c r="A213" s="1"/>
      <c r="B213" s="2"/>
      <c r="BJ213" s="3"/>
      <c r="BL213" s="3"/>
      <c r="BN213" s="3"/>
      <c r="BP213" s="3"/>
    </row>
    <row r="214" spans="1:68" x14ac:dyDescent="0.25">
      <c r="A214" s="1"/>
      <c r="B214" s="2"/>
      <c r="BJ214" s="3"/>
      <c r="BL214" s="3"/>
      <c r="BN214" s="3"/>
      <c r="BP214" s="3"/>
    </row>
    <row r="215" spans="1:68" x14ac:dyDescent="0.25">
      <c r="A215" s="1"/>
      <c r="B215" s="2"/>
      <c r="BJ215" s="3"/>
      <c r="BL215" s="3"/>
      <c r="BN215" s="3"/>
      <c r="BP215" s="3"/>
    </row>
    <row r="216" spans="1:68" x14ac:dyDescent="0.25">
      <c r="A216" s="1"/>
      <c r="B216" s="2"/>
      <c r="BJ216" s="3"/>
      <c r="BL216" s="3"/>
      <c r="BN216" s="3"/>
      <c r="BP216" s="3"/>
    </row>
    <row r="217" spans="1:68" x14ac:dyDescent="0.25">
      <c r="A217" s="1"/>
      <c r="B217" s="2"/>
      <c r="BJ217" s="3"/>
      <c r="BL217" s="3"/>
      <c r="BN217" s="3"/>
      <c r="BP217" s="3"/>
    </row>
    <row r="218" spans="1:68" x14ac:dyDescent="0.25">
      <c r="A218" s="1"/>
      <c r="B218" s="2"/>
      <c r="BJ218" s="3"/>
      <c r="BL218" s="3"/>
      <c r="BN218" s="3"/>
      <c r="BP218" s="3"/>
    </row>
    <row r="219" spans="1:68" x14ac:dyDescent="0.25">
      <c r="A219" s="1"/>
      <c r="B219" s="2"/>
      <c r="BJ219" s="3"/>
      <c r="BL219" s="3"/>
      <c r="BN219" s="3"/>
      <c r="BP219" s="3"/>
    </row>
    <row r="220" spans="1:68" x14ac:dyDescent="0.25">
      <c r="A220" s="1"/>
      <c r="B220" s="2"/>
      <c r="BJ220" s="3"/>
      <c r="BL220" s="3"/>
      <c r="BN220" s="3"/>
      <c r="BP220" s="3"/>
    </row>
    <row r="221" spans="1:68" x14ac:dyDescent="0.25">
      <c r="A221" s="1"/>
      <c r="B221" s="2"/>
      <c r="BJ221" s="3"/>
      <c r="BL221" s="3"/>
      <c r="BN221" s="3"/>
      <c r="BP221" s="3"/>
    </row>
    <row r="222" spans="1:68" x14ac:dyDescent="0.25">
      <c r="A222" s="1"/>
      <c r="B222" s="2"/>
      <c r="BJ222" s="3"/>
      <c r="BL222" s="3"/>
      <c r="BN222" s="3"/>
      <c r="BP222" s="3"/>
    </row>
    <row r="223" spans="1:68" x14ac:dyDescent="0.25">
      <c r="A223" s="1"/>
      <c r="B223" s="2"/>
      <c r="BJ223" s="3"/>
      <c r="BL223" s="3"/>
      <c r="BN223" s="3"/>
      <c r="BP223" s="3"/>
    </row>
    <row r="224" spans="1:68" x14ac:dyDescent="0.25">
      <c r="A224" s="1"/>
      <c r="B224" s="2"/>
      <c r="BJ224" s="3"/>
      <c r="BL224" s="3"/>
      <c r="BN224" s="3"/>
      <c r="BP224" s="3"/>
    </row>
    <row r="225" spans="1:68" x14ac:dyDescent="0.25">
      <c r="A225" s="1"/>
      <c r="B225" s="2"/>
      <c r="BJ225" s="3"/>
      <c r="BL225" s="3"/>
      <c r="BN225" s="3"/>
      <c r="BP225" s="3"/>
    </row>
    <row r="226" spans="1:68" x14ac:dyDescent="0.25">
      <c r="A226" s="1"/>
      <c r="B226" s="2"/>
      <c r="BJ226" s="3"/>
      <c r="BL226" s="3"/>
      <c r="BN226" s="3"/>
      <c r="BP226" s="3"/>
    </row>
    <row r="227" spans="1:68" x14ac:dyDescent="0.25">
      <c r="A227" s="1"/>
      <c r="B227" s="2"/>
      <c r="BJ227" s="3"/>
      <c r="BL227" s="3"/>
      <c r="BN227" s="3"/>
      <c r="BP227" s="3"/>
    </row>
    <row r="228" spans="1:68" x14ac:dyDescent="0.25">
      <c r="A228" s="1"/>
      <c r="B228" s="2"/>
      <c r="BJ228" s="3"/>
      <c r="BL228" s="3"/>
      <c r="BN228" s="3"/>
      <c r="BP228" s="3"/>
    </row>
    <row r="229" spans="1:68" x14ac:dyDescent="0.25">
      <c r="A229" s="1"/>
      <c r="B229" s="2"/>
      <c r="BJ229" s="3"/>
      <c r="BL229" s="3"/>
      <c r="BN229" s="3"/>
      <c r="BP229" s="3"/>
    </row>
    <row r="230" spans="1:68" x14ac:dyDescent="0.25">
      <c r="A230" s="1"/>
      <c r="B230" s="2"/>
      <c r="BJ230" s="3"/>
      <c r="BL230" s="3"/>
      <c r="BN230" s="3"/>
      <c r="BP230" s="3"/>
    </row>
    <row r="231" spans="1:68" x14ac:dyDescent="0.25">
      <c r="A231" s="1"/>
      <c r="B231" s="2"/>
      <c r="BJ231" s="3"/>
      <c r="BL231" s="3"/>
      <c r="BN231" s="3"/>
      <c r="BP231" s="3"/>
    </row>
    <row r="232" spans="1:68" x14ac:dyDescent="0.25">
      <c r="A232" s="1"/>
      <c r="B232" s="2"/>
      <c r="BJ232" s="3"/>
      <c r="BL232" s="3"/>
      <c r="BN232" s="3"/>
      <c r="BP232" s="3"/>
    </row>
    <row r="233" spans="1:68" x14ac:dyDescent="0.25">
      <c r="A233" s="1"/>
      <c r="B233" s="2"/>
      <c r="BJ233" s="3"/>
      <c r="BL233" s="3"/>
      <c r="BN233" s="3"/>
      <c r="BP233" s="3"/>
    </row>
    <row r="234" spans="1:68" x14ac:dyDescent="0.25">
      <c r="A234" s="1"/>
      <c r="B234" s="2"/>
      <c r="BJ234" s="3"/>
      <c r="BL234" s="3"/>
      <c r="BN234" s="3"/>
      <c r="BP234" s="3"/>
    </row>
    <row r="235" spans="1:68" x14ac:dyDescent="0.25">
      <c r="A235" s="1"/>
      <c r="B235" s="2"/>
      <c r="BJ235" s="3"/>
      <c r="BL235" s="3"/>
      <c r="BN235" s="3"/>
      <c r="BP235" s="3"/>
    </row>
    <row r="236" spans="1:68" x14ac:dyDescent="0.25">
      <c r="A236" s="1"/>
      <c r="B236" s="2"/>
      <c r="BJ236" s="3"/>
      <c r="BL236" s="3"/>
      <c r="BN236" s="3"/>
      <c r="BP236" s="3"/>
    </row>
    <row r="237" spans="1:68" x14ac:dyDescent="0.25">
      <c r="A237" s="1"/>
      <c r="B237" s="2"/>
      <c r="BJ237" s="3"/>
      <c r="BL237" s="3"/>
      <c r="BN237" s="3"/>
      <c r="BP237" s="3"/>
    </row>
    <row r="238" spans="1:68" x14ac:dyDescent="0.25">
      <c r="A238" s="1"/>
      <c r="B238" s="2"/>
      <c r="BJ238" s="3"/>
      <c r="BL238" s="3"/>
      <c r="BN238" s="3"/>
      <c r="BP238" s="3"/>
    </row>
    <row r="239" spans="1:68" x14ac:dyDescent="0.25">
      <c r="A239" s="1"/>
      <c r="B239" s="2"/>
      <c r="BJ239" s="3"/>
      <c r="BL239" s="3"/>
      <c r="BN239" s="3"/>
      <c r="BP239" s="3"/>
    </row>
    <row r="240" spans="1:68" x14ac:dyDescent="0.25">
      <c r="A240" s="1"/>
      <c r="B240" s="2"/>
      <c r="BJ240" s="3"/>
      <c r="BL240" s="3"/>
      <c r="BN240" s="3"/>
      <c r="BP240" s="3"/>
    </row>
    <row r="241" spans="1:68" x14ac:dyDescent="0.25">
      <c r="A241" s="1"/>
      <c r="B241" s="2"/>
      <c r="BJ241" s="3"/>
      <c r="BL241" s="3"/>
      <c r="BN241" s="3"/>
      <c r="BP241" s="3"/>
    </row>
    <row r="242" spans="1:68" x14ac:dyDescent="0.25">
      <c r="A242" s="1"/>
      <c r="B242" s="2"/>
      <c r="BJ242" s="3"/>
      <c r="BL242" s="3"/>
      <c r="BN242" s="3"/>
      <c r="BP242" s="3"/>
    </row>
    <row r="243" spans="1:68" x14ac:dyDescent="0.25">
      <c r="A243" s="1"/>
      <c r="B243" s="2"/>
      <c r="BJ243" s="3"/>
      <c r="BL243" s="3"/>
      <c r="BN243" s="3"/>
      <c r="BP243" s="3"/>
    </row>
    <row r="244" spans="1:68" x14ac:dyDescent="0.25">
      <c r="A244" s="1"/>
      <c r="B244" s="2"/>
      <c r="BJ244" s="3"/>
      <c r="BL244" s="3"/>
      <c r="BN244" s="3"/>
      <c r="BP244" s="3"/>
    </row>
    <row r="245" spans="1:68" x14ac:dyDescent="0.25">
      <c r="A245" s="1"/>
      <c r="B245" s="2"/>
      <c r="BJ245" s="3"/>
      <c r="BL245" s="3"/>
      <c r="BN245" s="3"/>
      <c r="BP245" s="3"/>
    </row>
    <row r="246" spans="1:68" x14ac:dyDescent="0.25">
      <c r="A246" s="1"/>
      <c r="B246" s="2"/>
      <c r="BJ246" s="3"/>
      <c r="BL246" s="3"/>
      <c r="BN246" s="3"/>
      <c r="BP246" s="3"/>
    </row>
    <row r="247" spans="1:68" x14ac:dyDescent="0.25">
      <c r="A247" s="1"/>
      <c r="B247" s="2"/>
      <c r="BJ247" s="3"/>
      <c r="BL247" s="3"/>
      <c r="BN247" s="3"/>
      <c r="BP247" s="3"/>
    </row>
    <row r="248" spans="1:68" x14ac:dyDescent="0.25">
      <c r="A248" s="1"/>
      <c r="B248" s="2"/>
      <c r="BJ248" s="3"/>
      <c r="BL248" s="3"/>
      <c r="BN248" s="3"/>
      <c r="BP248" s="3"/>
    </row>
    <row r="249" spans="1:68" x14ac:dyDescent="0.25">
      <c r="A249" s="1"/>
      <c r="B249" s="2"/>
      <c r="BJ249" s="3"/>
      <c r="BL249" s="3"/>
      <c r="BN249" s="3"/>
      <c r="BP249" s="3"/>
    </row>
    <row r="250" spans="1:68" x14ac:dyDescent="0.25">
      <c r="A250" s="1"/>
      <c r="B250" s="2"/>
      <c r="BJ250" s="3"/>
      <c r="BL250" s="3"/>
      <c r="BN250" s="3"/>
      <c r="BP250" s="3"/>
    </row>
    <row r="251" spans="1:68" x14ac:dyDescent="0.25">
      <c r="A251" s="1"/>
      <c r="B251" s="2"/>
      <c r="BJ251" s="3"/>
      <c r="BL251" s="3"/>
      <c r="BN251" s="3"/>
      <c r="BP251" s="3"/>
    </row>
    <row r="252" spans="1:68" x14ac:dyDescent="0.25">
      <c r="A252" s="1"/>
      <c r="B252" s="2"/>
      <c r="BJ252" s="3"/>
      <c r="BL252" s="3"/>
      <c r="BN252" s="3"/>
      <c r="BP252" s="3"/>
    </row>
    <row r="253" spans="1:68" x14ac:dyDescent="0.25">
      <c r="A253" s="1"/>
      <c r="B253" s="2"/>
      <c r="BJ253" s="3"/>
      <c r="BL253" s="3"/>
      <c r="BN253" s="3"/>
      <c r="BP253" s="3"/>
    </row>
    <row r="254" spans="1:68" x14ac:dyDescent="0.25">
      <c r="A254" s="1"/>
      <c r="B254" s="2"/>
      <c r="BJ254" s="3"/>
      <c r="BL254" s="3"/>
      <c r="BN254" s="3"/>
      <c r="BP254" s="3"/>
    </row>
    <row r="255" spans="1:68" x14ac:dyDescent="0.25">
      <c r="A255" s="1"/>
      <c r="B255" s="2"/>
      <c r="BJ255" s="3"/>
      <c r="BL255" s="3"/>
      <c r="BN255" s="3"/>
      <c r="BP255" s="3"/>
    </row>
    <row r="256" spans="1:68" x14ac:dyDescent="0.25">
      <c r="A256" s="1"/>
      <c r="B256" s="2"/>
      <c r="BJ256" s="3"/>
      <c r="BL256" s="3"/>
      <c r="BN256" s="3"/>
      <c r="BP256" s="3"/>
    </row>
    <row r="257" spans="1:68" x14ac:dyDescent="0.25">
      <c r="A257" s="1"/>
      <c r="B257" s="2"/>
      <c r="BJ257" s="3"/>
      <c r="BL257" s="3"/>
      <c r="BN257" s="3"/>
      <c r="BP257" s="3"/>
    </row>
    <row r="258" spans="1:68" x14ac:dyDescent="0.25">
      <c r="A258" s="1"/>
      <c r="B258" s="2"/>
      <c r="BJ258" s="3"/>
      <c r="BL258" s="3"/>
      <c r="BN258" s="3"/>
      <c r="BP258" s="3"/>
    </row>
    <row r="259" spans="1:68" x14ac:dyDescent="0.25">
      <c r="A259" s="1"/>
      <c r="B259" s="2"/>
      <c r="BJ259" s="3"/>
      <c r="BL259" s="3"/>
      <c r="BN259" s="3"/>
      <c r="BP259" s="3"/>
    </row>
    <row r="260" spans="1:68" x14ac:dyDescent="0.25">
      <c r="A260" s="1"/>
      <c r="B260" s="2"/>
      <c r="BJ260" s="3"/>
      <c r="BL260" s="3"/>
      <c r="BN260" s="3"/>
      <c r="BP260" s="3"/>
    </row>
    <row r="261" spans="1:68" x14ac:dyDescent="0.25">
      <c r="A261" s="1"/>
      <c r="B261" s="2"/>
      <c r="BJ261" s="3"/>
      <c r="BL261" s="3"/>
      <c r="BN261" s="3"/>
      <c r="BP261" s="3"/>
    </row>
    <row r="262" spans="1:68" x14ac:dyDescent="0.25">
      <c r="A262" s="1"/>
      <c r="B262" s="2"/>
      <c r="BJ262" s="3"/>
      <c r="BL262" s="3"/>
      <c r="BN262" s="3"/>
      <c r="BP262" s="3"/>
    </row>
    <row r="263" spans="1:68" x14ac:dyDescent="0.25">
      <c r="A263" s="1"/>
      <c r="B263" s="2"/>
      <c r="BJ263" s="3"/>
      <c r="BL263" s="3"/>
      <c r="BN263" s="3"/>
      <c r="BP263" s="3"/>
    </row>
    <row r="264" spans="1:68" x14ac:dyDescent="0.25">
      <c r="A264" s="1"/>
      <c r="B264" s="2"/>
      <c r="BJ264" s="3"/>
      <c r="BL264" s="3"/>
      <c r="BN264" s="3"/>
      <c r="BP264" s="3"/>
    </row>
    <row r="265" spans="1:68" x14ac:dyDescent="0.25">
      <c r="A265" s="1"/>
      <c r="B265" s="2"/>
      <c r="BJ265" s="3"/>
      <c r="BL265" s="3"/>
      <c r="BN265" s="3"/>
      <c r="BP265" s="3"/>
    </row>
    <row r="266" spans="1:68" x14ac:dyDescent="0.25">
      <c r="A266" s="1"/>
      <c r="B266" s="2"/>
      <c r="BJ266" s="3"/>
      <c r="BL266" s="3"/>
      <c r="BN266" s="3"/>
      <c r="BP266" s="3"/>
    </row>
    <row r="267" spans="1:68" x14ac:dyDescent="0.25">
      <c r="A267" s="1"/>
      <c r="B267" s="2"/>
      <c r="BJ267" s="3"/>
      <c r="BL267" s="3"/>
      <c r="BN267" s="3"/>
      <c r="BP267" s="3"/>
    </row>
    <row r="268" spans="1:68" x14ac:dyDescent="0.25">
      <c r="A268" s="1"/>
      <c r="B268" s="2"/>
      <c r="BJ268" s="3"/>
      <c r="BL268" s="3"/>
      <c r="BN268" s="3"/>
      <c r="BP268" s="3"/>
    </row>
    <row r="269" spans="1:68" x14ac:dyDescent="0.25">
      <c r="A269" s="1"/>
      <c r="B269" s="2"/>
      <c r="BJ269" s="3"/>
      <c r="BL269" s="3"/>
      <c r="BN269" s="3"/>
      <c r="BP269" s="3"/>
    </row>
    <row r="270" spans="1:68" x14ac:dyDescent="0.25">
      <c r="A270" s="1"/>
      <c r="B270" s="2"/>
      <c r="BJ270" s="3"/>
      <c r="BL270" s="3"/>
      <c r="BN270" s="3"/>
      <c r="BP270" s="3"/>
    </row>
    <row r="271" spans="1:68" x14ac:dyDescent="0.25">
      <c r="A271" s="1"/>
      <c r="B271" s="2"/>
      <c r="BJ271" s="3"/>
      <c r="BL271" s="3"/>
      <c r="BN271" s="3"/>
      <c r="BP271" s="3"/>
    </row>
    <row r="272" spans="1:68" x14ac:dyDescent="0.25">
      <c r="A272" s="1"/>
      <c r="B272" s="2"/>
      <c r="BJ272" s="3"/>
      <c r="BL272" s="3"/>
      <c r="BN272" s="3"/>
      <c r="BP272" s="3"/>
    </row>
    <row r="273" spans="1:68" x14ac:dyDescent="0.25">
      <c r="A273" s="1"/>
      <c r="B273" s="2"/>
      <c r="BJ273" s="3"/>
      <c r="BL273" s="3"/>
      <c r="BN273" s="3"/>
      <c r="BP273" s="3"/>
    </row>
    <row r="274" spans="1:68" x14ac:dyDescent="0.25">
      <c r="A274" s="1"/>
      <c r="B274" s="2"/>
      <c r="BJ274" s="3"/>
      <c r="BL274" s="3"/>
      <c r="BN274" s="3"/>
      <c r="BP274" s="3"/>
    </row>
    <row r="275" spans="1:68" x14ac:dyDescent="0.25">
      <c r="A275" s="1"/>
      <c r="B275" s="2"/>
      <c r="BJ275" s="3"/>
      <c r="BL275" s="3"/>
      <c r="BN275" s="3"/>
      <c r="BP275" s="3"/>
    </row>
    <row r="276" spans="1:68" x14ac:dyDescent="0.25">
      <c r="A276" s="1"/>
      <c r="B276" s="2"/>
      <c r="BJ276" s="3"/>
      <c r="BL276" s="3"/>
      <c r="BN276" s="3"/>
      <c r="BP276" s="3"/>
    </row>
    <row r="277" spans="1:68" x14ac:dyDescent="0.25">
      <c r="A277" s="1"/>
      <c r="B277" s="2"/>
      <c r="BJ277" s="3"/>
      <c r="BL277" s="3"/>
      <c r="BN277" s="3"/>
      <c r="BP277" s="3"/>
    </row>
    <row r="278" spans="1:68" x14ac:dyDescent="0.25">
      <c r="A278" s="1"/>
      <c r="B278" s="2"/>
      <c r="BJ278" s="3"/>
      <c r="BL278" s="3"/>
      <c r="BN278" s="3"/>
      <c r="BP278" s="3"/>
    </row>
    <row r="279" spans="1:68" x14ac:dyDescent="0.25">
      <c r="A279" s="1"/>
      <c r="B279" s="2"/>
      <c r="BJ279" s="3"/>
      <c r="BL279" s="3"/>
      <c r="BN279" s="3"/>
      <c r="BP279" s="3"/>
    </row>
    <row r="280" spans="1:68" x14ac:dyDescent="0.25">
      <c r="A280" s="1"/>
      <c r="B280" s="2"/>
      <c r="BJ280" s="3"/>
      <c r="BL280" s="3"/>
      <c r="BN280" s="3"/>
      <c r="BP280" s="3"/>
    </row>
    <row r="281" spans="1:68" x14ac:dyDescent="0.25">
      <c r="A281" s="1"/>
      <c r="B281" s="2"/>
      <c r="BJ281" s="3"/>
      <c r="BL281" s="3"/>
      <c r="BN281" s="3"/>
      <c r="BP281" s="3"/>
    </row>
    <row r="282" spans="1:68" x14ac:dyDescent="0.25">
      <c r="A282" s="1"/>
      <c r="B282" s="2"/>
      <c r="BJ282" s="3"/>
      <c r="BL282" s="3"/>
      <c r="BN282" s="3"/>
      <c r="BP282" s="3"/>
    </row>
    <row r="283" spans="1:68" x14ac:dyDescent="0.25">
      <c r="A283" s="1"/>
      <c r="B283" s="2"/>
      <c r="BJ283" s="3"/>
      <c r="BL283" s="3"/>
      <c r="BN283" s="3"/>
      <c r="BP283" s="3"/>
    </row>
    <row r="284" spans="1:68" x14ac:dyDescent="0.25">
      <c r="A284" s="1"/>
      <c r="B284" s="2"/>
      <c r="BJ284" s="3"/>
      <c r="BL284" s="3"/>
      <c r="BN284" s="3"/>
      <c r="BP284" s="3"/>
    </row>
    <row r="285" spans="1:68" x14ac:dyDescent="0.25">
      <c r="A285" s="1"/>
      <c r="B285" s="2"/>
      <c r="BJ285" s="3"/>
      <c r="BL285" s="3"/>
      <c r="BN285" s="3"/>
      <c r="BP285" s="3"/>
    </row>
    <row r="286" spans="1:68" x14ac:dyDescent="0.25">
      <c r="A286" s="1"/>
      <c r="B286" s="2"/>
      <c r="BJ286" s="3"/>
      <c r="BL286" s="3"/>
      <c r="BN286" s="3"/>
      <c r="BP286" s="3"/>
    </row>
    <row r="287" spans="1:68" x14ac:dyDescent="0.25">
      <c r="A287" s="1"/>
      <c r="B287" s="2"/>
      <c r="BJ287" s="3"/>
      <c r="BL287" s="3"/>
      <c r="BN287" s="3"/>
      <c r="BP287" s="3"/>
    </row>
    <row r="288" spans="1:68" x14ac:dyDescent="0.25">
      <c r="A288" s="1"/>
      <c r="B288" s="2"/>
      <c r="BJ288" s="3"/>
      <c r="BL288" s="3"/>
      <c r="BN288" s="3"/>
      <c r="BP288" s="3"/>
    </row>
    <row r="289" spans="1:68" x14ac:dyDescent="0.25">
      <c r="A289" s="1"/>
      <c r="B289" s="2"/>
      <c r="BJ289" s="3"/>
      <c r="BL289" s="3"/>
      <c r="BN289" s="3"/>
      <c r="BP289" s="3"/>
    </row>
    <row r="290" spans="1:68" x14ac:dyDescent="0.25">
      <c r="A290" s="1"/>
      <c r="B290" s="2"/>
      <c r="BJ290" s="3"/>
      <c r="BL290" s="3"/>
      <c r="BN290" s="3"/>
      <c r="BP290" s="3"/>
    </row>
    <row r="291" spans="1:68" x14ac:dyDescent="0.25">
      <c r="A291" s="1"/>
      <c r="B291" s="2"/>
      <c r="BJ291" s="3"/>
      <c r="BL291" s="3"/>
      <c r="BN291" s="3"/>
      <c r="BP291" s="3"/>
    </row>
    <row r="292" spans="1:68" x14ac:dyDescent="0.25">
      <c r="A292" s="1"/>
      <c r="B292" s="2"/>
      <c r="BJ292" s="3"/>
      <c r="BL292" s="3"/>
      <c r="BN292" s="3"/>
      <c r="BP292" s="3"/>
    </row>
    <row r="293" spans="1:68" x14ac:dyDescent="0.25">
      <c r="A293" s="1"/>
      <c r="B293" s="2"/>
      <c r="BJ293" s="3"/>
      <c r="BL293" s="3"/>
      <c r="BN293" s="3"/>
      <c r="BP293" s="3"/>
    </row>
    <row r="294" spans="1:68" x14ac:dyDescent="0.25">
      <c r="A294" s="1"/>
      <c r="B294" s="2"/>
      <c r="BJ294" s="3"/>
      <c r="BL294" s="3"/>
      <c r="BN294" s="3"/>
      <c r="BP294" s="3"/>
    </row>
    <row r="295" spans="1:68" x14ac:dyDescent="0.25">
      <c r="A295" s="1"/>
      <c r="B295" s="2"/>
      <c r="BJ295" s="3"/>
      <c r="BL295" s="3"/>
      <c r="BN295" s="3"/>
      <c r="BP295" s="3"/>
    </row>
    <row r="296" spans="1:68" x14ac:dyDescent="0.25">
      <c r="A296" s="1"/>
      <c r="B296" s="2"/>
      <c r="BJ296" s="3"/>
      <c r="BL296" s="3"/>
      <c r="BN296" s="3"/>
      <c r="BP296" s="3"/>
    </row>
    <row r="297" spans="1:68" x14ac:dyDescent="0.25">
      <c r="A297" s="1"/>
      <c r="B297" s="2"/>
      <c r="BJ297" s="3"/>
      <c r="BL297" s="3"/>
      <c r="BN297" s="3"/>
      <c r="BP297" s="3"/>
    </row>
    <row r="298" spans="1:68" x14ac:dyDescent="0.25">
      <c r="A298" s="1"/>
      <c r="B298" s="2"/>
      <c r="BJ298" s="3"/>
      <c r="BL298" s="3"/>
      <c r="BN298" s="3"/>
      <c r="BP298" s="3"/>
    </row>
    <row r="299" spans="1:68" x14ac:dyDescent="0.25">
      <c r="A299" s="1"/>
      <c r="B299" s="2"/>
      <c r="BJ299" s="3"/>
      <c r="BL299" s="3"/>
      <c r="BN299" s="3"/>
      <c r="BP299" s="3"/>
    </row>
    <row r="300" spans="1:68" x14ac:dyDescent="0.25">
      <c r="A300" s="1"/>
      <c r="B300" s="2"/>
      <c r="BJ300" s="3"/>
      <c r="BL300" s="3"/>
      <c r="BN300" s="3"/>
      <c r="BP300" s="3"/>
    </row>
    <row r="301" spans="1:68" x14ac:dyDescent="0.25">
      <c r="A301" s="1"/>
      <c r="B301" s="2"/>
      <c r="BJ301" s="3"/>
      <c r="BL301" s="3"/>
      <c r="BN301" s="3"/>
      <c r="BP301" s="3"/>
    </row>
    <row r="302" spans="1:68" x14ac:dyDescent="0.25">
      <c r="A302" s="1"/>
      <c r="B302" s="2"/>
      <c r="BJ302" s="3"/>
      <c r="BL302" s="3"/>
      <c r="BN302" s="3"/>
      <c r="BP302" s="3"/>
    </row>
    <row r="303" spans="1:68" x14ac:dyDescent="0.25">
      <c r="A303" s="1"/>
      <c r="B303" s="2"/>
      <c r="BJ303" s="3"/>
      <c r="BL303" s="3"/>
      <c r="BN303" s="3"/>
      <c r="BP303" s="3"/>
    </row>
    <row r="304" spans="1:68" x14ac:dyDescent="0.25">
      <c r="A304" s="1"/>
      <c r="B304" s="2"/>
      <c r="BJ304" s="3"/>
      <c r="BL304" s="3"/>
      <c r="BN304" s="3"/>
      <c r="BP304" s="3"/>
    </row>
    <row r="305" spans="1:68" x14ac:dyDescent="0.25">
      <c r="A305" s="1"/>
      <c r="B305" s="2"/>
      <c r="BJ305" s="3"/>
      <c r="BL305" s="3"/>
      <c r="BN305" s="3"/>
      <c r="BP305" s="3"/>
    </row>
    <row r="306" spans="1:68" x14ac:dyDescent="0.25">
      <c r="A306" s="1"/>
      <c r="B306" s="2"/>
      <c r="BJ306" s="3"/>
      <c r="BL306" s="3"/>
      <c r="BN306" s="3"/>
      <c r="BP306" s="3"/>
    </row>
    <row r="307" spans="1:68" x14ac:dyDescent="0.25">
      <c r="A307" s="1"/>
      <c r="B307" s="2"/>
      <c r="BJ307" s="3"/>
      <c r="BL307" s="3"/>
      <c r="BN307" s="3"/>
      <c r="BP307" s="3"/>
    </row>
    <row r="308" spans="1:68" x14ac:dyDescent="0.25">
      <c r="A308" s="1"/>
      <c r="B308" s="2"/>
      <c r="BJ308" s="3"/>
      <c r="BL308" s="3"/>
      <c r="BN308" s="3"/>
      <c r="BP308" s="3"/>
    </row>
    <row r="309" spans="1:68" x14ac:dyDescent="0.25">
      <c r="A309" s="1"/>
      <c r="B309" s="2"/>
      <c r="BJ309" s="3"/>
      <c r="BL309" s="3"/>
      <c r="BN309" s="3"/>
      <c r="BP309" s="3"/>
    </row>
    <row r="310" spans="1:68" x14ac:dyDescent="0.25">
      <c r="A310" s="1"/>
      <c r="B310" s="2"/>
      <c r="BJ310" s="3"/>
      <c r="BL310" s="3"/>
      <c r="BN310" s="3"/>
      <c r="BP310" s="3"/>
    </row>
    <row r="311" spans="1:68" x14ac:dyDescent="0.25">
      <c r="A311" s="1"/>
      <c r="B311" s="2"/>
      <c r="BJ311" s="3"/>
      <c r="BL311" s="3"/>
      <c r="BN311" s="3"/>
      <c r="BP311" s="3"/>
    </row>
    <row r="312" spans="1:68" x14ac:dyDescent="0.25">
      <c r="A312" s="1"/>
      <c r="B312" s="2"/>
      <c r="BJ312" s="3"/>
      <c r="BL312" s="3"/>
      <c r="BN312" s="3"/>
      <c r="BP312" s="3"/>
    </row>
    <row r="313" spans="1:68" x14ac:dyDescent="0.25">
      <c r="A313" s="1"/>
      <c r="B313" s="2"/>
      <c r="BJ313" s="3"/>
      <c r="BL313" s="3"/>
      <c r="BN313" s="3"/>
      <c r="BP313" s="3"/>
    </row>
    <row r="314" spans="1:68" x14ac:dyDescent="0.25">
      <c r="A314" s="1"/>
      <c r="B314" s="2"/>
      <c r="BJ314" s="3"/>
      <c r="BL314" s="3"/>
      <c r="BN314" s="3"/>
      <c r="BP314" s="3"/>
    </row>
    <row r="315" spans="1:68" x14ac:dyDescent="0.25">
      <c r="A315" s="1"/>
      <c r="B315" s="2"/>
      <c r="BJ315" s="3"/>
      <c r="BL315" s="3"/>
      <c r="BN315" s="3"/>
      <c r="BP315" s="3"/>
    </row>
    <row r="316" spans="1:68" x14ac:dyDescent="0.25">
      <c r="A316" s="1"/>
      <c r="B316" s="2"/>
      <c r="BJ316" s="3"/>
      <c r="BL316" s="3"/>
      <c r="BN316" s="3"/>
      <c r="BP316" s="3"/>
    </row>
    <row r="317" spans="1:68" x14ac:dyDescent="0.25">
      <c r="A317" s="1"/>
      <c r="B317" s="2"/>
      <c r="BJ317" s="3"/>
      <c r="BL317" s="3"/>
      <c r="BN317" s="3"/>
      <c r="BP317" s="3"/>
    </row>
    <row r="318" spans="1:68" x14ac:dyDescent="0.25">
      <c r="A318" s="1"/>
      <c r="B318" s="2"/>
      <c r="BJ318" s="3"/>
      <c r="BL318" s="3"/>
      <c r="BN318" s="3"/>
      <c r="BP318" s="3"/>
    </row>
    <row r="319" spans="1:68" x14ac:dyDescent="0.25">
      <c r="A319" s="1"/>
      <c r="B319" s="2"/>
      <c r="BJ319" s="3"/>
      <c r="BL319" s="3"/>
      <c r="BN319" s="3"/>
      <c r="BP319" s="3"/>
    </row>
    <row r="320" spans="1:68" x14ac:dyDescent="0.25">
      <c r="A320" s="1"/>
      <c r="B320" s="2"/>
      <c r="BJ320" s="3"/>
      <c r="BL320" s="3"/>
      <c r="BN320" s="3"/>
      <c r="BP320" s="3"/>
    </row>
    <row r="321" spans="1:68" x14ac:dyDescent="0.25">
      <c r="A321" s="1"/>
      <c r="B321" s="2"/>
      <c r="BJ321" s="3"/>
      <c r="BL321" s="3"/>
      <c r="BN321" s="3"/>
      <c r="BP321" s="3"/>
    </row>
    <row r="322" spans="1:68" x14ac:dyDescent="0.25">
      <c r="A322" s="1"/>
      <c r="B322" s="2"/>
      <c r="BJ322" s="3"/>
      <c r="BL322" s="3"/>
      <c r="BN322" s="3"/>
      <c r="BP322" s="3"/>
    </row>
    <row r="323" spans="1:68" x14ac:dyDescent="0.25">
      <c r="A323" s="1"/>
      <c r="B323" s="2"/>
      <c r="BJ323" s="3"/>
      <c r="BL323" s="3"/>
      <c r="BN323" s="3"/>
      <c r="BP323" s="3"/>
    </row>
    <row r="324" spans="1:68" x14ac:dyDescent="0.25">
      <c r="A324" s="1"/>
      <c r="B324" s="2"/>
      <c r="BJ324" s="3"/>
      <c r="BL324" s="3"/>
      <c r="BN324" s="3"/>
      <c r="BP324" s="3"/>
    </row>
    <row r="325" spans="1:68" x14ac:dyDescent="0.25">
      <c r="A325" s="1"/>
      <c r="B325" s="2"/>
      <c r="BJ325" s="3"/>
      <c r="BL325" s="3"/>
      <c r="BN325" s="3"/>
      <c r="BP325" s="3"/>
    </row>
    <row r="326" spans="1:68" x14ac:dyDescent="0.25">
      <c r="A326" s="1"/>
      <c r="B326" s="2"/>
      <c r="BJ326" s="3"/>
      <c r="BL326" s="3"/>
      <c r="BN326" s="3"/>
      <c r="BP326" s="3"/>
    </row>
    <row r="327" spans="1:68" x14ac:dyDescent="0.25">
      <c r="A327" s="1"/>
      <c r="B327" s="2"/>
      <c r="BJ327" s="3"/>
      <c r="BL327" s="3"/>
      <c r="BN327" s="3"/>
      <c r="BP327" s="3"/>
    </row>
    <row r="328" spans="1:68" x14ac:dyDescent="0.25">
      <c r="A328" s="1"/>
      <c r="B328" s="2"/>
      <c r="BJ328" s="3"/>
      <c r="BL328" s="3"/>
      <c r="BN328" s="3"/>
      <c r="BP328" s="3"/>
    </row>
    <row r="329" spans="1:68" x14ac:dyDescent="0.25">
      <c r="A329" s="1"/>
      <c r="B329" s="2"/>
      <c r="BJ329" s="3"/>
      <c r="BL329" s="3"/>
      <c r="BN329" s="3"/>
      <c r="BP329" s="3"/>
    </row>
    <row r="330" spans="1:68" x14ac:dyDescent="0.25">
      <c r="A330" s="1"/>
      <c r="B330" s="2"/>
      <c r="BJ330" s="3"/>
      <c r="BL330" s="3"/>
      <c r="BN330" s="3"/>
      <c r="BP330" s="3"/>
    </row>
    <row r="331" spans="1:68" x14ac:dyDescent="0.25">
      <c r="A331" s="1"/>
      <c r="B331" s="2"/>
      <c r="BJ331" s="3"/>
      <c r="BL331" s="3"/>
      <c r="BN331" s="3"/>
      <c r="BP331" s="3"/>
    </row>
    <row r="332" spans="1:68" x14ac:dyDescent="0.25">
      <c r="A332" s="1"/>
      <c r="B332" s="2"/>
      <c r="BJ332" s="3"/>
      <c r="BL332" s="3"/>
      <c r="BN332" s="3"/>
      <c r="BP332" s="3"/>
    </row>
    <row r="333" spans="1:68" x14ac:dyDescent="0.25">
      <c r="A333" s="1"/>
      <c r="B333" s="2"/>
      <c r="BJ333" s="3"/>
      <c r="BL333" s="3"/>
      <c r="BN333" s="3"/>
      <c r="BP333" s="3"/>
    </row>
    <row r="334" spans="1:68" x14ac:dyDescent="0.25">
      <c r="A334" s="1"/>
      <c r="B334" s="2"/>
      <c r="BJ334" s="3"/>
      <c r="BL334" s="3"/>
      <c r="BN334" s="3"/>
      <c r="BP334" s="3"/>
    </row>
    <row r="335" spans="1:68" x14ac:dyDescent="0.25">
      <c r="A335" s="1"/>
      <c r="B335" s="2"/>
      <c r="BJ335" s="3"/>
      <c r="BL335" s="3"/>
      <c r="BN335" s="3"/>
      <c r="BP335" s="3"/>
    </row>
    <row r="336" spans="1:68" x14ac:dyDescent="0.25">
      <c r="A336" s="1"/>
      <c r="B336" s="2"/>
      <c r="BJ336" s="3"/>
      <c r="BL336" s="3"/>
      <c r="BN336" s="3"/>
      <c r="BP336" s="3"/>
    </row>
    <row r="337" spans="1:68" x14ac:dyDescent="0.25">
      <c r="A337" s="1"/>
      <c r="B337" s="2"/>
      <c r="BJ337" s="3"/>
      <c r="BL337" s="3"/>
      <c r="BN337" s="3"/>
      <c r="BP337" s="3"/>
    </row>
    <row r="338" spans="1:68" x14ac:dyDescent="0.25">
      <c r="A338" s="1"/>
      <c r="B338" s="2"/>
      <c r="BJ338" s="3"/>
      <c r="BL338" s="3"/>
      <c r="BN338" s="3"/>
      <c r="BP338" s="3"/>
    </row>
    <row r="339" spans="1:68" x14ac:dyDescent="0.25">
      <c r="A339" s="1"/>
      <c r="B339" s="2"/>
      <c r="BJ339" s="3"/>
      <c r="BL339" s="3"/>
      <c r="BN339" s="3"/>
      <c r="BP339" s="3"/>
    </row>
    <row r="340" spans="1:68" x14ac:dyDescent="0.25">
      <c r="A340" s="1"/>
      <c r="B340" s="2"/>
      <c r="BJ340" s="3"/>
      <c r="BL340" s="3"/>
      <c r="BN340" s="3"/>
      <c r="BP340" s="3"/>
    </row>
    <row r="341" spans="1:68" x14ac:dyDescent="0.25">
      <c r="A341" s="1"/>
      <c r="B341" s="2"/>
      <c r="BJ341" s="3"/>
      <c r="BL341" s="3"/>
      <c r="BN341" s="3"/>
      <c r="BP341" s="3"/>
    </row>
    <row r="342" spans="1:68" x14ac:dyDescent="0.25">
      <c r="A342" s="1"/>
      <c r="B342" s="2"/>
      <c r="BJ342" s="3"/>
      <c r="BL342" s="3"/>
      <c r="BN342" s="3"/>
      <c r="BP342" s="3"/>
    </row>
    <row r="343" spans="1:68" x14ac:dyDescent="0.25">
      <c r="A343" s="1"/>
      <c r="B343" s="2"/>
      <c r="BJ343" s="3"/>
      <c r="BL343" s="3"/>
      <c r="BN343" s="3"/>
      <c r="BP343" s="3"/>
    </row>
    <row r="344" spans="1:68" x14ac:dyDescent="0.25">
      <c r="A344" s="1"/>
      <c r="B344" s="2"/>
      <c r="BJ344" s="3"/>
      <c r="BL344" s="3"/>
      <c r="BN344" s="3"/>
      <c r="BP344" s="3"/>
    </row>
    <row r="345" spans="1:68" x14ac:dyDescent="0.25">
      <c r="A345" s="1"/>
      <c r="B345" s="2"/>
      <c r="BJ345" s="3"/>
      <c r="BL345" s="3"/>
      <c r="BN345" s="3"/>
      <c r="BP345" s="3"/>
    </row>
    <row r="346" spans="1:68" x14ac:dyDescent="0.25">
      <c r="A346" s="1"/>
      <c r="B346" s="2"/>
      <c r="BJ346" s="3"/>
      <c r="BL346" s="3"/>
      <c r="BN346" s="3"/>
      <c r="BP346" s="3"/>
    </row>
    <row r="347" spans="1:68" x14ac:dyDescent="0.25">
      <c r="A347" s="1"/>
      <c r="B347" s="2"/>
      <c r="BJ347" s="3"/>
      <c r="BL347" s="3"/>
      <c r="BN347" s="3"/>
      <c r="BP347" s="3"/>
    </row>
    <row r="348" spans="1:68" x14ac:dyDescent="0.25">
      <c r="A348" s="1"/>
      <c r="B348" s="2"/>
      <c r="BJ348" s="3"/>
      <c r="BL348" s="3"/>
      <c r="BN348" s="3"/>
      <c r="BP348" s="3"/>
    </row>
    <row r="349" spans="1:68" x14ac:dyDescent="0.25">
      <c r="A349" s="1"/>
      <c r="B349" s="2"/>
      <c r="BJ349" s="3"/>
      <c r="BL349" s="3"/>
      <c r="BN349" s="3"/>
      <c r="BP349" s="3"/>
    </row>
    <row r="350" spans="1:68" x14ac:dyDescent="0.25">
      <c r="A350" s="1"/>
      <c r="B350" s="2"/>
      <c r="BJ350" s="3"/>
      <c r="BL350" s="3"/>
      <c r="BN350" s="3"/>
      <c r="BP350" s="3"/>
    </row>
    <row r="351" spans="1:68" x14ac:dyDescent="0.25">
      <c r="A351" s="1"/>
      <c r="B351" s="2"/>
      <c r="BJ351" s="3"/>
      <c r="BL351" s="3"/>
      <c r="BN351" s="3"/>
      <c r="BP351" s="3"/>
    </row>
    <row r="352" spans="1:68" x14ac:dyDescent="0.25">
      <c r="A352" s="1"/>
      <c r="B352" s="2"/>
      <c r="BJ352" s="3"/>
      <c r="BL352" s="3"/>
      <c r="BN352" s="3"/>
      <c r="BP352" s="3"/>
    </row>
    <row r="353" spans="1:68" x14ac:dyDescent="0.25">
      <c r="A353" s="1"/>
      <c r="B353" s="2"/>
      <c r="BJ353" s="3"/>
      <c r="BL353" s="3"/>
      <c r="BN353" s="3"/>
      <c r="BP353" s="3"/>
    </row>
    <row r="354" spans="1:68" x14ac:dyDescent="0.25">
      <c r="A354" s="1"/>
      <c r="B354" s="2"/>
      <c r="BJ354" s="3"/>
      <c r="BL354" s="3"/>
      <c r="BN354" s="3"/>
      <c r="BP354" s="3"/>
    </row>
    <row r="355" spans="1:68" x14ac:dyDescent="0.25">
      <c r="A355" s="1"/>
      <c r="B355" s="2"/>
      <c r="BJ355" s="3"/>
      <c r="BL355" s="3"/>
      <c r="BN355" s="3"/>
      <c r="BP355" s="3"/>
    </row>
    <row r="356" spans="1:68" x14ac:dyDescent="0.25">
      <c r="A356" s="1"/>
      <c r="B356" s="2"/>
      <c r="BJ356" s="3"/>
      <c r="BL356" s="3"/>
      <c r="BN356" s="3"/>
      <c r="BP356" s="3"/>
    </row>
    <row r="357" spans="1:68" x14ac:dyDescent="0.25">
      <c r="A357" s="1"/>
      <c r="B357" s="2"/>
      <c r="BJ357" s="3"/>
      <c r="BL357" s="3"/>
      <c r="BN357" s="3"/>
      <c r="BP357" s="3"/>
    </row>
    <row r="358" spans="1:68" x14ac:dyDescent="0.25">
      <c r="A358" s="1"/>
      <c r="B358" s="2"/>
      <c r="BJ358" s="3"/>
      <c r="BL358" s="3"/>
      <c r="BN358" s="3"/>
      <c r="BP358" s="3"/>
    </row>
    <row r="359" spans="1:68" x14ac:dyDescent="0.25">
      <c r="A359" s="1"/>
      <c r="B359" s="2"/>
      <c r="BJ359" s="3"/>
      <c r="BL359" s="3"/>
      <c r="BN359" s="3"/>
      <c r="BP359" s="3"/>
    </row>
    <row r="360" spans="1:68" x14ac:dyDescent="0.25">
      <c r="A360" s="1"/>
      <c r="B360" s="2"/>
      <c r="BJ360" s="3"/>
      <c r="BL360" s="3"/>
      <c r="BN360" s="3"/>
      <c r="BP360" s="3"/>
    </row>
    <row r="361" spans="1:68" x14ac:dyDescent="0.25">
      <c r="A361" s="1"/>
      <c r="B361" s="2"/>
      <c r="BJ361" s="3"/>
      <c r="BL361" s="3"/>
      <c r="BN361" s="3"/>
      <c r="BP361" s="3"/>
    </row>
    <row r="362" spans="1:68" x14ac:dyDescent="0.25">
      <c r="A362" s="1"/>
      <c r="B362" s="2"/>
      <c r="BJ362" s="3"/>
      <c r="BL362" s="3"/>
      <c r="BN362" s="3"/>
      <c r="BP362" s="3"/>
    </row>
    <row r="363" spans="1:68" x14ac:dyDescent="0.25">
      <c r="A363" s="1"/>
      <c r="B363" s="2"/>
      <c r="BJ363" s="3"/>
      <c r="BL363" s="3"/>
      <c r="BN363" s="3"/>
      <c r="BP363" s="3"/>
    </row>
    <row r="364" spans="1:68" x14ac:dyDescent="0.25">
      <c r="A364" s="1"/>
      <c r="B364" s="2"/>
      <c r="BJ364" s="3"/>
      <c r="BL364" s="3"/>
      <c r="BN364" s="3"/>
      <c r="BP364" s="3"/>
    </row>
    <row r="365" spans="1:68" x14ac:dyDescent="0.25">
      <c r="A365" s="1"/>
      <c r="B365" s="2"/>
      <c r="BJ365" s="3"/>
      <c r="BL365" s="3"/>
      <c r="BN365" s="3"/>
      <c r="BP365" s="3"/>
    </row>
    <row r="366" spans="1:68" x14ac:dyDescent="0.25">
      <c r="A366" s="1"/>
      <c r="B366" s="2"/>
      <c r="BJ366" s="3"/>
      <c r="BL366" s="3"/>
      <c r="BN366" s="3"/>
      <c r="BP366" s="3"/>
    </row>
    <row r="367" spans="1:68" x14ac:dyDescent="0.25">
      <c r="A367" s="1"/>
      <c r="B367" s="2"/>
      <c r="BJ367" s="3"/>
      <c r="BL367" s="3"/>
      <c r="BN367" s="3"/>
      <c r="BP367" s="3"/>
    </row>
    <row r="368" spans="1:68" x14ac:dyDescent="0.25">
      <c r="A368" s="1"/>
      <c r="B368" s="2"/>
      <c r="BJ368" s="3"/>
      <c r="BL368" s="3"/>
      <c r="BN368" s="3"/>
      <c r="BP368" s="3"/>
    </row>
    <row r="369" spans="1:68" x14ac:dyDescent="0.25">
      <c r="A369" s="1"/>
      <c r="B369" s="2"/>
      <c r="BJ369" s="3"/>
      <c r="BL369" s="3"/>
      <c r="BN369" s="3"/>
      <c r="BP369" s="3"/>
    </row>
    <row r="370" spans="1:68" x14ac:dyDescent="0.25">
      <c r="A370" s="1"/>
      <c r="B370" s="2"/>
      <c r="BJ370" s="3"/>
      <c r="BL370" s="3"/>
      <c r="BN370" s="3"/>
      <c r="BP370" s="3"/>
    </row>
    <row r="371" spans="1:68" x14ac:dyDescent="0.25">
      <c r="A371" s="1"/>
      <c r="B371" s="2"/>
      <c r="BJ371" s="3"/>
      <c r="BL371" s="3"/>
      <c r="BN371" s="3"/>
      <c r="BP371" s="3"/>
    </row>
    <row r="372" spans="1:68" x14ac:dyDescent="0.25">
      <c r="A372" s="1"/>
      <c r="B372" s="2"/>
      <c r="BJ372" s="3"/>
      <c r="BL372" s="3"/>
      <c r="BN372" s="3"/>
      <c r="BP372" s="3"/>
    </row>
    <row r="373" spans="1:68" x14ac:dyDescent="0.25">
      <c r="A373" s="1"/>
      <c r="B373" s="2"/>
      <c r="BJ373" s="3"/>
      <c r="BL373" s="3"/>
      <c r="BN373" s="3"/>
      <c r="BP373" s="3"/>
    </row>
    <row r="374" spans="1:68" x14ac:dyDescent="0.25">
      <c r="A374" s="1"/>
      <c r="B374" s="2"/>
      <c r="BJ374" s="3"/>
      <c r="BL374" s="3"/>
      <c r="BN374" s="3"/>
      <c r="BP374" s="3"/>
    </row>
    <row r="375" spans="1:68" x14ac:dyDescent="0.25">
      <c r="A375" s="1"/>
      <c r="B375" s="2"/>
      <c r="BJ375" s="3"/>
      <c r="BL375" s="3"/>
      <c r="BN375" s="3"/>
      <c r="BP375" s="3"/>
    </row>
    <row r="376" spans="1:68" x14ac:dyDescent="0.25">
      <c r="A376" s="1"/>
      <c r="B376" s="2"/>
      <c r="BJ376" s="3"/>
      <c r="BL376" s="3"/>
      <c r="BN376" s="3"/>
      <c r="BP376" s="3"/>
    </row>
    <row r="377" spans="1:68" x14ac:dyDescent="0.25">
      <c r="A377" s="1"/>
      <c r="B377" s="2"/>
      <c r="BJ377" s="3"/>
      <c r="BL377" s="3"/>
      <c r="BN377" s="3"/>
      <c r="BP377" s="3"/>
    </row>
    <row r="378" spans="1:68" x14ac:dyDescent="0.25">
      <c r="A378" s="1"/>
      <c r="B378" s="2"/>
      <c r="BJ378" s="3"/>
      <c r="BL378" s="3"/>
      <c r="BN378" s="3"/>
      <c r="BP378" s="3"/>
    </row>
    <row r="379" spans="1:68" x14ac:dyDescent="0.25">
      <c r="A379" s="1"/>
      <c r="B379" s="2"/>
      <c r="BJ379" s="3"/>
      <c r="BL379" s="3"/>
      <c r="BN379" s="3"/>
      <c r="BP379" s="3"/>
    </row>
    <row r="380" spans="1:68" x14ac:dyDescent="0.25">
      <c r="A380" s="1"/>
      <c r="B380" s="2"/>
      <c r="BJ380" s="3"/>
      <c r="BL380" s="3"/>
      <c r="BN380" s="3"/>
      <c r="BP380" s="3"/>
    </row>
    <row r="381" spans="1:68" x14ac:dyDescent="0.25">
      <c r="A381" s="1"/>
      <c r="B381" s="2"/>
      <c r="BJ381" s="3"/>
      <c r="BL381" s="3"/>
      <c r="BN381" s="3"/>
      <c r="BP381" s="3"/>
    </row>
    <row r="382" spans="1:68" x14ac:dyDescent="0.25">
      <c r="A382" s="1"/>
      <c r="B382" s="2"/>
      <c r="BJ382" s="3"/>
      <c r="BL382" s="3"/>
      <c r="BN382" s="3"/>
      <c r="BP382" s="3"/>
    </row>
    <row r="383" spans="1:68" x14ac:dyDescent="0.25">
      <c r="A383" s="1"/>
      <c r="B383" s="2"/>
      <c r="BJ383" s="3"/>
      <c r="BL383" s="3"/>
      <c r="BN383" s="3"/>
      <c r="BP383" s="3"/>
    </row>
    <row r="384" spans="1:68" x14ac:dyDescent="0.25">
      <c r="A384" s="1"/>
      <c r="B384" s="2"/>
      <c r="BJ384" s="3"/>
      <c r="BL384" s="3"/>
      <c r="BN384" s="3"/>
      <c r="BP384" s="3"/>
    </row>
    <row r="385" spans="1:68" x14ac:dyDescent="0.25">
      <c r="A385" s="1"/>
      <c r="B385" s="2"/>
      <c r="BJ385" s="3"/>
      <c r="BL385" s="3"/>
      <c r="BN385" s="3"/>
      <c r="BP385" s="3"/>
    </row>
    <row r="386" spans="1:68" x14ac:dyDescent="0.25">
      <c r="A386" s="1"/>
      <c r="B386" s="2"/>
      <c r="BJ386" s="3"/>
      <c r="BL386" s="3"/>
      <c r="BN386" s="3"/>
      <c r="BP386" s="3"/>
    </row>
    <row r="387" spans="1:68" x14ac:dyDescent="0.25">
      <c r="A387" s="1"/>
      <c r="B387" s="2"/>
      <c r="BJ387" s="3"/>
      <c r="BL387" s="3"/>
      <c r="BN387" s="3"/>
      <c r="BP387" s="3"/>
    </row>
    <row r="388" spans="1:68" x14ac:dyDescent="0.25">
      <c r="A388" s="1"/>
      <c r="B388" s="2"/>
      <c r="BJ388" s="3"/>
      <c r="BL388" s="3"/>
      <c r="BN388" s="3"/>
      <c r="BP388" s="3"/>
    </row>
    <row r="389" spans="1:68" x14ac:dyDescent="0.25">
      <c r="A389" s="1"/>
      <c r="B389" s="2"/>
      <c r="BJ389" s="3"/>
      <c r="BL389" s="3"/>
      <c r="BN389" s="3"/>
      <c r="BP389" s="3"/>
    </row>
    <row r="390" spans="1:68" x14ac:dyDescent="0.25">
      <c r="A390" s="1"/>
      <c r="B390" s="2"/>
      <c r="BJ390" s="3"/>
      <c r="BL390" s="3"/>
      <c r="BN390" s="3"/>
      <c r="BP390" s="3"/>
    </row>
    <row r="391" spans="1:68" x14ac:dyDescent="0.25">
      <c r="A391" s="1"/>
      <c r="B391" s="2"/>
      <c r="BJ391" s="3"/>
      <c r="BL391" s="3"/>
      <c r="BN391" s="3"/>
      <c r="BP391" s="3"/>
    </row>
    <row r="392" spans="1:68" x14ac:dyDescent="0.25">
      <c r="A392" s="1"/>
      <c r="B392" s="2"/>
      <c r="BJ392" s="3"/>
      <c r="BL392" s="3"/>
      <c r="BN392" s="3"/>
      <c r="BP392" s="3"/>
    </row>
    <row r="393" spans="1:68" x14ac:dyDescent="0.25">
      <c r="A393" s="1"/>
      <c r="B393" s="2"/>
      <c r="BJ393" s="3"/>
      <c r="BL393" s="3"/>
      <c r="BN393" s="3"/>
      <c r="BP393" s="3"/>
    </row>
    <row r="394" spans="1:68" x14ac:dyDescent="0.25">
      <c r="A394" s="1"/>
      <c r="B394" s="2"/>
      <c r="BJ394" s="3"/>
      <c r="BL394" s="3"/>
      <c r="BN394" s="3"/>
      <c r="BP394" s="3"/>
    </row>
    <row r="395" spans="1:68" x14ac:dyDescent="0.25">
      <c r="A395" s="1"/>
      <c r="B395" s="2"/>
      <c r="BJ395" s="3"/>
      <c r="BL395" s="3"/>
      <c r="BN395" s="3"/>
      <c r="BP395" s="3"/>
    </row>
    <row r="396" spans="1:68" x14ac:dyDescent="0.25">
      <c r="A396" s="1"/>
      <c r="B396" s="2"/>
      <c r="BJ396" s="3"/>
      <c r="BL396" s="3"/>
      <c r="BN396" s="3"/>
      <c r="BP396" s="3"/>
    </row>
    <row r="397" spans="1:68" x14ac:dyDescent="0.25">
      <c r="A397" s="1"/>
      <c r="B397" s="2"/>
      <c r="BJ397" s="3"/>
      <c r="BL397" s="3"/>
      <c r="BN397" s="3"/>
      <c r="BP397" s="3"/>
    </row>
    <row r="398" spans="1:68" x14ac:dyDescent="0.25">
      <c r="A398" s="1"/>
      <c r="B398" s="2"/>
      <c r="BJ398" s="3"/>
      <c r="BL398" s="3"/>
      <c r="BN398" s="3"/>
      <c r="BP398" s="3"/>
    </row>
    <row r="399" spans="1:68" x14ac:dyDescent="0.25">
      <c r="A399" s="1"/>
      <c r="B399" s="2"/>
      <c r="BJ399" s="3"/>
      <c r="BL399" s="3"/>
      <c r="BN399" s="3"/>
      <c r="BP399" s="3"/>
    </row>
    <row r="400" spans="1:68" x14ac:dyDescent="0.25">
      <c r="A400" s="1"/>
      <c r="B400" s="2"/>
      <c r="BJ400" s="3"/>
      <c r="BL400" s="3"/>
      <c r="BN400" s="3"/>
      <c r="BP400" s="3"/>
    </row>
    <row r="401" spans="1:68" x14ac:dyDescent="0.25">
      <c r="A401" s="1"/>
      <c r="B401" s="2"/>
      <c r="BJ401" s="3"/>
      <c r="BL401" s="3"/>
      <c r="BN401" s="3"/>
      <c r="BP401" s="3"/>
    </row>
    <row r="402" spans="1:68" x14ac:dyDescent="0.25">
      <c r="A402" s="1"/>
      <c r="B402" s="2"/>
      <c r="BJ402" s="3"/>
      <c r="BL402" s="3"/>
      <c r="BN402" s="3"/>
      <c r="BP402" s="3"/>
    </row>
    <row r="403" spans="1:68" x14ac:dyDescent="0.25">
      <c r="A403" s="1"/>
      <c r="B403" s="2"/>
      <c r="BJ403" s="3"/>
      <c r="BL403" s="3"/>
      <c r="BN403" s="3"/>
      <c r="BP403" s="3"/>
    </row>
    <row r="404" spans="1:68" x14ac:dyDescent="0.25">
      <c r="A404" s="1"/>
      <c r="B404" s="2"/>
      <c r="BJ404" s="3"/>
      <c r="BL404" s="3"/>
      <c r="BN404" s="3"/>
      <c r="BP404" s="3"/>
    </row>
    <row r="405" spans="1:68" x14ac:dyDescent="0.25">
      <c r="A405" s="1"/>
      <c r="B405" s="2"/>
      <c r="BJ405" s="3"/>
      <c r="BL405" s="3"/>
      <c r="BN405" s="3"/>
      <c r="BP405" s="3"/>
    </row>
    <row r="406" spans="1:68" x14ac:dyDescent="0.25">
      <c r="A406" s="1"/>
      <c r="B406" s="2"/>
      <c r="BJ406" s="3"/>
      <c r="BL406" s="3"/>
      <c r="BN406" s="3"/>
      <c r="BP406" s="3"/>
    </row>
    <row r="407" spans="1:68" x14ac:dyDescent="0.25">
      <c r="A407" s="1"/>
      <c r="B407" s="2"/>
      <c r="BJ407" s="3"/>
      <c r="BL407" s="3"/>
      <c r="BN407" s="3"/>
      <c r="BP407" s="3"/>
    </row>
    <row r="408" spans="1:68" x14ac:dyDescent="0.25">
      <c r="A408" s="1"/>
      <c r="B408" s="2"/>
      <c r="BJ408" s="3"/>
      <c r="BL408" s="3"/>
      <c r="BN408" s="3"/>
      <c r="BP408" s="3"/>
    </row>
    <row r="409" spans="1:68" x14ac:dyDescent="0.25">
      <c r="A409" s="1"/>
      <c r="B409" s="2"/>
      <c r="BJ409" s="3"/>
      <c r="BL409" s="3"/>
      <c r="BN409" s="3"/>
      <c r="BP409" s="3"/>
    </row>
    <row r="410" spans="1:68" x14ac:dyDescent="0.25">
      <c r="A410" s="1"/>
      <c r="B410" s="2"/>
      <c r="BJ410" s="3"/>
      <c r="BL410" s="3"/>
      <c r="BN410" s="3"/>
      <c r="BP410" s="3"/>
    </row>
    <row r="411" spans="1:68" x14ac:dyDescent="0.25">
      <c r="A411" s="1"/>
      <c r="B411" s="2"/>
      <c r="BJ411" s="3"/>
      <c r="BL411" s="3"/>
      <c r="BN411" s="3"/>
      <c r="BP411" s="3"/>
    </row>
    <row r="412" spans="1:68" x14ac:dyDescent="0.25">
      <c r="A412" s="1"/>
      <c r="B412" s="2"/>
      <c r="BJ412" s="3"/>
      <c r="BL412" s="3"/>
      <c r="BN412" s="3"/>
      <c r="BP412" s="3"/>
    </row>
    <row r="413" spans="1:68" x14ac:dyDescent="0.25">
      <c r="A413" s="1"/>
      <c r="B413" s="2"/>
      <c r="BJ413" s="3"/>
      <c r="BL413" s="3"/>
      <c r="BN413" s="3"/>
      <c r="BP413" s="3"/>
    </row>
    <row r="414" spans="1:68" x14ac:dyDescent="0.25">
      <c r="A414" s="1"/>
      <c r="B414" s="2"/>
      <c r="BJ414" s="3"/>
      <c r="BL414" s="3"/>
      <c r="BN414" s="3"/>
      <c r="BP414" s="3"/>
    </row>
    <row r="415" spans="1:68" x14ac:dyDescent="0.25">
      <c r="A415" s="1"/>
      <c r="B415" s="2"/>
      <c r="BJ415" s="3"/>
      <c r="BL415" s="3"/>
      <c r="BN415" s="3"/>
      <c r="BP415" s="3"/>
    </row>
    <row r="416" spans="1:68" x14ac:dyDescent="0.25">
      <c r="A416" s="1"/>
      <c r="B416" s="2"/>
      <c r="BJ416" s="3"/>
      <c r="BL416" s="3"/>
      <c r="BN416" s="3"/>
      <c r="BP416" s="3"/>
    </row>
    <row r="417" spans="1:68" x14ac:dyDescent="0.25">
      <c r="A417" s="1"/>
      <c r="B417" s="2"/>
      <c r="BJ417" s="3"/>
      <c r="BL417" s="3"/>
      <c r="BN417" s="3"/>
      <c r="BP417" s="3"/>
    </row>
    <row r="418" spans="1:68" x14ac:dyDescent="0.25">
      <c r="A418" s="1"/>
      <c r="B418" s="2"/>
      <c r="BJ418" s="3"/>
      <c r="BL418" s="3"/>
      <c r="BN418" s="3"/>
      <c r="BP418" s="3"/>
    </row>
    <row r="419" spans="1:68" x14ac:dyDescent="0.25">
      <c r="A419" s="1"/>
      <c r="B419" s="2"/>
      <c r="BJ419" s="3"/>
      <c r="BL419" s="3"/>
      <c r="BN419" s="3"/>
      <c r="BP419" s="3"/>
    </row>
    <row r="420" spans="1:68" x14ac:dyDescent="0.25">
      <c r="A420" s="1"/>
      <c r="B420" s="2"/>
      <c r="BJ420" s="3"/>
      <c r="BL420" s="3"/>
      <c r="BN420" s="3"/>
      <c r="BP420" s="3"/>
    </row>
    <row r="421" spans="1:68" x14ac:dyDescent="0.25">
      <c r="A421" s="1"/>
      <c r="B421" s="2"/>
      <c r="BJ421" s="3"/>
      <c r="BL421" s="3"/>
      <c r="BN421" s="3"/>
      <c r="BP421" s="3"/>
    </row>
    <row r="422" spans="1:68" x14ac:dyDescent="0.25">
      <c r="A422" s="1"/>
      <c r="B422" s="2"/>
      <c r="BJ422" s="3"/>
      <c r="BL422" s="3"/>
      <c r="BN422" s="3"/>
      <c r="BP422" s="3"/>
    </row>
    <row r="423" spans="1:68" x14ac:dyDescent="0.25">
      <c r="A423" s="1"/>
      <c r="B423" s="2"/>
      <c r="BJ423" s="3"/>
      <c r="BL423" s="3"/>
      <c r="BN423" s="3"/>
      <c r="BP423" s="3"/>
    </row>
    <row r="424" spans="1:68" x14ac:dyDescent="0.25">
      <c r="A424" s="1"/>
      <c r="B424" s="2"/>
      <c r="BJ424" s="3"/>
      <c r="BL424" s="3"/>
      <c r="BN424" s="3"/>
      <c r="BP424" s="3"/>
    </row>
    <row r="425" spans="1:68" x14ac:dyDescent="0.25">
      <c r="A425" s="1"/>
      <c r="B425" s="2"/>
      <c r="BJ425" s="3"/>
      <c r="BL425" s="3"/>
      <c r="BN425" s="3"/>
      <c r="BP425" s="3"/>
    </row>
    <row r="426" spans="1:68" x14ac:dyDescent="0.25">
      <c r="A426" s="1"/>
      <c r="B426" s="2"/>
      <c r="BJ426" s="3"/>
      <c r="BL426" s="3"/>
      <c r="BN426" s="3"/>
      <c r="BP426" s="3"/>
    </row>
    <row r="427" spans="1:68" x14ac:dyDescent="0.25">
      <c r="A427" s="1"/>
      <c r="B427" s="2"/>
      <c r="BJ427" s="3"/>
      <c r="BL427" s="3"/>
      <c r="BN427" s="3"/>
      <c r="BP427" s="3"/>
    </row>
    <row r="428" spans="1:68" x14ac:dyDescent="0.25">
      <c r="A428" s="1"/>
      <c r="B428" s="2"/>
      <c r="BJ428" s="3"/>
      <c r="BL428" s="3"/>
      <c r="BN428" s="3"/>
      <c r="BP428" s="3"/>
    </row>
    <row r="429" spans="1:68" x14ac:dyDescent="0.25">
      <c r="A429" s="1"/>
      <c r="B429" s="2"/>
      <c r="BJ429" s="3"/>
      <c r="BL429" s="3"/>
      <c r="BN429" s="3"/>
      <c r="BP429" s="3"/>
    </row>
    <row r="430" spans="1:68" x14ac:dyDescent="0.25">
      <c r="A430" s="1"/>
      <c r="B430" s="2"/>
      <c r="BJ430" s="3"/>
      <c r="BL430" s="3"/>
      <c r="BN430" s="3"/>
      <c r="BP430" s="3"/>
    </row>
    <row r="431" spans="1:68" x14ac:dyDescent="0.25">
      <c r="A431" s="1"/>
      <c r="B431" s="2"/>
      <c r="BJ431" s="3"/>
      <c r="BL431" s="3"/>
      <c r="BN431" s="3"/>
      <c r="BP431" s="3"/>
    </row>
    <row r="432" spans="1:68" x14ac:dyDescent="0.25">
      <c r="A432" s="1"/>
      <c r="B432" s="2"/>
      <c r="BJ432" s="3"/>
      <c r="BL432" s="3"/>
      <c r="BN432" s="3"/>
      <c r="BP432" s="3"/>
    </row>
    <row r="433" spans="1:68" x14ac:dyDescent="0.25">
      <c r="A433" s="1"/>
      <c r="B433" s="2"/>
      <c r="BJ433" s="3"/>
      <c r="BL433" s="3"/>
      <c r="BN433" s="3"/>
      <c r="BP433" s="3"/>
    </row>
    <row r="434" spans="1:68" x14ac:dyDescent="0.25">
      <c r="A434" s="1"/>
      <c r="B434" s="2"/>
      <c r="BJ434" s="3"/>
      <c r="BL434" s="3"/>
      <c r="BN434" s="3"/>
      <c r="BP434" s="3"/>
    </row>
    <row r="435" spans="1:68" x14ac:dyDescent="0.25">
      <c r="A435" s="1"/>
      <c r="B435" s="2"/>
      <c r="BJ435" s="3"/>
      <c r="BL435" s="3"/>
      <c r="BN435" s="3"/>
      <c r="BP435" s="3"/>
    </row>
    <row r="436" spans="1:68" x14ac:dyDescent="0.25">
      <c r="A436" s="1"/>
      <c r="B436" s="2"/>
      <c r="BJ436" s="3"/>
      <c r="BL436" s="3"/>
      <c r="BN436" s="3"/>
      <c r="BP436" s="3"/>
    </row>
    <row r="437" spans="1:68" x14ac:dyDescent="0.25">
      <c r="A437" s="1"/>
      <c r="B437" s="2"/>
      <c r="BJ437" s="3"/>
      <c r="BL437" s="3"/>
      <c r="BN437" s="3"/>
      <c r="BP437" s="3"/>
    </row>
    <row r="438" spans="1:68" x14ac:dyDescent="0.25">
      <c r="A438" s="1"/>
      <c r="B438" s="2"/>
      <c r="BJ438" s="3"/>
      <c r="BL438" s="3"/>
      <c r="BN438" s="3"/>
      <c r="BP438" s="3"/>
    </row>
    <row r="439" spans="1:68" x14ac:dyDescent="0.25">
      <c r="A439" s="1"/>
      <c r="B439" s="2"/>
      <c r="BJ439" s="3"/>
      <c r="BL439" s="3"/>
      <c r="BN439" s="3"/>
      <c r="BP439" s="3"/>
    </row>
    <row r="440" spans="1:68" x14ac:dyDescent="0.25">
      <c r="A440" s="1"/>
      <c r="B440" s="2"/>
      <c r="BJ440" s="3"/>
      <c r="BL440" s="3"/>
      <c r="BN440" s="3"/>
      <c r="BP440" s="3"/>
    </row>
    <row r="441" spans="1:68" x14ac:dyDescent="0.25">
      <c r="A441" s="1"/>
      <c r="B441" s="2"/>
      <c r="BJ441" s="3"/>
      <c r="BL441" s="3"/>
      <c r="BN441" s="3"/>
      <c r="BP441" s="3"/>
    </row>
    <row r="442" spans="1:68" x14ac:dyDescent="0.25">
      <c r="A442" s="1"/>
      <c r="B442" s="2"/>
      <c r="BJ442" s="3"/>
      <c r="BL442" s="3"/>
      <c r="BN442" s="3"/>
      <c r="BP442" s="3"/>
    </row>
    <row r="443" spans="1:68" x14ac:dyDescent="0.25">
      <c r="A443" s="1"/>
      <c r="B443" s="2"/>
      <c r="BJ443" s="3"/>
      <c r="BL443" s="3"/>
      <c r="BN443" s="3"/>
      <c r="BP443" s="3"/>
    </row>
    <row r="444" spans="1:68" x14ac:dyDescent="0.25">
      <c r="A444" s="1"/>
      <c r="B444" s="2"/>
      <c r="BJ444" s="3"/>
      <c r="BL444" s="3"/>
      <c r="BN444" s="3"/>
      <c r="BP444" s="3"/>
    </row>
    <row r="445" spans="1:68" x14ac:dyDescent="0.25">
      <c r="A445" s="1"/>
      <c r="B445" s="2"/>
      <c r="BJ445" s="3"/>
      <c r="BL445" s="3"/>
      <c r="BN445" s="3"/>
      <c r="BP445" s="3"/>
    </row>
    <row r="446" spans="1:68" x14ac:dyDescent="0.25">
      <c r="A446" s="1"/>
      <c r="B446" s="2"/>
      <c r="BJ446" s="3"/>
      <c r="BL446" s="3"/>
      <c r="BN446" s="3"/>
      <c r="BP446" s="3"/>
    </row>
    <row r="447" spans="1:68" x14ac:dyDescent="0.25">
      <c r="A447" s="1"/>
      <c r="B447" s="2"/>
      <c r="BJ447" s="3"/>
      <c r="BL447" s="3"/>
      <c r="BN447" s="3"/>
      <c r="BP447" s="3"/>
    </row>
    <row r="448" spans="1:68" x14ac:dyDescent="0.25">
      <c r="A448" s="1"/>
      <c r="B448" s="2"/>
      <c r="BJ448" s="3"/>
      <c r="BL448" s="3"/>
      <c r="BN448" s="3"/>
      <c r="BP448" s="3"/>
    </row>
    <row r="449" spans="1:68" x14ac:dyDescent="0.25">
      <c r="A449" s="1"/>
      <c r="B449" s="2"/>
      <c r="BJ449" s="3"/>
      <c r="BL449" s="3"/>
      <c r="BN449" s="3"/>
      <c r="BP449" s="3"/>
    </row>
    <row r="450" spans="1:68" x14ac:dyDescent="0.25">
      <c r="A450" s="1"/>
      <c r="B450" s="2"/>
      <c r="BJ450" s="3"/>
      <c r="BL450" s="3"/>
      <c r="BN450" s="3"/>
      <c r="BP450" s="3"/>
    </row>
    <row r="451" spans="1:68" x14ac:dyDescent="0.25">
      <c r="A451" s="1"/>
      <c r="B451" s="2"/>
      <c r="BJ451" s="3"/>
      <c r="BL451" s="3"/>
      <c r="BN451" s="3"/>
      <c r="BP451" s="3"/>
    </row>
    <row r="452" spans="1:68" x14ac:dyDescent="0.25">
      <c r="A452" s="1"/>
      <c r="B452" s="2"/>
      <c r="BJ452" s="3"/>
      <c r="BL452" s="3"/>
      <c r="BN452" s="3"/>
      <c r="BP452" s="3"/>
    </row>
    <row r="453" spans="1:68" x14ac:dyDescent="0.25">
      <c r="A453" s="1"/>
      <c r="B453" s="2"/>
      <c r="BJ453" s="3"/>
      <c r="BL453" s="3"/>
      <c r="BN453" s="3"/>
      <c r="BP453" s="3"/>
    </row>
    <row r="454" spans="1:68" x14ac:dyDescent="0.25">
      <c r="A454" s="1"/>
      <c r="B454" s="2"/>
      <c r="BJ454" s="3"/>
      <c r="BL454" s="3"/>
      <c r="BN454" s="3"/>
      <c r="BP454" s="3"/>
    </row>
    <row r="455" spans="1:68" x14ac:dyDescent="0.25">
      <c r="A455" s="1"/>
      <c r="B455" s="2"/>
      <c r="BJ455" s="3"/>
      <c r="BL455" s="3"/>
      <c r="BN455" s="3"/>
      <c r="BP455" s="3"/>
    </row>
    <row r="456" spans="1:68" x14ac:dyDescent="0.25">
      <c r="A456" s="1"/>
      <c r="B456" s="2"/>
      <c r="BJ456" s="3"/>
      <c r="BL456" s="3"/>
      <c r="BN456" s="3"/>
      <c r="BP456" s="3"/>
    </row>
    <row r="457" spans="1:68" x14ac:dyDescent="0.25">
      <c r="A457" s="1"/>
      <c r="B457" s="2"/>
      <c r="BJ457" s="3"/>
      <c r="BL457" s="3"/>
      <c r="BN457" s="3"/>
      <c r="BP457" s="3"/>
    </row>
    <row r="458" spans="1:68" x14ac:dyDescent="0.25">
      <c r="A458" s="1"/>
      <c r="B458" s="2"/>
      <c r="BJ458" s="3"/>
      <c r="BL458" s="3"/>
      <c r="BN458" s="3"/>
      <c r="BP458" s="3"/>
    </row>
    <row r="459" spans="1:68" x14ac:dyDescent="0.25">
      <c r="A459" s="1"/>
      <c r="B459" s="2"/>
      <c r="BJ459" s="3"/>
      <c r="BL459" s="3"/>
      <c r="BN459" s="3"/>
      <c r="BP459" s="3"/>
    </row>
    <row r="460" spans="1:68" x14ac:dyDescent="0.25">
      <c r="A460" s="1"/>
      <c r="B460" s="2"/>
      <c r="BJ460" s="3"/>
      <c r="BL460" s="3"/>
      <c r="BN460" s="3"/>
      <c r="BP460" s="3"/>
    </row>
    <row r="461" spans="1:68" x14ac:dyDescent="0.25">
      <c r="A461" s="1"/>
      <c r="B461" s="2"/>
      <c r="BJ461" s="3"/>
      <c r="BL461" s="3"/>
      <c r="BN461" s="3"/>
      <c r="BP461" s="3"/>
    </row>
    <row r="462" spans="1:68" x14ac:dyDescent="0.25">
      <c r="A462" s="1"/>
      <c r="B462" s="2"/>
      <c r="BJ462" s="3"/>
      <c r="BL462" s="3"/>
      <c r="BN462" s="3"/>
      <c r="BP462" s="3"/>
    </row>
    <row r="463" spans="1:68" x14ac:dyDescent="0.25">
      <c r="A463" s="1"/>
      <c r="B463" s="2"/>
      <c r="BJ463" s="3"/>
      <c r="BL463" s="3"/>
      <c r="BN463" s="3"/>
      <c r="BP463" s="3"/>
    </row>
    <row r="464" spans="1:68" x14ac:dyDescent="0.25">
      <c r="A464" s="1"/>
      <c r="B464" s="2"/>
      <c r="BJ464" s="3"/>
      <c r="BL464" s="3"/>
      <c r="BN464" s="3"/>
      <c r="BP464" s="3"/>
    </row>
    <row r="465" spans="1:68" x14ac:dyDescent="0.25">
      <c r="A465" s="1"/>
      <c r="B465" s="2"/>
      <c r="BJ465" s="3"/>
      <c r="BL465" s="3"/>
      <c r="BN465" s="3"/>
      <c r="BP465" s="3"/>
    </row>
    <row r="466" spans="1:68" x14ac:dyDescent="0.25">
      <c r="A466" s="1"/>
      <c r="B466" s="2"/>
      <c r="BJ466" s="3"/>
      <c r="BL466" s="3"/>
      <c r="BN466" s="3"/>
      <c r="BP466" s="3"/>
    </row>
    <row r="467" spans="1:68" x14ac:dyDescent="0.25">
      <c r="A467" s="1"/>
      <c r="B467" s="2"/>
      <c r="BJ467" s="3"/>
      <c r="BL467" s="3"/>
      <c r="BN467" s="3"/>
      <c r="BP467" s="3"/>
    </row>
    <row r="468" spans="1:68" x14ac:dyDescent="0.25">
      <c r="A468" s="1"/>
      <c r="B468" s="2"/>
      <c r="BJ468" s="3"/>
      <c r="BL468" s="3"/>
      <c r="BN468" s="3"/>
      <c r="BP468" s="3"/>
    </row>
    <row r="469" spans="1:68" x14ac:dyDescent="0.25">
      <c r="A469" s="1"/>
      <c r="B469" s="2"/>
      <c r="BJ469" s="3"/>
      <c r="BL469" s="3"/>
      <c r="BN469" s="3"/>
      <c r="BP469" s="3"/>
    </row>
    <row r="470" spans="1:68" x14ac:dyDescent="0.25">
      <c r="A470" s="1"/>
      <c r="B470" s="2"/>
      <c r="BJ470" s="3"/>
      <c r="BL470" s="3"/>
      <c r="BN470" s="3"/>
      <c r="BP470" s="3"/>
    </row>
    <row r="471" spans="1:68" x14ac:dyDescent="0.25">
      <c r="A471" s="1"/>
      <c r="B471" s="2"/>
      <c r="BJ471" s="3"/>
      <c r="BL471" s="3"/>
      <c r="BN471" s="3"/>
      <c r="BP471" s="3"/>
    </row>
    <row r="472" spans="1:68" x14ac:dyDescent="0.25">
      <c r="A472" s="1"/>
      <c r="B472" s="2"/>
      <c r="BJ472" s="3"/>
      <c r="BL472" s="3"/>
      <c r="BN472" s="3"/>
      <c r="BP472" s="3"/>
    </row>
    <row r="473" spans="1:68" x14ac:dyDescent="0.25">
      <c r="A473" s="1"/>
      <c r="B473" s="2"/>
      <c r="BJ473" s="3"/>
      <c r="BL473" s="3"/>
      <c r="BN473" s="3"/>
      <c r="BP473" s="3"/>
    </row>
    <row r="474" spans="1:68" x14ac:dyDescent="0.25">
      <c r="A474" s="1"/>
      <c r="B474" s="2"/>
      <c r="BJ474" s="3"/>
      <c r="BL474" s="3"/>
      <c r="BN474" s="3"/>
      <c r="BP474" s="3"/>
    </row>
    <row r="475" spans="1:68" x14ac:dyDescent="0.25">
      <c r="A475" s="1"/>
      <c r="B475" s="2"/>
      <c r="BJ475" s="3"/>
      <c r="BL475" s="3"/>
      <c r="BN475" s="3"/>
      <c r="BP475" s="3"/>
    </row>
    <row r="476" spans="1:68" x14ac:dyDescent="0.25">
      <c r="A476" s="1"/>
      <c r="B476" s="2"/>
      <c r="BJ476" s="3"/>
      <c r="BL476" s="3"/>
      <c r="BN476" s="3"/>
      <c r="BP476" s="3"/>
    </row>
    <row r="477" spans="1:68" x14ac:dyDescent="0.25">
      <c r="A477" s="1"/>
      <c r="B477" s="2"/>
      <c r="BJ477" s="3"/>
      <c r="BL477" s="3"/>
      <c r="BN477" s="3"/>
      <c r="BP477" s="3"/>
    </row>
    <row r="478" spans="1:68" x14ac:dyDescent="0.25">
      <c r="A478" s="1"/>
      <c r="B478" s="2"/>
      <c r="BJ478" s="3"/>
      <c r="BL478" s="3"/>
      <c r="BN478" s="3"/>
      <c r="BP478" s="3"/>
    </row>
    <row r="479" spans="1:68" x14ac:dyDescent="0.25">
      <c r="A479" s="1"/>
      <c r="B479" s="2"/>
      <c r="BJ479" s="3"/>
      <c r="BL479" s="3"/>
      <c r="BN479" s="3"/>
      <c r="BP479" s="3"/>
    </row>
    <row r="480" spans="1:68" x14ac:dyDescent="0.25">
      <c r="A480" s="1"/>
      <c r="B480" s="2"/>
      <c r="BJ480" s="3"/>
      <c r="BL480" s="3"/>
      <c r="BN480" s="3"/>
      <c r="BP480" s="3"/>
    </row>
    <row r="481" spans="1:68" x14ac:dyDescent="0.25">
      <c r="A481" s="1"/>
      <c r="B481" s="2"/>
      <c r="BJ481" s="3"/>
      <c r="BL481" s="3"/>
      <c r="BN481" s="3"/>
      <c r="BP481" s="3"/>
    </row>
    <row r="482" spans="1:68" x14ac:dyDescent="0.25">
      <c r="A482" s="1"/>
      <c r="B482" s="2"/>
      <c r="BJ482" s="3"/>
      <c r="BL482" s="3"/>
      <c r="BN482" s="3"/>
      <c r="BP482" s="3"/>
    </row>
    <row r="483" spans="1:68" x14ac:dyDescent="0.25">
      <c r="A483" s="1"/>
      <c r="B483" s="2"/>
      <c r="BJ483" s="3"/>
      <c r="BL483" s="3"/>
      <c r="BN483" s="3"/>
      <c r="BP483" s="3"/>
    </row>
    <row r="484" spans="1:68" x14ac:dyDescent="0.25">
      <c r="A484" s="1"/>
      <c r="B484" s="2"/>
      <c r="BJ484" s="3"/>
      <c r="BL484" s="3"/>
      <c r="BN484" s="3"/>
      <c r="BP484" s="3"/>
    </row>
    <row r="485" spans="1:68" x14ac:dyDescent="0.25">
      <c r="A485" s="1"/>
      <c r="B485" s="2"/>
      <c r="BJ485" s="3"/>
      <c r="BL485" s="3"/>
      <c r="BN485" s="3"/>
      <c r="BP485" s="3"/>
    </row>
    <row r="486" spans="1:68" x14ac:dyDescent="0.25">
      <c r="A486" s="1"/>
      <c r="B486" s="2"/>
      <c r="BJ486" s="3"/>
      <c r="BL486" s="3"/>
      <c r="BN486" s="3"/>
      <c r="BP486" s="3"/>
    </row>
    <row r="487" spans="1:68" x14ac:dyDescent="0.25">
      <c r="A487" s="1"/>
      <c r="B487" s="2"/>
      <c r="BJ487" s="3"/>
      <c r="BL487" s="3"/>
      <c r="BN487" s="3"/>
      <c r="BP487" s="3"/>
    </row>
    <row r="488" spans="1:68" x14ac:dyDescent="0.25">
      <c r="A488" s="1"/>
      <c r="B488" s="2"/>
      <c r="BJ488" s="3"/>
      <c r="BL488" s="3"/>
      <c r="BN488" s="3"/>
      <c r="BP488" s="3"/>
    </row>
    <row r="489" spans="1:68" x14ac:dyDescent="0.25">
      <c r="A489" s="1"/>
      <c r="B489" s="2"/>
      <c r="BJ489" s="3"/>
      <c r="BL489" s="3"/>
      <c r="BN489" s="3"/>
      <c r="BP489" s="3"/>
    </row>
    <row r="490" spans="1:68" x14ac:dyDescent="0.25">
      <c r="A490" s="1"/>
      <c r="B490" s="2"/>
      <c r="BJ490" s="3"/>
      <c r="BL490" s="3"/>
      <c r="BN490" s="3"/>
      <c r="BP490" s="3"/>
    </row>
    <row r="491" spans="1:68" x14ac:dyDescent="0.25">
      <c r="A491" s="1"/>
      <c r="B491" s="2"/>
      <c r="BJ491" s="3"/>
      <c r="BL491" s="3"/>
      <c r="BN491" s="3"/>
      <c r="BP491" s="3"/>
    </row>
    <row r="492" spans="1:68" x14ac:dyDescent="0.25">
      <c r="A492" s="1"/>
      <c r="B492" s="2"/>
      <c r="BJ492" s="3"/>
      <c r="BL492" s="3"/>
      <c r="BN492" s="3"/>
      <c r="BP492" s="3"/>
    </row>
    <row r="493" spans="1:68" x14ac:dyDescent="0.25">
      <c r="A493" s="1"/>
      <c r="B493" s="2"/>
      <c r="BJ493" s="3"/>
      <c r="BL493" s="3"/>
      <c r="BN493" s="3"/>
      <c r="BP493" s="3"/>
    </row>
    <row r="494" spans="1:68" x14ac:dyDescent="0.25">
      <c r="A494" s="1"/>
      <c r="B494" s="2"/>
      <c r="BJ494" s="3"/>
      <c r="BL494" s="3"/>
      <c r="BN494" s="3"/>
      <c r="BP494" s="3"/>
    </row>
    <row r="495" spans="1:68" x14ac:dyDescent="0.25">
      <c r="A495" s="1"/>
      <c r="B495" s="2"/>
      <c r="BJ495" s="3"/>
      <c r="BL495" s="3"/>
      <c r="BN495" s="3"/>
      <c r="BP495" s="3"/>
    </row>
    <row r="496" spans="1:68" x14ac:dyDescent="0.25">
      <c r="A496" s="1"/>
      <c r="B496" s="2"/>
      <c r="BJ496" s="3"/>
      <c r="BL496" s="3"/>
      <c r="BN496" s="3"/>
      <c r="BP496" s="3"/>
    </row>
    <row r="497" spans="1:68" x14ac:dyDescent="0.25">
      <c r="A497" s="1"/>
      <c r="B497" s="2"/>
      <c r="BJ497" s="3"/>
      <c r="BL497" s="3"/>
      <c r="BN497" s="3"/>
      <c r="BP497" s="3"/>
    </row>
    <row r="498" spans="1:68" x14ac:dyDescent="0.25">
      <c r="A498" s="1"/>
      <c r="B498" s="2"/>
      <c r="BJ498" s="3"/>
      <c r="BL498" s="3"/>
      <c r="BN498" s="3"/>
      <c r="BP498" s="3"/>
    </row>
    <row r="499" spans="1:68" x14ac:dyDescent="0.25">
      <c r="A499" s="1"/>
      <c r="B499" s="2"/>
      <c r="BJ499" s="3"/>
      <c r="BL499" s="3"/>
      <c r="BN499" s="3"/>
      <c r="BP499" s="3"/>
    </row>
    <row r="500" spans="1:68" x14ac:dyDescent="0.25">
      <c r="A500" s="1"/>
      <c r="B500" s="2"/>
      <c r="BJ500" s="3"/>
      <c r="BL500" s="3"/>
      <c r="BN500" s="3"/>
      <c r="BP500" s="3"/>
    </row>
    <row r="501" spans="1:68" x14ac:dyDescent="0.25">
      <c r="A501" s="1"/>
      <c r="B501" s="2"/>
      <c r="BJ501" s="3"/>
      <c r="BL501" s="3"/>
      <c r="BN501" s="3"/>
      <c r="BP501" s="3"/>
    </row>
    <row r="502" spans="1:68" x14ac:dyDescent="0.25">
      <c r="A502" s="1"/>
      <c r="B502" s="2"/>
      <c r="BJ502" s="3"/>
      <c r="BL502" s="3"/>
      <c r="BN502" s="3"/>
      <c r="BP502" s="3"/>
    </row>
    <row r="503" spans="1:68" x14ac:dyDescent="0.25">
      <c r="A503" s="1"/>
      <c r="B503" s="2"/>
      <c r="BJ503" s="3"/>
      <c r="BL503" s="3"/>
      <c r="BN503" s="3"/>
      <c r="BP503" s="3"/>
    </row>
    <row r="504" spans="1:68" x14ac:dyDescent="0.25">
      <c r="A504" s="1"/>
      <c r="B504" s="2"/>
      <c r="BJ504" s="3"/>
      <c r="BL504" s="3"/>
      <c r="BN504" s="3"/>
      <c r="BP504" s="3"/>
    </row>
    <row r="505" spans="1:68" x14ac:dyDescent="0.25">
      <c r="A505" s="1"/>
      <c r="B505" s="2"/>
      <c r="BJ505" s="3"/>
      <c r="BL505" s="3"/>
      <c r="BN505" s="3"/>
      <c r="BP505" s="3"/>
    </row>
    <row r="506" spans="1:68" x14ac:dyDescent="0.25">
      <c r="A506" s="1"/>
      <c r="B506" s="2"/>
      <c r="BJ506" s="3"/>
      <c r="BL506" s="3"/>
      <c r="BN506" s="3"/>
      <c r="BP506" s="3"/>
    </row>
    <row r="507" spans="1:68" x14ac:dyDescent="0.25">
      <c r="A507" s="1"/>
      <c r="B507" s="2"/>
      <c r="BJ507" s="3"/>
      <c r="BL507" s="3"/>
      <c r="BN507" s="3"/>
      <c r="BP507" s="3"/>
    </row>
    <row r="508" spans="1:68" x14ac:dyDescent="0.25">
      <c r="A508" s="1"/>
      <c r="B508" s="2"/>
      <c r="BJ508" s="3"/>
      <c r="BL508" s="3"/>
      <c r="BN508" s="3"/>
      <c r="BP508" s="3"/>
    </row>
    <row r="509" spans="1:68" x14ac:dyDescent="0.25">
      <c r="A509" s="1"/>
      <c r="B509" s="2"/>
      <c r="BJ509" s="3"/>
      <c r="BL509" s="3"/>
      <c r="BN509" s="3"/>
      <c r="BP509" s="3"/>
    </row>
    <row r="510" spans="1:68" x14ac:dyDescent="0.25">
      <c r="A510" s="1"/>
      <c r="B510" s="2"/>
      <c r="BJ510" s="3"/>
      <c r="BL510" s="3"/>
      <c r="BN510" s="3"/>
      <c r="BP510" s="3"/>
    </row>
    <row r="511" spans="1:68" x14ac:dyDescent="0.25">
      <c r="A511" s="1"/>
      <c r="B511" s="2"/>
      <c r="BJ511" s="3"/>
      <c r="BL511" s="3"/>
      <c r="BN511" s="3"/>
      <c r="BP511" s="3"/>
    </row>
    <row r="512" spans="1:68" x14ac:dyDescent="0.25">
      <c r="A512" s="1"/>
      <c r="B512" s="2"/>
      <c r="BJ512" s="3"/>
      <c r="BL512" s="3"/>
      <c r="BN512" s="3"/>
      <c r="BP512" s="3"/>
    </row>
    <row r="513" spans="1:68" x14ac:dyDescent="0.25">
      <c r="A513" s="1"/>
      <c r="B513" s="2"/>
      <c r="BJ513" s="3"/>
      <c r="BL513" s="3"/>
      <c r="BN513" s="3"/>
      <c r="BP513" s="3"/>
    </row>
    <row r="514" spans="1:68" x14ac:dyDescent="0.25">
      <c r="A514" s="1"/>
      <c r="B514" s="2"/>
      <c r="BJ514" s="3"/>
      <c r="BL514" s="3"/>
      <c r="BN514" s="3"/>
      <c r="BP514" s="3"/>
    </row>
    <row r="515" spans="1:68" x14ac:dyDescent="0.25">
      <c r="A515" s="1"/>
      <c r="B515" s="2"/>
      <c r="BJ515" s="3"/>
      <c r="BL515" s="3"/>
      <c r="BN515" s="3"/>
      <c r="BP515" s="3"/>
    </row>
    <row r="516" spans="1:68" x14ac:dyDescent="0.25">
      <c r="A516" s="1"/>
      <c r="B516" s="2"/>
      <c r="BJ516" s="3"/>
      <c r="BL516" s="3"/>
      <c r="BN516" s="3"/>
      <c r="BP516" s="3"/>
    </row>
    <row r="517" spans="1:68" x14ac:dyDescent="0.25">
      <c r="A517" s="1"/>
      <c r="B517" s="2"/>
      <c r="BJ517" s="3"/>
      <c r="BL517" s="3"/>
      <c r="BN517" s="3"/>
      <c r="BP517" s="3"/>
    </row>
    <row r="518" spans="1:68" x14ac:dyDescent="0.25">
      <c r="A518" s="1"/>
      <c r="B518" s="2"/>
      <c r="BJ518" s="3"/>
      <c r="BL518" s="3"/>
      <c r="BN518" s="3"/>
      <c r="BP518" s="3"/>
    </row>
    <row r="519" spans="1:68" x14ac:dyDescent="0.25">
      <c r="A519" s="1"/>
      <c r="B519" s="2"/>
      <c r="BJ519" s="3"/>
      <c r="BL519" s="3"/>
      <c r="BN519" s="3"/>
      <c r="BP519" s="3"/>
    </row>
    <row r="520" spans="1:68" x14ac:dyDescent="0.25">
      <c r="A520" s="1"/>
      <c r="B520" s="2"/>
      <c r="BJ520" s="3"/>
      <c r="BL520" s="3"/>
      <c r="BN520" s="3"/>
      <c r="BP520" s="3"/>
    </row>
    <row r="521" spans="1:68" x14ac:dyDescent="0.25">
      <c r="A521" s="1"/>
      <c r="B521" s="2"/>
      <c r="BJ521" s="3"/>
      <c r="BL521" s="3"/>
      <c r="BN521" s="3"/>
      <c r="BP521" s="3"/>
    </row>
    <row r="522" spans="1:68" x14ac:dyDescent="0.25">
      <c r="A522" s="1"/>
      <c r="B522" s="2"/>
      <c r="BJ522" s="3"/>
      <c r="BL522" s="3"/>
      <c r="BN522" s="3"/>
      <c r="BP522" s="3"/>
    </row>
    <row r="523" spans="1:68" x14ac:dyDescent="0.25">
      <c r="A523" s="1"/>
      <c r="B523" s="2"/>
      <c r="BJ523" s="3"/>
      <c r="BL523" s="3"/>
      <c r="BN523" s="3"/>
      <c r="BP523" s="3"/>
    </row>
    <row r="524" spans="1:68" x14ac:dyDescent="0.25">
      <c r="A524" s="1"/>
      <c r="B524" s="2"/>
      <c r="BJ524" s="3"/>
      <c r="BL524" s="3"/>
      <c r="BN524" s="3"/>
      <c r="BP524" s="3"/>
    </row>
    <row r="525" spans="1:68" x14ac:dyDescent="0.25">
      <c r="A525" s="1"/>
      <c r="B525" s="2"/>
      <c r="BJ525" s="3"/>
      <c r="BL525" s="3"/>
      <c r="BN525" s="3"/>
      <c r="BP525" s="3"/>
    </row>
    <row r="526" spans="1:68" x14ac:dyDescent="0.25">
      <c r="A526" s="1"/>
      <c r="B526" s="2"/>
      <c r="BJ526" s="3"/>
      <c r="BL526" s="3"/>
      <c r="BN526" s="3"/>
      <c r="BP526" s="3"/>
    </row>
    <row r="527" spans="1:68" x14ac:dyDescent="0.25">
      <c r="A527" s="1"/>
      <c r="B527" s="2"/>
      <c r="BJ527" s="3"/>
      <c r="BL527" s="3"/>
      <c r="BN527" s="3"/>
      <c r="BP527" s="3"/>
    </row>
    <row r="528" spans="1:68" x14ac:dyDescent="0.25">
      <c r="A528" s="1"/>
      <c r="B528" s="2"/>
      <c r="BJ528" s="3"/>
      <c r="BL528" s="3"/>
      <c r="BN528" s="3"/>
      <c r="BP528" s="3"/>
    </row>
    <row r="529" spans="1:68" x14ac:dyDescent="0.25">
      <c r="A529" s="1"/>
      <c r="B529" s="2"/>
      <c r="BJ529" s="3"/>
      <c r="BL529" s="3"/>
      <c r="BN529" s="3"/>
      <c r="BP529" s="3"/>
    </row>
    <row r="530" spans="1:68" x14ac:dyDescent="0.25">
      <c r="A530" s="1"/>
      <c r="B530" s="2"/>
      <c r="BJ530" s="3"/>
      <c r="BL530" s="3"/>
      <c r="BN530" s="3"/>
      <c r="BP530" s="3"/>
    </row>
    <row r="531" spans="1:68" x14ac:dyDescent="0.25">
      <c r="A531" s="1"/>
      <c r="B531" s="2"/>
      <c r="BJ531" s="3"/>
      <c r="BL531" s="3"/>
      <c r="BN531" s="3"/>
      <c r="BP531" s="3"/>
    </row>
    <row r="532" spans="1:68" x14ac:dyDescent="0.25">
      <c r="A532" s="1"/>
      <c r="B532" s="2"/>
      <c r="BJ532" s="3"/>
      <c r="BL532" s="3"/>
      <c r="BN532" s="3"/>
      <c r="BP532" s="3"/>
    </row>
    <row r="533" spans="1:68" x14ac:dyDescent="0.25">
      <c r="A533" s="1"/>
      <c r="B533" s="2"/>
      <c r="BJ533" s="3"/>
      <c r="BL533" s="3"/>
      <c r="BN533" s="3"/>
      <c r="BP533" s="3"/>
    </row>
    <row r="534" spans="1:68" x14ac:dyDescent="0.25">
      <c r="A534" s="1"/>
      <c r="B534" s="2"/>
      <c r="BJ534" s="3"/>
      <c r="BL534" s="3"/>
      <c r="BN534" s="3"/>
      <c r="BP534" s="3"/>
    </row>
    <row r="535" spans="1:68" x14ac:dyDescent="0.25">
      <c r="A535" s="1"/>
      <c r="B535" s="2"/>
      <c r="BJ535" s="3"/>
      <c r="BL535" s="3"/>
      <c r="BN535" s="3"/>
      <c r="BP535" s="3"/>
    </row>
    <row r="536" spans="1:68" x14ac:dyDescent="0.25">
      <c r="A536" s="1"/>
      <c r="B536" s="2"/>
      <c r="BJ536" s="3"/>
      <c r="BL536" s="3"/>
      <c r="BN536" s="3"/>
      <c r="BP536" s="3"/>
    </row>
    <row r="537" spans="1:68" x14ac:dyDescent="0.25">
      <c r="A537" s="1"/>
      <c r="B537" s="2"/>
      <c r="BJ537" s="3"/>
      <c r="BL537" s="3"/>
      <c r="BN537" s="3"/>
      <c r="BP537" s="3"/>
    </row>
    <row r="538" spans="1:68" x14ac:dyDescent="0.25">
      <c r="A538" s="1"/>
      <c r="B538" s="2"/>
      <c r="BJ538" s="3"/>
      <c r="BL538" s="3"/>
      <c r="BN538" s="3"/>
      <c r="BP538" s="3"/>
    </row>
    <row r="539" spans="1:68" x14ac:dyDescent="0.25">
      <c r="A539" s="1"/>
      <c r="B539" s="2"/>
      <c r="BJ539" s="3"/>
      <c r="BL539" s="3"/>
      <c r="BN539" s="3"/>
      <c r="BP539" s="3"/>
    </row>
    <row r="540" spans="1:68" x14ac:dyDescent="0.25">
      <c r="A540" s="1"/>
      <c r="B540" s="2"/>
      <c r="BJ540" s="3"/>
      <c r="BL540" s="3"/>
      <c r="BN540" s="3"/>
      <c r="BP540" s="3"/>
    </row>
    <row r="541" spans="1:68" x14ac:dyDescent="0.25">
      <c r="A541" s="1"/>
      <c r="B541" s="2"/>
      <c r="BJ541" s="3"/>
      <c r="BL541" s="3"/>
      <c r="BN541" s="3"/>
      <c r="BP541" s="3"/>
    </row>
    <row r="542" spans="1:68" x14ac:dyDescent="0.25">
      <c r="A542" s="1"/>
      <c r="B542" s="2"/>
      <c r="BJ542" s="3"/>
      <c r="BL542" s="3"/>
      <c r="BN542" s="3"/>
      <c r="BP542" s="3"/>
    </row>
    <row r="543" spans="1:68" x14ac:dyDescent="0.25">
      <c r="A543" s="1"/>
      <c r="B543" s="2"/>
      <c r="BJ543" s="3"/>
      <c r="BL543" s="3"/>
      <c r="BN543" s="3"/>
      <c r="BP543" s="3"/>
    </row>
    <row r="544" spans="1:68" x14ac:dyDescent="0.25">
      <c r="A544" s="1"/>
      <c r="B544" s="2"/>
      <c r="BJ544" s="3"/>
      <c r="BL544" s="3"/>
      <c r="BN544" s="3"/>
      <c r="BP544" s="3"/>
    </row>
    <row r="545" spans="1:68" x14ac:dyDescent="0.25">
      <c r="A545" s="1"/>
      <c r="B545" s="2"/>
      <c r="BJ545" s="3"/>
      <c r="BL545" s="3"/>
      <c r="BN545" s="3"/>
      <c r="BP545" s="3"/>
    </row>
    <row r="546" spans="1:68" x14ac:dyDescent="0.25">
      <c r="A546" s="1"/>
      <c r="B546" s="2"/>
      <c r="BJ546" s="3"/>
      <c r="BL546" s="3"/>
      <c r="BN546" s="3"/>
      <c r="BP546" s="3"/>
    </row>
    <row r="547" spans="1:68" x14ac:dyDescent="0.25">
      <c r="A547" s="1"/>
      <c r="B547" s="2"/>
      <c r="BJ547" s="3"/>
      <c r="BL547" s="3"/>
      <c r="BN547" s="3"/>
      <c r="BP547" s="3"/>
    </row>
    <row r="548" spans="1:68" x14ac:dyDescent="0.25">
      <c r="A548" s="1"/>
      <c r="B548" s="2"/>
      <c r="BJ548" s="3"/>
      <c r="BL548" s="3"/>
      <c r="BN548" s="3"/>
      <c r="BP548" s="3"/>
    </row>
    <row r="549" spans="1:68" x14ac:dyDescent="0.25">
      <c r="A549" s="1"/>
      <c r="B549" s="2"/>
      <c r="BJ549" s="3"/>
      <c r="BL549" s="3"/>
      <c r="BN549" s="3"/>
      <c r="BP549" s="3"/>
    </row>
    <row r="550" spans="1:68" x14ac:dyDescent="0.25">
      <c r="A550" s="1"/>
      <c r="B550" s="2"/>
      <c r="BJ550" s="3"/>
      <c r="BL550" s="3"/>
      <c r="BN550" s="3"/>
      <c r="BP550" s="3"/>
    </row>
    <row r="551" spans="1:68" x14ac:dyDescent="0.25">
      <c r="A551" s="1"/>
      <c r="B551" s="2"/>
      <c r="BJ551" s="3"/>
      <c r="BL551" s="3"/>
      <c r="BN551" s="3"/>
      <c r="BP551" s="3"/>
    </row>
    <row r="552" spans="1:68" x14ac:dyDescent="0.25">
      <c r="A552" s="1"/>
      <c r="B552" s="2"/>
      <c r="BJ552" s="3"/>
      <c r="BL552" s="3"/>
      <c r="BN552" s="3"/>
      <c r="BP552" s="3"/>
    </row>
    <row r="553" spans="1:68" x14ac:dyDescent="0.25">
      <c r="A553" s="1"/>
      <c r="B553" s="2"/>
      <c r="BJ553" s="3"/>
      <c r="BL553" s="3"/>
      <c r="BN553" s="3"/>
      <c r="BP553" s="3"/>
    </row>
    <row r="554" spans="1:68" x14ac:dyDescent="0.25">
      <c r="A554" s="1"/>
      <c r="B554" s="2"/>
      <c r="BJ554" s="3"/>
      <c r="BL554" s="3"/>
      <c r="BN554" s="3"/>
      <c r="BP554" s="3"/>
    </row>
    <row r="555" spans="1:68" x14ac:dyDescent="0.25">
      <c r="A555" s="1"/>
      <c r="B555" s="2"/>
      <c r="BJ555" s="3"/>
      <c r="BL555" s="3"/>
      <c r="BN555" s="3"/>
      <c r="BP555" s="3"/>
    </row>
    <row r="556" spans="1:68" x14ac:dyDescent="0.25">
      <c r="A556" s="1"/>
      <c r="B556" s="2"/>
      <c r="BJ556" s="3"/>
      <c r="BL556" s="3"/>
      <c r="BN556" s="3"/>
      <c r="BP556" s="3"/>
    </row>
    <row r="557" spans="1:68" x14ac:dyDescent="0.25">
      <c r="A557" s="1"/>
      <c r="B557" s="2"/>
      <c r="BJ557" s="3"/>
      <c r="BL557" s="3"/>
      <c r="BN557" s="3"/>
      <c r="BP557" s="3"/>
    </row>
    <row r="558" spans="1:68" x14ac:dyDescent="0.25">
      <c r="A558" s="1"/>
      <c r="B558" s="2"/>
      <c r="BJ558" s="3"/>
      <c r="BL558" s="3"/>
      <c r="BN558" s="3"/>
      <c r="BP558" s="3"/>
    </row>
    <row r="559" spans="1:68" x14ac:dyDescent="0.25">
      <c r="A559" s="1"/>
      <c r="B559" s="2"/>
      <c r="BJ559" s="3"/>
      <c r="BL559" s="3"/>
      <c r="BN559" s="3"/>
      <c r="BP559" s="3"/>
    </row>
    <row r="560" spans="1:68" x14ac:dyDescent="0.25">
      <c r="A560" s="1"/>
      <c r="B560" s="2"/>
      <c r="BJ560" s="3"/>
      <c r="BL560" s="3"/>
      <c r="BN560" s="3"/>
      <c r="BP560" s="3"/>
    </row>
    <row r="561" spans="1:68" x14ac:dyDescent="0.25">
      <c r="A561" s="1"/>
      <c r="B561" s="2"/>
      <c r="BJ561" s="3"/>
      <c r="BL561" s="3"/>
      <c r="BN561" s="3"/>
      <c r="BP561" s="3"/>
    </row>
    <row r="562" spans="1:68" x14ac:dyDescent="0.25">
      <c r="A562" s="1"/>
      <c r="B562" s="2"/>
      <c r="BJ562" s="3"/>
      <c r="BL562" s="3"/>
      <c r="BN562" s="3"/>
      <c r="BP562" s="3"/>
    </row>
    <row r="563" spans="1:68" x14ac:dyDescent="0.25">
      <c r="A563" s="1"/>
      <c r="B563" s="2"/>
      <c r="BJ563" s="3"/>
      <c r="BL563" s="3"/>
      <c r="BN563" s="3"/>
      <c r="BP563" s="3"/>
    </row>
    <row r="564" spans="1:68" x14ac:dyDescent="0.25">
      <c r="A564" s="1"/>
      <c r="B564" s="2"/>
      <c r="BJ564" s="3"/>
      <c r="BL564" s="3"/>
      <c r="BN564" s="3"/>
      <c r="BP564" s="3"/>
    </row>
    <row r="565" spans="1:68" x14ac:dyDescent="0.25">
      <c r="A565" s="1"/>
      <c r="B565" s="2"/>
      <c r="BJ565" s="3"/>
      <c r="BL565" s="3"/>
      <c r="BN565" s="3"/>
      <c r="BP565" s="3"/>
    </row>
    <row r="566" spans="1:68" x14ac:dyDescent="0.25">
      <c r="A566" s="1"/>
      <c r="B566" s="2"/>
      <c r="BJ566" s="3"/>
      <c r="BL566" s="3"/>
      <c r="BN566" s="3"/>
      <c r="BP566" s="3"/>
    </row>
    <row r="567" spans="1:68" x14ac:dyDescent="0.25">
      <c r="A567" s="1"/>
      <c r="B567" s="2"/>
      <c r="BJ567" s="3"/>
      <c r="BL567" s="3"/>
      <c r="BN567" s="3"/>
      <c r="BP567" s="3"/>
    </row>
    <row r="568" spans="1:68" x14ac:dyDescent="0.25">
      <c r="A568" s="1"/>
      <c r="B568" s="2"/>
      <c r="BJ568" s="3"/>
      <c r="BL568" s="3"/>
      <c r="BN568" s="3"/>
      <c r="BP568" s="3"/>
    </row>
    <row r="569" spans="1:68" x14ac:dyDescent="0.25">
      <c r="A569" s="1"/>
      <c r="B569" s="2"/>
      <c r="BJ569" s="3"/>
      <c r="BL569" s="3"/>
      <c r="BN569" s="3"/>
      <c r="BP569" s="3"/>
    </row>
    <row r="570" spans="1:68" x14ac:dyDescent="0.25">
      <c r="A570" s="1"/>
      <c r="B570" s="2"/>
      <c r="BJ570" s="3"/>
      <c r="BL570" s="3"/>
      <c r="BN570" s="3"/>
      <c r="BP570" s="3"/>
    </row>
    <row r="571" spans="1:68" x14ac:dyDescent="0.25">
      <c r="A571" s="1"/>
      <c r="B571" s="2"/>
      <c r="BJ571" s="3"/>
      <c r="BL571" s="3"/>
      <c r="BN571" s="3"/>
      <c r="BP571" s="3"/>
    </row>
    <row r="572" spans="1:68" x14ac:dyDescent="0.25">
      <c r="A572" s="1"/>
      <c r="B572" s="2"/>
      <c r="BJ572" s="3"/>
      <c r="BL572" s="3"/>
      <c r="BN572" s="3"/>
      <c r="BP572" s="3"/>
    </row>
    <row r="573" spans="1:68" x14ac:dyDescent="0.25">
      <c r="A573" s="1"/>
      <c r="B573" s="2"/>
      <c r="BJ573" s="3"/>
      <c r="BL573" s="3"/>
      <c r="BN573" s="3"/>
      <c r="BP573" s="3"/>
    </row>
    <row r="574" spans="1:68" x14ac:dyDescent="0.25">
      <c r="A574" s="1"/>
      <c r="B574" s="2"/>
      <c r="BJ574" s="3"/>
      <c r="BL574" s="3"/>
      <c r="BN574" s="3"/>
      <c r="BP574" s="3"/>
    </row>
    <row r="575" spans="1:68" x14ac:dyDescent="0.25">
      <c r="A575" s="1"/>
      <c r="B575" s="2"/>
      <c r="BJ575" s="3"/>
      <c r="BL575" s="3"/>
      <c r="BN575" s="3"/>
      <c r="BP575" s="3"/>
    </row>
    <row r="576" spans="1:68" x14ac:dyDescent="0.25">
      <c r="A576" s="1"/>
      <c r="B576" s="2"/>
      <c r="BJ576" s="3"/>
      <c r="BL576" s="3"/>
      <c r="BN576" s="3"/>
      <c r="BP576" s="3"/>
    </row>
    <row r="577" spans="1:68" x14ac:dyDescent="0.25">
      <c r="A577" s="1"/>
      <c r="B577" s="2"/>
      <c r="BJ577" s="3"/>
      <c r="BL577" s="3"/>
      <c r="BN577" s="3"/>
      <c r="BP577" s="3"/>
    </row>
    <row r="578" spans="1:68" x14ac:dyDescent="0.25">
      <c r="A578" s="1"/>
      <c r="B578" s="2"/>
      <c r="BJ578" s="3"/>
      <c r="BL578" s="3"/>
      <c r="BN578" s="3"/>
      <c r="BP578" s="3"/>
    </row>
    <row r="579" spans="1:68" x14ac:dyDescent="0.25">
      <c r="A579" s="1"/>
      <c r="B579" s="2"/>
      <c r="BJ579" s="3"/>
      <c r="BL579" s="3"/>
      <c r="BN579" s="3"/>
      <c r="BP579" s="3"/>
    </row>
    <row r="580" spans="1:68" x14ac:dyDescent="0.25">
      <c r="A580" s="1"/>
      <c r="B580" s="2"/>
      <c r="BJ580" s="3"/>
      <c r="BL580" s="3"/>
      <c r="BN580" s="3"/>
      <c r="BP580" s="3"/>
    </row>
    <row r="581" spans="1:68" x14ac:dyDescent="0.25">
      <c r="A581" s="1"/>
      <c r="B581" s="2"/>
      <c r="BJ581" s="3"/>
      <c r="BL581" s="3"/>
      <c r="BN581" s="3"/>
      <c r="BP581" s="3"/>
    </row>
    <row r="582" spans="1:68" x14ac:dyDescent="0.25">
      <c r="A582" s="1"/>
      <c r="B582" s="2"/>
      <c r="BJ582" s="3"/>
      <c r="BL582" s="3"/>
      <c r="BN582" s="3"/>
      <c r="BP582" s="3"/>
    </row>
    <row r="583" spans="1:68" x14ac:dyDescent="0.25">
      <c r="A583" s="1"/>
      <c r="B583" s="2"/>
      <c r="BJ583" s="3"/>
      <c r="BL583" s="3"/>
      <c r="BN583" s="3"/>
      <c r="BP583" s="3"/>
    </row>
    <row r="584" spans="1:68" x14ac:dyDescent="0.25">
      <c r="A584" s="1"/>
      <c r="B584" s="2"/>
      <c r="BJ584" s="3"/>
      <c r="BL584" s="3"/>
      <c r="BN584" s="3"/>
      <c r="BP584" s="3"/>
    </row>
    <row r="585" spans="1:68" x14ac:dyDescent="0.25">
      <c r="A585" s="1"/>
      <c r="B585" s="2"/>
      <c r="BJ585" s="3"/>
      <c r="BL585" s="3"/>
      <c r="BN585" s="3"/>
      <c r="BP585" s="3"/>
    </row>
    <row r="586" spans="1:68" x14ac:dyDescent="0.25">
      <c r="A586" s="1"/>
      <c r="B586" s="2"/>
      <c r="BJ586" s="3"/>
      <c r="BL586" s="3"/>
      <c r="BN586" s="3"/>
      <c r="BP586" s="3"/>
    </row>
    <row r="587" spans="1:68" x14ac:dyDescent="0.25">
      <c r="A587" s="1"/>
      <c r="B587" s="2"/>
      <c r="BJ587" s="3"/>
      <c r="BL587" s="3"/>
      <c r="BN587" s="3"/>
      <c r="BP587" s="3"/>
    </row>
    <row r="588" spans="1:68" x14ac:dyDescent="0.25">
      <c r="A588" s="1"/>
      <c r="B588" s="2"/>
      <c r="BJ588" s="3"/>
      <c r="BL588" s="3"/>
      <c r="BN588" s="3"/>
      <c r="BP588" s="3"/>
    </row>
    <row r="589" spans="1:68" x14ac:dyDescent="0.25">
      <c r="A589" s="1"/>
      <c r="B589" s="2"/>
      <c r="BJ589" s="3"/>
      <c r="BL589" s="3"/>
      <c r="BN589" s="3"/>
      <c r="BP589" s="3"/>
    </row>
    <row r="590" spans="1:68" x14ac:dyDescent="0.25">
      <c r="A590" s="1"/>
      <c r="B590" s="2"/>
      <c r="BJ590" s="3"/>
      <c r="BL590" s="3"/>
      <c r="BN590" s="3"/>
      <c r="BP590" s="3"/>
    </row>
    <row r="591" spans="1:68" x14ac:dyDescent="0.25">
      <c r="A591" s="1"/>
      <c r="B591" s="2"/>
      <c r="BJ591" s="3"/>
      <c r="BL591" s="3"/>
      <c r="BN591" s="3"/>
      <c r="BP591" s="3"/>
    </row>
    <row r="592" spans="1:68" x14ac:dyDescent="0.25">
      <c r="A592" s="1"/>
      <c r="B592" s="2"/>
      <c r="BJ592" s="3"/>
      <c r="BL592" s="3"/>
      <c r="BN592" s="3"/>
      <c r="BP592" s="3"/>
    </row>
    <row r="593" spans="1:68" x14ac:dyDescent="0.25">
      <c r="A593" s="1"/>
      <c r="B593" s="2"/>
      <c r="BJ593" s="3"/>
      <c r="BL593" s="3"/>
      <c r="BN593" s="3"/>
      <c r="BP593" s="3"/>
    </row>
    <row r="594" spans="1:68" x14ac:dyDescent="0.25">
      <c r="A594" s="1"/>
      <c r="B594" s="2"/>
      <c r="BJ594" s="3"/>
      <c r="BL594" s="3"/>
      <c r="BN594" s="3"/>
      <c r="BP594" s="3"/>
    </row>
    <row r="595" spans="1:68" x14ac:dyDescent="0.25">
      <c r="A595" s="1"/>
      <c r="B595" s="2"/>
      <c r="BJ595" s="3"/>
      <c r="BL595" s="3"/>
      <c r="BN595" s="3"/>
      <c r="BP595" s="3"/>
    </row>
    <row r="596" spans="1:68" x14ac:dyDescent="0.25">
      <c r="A596" s="1"/>
      <c r="B596" s="2"/>
      <c r="BJ596" s="3"/>
      <c r="BL596" s="3"/>
      <c r="BN596" s="3"/>
      <c r="BP596" s="3"/>
    </row>
    <row r="597" spans="1:68" x14ac:dyDescent="0.25">
      <c r="A597" s="1"/>
      <c r="B597" s="2"/>
      <c r="BJ597" s="3"/>
      <c r="BL597" s="3"/>
      <c r="BN597" s="3"/>
      <c r="BP597" s="3"/>
    </row>
    <row r="598" spans="1:68" x14ac:dyDescent="0.25">
      <c r="A598" s="1"/>
      <c r="B598" s="2"/>
      <c r="BJ598" s="3"/>
      <c r="BL598" s="3"/>
      <c r="BN598" s="3"/>
      <c r="BP598" s="3"/>
    </row>
    <row r="599" spans="1:68" x14ac:dyDescent="0.25">
      <c r="A599" s="1"/>
      <c r="B599" s="2"/>
      <c r="BJ599" s="3"/>
      <c r="BL599" s="3"/>
      <c r="BN599" s="3"/>
      <c r="BP599" s="3"/>
    </row>
    <row r="600" spans="1:68" x14ac:dyDescent="0.25">
      <c r="A600" s="1"/>
      <c r="B600" s="2"/>
      <c r="BJ600" s="3"/>
      <c r="BL600" s="3"/>
      <c r="BN600" s="3"/>
      <c r="BP600" s="3"/>
    </row>
    <row r="601" spans="1:68" x14ac:dyDescent="0.25">
      <c r="A601" s="1"/>
      <c r="B601" s="2"/>
      <c r="BJ601" s="3"/>
      <c r="BL601" s="3"/>
      <c r="BN601" s="3"/>
      <c r="BP601" s="3"/>
    </row>
    <row r="602" spans="1:68" x14ac:dyDescent="0.25">
      <c r="A602" s="1"/>
      <c r="B602" s="2"/>
      <c r="BJ602" s="3"/>
      <c r="BL602" s="3"/>
      <c r="BN602" s="3"/>
      <c r="BP602" s="3"/>
    </row>
    <row r="603" spans="1:68" x14ac:dyDescent="0.25">
      <c r="A603" s="1"/>
      <c r="B603" s="2"/>
      <c r="BJ603" s="3"/>
      <c r="BL603" s="3"/>
      <c r="BN603" s="3"/>
      <c r="BP603" s="3"/>
    </row>
    <row r="604" spans="1:68" x14ac:dyDescent="0.25">
      <c r="A604" s="1"/>
      <c r="B604" s="2"/>
      <c r="BJ604" s="3"/>
      <c r="BL604" s="3"/>
      <c r="BN604" s="3"/>
      <c r="BP604" s="3"/>
    </row>
    <row r="605" spans="1:68" x14ac:dyDescent="0.25">
      <c r="A605" s="1"/>
      <c r="B605" s="2"/>
      <c r="BJ605" s="3"/>
      <c r="BL605" s="3"/>
      <c r="BN605" s="3"/>
      <c r="BP605" s="3"/>
    </row>
    <row r="606" spans="1:68" x14ac:dyDescent="0.25">
      <c r="A606" s="1"/>
      <c r="B606" s="2"/>
      <c r="BJ606" s="3"/>
      <c r="BL606" s="3"/>
      <c r="BN606" s="3"/>
      <c r="BP606" s="3"/>
    </row>
    <row r="607" spans="1:68" x14ac:dyDescent="0.25">
      <c r="A607" s="1"/>
      <c r="B607" s="2"/>
      <c r="BJ607" s="3"/>
      <c r="BL607" s="3"/>
      <c r="BN607" s="3"/>
      <c r="BP607" s="3"/>
    </row>
    <row r="608" spans="1:68" x14ac:dyDescent="0.25">
      <c r="A608" s="1"/>
      <c r="B608" s="2"/>
      <c r="BJ608" s="3"/>
      <c r="BL608" s="3"/>
      <c r="BN608" s="3"/>
      <c r="BP608" s="3"/>
    </row>
    <row r="609" spans="1:68" x14ac:dyDescent="0.25">
      <c r="A609" s="1"/>
      <c r="B609" s="2"/>
      <c r="BJ609" s="3"/>
      <c r="BL609" s="3"/>
      <c r="BN609" s="3"/>
      <c r="BP609" s="3"/>
    </row>
    <row r="610" spans="1:68" x14ac:dyDescent="0.25">
      <c r="A610" s="1"/>
      <c r="B610" s="2"/>
      <c r="BJ610" s="3"/>
      <c r="BL610" s="3"/>
      <c r="BN610" s="3"/>
      <c r="BP610" s="3"/>
    </row>
    <row r="611" spans="1:68" x14ac:dyDescent="0.25">
      <c r="A611" s="1"/>
      <c r="B611" s="2"/>
      <c r="BJ611" s="3"/>
      <c r="BL611" s="3"/>
      <c r="BN611" s="3"/>
      <c r="BP611" s="3"/>
    </row>
    <row r="612" spans="1:68" x14ac:dyDescent="0.25">
      <c r="A612" s="1"/>
      <c r="B612" s="2"/>
      <c r="BJ612" s="3"/>
      <c r="BL612" s="3"/>
      <c r="BN612" s="3"/>
      <c r="BP612" s="3"/>
    </row>
    <row r="613" spans="1:68" x14ac:dyDescent="0.25">
      <c r="A613" s="1"/>
      <c r="B613" s="2"/>
      <c r="BJ613" s="3"/>
      <c r="BL613" s="3"/>
      <c r="BN613" s="3"/>
      <c r="BP613" s="3"/>
    </row>
    <row r="614" spans="1:68" x14ac:dyDescent="0.25">
      <c r="A614" s="1"/>
      <c r="B614" s="2"/>
      <c r="BJ614" s="3"/>
      <c r="BL614" s="3"/>
      <c r="BN614" s="3"/>
      <c r="BP614" s="3"/>
    </row>
    <row r="615" spans="1:68" x14ac:dyDescent="0.25">
      <c r="A615" s="1"/>
      <c r="B615" s="2"/>
      <c r="BJ615" s="3"/>
      <c r="BL615" s="3"/>
      <c r="BN615" s="3"/>
      <c r="BP615" s="3"/>
    </row>
    <row r="616" spans="1:68" x14ac:dyDescent="0.25">
      <c r="A616" s="1"/>
      <c r="B616" s="2"/>
      <c r="BJ616" s="3"/>
      <c r="BL616" s="3"/>
      <c r="BN616" s="3"/>
      <c r="BP616" s="3"/>
    </row>
    <row r="617" spans="1:68" x14ac:dyDescent="0.25">
      <c r="A617" s="1"/>
      <c r="B617" s="2"/>
      <c r="BJ617" s="3"/>
      <c r="BL617" s="3"/>
      <c r="BN617" s="3"/>
      <c r="BP617" s="3"/>
    </row>
    <row r="618" spans="1:68" x14ac:dyDescent="0.25">
      <c r="A618" s="1"/>
      <c r="B618" s="2"/>
      <c r="BJ618" s="3"/>
      <c r="BL618" s="3"/>
      <c r="BN618" s="3"/>
      <c r="BP618" s="3"/>
    </row>
    <row r="619" spans="1:68" x14ac:dyDescent="0.25">
      <c r="A619" s="1"/>
      <c r="B619" s="2"/>
      <c r="BJ619" s="3"/>
      <c r="BL619" s="3"/>
      <c r="BN619" s="3"/>
      <c r="BP619" s="3"/>
    </row>
    <row r="620" spans="1:68" x14ac:dyDescent="0.25">
      <c r="A620" s="1"/>
      <c r="B620" s="2"/>
      <c r="BJ620" s="3"/>
      <c r="BL620" s="3"/>
      <c r="BN620" s="3"/>
      <c r="BP620" s="3"/>
    </row>
    <row r="621" spans="1:68" x14ac:dyDescent="0.25">
      <c r="A621" s="1"/>
      <c r="B621" s="2"/>
      <c r="BJ621" s="3"/>
      <c r="BL621" s="3"/>
      <c r="BN621" s="3"/>
      <c r="BP621" s="3"/>
    </row>
    <row r="622" spans="1:68" x14ac:dyDescent="0.25">
      <c r="A622" s="1"/>
      <c r="B622" s="2"/>
      <c r="BJ622" s="3"/>
      <c r="BL622" s="3"/>
      <c r="BN622" s="3"/>
      <c r="BP622" s="3"/>
    </row>
    <row r="623" spans="1:68" x14ac:dyDescent="0.25">
      <c r="A623" s="1"/>
      <c r="B623" s="2"/>
      <c r="BJ623" s="3"/>
      <c r="BL623" s="3"/>
      <c r="BN623" s="3"/>
      <c r="BP623" s="3"/>
    </row>
    <row r="624" spans="1:68" x14ac:dyDescent="0.25">
      <c r="A624" s="1"/>
      <c r="B624" s="2"/>
      <c r="BJ624" s="3"/>
      <c r="BL624" s="3"/>
      <c r="BN624" s="3"/>
      <c r="BP624" s="3"/>
    </row>
    <row r="625" spans="1:68" x14ac:dyDescent="0.25">
      <c r="A625" s="1"/>
      <c r="B625" s="2"/>
      <c r="BJ625" s="3"/>
      <c r="BL625" s="3"/>
      <c r="BN625" s="3"/>
      <c r="BP625" s="3"/>
    </row>
    <row r="626" spans="1:68" x14ac:dyDescent="0.25">
      <c r="A626" s="1"/>
      <c r="B626" s="2"/>
      <c r="BJ626" s="3"/>
      <c r="BL626" s="3"/>
      <c r="BN626" s="3"/>
      <c r="BP626" s="3"/>
    </row>
    <row r="627" spans="1:68" x14ac:dyDescent="0.25">
      <c r="A627" s="1"/>
      <c r="B627" s="2"/>
      <c r="BJ627" s="3"/>
      <c r="BL627" s="3"/>
      <c r="BN627" s="3"/>
      <c r="BP627" s="3"/>
    </row>
    <row r="628" spans="1:68" x14ac:dyDescent="0.25">
      <c r="A628" s="1"/>
      <c r="B628" s="2"/>
      <c r="BJ628" s="3"/>
      <c r="BL628" s="3"/>
      <c r="BN628" s="3"/>
      <c r="BP628" s="3"/>
    </row>
    <row r="629" spans="1:68" x14ac:dyDescent="0.25">
      <c r="A629" s="1"/>
      <c r="B629" s="2"/>
      <c r="BJ629" s="3"/>
      <c r="BL629" s="3"/>
      <c r="BN629" s="3"/>
      <c r="BP629" s="3"/>
    </row>
    <row r="630" spans="1:68" x14ac:dyDescent="0.25">
      <c r="A630" s="1"/>
      <c r="B630" s="2"/>
      <c r="BJ630" s="3"/>
      <c r="BL630" s="3"/>
      <c r="BN630" s="3"/>
      <c r="BP630" s="3"/>
    </row>
    <row r="631" spans="1:68" x14ac:dyDescent="0.25">
      <c r="A631" s="1"/>
      <c r="B631" s="2"/>
      <c r="BJ631" s="3"/>
      <c r="BL631" s="3"/>
      <c r="BN631" s="3"/>
      <c r="BP631" s="3"/>
    </row>
    <row r="632" spans="1:68" x14ac:dyDescent="0.25">
      <c r="A632" s="1"/>
      <c r="B632" s="2"/>
      <c r="BJ632" s="3"/>
      <c r="BL632" s="3"/>
      <c r="BN632" s="3"/>
      <c r="BP632" s="3"/>
    </row>
    <row r="633" spans="1:68" x14ac:dyDescent="0.25">
      <c r="A633" s="1"/>
      <c r="B633" s="2"/>
      <c r="BJ633" s="3"/>
      <c r="BL633" s="3"/>
      <c r="BN633" s="3"/>
      <c r="BP633" s="3"/>
    </row>
    <row r="634" spans="1:68" x14ac:dyDescent="0.25">
      <c r="A634" s="1"/>
      <c r="B634" s="2"/>
      <c r="BJ634" s="3"/>
      <c r="BL634" s="3"/>
      <c r="BN634" s="3"/>
      <c r="BP634" s="3"/>
    </row>
    <row r="635" spans="1:68" x14ac:dyDescent="0.25">
      <c r="A635" s="1"/>
      <c r="B635" s="2"/>
      <c r="BJ635" s="3"/>
      <c r="BL635" s="3"/>
      <c r="BN635" s="3"/>
      <c r="BP635" s="3"/>
    </row>
    <row r="636" spans="1:68" x14ac:dyDescent="0.25">
      <c r="A636" s="1"/>
      <c r="B636" s="2"/>
      <c r="BJ636" s="3"/>
      <c r="BL636" s="3"/>
      <c r="BN636" s="3"/>
      <c r="BP636" s="3"/>
    </row>
    <row r="637" spans="1:68" x14ac:dyDescent="0.25">
      <c r="A637" s="1"/>
      <c r="B637" s="2"/>
      <c r="BJ637" s="3"/>
      <c r="BL637" s="3"/>
      <c r="BN637" s="3"/>
      <c r="BP637" s="3"/>
    </row>
    <row r="638" spans="1:68" x14ac:dyDescent="0.25">
      <c r="A638" s="1"/>
      <c r="B638" s="2"/>
      <c r="BJ638" s="3"/>
      <c r="BL638" s="3"/>
      <c r="BN638" s="3"/>
      <c r="BP638" s="3"/>
    </row>
    <row r="639" spans="1:68" x14ac:dyDescent="0.25">
      <c r="A639" s="1"/>
      <c r="B639" s="2"/>
      <c r="BJ639" s="3"/>
      <c r="BL639" s="3"/>
      <c r="BN639" s="3"/>
      <c r="BP639" s="3"/>
    </row>
    <row r="640" spans="1:68" x14ac:dyDescent="0.25">
      <c r="A640" s="1"/>
      <c r="B640" s="2"/>
      <c r="BJ640" s="3"/>
      <c r="BL640" s="3"/>
      <c r="BN640" s="3"/>
      <c r="BP640" s="3"/>
    </row>
    <row r="641" spans="1:68" x14ac:dyDescent="0.25">
      <c r="A641" s="1"/>
      <c r="B641" s="2"/>
      <c r="BJ641" s="3"/>
      <c r="BL641" s="3"/>
      <c r="BN641" s="3"/>
      <c r="BP641" s="3"/>
    </row>
    <row r="642" spans="1:68" x14ac:dyDescent="0.25">
      <c r="A642" s="1"/>
      <c r="B642" s="2"/>
      <c r="BJ642" s="3"/>
      <c r="BL642" s="3"/>
      <c r="BN642" s="3"/>
      <c r="BP642" s="3"/>
    </row>
    <row r="643" spans="1:68" x14ac:dyDescent="0.25">
      <c r="A643" s="1"/>
      <c r="B643" s="2"/>
      <c r="BJ643" s="3"/>
      <c r="BL643" s="3"/>
      <c r="BN643" s="3"/>
      <c r="BP643" s="3"/>
    </row>
    <row r="644" spans="1:68" x14ac:dyDescent="0.25">
      <c r="A644" s="1"/>
      <c r="B644" s="2"/>
      <c r="BJ644" s="3"/>
      <c r="BL644" s="3"/>
      <c r="BN644" s="3"/>
      <c r="BP644" s="3"/>
    </row>
    <row r="645" spans="1:68" x14ac:dyDescent="0.25">
      <c r="A645" s="1"/>
      <c r="B645" s="2"/>
      <c r="BJ645" s="3"/>
      <c r="BL645" s="3"/>
      <c r="BN645" s="3"/>
      <c r="BP645" s="3"/>
    </row>
    <row r="646" spans="1:68" x14ac:dyDescent="0.25">
      <c r="A646" s="1"/>
      <c r="B646" s="2"/>
      <c r="BJ646" s="3"/>
      <c r="BL646" s="3"/>
      <c r="BN646" s="3"/>
      <c r="BP646" s="3"/>
    </row>
    <row r="647" spans="1:68" x14ac:dyDescent="0.25">
      <c r="A647" s="1"/>
      <c r="B647" s="2"/>
      <c r="BJ647" s="3"/>
      <c r="BL647" s="3"/>
      <c r="BN647" s="3"/>
      <c r="BP647" s="3"/>
    </row>
    <row r="648" spans="1:68" x14ac:dyDescent="0.25">
      <c r="A648" s="1"/>
      <c r="B648" s="2"/>
      <c r="BJ648" s="3"/>
      <c r="BL648" s="3"/>
      <c r="BN648" s="3"/>
      <c r="BP648" s="3"/>
    </row>
    <row r="649" spans="1:68" x14ac:dyDescent="0.25">
      <c r="A649" s="1"/>
      <c r="B649" s="2"/>
      <c r="BJ649" s="3"/>
      <c r="BL649" s="3"/>
      <c r="BN649" s="3"/>
      <c r="BP649" s="3"/>
    </row>
    <row r="650" spans="1:68" x14ac:dyDescent="0.25">
      <c r="A650" s="1"/>
      <c r="B650" s="2"/>
      <c r="BJ650" s="3"/>
      <c r="BL650" s="3"/>
      <c r="BN650" s="3"/>
      <c r="BP650" s="3"/>
    </row>
    <row r="651" spans="1:68" x14ac:dyDescent="0.25">
      <c r="A651" s="1"/>
      <c r="B651" s="2"/>
      <c r="BJ651" s="3"/>
      <c r="BL651" s="3"/>
      <c r="BN651" s="3"/>
      <c r="BP651" s="3"/>
    </row>
    <row r="652" spans="1:68" x14ac:dyDescent="0.25">
      <c r="A652" s="1"/>
      <c r="B652" s="2"/>
      <c r="BJ652" s="3"/>
      <c r="BL652" s="3"/>
      <c r="BN652" s="3"/>
      <c r="BP652" s="3"/>
    </row>
    <row r="653" spans="1:68" x14ac:dyDescent="0.25">
      <c r="A653" s="1"/>
      <c r="B653" s="2"/>
      <c r="BJ653" s="3"/>
      <c r="BL653" s="3"/>
      <c r="BN653" s="3"/>
      <c r="BP653" s="3"/>
    </row>
    <row r="654" spans="1:68" x14ac:dyDescent="0.25">
      <c r="A654" s="1"/>
      <c r="B654" s="2"/>
      <c r="BJ654" s="3"/>
      <c r="BL654" s="3"/>
      <c r="BN654" s="3"/>
      <c r="BP654" s="3"/>
    </row>
    <row r="655" spans="1:68" x14ac:dyDescent="0.25">
      <c r="A655" s="1"/>
      <c r="B655" s="2"/>
      <c r="BJ655" s="3"/>
      <c r="BL655" s="3"/>
      <c r="BN655" s="3"/>
      <c r="BP655" s="3"/>
    </row>
    <row r="656" spans="1:68" x14ac:dyDescent="0.25">
      <c r="A656" s="1"/>
      <c r="B656" s="2"/>
      <c r="BJ656" s="3"/>
      <c r="BL656" s="3"/>
      <c r="BN656" s="3"/>
      <c r="BP656" s="3"/>
    </row>
    <row r="657" spans="1:68" x14ac:dyDescent="0.25">
      <c r="A657" s="1"/>
      <c r="B657" s="2"/>
      <c r="BJ657" s="3"/>
      <c r="BL657" s="3"/>
      <c r="BN657" s="3"/>
      <c r="BP657" s="3"/>
    </row>
    <row r="658" spans="1:68" x14ac:dyDescent="0.25">
      <c r="A658" s="1"/>
      <c r="B658" s="2"/>
      <c r="BJ658" s="3"/>
      <c r="BL658" s="3"/>
      <c r="BN658" s="3"/>
      <c r="BP658" s="3"/>
    </row>
    <row r="659" spans="1:68" x14ac:dyDescent="0.25">
      <c r="A659" s="1"/>
      <c r="B659" s="2"/>
      <c r="BJ659" s="3"/>
      <c r="BL659" s="3"/>
      <c r="BN659" s="3"/>
      <c r="BP659" s="3"/>
    </row>
    <row r="660" spans="1:68" x14ac:dyDescent="0.25">
      <c r="A660" s="1"/>
      <c r="B660" s="2"/>
      <c r="BJ660" s="3"/>
      <c r="BL660" s="3"/>
      <c r="BN660" s="3"/>
      <c r="BP660" s="3"/>
    </row>
    <row r="661" spans="1:68" x14ac:dyDescent="0.25">
      <c r="A661" s="1"/>
      <c r="B661" s="2"/>
      <c r="BJ661" s="3"/>
      <c r="BL661" s="3"/>
      <c r="BN661" s="3"/>
      <c r="BP661" s="3"/>
    </row>
    <row r="662" spans="1:68" x14ac:dyDescent="0.25">
      <c r="A662" s="1"/>
      <c r="B662" s="2"/>
      <c r="BJ662" s="3"/>
      <c r="BL662" s="3"/>
      <c r="BN662" s="3"/>
      <c r="BP662" s="3"/>
    </row>
    <row r="663" spans="1:68" x14ac:dyDescent="0.25">
      <c r="A663" s="1"/>
      <c r="B663" s="2"/>
      <c r="BJ663" s="3"/>
      <c r="BL663" s="3"/>
      <c r="BN663" s="3"/>
      <c r="BP663" s="3"/>
    </row>
    <row r="664" spans="1:68" x14ac:dyDescent="0.25">
      <c r="A664" s="1"/>
      <c r="B664" s="2"/>
      <c r="BJ664" s="3"/>
      <c r="BL664" s="3"/>
      <c r="BN664" s="3"/>
      <c r="BP664" s="3"/>
    </row>
    <row r="665" spans="1:68" x14ac:dyDescent="0.25">
      <c r="A665" s="1"/>
      <c r="B665" s="2"/>
      <c r="BJ665" s="3"/>
      <c r="BL665" s="3"/>
      <c r="BN665" s="3"/>
      <c r="BP665" s="3"/>
    </row>
    <row r="666" spans="1:68" x14ac:dyDescent="0.25">
      <c r="A666" s="1"/>
      <c r="B666" s="2"/>
      <c r="BJ666" s="3"/>
      <c r="BL666" s="3"/>
      <c r="BN666" s="3"/>
      <c r="BP666" s="3"/>
    </row>
    <row r="667" spans="1:68" x14ac:dyDescent="0.25">
      <c r="A667" s="1"/>
      <c r="B667" s="2"/>
      <c r="BJ667" s="3"/>
      <c r="BL667" s="3"/>
      <c r="BN667" s="3"/>
      <c r="BP667" s="3"/>
    </row>
    <row r="668" spans="1:68" x14ac:dyDescent="0.25">
      <c r="A668" s="1"/>
      <c r="B668" s="2"/>
      <c r="BJ668" s="3"/>
      <c r="BL668" s="3"/>
      <c r="BN668" s="3"/>
      <c r="BP668" s="3"/>
    </row>
    <row r="669" spans="1:68" x14ac:dyDescent="0.25">
      <c r="A669" s="1"/>
      <c r="B669" s="2"/>
      <c r="BJ669" s="3"/>
      <c r="BL669" s="3"/>
      <c r="BN669" s="3"/>
      <c r="BP669" s="3"/>
    </row>
    <row r="670" spans="1:68" x14ac:dyDescent="0.25">
      <c r="A670" s="1"/>
      <c r="B670" s="2"/>
      <c r="BJ670" s="3"/>
      <c r="BL670" s="3"/>
      <c r="BN670" s="3"/>
      <c r="BP670" s="3"/>
    </row>
    <row r="671" spans="1:68" x14ac:dyDescent="0.25">
      <c r="A671" s="1"/>
      <c r="B671" s="2"/>
      <c r="BJ671" s="3"/>
      <c r="BL671" s="3"/>
      <c r="BN671" s="3"/>
      <c r="BP671" s="3"/>
    </row>
    <row r="672" spans="1:68" x14ac:dyDescent="0.25">
      <c r="A672" s="1"/>
      <c r="B672" s="2"/>
      <c r="BJ672" s="3"/>
      <c r="BL672" s="3"/>
      <c r="BN672" s="3"/>
      <c r="BP672" s="3"/>
    </row>
    <row r="673" spans="1:68" x14ac:dyDescent="0.25">
      <c r="A673" s="1"/>
      <c r="B673" s="2"/>
      <c r="BJ673" s="3"/>
      <c r="BL673" s="3"/>
      <c r="BN673" s="3"/>
      <c r="BP673" s="3"/>
    </row>
    <row r="674" spans="1:68" x14ac:dyDescent="0.25">
      <c r="A674" s="1"/>
      <c r="B674" s="2"/>
      <c r="BJ674" s="3"/>
      <c r="BL674" s="3"/>
      <c r="BN674" s="3"/>
      <c r="BP674" s="3"/>
    </row>
    <row r="675" spans="1:68" x14ac:dyDescent="0.25">
      <c r="A675" s="1"/>
      <c r="B675" s="2"/>
      <c r="BJ675" s="3"/>
      <c r="BL675" s="3"/>
      <c r="BN675" s="3"/>
      <c r="BP675" s="3"/>
    </row>
    <row r="676" spans="1:68" x14ac:dyDescent="0.25">
      <c r="A676" s="1"/>
      <c r="B676" s="2"/>
      <c r="BJ676" s="3"/>
      <c r="BL676" s="3"/>
      <c r="BN676" s="3"/>
      <c r="BP676" s="3"/>
    </row>
    <row r="677" spans="1:68" x14ac:dyDescent="0.25">
      <c r="A677" s="1"/>
      <c r="B677" s="2"/>
      <c r="BJ677" s="3"/>
      <c r="BL677" s="3"/>
      <c r="BN677" s="3"/>
      <c r="BP677" s="3"/>
    </row>
    <row r="678" spans="1:68" x14ac:dyDescent="0.25">
      <c r="A678" s="1"/>
      <c r="B678" s="2"/>
      <c r="BJ678" s="3"/>
      <c r="BL678" s="3"/>
      <c r="BN678" s="3"/>
      <c r="BP678" s="3"/>
    </row>
    <row r="679" spans="1:68" x14ac:dyDescent="0.25">
      <c r="A679" s="1"/>
      <c r="B679" s="2"/>
      <c r="BJ679" s="3"/>
      <c r="BL679" s="3"/>
      <c r="BN679" s="3"/>
      <c r="BP679" s="3"/>
    </row>
    <row r="680" spans="1:68" x14ac:dyDescent="0.25">
      <c r="A680" s="1"/>
      <c r="B680" s="2"/>
      <c r="BJ680" s="3"/>
      <c r="BL680" s="3"/>
      <c r="BN680" s="3"/>
      <c r="BP680" s="3"/>
    </row>
    <row r="681" spans="1:68" x14ac:dyDescent="0.25">
      <c r="A681" s="1"/>
      <c r="B681" s="2"/>
      <c r="BJ681" s="3"/>
      <c r="BL681" s="3"/>
      <c r="BN681" s="3"/>
      <c r="BP681" s="3"/>
    </row>
    <row r="682" spans="1:68" x14ac:dyDescent="0.25">
      <c r="A682" s="1"/>
      <c r="B682" s="2"/>
      <c r="BJ682" s="3"/>
      <c r="BL682" s="3"/>
      <c r="BN682" s="3"/>
      <c r="BP682" s="3"/>
    </row>
    <row r="683" spans="1:68" x14ac:dyDescent="0.25">
      <c r="A683" s="1"/>
      <c r="B683" s="2"/>
      <c r="BJ683" s="3"/>
      <c r="BL683" s="3"/>
      <c r="BN683" s="3"/>
      <c r="BP683" s="3"/>
    </row>
    <row r="684" spans="1:68" x14ac:dyDescent="0.25">
      <c r="A684" s="1"/>
      <c r="B684" s="2"/>
      <c r="BJ684" s="3"/>
      <c r="BL684" s="3"/>
      <c r="BN684" s="3"/>
      <c r="BP684" s="3"/>
    </row>
    <row r="685" spans="1:68" x14ac:dyDescent="0.25">
      <c r="A685" s="1"/>
      <c r="B685" s="2"/>
      <c r="BJ685" s="3"/>
      <c r="BL685" s="3"/>
      <c r="BN685" s="3"/>
      <c r="BP685" s="3"/>
    </row>
    <row r="686" spans="1:68" x14ac:dyDescent="0.25">
      <c r="A686" s="1"/>
      <c r="B686" s="2"/>
      <c r="BJ686" s="3"/>
      <c r="BL686" s="3"/>
      <c r="BN686" s="3"/>
      <c r="BP686" s="3"/>
    </row>
    <row r="687" spans="1:68" x14ac:dyDescent="0.25">
      <c r="A687" s="1"/>
      <c r="B687" s="2"/>
      <c r="BJ687" s="3"/>
      <c r="BL687" s="3"/>
      <c r="BN687" s="3"/>
      <c r="BP687" s="3"/>
    </row>
    <row r="688" spans="1:68" x14ac:dyDescent="0.25">
      <c r="A688" s="1"/>
      <c r="B688" s="2"/>
      <c r="BJ688" s="3"/>
      <c r="BL688" s="3"/>
      <c r="BN688" s="3"/>
      <c r="BP688" s="3"/>
    </row>
    <row r="689" spans="1:68" x14ac:dyDescent="0.25">
      <c r="A689" s="1"/>
      <c r="B689" s="2"/>
      <c r="BJ689" s="3"/>
      <c r="BL689" s="3"/>
      <c r="BN689" s="3"/>
      <c r="BP689" s="3"/>
    </row>
    <row r="690" spans="1:68" x14ac:dyDescent="0.25">
      <c r="A690" s="1"/>
      <c r="B690" s="2"/>
      <c r="BJ690" s="3"/>
      <c r="BL690" s="3"/>
      <c r="BN690" s="3"/>
      <c r="BP690" s="3"/>
    </row>
    <row r="691" spans="1:68" x14ac:dyDescent="0.25">
      <c r="A691" s="1"/>
      <c r="B691" s="2"/>
      <c r="BJ691" s="3"/>
      <c r="BL691" s="3"/>
      <c r="BN691" s="3"/>
      <c r="BP691" s="3"/>
    </row>
    <row r="692" spans="1:68" x14ac:dyDescent="0.25">
      <c r="A692" s="1"/>
      <c r="B692" s="2"/>
      <c r="BJ692" s="3"/>
      <c r="BL692" s="3"/>
      <c r="BN692" s="3"/>
      <c r="BP692" s="3"/>
    </row>
    <row r="693" spans="1:68" x14ac:dyDescent="0.25">
      <c r="A693" s="1"/>
      <c r="B693" s="2"/>
      <c r="BJ693" s="3"/>
      <c r="BL693" s="3"/>
      <c r="BN693" s="3"/>
      <c r="BP693" s="3"/>
    </row>
    <row r="694" spans="1:68" x14ac:dyDescent="0.25">
      <c r="A694" s="1"/>
      <c r="B694" s="2"/>
      <c r="BJ694" s="3"/>
      <c r="BL694" s="3"/>
      <c r="BN694" s="3"/>
      <c r="BP694" s="3"/>
    </row>
    <row r="695" spans="1:68" x14ac:dyDescent="0.25">
      <c r="A695" s="1"/>
      <c r="B695" s="2"/>
      <c r="BJ695" s="3"/>
      <c r="BL695" s="3"/>
      <c r="BN695" s="3"/>
      <c r="BP695" s="3"/>
    </row>
    <row r="696" spans="1:68" x14ac:dyDescent="0.25">
      <c r="A696" s="1"/>
      <c r="B696" s="2"/>
      <c r="BJ696" s="3"/>
      <c r="BL696" s="3"/>
      <c r="BN696" s="3"/>
      <c r="BP696" s="3"/>
    </row>
    <row r="697" spans="1:68" x14ac:dyDescent="0.25">
      <c r="A697" s="1"/>
      <c r="B697" s="2"/>
      <c r="BJ697" s="3"/>
      <c r="BL697" s="3"/>
      <c r="BN697" s="3"/>
      <c r="BP697" s="3"/>
    </row>
    <row r="698" spans="1:68" x14ac:dyDescent="0.25">
      <c r="A698" s="1"/>
      <c r="B698" s="2"/>
      <c r="BJ698" s="3"/>
      <c r="BL698" s="3"/>
      <c r="BN698" s="3"/>
      <c r="BP698" s="3"/>
    </row>
    <row r="699" spans="1:68" x14ac:dyDescent="0.25">
      <c r="A699" s="1"/>
      <c r="B699" s="2"/>
      <c r="BJ699" s="3"/>
      <c r="BL699" s="3"/>
      <c r="BN699" s="3"/>
      <c r="BP699" s="3"/>
    </row>
    <row r="700" spans="1:68" x14ac:dyDescent="0.25">
      <c r="A700" s="1"/>
      <c r="B700" s="2"/>
      <c r="BJ700" s="3"/>
      <c r="BL700" s="3"/>
      <c r="BN700" s="3"/>
      <c r="BP700" s="3"/>
    </row>
    <row r="701" spans="1:68" x14ac:dyDescent="0.25">
      <c r="A701" s="1"/>
      <c r="B701" s="2"/>
      <c r="BJ701" s="3"/>
      <c r="BL701" s="3"/>
      <c r="BN701" s="3"/>
      <c r="BP701" s="3"/>
    </row>
    <row r="702" spans="1:68" x14ac:dyDescent="0.25">
      <c r="A702" s="1"/>
      <c r="B702" s="2"/>
      <c r="BJ702" s="3"/>
      <c r="BL702" s="3"/>
      <c r="BN702" s="3"/>
      <c r="BP702" s="3"/>
    </row>
    <row r="703" spans="1:68" x14ac:dyDescent="0.25">
      <c r="A703" s="1"/>
      <c r="B703" s="2"/>
      <c r="BJ703" s="3"/>
      <c r="BL703" s="3"/>
      <c r="BN703" s="3"/>
      <c r="BP703" s="3"/>
    </row>
    <row r="704" spans="1:68" x14ac:dyDescent="0.25">
      <c r="A704" s="1"/>
      <c r="B704" s="2"/>
      <c r="BJ704" s="3"/>
      <c r="BL704" s="3"/>
      <c r="BN704" s="3"/>
      <c r="BP704" s="3"/>
    </row>
    <row r="705" spans="1:68" x14ac:dyDescent="0.25">
      <c r="A705" s="1"/>
      <c r="B705" s="2"/>
      <c r="BJ705" s="3"/>
      <c r="BL705" s="3"/>
      <c r="BN705" s="3"/>
      <c r="BP705" s="3"/>
    </row>
    <row r="706" spans="1:68" x14ac:dyDescent="0.25">
      <c r="A706" s="1"/>
      <c r="B706" s="2"/>
      <c r="BJ706" s="3"/>
      <c r="BL706" s="3"/>
      <c r="BN706" s="3"/>
      <c r="BP706" s="3"/>
    </row>
    <row r="707" spans="1:68" x14ac:dyDescent="0.25">
      <c r="A707" s="1"/>
      <c r="B707" s="2"/>
      <c r="BJ707" s="3"/>
      <c r="BL707" s="3"/>
      <c r="BN707" s="3"/>
      <c r="BP707" s="3"/>
    </row>
    <row r="708" spans="1:68" x14ac:dyDescent="0.25">
      <c r="A708" s="1"/>
      <c r="B708" s="2"/>
      <c r="BJ708" s="3"/>
      <c r="BL708" s="3"/>
      <c r="BN708" s="3"/>
      <c r="BP708" s="3"/>
    </row>
    <row r="709" spans="1:68" x14ac:dyDescent="0.25">
      <c r="A709" s="1"/>
      <c r="B709" s="2"/>
      <c r="BJ709" s="3"/>
      <c r="BL709" s="3"/>
      <c r="BN709" s="3"/>
      <c r="BP709" s="3"/>
    </row>
    <row r="710" spans="1:68" x14ac:dyDescent="0.25">
      <c r="A710" s="1"/>
      <c r="B710" s="2"/>
      <c r="BJ710" s="3"/>
      <c r="BL710" s="3"/>
      <c r="BN710" s="3"/>
      <c r="BP710" s="3"/>
    </row>
    <row r="711" spans="1:68" x14ac:dyDescent="0.25">
      <c r="A711" s="1"/>
      <c r="B711" s="2"/>
      <c r="BJ711" s="3"/>
      <c r="BL711" s="3"/>
      <c r="BN711" s="3"/>
      <c r="BP711" s="3"/>
    </row>
    <row r="712" spans="1:68" x14ac:dyDescent="0.25">
      <c r="A712" s="1"/>
      <c r="B712" s="2"/>
      <c r="BJ712" s="3"/>
      <c r="BL712" s="3"/>
      <c r="BN712" s="3"/>
      <c r="BP712" s="3"/>
    </row>
    <row r="713" spans="1:68" x14ac:dyDescent="0.25">
      <c r="A713" s="1"/>
      <c r="B713" s="2"/>
      <c r="BJ713" s="3"/>
      <c r="BL713" s="3"/>
      <c r="BN713" s="3"/>
      <c r="BP713" s="3"/>
    </row>
    <row r="714" spans="1:68" x14ac:dyDescent="0.25">
      <c r="A714" s="1"/>
      <c r="B714" s="2"/>
      <c r="BJ714" s="3"/>
      <c r="BL714" s="3"/>
      <c r="BN714" s="3"/>
      <c r="BP714" s="3"/>
    </row>
    <row r="715" spans="1:68" x14ac:dyDescent="0.25">
      <c r="A715" s="1"/>
      <c r="B715" s="2"/>
      <c r="BJ715" s="3"/>
      <c r="BL715" s="3"/>
      <c r="BN715" s="3"/>
      <c r="BP715" s="3"/>
    </row>
    <row r="716" spans="1:68" x14ac:dyDescent="0.25">
      <c r="A716" s="1"/>
      <c r="B716" s="2"/>
      <c r="BJ716" s="3"/>
      <c r="BL716" s="3"/>
      <c r="BN716" s="3"/>
      <c r="BP716" s="3"/>
    </row>
    <row r="717" spans="1:68" x14ac:dyDescent="0.25">
      <c r="A717" s="1"/>
      <c r="B717" s="2"/>
      <c r="BJ717" s="3"/>
      <c r="BL717" s="3"/>
      <c r="BN717" s="3"/>
      <c r="BP717" s="3"/>
    </row>
    <row r="718" spans="1:68" x14ac:dyDescent="0.25">
      <c r="A718" s="1"/>
      <c r="B718" s="2"/>
      <c r="BJ718" s="3"/>
      <c r="BL718" s="3"/>
      <c r="BN718" s="3"/>
      <c r="BP718" s="3"/>
    </row>
    <row r="719" spans="1:68" x14ac:dyDescent="0.25">
      <c r="A719" s="1"/>
      <c r="B719" s="2"/>
      <c r="BJ719" s="3"/>
      <c r="BL719" s="3"/>
      <c r="BN719" s="3"/>
      <c r="BP719" s="3"/>
    </row>
    <row r="720" spans="1:68" x14ac:dyDescent="0.25">
      <c r="A720" s="1"/>
      <c r="B720" s="2"/>
      <c r="BJ720" s="3"/>
      <c r="BL720" s="3"/>
      <c r="BN720" s="3"/>
      <c r="BP720" s="3"/>
    </row>
    <row r="721" spans="1:68" x14ac:dyDescent="0.25">
      <c r="A721" s="1"/>
      <c r="B721" s="2"/>
      <c r="BJ721" s="3"/>
      <c r="BL721" s="3"/>
      <c r="BN721" s="3"/>
      <c r="BP721" s="3"/>
    </row>
    <row r="722" spans="1:68" x14ac:dyDescent="0.25">
      <c r="A722" s="1"/>
      <c r="B722" s="2"/>
      <c r="BJ722" s="3"/>
      <c r="BL722" s="3"/>
      <c r="BN722" s="3"/>
      <c r="BP722" s="3"/>
    </row>
    <row r="723" spans="1:68" x14ac:dyDescent="0.25">
      <c r="A723" s="1"/>
      <c r="B723" s="2"/>
      <c r="BJ723" s="3"/>
      <c r="BL723" s="3"/>
      <c r="BN723" s="3"/>
      <c r="BP723" s="3"/>
    </row>
    <row r="724" spans="1:68" x14ac:dyDescent="0.25">
      <c r="A724" s="1"/>
      <c r="B724" s="2"/>
      <c r="BJ724" s="3"/>
      <c r="BL724" s="3"/>
      <c r="BN724" s="3"/>
      <c r="BP724" s="3"/>
    </row>
    <row r="725" spans="1:68" x14ac:dyDescent="0.25">
      <c r="A725" s="1"/>
      <c r="B725" s="2"/>
      <c r="BJ725" s="3"/>
      <c r="BL725" s="3"/>
      <c r="BN725" s="3"/>
      <c r="BP725" s="3"/>
    </row>
    <row r="726" spans="1:68" x14ac:dyDescent="0.25">
      <c r="A726" s="1"/>
      <c r="B726" s="2"/>
      <c r="BJ726" s="3"/>
      <c r="BL726" s="3"/>
      <c r="BN726" s="3"/>
      <c r="BP726" s="3"/>
    </row>
    <row r="727" spans="1:68" x14ac:dyDescent="0.25">
      <c r="A727" s="1"/>
      <c r="B727" s="2"/>
      <c r="BJ727" s="3"/>
      <c r="BL727" s="3"/>
      <c r="BN727" s="3"/>
      <c r="BP727" s="3"/>
    </row>
    <row r="728" spans="1:68" x14ac:dyDescent="0.25">
      <c r="A728" s="1"/>
      <c r="B728" s="2"/>
      <c r="BJ728" s="3"/>
      <c r="BL728" s="3"/>
      <c r="BN728" s="3"/>
      <c r="BP728" s="3"/>
    </row>
    <row r="729" spans="1:68" x14ac:dyDescent="0.25">
      <c r="A729" s="1"/>
      <c r="B729" s="2"/>
      <c r="BJ729" s="3"/>
      <c r="BL729" s="3"/>
      <c r="BN729" s="3"/>
      <c r="BP729" s="3"/>
    </row>
    <row r="730" spans="1:68" x14ac:dyDescent="0.25">
      <c r="A730" s="1"/>
      <c r="B730" s="2"/>
      <c r="BJ730" s="3"/>
      <c r="BL730" s="3"/>
      <c r="BN730" s="3"/>
      <c r="BP730" s="3"/>
    </row>
    <row r="731" spans="1:68" x14ac:dyDescent="0.25">
      <c r="A731" s="1"/>
      <c r="B731" s="2"/>
      <c r="BJ731" s="3"/>
      <c r="BL731" s="3"/>
      <c r="BN731" s="3"/>
      <c r="BP731" s="3"/>
    </row>
    <row r="732" spans="1:68" x14ac:dyDescent="0.25">
      <c r="A732" s="1"/>
      <c r="B732" s="2"/>
      <c r="BJ732" s="3"/>
      <c r="BL732" s="3"/>
      <c r="BN732" s="3"/>
      <c r="BP732" s="3"/>
    </row>
    <row r="733" spans="1:68" x14ac:dyDescent="0.25">
      <c r="A733" s="1"/>
      <c r="B733" s="2"/>
      <c r="BJ733" s="3"/>
      <c r="BL733" s="3"/>
      <c r="BN733" s="3"/>
      <c r="BP733" s="3"/>
    </row>
    <row r="734" spans="1:68" x14ac:dyDescent="0.25">
      <c r="A734" s="1"/>
      <c r="B734" s="2"/>
      <c r="BJ734" s="3"/>
      <c r="BL734" s="3"/>
      <c r="BN734" s="3"/>
      <c r="BP734" s="3"/>
    </row>
    <row r="735" spans="1:68" x14ac:dyDescent="0.25">
      <c r="A735" s="1"/>
      <c r="B735" s="2"/>
      <c r="BJ735" s="3"/>
      <c r="BL735" s="3"/>
      <c r="BN735" s="3"/>
      <c r="BP735" s="3"/>
    </row>
    <row r="736" spans="1:68" x14ac:dyDescent="0.25">
      <c r="A736" s="1"/>
      <c r="B736" s="2"/>
      <c r="BJ736" s="3"/>
      <c r="BL736" s="3"/>
      <c r="BN736" s="3"/>
      <c r="BP736" s="3"/>
    </row>
    <row r="737" spans="1:68" x14ac:dyDescent="0.25">
      <c r="A737" s="1"/>
      <c r="B737" s="2"/>
      <c r="BJ737" s="3"/>
      <c r="BL737" s="3"/>
      <c r="BN737" s="3"/>
      <c r="BP737" s="3"/>
    </row>
    <row r="738" spans="1:68" x14ac:dyDescent="0.25">
      <c r="A738" s="1"/>
      <c r="B738" s="2"/>
      <c r="BJ738" s="3"/>
      <c r="BL738" s="3"/>
      <c r="BN738" s="3"/>
      <c r="BP738" s="3"/>
    </row>
    <row r="739" spans="1:68" x14ac:dyDescent="0.25">
      <c r="A739" s="1"/>
      <c r="B739" s="2"/>
      <c r="BJ739" s="3"/>
      <c r="BL739" s="3"/>
      <c r="BN739" s="3"/>
      <c r="BP739" s="3"/>
    </row>
    <row r="740" spans="1:68" x14ac:dyDescent="0.25">
      <c r="A740" s="1"/>
      <c r="B740" s="2"/>
      <c r="BJ740" s="3"/>
      <c r="BL740" s="3"/>
      <c r="BN740" s="3"/>
      <c r="BP740" s="3"/>
    </row>
    <row r="741" spans="1:68" x14ac:dyDescent="0.25">
      <c r="A741" s="1"/>
      <c r="B741" s="2"/>
      <c r="BJ741" s="3"/>
      <c r="BL741" s="3"/>
      <c r="BN741" s="3"/>
      <c r="BP741" s="3"/>
    </row>
    <row r="742" spans="1:68" x14ac:dyDescent="0.25">
      <c r="A742" s="1"/>
      <c r="B742" s="2"/>
      <c r="BJ742" s="3"/>
      <c r="BL742" s="3"/>
      <c r="BN742" s="3"/>
      <c r="BP742" s="3"/>
    </row>
    <row r="743" spans="1:68" x14ac:dyDescent="0.25">
      <c r="A743" s="1"/>
      <c r="B743" s="2"/>
      <c r="BJ743" s="3"/>
      <c r="BL743" s="3"/>
      <c r="BN743" s="3"/>
      <c r="BP743" s="3"/>
    </row>
    <row r="744" spans="1:68" x14ac:dyDescent="0.25">
      <c r="A744" s="1"/>
      <c r="B744" s="2"/>
      <c r="BJ744" s="3"/>
      <c r="BL744" s="3"/>
      <c r="BN744" s="3"/>
      <c r="BP744" s="3"/>
    </row>
    <row r="745" spans="1:68" x14ac:dyDescent="0.25">
      <c r="A745" s="1"/>
      <c r="B745" s="2"/>
      <c r="BJ745" s="3"/>
      <c r="BL745" s="3"/>
      <c r="BN745" s="3"/>
      <c r="BP745" s="3"/>
    </row>
    <row r="746" spans="1:68" x14ac:dyDescent="0.25">
      <c r="A746" s="1"/>
      <c r="B746" s="2"/>
      <c r="BJ746" s="3"/>
      <c r="BL746" s="3"/>
      <c r="BN746" s="3"/>
      <c r="BP746" s="3"/>
    </row>
    <row r="747" spans="1:68" x14ac:dyDescent="0.25">
      <c r="A747" s="1"/>
      <c r="B747" s="2"/>
      <c r="BJ747" s="3"/>
      <c r="BL747" s="3"/>
      <c r="BN747" s="3"/>
      <c r="BP747" s="3"/>
    </row>
    <row r="748" spans="1:68" x14ac:dyDescent="0.25">
      <c r="A748" s="1"/>
      <c r="B748" s="2"/>
      <c r="BJ748" s="3"/>
      <c r="BL748" s="3"/>
      <c r="BN748" s="3"/>
      <c r="BP748" s="3"/>
    </row>
    <row r="749" spans="1:68" x14ac:dyDescent="0.25">
      <c r="A749" s="1"/>
      <c r="B749" s="2"/>
      <c r="BJ749" s="3"/>
      <c r="BL749" s="3"/>
      <c r="BN749" s="3"/>
      <c r="BP749" s="3"/>
    </row>
    <row r="750" spans="1:68" x14ac:dyDescent="0.25">
      <c r="A750" s="1"/>
      <c r="B750" s="2"/>
      <c r="BJ750" s="3"/>
      <c r="BL750" s="3"/>
      <c r="BN750" s="3"/>
      <c r="BP750" s="3"/>
    </row>
    <row r="751" spans="1:68" x14ac:dyDescent="0.25">
      <c r="A751" s="1"/>
      <c r="B751" s="2"/>
      <c r="BJ751" s="3"/>
      <c r="BL751" s="3"/>
      <c r="BN751" s="3"/>
      <c r="BP751" s="3"/>
    </row>
    <row r="752" spans="1:68" x14ac:dyDescent="0.25">
      <c r="A752" s="1"/>
      <c r="B752" s="2"/>
      <c r="BJ752" s="3"/>
      <c r="BL752" s="3"/>
      <c r="BN752" s="3"/>
      <c r="BP752" s="3"/>
    </row>
    <row r="753" spans="1:68" x14ac:dyDescent="0.25">
      <c r="A753" s="1"/>
      <c r="B753" s="2"/>
      <c r="BJ753" s="3"/>
      <c r="BL753" s="3"/>
      <c r="BN753" s="3"/>
      <c r="BP753" s="3"/>
    </row>
    <row r="754" spans="1:68" x14ac:dyDescent="0.25">
      <c r="A754" s="1"/>
      <c r="B754" s="2"/>
      <c r="BJ754" s="3"/>
      <c r="BL754" s="3"/>
      <c r="BN754" s="3"/>
      <c r="BP754" s="3"/>
    </row>
    <row r="755" spans="1:68" x14ac:dyDescent="0.25">
      <c r="A755" s="1"/>
      <c r="B755" s="2"/>
      <c r="BJ755" s="3"/>
      <c r="BL755" s="3"/>
      <c r="BN755" s="3"/>
      <c r="BP755" s="3"/>
    </row>
    <row r="756" spans="1:68" x14ac:dyDescent="0.25">
      <c r="A756" s="1"/>
      <c r="B756" s="2"/>
      <c r="BJ756" s="3"/>
      <c r="BL756" s="3"/>
      <c r="BN756" s="3"/>
      <c r="BP756" s="3"/>
    </row>
    <row r="757" spans="1:68" x14ac:dyDescent="0.25">
      <c r="A757" s="1"/>
      <c r="B757" s="2"/>
      <c r="BJ757" s="3"/>
      <c r="BL757" s="3"/>
      <c r="BN757" s="3"/>
      <c r="BP757" s="3"/>
    </row>
    <row r="758" spans="1:68" x14ac:dyDescent="0.25">
      <c r="A758" s="1"/>
      <c r="B758" s="2"/>
      <c r="BJ758" s="3"/>
      <c r="BL758" s="3"/>
      <c r="BN758" s="3"/>
      <c r="BP758" s="3"/>
    </row>
    <row r="759" spans="1:68" x14ac:dyDescent="0.25">
      <c r="A759" s="1"/>
      <c r="B759" s="2"/>
      <c r="BJ759" s="3"/>
      <c r="BL759" s="3"/>
      <c r="BN759" s="3"/>
      <c r="BP759" s="3"/>
    </row>
    <row r="760" spans="1:68" x14ac:dyDescent="0.25">
      <c r="A760" s="1"/>
      <c r="B760" s="2"/>
      <c r="BJ760" s="3"/>
      <c r="BL760" s="3"/>
      <c r="BN760" s="3"/>
      <c r="BP760" s="3"/>
    </row>
    <row r="761" spans="1:68" x14ac:dyDescent="0.25">
      <c r="A761" s="1"/>
      <c r="B761" s="2"/>
      <c r="BJ761" s="3"/>
      <c r="BL761" s="3"/>
      <c r="BN761" s="3"/>
      <c r="BP761" s="3"/>
    </row>
    <row r="762" spans="1:68" x14ac:dyDescent="0.25">
      <c r="A762" s="1"/>
      <c r="B762" s="2"/>
      <c r="BJ762" s="3"/>
      <c r="BL762" s="3"/>
      <c r="BN762" s="3"/>
      <c r="BP762" s="3"/>
    </row>
    <row r="763" spans="1:68" x14ac:dyDescent="0.25">
      <c r="A763" s="1"/>
      <c r="B763" s="2"/>
      <c r="BJ763" s="3"/>
      <c r="BL763" s="3"/>
      <c r="BN763" s="3"/>
      <c r="BP763" s="3"/>
    </row>
    <row r="764" spans="1:68" x14ac:dyDescent="0.25">
      <c r="A764" s="1"/>
      <c r="B764" s="2"/>
      <c r="BJ764" s="3"/>
      <c r="BL764" s="3"/>
      <c r="BN764" s="3"/>
      <c r="BP764" s="3"/>
    </row>
    <row r="765" spans="1:68" x14ac:dyDescent="0.25">
      <c r="A765" s="1"/>
      <c r="B765" s="2"/>
      <c r="BJ765" s="3"/>
      <c r="BL765" s="3"/>
      <c r="BN765" s="3"/>
      <c r="BP765" s="3"/>
    </row>
    <row r="766" spans="1:68" x14ac:dyDescent="0.25">
      <c r="A766" s="1"/>
      <c r="B766" s="2"/>
      <c r="BJ766" s="3"/>
      <c r="BL766" s="3"/>
      <c r="BN766" s="3"/>
      <c r="BP766" s="3"/>
    </row>
    <row r="767" spans="1:68" x14ac:dyDescent="0.25">
      <c r="A767" s="1"/>
      <c r="B767" s="2"/>
      <c r="BJ767" s="3"/>
      <c r="BL767" s="3"/>
      <c r="BN767" s="3"/>
      <c r="BP767" s="3"/>
    </row>
    <row r="768" spans="1:68" x14ac:dyDescent="0.25">
      <c r="A768" s="1"/>
      <c r="B768" s="2"/>
      <c r="BJ768" s="3"/>
      <c r="BL768" s="3"/>
      <c r="BN768" s="3"/>
      <c r="BP768" s="3"/>
    </row>
    <row r="769" spans="1:68" x14ac:dyDescent="0.25">
      <c r="A769" s="1"/>
      <c r="B769" s="2"/>
      <c r="BJ769" s="3"/>
      <c r="BL769" s="3"/>
      <c r="BN769" s="3"/>
      <c r="BP769" s="3"/>
    </row>
    <row r="770" spans="1:68" x14ac:dyDescent="0.25">
      <c r="A770" s="1"/>
      <c r="B770" s="2"/>
      <c r="BJ770" s="3"/>
      <c r="BL770" s="3"/>
      <c r="BN770" s="3"/>
      <c r="BP770" s="3"/>
    </row>
    <row r="771" spans="1:68" x14ac:dyDescent="0.25">
      <c r="A771" s="1"/>
      <c r="B771" s="2"/>
      <c r="BJ771" s="3"/>
      <c r="BL771" s="3"/>
      <c r="BN771" s="3"/>
      <c r="BP771" s="3"/>
    </row>
    <row r="772" spans="1:68" x14ac:dyDescent="0.25">
      <c r="A772" s="1"/>
      <c r="B772" s="2"/>
      <c r="BJ772" s="3"/>
      <c r="BL772" s="3"/>
      <c r="BN772" s="3"/>
      <c r="BP772" s="3"/>
    </row>
    <row r="773" spans="1:68" x14ac:dyDescent="0.25">
      <c r="A773" s="1"/>
      <c r="B773" s="2"/>
      <c r="BJ773" s="3"/>
      <c r="BL773" s="3"/>
      <c r="BN773" s="3"/>
      <c r="BP773" s="3"/>
    </row>
    <row r="774" spans="1:68" x14ac:dyDescent="0.25">
      <c r="A774" s="1"/>
      <c r="B774" s="2"/>
      <c r="BJ774" s="3"/>
      <c r="BL774" s="3"/>
      <c r="BN774" s="3"/>
      <c r="BP774" s="3"/>
    </row>
    <row r="775" spans="1:68" x14ac:dyDescent="0.25">
      <c r="A775" s="1"/>
      <c r="B775" s="2"/>
      <c r="BJ775" s="3"/>
      <c r="BL775" s="3"/>
      <c r="BN775" s="3"/>
      <c r="BP775" s="3"/>
    </row>
    <row r="776" spans="1:68" x14ac:dyDescent="0.25">
      <c r="A776" s="1"/>
      <c r="B776" s="2"/>
      <c r="BJ776" s="3"/>
      <c r="BL776" s="3"/>
      <c r="BN776" s="3"/>
      <c r="BP776" s="3"/>
    </row>
    <row r="777" spans="1:68" x14ac:dyDescent="0.25">
      <c r="A777" s="1"/>
      <c r="B777" s="2"/>
      <c r="BJ777" s="3"/>
      <c r="BL777" s="3"/>
      <c r="BN777" s="3"/>
      <c r="BP777" s="3"/>
    </row>
    <row r="778" spans="1:68" x14ac:dyDescent="0.25">
      <c r="A778" s="1"/>
      <c r="B778" s="2"/>
      <c r="BJ778" s="3"/>
      <c r="BL778" s="3"/>
      <c r="BN778" s="3"/>
      <c r="BP778" s="3"/>
    </row>
    <row r="779" spans="1:68" x14ac:dyDescent="0.25">
      <c r="A779" s="1"/>
      <c r="B779" s="2"/>
      <c r="BJ779" s="3"/>
      <c r="BL779" s="3"/>
      <c r="BN779" s="3"/>
      <c r="BP779" s="3"/>
    </row>
    <row r="780" spans="1:68" x14ac:dyDescent="0.25">
      <c r="A780" s="1"/>
      <c r="B780" s="2"/>
      <c r="BJ780" s="3"/>
      <c r="BL780" s="3"/>
      <c r="BN780" s="3"/>
      <c r="BP780" s="3"/>
    </row>
    <row r="781" spans="1:68" x14ac:dyDescent="0.25">
      <c r="A781" s="1"/>
      <c r="B781" s="2"/>
      <c r="BJ781" s="3"/>
      <c r="BL781" s="3"/>
      <c r="BN781" s="3"/>
      <c r="BP781" s="3"/>
    </row>
    <row r="782" spans="1:68" x14ac:dyDescent="0.25">
      <c r="A782" s="1"/>
      <c r="B782" s="2"/>
      <c r="BJ782" s="3"/>
      <c r="BL782" s="3"/>
      <c r="BN782" s="3"/>
      <c r="BP782" s="3"/>
    </row>
    <row r="783" spans="1:68" x14ac:dyDescent="0.25">
      <c r="A783" s="1"/>
      <c r="B783" s="2"/>
      <c r="BJ783" s="3"/>
      <c r="BL783" s="3"/>
      <c r="BN783" s="3"/>
      <c r="BP783" s="3"/>
    </row>
    <row r="784" spans="1:68" x14ac:dyDescent="0.25">
      <c r="A784" s="1"/>
      <c r="B784" s="2"/>
      <c r="BJ784" s="3"/>
      <c r="BL784" s="3"/>
      <c r="BN784" s="3"/>
      <c r="BP784" s="3"/>
    </row>
    <row r="785" spans="1:68" x14ac:dyDescent="0.25">
      <c r="A785" s="1"/>
      <c r="B785" s="2"/>
      <c r="BJ785" s="3"/>
      <c r="BL785" s="3"/>
      <c r="BN785" s="3"/>
      <c r="BP785" s="3"/>
    </row>
    <row r="786" spans="1:68" x14ac:dyDescent="0.25">
      <c r="A786" s="1"/>
      <c r="B786" s="2"/>
      <c r="BJ786" s="3"/>
      <c r="BL786" s="3"/>
      <c r="BN786" s="3"/>
      <c r="BP786" s="3"/>
    </row>
    <row r="787" spans="1:68" x14ac:dyDescent="0.25">
      <c r="A787" s="1"/>
      <c r="B787" s="2"/>
      <c r="BJ787" s="3"/>
      <c r="BL787" s="3"/>
      <c r="BN787" s="3"/>
      <c r="BP787" s="3"/>
    </row>
    <row r="788" spans="1:68" x14ac:dyDescent="0.25">
      <c r="A788" s="1"/>
      <c r="B788" s="2"/>
      <c r="BJ788" s="3"/>
      <c r="BL788" s="3"/>
      <c r="BN788" s="3"/>
      <c r="BP788" s="3"/>
    </row>
    <row r="789" spans="1:68" x14ac:dyDescent="0.25">
      <c r="A789" s="1"/>
      <c r="B789" s="2"/>
      <c r="BJ789" s="3"/>
      <c r="BL789" s="3"/>
      <c r="BN789" s="3"/>
      <c r="BP789" s="3"/>
    </row>
    <row r="790" spans="1:68" x14ac:dyDescent="0.25">
      <c r="A790" s="1"/>
      <c r="B790" s="2"/>
      <c r="BJ790" s="3"/>
      <c r="BL790" s="3"/>
      <c r="BN790" s="3"/>
      <c r="BP790" s="3"/>
    </row>
    <row r="791" spans="1:68" x14ac:dyDescent="0.25">
      <c r="A791" s="1"/>
      <c r="B791" s="2"/>
      <c r="BJ791" s="3"/>
      <c r="BL791" s="3"/>
      <c r="BN791" s="3"/>
      <c r="BP791" s="3"/>
    </row>
    <row r="792" spans="1:68" x14ac:dyDescent="0.25">
      <c r="A792" s="1"/>
      <c r="B792" s="2"/>
      <c r="BJ792" s="3"/>
      <c r="BL792" s="3"/>
      <c r="BN792" s="3"/>
      <c r="BP792" s="3"/>
    </row>
    <row r="793" spans="1:68" x14ac:dyDescent="0.25">
      <c r="A793" s="1"/>
      <c r="B793" s="2"/>
      <c r="BJ793" s="3"/>
      <c r="BL793" s="3"/>
      <c r="BN793" s="3"/>
      <c r="BP793" s="3"/>
    </row>
    <row r="794" spans="1:68" x14ac:dyDescent="0.25">
      <c r="A794" s="1"/>
      <c r="B794" s="2"/>
      <c r="BJ794" s="3"/>
      <c r="BL794" s="3"/>
      <c r="BN794" s="3"/>
      <c r="BP794" s="3"/>
    </row>
    <row r="795" spans="1:68" x14ac:dyDescent="0.25">
      <c r="A795" s="1"/>
      <c r="B795" s="2"/>
      <c r="BJ795" s="3"/>
      <c r="BL795" s="3"/>
      <c r="BN795" s="3"/>
      <c r="BP795" s="3"/>
    </row>
    <row r="796" spans="1:68" x14ac:dyDescent="0.25">
      <c r="A796" s="1"/>
      <c r="B796" s="2"/>
      <c r="BJ796" s="3"/>
      <c r="BL796" s="3"/>
      <c r="BN796" s="3"/>
      <c r="BP796" s="3"/>
    </row>
    <row r="797" spans="1:68" x14ac:dyDescent="0.25">
      <c r="A797" s="1"/>
      <c r="B797" s="2"/>
      <c r="BJ797" s="3"/>
      <c r="BL797" s="3"/>
      <c r="BN797" s="3"/>
      <c r="BP797" s="3"/>
    </row>
    <row r="798" spans="1:68" x14ac:dyDescent="0.25">
      <c r="A798" s="1"/>
      <c r="B798" s="2"/>
      <c r="BJ798" s="3"/>
      <c r="BL798" s="3"/>
      <c r="BN798" s="3"/>
      <c r="BP798" s="3"/>
    </row>
    <row r="799" spans="1:68" x14ac:dyDescent="0.25">
      <c r="A799" s="1"/>
      <c r="B799" s="2"/>
      <c r="BJ799" s="3"/>
      <c r="BL799" s="3"/>
      <c r="BN799" s="3"/>
      <c r="BP799" s="3"/>
    </row>
    <row r="800" spans="1:68" x14ac:dyDescent="0.25">
      <c r="A800" s="1"/>
      <c r="B800" s="2"/>
      <c r="BJ800" s="3"/>
      <c r="BL800" s="3"/>
      <c r="BN800" s="3"/>
      <c r="BP800" s="3"/>
    </row>
    <row r="801" spans="1:68" x14ac:dyDescent="0.25">
      <c r="A801" s="1"/>
      <c r="B801" s="2"/>
      <c r="BJ801" s="3"/>
      <c r="BL801" s="3"/>
      <c r="BN801" s="3"/>
      <c r="BP801" s="3"/>
    </row>
    <row r="802" spans="1:68" x14ac:dyDescent="0.25">
      <c r="A802" s="1"/>
      <c r="B802" s="2"/>
      <c r="BJ802" s="3"/>
      <c r="BL802" s="3"/>
      <c r="BN802" s="3"/>
      <c r="BP802" s="3"/>
    </row>
    <row r="803" spans="1:68" x14ac:dyDescent="0.25">
      <c r="A803" s="1"/>
      <c r="B803" s="2"/>
      <c r="BJ803" s="3"/>
      <c r="BL803" s="3"/>
      <c r="BN803" s="3"/>
      <c r="BP803" s="3"/>
    </row>
    <row r="804" spans="1:68" x14ac:dyDescent="0.25">
      <c r="A804" s="1"/>
      <c r="B804" s="2"/>
      <c r="BJ804" s="3"/>
      <c r="BL804" s="3"/>
      <c r="BN804" s="3"/>
      <c r="BP804" s="3"/>
    </row>
    <row r="805" spans="1:68" x14ac:dyDescent="0.25">
      <c r="A805" s="1"/>
      <c r="B805" s="2"/>
      <c r="BJ805" s="3"/>
      <c r="BL805" s="3"/>
      <c r="BN805" s="3"/>
      <c r="BP805" s="3"/>
    </row>
    <row r="806" spans="1:68" x14ac:dyDescent="0.25">
      <c r="A806" s="1"/>
      <c r="B806" s="2"/>
      <c r="BJ806" s="3"/>
      <c r="BL806" s="3"/>
      <c r="BN806" s="3"/>
      <c r="BP806" s="3"/>
    </row>
    <row r="807" spans="1:68" x14ac:dyDescent="0.25">
      <c r="A807" s="1"/>
      <c r="B807" s="2"/>
      <c r="BJ807" s="3"/>
      <c r="BL807" s="3"/>
      <c r="BN807" s="3"/>
      <c r="BP807" s="3"/>
    </row>
    <row r="808" spans="1:68" x14ac:dyDescent="0.25">
      <c r="A808" s="1"/>
      <c r="B808" s="2"/>
      <c r="BJ808" s="3"/>
      <c r="BL808" s="3"/>
      <c r="BN808" s="3"/>
      <c r="BP808" s="3"/>
    </row>
    <row r="809" spans="1:68" x14ac:dyDescent="0.25">
      <c r="A809" s="1"/>
      <c r="B809" s="2"/>
      <c r="BJ809" s="3"/>
      <c r="BL809" s="3"/>
      <c r="BN809" s="3"/>
      <c r="BP809" s="3"/>
    </row>
    <row r="810" spans="1:68" x14ac:dyDescent="0.25">
      <c r="A810" s="1"/>
      <c r="B810" s="2"/>
      <c r="BJ810" s="3"/>
      <c r="BL810" s="3"/>
      <c r="BN810" s="3"/>
      <c r="BP810" s="3"/>
    </row>
    <row r="811" spans="1:68" x14ac:dyDescent="0.25">
      <c r="A811" s="1"/>
      <c r="B811" s="2"/>
      <c r="BJ811" s="3"/>
      <c r="BL811" s="3"/>
      <c r="BN811" s="3"/>
      <c r="BP811" s="3"/>
    </row>
    <row r="812" spans="1:68" x14ac:dyDescent="0.25">
      <c r="A812" s="1"/>
      <c r="B812" s="2"/>
      <c r="BJ812" s="3"/>
      <c r="BL812" s="3"/>
      <c r="BN812" s="3"/>
      <c r="BP812" s="3"/>
    </row>
    <row r="813" spans="1:68" x14ac:dyDescent="0.25">
      <c r="A813" s="1"/>
      <c r="B813" s="2"/>
      <c r="BJ813" s="3"/>
      <c r="BL813" s="3"/>
      <c r="BN813" s="3"/>
      <c r="BP813" s="3"/>
    </row>
    <row r="814" spans="1:68" x14ac:dyDescent="0.25">
      <c r="A814" s="1"/>
      <c r="B814" s="2"/>
      <c r="BJ814" s="3"/>
      <c r="BL814" s="3"/>
      <c r="BN814" s="3"/>
      <c r="BP814" s="3"/>
    </row>
    <row r="815" spans="1:68" x14ac:dyDescent="0.25">
      <c r="A815" s="1"/>
      <c r="B815" s="2"/>
      <c r="BJ815" s="3"/>
      <c r="BL815" s="3"/>
      <c r="BN815" s="3"/>
      <c r="BP815" s="3"/>
    </row>
    <row r="816" spans="1:68" x14ac:dyDescent="0.25">
      <c r="A816" s="1"/>
      <c r="B816" s="2"/>
      <c r="BJ816" s="3"/>
      <c r="BL816" s="3"/>
      <c r="BN816" s="3"/>
      <c r="BP816" s="3"/>
    </row>
    <row r="817" spans="1:68" x14ac:dyDescent="0.25">
      <c r="A817" s="1"/>
      <c r="B817" s="2"/>
      <c r="BJ817" s="3"/>
      <c r="BL817" s="3"/>
      <c r="BN817" s="3"/>
      <c r="BP817" s="3"/>
    </row>
    <row r="818" spans="1:68" x14ac:dyDescent="0.25">
      <c r="A818" s="1"/>
      <c r="B818" s="2"/>
      <c r="BJ818" s="3"/>
      <c r="BL818" s="3"/>
      <c r="BN818" s="3"/>
      <c r="BP818" s="3"/>
    </row>
    <row r="819" spans="1:68" x14ac:dyDescent="0.25">
      <c r="A819" s="1"/>
      <c r="B819" s="2"/>
      <c r="BJ819" s="3"/>
      <c r="BL819" s="3"/>
      <c r="BN819" s="3"/>
      <c r="BP819" s="3"/>
    </row>
    <row r="820" spans="1:68" x14ac:dyDescent="0.25">
      <c r="A820" s="1"/>
      <c r="B820" s="2"/>
      <c r="BJ820" s="3"/>
      <c r="BL820" s="3"/>
      <c r="BN820" s="3"/>
      <c r="BP820" s="3"/>
    </row>
    <row r="821" spans="1:68" x14ac:dyDescent="0.25">
      <c r="A821" s="1"/>
      <c r="B821" s="2"/>
      <c r="BJ821" s="3"/>
      <c r="BL821" s="3"/>
      <c r="BN821" s="3"/>
      <c r="BP821" s="3"/>
    </row>
    <row r="822" spans="1:68" x14ac:dyDescent="0.25">
      <c r="A822" s="1"/>
      <c r="B822" s="2"/>
      <c r="BJ822" s="3"/>
      <c r="BL822" s="3"/>
      <c r="BN822" s="3"/>
      <c r="BP822" s="3"/>
    </row>
    <row r="823" spans="1:68" x14ac:dyDescent="0.25">
      <c r="A823" s="1"/>
      <c r="B823" s="2"/>
      <c r="BJ823" s="3"/>
      <c r="BL823" s="3"/>
      <c r="BN823" s="3"/>
      <c r="BP823" s="3"/>
    </row>
    <row r="824" spans="1:68" x14ac:dyDescent="0.25">
      <c r="A824" s="1"/>
      <c r="B824" s="2"/>
      <c r="BJ824" s="3"/>
      <c r="BL824" s="3"/>
      <c r="BN824" s="3"/>
      <c r="BP824" s="3"/>
    </row>
    <row r="825" spans="1:68" x14ac:dyDescent="0.25">
      <c r="A825" s="1"/>
      <c r="B825" s="2"/>
      <c r="BJ825" s="3"/>
      <c r="BL825" s="3"/>
      <c r="BN825" s="3"/>
      <c r="BP825" s="3"/>
    </row>
    <row r="826" spans="1:68" x14ac:dyDescent="0.25">
      <c r="A826" s="1"/>
      <c r="B826" s="2"/>
      <c r="BJ826" s="3"/>
      <c r="BL826" s="3"/>
      <c r="BN826" s="3"/>
      <c r="BP826" s="3"/>
    </row>
    <row r="827" spans="1:68" x14ac:dyDescent="0.25">
      <c r="A827" s="1"/>
      <c r="B827" s="2"/>
      <c r="BJ827" s="3"/>
      <c r="BL827" s="3"/>
      <c r="BN827" s="3"/>
      <c r="BP827" s="3"/>
    </row>
    <row r="828" spans="1:68" x14ac:dyDescent="0.25">
      <c r="A828" s="1"/>
      <c r="B828" s="2"/>
      <c r="BJ828" s="3"/>
      <c r="BL828" s="3"/>
      <c r="BN828" s="3"/>
      <c r="BP828" s="3"/>
    </row>
    <row r="829" spans="1:68" x14ac:dyDescent="0.25">
      <c r="A829" s="1"/>
      <c r="B829" s="2"/>
      <c r="BJ829" s="3"/>
      <c r="BL829" s="3"/>
      <c r="BN829" s="3"/>
      <c r="BP829" s="3"/>
    </row>
    <row r="830" spans="1:68" x14ac:dyDescent="0.25">
      <c r="A830" s="1"/>
      <c r="B830" s="2"/>
      <c r="BJ830" s="3"/>
      <c r="BL830" s="3"/>
      <c r="BN830" s="3"/>
      <c r="BP830" s="3"/>
    </row>
    <row r="831" spans="1:68" x14ac:dyDescent="0.25">
      <c r="A831" s="1"/>
      <c r="B831" s="2"/>
      <c r="BJ831" s="3"/>
      <c r="BL831" s="3"/>
      <c r="BN831" s="3"/>
      <c r="BP831" s="3"/>
    </row>
    <row r="832" spans="1:68" x14ac:dyDescent="0.25">
      <c r="A832" s="1"/>
      <c r="B832" s="2"/>
      <c r="BJ832" s="3"/>
      <c r="BL832" s="3"/>
      <c r="BN832" s="3"/>
      <c r="BP832" s="3"/>
    </row>
    <row r="833" spans="1:68" x14ac:dyDescent="0.25">
      <c r="A833" s="1"/>
      <c r="B833" s="2"/>
      <c r="BJ833" s="3"/>
      <c r="BL833" s="3"/>
      <c r="BN833" s="3"/>
      <c r="BP833" s="3"/>
    </row>
    <row r="834" spans="1:68" x14ac:dyDescent="0.25">
      <c r="A834" s="1"/>
      <c r="B834" s="2"/>
      <c r="BJ834" s="3"/>
      <c r="BL834" s="3"/>
      <c r="BN834" s="3"/>
      <c r="BP834" s="3"/>
    </row>
    <row r="835" spans="1:68" x14ac:dyDescent="0.25">
      <c r="A835" s="1"/>
      <c r="B835" s="2"/>
      <c r="BJ835" s="3"/>
      <c r="BL835" s="3"/>
      <c r="BN835" s="3"/>
      <c r="BP835" s="3"/>
    </row>
    <row r="836" spans="1:68" x14ac:dyDescent="0.25">
      <c r="A836" s="1"/>
      <c r="B836" s="2"/>
      <c r="BJ836" s="3"/>
      <c r="BL836" s="3"/>
      <c r="BN836" s="3"/>
      <c r="BP836" s="3"/>
    </row>
    <row r="837" spans="1:68" x14ac:dyDescent="0.25">
      <c r="A837" s="1"/>
      <c r="B837" s="2"/>
      <c r="BJ837" s="3"/>
      <c r="BL837" s="3"/>
      <c r="BN837" s="3"/>
      <c r="BP837" s="3"/>
    </row>
    <row r="838" spans="1:68" x14ac:dyDescent="0.25">
      <c r="A838" s="1"/>
      <c r="B838" s="2"/>
      <c r="BJ838" s="3"/>
      <c r="BL838" s="3"/>
      <c r="BN838" s="3"/>
      <c r="BP838" s="3"/>
    </row>
    <row r="839" spans="1:68" x14ac:dyDescent="0.25">
      <c r="A839" s="1"/>
      <c r="B839" s="2"/>
      <c r="BJ839" s="3"/>
      <c r="BL839" s="3"/>
      <c r="BN839" s="3"/>
      <c r="BP839" s="3"/>
    </row>
    <row r="840" spans="1:68" x14ac:dyDescent="0.25">
      <c r="A840" s="1"/>
      <c r="B840" s="2"/>
      <c r="BJ840" s="3"/>
      <c r="BL840" s="3"/>
      <c r="BN840" s="3"/>
      <c r="BP840" s="3"/>
    </row>
    <row r="841" spans="1:68" x14ac:dyDescent="0.25">
      <c r="A841" s="1"/>
      <c r="B841" s="2"/>
      <c r="BJ841" s="3"/>
      <c r="BL841" s="3"/>
      <c r="BN841" s="3"/>
      <c r="BP841" s="3"/>
    </row>
    <row r="842" spans="1:68" x14ac:dyDescent="0.25">
      <c r="A842" s="1"/>
      <c r="B842" s="2"/>
      <c r="BJ842" s="3"/>
      <c r="BL842" s="3"/>
      <c r="BN842" s="3"/>
      <c r="BP842" s="3"/>
    </row>
    <row r="843" spans="1:68" x14ac:dyDescent="0.25">
      <c r="A843" s="1"/>
      <c r="B843" s="2"/>
      <c r="BJ843" s="3"/>
      <c r="BL843" s="3"/>
      <c r="BN843" s="3"/>
      <c r="BP843" s="3"/>
    </row>
    <row r="844" spans="1:68" x14ac:dyDescent="0.25">
      <c r="A844" s="1"/>
      <c r="B844" s="2"/>
      <c r="BJ844" s="3"/>
      <c r="BL844" s="3"/>
      <c r="BN844" s="3"/>
      <c r="BP844" s="3"/>
    </row>
    <row r="845" spans="1:68" x14ac:dyDescent="0.25">
      <c r="A845" s="1"/>
      <c r="B845" s="2"/>
      <c r="BJ845" s="3"/>
      <c r="BL845" s="3"/>
      <c r="BN845" s="3"/>
      <c r="BP845" s="3"/>
    </row>
    <row r="846" spans="1:68" x14ac:dyDescent="0.25">
      <c r="A846" s="1"/>
      <c r="B846" s="2"/>
      <c r="BJ846" s="3"/>
      <c r="BL846" s="3"/>
      <c r="BN846" s="3"/>
      <c r="BP846" s="3"/>
    </row>
    <row r="847" spans="1:68" x14ac:dyDescent="0.25">
      <c r="A847" s="1"/>
      <c r="B847" s="2"/>
      <c r="BJ847" s="3"/>
      <c r="BL847" s="3"/>
      <c r="BN847" s="3"/>
      <c r="BP847" s="3"/>
    </row>
    <row r="848" spans="1:68" x14ac:dyDescent="0.25">
      <c r="A848" s="1"/>
      <c r="B848" s="2"/>
      <c r="BJ848" s="3"/>
      <c r="BL848" s="3"/>
      <c r="BN848" s="3"/>
      <c r="BP848" s="3"/>
    </row>
    <row r="849" spans="1:68" x14ac:dyDescent="0.25">
      <c r="A849" s="1"/>
      <c r="B849" s="2"/>
      <c r="BJ849" s="3"/>
      <c r="BL849" s="3"/>
      <c r="BN849" s="3"/>
      <c r="BP849" s="3"/>
    </row>
    <row r="850" spans="1:68" x14ac:dyDescent="0.25">
      <c r="A850" s="1"/>
      <c r="B850" s="2"/>
      <c r="BJ850" s="3"/>
      <c r="BL850" s="3"/>
      <c r="BN850" s="3"/>
      <c r="BP850" s="3"/>
    </row>
    <row r="851" spans="1:68" x14ac:dyDescent="0.25">
      <c r="A851" s="1"/>
      <c r="B851" s="2"/>
      <c r="BJ851" s="3"/>
      <c r="BL851" s="3"/>
      <c r="BN851" s="3"/>
      <c r="BP851" s="3"/>
    </row>
    <row r="852" spans="1:68" x14ac:dyDescent="0.25">
      <c r="A852" s="1"/>
      <c r="B852" s="2"/>
      <c r="BJ852" s="3"/>
      <c r="BL852" s="3"/>
      <c r="BN852" s="3"/>
      <c r="BP852" s="3"/>
    </row>
    <row r="853" spans="1:68" x14ac:dyDescent="0.25">
      <c r="A853" s="1"/>
      <c r="B853" s="2"/>
      <c r="BJ853" s="3"/>
      <c r="BL853" s="3"/>
      <c r="BN853" s="3"/>
      <c r="BP853" s="3"/>
    </row>
    <row r="854" spans="1:68" x14ac:dyDescent="0.25">
      <c r="A854" s="1"/>
      <c r="B854" s="2"/>
      <c r="BJ854" s="3"/>
      <c r="BL854" s="3"/>
      <c r="BN854" s="3"/>
      <c r="BP854" s="3"/>
    </row>
    <row r="855" spans="1:68" x14ac:dyDescent="0.25">
      <c r="A855" s="1"/>
      <c r="B855" s="2"/>
      <c r="BJ855" s="3"/>
      <c r="BL855" s="3"/>
      <c r="BN855" s="3"/>
      <c r="BP855" s="3"/>
    </row>
    <row r="856" spans="1:68" x14ac:dyDescent="0.25">
      <c r="A856" s="1"/>
      <c r="B856" s="2"/>
      <c r="BJ856" s="3"/>
      <c r="BL856" s="3"/>
      <c r="BN856" s="3"/>
      <c r="BP856" s="3"/>
    </row>
    <row r="857" spans="1:68" x14ac:dyDescent="0.25">
      <c r="A857" s="1"/>
      <c r="B857" s="2"/>
      <c r="BJ857" s="3"/>
      <c r="BL857" s="3"/>
      <c r="BN857" s="3"/>
      <c r="BP857" s="3"/>
    </row>
    <row r="858" spans="1:68" x14ac:dyDescent="0.25">
      <c r="A858" s="1"/>
      <c r="B858" s="2"/>
      <c r="BJ858" s="3"/>
      <c r="BL858" s="3"/>
      <c r="BN858" s="3"/>
      <c r="BP858" s="3"/>
    </row>
    <row r="859" spans="1:68" x14ac:dyDescent="0.25">
      <c r="A859" s="1"/>
      <c r="B859" s="2"/>
      <c r="BJ859" s="3"/>
      <c r="BL859" s="3"/>
      <c r="BN859" s="3"/>
      <c r="BP859" s="3"/>
    </row>
    <row r="860" spans="1:68" x14ac:dyDescent="0.25">
      <c r="A860" s="1"/>
      <c r="B860" s="2"/>
      <c r="BJ860" s="3"/>
      <c r="BL860" s="3"/>
      <c r="BN860" s="3"/>
      <c r="BP860" s="3"/>
    </row>
    <row r="861" spans="1:68" x14ac:dyDescent="0.25">
      <c r="A861" s="1"/>
      <c r="B861" s="2"/>
      <c r="BJ861" s="3"/>
      <c r="BL861" s="3"/>
      <c r="BN861" s="3"/>
      <c r="BP861" s="3"/>
    </row>
    <row r="862" spans="1:68" x14ac:dyDescent="0.25">
      <c r="A862" s="1"/>
      <c r="B862" s="2"/>
      <c r="BJ862" s="3"/>
      <c r="BL862" s="3"/>
      <c r="BN862" s="3"/>
      <c r="BP862" s="3"/>
    </row>
    <row r="863" spans="1:68" x14ac:dyDescent="0.25">
      <c r="A863" s="1"/>
      <c r="B863" s="2"/>
      <c r="BJ863" s="3"/>
      <c r="BL863" s="3"/>
      <c r="BN863" s="3"/>
      <c r="BP863" s="3"/>
    </row>
    <row r="864" spans="1:68" x14ac:dyDescent="0.25">
      <c r="A864" s="1"/>
      <c r="B864" s="2"/>
      <c r="BJ864" s="3"/>
      <c r="BL864" s="3"/>
      <c r="BN864" s="3"/>
      <c r="BP864" s="3"/>
    </row>
    <row r="865" spans="1:68" x14ac:dyDescent="0.25">
      <c r="A865" s="1"/>
      <c r="B865" s="2"/>
      <c r="BJ865" s="3"/>
      <c r="BL865" s="3"/>
      <c r="BN865" s="3"/>
      <c r="BP865" s="3"/>
    </row>
    <row r="866" spans="1:68" x14ac:dyDescent="0.25">
      <c r="A866" s="1"/>
      <c r="B866" s="2"/>
      <c r="BJ866" s="3"/>
      <c r="BL866" s="3"/>
      <c r="BN866" s="3"/>
      <c r="BP866" s="3"/>
    </row>
    <row r="867" spans="1:68" x14ac:dyDescent="0.25">
      <c r="A867" s="1"/>
      <c r="B867" s="2"/>
      <c r="BJ867" s="3"/>
      <c r="BL867" s="3"/>
      <c r="BN867" s="3"/>
      <c r="BP867" s="3"/>
    </row>
    <row r="868" spans="1:68" x14ac:dyDescent="0.25">
      <c r="A868" s="1"/>
      <c r="B868" s="2"/>
      <c r="BJ868" s="3"/>
      <c r="BL868" s="3"/>
      <c r="BN868" s="3"/>
      <c r="BP868" s="3"/>
    </row>
    <row r="869" spans="1:68" x14ac:dyDescent="0.25">
      <c r="A869" s="1"/>
      <c r="B869" s="2"/>
      <c r="BJ869" s="3"/>
      <c r="BL869" s="3"/>
      <c r="BN869" s="3"/>
      <c r="BP869" s="3"/>
    </row>
    <row r="870" spans="1:68" x14ac:dyDescent="0.25">
      <c r="A870" s="1"/>
      <c r="B870" s="2"/>
      <c r="BJ870" s="3"/>
      <c r="BL870" s="3"/>
      <c r="BN870" s="3"/>
      <c r="BP870" s="3"/>
    </row>
    <row r="871" spans="1:68" x14ac:dyDescent="0.25">
      <c r="A871" s="1"/>
      <c r="B871" s="2"/>
      <c r="BJ871" s="3"/>
      <c r="BL871" s="3"/>
      <c r="BN871" s="3"/>
      <c r="BP871" s="3"/>
    </row>
    <row r="872" spans="1:68" x14ac:dyDescent="0.25">
      <c r="A872" s="1"/>
      <c r="B872" s="2"/>
      <c r="BJ872" s="3"/>
      <c r="BL872" s="3"/>
      <c r="BN872" s="3"/>
      <c r="BP872" s="3"/>
    </row>
    <row r="873" spans="1:68" x14ac:dyDescent="0.25">
      <c r="A873" s="1"/>
      <c r="B873" s="2"/>
      <c r="BJ873" s="3"/>
      <c r="BL873" s="3"/>
      <c r="BN873" s="3"/>
      <c r="BP873" s="3"/>
    </row>
    <row r="874" spans="1:68" x14ac:dyDescent="0.25">
      <c r="A874" s="1"/>
      <c r="B874" s="2"/>
      <c r="BJ874" s="3"/>
      <c r="BL874" s="3"/>
      <c r="BN874" s="3"/>
      <c r="BP874" s="3"/>
    </row>
    <row r="875" spans="1:68" x14ac:dyDescent="0.25">
      <c r="A875" s="1"/>
      <c r="B875" s="2"/>
      <c r="BJ875" s="3"/>
      <c r="BL875" s="3"/>
      <c r="BN875" s="3"/>
      <c r="BP875" s="3"/>
    </row>
    <row r="876" spans="1:68" x14ac:dyDescent="0.25">
      <c r="A876" s="1"/>
      <c r="B876" s="2"/>
      <c r="BJ876" s="3"/>
      <c r="BL876" s="3"/>
      <c r="BN876" s="3"/>
      <c r="BP876" s="3"/>
    </row>
    <row r="877" spans="1:68" x14ac:dyDescent="0.25">
      <c r="A877" s="1"/>
      <c r="B877" s="2"/>
      <c r="BJ877" s="3"/>
      <c r="BL877" s="3"/>
      <c r="BN877" s="3"/>
      <c r="BP877" s="3"/>
    </row>
    <row r="878" spans="1:68" x14ac:dyDescent="0.25">
      <c r="A878" s="1"/>
      <c r="B878" s="2"/>
      <c r="BJ878" s="3"/>
      <c r="BL878" s="3"/>
      <c r="BN878" s="3"/>
      <c r="BP878" s="3"/>
    </row>
    <row r="879" spans="1:68" x14ac:dyDescent="0.25">
      <c r="A879" s="1"/>
      <c r="B879" s="2"/>
      <c r="BJ879" s="3"/>
      <c r="BL879" s="3"/>
      <c r="BN879" s="3"/>
      <c r="BP879" s="3"/>
    </row>
    <row r="880" spans="1:68" x14ac:dyDescent="0.25">
      <c r="A880" s="1"/>
      <c r="B880" s="2"/>
      <c r="BJ880" s="3"/>
      <c r="BL880" s="3"/>
      <c r="BN880" s="3"/>
      <c r="BP880" s="3"/>
    </row>
    <row r="881" spans="1:68" x14ac:dyDescent="0.25">
      <c r="A881" s="1"/>
      <c r="B881" s="2"/>
      <c r="BJ881" s="3"/>
      <c r="BL881" s="3"/>
      <c r="BN881" s="3"/>
      <c r="BP881" s="3"/>
    </row>
    <row r="882" spans="1:68" x14ac:dyDescent="0.25">
      <c r="A882" s="1"/>
      <c r="B882" s="2"/>
      <c r="BJ882" s="3"/>
      <c r="BL882" s="3"/>
      <c r="BN882" s="3"/>
      <c r="BP882" s="3"/>
    </row>
    <row r="883" spans="1:68" x14ac:dyDescent="0.25">
      <c r="A883" s="1"/>
      <c r="B883" s="2"/>
      <c r="BJ883" s="3"/>
      <c r="BL883" s="3"/>
      <c r="BN883" s="3"/>
      <c r="BP883" s="3"/>
    </row>
    <row r="884" spans="1:68" x14ac:dyDescent="0.25">
      <c r="A884" s="1"/>
      <c r="B884" s="2"/>
      <c r="BJ884" s="3"/>
      <c r="BL884" s="3"/>
      <c r="BN884" s="3"/>
      <c r="BP884" s="3"/>
    </row>
    <row r="885" spans="1:68" x14ac:dyDescent="0.25">
      <c r="A885" s="1"/>
      <c r="B885" s="2"/>
      <c r="BJ885" s="3"/>
      <c r="BL885" s="3"/>
      <c r="BN885" s="3"/>
      <c r="BP885" s="3"/>
    </row>
    <row r="886" spans="1:68" x14ac:dyDescent="0.25">
      <c r="A886" s="1"/>
      <c r="B886" s="2"/>
      <c r="BJ886" s="3"/>
      <c r="BL886" s="3"/>
      <c r="BN886" s="3"/>
      <c r="BP886" s="3"/>
    </row>
    <row r="887" spans="1:68" x14ac:dyDescent="0.25">
      <c r="A887" s="1"/>
      <c r="B887" s="2"/>
      <c r="BJ887" s="3"/>
      <c r="BL887" s="3"/>
      <c r="BN887" s="3"/>
      <c r="BP887" s="3"/>
    </row>
    <row r="888" spans="1:68" x14ac:dyDescent="0.25">
      <c r="A888" s="1"/>
      <c r="B888" s="2"/>
      <c r="BJ888" s="3"/>
      <c r="BL888" s="3"/>
      <c r="BN888" s="3"/>
      <c r="BP888" s="3"/>
    </row>
    <row r="889" spans="1:68" x14ac:dyDescent="0.25">
      <c r="A889" s="1"/>
      <c r="B889" s="2"/>
      <c r="BJ889" s="3"/>
      <c r="BL889" s="3"/>
      <c r="BN889" s="3"/>
      <c r="BP889" s="3"/>
    </row>
    <row r="890" spans="1:68" x14ac:dyDescent="0.25">
      <c r="A890" s="1"/>
      <c r="B890" s="2"/>
      <c r="BJ890" s="3"/>
      <c r="BL890" s="3"/>
      <c r="BN890" s="3"/>
      <c r="BP890" s="3"/>
    </row>
    <row r="891" spans="1:68" x14ac:dyDescent="0.25">
      <c r="A891" s="1"/>
      <c r="B891" s="2"/>
      <c r="BJ891" s="3"/>
      <c r="BL891" s="3"/>
      <c r="BN891" s="3"/>
      <c r="BP891" s="3"/>
    </row>
    <row r="892" spans="1:68" x14ac:dyDescent="0.25">
      <c r="A892" s="1"/>
      <c r="B892" s="2"/>
      <c r="BJ892" s="3"/>
      <c r="BL892" s="3"/>
      <c r="BN892" s="3"/>
      <c r="BP892" s="3"/>
    </row>
    <row r="893" spans="1:68" x14ac:dyDescent="0.25">
      <c r="A893" s="1"/>
      <c r="B893" s="2"/>
      <c r="BJ893" s="3"/>
      <c r="BL893" s="3"/>
      <c r="BN893" s="3"/>
      <c r="BP893" s="3"/>
    </row>
    <row r="894" spans="1:68" x14ac:dyDescent="0.25">
      <c r="A894" s="1"/>
      <c r="B894" s="2"/>
      <c r="BJ894" s="3"/>
      <c r="BL894" s="3"/>
      <c r="BN894" s="3"/>
      <c r="BP894" s="3"/>
    </row>
    <row r="895" spans="1:68" x14ac:dyDescent="0.25">
      <c r="A895" s="1"/>
      <c r="B895" s="2"/>
      <c r="BJ895" s="3"/>
      <c r="BL895" s="3"/>
      <c r="BN895" s="3"/>
      <c r="BP895" s="3"/>
    </row>
    <row r="896" spans="1:68" x14ac:dyDescent="0.25">
      <c r="A896" s="1"/>
      <c r="B896" s="2"/>
      <c r="BJ896" s="3"/>
      <c r="BL896" s="3"/>
      <c r="BN896" s="3"/>
      <c r="BP896" s="3"/>
    </row>
    <row r="897" spans="1:68" x14ac:dyDescent="0.25">
      <c r="A897" s="1"/>
      <c r="B897" s="2"/>
      <c r="BJ897" s="3"/>
      <c r="BL897" s="3"/>
      <c r="BN897" s="3"/>
      <c r="BP897" s="3"/>
    </row>
    <row r="898" spans="1:68" x14ac:dyDescent="0.25">
      <c r="A898" s="1"/>
      <c r="B898" s="2"/>
      <c r="BJ898" s="3"/>
      <c r="BL898" s="3"/>
      <c r="BN898" s="3"/>
      <c r="BP898" s="3"/>
    </row>
    <row r="899" spans="1:68" x14ac:dyDescent="0.25">
      <c r="A899" s="1"/>
      <c r="B899" s="2"/>
      <c r="BJ899" s="3"/>
      <c r="BL899" s="3"/>
      <c r="BN899" s="3"/>
      <c r="BP899" s="3"/>
    </row>
    <row r="900" spans="1:68" x14ac:dyDescent="0.25">
      <c r="A900" s="1"/>
      <c r="B900" s="2"/>
      <c r="BJ900" s="3"/>
      <c r="BL900" s="3"/>
      <c r="BN900" s="3"/>
      <c r="BP900" s="3"/>
    </row>
    <row r="901" spans="1:68" x14ac:dyDescent="0.25">
      <c r="A901" s="1"/>
      <c r="B901" s="2"/>
      <c r="BJ901" s="3"/>
      <c r="BL901" s="3"/>
      <c r="BN901" s="3"/>
      <c r="BP901" s="3"/>
    </row>
    <row r="902" spans="1:68" x14ac:dyDescent="0.25">
      <c r="A902" s="1"/>
      <c r="B902" s="2"/>
      <c r="BJ902" s="3"/>
      <c r="BL902" s="3"/>
      <c r="BN902" s="3"/>
      <c r="BP902" s="3"/>
    </row>
    <row r="903" spans="1:68" x14ac:dyDescent="0.25">
      <c r="A903" s="1"/>
      <c r="B903" s="2"/>
      <c r="BJ903" s="3"/>
      <c r="BL903" s="3"/>
      <c r="BN903" s="3"/>
      <c r="BP903" s="3"/>
    </row>
    <row r="904" spans="1:68" x14ac:dyDescent="0.25">
      <c r="A904" s="1"/>
      <c r="B904" s="2"/>
      <c r="BJ904" s="3"/>
      <c r="BL904" s="3"/>
      <c r="BN904" s="3"/>
      <c r="BP904" s="3"/>
    </row>
    <row r="905" spans="1:68" x14ac:dyDescent="0.25">
      <c r="A905" s="1"/>
      <c r="B905" s="2"/>
      <c r="BJ905" s="3"/>
      <c r="BL905" s="3"/>
      <c r="BN905" s="3"/>
      <c r="BP905" s="3"/>
    </row>
    <row r="906" spans="1:68" x14ac:dyDescent="0.25">
      <c r="A906" s="1"/>
      <c r="B906" s="2"/>
      <c r="BJ906" s="3"/>
      <c r="BL906" s="3"/>
      <c r="BN906" s="3"/>
      <c r="BP906" s="3"/>
    </row>
    <row r="907" spans="1:68" x14ac:dyDescent="0.25">
      <c r="A907" s="1"/>
      <c r="B907" s="2"/>
      <c r="BJ907" s="3"/>
      <c r="BL907" s="3"/>
      <c r="BN907" s="3"/>
      <c r="BP907" s="3"/>
    </row>
    <row r="908" spans="1:68" x14ac:dyDescent="0.25">
      <c r="A908" s="1"/>
      <c r="B908" s="2"/>
      <c r="BJ908" s="3"/>
      <c r="BL908" s="3"/>
      <c r="BN908" s="3"/>
      <c r="BP908" s="3"/>
    </row>
    <row r="909" spans="1:68" x14ac:dyDescent="0.25">
      <c r="A909" s="1"/>
      <c r="B909" s="2"/>
      <c r="BJ909" s="3"/>
      <c r="BL909" s="3"/>
      <c r="BN909" s="3"/>
      <c r="BP909" s="3"/>
    </row>
    <row r="910" spans="1:68" x14ac:dyDescent="0.25">
      <c r="A910" s="1"/>
      <c r="B910" s="2"/>
      <c r="BJ910" s="3"/>
      <c r="BL910" s="3"/>
      <c r="BN910" s="3"/>
      <c r="BP910" s="3"/>
    </row>
    <row r="911" spans="1:68" x14ac:dyDescent="0.25">
      <c r="A911" s="1"/>
      <c r="B911" s="2"/>
      <c r="BJ911" s="3"/>
      <c r="BL911" s="3"/>
      <c r="BN911" s="3"/>
      <c r="BP911" s="3"/>
    </row>
    <row r="912" spans="1:68" x14ac:dyDescent="0.25">
      <c r="A912" s="1"/>
      <c r="B912" s="2"/>
      <c r="BJ912" s="3"/>
      <c r="BL912" s="3"/>
      <c r="BN912" s="3"/>
      <c r="BP912" s="3"/>
    </row>
    <row r="913" spans="1:68" x14ac:dyDescent="0.25">
      <c r="A913" s="1"/>
      <c r="B913" s="2"/>
      <c r="BJ913" s="3"/>
      <c r="BL913" s="3"/>
      <c r="BN913" s="3"/>
      <c r="BP913" s="3"/>
    </row>
    <row r="914" spans="1:68" x14ac:dyDescent="0.25">
      <c r="A914" s="1"/>
      <c r="B914" s="2"/>
      <c r="BJ914" s="3"/>
      <c r="BL914" s="3"/>
      <c r="BN914" s="3"/>
      <c r="BP914" s="3"/>
    </row>
    <row r="915" spans="1:68" x14ac:dyDescent="0.25">
      <c r="A915" s="1"/>
      <c r="B915" s="2"/>
      <c r="BJ915" s="3"/>
      <c r="BL915" s="3"/>
      <c r="BN915" s="3"/>
      <c r="BP915" s="3"/>
    </row>
    <row r="916" spans="1:68" x14ac:dyDescent="0.25">
      <c r="A916" s="1"/>
      <c r="B916" s="2"/>
      <c r="BJ916" s="3"/>
      <c r="BL916" s="3"/>
      <c r="BN916" s="3"/>
      <c r="BP916" s="3"/>
    </row>
    <row r="917" spans="1:68" x14ac:dyDescent="0.25">
      <c r="A917" s="1"/>
      <c r="B917" s="2"/>
      <c r="BJ917" s="3"/>
      <c r="BL917" s="3"/>
      <c r="BN917" s="3"/>
      <c r="BP917" s="3"/>
    </row>
    <row r="918" spans="1:68" x14ac:dyDescent="0.25">
      <c r="A918" s="1"/>
      <c r="B918" s="2"/>
      <c r="BJ918" s="3"/>
      <c r="BL918" s="3"/>
      <c r="BN918" s="3"/>
      <c r="BP918" s="3"/>
    </row>
    <row r="919" spans="1:68" x14ac:dyDescent="0.25">
      <c r="A919" s="1"/>
      <c r="B919" s="2"/>
      <c r="BJ919" s="3"/>
      <c r="BL919" s="3"/>
      <c r="BN919" s="3"/>
      <c r="BP919" s="3"/>
    </row>
    <row r="920" spans="1:68" x14ac:dyDescent="0.25">
      <c r="A920" s="1"/>
      <c r="B920" s="2"/>
      <c r="BJ920" s="3"/>
      <c r="BL920" s="3"/>
      <c r="BN920" s="3"/>
      <c r="BP920" s="3"/>
    </row>
    <row r="921" spans="1:68" x14ac:dyDescent="0.25">
      <c r="A921" s="1"/>
      <c r="B921" s="2"/>
      <c r="BJ921" s="3"/>
      <c r="BL921" s="3"/>
      <c r="BN921" s="3"/>
      <c r="BP921" s="3"/>
    </row>
    <row r="922" spans="1:68" x14ac:dyDescent="0.25">
      <c r="A922" s="1"/>
      <c r="B922" s="2"/>
      <c r="BJ922" s="3"/>
      <c r="BL922" s="3"/>
      <c r="BN922" s="3"/>
      <c r="BP922" s="3"/>
    </row>
    <row r="923" spans="1:68" x14ac:dyDescent="0.25">
      <c r="A923" s="1"/>
      <c r="B923" s="2"/>
      <c r="BJ923" s="3"/>
      <c r="BL923" s="3"/>
      <c r="BN923" s="3"/>
      <c r="BP923" s="3"/>
    </row>
    <row r="924" spans="1:68" x14ac:dyDescent="0.25">
      <c r="A924" s="1"/>
      <c r="B924" s="2"/>
      <c r="BJ924" s="3"/>
      <c r="BL924" s="3"/>
      <c r="BN924" s="3"/>
      <c r="BP924" s="3"/>
    </row>
    <row r="925" spans="1:68" x14ac:dyDescent="0.25">
      <c r="A925" s="1"/>
      <c r="B925" s="2"/>
      <c r="BJ925" s="3"/>
      <c r="BL925" s="3"/>
      <c r="BN925" s="3"/>
      <c r="BP925" s="3"/>
    </row>
    <row r="926" spans="1:68" x14ac:dyDescent="0.25">
      <c r="A926" s="1"/>
      <c r="B926" s="2"/>
      <c r="BJ926" s="3"/>
      <c r="BL926" s="3"/>
      <c r="BN926" s="3"/>
      <c r="BP926" s="3"/>
    </row>
    <row r="927" spans="1:68" x14ac:dyDescent="0.25">
      <c r="A927" s="1"/>
      <c r="B927" s="2"/>
      <c r="BJ927" s="3"/>
      <c r="BL927" s="3"/>
      <c r="BN927" s="3"/>
      <c r="BP927" s="3"/>
    </row>
    <row r="928" spans="1:68" x14ac:dyDescent="0.25">
      <c r="A928" s="1"/>
      <c r="B928" s="2"/>
      <c r="BJ928" s="3"/>
      <c r="BL928" s="3"/>
      <c r="BN928" s="3"/>
      <c r="BP928" s="3"/>
    </row>
    <row r="929" spans="1:68" x14ac:dyDescent="0.25">
      <c r="A929" s="1"/>
      <c r="B929" s="2"/>
      <c r="BJ929" s="3"/>
      <c r="BL929" s="3"/>
      <c r="BN929" s="3"/>
      <c r="BP929" s="3"/>
    </row>
    <row r="930" spans="1:68" x14ac:dyDescent="0.25">
      <c r="A930" s="1"/>
      <c r="B930" s="2"/>
      <c r="BJ930" s="3"/>
      <c r="BL930" s="3"/>
      <c r="BN930" s="3"/>
      <c r="BP930" s="3"/>
    </row>
    <row r="931" spans="1:68" x14ac:dyDescent="0.25">
      <c r="A931" s="1"/>
      <c r="B931" s="2"/>
      <c r="BJ931" s="3"/>
      <c r="BL931" s="3"/>
      <c r="BN931" s="3"/>
      <c r="BP931" s="3"/>
    </row>
    <row r="932" spans="1:68" x14ac:dyDescent="0.25">
      <c r="A932" s="1"/>
      <c r="B932" s="2"/>
      <c r="BJ932" s="3"/>
      <c r="BL932" s="3"/>
      <c r="BN932" s="3"/>
      <c r="BP932" s="3"/>
    </row>
    <row r="933" spans="1:68" x14ac:dyDescent="0.25">
      <c r="A933" s="1"/>
      <c r="B933" s="2"/>
      <c r="BJ933" s="3"/>
      <c r="BL933" s="3"/>
      <c r="BN933" s="3"/>
      <c r="BP933" s="3"/>
    </row>
    <row r="934" spans="1:68" x14ac:dyDescent="0.25">
      <c r="A934" s="1"/>
      <c r="B934" s="2"/>
      <c r="BJ934" s="3"/>
      <c r="BL934" s="3"/>
      <c r="BN934" s="3"/>
      <c r="BP934" s="3"/>
    </row>
    <row r="935" spans="1:68" x14ac:dyDescent="0.25">
      <c r="A935" s="1"/>
      <c r="B935" s="2"/>
      <c r="BJ935" s="3"/>
      <c r="BL935" s="3"/>
      <c r="BN935" s="3"/>
      <c r="BP935" s="3"/>
    </row>
    <row r="936" spans="1:68" x14ac:dyDescent="0.25">
      <c r="A936" s="1"/>
      <c r="B936" s="2"/>
      <c r="BJ936" s="3"/>
      <c r="BL936" s="3"/>
      <c r="BN936" s="3"/>
      <c r="BP936" s="3"/>
    </row>
    <row r="937" spans="1:68" x14ac:dyDescent="0.25">
      <c r="A937" s="1"/>
      <c r="B937" s="2"/>
      <c r="BJ937" s="3"/>
      <c r="BL937" s="3"/>
      <c r="BN937" s="3"/>
      <c r="BP937" s="3"/>
    </row>
    <row r="938" spans="1:68" x14ac:dyDescent="0.25">
      <c r="A938" s="1"/>
      <c r="B938" s="2"/>
      <c r="BJ938" s="3"/>
      <c r="BL938" s="3"/>
      <c r="BN938" s="3"/>
      <c r="BP938" s="3"/>
    </row>
    <row r="939" spans="1:68" x14ac:dyDescent="0.25">
      <c r="A939" s="1"/>
      <c r="B939" s="2"/>
      <c r="BJ939" s="3"/>
      <c r="BL939" s="3"/>
      <c r="BN939" s="3"/>
      <c r="BP939" s="3"/>
    </row>
    <row r="940" spans="1:68" x14ac:dyDescent="0.25">
      <c r="A940" s="1"/>
      <c r="B940" s="2"/>
      <c r="BJ940" s="3"/>
      <c r="BL940" s="3"/>
      <c r="BN940" s="3"/>
      <c r="BP940" s="3"/>
    </row>
    <row r="941" spans="1:68" x14ac:dyDescent="0.25">
      <c r="A941" s="1"/>
      <c r="B941" s="2"/>
      <c r="BJ941" s="3"/>
      <c r="BL941" s="3"/>
      <c r="BN941" s="3"/>
      <c r="BP941" s="3"/>
    </row>
    <row r="942" spans="1:68" x14ac:dyDescent="0.25">
      <c r="A942" s="1"/>
      <c r="B942" s="2"/>
      <c r="BJ942" s="3"/>
      <c r="BL942" s="3"/>
      <c r="BN942" s="3"/>
      <c r="BP942" s="3"/>
    </row>
    <row r="943" spans="1:68" x14ac:dyDescent="0.25">
      <c r="A943" s="1"/>
      <c r="B943" s="2"/>
      <c r="BJ943" s="3"/>
      <c r="BL943" s="3"/>
      <c r="BN943" s="3"/>
      <c r="BP943" s="3"/>
    </row>
    <row r="944" spans="1:68" x14ac:dyDescent="0.25">
      <c r="A944" s="1"/>
      <c r="B944" s="2"/>
      <c r="BJ944" s="3"/>
      <c r="BL944" s="3"/>
      <c r="BN944" s="3"/>
      <c r="BP944" s="3"/>
    </row>
    <row r="945" spans="1:68" x14ac:dyDescent="0.25">
      <c r="A945" s="1"/>
      <c r="B945" s="2"/>
      <c r="BJ945" s="3"/>
      <c r="BL945" s="3"/>
      <c r="BN945" s="3"/>
      <c r="BP945" s="3"/>
    </row>
    <row r="946" spans="1:68" x14ac:dyDescent="0.25">
      <c r="A946" s="1"/>
      <c r="B946" s="2"/>
      <c r="BJ946" s="3"/>
      <c r="BL946" s="3"/>
      <c r="BN946" s="3"/>
      <c r="BP946" s="3"/>
    </row>
    <row r="947" spans="1:68" x14ac:dyDescent="0.25">
      <c r="A947" s="1"/>
      <c r="B947" s="2"/>
      <c r="BJ947" s="3"/>
      <c r="BL947" s="3"/>
      <c r="BN947" s="3"/>
      <c r="BP947" s="3"/>
    </row>
    <row r="948" spans="1:68" x14ac:dyDescent="0.25">
      <c r="A948" s="1"/>
      <c r="B948" s="2"/>
      <c r="BJ948" s="3"/>
      <c r="BL948" s="3"/>
      <c r="BN948" s="3"/>
      <c r="BP948" s="3"/>
    </row>
    <row r="949" spans="1:68" x14ac:dyDescent="0.25">
      <c r="A949" s="1"/>
      <c r="B949" s="2"/>
      <c r="BJ949" s="3"/>
      <c r="BL949" s="3"/>
      <c r="BN949" s="3"/>
      <c r="BP949" s="3"/>
    </row>
    <row r="950" spans="1:68" x14ac:dyDescent="0.25">
      <c r="A950" s="1"/>
      <c r="B950" s="2"/>
      <c r="BJ950" s="3"/>
      <c r="BL950" s="3"/>
      <c r="BN950" s="3"/>
      <c r="BP950" s="3"/>
    </row>
    <row r="951" spans="1:68" x14ac:dyDescent="0.25">
      <c r="A951" s="1"/>
      <c r="B951" s="2"/>
      <c r="BJ951" s="3"/>
      <c r="BL951" s="3"/>
      <c r="BN951" s="3"/>
      <c r="BP951" s="3"/>
    </row>
    <row r="952" spans="1:68" x14ac:dyDescent="0.25">
      <c r="A952" s="1"/>
      <c r="B952" s="2"/>
      <c r="BJ952" s="3"/>
      <c r="BL952" s="3"/>
      <c r="BN952" s="3"/>
      <c r="BP952" s="3"/>
    </row>
    <row r="953" spans="1:68" x14ac:dyDescent="0.25">
      <c r="A953" s="1"/>
      <c r="B953" s="2"/>
      <c r="BJ953" s="3"/>
      <c r="BL953" s="3"/>
      <c r="BN953" s="3"/>
      <c r="BP953" s="3"/>
    </row>
    <row r="954" spans="1:68" x14ac:dyDescent="0.25">
      <c r="A954" s="1"/>
      <c r="B954" s="2"/>
      <c r="BJ954" s="3"/>
      <c r="BL954" s="3"/>
      <c r="BN954" s="3"/>
      <c r="BP954" s="3"/>
    </row>
    <row r="955" spans="1:68" x14ac:dyDescent="0.25">
      <c r="A955" s="1"/>
      <c r="B955" s="2"/>
      <c r="BJ955" s="3"/>
      <c r="BL955" s="3"/>
      <c r="BN955" s="3"/>
      <c r="BP955" s="3"/>
    </row>
    <row r="956" spans="1:68" x14ac:dyDescent="0.25">
      <c r="A956" s="1"/>
      <c r="B956" s="2"/>
      <c r="BJ956" s="3"/>
      <c r="BL956" s="3"/>
      <c r="BN956" s="3"/>
      <c r="BP956" s="3"/>
    </row>
    <row r="957" spans="1:68" x14ac:dyDescent="0.25">
      <c r="A957" s="1"/>
      <c r="B957" s="2"/>
      <c r="BJ957" s="3"/>
      <c r="BL957" s="3"/>
      <c r="BN957" s="3"/>
      <c r="BP957" s="3"/>
    </row>
    <row r="958" spans="1:68" x14ac:dyDescent="0.25">
      <c r="A958" s="1"/>
      <c r="B958" s="2"/>
      <c r="BJ958" s="3"/>
      <c r="BL958" s="3"/>
      <c r="BN958" s="3"/>
      <c r="BP958" s="3"/>
    </row>
    <row r="959" spans="1:68" x14ac:dyDescent="0.25">
      <c r="A959" s="1"/>
      <c r="B959" s="2"/>
      <c r="BJ959" s="3"/>
      <c r="BL959" s="3"/>
      <c r="BN959" s="3"/>
      <c r="BP959" s="3"/>
    </row>
    <row r="960" spans="1:68" x14ac:dyDescent="0.25">
      <c r="A960" s="1"/>
      <c r="B960" s="2"/>
      <c r="BJ960" s="3"/>
      <c r="BL960" s="3"/>
      <c r="BN960" s="3"/>
      <c r="BP960" s="3"/>
    </row>
    <row r="961" spans="1:68" x14ac:dyDescent="0.25">
      <c r="A961" s="1"/>
      <c r="B961" s="2"/>
      <c r="BJ961" s="3"/>
      <c r="BL961" s="3"/>
      <c r="BN961" s="3"/>
      <c r="BP961" s="3"/>
    </row>
    <row r="962" spans="1:68" x14ac:dyDescent="0.25">
      <c r="A962" s="1"/>
      <c r="B962" s="2"/>
      <c r="BJ962" s="3"/>
      <c r="BL962" s="3"/>
      <c r="BN962" s="3"/>
      <c r="BP962" s="3"/>
    </row>
    <row r="963" spans="1:68" x14ac:dyDescent="0.25">
      <c r="A963" s="1"/>
      <c r="B963" s="2"/>
      <c r="BJ963" s="3"/>
      <c r="BL963" s="3"/>
      <c r="BN963" s="3"/>
      <c r="BP963" s="3"/>
    </row>
    <row r="964" spans="1:68" x14ac:dyDescent="0.25">
      <c r="A964" s="1"/>
      <c r="B964" s="2"/>
      <c r="BJ964" s="3"/>
      <c r="BL964" s="3"/>
      <c r="BN964" s="3"/>
      <c r="BP964" s="3"/>
    </row>
    <row r="965" spans="1:68" x14ac:dyDescent="0.25">
      <c r="A965" s="1"/>
      <c r="B965" s="2"/>
      <c r="BJ965" s="3"/>
      <c r="BL965" s="3"/>
      <c r="BN965" s="3"/>
      <c r="BP965" s="3"/>
    </row>
    <row r="966" spans="1:68" x14ac:dyDescent="0.25">
      <c r="A966" s="1"/>
      <c r="B966" s="2"/>
      <c r="BJ966" s="3"/>
      <c r="BL966" s="3"/>
      <c r="BN966" s="3"/>
      <c r="BP966" s="3"/>
    </row>
    <row r="967" spans="1:68" x14ac:dyDescent="0.25">
      <c r="A967" s="1"/>
      <c r="B967" s="2"/>
      <c r="BJ967" s="3"/>
      <c r="BL967" s="3"/>
      <c r="BN967" s="3"/>
      <c r="BP967" s="3"/>
    </row>
    <row r="968" spans="1:68" x14ac:dyDescent="0.25">
      <c r="A968" s="1"/>
      <c r="B968" s="2"/>
      <c r="BJ968" s="3"/>
      <c r="BL968" s="3"/>
      <c r="BN968" s="3"/>
      <c r="BP968" s="3"/>
    </row>
    <row r="969" spans="1:68" x14ac:dyDescent="0.25">
      <c r="A969" s="1"/>
      <c r="B969" s="2"/>
      <c r="BJ969" s="3"/>
      <c r="BL969" s="3"/>
      <c r="BN969" s="3"/>
      <c r="BP969" s="3"/>
    </row>
    <row r="970" spans="1:68" x14ac:dyDescent="0.25">
      <c r="A970" s="1"/>
      <c r="B970" s="2"/>
      <c r="BJ970" s="3"/>
      <c r="BL970" s="3"/>
      <c r="BN970" s="3"/>
      <c r="BP970" s="3"/>
    </row>
    <row r="971" spans="1:68" x14ac:dyDescent="0.25">
      <c r="A971" s="1"/>
      <c r="B971" s="2"/>
      <c r="BJ971" s="3"/>
      <c r="BL971" s="3"/>
      <c r="BN971" s="3"/>
      <c r="BP971" s="3"/>
    </row>
    <row r="972" spans="1:68" x14ac:dyDescent="0.25">
      <c r="A972" s="1"/>
      <c r="B972" s="2"/>
      <c r="BJ972" s="3"/>
      <c r="BL972" s="3"/>
      <c r="BN972" s="3"/>
      <c r="BP972" s="3"/>
    </row>
    <row r="973" spans="1:68" x14ac:dyDescent="0.25">
      <c r="A973" s="1"/>
      <c r="B973" s="2"/>
      <c r="BJ973" s="3"/>
      <c r="BL973" s="3"/>
      <c r="BN973" s="3"/>
      <c r="BP973" s="3"/>
    </row>
    <row r="974" spans="1:68" x14ac:dyDescent="0.25">
      <c r="A974" s="1"/>
      <c r="B974" s="2"/>
      <c r="BJ974" s="3"/>
      <c r="BL974" s="3"/>
      <c r="BN974" s="3"/>
      <c r="BP974" s="3"/>
    </row>
    <row r="975" spans="1:68" x14ac:dyDescent="0.25">
      <c r="A975" s="1"/>
      <c r="B975" s="2"/>
      <c r="BJ975" s="3"/>
      <c r="BL975" s="3"/>
      <c r="BN975" s="3"/>
      <c r="BP975" s="3"/>
    </row>
    <row r="976" spans="1:68" x14ac:dyDescent="0.25">
      <c r="A976" s="1"/>
      <c r="B976" s="2"/>
      <c r="BJ976" s="3"/>
      <c r="BL976" s="3"/>
      <c r="BN976" s="3"/>
      <c r="BP976" s="3"/>
    </row>
    <row r="977" spans="1:68" x14ac:dyDescent="0.25">
      <c r="A977" s="1"/>
      <c r="B977" s="2"/>
      <c r="BJ977" s="3"/>
      <c r="BL977" s="3"/>
      <c r="BN977" s="3"/>
      <c r="BP977" s="3"/>
    </row>
    <row r="978" spans="1:68" x14ac:dyDescent="0.25">
      <c r="A978" s="1"/>
      <c r="B978" s="2"/>
      <c r="BJ978" s="3"/>
      <c r="BL978" s="3"/>
      <c r="BN978" s="3"/>
      <c r="BP978" s="3"/>
    </row>
    <row r="979" spans="1:68" x14ac:dyDescent="0.25">
      <c r="A979" s="1"/>
      <c r="B979" s="2"/>
      <c r="BJ979" s="3"/>
      <c r="BL979" s="3"/>
      <c r="BN979" s="3"/>
      <c r="BP979" s="3"/>
    </row>
    <row r="980" spans="1:68" x14ac:dyDescent="0.25">
      <c r="A980" s="1"/>
      <c r="B980" s="2"/>
      <c r="BJ980" s="3"/>
      <c r="BL980" s="3"/>
      <c r="BN980" s="3"/>
      <c r="BP980" s="3"/>
    </row>
    <row r="981" spans="1:68" x14ac:dyDescent="0.25">
      <c r="A981" s="1"/>
      <c r="B981" s="2"/>
      <c r="BJ981" s="3"/>
      <c r="BL981" s="3"/>
      <c r="BN981" s="3"/>
      <c r="BP981" s="3"/>
    </row>
    <row r="982" spans="1:68" x14ac:dyDescent="0.25">
      <c r="A982" s="1"/>
      <c r="B982" s="2"/>
      <c r="BJ982" s="3"/>
      <c r="BL982" s="3"/>
      <c r="BN982" s="3"/>
      <c r="BP982" s="3"/>
    </row>
    <row r="983" spans="1:68" x14ac:dyDescent="0.25">
      <c r="A983" s="1"/>
      <c r="B983" s="2"/>
      <c r="BJ983" s="3"/>
      <c r="BL983" s="3"/>
      <c r="BN983" s="3"/>
      <c r="BP983" s="3"/>
    </row>
    <row r="984" spans="1:68" x14ac:dyDescent="0.25">
      <c r="A984" s="1"/>
      <c r="B984" s="2"/>
      <c r="BJ984" s="3"/>
      <c r="BL984" s="3"/>
      <c r="BN984" s="3"/>
      <c r="BP984" s="3"/>
    </row>
    <row r="985" spans="1:68" x14ac:dyDescent="0.25">
      <c r="A985" s="1"/>
      <c r="B985" s="2"/>
      <c r="BJ985" s="3"/>
      <c r="BL985" s="3"/>
      <c r="BN985" s="3"/>
      <c r="BP985" s="3"/>
    </row>
    <row r="986" spans="1:68" x14ac:dyDescent="0.25">
      <c r="A986" s="1"/>
      <c r="B986" s="2"/>
      <c r="BJ986" s="3"/>
      <c r="BL986" s="3"/>
      <c r="BN986" s="3"/>
      <c r="BP986" s="3"/>
    </row>
    <row r="987" spans="1:68" x14ac:dyDescent="0.25">
      <c r="A987" s="1"/>
      <c r="B987" s="2"/>
      <c r="BJ987" s="3"/>
      <c r="BL987" s="3"/>
      <c r="BN987" s="3"/>
      <c r="BP987" s="3"/>
    </row>
    <row r="988" spans="1:68" x14ac:dyDescent="0.25">
      <c r="A988" s="1"/>
      <c r="B988" s="2"/>
      <c r="BJ988" s="3"/>
      <c r="BL988" s="3"/>
      <c r="BN988" s="3"/>
      <c r="BP988" s="3"/>
    </row>
    <row r="989" spans="1:68" x14ac:dyDescent="0.25">
      <c r="A989" s="1"/>
      <c r="B989" s="2"/>
      <c r="BJ989" s="3"/>
      <c r="BL989" s="3"/>
      <c r="BN989" s="3"/>
      <c r="BP989" s="3"/>
    </row>
    <row r="990" spans="1:68" x14ac:dyDescent="0.25">
      <c r="A990" s="1"/>
      <c r="B990" s="2"/>
      <c r="BJ990" s="3"/>
      <c r="BL990" s="3"/>
      <c r="BN990" s="3"/>
      <c r="BP990" s="3"/>
    </row>
    <row r="991" spans="1:68" x14ac:dyDescent="0.25">
      <c r="A991" s="1"/>
      <c r="B991" s="2"/>
      <c r="BJ991" s="3"/>
      <c r="BL991" s="3"/>
      <c r="BN991" s="3"/>
      <c r="BP991" s="3"/>
    </row>
    <row r="992" spans="1:68" x14ac:dyDescent="0.25">
      <c r="A992" s="1"/>
      <c r="B992" s="2"/>
      <c r="BJ992" s="3"/>
      <c r="BL992" s="3"/>
      <c r="BN992" s="3"/>
      <c r="BP992" s="3"/>
    </row>
    <row r="993" spans="1:68" x14ac:dyDescent="0.25">
      <c r="A993" s="1"/>
      <c r="B993" s="2"/>
      <c r="BJ993" s="3"/>
      <c r="BL993" s="3"/>
      <c r="BN993" s="3"/>
      <c r="BP993" s="3"/>
    </row>
    <row r="994" spans="1:68" x14ac:dyDescent="0.25">
      <c r="A994" s="1"/>
      <c r="B994" s="2"/>
      <c r="BJ994" s="3"/>
      <c r="BL994" s="3"/>
      <c r="BN994" s="3"/>
      <c r="BP994" s="3"/>
    </row>
    <row r="995" spans="1:68" x14ac:dyDescent="0.25">
      <c r="A995" s="1"/>
      <c r="B995" s="2"/>
      <c r="BJ995" s="3"/>
      <c r="BL995" s="3"/>
      <c r="BN995" s="3"/>
      <c r="BP995" s="3"/>
    </row>
    <row r="996" spans="1:68" x14ac:dyDescent="0.25">
      <c r="A996" s="1"/>
      <c r="B996" s="2"/>
      <c r="BJ996" s="3"/>
      <c r="BL996" s="3"/>
      <c r="BN996" s="3"/>
      <c r="BP996" s="3"/>
    </row>
    <row r="997" spans="1:68" x14ac:dyDescent="0.25">
      <c r="A997" s="1"/>
      <c r="B997" s="2"/>
      <c r="BJ997" s="3"/>
      <c r="BL997" s="3"/>
      <c r="BN997" s="3"/>
      <c r="BP997" s="3"/>
    </row>
    <row r="998" spans="1:68" x14ac:dyDescent="0.25">
      <c r="A998" s="1"/>
      <c r="B998" s="2"/>
      <c r="BJ998" s="3"/>
      <c r="BL998" s="3"/>
      <c r="BN998" s="3"/>
      <c r="BP998" s="3"/>
    </row>
    <row r="999" spans="1:68" x14ac:dyDescent="0.25">
      <c r="A999" s="1"/>
      <c r="B999" s="2"/>
      <c r="BJ999" s="3"/>
      <c r="BL999" s="3"/>
      <c r="BN999" s="3"/>
      <c r="BP999" s="3"/>
    </row>
    <row r="1000" spans="1:68" x14ac:dyDescent="0.25">
      <c r="A1000" s="1"/>
      <c r="B1000" s="2"/>
      <c r="BJ1000" s="3"/>
      <c r="BL1000" s="3"/>
      <c r="BN1000" s="3"/>
      <c r="BP1000" s="3"/>
    </row>
    <row r="1001" spans="1:68" x14ac:dyDescent="0.25">
      <c r="A1001" s="1"/>
      <c r="B1001" s="2"/>
      <c r="BJ1001" s="3"/>
      <c r="BL1001" s="3"/>
      <c r="BN1001" s="3"/>
      <c r="BP1001" s="3"/>
    </row>
    <row r="1002" spans="1:68" x14ac:dyDescent="0.25">
      <c r="A1002" s="1"/>
      <c r="B1002" s="2"/>
      <c r="BJ1002" s="3"/>
      <c r="BL1002" s="3"/>
      <c r="BN1002" s="3"/>
      <c r="BP1002" s="3"/>
    </row>
    <row r="1003" spans="1:68" x14ac:dyDescent="0.25">
      <c r="A1003" s="1"/>
      <c r="B1003" s="2"/>
      <c r="BJ1003" s="3"/>
      <c r="BL1003" s="3"/>
      <c r="BN1003" s="3"/>
      <c r="BP1003" s="3"/>
    </row>
    <row r="1004" spans="1:68" x14ac:dyDescent="0.25">
      <c r="A1004" s="1"/>
      <c r="B1004" s="2"/>
      <c r="BJ1004" s="3"/>
      <c r="BL1004" s="3"/>
      <c r="BN1004" s="3"/>
      <c r="BP1004" s="3"/>
    </row>
    <row r="1005" spans="1:68" x14ac:dyDescent="0.25">
      <c r="A1005" s="1"/>
      <c r="B1005" s="2"/>
      <c r="BJ1005" s="3"/>
      <c r="BL1005" s="3"/>
      <c r="BN1005" s="3"/>
      <c r="BP1005" s="3"/>
    </row>
    <row r="1006" spans="1:68" x14ac:dyDescent="0.25">
      <c r="A1006" s="1"/>
      <c r="B1006" s="2"/>
      <c r="BJ1006" s="3"/>
      <c r="BL1006" s="3"/>
      <c r="BN1006" s="3"/>
      <c r="BP1006" s="3"/>
    </row>
    <row r="1007" spans="1:68" x14ac:dyDescent="0.25">
      <c r="A1007" s="1"/>
      <c r="B1007" s="2"/>
      <c r="BJ1007" s="3"/>
      <c r="BL1007" s="3"/>
      <c r="BN1007" s="3"/>
      <c r="BP1007" s="3"/>
    </row>
    <row r="1008" spans="1:68" x14ac:dyDescent="0.25">
      <c r="A1008" s="1"/>
      <c r="B1008" s="2"/>
      <c r="BJ1008" s="3"/>
      <c r="BL1008" s="3"/>
      <c r="BN1008" s="3"/>
      <c r="BP1008" s="3"/>
    </row>
    <row r="1009" spans="1:68" x14ac:dyDescent="0.25">
      <c r="A1009" s="1"/>
      <c r="B1009" s="2"/>
      <c r="BJ1009" s="3"/>
      <c r="BL1009" s="3"/>
      <c r="BN1009" s="3"/>
      <c r="BP1009" s="3"/>
    </row>
    <row r="1010" spans="1:68" x14ac:dyDescent="0.25">
      <c r="A1010" s="1"/>
      <c r="B1010" s="2"/>
      <c r="BJ1010" s="3"/>
      <c r="BL1010" s="3"/>
      <c r="BN1010" s="3"/>
      <c r="BP1010" s="3"/>
    </row>
    <row r="1011" spans="1:68" x14ac:dyDescent="0.25">
      <c r="A1011" s="1"/>
      <c r="B1011" s="2"/>
      <c r="BJ1011" s="3"/>
      <c r="BL1011" s="3"/>
      <c r="BN1011" s="3"/>
      <c r="BP1011" s="3"/>
    </row>
    <row r="1012" spans="1:68" x14ac:dyDescent="0.25">
      <c r="A1012" s="1"/>
      <c r="B1012" s="2"/>
      <c r="BJ1012" s="3"/>
      <c r="BL1012" s="3"/>
      <c r="BN1012" s="3"/>
      <c r="BP1012" s="3"/>
    </row>
    <row r="1013" spans="1:68" x14ac:dyDescent="0.25">
      <c r="A1013" s="1"/>
      <c r="B1013" s="2"/>
      <c r="BJ1013" s="3"/>
      <c r="BL1013" s="3"/>
      <c r="BN1013" s="3"/>
      <c r="BP1013" s="3"/>
    </row>
    <row r="1014" spans="1:68" x14ac:dyDescent="0.25">
      <c r="A1014" s="1"/>
      <c r="B1014" s="2"/>
      <c r="BJ1014" s="3"/>
      <c r="BL1014" s="3"/>
      <c r="BN1014" s="3"/>
      <c r="BP1014" s="3"/>
    </row>
    <row r="1015" spans="1:68" x14ac:dyDescent="0.25">
      <c r="A1015" s="1"/>
      <c r="B1015" s="2"/>
      <c r="BJ1015" s="3"/>
      <c r="BL1015" s="3"/>
      <c r="BN1015" s="3"/>
      <c r="BP1015" s="3"/>
    </row>
    <row r="1016" spans="1:68" x14ac:dyDescent="0.25">
      <c r="A1016" s="1"/>
      <c r="B1016" s="2"/>
      <c r="BJ1016" s="3"/>
      <c r="BL1016" s="3"/>
      <c r="BN1016" s="3"/>
      <c r="BP1016" s="3"/>
    </row>
    <row r="1017" spans="1:68" x14ac:dyDescent="0.25">
      <c r="A1017" s="1"/>
      <c r="B1017" s="2"/>
      <c r="BJ1017" s="3"/>
      <c r="BL1017" s="3"/>
      <c r="BN1017" s="3"/>
      <c r="BP1017" s="3"/>
    </row>
    <row r="1018" spans="1:68" x14ac:dyDescent="0.25">
      <c r="A1018" s="1"/>
      <c r="B1018" s="2"/>
      <c r="BJ1018" s="3"/>
      <c r="BL1018" s="3"/>
      <c r="BN1018" s="3"/>
      <c r="BP1018" s="3"/>
    </row>
    <row r="1019" spans="1:68" x14ac:dyDescent="0.25">
      <c r="A1019" s="1"/>
      <c r="B1019" s="2"/>
      <c r="BJ1019" s="3"/>
      <c r="BL1019" s="3"/>
      <c r="BN1019" s="3"/>
      <c r="BP1019" s="3"/>
    </row>
    <row r="1020" spans="1:68" x14ac:dyDescent="0.25">
      <c r="A1020" s="1"/>
      <c r="B1020" s="2"/>
      <c r="BJ1020" s="3"/>
      <c r="BL1020" s="3"/>
      <c r="BN1020" s="3"/>
      <c r="BP1020" s="3"/>
    </row>
    <row r="1021" spans="1:68" x14ac:dyDescent="0.25">
      <c r="A1021" s="1"/>
      <c r="B1021" s="2"/>
      <c r="BJ1021" s="3"/>
      <c r="BL1021" s="3"/>
      <c r="BN1021" s="3"/>
      <c r="BP1021" s="3"/>
    </row>
    <row r="1022" spans="1:68" x14ac:dyDescent="0.25">
      <c r="A1022" s="1"/>
      <c r="B1022" s="2"/>
      <c r="BJ1022" s="3"/>
      <c r="BL1022" s="3"/>
      <c r="BN1022" s="3"/>
      <c r="BP1022" s="3"/>
    </row>
    <row r="1023" spans="1:68" x14ac:dyDescent="0.25">
      <c r="A1023" s="1"/>
      <c r="B1023" s="2"/>
      <c r="BJ1023" s="3"/>
      <c r="BL1023" s="3"/>
      <c r="BN1023" s="3"/>
      <c r="BP1023" s="3"/>
    </row>
    <row r="1024" spans="1:68" x14ac:dyDescent="0.25">
      <c r="A1024" s="1"/>
      <c r="B1024" s="2"/>
      <c r="BJ1024" s="3"/>
      <c r="BL1024" s="3"/>
      <c r="BN1024" s="3"/>
      <c r="BP1024" s="3"/>
    </row>
    <row r="1025" spans="1:68" x14ac:dyDescent="0.25">
      <c r="A1025" s="1"/>
      <c r="B1025" s="2"/>
      <c r="BJ1025" s="3"/>
      <c r="BL1025" s="3"/>
      <c r="BN1025" s="3"/>
      <c r="BP1025" s="3"/>
    </row>
    <row r="1026" spans="1:68" x14ac:dyDescent="0.25">
      <c r="A1026" s="1"/>
      <c r="B1026" s="2"/>
      <c r="BJ1026" s="3"/>
      <c r="BL1026" s="3"/>
      <c r="BN1026" s="3"/>
      <c r="BP1026" s="3"/>
    </row>
    <row r="1027" spans="1:68" x14ac:dyDescent="0.25">
      <c r="A1027" s="1"/>
      <c r="B1027" s="2"/>
      <c r="BJ1027" s="3"/>
      <c r="BL1027" s="3"/>
      <c r="BN1027" s="3"/>
      <c r="BP1027" s="3"/>
    </row>
    <row r="1028" spans="1:68" x14ac:dyDescent="0.25">
      <c r="A1028" s="1"/>
      <c r="B1028" s="2"/>
      <c r="BJ1028" s="3"/>
      <c r="BL1028" s="3"/>
      <c r="BN1028" s="3"/>
      <c r="BP1028" s="3"/>
    </row>
    <row r="1029" spans="1:68" x14ac:dyDescent="0.25">
      <c r="A1029" s="1"/>
      <c r="B1029" s="2"/>
      <c r="BJ1029" s="3"/>
      <c r="BL1029" s="3"/>
      <c r="BN1029" s="3"/>
      <c r="BP1029" s="3"/>
    </row>
    <row r="1030" spans="1:68" x14ac:dyDescent="0.25">
      <c r="A1030" s="1"/>
      <c r="B1030" s="2"/>
      <c r="BJ1030" s="3"/>
      <c r="BL1030" s="3"/>
      <c r="BN1030" s="3"/>
      <c r="BP1030" s="3"/>
    </row>
    <row r="1031" spans="1:68" x14ac:dyDescent="0.25">
      <c r="A1031" s="1"/>
      <c r="B1031" s="2"/>
      <c r="BJ1031" s="3"/>
      <c r="BL1031" s="3"/>
      <c r="BN1031" s="3"/>
      <c r="BP1031" s="3"/>
    </row>
    <row r="1032" spans="1:68" x14ac:dyDescent="0.25">
      <c r="A1032" s="1"/>
      <c r="B1032" s="2"/>
      <c r="BJ1032" s="3"/>
      <c r="BL1032" s="3"/>
      <c r="BN1032" s="3"/>
      <c r="BP1032" s="3"/>
    </row>
    <row r="1033" spans="1:68" x14ac:dyDescent="0.25">
      <c r="A1033" s="1"/>
      <c r="B1033" s="2"/>
      <c r="BJ1033" s="3"/>
      <c r="BL1033" s="3"/>
      <c r="BN1033" s="3"/>
      <c r="BP1033" s="3"/>
    </row>
    <row r="1034" spans="1:68" x14ac:dyDescent="0.25">
      <c r="A1034" s="1"/>
      <c r="B1034" s="2"/>
      <c r="BJ1034" s="3"/>
      <c r="BL1034" s="3"/>
      <c r="BN1034" s="3"/>
      <c r="BP1034" s="3"/>
    </row>
    <row r="1035" spans="1:68" x14ac:dyDescent="0.25">
      <c r="A1035" s="1"/>
      <c r="B1035" s="2"/>
      <c r="BJ1035" s="3"/>
      <c r="BL1035" s="3"/>
      <c r="BN1035" s="3"/>
      <c r="BP1035" s="3"/>
    </row>
    <row r="1036" spans="1:68" x14ac:dyDescent="0.25">
      <c r="A1036" s="1"/>
      <c r="B1036" s="2"/>
      <c r="BJ1036" s="3"/>
      <c r="BL1036" s="3"/>
      <c r="BN1036" s="3"/>
      <c r="BP1036" s="3"/>
    </row>
    <row r="1037" spans="1:68" x14ac:dyDescent="0.25">
      <c r="A1037" s="1"/>
      <c r="B1037" s="2"/>
      <c r="BJ1037" s="3"/>
      <c r="BL1037" s="3"/>
      <c r="BN1037" s="3"/>
      <c r="BP1037" s="3"/>
    </row>
    <row r="1038" spans="1:68" x14ac:dyDescent="0.25">
      <c r="A1038" s="1"/>
      <c r="B1038" s="2"/>
      <c r="BJ1038" s="3"/>
      <c r="BL1038" s="3"/>
      <c r="BN1038" s="3"/>
      <c r="BP1038" s="3"/>
    </row>
    <row r="1039" spans="1:68" x14ac:dyDescent="0.25">
      <c r="A1039" s="1"/>
      <c r="B1039" s="2"/>
      <c r="BJ1039" s="3"/>
      <c r="BL1039" s="3"/>
      <c r="BN1039" s="3"/>
      <c r="BP1039" s="3"/>
    </row>
    <row r="1040" spans="1:68" x14ac:dyDescent="0.25">
      <c r="A1040" s="1"/>
      <c r="B1040" s="2"/>
      <c r="BJ1040" s="3"/>
      <c r="BL1040" s="3"/>
      <c r="BN1040" s="3"/>
      <c r="BP1040" s="3"/>
    </row>
    <row r="1041" spans="1:68" x14ac:dyDescent="0.25">
      <c r="A1041" s="1"/>
      <c r="B1041" s="2"/>
      <c r="BJ1041" s="3"/>
      <c r="BL1041" s="3"/>
      <c r="BN1041" s="3"/>
      <c r="BP1041" s="3"/>
    </row>
    <row r="1042" spans="1:68" x14ac:dyDescent="0.25">
      <c r="A1042" s="1"/>
      <c r="B1042" s="2"/>
      <c r="BJ1042" s="3"/>
      <c r="BL1042" s="3"/>
      <c r="BN1042" s="3"/>
      <c r="BP1042" s="3"/>
    </row>
    <row r="1043" spans="1:68" x14ac:dyDescent="0.25">
      <c r="A1043" s="1"/>
      <c r="B1043" s="2"/>
      <c r="BJ1043" s="3"/>
      <c r="BL1043" s="3"/>
      <c r="BN1043" s="3"/>
      <c r="BP1043" s="3"/>
    </row>
    <row r="1044" spans="1:68" x14ac:dyDescent="0.25">
      <c r="A1044" s="1"/>
      <c r="B1044" s="2"/>
      <c r="BJ1044" s="3"/>
      <c r="BL1044" s="3"/>
      <c r="BN1044" s="3"/>
      <c r="BP1044" s="3"/>
    </row>
    <row r="1045" spans="1:68" x14ac:dyDescent="0.25">
      <c r="A1045" s="1"/>
      <c r="B1045" s="2"/>
      <c r="BJ1045" s="3"/>
      <c r="BL1045" s="3"/>
      <c r="BN1045" s="3"/>
      <c r="BP1045" s="3"/>
    </row>
    <row r="1046" spans="1:68" x14ac:dyDescent="0.25">
      <c r="A1046" s="1"/>
      <c r="B1046" s="2"/>
      <c r="BJ1046" s="3"/>
      <c r="BL1046" s="3"/>
      <c r="BN1046" s="3"/>
      <c r="BP1046" s="3"/>
    </row>
    <row r="1047" spans="1:68" x14ac:dyDescent="0.25">
      <c r="A1047" s="1"/>
      <c r="B1047" s="2"/>
      <c r="BJ1047" s="3"/>
      <c r="BL1047" s="3"/>
      <c r="BN1047" s="3"/>
      <c r="BP1047" s="3"/>
    </row>
    <row r="1048" spans="1:68" x14ac:dyDescent="0.25">
      <c r="A1048" s="1"/>
      <c r="B1048" s="2"/>
      <c r="BJ1048" s="3"/>
      <c r="BL1048" s="3"/>
      <c r="BN1048" s="3"/>
      <c r="BP1048" s="3"/>
    </row>
    <row r="1049" spans="1:68" x14ac:dyDescent="0.25">
      <c r="A1049" s="1"/>
      <c r="B1049" s="2"/>
      <c r="BJ1049" s="3"/>
      <c r="BL1049" s="3"/>
      <c r="BN1049" s="3"/>
      <c r="BP1049" s="3"/>
    </row>
    <row r="1050" spans="1:68" x14ac:dyDescent="0.25">
      <c r="A1050" s="1"/>
      <c r="B1050" s="2"/>
      <c r="BJ1050" s="3"/>
      <c r="BL1050" s="3"/>
      <c r="BN1050" s="3"/>
      <c r="BP1050" s="3"/>
    </row>
    <row r="1051" spans="1:68" x14ac:dyDescent="0.25">
      <c r="A1051" s="1"/>
      <c r="B1051" s="2"/>
      <c r="BJ1051" s="3"/>
      <c r="BL1051" s="3"/>
      <c r="BN1051" s="3"/>
      <c r="BP1051" s="3"/>
    </row>
    <row r="1052" spans="1:68" x14ac:dyDescent="0.25">
      <c r="A1052" s="1"/>
      <c r="B1052" s="2"/>
      <c r="BJ1052" s="3"/>
      <c r="BL1052" s="3"/>
      <c r="BN1052" s="3"/>
      <c r="BP1052" s="3"/>
    </row>
    <row r="1053" spans="1:68" x14ac:dyDescent="0.25">
      <c r="A1053" s="1"/>
      <c r="B1053" s="2"/>
      <c r="BJ1053" s="3"/>
      <c r="BL1053" s="3"/>
      <c r="BN1053" s="3"/>
      <c r="BP1053" s="3"/>
    </row>
    <row r="1054" spans="1:68" x14ac:dyDescent="0.25">
      <c r="A1054" s="1"/>
      <c r="B1054" s="2"/>
      <c r="BJ1054" s="3"/>
      <c r="BL1054" s="3"/>
      <c r="BN1054" s="3"/>
      <c r="BP1054" s="3"/>
    </row>
    <row r="1055" spans="1:68" x14ac:dyDescent="0.25">
      <c r="A1055" s="1"/>
      <c r="B1055" s="2"/>
      <c r="BJ1055" s="3"/>
      <c r="BL1055" s="3"/>
      <c r="BN1055" s="3"/>
      <c r="BP1055" s="3"/>
    </row>
    <row r="1056" spans="1:68" x14ac:dyDescent="0.25">
      <c r="A1056" s="1"/>
      <c r="B1056" s="2"/>
      <c r="BJ1056" s="3"/>
      <c r="BL1056" s="3"/>
      <c r="BN1056" s="3"/>
      <c r="BP1056" s="3"/>
    </row>
    <row r="1057" spans="1:68" x14ac:dyDescent="0.25">
      <c r="A1057" s="1"/>
      <c r="B1057" s="2"/>
      <c r="BJ1057" s="3"/>
      <c r="BL1057" s="3"/>
      <c r="BN1057" s="3"/>
      <c r="BP1057" s="3"/>
    </row>
    <row r="1058" spans="1:68" x14ac:dyDescent="0.25">
      <c r="A1058" s="1"/>
      <c r="B1058" s="2"/>
      <c r="BJ1058" s="3"/>
      <c r="BL1058" s="3"/>
      <c r="BN1058" s="3"/>
      <c r="BP1058" s="3"/>
    </row>
    <row r="1059" spans="1:68" x14ac:dyDescent="0.25">
      <c r="A1059" s="1"/>
      <c r="B1059" s="2"/>
      <c r="BJ1059" s="3"/>
      <c r="BL1059" s="3"/>
      <c r="BN1059" s="3"/>
      <c r="BP1059" s="3"/>
    </row>
    <row r="1060" spans="1:68" x14ac:dyDescent="0.25">
      <c r="A1060" s="1"/>
      <c r="B1060" s="2"/>
      <c r="BJ1060" s="3"/>
      <c r="BL1060" s="3"/>
      <c r="BN1060" s="3"/>
      <c r="BP1060" s="3"/>
    </row>
    <row r="1061" spans="1:68" x14ac:dyDescent="0.25">
      <c r="A1061" s="1"/>
      <c r="B1061" s="2"/>
      <c r="BJ1061" s="3"/>
      <c r="BL1061" s="3"/>
      <c r="BN1061" s="3"/>
      <c r="BP1061" s="3"/>
    </row>
    <row r="1062" spans="1:68" x14ac:dyDescent="0.25">
      <c r="A1062" s="1"/>
      <c r="B1062" s="2"/>
      <c r="BJ1062" s="3"/>
      <c r="BL1062" s="3"/>
      <c r="BN1062" s="3"/>
      <c r="BP1062" s="3"/>
    </row>
    <row r="1063" spans="1:68" x14ac:dyDescent="0.25">
      <c r="A1063" s="1"/>
      <c r="B1063" s="2"/>
      <c r="BJ1063" s="3"/>
      <c r="BL1063" s="3"/>
      <c r="BN1063" s="3"/>
      <c r="BP1063" s="3"/>
    </row>
    <row r="1064" spans="1:68" x14ac:dyDescent="0.25">
      <c r="A1064" s="1"/>
      <c r="B1064" s="2"/>
      <c r="BJ1064" s="3"/>
      <c r="BL1064" s="3"/>
      <c r="BN1064" s="3"/>
      <c r="BP1064" s="3"/>
    </row>
    <row r="1065" spans="1:68" x14ac:dyDescent="0.25">
      <c r="A1065" s="1"/>
      <c r="B1065" s="2"/>
      <c r="BJ1065" s="3"/>
      <c r="BL1065" s="3"/>
      <c r="BN1065" s="3"/>
      <c r="BP1065" s="3"/>
    </row>
    <row r="1066" spans="1:68" x14ac:dyDescent="0.25">
      <c r="A1066" s="1"/>
      <c r="B1066" s="2"/>
      <c r="BJ1066" s="3"/>
      <c r="BL1066" s="3"/>
      <c r="BN1066" s="3"/>
      <c r="BP1066" s="3"/>
    </row>
    <row r="1067" spans="1:68" x14ac:dyDescent="0.25">
      <c r="A1067" s="1"/>
      <c r="B1067" s="2"/>
      <c r="BJ1067" s="3"/>
      <c r="BL1067" s="3"/>
      <c r="BN1067" s="3"/>
      <c r="BP1067" s="3"/>
    </row>
    <row r="1068" spans="1:68" x14ac:dyDescent="0.25">
      <c r="A1068" s="1"/>
      <c r="B1068" s="2"/>
      <c r="BJ1068" s="3"/>
      <c r="BL1068" s="3"/>
      <c r="BN1068" s="3"/>
      <c r="BP1068" s="3"/>
    </row>
    <row r="1069" spans="1:68" x14ac:dyDescent="0.25">
      <c r="A1069" s="1"/>
      <c r="B1069" s="2"/>
      <c r="BJ1069" s="3"/>
      <c r="BL1069" s="3"/>
      <c r="BN1069" s="3"/>
      <c r="BP1069" s="3"/>
    </row>
    <row r="1070" spans="1:68" x14ac:dyDescent="0.25">
      <c r="A1070" s="1"/>
      <c r="B1070" s="2"/>
      <c r="BJ1070" s="3"/>
      <c r="BL1070" s="3"/>
      <c r="BN1070" s="3"/>
      <c r="BP1070" s="3"/>
    </row>
    <row r="1071" spans="1:68" x14ac:dyDescent="0.25">
      <c r="A1071" s="1"/>
      <c r="B1071" s="2"/>
      <c r="BJ1071" s="3"/>
      <c r="BL1071" s="3"/>
      <c r="BN1071" s="3"/>
      <c r="BP1071" s="3"/>
    </row>
    <row r="1072" spans="1:68" x14ac:dyDescent="0.25">
      <c r="A1072" s="1"/>
      <c r="B1072" s="2"/>
      <c r="BJ1072" s="3"/>
      <c r="BL1072" s="3"/>
      <c r="BN1072" s="3"/>
      <c r="BP1072" s="3"/>
    </row>
    <row r="1073" spans="1:68" x14ac:dyDescent="0.25">
      <c r="A1073" s="1"/>
      <c r="B1073" s="2"/>
      <c r="BJ1073" s="3"/>
      <c r="BL1073" s="3"/>
      <c r="BN1073" s="3"/>
      <c r="BP1073" s="3"/>
    </row>
    <row r="1074" spans="1:68" x14ac:dyDescent="0.25">
      <c r="A1074" s="1"/>
      <c r="B1074" s="2"/>
      <c r="BJ1074" s="3"/>
      <c r="BL1074" s="3"/>
      <c r="BN1074" s="3"/>
      <c r="BP1074" s="3"/>
    </row>
    <row r="1075" spans="1:68" x14ac:dyDescent="0.25">
      <c r="A1075" s="1"/>
      <c r="B1075" s="2"/>
      <c r="BJ1075" s="3"/>
      <c r="BL1075" s="3"/>
      <c r="BN1075" s="3"/>
      <c r="BP1075" s="3"/>
    </row>
    <row r="1076" spans="1:68" x14ac:dyDescent="0.25">
      <c r="A1076" s="1"/>
      <c r="B1076" s="2"/>
      <c r="BJ1076" s="3"/>
      <c r="BL1076" s="3"/>
      <c r="BN1076" s="3"/>
      <c r="BP1076" s="3"/>
    </row>
    <row r="1077" spans="1:68" x14ac:dyDescent="0.25">
      <c r="A1077" s="1"/>
      <c r="B1077" s="2"/>
      <c r="BJ1077" s="3"/>
      <c r="BL1077" s="3"/>
      <c r="BN1077" s="3"/>
      <c r="BP1077" s="3"/>
    </row>
    <row r="1078" spans="1:68" x14ac:dyDescent="0.25">
      <c r="A1078" s="1"/>
      <c r="B1078" s="2"/>
      <c r="BJ1078" s="3"/>
      <c r="BL1078" s="3"/>
      <c r="BN1078" s="3"/>
      <c r="BP1078" s="3"/>
    </row>
    <row r="1079" spans="1:68" x14ac:dyDescent="0.25">
      <c r="A1079" s="1"/>
      <c r="B1079" s="2"/>
      <c r="BJ1079" s="3"/>
      <c r="BL1079" s="3"/>
      <c r="BN1079" s="3"/>
      <c r="BP1079" s="3"/>
    </row>
    <row r="1080" spans="1:68" x14ac:dyDescent="0.25">
      <c r="A1080" s="1"/>
      <c r="B1080" s="2"/>
      <c r="BJ1080" s="3"/>
      <c r="BL1080" s="3"/>
      <c r="BN1080" s="3"/>
      <c r="BP1080" s="3"/>
    </row>
    <row r="1081" spans="1:68" x14ac:dyDescent="0.25">
      <c r="A1081" s="1"/>
      <c r="B1081" s="2"/>
      <c r="BJ1081" s="3"/>
      <c r="BL1081" s="3"/>
      <c r="BN1081" s="3"/>
      <c r="BP1081" s="3"/>
    </row>
    <row r="1082" spans="1:68" x14ac:dyDescent="0.25">
      <c r="A1082" s="1"/>
      <c r="B1082" s="2"/>
      <c r="BJ1082" s="3"/>
      <c r="BL1082" s="3"/>
      <c r="BN1082" s="3"/>
      <c r="BP1082" s="3"/>
    </row>
    <row r="1083" spans="1:68" x14ac:dyDescent="0.25">
      <c r="A1083" s="1"/>
      <c r="B1083" s="2"/>
      <c r="BJ1083" s="3"/>
      <c r="BL1083" s="3"/>
      <c r="BN1083" s="3"/>
      <c r="BP1083" s="3"/>
    </row>
    <row r="1084" spans="1:68" x14ac:dyDescent="0.25">
      <c r="A1084" s="1"/>
      <c r="B1084" s="2"/>
      <c r="BJ1084" s="3"/>
      <c r="BL1084" s="3"/>
      <c r="BN1084" s="3"/>
      <c r="BP1084" s="3"/>
    </row>
    <row r="1085" spans="1:68" x14ac:dyDescent="0.25">
      <c r="A1085" s="1"/>
      <c r="B1085" s="2"/>
      <c r="BJ1085" s="3"/>
      <c r="BL1085" s="3"/>
      <c r="BN1085" s="3"/>
      <c r="BP1085" s="3"/>
    </row>
    <row r="1086" spans="1:68" x14ac:dyDescent="0.25">
      <c r="A1086" s="1"/>
      <c r="B1086" s="2"/>
      <c r="BJ1086" s="3"/>
      <c r="BL1086" s="3"/>
      <c r="BN1086" s="3"/>
      <c r="BP1086" s="3"/>
    </row>
    <row r="1087" spans="1:68" x14ac:dyDescent="0.25">
      <c r="A1087" s="1"/>
      <c r="B1087" s="2"/>
      <c r="BJ1087" s="3"/>
      <c r="BL1087" s="3"/>
      <c r="BN1087" s="3"/>
      <c r="BP1087" s="3"/>
    </row>
    <row r="1088" spans="1:68" x14ac:dyDescent="0.25">
      <c r="A1088" s="1"/>
      <c r="B1088" s="2"/>
      <c r="BJ1088" s="3"/>
      <c r="BL1088" s="3"/>
      <c r="BN1088" s="3"/>
      <c r="BP1088" s="3"/>
    </row>
    <row r="1089" spans="1:68" x14ac:dyDescent="0.25">
      <c r="A1089" s="1"/>
      <c r="B1089" s="2"/>
      <c r="BJ1089" s="3"/>
      <c r="BL1089" s="3"/>
      <c r="BN1089" s="3"/>
      <c r="BP1089" s="3"/>
    </row>
    <row r="1090" spans="1:68" x14ac:dyDescent="0.25">
      <c r="A1090" s="1"/>
      <c r="B1090" s="2"/>
      <c r="BJ1090" s="3"/>
      <c r="BL1090" s="3"/>
      <c r="BN1090" s="3"/>
      <c r="BP1090" s="3"/>
    </row>
    <row r="1091" spans="1:68" x14ac:dyDescent="0.25">
      <c r="A1091" s="1"/>
      <c r="B1091" s="2"/>
      <c r="BJ1091" s="3"/>
      <c r="BL1091" s="3"/>
      <c r="BN1091" s="3"/>
      <c r="BP1091" s="3"/>
    </row>
    <row r="1092" spans="1:68" x14ac:dyDescent="0.25">
      <c r="A1092" s="1"/>
      <c r="B1092" s="2"/>
      <c r="BJ1092" s="3"/>
      <c r="BL1092" s="3"/>
      <c r="BN1092" s="3"/>
      <c r="BP1092" s="3"/>
    </row>
    <row r="1093" spans="1:68" x14ac:dyDescent="0.25">
      <c r="A1093" s="1"/>
      <c r="B1093" s="2"/>
      <c r="BJ1093" s="3"/>
      <c r="BL1093" s="3"/>
      <c r="BN1093" s="3"/>
      <c r="BP1093" s="3"/>
    </row>
    <row r="1094" spans="1:68" x14ac:dyDescent="0.25">
      <c r="A1094" s="1"/>
      <c r="B1094" s="2"/>
      <c r="BJ1094" s="3"/>
      <c r="BL1094" s="3"/>
      <c r="BN1094" s="3"/>
      <c r="BP1094" s="3"/>
    </row>
    <row r="1095" spans="1:68" x14ac:dyDescent="0.25">
      <c r="A1095" s="1"/>
      <c r="B1095" s="2"/>
      <c r="BJ1095" s="3"/>
      <c r="BL1095" s="3"/>
      <c r="BN1095" s="3"/>
      <c r="BP1095" s="3"/>
    </row>
    <row r="1096" spans="1:68" x14ac:dyDescent="0.25">
      <c r="A1096" s="1"/>
      <c r="B1096" s="2"/>
      <c r="BJ1096" s="3"/>
      <c r="BL1096" s="3"/>
      <c r="BN1096" s="3"/>
      <c r="BP1096" s="3"/>
    </row>
    <row r="1097" spans="1:68" x14ac:dyDescent="0.25">
      <c r="A1097" s="1"/>
      <c r="B1097" s="2"/>
      <c r="BJ1097" s="3"/>
      <c r="BL1097" s="3"/>
      <c r="BN1097" s="3"/>
      <c r="BP1097" s="3"/>
    </row>
    <row r="1098" spans="1:68" x14ac:dyDescent="0.25">
      <c r="A1098" s="1"/>
      <c r="B1098" s="2"/>
      <c r="BJ1098" s="3"/>
      <c r="BL1098" s="3"/>
      <c r="BN1098" s="3"/>
      <c r="BP1098" s="3"/>
    </row>
    <row r="1099" spans="1:68" x14ac:dyDescent="0.25">
      <c r="A1099" s="1"/>
      <c r="B1099" s="2"/>
      <c r="BJ1099" s="3"/>
      <c r="BL1099" s="3"/>
      <c r="BN1099" s="3"/>
      <c r="BP1099" s="3"/>
    </row>
    <row r="1100" spans="1:68" x14ac:dyDescent="0.25">
      <c r="A1100" s="1"/>
      <c r="B1100" s="2"/>
      <c r="BJ1100" s="3"/>
      <c r="BL1100" s="3"/>
      <c r="BN1100" s="3"/>
      <c r="BP1100" s="3"/>
    </row>
    <row r="1101" spans="1:68" x14ac:dyDescent="0.25">
      <c r="A1101" s="1"/>
      <c r="B1101" s="2"/>
      <c r="BJ1101" s="3"/>
      <c r="BL1101" s="3"/>
      <c r="BN1101" s="3"/>
      <c r="BP1101" s="3"/>
    </row>
    <row r="1102" spans="1:68" x14ac:dyDescent="0.25">
      <c r="A1102" s="1"/>
      <c r="B1102" s="2"/>
      <c r="BJ1102" s="3"/>
      <c r="BL1102" s="3"/>
      <c r="BN1102" s="3"/>
      <c r="BP1102" s="3"/>
    </row>
    <row r="1103" spans="1:68" x14ac:dyDescent="0.25">
      <c r="A1103" s="1"/>
      <c r="B1103" s="2"/>
      <c r="BJ1103" s="3"/>
      <c r="BL1103" s="3"/>
      <c r="BN1103" s="3"/>
      <c r="BP1103" s="3"/>
    </row>
    <row r="1104" spans="1:68" x14ac:dyDescent="0.25">
      <c r="A1104" s="1"/>
      <c r="B1104" s="2"/>
      <c r="BJ1104" s="3"/>
      <c r="BL1104" s="3"/>
      <c r="BN1104" s="3"/>
      <c r="BP1104" s="3"/>
    </row>
    <row r="1105" spans="1:68" x14ac:dyDescent="0.25">
      <c r="A1105" s="1"/>
      <c r="B1105" s="2"/>
      <c r="BJ1105" s="3"/>
      <c r="BL1105" s="3"/>
      <c r="BN1105" s="3"/>
      <c r="BP1105" s="3"/>
    </row>
    <row r="1106" spans="1:68" x14ac:dyDescent="0.25">
      <c r="A1106" s="1"/>
      <c r="B1106" s="2"/>
      <c r="BJ1106" s="3"/>
      <c r="BL1106" s="3"/>
      <c r="BN1106" s="3"/>
      <c r="BP1106" s="3"/>
    </row>
    <row r="1107" spans="1:68" x14ac:dyDescent="0.25">
      <c r="A1107" s="1"/>
      <c r="B1107" s="2"/>
      <c r="BJ1107" s="3"/>
      <c r="BL1107" s="3"/>
      <c r="BN1107" s="3"/>
      <c r="BP1107" s="3"/>
    </row>
    <row r="1108" spans="1:68" x14ac:dyDescent="0.25">
      <c r="A1108" s="1"/>
      <c r="B1108" s="2"/>
      <c r="BJ1108" s="3"/>
      <c r="BL1108" s="3"/>
      <c r="BN1108" s="3"/>
      <c r="BP1108" s="3"/>
    </row>
    <row r="1109" spans="1:68" x14ac:dyDescent="0.25">
      <c r="A1109" s="1"/>
      <c r="B1109" s="2"/>
      <c r="BJ1109" s="3"/>
      <c r="BL1109" s="3"/>
      <c r="BN1109" s="3"/>
      <c r="BP1109" s="3"/>
    </row>
    <row r="1110" spans="1:68" x14ac:dyDescent="0.25">
      <c r="A1110" s="1"/>
      <c r="B1110" s="2"/>
      <c r="BJ1110" s="3"/>
      <c r="BL1110" s="3"/>
      <c r="BN1110" s="3"/>
      <c r="BP1110" s="3"/>
    </row>
    <row r="1111" spans="1:68" x14ac:dyDescent="0.25">
      <c r="A1111" s="1"/>
      <c r="B1111" s="2"/>
      <c r="BJ1111" s="3"/>
      <c r="BL1111" s="3"/>
      <c r="BN1111" s="3"/>
      <c r="BP1111" s="3"/>
    </row>
    <row r="1112" spans="1:68" x14ac:dyDescent="0.25">
      <c r="A1112" s="1"/>
      <c r="B1112" s="2"/>
      <c r="BJ1112" s="3"/>
      <c r="BL1112" s="3"/>
      <c r="BN1112" s="3"/>
      <c r="BP1112" s="3"/>
    </row>
    <row r="1113" spans="1:68" x14ac:dyDescent="0.25">
      <c r="A1113" s="1"/>
      <c r="B1113" s="2"/>
      <c r="BJ1113" s="3"/>
      <c r="BL1113" s="3"/>
      <c r="BN1113" s="3"/>
      <c r="BP1113" s="3"/>
    </row>
    <row r="1114" spans="1:68" x14ac:dyDescent="0.25">
      <c r="A1114" s="1"/>
      <c r="B1114" s="2"/>
      <c r="BJ1114" s="3"/>
      <c r="BL1114" s="3"/>
      <c r="BN1114" s="3"/>
      <c r="BP1114" s="3"/>
    </row>
    <row r="1115" spans="1:68" x14ac:dyDescent="0.25">
      <c r="A1115" s="1"/>
      <c r="B1115" s="2"/>
      <c r="BJ1115" s="3"/>
      <c r="BL1115" s="3"/>
      <c r="BN1115" s="3"/>
      <c r="BP1115" s="3"/>
    </row>
    <row r="1116" spans="1:68" x14ac:dyDescent="0.25">
      <c r="A1116" s="1"/>
      <c r="B1116" s="2"/>
      <c r="BJ1116" s="3"/>
      <c r="BL1116" s="3"/>
      <c r="BN1116" s="3"/>
      <c r="BP1116" s="3"/>
    </row>
    <row r="1117" spans="1:68" x14ac:dyDescent="0.25">
      <c r="A1117" s="1"/>
      <c r="B1117" s="2"/>
      <c r="BJ1117" s="3"/>
      <c r="BL1117" s="3"/>
      <c r="BN1117" s="3"/>
      <c r="BP1117" s="3"/>
    </row>
    <row r="1118" spans="1:68" x14ac:dyDescent="0.25">
      <c r="A1118" s="1"/>
      <c r="B1118" s="2"/>
      <c r="BJ1118" s="3"/>
      <c r="BL1118" s="3"/>
      <c r="BN1118" s="3"/>
      <c r="BP1118" s="3"/>
    </row>
    <row r="1119" spans="1:68" x14ac:dyDescent="0.25">
      <c r="A1119" s="1"/>
      <c r="B1119" s="2"/>
      <c r="BJ1119" s="3"/>
      <c r="BL1119" s="3"/>
      <c r="BN1119" s="3"/>
      <c r="BP1119" s="3"/>
    </row>
    <row r="1120" spans="1:68" x14ac:dyDescent="0.25">
      <c r="A1120" s="1"/>
      <c r="B1120" s="2"/>
      <c r="BJ1120" s="3"/>
      <c r="BL1120" s="3"/>
      <c r="BN1120" s="3"/>
      <c r="BP1120" s="3"/>
    </row>
    <row r="1121" spans="1:68" x14ac:dyDescent="0.25">
      <c r="A1121" s="1"/>
      <c r="B1121" s="2"/>
      <c r="BJ1121" s="3"/>
      <c r="BL1121" s="3"/>
      <c r="BN1121" s="3"/>
      <c r="BP1121" s="3"/>
    </row>
    <row r="1122" spans="1:68" x14ac:dyDescent="0.25">
      <c r="A1122" s="1"/>
      <c r="B1122" s="2"/>
      <c r="BJ1122" s="3"/>
      <c r="BL1122" s="3"/>
      <c r="BN1122" s="3"/>
      <c r="BP1122" s="3"/>
    </row>
    <row r="1123" spans="1:68" x14ac:dyDescent="0.25">
      <c r="A1123" s="1"/>
      <c r="B1123" s="2"/>
      <c r="BJ1123" s="3"/>
      <c r="BL1123" s="3"/>
      <c r="BN1123" s="3"/>
      <c r="BP1123" s="3"/>
    </row>
    <row r="1124" spans="1:68" x14ac:dyDescent="0.25">
      <c r="A1124" s="1"/>
      <c r="B1124" s="2"/>
      <c r="BJ1124" s="3"/>
      <c r="BL1124" s="3"/>
      <c r="BN1124" s="3"/>
      <c r="BP1124" s="3"/>
    </row>
    <row r="1125" spans="1:68" x14ac:dyDescent="0.25">
      <c r="A1125" s="1"/>
      <c r="B1125" s="2"/>
      <c r="BJ1125" s="3"/>
      <c r="BL1125" s="3"/>
      <c r="BN1125" s="3"/>
      <c r="BP1125" s="3"/>
    </row>
    <row r="1126" spans="1:68" x14ac:dyDescent="0.25">
      <c r="A1126" s="1"/>
      <c r="B1126" s="2"/>
      <c r="BJ1126" s="3"/>
      <c r="BL1126" s="3"/>
      <c r="BN1126" s="3"/>
      <c r="BP1126" s="3"/>
    </row>
    <row r="1127" spans="1:68" x14ac:dyDescent="0.25">
      <c r="A1127" s="1"/>
      <c r="B1127" s="2"/>
      <c r="BJ1127" s="3"/>
      <c r="BL1127" s="3"/>
      <c r="BN1127" s="3"/>
      <c r="BP1127" s="3"/>
    </row>
    <row r="1128" spans="1:68" x14ac:dyDescent="0.25">
      <c r="A1128" s="1"/>
      <c r="B1128" s="2"/>
      <c r="BJ1128" s="3"/>
      <c r="BL1128" s="3"/>
      <c r="BN1128" s="3"/>
      <c r="BP1128" s="3"/>
    </row>
    <row r="1129" spans="1:68" x14ac:dyDescent="0.25">
      <c r="A1129" s="1"/>
      <c r="B1129" s="2"/>
      <c r="BJ1129" s="3"/>
      <c r="BL1129" s="3"/>
      <c r="BN1129" s="3"/>
      <c r="BP1129" s="3"/>
    </row>
    <row r="1130" spans="1:68" x14ac:dyDescent="0.25">
      <c r="A1130" s="1"/>
      <c r="B1130" s="2"/>
      <c r="BJ1130" s="3"/>
      <c r="BL1130" s="3"/>
      <c r="BN1130" s="3"/>
      <c r="BP1130" s="3"/>
    </row>
    <row r="1131" spans="1:68" x14ac:dyDescent="0.25">
      <c r="A1131" s="1"/>
      <c r="B1131" s="2"/>
      <c r="BJ1131" s="3"/>
      <c r="BL1131" s="3"/>
      <c r="BN1131" s="3"/>
      <c r="BP1131" s="3"/>
    </row>
    <row r="1132" spans="1:68" x14ac:dyDescent="0.25">
      <c r="A1132" s="1"/>
      <c r="B1132" s="2"/>
      <c r="BJ1132" s="3"/>
      <c r="BL1132" s="3"/>
      <c r="BN1132" s="3"/>
      <c r="BP1132" s="3"/>
    </row>
    <row r="1133" spans="1:68" x14ac:dyDescent="0.25">
      <c r="A1133" s="1"/>
      <c r="B1133" s="2"/>
      <c r="BJ1133" s="3"/>
      <c r="BL1133" s="3"/>
      <c r="BN1133" s="3"/>
      <c r="BP1133" s="3"/>
    </row>
    <row r="1134" spans="1:68" x14ac:dyDescent="0.25">
      <c r="A1134" s="1"/>
      <c r="B1134" s="2"/>
      <c r="BJ1134" s="3"/>
      <c r="BL1134" s="3"/>
      <c r="BN1134" s="3"/>
      <c r="BP1134" s="3"/>
    </row>
    <row r="1135" spans="1:68" x14ac:dyDescent="0.25">
      <c r="A1135" s="1"/>
      <c r="B1135" s="2"/>
      <c r="BJ1135" s="3"/>
      <c r="BL1135" s="3"/>
      <c r="BN1135" s="3"/>
      <c r="BP1135" s="3"/>
    </row>
    <row r="1136" spans="1:68" x14ac:dyDescent="0.25">
      <c r="A1136" s="1"/>
      <c r="B1136" s="2"/>
      <c r="BJ1136" s="3"/>
      <c r="BL1136" s="3"/>
      <c r="BN1136" s="3"/>
      <c r="BP1136" s="3"/>
    </row>
    <row r="1137" spans="1:68" x14ac:dyDescent="0.25">
      <c r="A1137" s="1"/>
      <c r="B1137" s="2"/>
      <c r="BJ1137" s="3"/>
      <c r="BL1137" s="3"/>
      <c r="BN1137" s="3"/>
      <c r="BP1137" s="3"/>
    </row>
    <row r="1138" spans="1:68" x14ac:dyDescent="0.25">
      <c r="A1138" s="1"/>
      <c r="B1138" s="2"/>
      <c r="BJ1138" s="3"/>
      <c r="BL1138" s="3"/>
      <c r="BN1138" s="3"/>
      <c r="BP1138" s="3"/>
    </row>
    <row r="1139" spans="1:68" x14ac:dyDescent="0.25">
      <c r="A1139" s="1"/>
      <c r="B1139" s="2"/>
      <c r="BJ1139" s="3"/>
      <c r="BL1139" s="3"/>
      <c r="BN1139" s="3"/>
      <c r="BP1139" s="3"/>
    </row>
    <row r="1140" spans="1:68" x14ac:dyDescent="0.25">
      <c r="A1140" s="1"/>
      <c r="B1140" s="2"/>
      <c r="BJ1140" s="3"/>
      <c r="BL1140" s="3"/>
      <c r="BN1140" s="3"/>
      <c r="BP1140" s="3"/>
    </row>
    <row r="1141" spans="1:68" x14ac:dyDescent="0.25">
      <c r="A1141" s="1"/>
      <c r="B1141" s="2"/>
      <c r="BJ1141" s="3"/>
      <c r="BL1141" s="3"/>
      <c r="BN1141" s="3"/>
      <c r="BP1141" s="3"/>
    </row>
    <row r="1142" spans="1:68" x14ac:dyDescent="0.25">
      <c r="A1142" s="1"/>
      <c r="B1142" s="2"/>
      <c r="BJ1142" s="3"/>
      <c r="BL1142" s="3"/>
      <c r="BN1142" s="3"/>
      <c r="BP1142" s="3"/>
    </row>
    <row r="1143" spans="1:68" x14ac:dyDescent="0.25">
      <c r="A1143" s="1"/>
      <c r="B1143" s="2"/>
      <c r="BJ1143" s="3"/>
      <c r="BL1143" s="3"/>
      <c r="BN1143" s="3"/>
      <c r="BP1143" s="3"/>
    </row>
    <row r="1144" spans="1:68" x14ac:dyDescent="0.25">
      <c r="A1144" s="1"/>
      <c r="B1144" s="2"/>
      <c r="BJ1144" s="3"/>
      <c r="BL1144" s="3"/>
      <c r="BN1144" s="3"/>
      <c r="BP1144" s="3"/>
    </row>
    <row r="1145" spans="1:68" x14ac:dyDescent="0.25">
      <c r="A1145" s="1"/>
      <c r="B1145" s="2"/>
      <c r="BJ1145" s="3"/>
      <c r="BL1145" s="3"/>
      <c r="BN1145" s="3"/>
      <c r="BP1145" s="3"/>
    </row>
    <row r="1146" spans="1:68" x14ac:dyDescent="0.25">
      <c r="A1146" s="1"/>
      <c r="B1146" s="2"/>
      <c r="BJ1146" s="3"/>
      <c r="BL1146" s="3"/>
      <c r="BN1146" s="3"/>
      <c r="BP1146" s="3"/>
    </row>
    <row r="1147" spans="1:68" x14ac:dyDescent="0.25">
      <c r="A1147" s="1"/>
      <c r="B1147" s="2"/>
      <c r="BJ1147" s="3"/>
      <c r="BL1147" s="3"/>
      <c r="BN1147" s="3"/>
      <c r="BP1147" s="3"/>
    </row>
    <row r="1148" spans="1:68" x14ac:dyDescent="0.25">
      <c r="A1148" s="1"/>
      <c r="B1148" s="2"/>
      <c r="BJ1148" s="3"/>
      <c r="BL1148" s="3"/>
      <c r="BN1148" s="3"/>
      <c r="BP1148" s="3"/>
    </row>
    <row r="1149" spans="1:68" x14ac:dyDescent="0.25">
      <c r="A1149" s="1"/>
      <c r="B1149" s="2"/>
      <c r="BJ1149" s="3"/>
      <c r="BL1149" s="3"/>
      <c r="BN1149" s="3"/>
      <c r="BP1149" s="3"/>
    </row>
    <row r="1150" spans="1:68" x14ac:dyDescent="0.25">
      <c r="A1150" s="1"/>
      <c r="B1150" s="2"/>
      <c r="BJ1150" s="3"/>
      <c r="BL1150" s="3"/>
      <c r="BN1150" s="3"/>
      <c r="BP1150" s="3"/>
    </row>
    <row r="1151" spans="1:68" x14ac:dyDescent="0.25">
      <c r="A1151" s="1"/>
      <c r="B1151" s="2"/>
      <c r="BJ1151" s="3"/>
      <c r="BL1151" s="3"/>
      <c r="BN1151" s="3"/>
      <c r="BP1151" s="3"/>
    </row>
    <row r="1152" spans="1:68" x14ac:dyDescent="0.25">
      <c r="A1152" s="1"/>
      <c r="B1152" s="2"/>
      <c r="BJ1152" s="3"/>
      <c r="BL1152" s="3"/>
      <c r="BN1152" s="3"/>
      <c r="BP1152" s="3"/>
    </row>
    <row r="1153" spans="1:68" x14ac:dyDescent="0.25">
      <c r="A1153" s="1"/>
      <c r="B1153" s="2"/>
      <c r="BJ1153" s="3"/>
      <c r="BL1153" s="3"/>
      <c r="BN1153" s="3"/>
      <c r="BP1153" s="3"/>
    </row>
    <row r="1154" spans="1:68" x14ac:dyDescent="0.25">
      <c r="A1154" s="1"/>
      <c r="B1154" s="2"/>
      <c r="BJ1154" s="3"/>
      <c r="BL1154" s="3"/>
      <c r="BN1154" s="3"/>
      <c r="BP1154" s="3"/>
    </row>
    <row r="1155" spans="1:68" x14ac:dyDescent="0.25">
      <c r="A1155" s="1"/>
      <c r="B1155" s="2"/>
      <c r="BJ1155" s="3"/>
      <c r="BL1155" s="3"/>
      <c r="BN1155" s="3"/>
      <c r="BP1155" s="3"/>
    </row>
    <row r="1156" spans="1:68" x14ac:dyDescent="0.25">
      <c r="A1156" s="1"/>
      <c r="B1156" s="2"/>
      <c r="BJ1156" s="3"/>
      <c r="BL1156" s="3"/>
      <c r="BN1156" s="3"/>
      <c r="BP1156" s="3"/>
    </row>
    <row r="1157" spans="1:68" x14ac:dyDescent="0.25">
      <c r="A1157" s="1"/>
      <c r="B1157" s="2"/>
      <c r="BJ1157" s="3"/>
      <c r="BL1157" s="3"/>
      <c r="BN1157" s="3"/>
      <c r="BP1157" s="3"/>
    </row>
    <row r="1158" spans="1:68" x14ac:dyDescent="0.25">
      <c r="A1158" s="1"/>
      <c r="B1158" s="2"/>
      <c r="BJ1158" s="3"/>
      <c r="BL1158" s="3"/>
      <c r="BN1158" s="3"/>
      <c r="BP1158" s="3"/>
    </row>
    <row r="1159" spans="1:68" x14ac:dyDescent="0.25">
      <c r="A1159" s="1"/>
      <c r="B1159" s="2"/>
      <c r="BJ1159" s="3"/>
      <c r="BL1159" s="3"/>
      <c r="BN1159" s="3"/>
      <c r="BP1159" s="3"/>
    </row>
    <row r="1160" spans="1:68" x14ac:dyDescent="0.25">
      <c r="A1160" s="1"/>
      <c r="B1160" s="2"/>
      <c r="BJ1160" s="3"/>
      <c r="BL1160" s="3"/>
      <c r="BN1160" s="3"/>
      <c r="BP1160" s="3"/>
    </row>
    <row r="1161" spans="1:68" x14ac:dyDescent="0.25">
      <c r="A1161" s="1"/>
      <c r="B1161" s="2"/>
      <c r="BJ1161" s="3"/>
      <c r="BL1161" s="3"/>
      <c r="BN1161" s="3"/>
      <c r="BP1161" s="3"/>
    </row>
    <row r="1162" spans="1:68" x14ac:dyDescent="0.25">
      <c r="A1162" s="1"/>
      <c r="B1162" s="2"/>
      <c r="BJ1162" s="3"/>
      <c r="BL1162" s="3"/>
      <c r="BN1162" s="3"/>
      <c r="BP1162" s="3"/>
    </row>
    <row r="1163" spans="1:68" x14ac:dyDescent="0.25">
      <c r="A1163" s="1"/>
      <c r="B1163" s="2"/>
      <c r="BJ1163" s="3"/>
      <c r="BL1163" s="3"/>
      <c r="BN1163" s="3"/>
      <c r="BP1163" s="3"/>
    </row>
    <row r="1164" spans="1:68" x14ac:dyDescent="0.25">
      <c r="A1164" s="1"/>
      <c r="B1164" s="2"/>
      <c r="BJ1164" s="3"/>
      <c r="BL1164" s="3"/>
      <c r="BN1164" s="3"/>
      <c r="BP1164" s="3"/>
    </row>
    <row r="1165" spans="1:68" x14ac:dyDescent="0.25">
      <c r="A1165" s="1"/>
      <c r="B1165" s="2"/>
      <c r="BJ1165" s="3"/>
      <c r="BL1165" s="3"/>
      <c r="BN1165" s="3"/>
      <c r="BP1165" s="3"/>
    </row>
    <row r="1166" spans="1:68" x14ac:dyDescent="0.25">
      <c r="A1166" s="1"/>
      <c r="B1166" s="2"/>
      <c r="BJ1166" s="3"/>
      <c r="BL1166" s="3"/>
      <c r="BN1166" s="3"/>
      <c r="BP1166" s="3"/>
    </row>
    <row r="1167" spans="1:68" x14ac:dyDescent="0.25">
      <c r="A1167" s="1"/>
      <c r="B1167" s="2"/>
      <c r="BJ1167" s="3"/>
      <c r="BL1167" s="3"/>
      <c r="BN1167" s="3"/>
      <c r="BP1167" s="3"/>
    </row>
    <row r="1168" spans="1:68" x14ac:dyDescent="0.25">
      <c r="A1168" s="1"/>
      <c r="B1168" s="2"/>
      <c r="BJ1168" s="3"/>
      <c r="BL1168" s="3"/>
      <c r="BN1168" s="3"/>
      <c r="BP1168" s="3"/>
    </row>
    <row r="1169" spans="1:68" x14ac:dyDescent="0.25">
      <c r="A1169" s="1"/>
      <c r="B1169" s="2"/>
      <c r="BJ1169" s="3"/>
      <c r="BL1169" s="3"/>
      <c r="BN1169" s="3"/>
      <c r="BP1169" s="3"/>
    </row>
    <row r="1170" spans="1:68" x14ac:dyDescent="0.25">
      <c r="A1170" s="1"/>
      <c r="B1170" s="2"/>
      <c r="BJ1170" s="3"/>
      <c r="BL1170" s="3"/>
      <c r="BN1170" s="3"/>
      <c r="BP1170" s="3"/>
    </row>
    <row r="1171" spans="1:68" x14ac:dyDescent="0.25">
      <c r="A1171" s="1"/>
      <c r="B1171" s="2"/>
      <c r="BJ1171" s="3"/>
      <c r="BL1171" s="3"/>
      <c r="BN1171" s="3"/>
      <c r="BP1171" s="3"/>
    </row>
    <row r="1172" spans="1:68" x14ac:dyDescent="0.25">
      <c r="A1172" s="1"/>
      <c r="B1172" s="2"/>
      <c r="BJ1172" s="3"/>
      <c r="BL1172" s="3"/>
      <c r="BN1172" s="3"/>
      <c r="BP1172" s="3"/>
    </row>
    <row r="1173" spans="1:68" x14ac:dyDescent="0.25">
      <c r="A1173" s="1"/>
      <c r="B1173" s="2"/>
      <c r="BJ1173" s="3"/>
      <c r="BL1173" s="3"/>
      <c r="BN1173" s="3"/>
      <c r="BP1173" s="3"/>
    </row>
    <row r="1174" spans="1:68" x14ac:dyDescent="0.25">
      <c r="A1174" s="1"/>
      <c r="B1174" s="2"/>
      <c r="BJ1174" s="3"/>
      <c r="BL1174" s="3"/>
      <c r="BN1174" s="3"/>
      <c r="BP1174" s="3"/>
    </row>
    <row r="1175" spans="1:68" x14ac:dyDescent="0.25">
      <c r="A1175" s="1"/>
      <c r="B1175" s="2"/>
      <c r="BJ1175" s="3"/>
      <c r="BL1175" s="3"/>
      <c r="BN1175" s="3"/>
      <c r="BP1175" s="3"/>
    </row>
    <row r="1176" spans="1:68" x14ac:dyDescent="0.25">
      <c r="A1176" s="1"/>
      <c r="B1176" s="2"/>
      <c r="BJ1176" s="3"/>
      <c r="BL1176" s="3"/>
      <c r="BN1176" s="3"/>
      <c r="BP1176" s="3"/>
    </row>
    <row r="1177" spans="1:68" x14ac:dyDescent="0.25">
      <c r="A1177" s="1"/>
      <c r="B1177" s="2"/>
      <c r="BJ1177" s="3"/>
      <c r="BL1177" s="3"/>
      <c r="BN1177" s="3"/>
      <c r="BP1177" s="3"/>
    </row>
    <row r="1178" spans="1:68" x14ac:dyDescent="0.25">
      <c r="A1178" s="1"/>
      <c r="B1178" s="2"/>
      <c r="BJ1178" s="3"/>
      <c r="BL1178" s="3"/>
      <c r="BN1178" s="3"/>
      <c r="BP1178" s="3"/>
    </row>
    <row r="1179" spans="1:68" x14ac:dyDescent="0.25">
      <c r="A1179" s="1"/>
      <c r="B1179" s="2"/>
      <c r="BJ1179" s="3"/>
      <c r="BL1179" s="3"/>
      <c r="BN1179" s="3"/>
      <c r="BP1179" s="3"/>
    </row>
    <row r="1180" spans="1:68" x14ac:dyDescent="0.25">
      <c r="A1180" s="1"/>
      <c r="B1180" s="2"/>
      <c r="BJ1180" s="3"/>
      <c r="BL1180" s="3"/>
      <c r="BN1180" s="3"/>
      <c r="BP1180" s="3"/>
    </row>
    <row r="1181" spans="1:68" x14ac:dyDescent="0.25">
      <c r="A1181" s="1"/>
      <c r="B1181" s="2"/>
      <c r="BJ1181" s="3"/>
      <c r="BL1181" s="3"/>
      <c r="BN1181" s="3"/>
      <c r="BP1181" s="3"/>
    </row>
    <row r="1182" spans="1:68" x14ac:dyDescent="0.25">
      <c r="A1182" s="1"/>
      <c r="B1182" s="2"/>
      <c r="BJ1182" s="3"/>
      <c r="BL1182" s="3"/>
      <c r="BN1182" s="3"/>
      <c r="BP1182" s="3"/>
    </row>
    <row r="1183" spans="1:68" x14ac:dyDescent="0.25">
      <c r="A1183" s="1"/>
      <c r="B1183" s="2"/>
      <c r="BJ1183" s="3"/>
      <c r="BL1183" s="3"/>
      <c r="BN1183" s="3"/>
      <c r="BP1183" s="3"/>
    </row>
    <row r="1184" spans="1:68" x14ac:dyDescent="0.25">
      <c r="A1184" s="1"/>
      <c r="B1184" s="2"/>
      <c r="BJ1184" s="3"/>
      <c r="BL1184" s="3"/>
      <c r="BN1184" s="3"/>
      <c r="BP1184" s="3"/>
    </row>
    <row r="1185" spans="1:68" x14ac:dyDescent="0.25">
      <c r="A1185" s="1"/>
      <c r="B1185" s="2"/>
      <c r="BJ1185" s="3"/>
      <c r="BL1185" s="3"/>
      <c r="BN1185" s="3"/>
      <c r="BP1185" s="3"/>
    </row>
    <row r="1186" spans="1:68" x14ac:dyDescent="0.25">
      <c r="A1186" s="1"/>
      <c r="B1186" s="2"/>
      <c r="BJ1186" s="3"/>
      <c r="BL1186" s="3"/>
      <c r="BN1186" s="3"/>
      <c r="BP1186" s="3"/>
    </row>
    <row r="1187" spans="1:68" x14ac:dyDescent="0.25">
      <c r="A1187" s="1"/>
      <c r="B1187" s="2"/>
      <c r="BJ1187" s="3"/>
      <c r="BL1187" s="3"/>
      <c r="BN1187" s="3"/>
      <c r="BP1187" s="3"/>
    </row>
    <row r="1188" spans="1:68" x14ac:dyDescent="0.25">
      <c r="A1188" s="1"/>
      <c r="B1188" s="2"/>
      <c r="BJ1188" s="3"/>
      <c r="BL1188" s="3"/>
      <c r="BN1188" s="3"/>
      <c r="BP1188" s="3"/>
    </row>
    <row r="1189" spans="1:68" x14ac:dyDescent="0.25">
      <c r="A1189" s="1"/>
      <c r="B1189" s="2"/>
      <c r="BJ1189" s="3"/>
      <c r="BL1189" s="3"/>
      <c r="BN1189" s="3"/>
      <c r="BP1189" s="3"/>
    </row>
    <row r="1190" spans="1:68" x14ac:dyDescent="0.25">
      <c r="A1190" s="1"/>
      <c r="B1190" s="2"/>
      <c r="BJ1190" s="3"/>
      <c r="BL1190" s="3"/>
      <c r="BN1190" s="3"/>
      <c r="BP1190" s="3"/>
    </row>
    <row r="1191" spans="1:68" x14ac:dyDescent="0.25">
      <c r="A1191" s="1"/>
      <c r="B1191" s="2"/>
      <c r="BJ1191" s="3"/>
      <c r="BL1191" s="3"/>
      <c r="BN1191" s="3"/>
      <c r="BP1191" s="3"/>
    </row>
    <row r="1192" spans="1:68" x14ac:dyDescent="0.25">
      <c r="A1192" s="1"/>
      <c r="B1192" s="2"/>
      <c r="BJ1192" s="3"/>
      <c r="BL1192" s="3"/>
      <c r="BN1192" s="3"/>
      <c r="BP1192" s="3"/>
    </row>
    <row r="1193" spans="1:68" x14ac:dyDescent="0.25">
      <c r="A1193" s="1"/>
      <c r="B1193" s="2"/>
      <c r="BJ1193" s="3"/>
      <c r="BL1193" s="3"/>
      <c r="BN1193" s="3"/>
      <c r="BP1193" s="3"/>
    </row>
    <row r="1194" spans="1:68" x14ac:dyDescent="0.25">
      <c r="A1194" s="1"/>
      <c r="B1194" s="2"/>
      <c r="BJ1194" s="3"/>
      <c r="BL1194" s="3"/>
      <c r="BN1194" s="3"/>
      <c r="BP1194" s="3"/>
    </row>
    <row r="1195" spans="1:68" x14ac:dyDescent="0.25">
      <c r="A1195" s="1"/>
      <c r="B1195" s="2"/>
      <c r="BJ1195" s="3"/>
      <c r="BL1195" s="3"/>
      <c r="BN1195" s="3"/>
      <c r="BP1195" s="3"/>
    </row>
    <row r="1196" spans="1:68" x14ac:dyDescent="0.25">
      <c r="A1196" s="1"/>
      <c r="B1196" s="2"/>
      <c r="BJ1196" s="3"/>
      <c r="BL1196" s="3"/>
      <c r="BN1196" s="3"/>
      <c r="BP1196" s="3"/>
    </row>
    <row r="1197" spans="1:68" x14ac:dyDescent="0.25">
      <c r="A1197" s="1"/>
      <c r="B1197" s="2"/>
      <c r="BJ1197" s="3"/>
      <c r="BL1197" s="3"/>
      <c r="BN1197" s="3"/>
      <c r="BP1197" s="3"/>
    </row>
    <row r="1198" spans="1:68" x14ac:dyDescent="0.25">
      <c r="A1198" s="1"/>
      <c r="B1198" s="2"/>
      <c r="BJ1198" s="3"/>
      <c r="BL1198" s="3"/>
      <c r="BN1198" s="3"/>
      <c r="BP1198" s="3"/>
    </row>
    <row r="1199" spans="1:68" x14ac:dyDescent="0.25">
      <c r="A1199" s="1"/>
      <c r="B1199" s="2"/>
      <c r="BJ1199" s="3"/>
      <c r="BL1199" s="3"/>
      <c r="BN1199" s="3"/>
      <c r="BP1199" s="3"/>
    </row>
    <row r="1200" spans="1:68" x14ac:dyDescent="0.25">
      <c r="A1200" s="1"/>
      <c r="B1200" s="2"/>
      <c r="BJ1200" s="3"/>
      <c r="BL1200" s="3"/>
      <c r="BN1200" s="3"/>
      <c r="BP1200" s="3"/>
    </row>
    <row r="1201" spans="1:68" x14ac:dyDescent="0.25">
      <c r="A1201" s="1"/>
      <c r="B1201" s="2"/>
      <c r="BJ1201" s="3"/>
      <c r="BL1201" s="3"/>
      <c r="BN1201" s="3"/>
      <c r="BP1201" s="3"/>
    </row>
    <row r="1202" spans="1:68" x14ac:dyDescent="0.25">
      <c r="A1202" s="1"/>
      <c r="B1202" s="2"/>
      <c r="BJ1202" s="3"/>
      <c r="BL1202" s="3"/>
      <c r="BN1202" s="3"/>
      <c r="BP1202" s="3"/>
    </row>
    <row r="1203" spans="1:68" x14ac:dyDescent="0.25">
      <c r="A1203" s="1"/>
      <c r="B1203" s="2"/>
      <c r="BJ1203" s="3"/>
      <c r="BL1203" s="3"/>
      <c r="BN1203" s="3"/>
      <c r="BP1203" s="3"/>
    </row>
    <row r="1204" spans="1:68" x14ac:dyDescent="0.25">
      <c r="A1204" s="1"/>
      <c r="B1204" s="2"/>
      <c r="BJ1204" s="3"/>
      <c r="BL1204" s="3"/>
      <c r="BN1204" s="3"/>
      <c r="BP1204" s="3"/>
    </row>
    <row r="1205" spans="1:68" x14ac:dyDescent="0.25">
      <c r="A1205" s="1"/>
      <c r="B1205" s="2"/>
      <c r="BJ1205" s="3"/>
      <c r="BL1205" s="3"/>
      <c r="BN1205" s="3"/>
      <c r="BP1205" s="3"/>
    </row>
    <row r="1206" spans="1:68" x14ac:dyDescent="0.25">
      <c r="A1206" s="1"/>
      <c r="B1206" s="2"/>
      <c r="BJ1206" s="3"/>
      <c r="BL1206" s="3"/>
      <c r="BN1206" s="3"/>
      <c r="BP1206" s="3"/>
    </row>
    <row r="1207" spans="1:68" x14ac:dyDescent="0.25">
      <c r="A1207" s="1"/>
      <c r="B1207" s="2"/>
      <c r="BJ1207" s="3"/>
      <c r="BL1207" s="3"/>
      <c r="BN1207" s="3"/>
      <c r="BP1207" s="3"/>
    </row>
    <row r="1208" spans="1:68" x14ac:dyDescent="0.25">
      <c r="A1208" s="1"/>
      <c r="B1208" s="2"/>
      <c r="BJ1208" s="3"/>
      <c r="BL1208" s="3"/>
      <c r="BN1208" s="3"/>
      <c r="BP1208" s="3"/>
    </row>
    <row r="1209" spans="1:68" x14ac:dyDescent="0.25">
      <c r="A1209" s="1"/>
      <c r="B1209" s="2"/>
      <c r="BJ1209" s="3"/>
      <c r="BL1209" s="3"/>
      <c r="BN1209" s="3"/>
      <c r="BP1209" s="3"/>
    </row>
    <row r="1210" spans="1:68" x14ac:dyDescent="0.25">
      <c r="A1210" s="1"/>
      <c r="B1210" s="2"/>
      <c r="BJ1210" s="3"/>
      <c r="BL1210" s="3"/>
      <c r="BN1210" s="3"/>
      <c r="BP1210" s="3"/>
    </row>
    <row r="1211" spans="1:68" x14ac:dyDescent="0.25">
      <c r="A1211" s="1"/>
      <c r="B1211" s="2"/>
      <c r="BJ1211" s="3"/>
      <c r="BL1211" s="3"/>
      <c r="BN1211" s="3"/>
      <c r="BP1211" s="3"/>
    </row>
    <row r="1212" spans="1:68" x14ac:dyDescent="0.25">
      <c r="A1212" s="1"/>
      <c r="B1212" s="2"/>
      <c r="BJ1212" s="3"/>
      <c r="BL1212" s="3"/>
      <c r="BN1212" s="3"/>
      <c r="BP1212" s="3"/>
    </row>
    <row r="1213" spans="1:68" x14ac:dyDescent="0.25">
      <c r="A1213" s="1"/>
      <c r="B1213" s="2"/>
      <c r="BJ1213" s="3"/>
      <c r="BL1213" s="3"/>
      <c r="BN1213" s="3"/>
      <c r="BP1213" s="3"/>
    </row>
    <row r="1214" spans="1:68" x14ac:dyDescent="0.25">
      <c r="A1214" s="1"/>
      <c r="B1214" s="2"/>
      <c r="BJ1214" s="3"/>
      <c r="BL1214" s="3"/>
      <c r="BN1214" s="3"/>
      <c r="BP1214" s="3"/>
    </row>
    <row r="1215" spans="1:68" x14ac:dyDescent="0.25">
      <c r="A1215" s="1"/>
      <c r="B1215" s="2"/>
      <c r="BJ1215" s="3"/>
      <c r="BL1215" s="3"/>
      <c r="BN1215" s="3"/>
      <c r="BP1215" s="3"/>
    </row>
    <row r="1216" spans="1:68" x14ac:dyDescent="0.25">
      <c r="A1216" s="1"/>
      <c r="B1216" s="2"/>
      <c r="BJ1216" s="3"/>
      <c r="BL1216" s="3"/>
      <c r="BN1216" s="3"/>
      <c r="BP1216" s="3"/>
    </row>
    <row r="1217" spans="1:68" x14ac:dyDescent="0.25">
      <c r="A1217" s="1"/>
      <c r="B1217" s="2"/>
      <c r="BJ1217" s="3"/>
      <c r="BL1217" s="3"/>
      <c r="BN1217" s="3"/>
      <c r="BP1217" s="3"/>
    </row>
    <row r="1218" spans="1:68" x14ac:dyDescent="0.25">
      <c r="A1218" s="1"/>
      <c r="B1218" s="2"/>
      <c r="BJ1218" s="3"/>
      <c r="BL1218" s="3"/>
      <c r="BN1218" s="3"/>
      <c r="BP1218" s="3"/>
    </row>
    <row r="1219" spans="1:68" x14ac:dyDescent="0.25">
      <c r="A1219" s="1"/>
      <c r="B1219" s="2"/>
      <c r="BJ1219" s="3"/>
      <c r="BL1219" s="3"/>
      <c r="BN1219" s="3"/>
      <c r="BP1219" s="3"/>
    </row>
    <row r="1220" spans="1:68" x14ac:dyDescent="0.25">
      <c r="A1220" s="1"/>
      <c r="B1220" s="2"/>
      <c r="BJ1220" s="3"/>
      <c r="BL1220" s="3"/>
      <c r="BN1220" s="3"/>
      <c r="BP1220" s="3"/>
    </row>
    <row r="1221" spans="1:68" x14ac:dyDescent="0.25">
      <c r="A1221" s="1"/>
      <c r="B1221" s="2"/>
      <c r="BJ1221" s="3"/>
      <c r="BL1221" s="3"/>
      <c r="BN1221" s="3"/>
      <c r="BP1221" s="3"/>
    </row>
    <row r="1222" spans="1:68" x14ac:dyDescent="0.25">
      <c r="A1222" s="1"/>
      <c r="B1222" s="2"/>
      <c r="BJ1222" s="3"/>
      <c r="BL1222" s="3"/>
      <c r="BN1222" s="3"/>
      <c r="BP1222" s="3"/>
    </row>
    <row r="1223" spans="1:68" x14ac:dyDescent="0.25">
      <c r="A1223" s="1"/>
      <c r="B1223" s="2"/>
      <c r="BJ1223" s="3"/>
      <c r="BL1223" s="3"/>
      <c r="BN1223" s="3"/>
      <c r="BP1223" s="3"/>
    </row>
    <row r="1224" spans="1:68" x14ac:dyDescent="0.25">
      <c r="A1224" s="1"/>
      <c r="B1224" s="2"/>
      <c r="BJ1224" s="3"/>
      <c r="BL1224" s="3"/>
      <c r="BN1224" s="3"/>
      <c r="BP1224" s="3"/>
    </row>
    <row r="1225" spans="1:68" x14ac:dyDescent="0.25">
      <c r="A1225" s="1"/>
      <c r="B1225" s="2"/>
      <c r="BJ1225" s="3"/>
      <c r="BL1225" s="3"/>
      <c r="BN1225" s="3"/>
      <c r="BP1225" s="3"/>
    </row>
    <row r="1226" spans="1:68" x14ac:dyDescent="0.25">
      <c r="A1226" s="1"/>
      <c r="B1226" s="2"/>
      <c r="BJ1226" s="3"/>
      <c r="BL1226" s="3"/>
      <c r="BN1226" s="3"/>
      <c r="BP1226" s="3"/>
    </row>
    <row r="1227" spans="1:68" x14ac:dyDescent="0.25">
      <c r="A1227" s="1"/>
      <c r="B1227" s="2"/>
      <c r="BJ1227" s="3"/>
      <c r="BL1227" s="3"/>
      <c r="BN1227" s="3"/>
      <c r="BP1227" s="3"/>
    </row>
    <row r="1228" spans="1:68" x14ac:dyDescent="0.25">
      <c r="A1228" s="1"/>
      <c r="B1228" s="2"/>
      <c r="BJ1228" s="3"/>
      <c r="BL1228" s="3"/>
      <c r="BN1228" s="3"/>
      <c r="BP1228" s="3"/>
    </row>
    <row r="1229" spans="1:68" x14ac:dyDescent="0.25">
      <c r="A1229" s="1"/>
      <c r="B1229" s="2"/>
      <c r="BJ1229" s="3"/>
      <c r="BL1229" s="3"/>
      <c r="BN1229" s="3"/>
      <c r="BP1229" s="3"/>
    </row>
    <row r="1230" spans="1:68" x14ac:dyDescent="0.25">
      <c r="A1230" s="1"/>
      <c r="B1230" s="2"/>
      <c r="BJ1230" s="3"/>
      <c r="BL1230" s="3"/>
      <c r="BN1230" s="3"/>
      <c r="BP1230" s="3"/>
    </row>
    <row r="1231" spans="1:68" x14ac:dyDescent="0.25">
      <c r="A1231" s="1"/>
      <c r="B1231" s="2"/>
      <c r="BJ1231" s="3"/>
      <c r="BL1231" s="3"/>
      <c r="BN1231" s="3"/>
      <c r="BP1231" s="3"/>
    </row>
    <row r="1232" spans="1:68" x14ac:dyDescent="0.25">
      <c r="A1232" s="1"/>
      <c r="B1232" s="2"/>
      <c r="BJ1232" s="3"/>
      <c r="BL1232" s="3"/>
      <c r="BN1232" s="3"/>
      <c r="BP1232" s="3"/>
    </row>
    <row r="1233" spans="1:68" x14ac:dyDescent="0.25">
      <c r="A1233" s="1"/>
      <c r="B1233" s="2"/>
      <c r="BJ1233" s="3"/>
      <c r="BL1233" s="3"/>
      <c r="BN1233" s="3"/>
      <c r="BP1233" s="3"/>
    </row>
    <row r="1234" spans="1:68" x14ac:dyDescent="0.25">
      <c r="A1234" s="1"/>
      <c r="B1234" s="2"/>
      <c r="BJ1234" s="3"/>
      <c r="BL1234" s="3"/>
      <c r="BN1234" s="3"/>
      <c r="BP1234" s="3"/>
    </row>
    <row r="1235" spans="1:68" x14ac:dyDescent="0.25">
      <c r="A1235" s="1"/>
      <c r="B1235" s="2"/>
      <c r="BJ1235" s="3"/>
      <c r="BL1235" s="3"/>
      <c r="BN1235" s="3"/>
      <c r="BP1235" s="3"/>
    </row>
    <row r="1236" spans="1:68" x14ac:dyDescent="0.25">
      <c r="A1236" s="1"/>
      <c r="B1236" s="2"/>
      <c r="BJ1236" s="3"/>
      <c r="BL1236" s="3"/>
      <c r="BN1236" s="3"/>
      <c r="BP1236" s="3"/>
    </row>
    <row r="1237" spans="1:68" x14ac:dyDescent="0.25">
      <c r="A1237" s="1"/>
      <c r="B1237" s="2"/>
      <c r="BJ1237" s="3"/>
      <c r="BL1237" s="3"/>
      <c r="BN1237" s="3"/>
      <c r="BP1237" s="3"/>
    </row>
    <row r="1238" spans="1:68" x14ac:dyDescent="0.25">
      <c r="A1238" s="1"/>
      <c r="B1238" s="2"/>
      <c r="BJ1238" s="3"/>
      <c r="BL1238" s="3"/>
      <c r="BN1238" s="3"/>
      <c r="BP1238" s="3"/>
    </row>
    <row r="1239" spans="1:68" x14ac:dyDescent="0.25">
      <c r="A1239" s="1"/>
      <c r="B1239" s="2"/>
      <c r="BJ1239" s="3"/>
      <c r="BL1239" s="3"/>
      <c r="BN1239" s="3"/>
      <c r="BP1239" s="3"/>
    </row>
    <row r="1240" spans="1:68" x14ac:dyDescent="0.25">
      <c r="A1240" s="1"/>
      <c r="B1240" s="2"/>
      <c r="BJ1240" s="3"/>
      <c r="BL1240" s="3"/>
      <c r="BN1240" s="3"/>
      <c r="BP1240" s="3"/>
    </row>
    <row r="1241" spans="1:68" x14ac:dyDescent="0.25">
      <c r="A1241" s="1"/>
      <c r="B1241" s="2"/>
      <c r="BJ1241" s="3"/>
      <c r="BL1241" s="3"/>
      <c r="BN1241" s="3"/>
      <c r="BP1241" s="3"/>
    </row>
    <row r="1242" spans="1:68" x14ac:dyDescent="0.25">
      <c r="A1242" s="1"/>
      <c r="B1242" s="2"/>
      <c r="BJ1242" s="3"/>
      <c r="BL1242" s="3"/>
      <c r="BN1242" s="3"/>
      <c r="BP1242" s="3"/>
    </row>
    <row r="1243" spans="1:68" x14ac:dyDescent="0.25">
      <c r="A1243" s="1"/>
      <c r="B1243" s="2"/>
      <c r="BJ1243" s="3"/>
      <c r="BL1243" s="3"/>
      <c r="BN1243" s="3"/>
      <c r="BP1243" s="3"/>
    </row>
    <row r="1244" spans="1:68" x14ac:dyDescent="0.25">
      <c r="A1244" s="1"/>
      <c r="B1244" s="2"/>
      <c r="BJ1244" s="3"/>
      <c r="BL1244" s="3"/>
      <c r="BN1244" s="3"/>
      <c r="BP1244" s="3"/>
    </row>
    <row r="1245" spans="1:68" x14ac:dyDescent="0.25">
      <c r="A1245" s="1"/>
      <c r="B1245" s="2"/>
      <c r="BJ1245" s="3"/>
      <c r="BL1245" s="3"/>
      <c r="BN1245" s="3"/>
      <c r="BP1245" s="3"/>
    </row>
    <row r="1246" spans="1:68" x14ac:dyDescent="0.25">
      <c r="A1246" s="1"/>
      <c r="B1246" s="2"/>
      <c r="BJ1246" s="3"/>
      <c r="BL1246" s="3"/>
      <c r="BN1246" s="3"/>
      <c r="BP1246" s="3"/>
    </row>
    <row r="1247" spans="1:68" x14ac:dyDescent="0.25">
      <c r="A1247" s="1"/>
      <c r="B1247" s="2"/>
      <c r="BJ1247" s="3"/>
      <c r="BL1247" s="3"/>
      <c r="BN1247" s="3"/>
      <c r="BP1247" s="3"/>
    </row>
    <row r="1248" spans="1:68" x14ac:dyDescent="0.25">
      <c r="A1248" s="1"/>
      <c r="B1248" s="2"/>
      <c r="BJ1248" s="3"/>
      <c r="BL1248" s="3"/>
      <c r="BN1248" s="3"/>
      <c r="BP1248" s="3"/>
    </row>
    <row r="1249" spans="1:68" x14ac:dyDescent="0.25">
      <c r="A1249" s="1"/>
      <c r="B1249" s="2"/>
      <c r="BJ1249" s="3"/>
      <c r="BL1249" s="3"/>
      <c r="BN1249" s="3"/>
      <c r="BP1249" s="3"/>
    </row>
    <row r="1250" spans="1:68" x14ac:dyDescent="0.25">
      <c r="A1250" s="1"/>
      <c r="B1250" s="2"/>
      <c r="BJ1250" s="3"/>
      <c r="BL1250" s="3"/>
      <c r="BN1250" s="3"/>
      <c r="BP1250" s="3"/>
    </row>
    <row r="1251" spans="1:68" x14ac:dyDescent="0.25">
      <c r="A1251" s="1"/>
      <c r="B1251" s="2"/>
      <c r="BJ1251" s="3"/>
      <c r="BL1251" s="3"/>
      <c r="BN1251" s="3"/>
      <c r="BP1251" s="3"/>
    </row>
    <row r="1252" spans="1:68" x14ac:dyDescent="0.25">
      <c r="A1252" s="1"/>
      <c r="B1252" s="2"/>
      <c r="BJ1252" s="3"/>
      <c r="BL1252" s="3"/>
      <c r="BN1252" s="3"/>
      <c r="BP1252" s="3"/>
    </row>
    <row r="1253" spans="1:68" x14ac:dyDescent="0.25">
      <c r="A1253" s="1"/>
      <c r="B1253" s="2"/>
      <c r="BJ1253" s="3"/>
      <c r="BL1253" s="3"/>
      <c r="BN1253" s="3"/>
      <c r="BP1253" s="3"/>
    </row>
    <row r="1254" spans="1:68" x14ac:dyDescent="0.25">
      <c r="A1254" s="1"/>
      <c r="B1254" s="2"/>
      <c r="BJ1254" s="3"/>
      <c r="BL1254" s="3"/>
      <c r="BN1254" s="3"/>
      <c r="BP1254" s="3"/>
    </row>
    <row r="1255" spans="1:68" x14ac:dyDescent="0.25">
      <c r="A1255" s="1"/>
      <c r="B1255" s="2"/>
      <c r="BJ1255" s="3"/>
      <c r="BL1255" s="3"/>
      <c r="BN1255" s="3"/>
      <c r="BP1255" s="3"/>
    </row>
    <row r="1256" spans="1:68" x14ac:dyDescent="0.25">
      <c r="A1256" s="1"/>
      <c r="B1256" s="2"/>
      <c r="BJ1256" s="3"/>
      <c r="BL1256" s="3"/>
      <c r="BN1256" s="3"/>
      <c r="BP1256" s="3"/>
    </row>
    <row r="1257" spans="1:68" x14ac:dyDescent="0.25">
      <c r="A1257" s="1"/>
      <c r="B1257" s="2"/>
      <c r="BJ1257" s="3"/>
      <c r="BL1257" s="3"/>
      <c r="BN1257" s="3"/>
      <c r="BP1257" s="3"/>
    </row>
    <row r="1258" spans="1:68" x14ac:dyDescent="0.25">
      <c r="A1258" s="1"/>
      <c r="B1258" s="2"/>
      <c r="BJ1258" s="3"/>
      <c r="BL1258" s="3"/>
      <c r="BN1258" s="3"/>
      <c r="BP1258" s="3"/>
    </row>
    <row r="1259" spans="1:68" x14ac:dyDescent="0.25">
      <c r="A1259" s="1"/>
      <c r="B1259" s="2"/>
      <c r="BJ1259" s="3"/>
      <c r="BL1259" s="3"/>
      <c r="BN1259" s="3"/>
      <c r="BP1259" s="3"/>
    </row>
    <row r="1260" spans="1:68" x14ac:dyDescent="0.25">
      <c r="A1260" s="1"/>
      <c r="B1260" s="2"/>
      <c r="BJ1260" s="3"/>
      <c r="BL1260" s="3"/>
      <c r="BN1260" s="3"/>
      <c r="BP1260" s="3"/>
    </row>
    <row r="1261" spans="1:68" x14ac:dyDescent="0.25">
      <c r="A1261" s="1"/>
      <c r="B1261" s="2"/>
      <c r="BJ1261" s="3"/>
      <c r="BL1261" s="3"/>
      <c r="BN1261" s="3"/>
      <c r="BP1261" s="3"/>
    </row>
    <row r="1262" spans="1:68" x14ac:dyDescent="0.25">
      <c r="A1262" s="1"/>
      <c r="B1262" s="2"/>
      <c r="BJ1262" s="3"/>
      <c r="BL1262" s="3"/>
      <c r="BN1262" s="3"/>
      <c r="BP1262" s="3"/>
    </row>
    <row r="1263" spans="1:68" x14ac:dyDescent="0.25">
      <c r="A1263" s="1"/>
      <c r="B1263" s="2"/>
      <c r="BJ1263" s="3"/>
      <c r="BL1263" s="3"/>
      <c r="BN1263" s="3"/>
      <c r="BP1263" s="3"/>
    </row>
    <row r="1264" spans="1:68" x14ac:dyDescent="0.25">
      <c r="A1264" s="1"/>
      <c r="B1264" s="2"/>
      <c r="BJ1264" s="3"/>
      <c r="BL1264" s="3"/>
      <c r="BN1264" s="3"/>
      <c r="BP1264" s="3"/>
    </row>
    <row r="1265" spans="1:68" x14ac:dyDescent="0.25">
      <c r="A1265" s="1"/>
      <c r="B1265" s="2"/>
      <c r="BJ1265" s="3"/>
      <c r="BL1265" s="3"/>
      <c r="BN1265" s="3"/>
      <c r="BP1265" s="3"/>
    </row>
    <row r="1266" spans="1:68" x14ac:dyDescent="0.25">
      <c r="A1266" s="1"/>
      <c r="B1266" s="2"/>
      <c r="BJ1266" s="3"/>
      <c r="BL1266" s="3"/>
      <c r="BN1266" s="3"/>
      <c r="BP1266" s="3"/>
    </row>
    <row r="1267" spans="1:68" x14ac:dyDescent="0.25">
      <c r="A1267" s="1"/>
      <c r="B1267" s="2"/>
      <c r="BJ1267" s="3"/>
      <c r="BL1267" s="3"/>
      <c r="BN1267" s="3"/>
      <c r="BP1267" s="3"/>
    </row>
    <row r="1268" spans="1:68" x14ac:dyDescent="0.25">
      <c r="A1268" s="1"/>
      <c r="B1268" s="2"/>
      <c r="BJ1268" s="3"/>
      <c r="BL1268" s="3"/>
      <c r="BN1268" s="3"/>
      <c r="BP1268" s="3"/>
    </row>
    <row r="1269" spans="1:68" x14ac:dyDescent="0.25">
      <c r="A1269" s="1"/>
      <c r="B1269" s="2"/>
      <c r="BJ1269" s="3"/>
      <c r="BL1269" s="3"/>
      <c r="BN1269" s="3"/>
      <c r="BP1269" s="3"/>
    </row>
    <row r="1270" spans="1:68" x14ac:dyDescent="0.25">
      <c r="A1270" s="1"/>
      <c r="B1270" s="2"/>
      <c r="BJ1270" s="3"/>
      <c r="BL1270" s="3"/>
      <c r="BN1270" s="3"/>
      <c r="BP1270" s="3"/>
    </row>
    <row r="1271" spans="1:68" x14ac:dyDescent="0.25">
      <c r="A1271" s="1"/>
      <c r="B1271" s="2"/>
      <c r="BJ1271" s="3"/>
      <c r="BL1271" s="3"/>
      <c r="BN1271" s="3"/>
      <c r="BP1271" s="3"/>
    </row>
    <row r="1272" spans="1:68" x14ac:dyDescent="0.25">
      <c r="A1272" s="1"/>
      <c r="B1272" s="2"/>
      <c r="BJ1272" s="3"/>
      <c r="BL1272" s="3"/>
      <c r="BN1272" s="3"/>
      <c r="BP1272" s="3"/>
    </row>
    <row r="1273" spans="1:68" x14ac:dyDescent="0.25">
      <c r="A1273" s="1"/>
      <c r="B1273" s="2"/>
      <c r="BJ1273" s="3"/>
      <c r="BL1273" s="3"/>
      <c r="BN1273" s="3"/>
      <c r="BP1273" s="3"/>
    </row>
    <row r="1274" spans="1:68" x14ac:dyDescent="0.25">
      <c r="A1274" s="1"/>
      <c r="B1274" s="2"/>
      <c r="BJ1274" s="3"/>
      <c r="BL1274" s="3"/>
      <c r="BN1274" s="3"/>
      <c r="BP1274" s="3"/>
    </row>
    <row r="1275" spans="1:68" x14ac:dyDescent="0.25">
      <c r="A1275" s="1"/>
      <c r="B1275" s="2"/>
      <c r="BJ1275" s="3"/>
      <c r="BL1275" s="3"/>
      <c r="BN1275" s="3"/>
      <c r="BP1275" s="3"/>
    </row>
    <row r="1276" spans="1:68" x14ac:dyDescent="0.25">
      <c r="A1276" s="1"/>
      <c r="B1276" s="2"/>
      <c r="BJ1276" s="3"/>
      <c r="BL1276" s="3"/>
      <c r="BN1276" s="3"/>
      <c r="BP1276" s="3"/>
    </row>
    <row r="1277" spans="1:68" x14ac:dyDescent="0.25">
      <c r="A1277" s="1"/>
      <c r="B1277" s="2"/>
      <c r="BJ1277" s="3"/>
      <c r="BL1277" s="3"/>
      <c r="BN1277" s="3"/>
      <c r="BP1277" s="3"/>
    </row>
    <row r="1278" spans="1:68" x14ac:dyDescent="0.25">
      <c r="A1278" s="1"/>
      <c r="B1278" s="2"/>
      <c r="BJ1278" s="3"/>
      <c r="BL1278" s="3"/>
      <c r="BN1278" s="3"/>
      <c r="BP1278" s="3"/>
    </row>
    <row r="1279" spans="1:68" x14ac:dyDescent="0.25">
      <c r="A1279" s="1"/>
      <c r="B1279" s="2"/>
      <c r="BJ1279" s="3"/>
      <c r="BL1279" s="3"/>
      <c r="BN1279" s="3"/>
      <c r="BP1279" s="3"/>
    </row>
    <row r="1280" spans="1:68" x14ac:dyDescent="0.25">
      <c r="A1280" s="1"/>
      <c r="B1280" s="2"/>
      <c r="BJ1280" s="3"/>
      <c r="BL1280" s="3"/>
      <c r="BN1280" s="3"/>
      <c r="BP1280" s="3"/>
    </row>
    <row r="1281" spans="1:68" x14ac:dyDescent="0.25">
      <c r="A1281" s="1"/>
      <c r="B1281" s="2"/>
      <c r="BJ1281" s="3"/>
      <c r="BL1281" s="3"/>
      <c r="BN1281" s="3"/>
      <c r="BP1281" s="3"/>
    </row>
    <row r="1282" spans="1:68" x14ac:dyDescent="0.25">
      <c r="A1282" s="1"/>
      <c r="B1282" s="2"/>
      <c r="BJ1282" s="3"/>
      <c r="BL1282" s="3"/>
      <c r="BN1282" s="3"/>
      <c r="BP1282" s="3"/>
    </row>
    <row r="1283" spans="1:68" x14ac:dyDescent="0.25">
      <c r="A1283" s="1"/>
      <c r="B1283" s="2"/>
      <c r="BJ1283" s="3"/>
      <c r="BL1283" s="3"/>
      <c r="BN1283" s="3"/>
      <c r="BP1283" s="3"/>
    </row>
    <row r="1284" spans="1:68" x14ac:dyDescent="0.25">
      <c r="A1284" s="1"/>
      <c r="B1284" s="2"/>
      <c r="BJ1284" s="3"/>
      <c r="BL1284" s="3"/>
      <c r="BN1284" s="3"/>
      <c r="BP1284" s="3"/>
    </row>
    <row r="1285" spans="1:68" x14ac:dyDescent="0.25">
      <c r="A1285" s="1"/>
      <c r="B1285" s="2"/>
      <c r="BJ1285" s="3"/>
      <c r="BL1285" s="3"/>
      <c r="BN1285" s="3"/>
      <c r="BP1285" s="3"/>
    </row>
    <row r="1286" spans="1:68" x14ac:dyDescent="0.25">
      <c r="A1286" s="1"/>
      <c r="B1286" s="2"/>
      <c r="BJ1286" s="3"/>
      <c r="BL1286" s="3"/>
      <c r="BN1286" s="3"/>
      <c r="BP1286" s="3"/>
    </row>
    <row r="1287" spans="1:68" x14ac:dyDescent="0.25">
      <c r="A1287" s="1"/>
      <c r="B1287" s="2"/>
      <c r="BJ1287" s="3"/>
      <c r="BL1287" s="3"/>
      <c r="BN1287" s="3"/>
      <c r="BP1287" s="3"/>
    </row>
    <row r="1288" spans="1:68" x14ac:dyDescent="0.25">
      <c r="A1288" s="1"/>
      <c r="B1288" s="2"/>
      <c r="BJ1288" s="3"/>
      <c r="BL1288" s="3"/>
      <c r="BN1288" s="3"/>
      <c r="BP1288" s="3"/>
    </row>
    <row r="1289" spans="1:68" x14ac:dyDescent="0.25">
      <c r="A1289" s="1"/>
      <c r="B1289" s="2"/>
      <c r="BJ1289" s="3"/>
      <c r="BL1289" s="3"/>
      <c r="BN1289" s="3"/>
      <c r="BP1289" s="3"/>
    </row>
    <row r="1290" spans="1:68" x14ac:dyDescent="0.25">
      <c r="A1290" s="1"/>
      <c r="B1290" s="2"/>
      <c r="BJ1290" s="3"/>
      <c r="BL1290" s="3"/>
      <c r="BN1290" s="3"/>
      <c r="BP1290" s="3"/>
    </row>
    <row r="1291" spans="1:68" x14ac:dyDescent="0.25">
      <c r="A1291" s="1"/>
      <c r="B1291" s="2"/>
      <c r="BJ1291" s="3"/>
      <c r="BL1291" s="3"/>
      <c r="BN1291" s="3"/>
      <c r="BP1291" s="3"/>
    </row>
    <row r="1292" spans="1:68" x14ac:dyDescent="0.25">
      <c r="A1292" s="1"/>
      <c r="B1292" s="2"/>
      <c r="BJ1292" s="3"/>
      <c r="BL1292" s="3"/>
      <c r="BN1292" s="3"/>
      <c r="BP1292" s="3"/>
    </row>
    <row r="1293" spans="1:68" x14ac:dyDescent="0.25">
      <c r="A1293" s="1"/>
      <c r="B1293" s="2"/>
      <c r="BJ1293" s="3"/>
      <c r="BL1293" s="3"/>
      <c r="BN1293" s="3"/>
      <c r="BP1293" s="3"/>
    </row>
    <row r="1294" spans="1:68" x14ac:dyDescent="0.25">
      <c r="A1294" s="1"/>
      <c r="B1294" s="2"/>
      <c r="BJ1294" s="3"/>
      <c r="BL1294" s="3"/>
      <c r="BN1294" s="3"/>
      <c r="BP1294" s="3"/>
    </row>
    <row r="1295" spans="1:68" x14ac:dyDescent="0.25">
      <c r="A1295" s="1"/>
      <c r="B1295" s="2"/>
      <c r="BJ1295" s="3"/>
      <c r="BL1295" s="3"/>
      <c r="BN1295" s="3"/>
      <c r="BP1295" s="3"/>
    </row>
    <row r="1296" spans="1:68" x14ac:dyDescent="0.25">
      <c r="A1296" s="1"/>
      <c r="B1296" s="2"/>
      <c r="BJ1296" s="3"/>
      <c r="BL1296" s="3"/>
      <c r="BN1296" s="3"/>
      <c r="BP1296" s="3"/>
    </row>
    <row r="1297" spans="1:68" x14ac:dyDescent="0.25">
      <c r="A1297" s="1"/>
      <c r="B1297" s="2"/>
      <c r="BJ1297" s="3"/>
      <c r="BL1297" s="3"/>
      <c r="BN1297" s="3"/>
      <c r="BP1297" s="3"/>
    </row>
    <row r="1298" spans="1:68" x14ac:dyDescent="0.25">
      <c r="A1298" s="1"/>
      <c r="B1298" s="2"/>
      <c r="BJ1298" s="3"/>
      <c r="BL1298" s="3"/>
      <c r="BN1298" s="3"/>
      <c r="BP1298" s="3"/>
    </row>
    <row r="1299" spans="1:68" x14ac:dyDescent="0.25">
      <c r="A1299" s="1"/>
      <c r="B1299" s="2"/>
      <c r="BJ1299" s="3"/>
      <c r="BL1299" s="3"/>
      <c r="BN1299" s="3"/>
      <c r="BP1299" s="3"/>
    </row>
    <row r="1300" spans="1:68" x14ac:dyDescent="0.25">
      <c r="A1300" s="1"/>
      <c r="B1300" s="2"/>
      <c r="BJ1300" s="3"/>
      <c r="BL1300" s="3"/>
      <c r="BN1300" s="3"/>
      <c r="BP1300" s="3"/>
    </row>
    <row r="1301" spans="1:68" x14ac:dyDescent="0.25">
      <c r="A1301" s="1"/>
      <c r="B1301" s="2"/>
      <c r="BJ1301" s="3"/>
      <c r="BL1301" s="3"/>
      <c r="BN1301" s="3"/>
      <c r="BP1301" s="3"/>
    </row>
    <row r="1302" spans="1:68" x14ac:dyDescent="0.25">
      <c r="A1302" s="1"/>
      <c r="B1302" s="2"/>
      <c r="BJ1302" s="3"/>
      <c r="BL1302" s="3"/>
      <c r="BN1302" s="3"/>
      <c r="BP1302" s="3"/>
    </row>
    <row r="1303" spans="1:68" x14ac:dyDescent="0.25">
      <c r="A1303" s="1"/>
      <c r="B1303" s="2"/>
      <c r="BJ1303" s="3"/>
      <c r="BL1303" s="3"/>
      <c r="BN1303" s="3"/>
      <c r="BP1303" s="3"/>
    </row>
    <row r="1304" spans="1:68" x14ac:dyDescent="0.25">
      <c r="A1304" s="1"/>
      <c r="B1304" s="2"/>
      <c r="BJ1304" s="3"/>
      <c r="BL1304" s="3"/>
      <c r="BN1304" s="3"/>
      <c r="BP1304" s="3"/>
    </row>
    <row r="1305" spans="1:68" x14ac:dyDescent="0.25">
      <c r="A1305" s="1"/>
      <c r="B1305" s="2"/>
      <c r="BJ1305" s="3"/>
      <c r="BL1305" s="3"/>
      <c r="BN1305" s="3"/>
      <c r="BP1305" s="3"/>
    </row>
    <row r="1306" spans="1:68" x14ac:dyDescent="0.25">
      <c r="A1306" s="1"/>
      <c r="B1306" s="2"/>
      <c r="BJ1306" s="3"/>
      <c r="BL1306" s="3"/>
      <c r="BN1306" s="3"/>
      <c r="BP1306" s="3"/>
    </row>
    <row r="1307" spans="1:68" x14ac:dyDescent="0.25">
      <c r="A1307" s="1"/>
      <c r="B1307" s="2"/>
      <c r="BJ1307" s="3"/>
      <c r="BL1307" s="3"/>
      <c r="BN1307" s="3"/>
      <c r="BP1307" s="3"/>
    </row>
    <row r="1308" spans="1:68" x14ac:dyDescent="0.25">
      <c r="A1308" s="1"/>
      <c r="B1308" s="2"/>
      <c r="BJ1308" s="3"/>
      <c r="BL1308" s="3"/>
      <c r="BN1308" s="3"/>
      <c r="BP1308" s="3"/>
    </row>
    <row r="1309" spans="1:68" x14ac:dyDescent="0.25">
      <c r="A1309" s="1"/>
      <c r="B1309" s="2"/>
      <c r="BJ1309" s="3"/>
      <c r="BL1309" s="3"/>
      <c r="BN1309" s="3"/>
      <c r="BP1309" s="3"/>
    </row>
    <row r="1310" spans="1:68" x14ac:dyDescent="0.25">
      <c r="A1310" s="1"/>
      <c r="B1310" s="2"/>
      <c r="BJ1310" s="3"/>
      <c r="BL1310" s="3"/>
      <c r="BN1310" s="3"/>
      <c r="BP1310" s="3"/>
    </row>
    <row r="1311" spans="1:68" x14ac:dyDescent="0.25">
      <c r="A1311" s="1"/>
      <c r="B1311" s="2"/>
      <c r="BJ1311" s="3"/>
      <c r="BL1311" s="3"/>
      <c r="BN1311" s="3"/>
      <c r="BP1311" s="3"/>
    </row>
    <row r="1312" spans="1:68" x14ac:dyDescent="0.25">
      <c r="A1312" s="1"/>
      <c r="B1312" s="2"/>
      <c r="BJ1312" s="3"/>
      <c r="BL1312" s="3"/>
      <c r="BN1312" s="3"/>
      <c r="BP1312" s="3"/>
    </row>
    <row r="1313" spans="1:68" x14ac:dyDescent="0.25">
      <c r="A1313" s="1"/>
      <c r="B1313" s="2"/>
      <c r="BJ1313" s="3"/>
      <c r="BL1313" s="3"/>
      <c r="BN1313" s="3"/>
      <c r="BP1313" s="3"/>
    </row>
    <row r="1314" spans="1:68" x14ac:dyDescent="0.25">
      <c r="A1314" s="1"/>
      <c r="B1314" s="2"/>
      <c r="BJ1314" s="3"/>
      <c r="BL1314" s="3"/>
      <c r="BN1314" s="3"/>
      <c r="BP1314" s="3"/>
    </row>
    <row r="1315" spans="1:68" x14ac:dyDescent="0.25">
      <c r="A1315" s="1"/>
      <c r="B1315" s="2"/>
      <c r="BJ1315" s="3"/>
      <c r="BL1315" s="3"/>
      <c r="BN1315" s="3"/>
      <c r="BP1315" s="3"/>
    </row>
    <row r="1316" spans="1:68" x14ac:dyDescent="0.25">
      <c r="A1316" s="1"/>
      <c r="B1316" s="2"/>
      <c r="BJ1316" s="3"/>
      <c r="BL1316" s="3"/>
      <c r="BN1316" s="3"/>
      <c r="BP1316" s="3"/>
    </row>
    <row r="1317" spans="1:68" x14ac:dyDescent="0.25">
      <c r="A1317" s="1"/>
      <c r="B1317" s="2"/>
      <c r="BJ1317" s="3"/>
      <c r="BL1317" s="3"/>
      <c r="BN1317" s="3"/>
      <c r="BP1317" s="3"/>
    </row>
    <row r="1318" spans="1:68" x14ac:dyDescent="0.25">
      <c r="A1318" s="1"/>
      <c r="B1318" s="2"/>
      <c r="BJ1318" s="3"/>
      <c r="BL1318" s="3"/>
      <c r="BN1318" s="3"/>
      <c r="BP1318" s="3"/>
    </row>
    <row r="1319" spans="1:68" x14ac:dyDescent="0.25">
      <c r="A1319" s="1"/>
      <c r="B1319" s="2"/>
      <c r="BJ1319" s="3"/>
      <c r="BL1319" s="3"/>
      <c r="BN1319" s="3"/>
      <c r="BP1319" s="3"/>
    </row>
    <row r="1320" spans="1:68" x14ac:dyDescent="0.25">
      <c r="A1320" s="1"/>
      <c r="B1320" s="2"/>
      <c r="BJ1320" s="3"/>
      <c r="BL1320" s="3"/>
      <c r="BN1320" s="3"/>
      <c r="BP1320" s="3"/>
    </row>
    <row r="1321" spans="1:68" x14ac:dyDescent="0.25">
      <c r="A1321" s="1"/>
      <c r="B1321" s="2"/>
      <c r="BJ1321" s="3"/>
      <c r="BL1321" s="3"/>
      <c r="BN1321" s="3"/>
      <c r="BP1321" s="3"/>
    </row>
    <row r="1322" spans="1:68" x14ac:dyDescent="0.25">
      <c r="A1322" s="1"/>
      <c r="B1322" s="2"/>
      <c r="BJ1322" s="3"/>
      <c r="BL1322" s="3"/>
      <c r="BN1322" s="3"/>
      <c r="BP1322" s="3"/>
    </row>
    <row r="1323" spans="1:68" x14ac:dyDescent="0.25">
      <c r="A1323" s="1"/>
      <c r="B1323" s="2"/>
      <c r="BJ1323" s="3"/>
      <c r="BL1323" s="3"/>
      <c r="BN1323" s="3"/>
      <c r="BP1323" s="3"/>
    </row>
    <row r="1324" spans="1:68" x14ac:dyDescent="0.25">
      <c r="A1324" s="1"/>
      <c r="B1324" s="2"/>
      <c r="BJ1324" s="3"/>
      <c r="BL1324" s="3"/>
      <c r="BN1324" s="3"/>
      <c r="BP1324" s="3"/>
    </row>
    <row r="1325" spans="1:68" x14ac:dyDescent="0.25">
      <c r="A1325" s="1"/>
      <c r="B1325" s="2"/>
      <c r="BJ1325" s="3"/>
      <c r="BL1325" s="3"/>
      <c r="BN1325" s="3"/>
      <c r="BP1325" s="3"/>
    </row>
    <row r="1326" spans="1:68" x14ac:dyDescent="0.25">
      <c r="A1326" s="1"/>
      <c r="B1326" s="2"/>
      <c r="BJ1326" s="3"/>
      <c r="BL1326" s="3"/>
      <c r="BN1326" s="3"/>
      <c r="BP1326" s="3"/>
    </row>
    <row r="1327" spans="1:68" x14ac:dyDescent="0.25">
      <c r="A1327" s="1"/>
      <c r="B1327" s="2"/>
      <c r="BJ1327" s="3"/>
      <c r="BL1327" s="3"/>
      <c r="BN1327" s="3"/>
      <c r="BP1327" s="3"/>
    </row>
    <row r="1328" spans="1:68" x14ac:dyDescent="0.25">
      <c r="A1328" s="1"/>
      <c r="B1328" s="2"/>
      <c r="BJ1328" s="3"/>
      <c r="BL1328" s="3"/>
      <c r="BN1328" s="3"/>
      <c r="BP1328" s="3"/>
    </row>
    <row r="1329" spans="1:68" x14ac:dyDescent="0.25">
      <c r="A1329" s="1"/>
      <c r="B1329" s="2"/>
      <c r="BJ1329" s="3"/>
      <c r="BL1329" s="3"/>
      <c r="BN1329" s="3"/>
      <c r="BP1329" s="3"/>
    </row>
    <row r="1330" spans="1:68" x14ac:dyDescent="0.25">
      <c r="A1330" s="1"/>
      <c r="B1330" s="2"/>
      <c r="BJ1330" s="3"/>
      <c r="BL1330" s="3"/>
      <c r="BN1330" s="3"/>
      <c r="BP1330" s="3"/>
    </row>
    <row r="1331" spans="1:68" x14ac:dyDescent="0.25">
      <c r="A1331" s="1"/>
      <c r="B1331" s="2"/>
      <c r="BJ1331" s="3"/>
      <c r="BL1331" s="3"/>
      <c r="BN1331" s="3"/>
      <c r="BP1331" s="3"/>
    </row>
    <row r="1332" spans="1:68" x14ac:dyDescent="0.25">
      <c r="A1332" s="1"/>
      <c r="B1332" s="2"/>
      <c r="BJ1332" s="3"/>
      <c r="BL1332" s="3"/>
      <c r="BN1332" s="3"/>
      <c r="BP1332" s="3"/>
    </row>
    <row r="1333" spans="1:68" x14ac:dyDescent="0.25">
      <c r="A1333" s="1"/>
      <c r="B1333" s="2"/>
      <c r="BJ1333" s="3"/>
      <c r="BL1333" s="3"/>
      <c r="BN1333" s="3"/>
      <c r="BP1333" s="3"/>
    </row>
    <row r="1334" spans="1:68" x14ac:dyDescent="0.25">
      <c r="A1334" s="1"/>
      <c r="B1334" s="2"/>
      <c r="BJ1334" s="3"/>
      <c r="BL1334" s="3"/>
      <c r="BN1334" s="3"/>
      <c r="BP1334" s="3"/>
    </row>
    <row r="1335" spans="1:68" x14ac:dyDescent="0.25">
      <c r="A1335" s="1"/>
      <c r="B1335" s="2"/>
      <c r="BJ1335" s="3"/>
      <c r="BL1335" s="3"/>
      <c r="BN1335" s="3"/>
      <c r="BP1335" s="3"/>
    </row>
    <row r="1336" spans="1:68" x14ac:dyDescent="0.25">
      <c r="A1336" s="1"/>
      <c r="B1336" s="2"/>
      <c r="BJ1336" s="3"/>
      <c r="BL1336" s="3"/>
      <c r="BN1336" s="3"/>
      <c r="BP1336" s="3"/>
    </row>
    <row r="1337" spans="1:68" x14ac:dyDescent="0.25">
      <c r="A1337" s="1"/>
      <c r="B1337" s="2"/>
      <c r="BJ1337" s="3"/>
      <c r="BL1337" s="3"/>
      <c r="BN1337" s="3"/>
      <c r="BP1337" s="3"/>
    </row>
    <row r="1338" spans="1:68" x14ac:dyDescent="0.25">
      <c r="A1338" s="1"/>
      <c r="B1338" s="2"/>
      <c r="BJ1338" s="3"/>
      <c r="BL1338" s="3"/>
      <c r="BN1338" s="3"/>
      <c r="BP1338" s="3"/>
    </row>
    <row r="1339" spans="1:68" x14ac:dyDescent="0.25">
      <c r="A1339" s="1"/>
      <c r="B1339" s="2"/>
      <c r="BJ1339" s="3"/>
      <c r="BL1339" s="3"/>
      <c r="BN1339" s="3"/>
      <c r="BP1339" s="3"/>
    </row>
    <row r="1340" spans="1:68" x14ac:dyDescent="0.25">
      <c r="A1340" s="1"/>
      <c r="B1340" s="2"/>
      <c r="BJ1340" s="3"/>
      <c r="BL1340" s="3"/>
      <c r="BN1340" s="3"/>
      <c r="BP1340" s="3"/>
    </row>
    <row r="1341" spans="1:68" x14ac:dyDescent="0.25">
      <c r="A1341" s="1"/>
      <c r="B1341" s="2"/>
      <c r="BJ1341" s="3"/>
      <c r="BL1341" s="3"/>
      <c r="BN1341" s="3"/>
      <c r="BP1341" s="3"/>
    </row>
    <row r="1342" spans="1:68" x14ac:dyDescent="0.25">
      <c r="A1342" s="1"/>
      <c r="B1342" s="2"/>
      <c r="BJ1342" s="3"/>
      <c r="BL1342" s="3"/>
      <c r="BN1342" s="3"/>
      <c r="BP1342" s="3"/>
    </row>
    <row r="1343" spans="1:68" x14ac:dyDescent="0.25">
      <c r="A1343" s="1"/>
      <c r="B1343" s="2"/>
      <c r="BJ1343" s="3"/>
      <c r="BL1343" s="3"/>
      <c r="BN1343" s="3"/>
      <c r="BP1343" s="3"/>
    </row>
    <row r="1344" spans="1:68" x14ac:dyDescent="0.25">
      <c r="A1344" s="1"/>
      <c r="B1344" s="2"/>
      <c r="BJ1344" s="3"/>
      <c r="BL1344" s="3"/>
      <c r="BN1344" s="3"/>
      <c r="BP1344" s="3"/>
    </row>
    <row r="1345" spans="1:68" x14ac:dyDescent="0.25">
      <c r="A1345" s="1"/>
      <c r="B1345" s="2"/>
      <c r="BJ1345" s="3"/>
      <c r="BL1345" s="3"/>
      <c r="BN1345" s="3"/>
      <c r="BP1345" s="3"/>
    </row>
    <row r="1346" spans="1:68" x14ac:dyDescent="0.25">
      <c r="A1346" s="1"/>
      <c r="B1346" s="2"/>
      <c r="BJ1346" s="3"/>
      <c r="BL1346" s="3"/>
      <c r="BN1346" s="3"/>
      <c r="BP1346" s="3"/>
    </row>
    <row r="1347" spans="1:68" x14ac:dyDescent="0.25">
      <c r="A1347" s="1"/>
      <c r="B1347" s="2"/>
      <c r="BJ1347" s="3"/>
      <c r="BL1347" s="3"/>
      <c r="BN1347" s="3"/>
      <c r="BP1347" s="3"/>
    </row>
    <row r="1348" spans="1:68" x14ac:dyDescent="0.25">
      <c r="A1348" s="1"/>
      <c r="B1348" s="2"/>
      <c r="BJ1348" s="3"/>
      <c r="BL1348" s="3"/>
      <c r="BN1348" s="3"/>
      <c r="BP1348" s="3"/>
    </row>
    <row r="1349" spans="1:68" x14ac:dyDescent="0.25">
      <c r="A1349" s="1"/>
      <c r="B1349" s="2"/>
      <c r="BJ1349" s="3"/>
      <c r="BL1349" s="3"/>
      <c r="BN1349" s="3"/>
      <c r="BP1349" s="3"/>
    </row>
    <row r="1350" spans="1:68" x14ac:dyDescent="0.25">
      <c r="A1350" s="1"/>
      <c r="B1350" s="2"/>
      <c r="BJ1350" s="3"/>
      <c r="BL1350" s="3"/>
      <c r="BN1350" s="3"/>
      <c r="BP1350" s="3"/>
    </row>
    <row r="1351" spans="1:68" x14ac:dyDescent="0.25">
      <c r="A1351" s="1"/>
      <c r="B1351" s="2"/>
      <c r="BJ1351" s="3"/>
      <c r="BL1351" s="3"/>
      <c r="BN1351" s="3"/>
      <c r="BP1351" s="3"/>
    </row>
    <row r="1352" spans="1:68" x14ac:dyDescent="0.25">
      <c r="A1352" s="1"/>
      <c r="B1352" s="2"/>
      <c r="BJ1352" s="3"/>
      <c r="BL1352" s="3"/>
      <c r="BN1352" s="3"/>
      <c r="BP1352" s="3"/>
    </row>
    <row r="1353" spans="1:68" x14ac:dyDescent="0.25">
      <c r="A1353" s="1"/>
      <c r="B1353" s="2"/>
      <c r="BJ1353" s="3"/>
      <c r="BL1353" s="3"/>
      <c r="BN1353" s="3"/>
      <c r="BP1353" s="3"/>
    </row>
    <row r="1354" spans="1:68" x14ac:dyDescent="0.25">
      <c r="A1354" s="1"/>
      <c r="B1354" s="2"/>
      <c r="BJ1354" s="3"/>
      <c r="BL1354" s="3"/>
      <c r="BN1354" s="3"/>
      <c r="BP1354" s="3"/>
    </row>
    <row r="1355" spans="1:68" x14ac:dyDescent="0.25">
      <c r="A1355" s="1"/>
      <c r="B1355" s="2"/>
      <c r="BJ1355" s="3"/>
      <c r="BL1355" s="3"/>
      <c r="BN1355" s="3"/>
      <c r="BP1355" s="3"/>
    </row>
    <row r="1356" spans="1:68" x14ac:dyDescent="0.25">
      <c r="A1356" s="1"/>
      <c r="B1356" s="2"/>
      <c r="BJ1356" s="3"/>
      <c r="BL1356" s="3"/>
      <c r="BN1356" s="3"/>
      <c r="BP1356" s="3"/>
    </row>
    <row r="1357" spans="1:68" x14ac:dyDescent="0.25">
      <c r="A1357" s="1"/>
      <c r="B1357" s="2"/>
      <c r="BJ1357" s="3"/>
      <c r="BL1357" s="3"/>
      <c r="BN1357" s="3"/>
      <c r="BP1357" s="3"/>
    </row>
    <row r="1358" spans="1:68" x14ac:dyDescent="0.25">
      <c r="A1358" s="1"/>
      <c r="B1358" s="2"/>
      <c r="BJ1358" s="3"/>
      <c r="BL1358" s="3"/>
      <c r="BN1358" s="3"/>
      <c r="BP1358" s="3"/>
    </row>
    <row r="1359" spans="1:68" x14ac:dyDescent="0.25">
      <c r="A1359" s="1"/>
      <c r="B1359" s="2"/>
      <c r="BJ1359" s="3"/>
      <c r="BL1359" s="3"/>
      <c r="BN1359" s="3"/>
      <c r="BP1359" s="3"/>
    </row>
    <row r="1360" spans="1:68" x14ac:dyDescent="0.25">
      <c r="A1360" s="1"/>
      <c r="B1360" s="2"/>
      <c r="BJ1360" s="3"/>
      <c r="BL1360" s="3"/>
      <c r="BN1360" s="3"/>
      <c r="BP1360" s="3"/>
    </row>
    <row r="1361" spans="1:68" x14ac:dyDescent="0.25">
      <c r="A1361" s="1"/>
      <c r="B1361" s="2"/>
      <c r="BJ1361" s="3"/>
      <c r="BL1361" s="3"/>
      <c r="BN1361" s="3"/>
      <c r="BP1361" s="3"/>
    </row>
    <row r="1362" spans="1:68" x14ac:dyDescent="0.25">
      <c r="A1362" s="1"/>
      <c r="B1362" s="2"/>
      <c r="BJ1362" s="3"/>
      <c r="BL1362" s="3"/>
      <c r="BN1362" s="3"/>
      <c r="BP1362" s="3"/>
    </row>
    <row r="1363" spans="1:68" x14ac:dyDescent="0.25">
      <c r="A1363" s="1"/>
      <c r="B1363" s="2"/>
      <c r="BJ1363" s="3"/>
      <c r="BL1363" s="3"/>
      <c r="BN1363" s="3"/>
      <c r="BP1363" s="3"/>
    </row>
    <row r="1364" spans="1:68" x14ac:dyDescent="0.25">
      <c r="A1364" s="1"/>
      <c r="B1364" s="2"/>
      <c r="BJ1364" s="3"/>
      <c r="BL1364" s="3"/>
      <c r="BN1364" s="3"/>
      <c r="BP1364" s="3"/>
    </row>
    <row r="1365" spans="1:68" x14ac:dyDescent="0.25">
      <c r="A1365" s="1"/>
      <c r="B1365" s="2"/>
      <c r="BJ1365" s="3"/>
      <c r="BL1365" s="3"/>
      <c r="BN1365" s="3"/>
      <c r="BP1365" s="3"/>
    </row>
    <row r="1366" spans="1:68" x14ac:dyDescent="0.25">
      <c r="A1366" s="1"/>
      <c r="B1366" s="2"/>
      <c r="BJ1366" s="3"/>
      <c r="BL1366" s="3"/>
      <c r="BN1366" s="3"/>
      <c r="BP1366" s="3"/>
    </row>
    <row r="1367" spans="1:68" x14ac:dyDescent="0.25">
      <c r="A1367" s="1"/>
      <c r="B1367" s="2"/>
      <c r="BJ1367" s="3"/>
      <c r="BL1367" s="3"/>
      <c r="BN1367" s="3"/>
      <c r="BP1367" s="3"/>
    </row>
    <row r="1368" spans="1:68" x14ac:dyDescent="0.25">
      <c r="A1368" s="1"/>
      <c r="B1368" s="2"/>
      <c r="BJ1368" s="3"/>
      <c r="BL1368" s="3"/>
      <c r="BN1368" s="3"/>
      <c r="BP1368" s="3"/>
    </row>
    <row r="1369" spans="1:68" x14ac:dyDescent="0.25">
      <c r="A1369" s="1"/>
      <c r="B1369" s="2"/>
      <c r="BJ1369" s="3"/>
      <c r="BL1369" s="3"/>
      <c r="BN1369" s="3"/>
      <c r="BP1369" s="3"/>
    </row>
    <row r="1370" spans="1:68" x14ac:dyDescent="0.25">
      <c r="A1370" s="1"/>
      <c r="B1370" s="2"/>
      <c r="BJ1370" s="3"/>
      <c r="BL1370" s="3"/>
      <c r="BN1370" s="3"/>
      <c r="BP1370" s="3"/>
    </row>
    <row r="1371" spans="1:68" x14ac:dyDescent="0.25">
      <c r="A1371" s="1"/>
      <c r="B1371" s="2"/>
      <c r="BJ1371" s="3"/>
      <c r="BL1371" s="3"/>
      <c r="BN1371" s="3"/>
      <c r="BP1371" s="3"/>
    </row>
    <row r="1372" spans="1:68" x14ac:dyDescent="0.25">
      <c r="A1372" s="1"/>
      <c r="B1372" s="2"/>
      <c r="BJ1372" s="3"/>
      <c r="BL1372" s="3"/>
      <c r="BN1372" s="3"/>
      <c r="BP1372" s="3"/>
    </row>
    <row r="1373" spans="1:68" x14ac:dyDescent="0.25">
      <c r="A1373" s="1"/>
      <c r="B1373" s="2"/>
      <c r="BJ1373" s="3"/>
      <c r="BL1373" s="3"/>
      <c r="BN1373" s="3"/>
      <c r="BP1373" s="3"/>
    </row>
    <row r="1374" spans="1:68" x14ac:dyDescent="0.25">
      <c r="A1374" s="1"/>
      <c r="B1374" s="2"/>
      <c r="BJ1374" s="3"/>
      <c r="BL1374" s="3"/>
      <c r="BN1374" s="3"/>
      <c r="BP1374" s="3"/>
    </row>
    <row r="1375" spans="1:68" x14ac:dyDescent="0.25">
      <c r="A1375" s="1"/>
      <c r="B1375" s="2"/>
      <c r="BJ1375" s="3"/>
      <c r="BL1375" s="3"/>
      <c r="BN1375" s="3"/>
      <c r="BP1375" s="3"/>
    </row>
    <row r="1376" spans="1:68" x14ac:dyDescent="0.25">
      <c r="A1376" s="1"/>
      <c r="B1376" s="2"/>
      <c r="BJ1376" s="3"/>
      <c r="BL1376" s="3"/>
      <c r="BN1376" s="3"/>
      <c r="BP1376" s="3"/>
    </row>
    <row r="1377" spans="1:68" x14ac:dyDescent="0.25">
      <c r="A1377" s="1"/>
      <c r="B1377" s="2"/>
      <c r="BJ1377" s="3"/>
      <c r="BL1377" s="3"/>
      <c r="BN1377" s="3"/>
      <c r="BP1377" s="3"/>
    </row>
    <row r="1378" spans="1:68" x14ac:dyDescent="0.25">
      <c r="A1378" s="1"/>
      <c r="B1378" s="2"/>
      <c r="BJ1378" s="3"/>
      <c r="BL1378" s="3"/>
      <c r="BN1378" s="3"/>
      <c r="BP1378" s="3"/>
    </row>
    <row r="1379" spans="1:68" x14ac:dyDescent="0.25">
      <c r="A1379" s="1"/>
      <c r="B1379" s="2"/>
      <c r="BJ1379" s="3"/>
      <c r="BL1379" s="3"/>
      <c r="BN1379" s="3"/>
      <c r="BP1379" s="3"/>
    </row>
    <row r="1380" spans="1:68" x14ac:dyDescent="0.25">
      <c r="A1380" s="1"/>
      <c r="B1380" s="2"/>
      <c r="BJ1380" s="3"/>
      <c r="BL1380" s="3"/>
      <c r="BN1380" s="3"/>
      <c r="BP1380" s="3"/>
    </row>
    <row r="1381" spans="1:68" x14ac:dyDescent="0.25">
      <c r="A1381" s="1"/>
      <c r="B1381" s="2"/>
      <c r="BJ1381" s="3"/>
      <c r="BL1381" s="3"/>
      <c r="BN1381" s="3"/>
      <c r="BP1381" s="3"/>
    </row>
    <row r="1382" spans="1:68" x14ac:dyDescent="0.25">
      <c r="A1382" s="1"/>
      <c r="B1382" s="2"/>
      <c r="BJ1382" s="3"/>
      <c r="BL1382" s="3"/>
      <c r="BN1382" s="3"/>
      <c r="BP1382" s="3"/>
    </row>
    <row r="1383" spans="1:68" x14ac:dyDescent="0.25">
      <c r="A1383" s="1"/>
      <c r="B1383" s="2"/>
      <c r="BJ1383" s="3"/>
      <c r="BL1383" s="3"/>
      <c r="BN1383" s="3"/>
      <c r="BP1383" s="3"/>
    </row>
    <row r="1384" spans="1:68" x14ac:dyDescent="0.25">
      <c r="A1384" s="1"/>
      <c r="B1384" s="2"/>
      <c r="BJ1384" s="3"/>
      <c r="BL1384" s="3"/>
      <c r="BN1384" s="3"/>
      <c r="BP1384" s="3"/>
    </row>
    <row r="1385" spans="1:68" x14ac:dyDescent="0.25">
      <c r="A1385" s="1"/>
      <c r="B1385" s="2"/>
      <c r="BJ1385" s="3"/>
      <c r="BL1385" s="3"/>
      <c r="BN1385" s="3"/>
      <c r="BP1385" s="3"/>
    </row>
    <row r="1386" spans="1:68" x14ac:dyDescent="0.25">
      <c r="A1386" s="1"/>
      <c r="B1386" s="2"/>
      <c r="BJ1386" s="3"/>
      <c r="BL1386" s="3"/>
      <c r="BN1386" s="3"/>
      <c r="BP1386" s="3"/>
    </row>
    <row r="1387" spans="1:68" x14ac:dyDescent="0.25">
      <c r="A1387" s="1"/>
      <c r="B1387" s="2"/>
      <c r="BJ1387" s="3"/>
      <c r="BL1387" s="3"/>
      <c r="BN1387" s="3"/>
      <c r="BP1387" s="3"/>
    </row>
    <row r="1388" spans="1:68" x14ac:dyDescent="0.25">
      <c r="A1388" s="1"/>
      <c r="B1388" s="2"/>
      <c r="BJ1388" s="3"/>
      <c r="BL1388" s="3"/>
      <c r="BN1388" s="3"/>
      <c r="BP1388" s="3"/>
    </row>
    <row r="1389" spans="1:68" x14ac:dyDescent="0.25">
      <c r="A1389" s="1"/>
      <c r="B1389" s="2"/>
      <c r="BJ1389" s="3"/>
      <c r="BL1389" s="3"/>
      <c r="BN1389" s="3"/>
      <c r="BP1389" s="3"/>
    </row>
    <row r="1390" spans="1:68" x14ac:dyDescent="0.25">
      <c r="A1390" s="1"/>
      <c r="B1390" s="2"/>
      <c r="BJ1390" s="3"/>
      <c r="BL1390" s="3"/>
      <c r="BN1390" s="3"/>
      <c r="BP1390" s="3"/>
    </row>
    <row r="1391" spans="1:68" x14ac:dyDescent="0.25">
      <c r="A1391" s="1"/>
      <c r="B1391" s="2"/>
      <c r="BJ1391" s="3"/>
      <c r="BL1391" s="3"/>
      <c r="BN1391" s="3"/>
      <c r="BP1391" s="3"/>
    </row>
    <row r="1392" spans="1:68" x14ac:dyDescent="0.25">
      <c r="A1392" s="1"/>
      <c r="B1392" s="2"/>
      <c r="BJ1392" s="3"/>
      <c r="BL1392" s="3"/>
      <c r="BN1392" s="3"/>
      <c r="BP1392" s="3"/>
    </row>
    <row r="1393" spans="1:68" x14ac:dyDescent="0.25">
      <c r="A1393" s="1"/>
      <c r="B1393" s="2"/>
      <c r="BJ1393" s="3"/>
      <c r="BL1393" s="3"/>
      <c r="BN1393" s="3"/>
      <c r="BP1393" s="3"/>
    </row>
    <row r="1394" spans="1:68" x14ac:dyDescent="0.25">
      <c r="A1394" s="1"/>
      <c r="B1394" s="2"/>
      <c r="BJ1394" s="3"/>
      <c r="BL1394" s="3"/>
      <c r="BN1394" s="3"/>
      <c r="BP1394" s="3"/>
    </row>
    <row r="1395" spans="1:68" x14ac:dyDescent="0.25">
      <c r="A1395" s="1"/>
      <c r="B1395" s="2"/>
      <c r="BJ1395" s="3"/>
      <c r="BL1395" s="3"/>
      <c r="BN1395" s="3"/>
      <c r="BP1395" s="3"/>
    </row>
    <row r="1396" spans="1:68" x14ac:dyDescent="0.25">
      <c r="A1396" s="1"/>
      <c r="B1396" s="2"/>
      <c r="BJ1396" s="3"/>
      <c r="BL1396" s="3"/>
      <c r="BN1396" s="3"/>
      <c r="BP1396" s="3"/>
    </row>
    <row r="1397" spans="1:68" x14ac:dyDescent="0.25">
      <c r="A1397" s="1"/>
      <c r="B1397" s="2"/>
      <c r="BJ1397" s="3"/>
      <c r="BL1397" s="3"/>
      <c r="BN1397" s="3"/>
      <c r="BP1397" s="3"/>
    </row>
    <row r="1398" spans="1:68" x14ac:dyDescent="0.25">
      <c r="A1398" s="1"/>
      <c r="B1398" s="2"/>
      <c r="BJ1398" s="3"/>
      <c r="BL1398" s="3"/>
      <c r="BN1398" s="3"/>
      <c r="BP1398" s="3"/>
    </row>
    <row r="1399" spans="1:68" x14ac:dyDescent="0.25">
      <c r="A1399" s="1"/>
      <c r="B1399" s="2"/>
      <c r="BJ1399" s="3"/>
      <c r="BL1399" s="3"/>
      <c r="BN1399" s="3"/>
      <c r="BP1399" s="3"/>
    </row>
    <row r="1400" spans="1:68" x14ac:dyDescent="0.25">
      <c r="A1400" s="1"/>
      <c r="B1400" s="2"/>
      <c r="BJ1400" s="3"/>
      <c r="BL1400" s="3"/>
      <c r="BN1400" s="3"/>
      <c r="BP1400" s="3"/>
    </row>
    <row r="1401" spans="1:68" x14ac:dyDescent="0.25">
      <c r="A1401" s="1"/>
      <c r="B1401" s="2"/>
      <c r="BJ1401" s="3"/>
      <c r="BL1401" s="3"/>
      <c r="BN1401" s="3"/>
      <c r="BP1401" s="3"/>
    </row>
    <row r="1402" spans="1:68" x14ac:dyDescent="0.25">
      <c r="A1402" s="1"/>
      <c r="B1402" s="2"/>
      <c r="BJ1402" s="3"/>
      <c r="BL1402" s="3"/>
      <c r="BN1402" s="3"/>
      <c r="BP1402" s="3"/>
    </row>
    <row r="1403" spans="1:68" x14ac:dyDescent="0.25">
      <c r="A1403" s="1"/>
      <c r="B1403" s="2"/>
      <c r="BJ1403" s="3"/>
      <c r="BL1403" s="3"/>
      <c r="BN1403" s="3"/>
      <c r="BP1403" s="3"/>
    </row>
    <row r="1404" spans="1:68" x14ac:dyDescent="0.25">
      <c r="A1404" s="1"/>
      <c r="B1404" s="2"/>
      <c r="BJ1404" s="3"/>
      <c r="BL1404" s="3"/>
      <c r="BN1404" s="3"/>
      <c r="BP1404" s="3"/>
    </row>
    <row r="1405" spans="1:68" x14ac:dyDescent="0.25">
      <c r="A1405" s="1"/>
      <c r="B1405" s="2"/>
      <c r="BJ1405" s="3"/>
      <c r="BL1405" s="3"/>
      <c r="BN1405" s="3"/>
      <c r="BP1405" s="3"/>
    </row>
    <row r="1406" spans="1:68" x14ac:dyDescent="0.25">
      <c r="A1406" s="1"/>
      <c r="B1406" s="2"/>
      <c r="BJ1406" s="3"/>
      <c r="BL1406" s="3"/>
      <c r="BN1406" s="3"/>
      <c r="BP1406" s="3"/>
    </row>
    <row r="1407" spans="1:68" x14ac:dyDescent="0.25">
      <c r="A1407" s="1"/>
      <c r="B1407" s="2"/>
      <c r="BJ1407" s="3"/>
      <c r="BL1407" s="3"/>
      <c r="BN1407" s="3"/>
      <c r="BP1407" s="3"/>
    </row>
    <row r="1408" spans="1:68" x14ac:dyDescent="0.25">
      <c r="A1408" s="1"/>
      <c r="B1408" s="2"/>
      <c r="BJ1408" s="3"/>
      <c r="BL1408" s="3"/>
      <c r="BN1408" s="3"/>
      <c r="BP1408" s="3"/>
    </row>
    <row r="1409" spans="1:68" x14ac:dyDescent="0.25">
      <c r="A1409" s="1"/>
      <c r="B1409" s="2"/>
      <c r="BJ1409" s="3"/>
      <c r="BL1409" s="3"/>
      <c r="BN1409" s="3"/>
      <c r="BP1409" s="3"/>
    </row>
    <row r="1410" spans="1:68" x14ac:dyDescent="0.25">
      <c r="A1410" s="1"/>
      <c r="B1410" s="2"/>
      <c r="BJ1410" s="3"/>
      <c r="BL1410" s="3"/>
      <c r="BN1410" s="3"/>
      <c r="BP1410" s="3"/>
    </row>
    <row r="1411" spans="1:68" x14ac:dyDescent="0.25">
      <c r="A1411" s="1"/>
      <c r="B1411" s="2"/>
      <c r="BJ1411" s="3"/>
      <c r="BL1411" s="3"/>
      <c r="BN1411" s="3"/>
      <c r="BP1411" s="3"/>
    </row>
    <row r="1412" spans="1:68" x14ac:dyDescent="0.25">
      <c r="A1412" s="1"/>
      <c r="B1412" s="2"/>
      <c r="BJ1412" s="3"/>
      <c r="BL1412" s="3"/>
      <c r="BN1412" s="3"/>
      <c r="BP1412" s="3"/>
    </row>
    <row r="1413" spans="1:68" x14ac:dyDescent="0.25">
      <c r="A1413" s="1"/>
      <c r="B1413" s="2"/>
      <c r="BJ1413" s="3"/>
      <c r="BL1413" s="3"/>
      <c r="BN1413" s="3"/>
      <c r="BP1413" s="3"/>
    </row>
    <row r="1414" spans="1:68" x14ac:dyDescent="0.25">
      <c r="A1414" s="1"/>
      <c r="B1414" s="2"/>
      <c r="BJ1414" s="3"/>
      <c r="BL1414" s="3"/>
      <c r="BN1414" s="3"/>
      <c r="BP1414" s="3"/>
    </row>
    <row r="1415" spans="1:68" x14ac:dyDescent="0.25">
      <c r="A1415" s="1"/>
      <c r="B1415" s="2"/>
      <c r="BJ1415" s="3"/>
      <c r="BL1415" s="3"/>
      <c r="BN1415" s="3"/>
      <c r="BP1415" s="3"/>
    </row>
    <row r="1416" spans="1:68" x14ac:dyDescent="0.25">
      <c r="A1416" s="1"/>
      <c r="B1416" s="2"/>
      <c r="BJ1416" s="3"/>
      <c r="BL1416" s="3"/>
      <c r="BN1416" s="3"/>
      <c r="BP1416" s="3"/>
    </row>
    <row r="1417" spans="1:68" x14ac:dyDescent="0.25">
      <c r="A1417" s="1"/>
      <c r="B1417" s="2"/>
      <c r="BJ1417" s="3"/>
      <c r="BL1417" s="3"/>
      <c r="BN1417" s="3"/>
      <c r="BP1417" s="3"/>
    </row>
    <row r="1418" spans="1:68" x14ac:dyDescent="0.25">
      <c r="A1418" s="1"/>
      <c r="B1418" s="2"/>
      <c r="BJ1418" s="3"/>
      <c r="BL1418" s="3"/>
      <c r="BN1418" s="3"/>
      <c r="BP1418" s="3"/>
    </row>
    <row r="1419" spans="1:68" x14ac:dyDescent="0.25">
      <c r="A1419" s="1"/>
      <c r="B1419" s="2"/>
      <c r="BJ1419" s="3"/>
      <c r="BL1419" s="3"/>
      <c r="BN1419" s="3"/>
      <c r="BP1419" s="3"/>
    </row>
    <row r="1420" spans="1:68" x14ac:dyDescent="0.25">
      <c r="A1420" s="1"/>
      <c r="B1420" s="2"/>
      <c r="BJ1420" s="3"/>
      <c r="BL1420" s="3"/>
      <c r="BN1420" s="3"/>
      <c r="BP1420" s="3"/>
    </row>
    <row r="1421" spans="1:68" x14ac:dyDescent="0.25">
      <c r="A1421" s="1"/>
      <c r="B1421" s="2"/>
      <c r="BJ1421" s="3"/>
      <c r="BL1421" s="3"/>
      <c r="BN1421" s="3"/>
      <c r="BP1421" s="3"/>
    </row>
    <row r="1422" spans="1:68" x14ac:dyDescent="0.25">
      <c r="A1422" s="1"/>
      <c r="B1422" s="2"/>
      <c r="BJ1422" s="3"/>
      <c r="BL1422" s="3"/>
      <c r="BN1422" s="3"/>
      <c r="BP1422" s="3"/>
    </row>
    <row r="1423" spans="1:68" x14ac:dyDescent="0.25">
      <c r="A1423" s="1"/>
      <c r="B1423" s="2"/>
      <c r="BJ1423" s="3"/>
      <c r="BL1423" s="3"/>
      <c r="BN1423" s="3"/>
      <c r="BP1423" s="3"/>
    </row>
    <row r="1424" spans="1:68" x14ac:dyDescent="0.25">
      <c r="A1424" s="1"/>
      <c r="B1424" s="2"/>
      <c r="BJ1424" s="3"/>
      <c r="BL1424" s="3"/>
      <c r="BN1424" s="3"/>
      <c r="BP1424" s="3"/>
    </row>
    <row r="1425" spans="1:68" x14ac:dyDescent="0.25">
      <c r="A1425" s="1"/>
      <c r="B1425" s="2"/>
      <c r="BJ1425" s="3"/>
      <c r="BL1425" s="3"/>
      <c r="BN1425" s="3"/>
      <c r="BP1425" s="3"/>
    </row>
    <row r="1426" spans="1:68" x14ac:dyDescent="0.25">
      <c r="A1426" s="1"/>
      <c r="B1426" s="2"/>
      <c r="BJ1426" s="3"/>
      <c r="BL1426" s="3"/>
      <c r="BN1426" s="3"/>
      <c r="BP1426" s="3"/>
    </row>
    <row r="1427" spans="1:68" x14ac:dyDescent="0.25">
      <c r="A1427" s="1"/>
      <c r="B1427" s="2"/>
      <c r="BJ1427" s="3"/>
      <c r="BL1427" s="3"/>
      <c r="BN1427" s="3"/>
      <c r="BP1427" s="3"/>
    </row>
    <row r="1428" spans="1:68" x14ac:dyDescent="0.25">
      <c r="A1428" s="1"/>
      <c r="B1428" s="2"/>
      <c r="BJ1428" s="3"/>
      <c r="BL1428" s="3"/>
      <c r="BN1428" s="3"/>
      <c r="BP1428" s="3"/>
    </row>
    <row r="1429" spans="1:68" x14ac:dyDescent="0.25">
      <c r="A1429" s="1"/>
      <c r="B1429" s="2"/>
      <c r="BJ1429" s="3"/>
      <c r="BL1429" s="3"/>
      <c r="BN1429" s="3"/>
      <c r="BP1429" s="3"/>
    </row>
    <row r="1430" spans="1:68" x14ac:dyDescent="0.25">
      <c r="A1430" s="1"/>
      <c r="B1430" s="2"/>
      <c r="BJ1430" s="3"/>
      <c r="BL1430" s="3"/>
      <c r="BN1430" s="3"/>
      <c r="BP1430" s="3"/>
    </row>
    <row r="1431" spans="1:68" x14ac:dyDescent="0.25">
      <c r="A1431" s="1"/>
      <c r="B1431" s="2"/>
      <c r="BJ1431" s="3"/>
      <c r="BL1431" s="3"/>
      <c r="BN1431" s="3"/>
      <c r="BP1431" s="3"/>
    </row>
    <row r="1432" spans="1:68" x14ac:dyDescent="0.25">
      <c r="A1432" s="1"/>
      <c r="B1432" s="2"/>
      <c r="BJ1432" s="3"/>
      <c r="BL1432" s="3"/>
      <c r="BN1432" s="3"/>
      <c r="BP1432" s="3"/>
    </row>
    <row r="1433" spans="1:68" x14ac:dyDescent="0.25">
      <c r="A1433" s="1"/>
      <c r="B1433" s="2"/>
      <c r="BJ1433" s="3"/>
      <c r="BL1433" s="3"/>
      <c r="BN1433" s="3"/>
      <c r="BP1433" s="3"/>
    </row>
    <row r="1434" spans="1:68" x14ac:dyDescent="0.25">
      <c r="A1434" s="1"/>
      <c r="B1434" s="2"/>
      <c r="BJ1434" s="3"/>
      <c r="BL1434" s="3"/>
      <c r="BN1434" s="3"/>
      <c r="BP1434" s="3"/>
    </row>
    <row r="1435" spans="1:68" x14ac:dyDescent="0.25">
      <c r="A1435" s="1"/>
      <c r="B1435" s="2"/>
      <c r="BJ1435" s="3"/>
      <c r="BL1435" s="3"/>
      <c r="BN1435" s="3"/>
      <c r="BP1435" s="3"/>
    </row>
    <row r="1436" spans="1:68" x14ac:dyDescent="0.25">
      <c r="A1436" s="1"/>
      <c r="B1436" s="2"/>
      <c r="BJ1436" s="3"/>
      <c r="BL1436" s="3"/>
      <c r="BN1436" s="3"/>
      <c r="BP1436" s="3"/>
    </row>
    <row r="1437" spans="1:68" x14ac:dyDescent="0.25">
      <c r="A1437" s="1"/>
      <c r="B1437" s="2"/>
      <c r="BJ1437" s="3"/>
      <c r="BL1437" s="3"/>
      <c r="BN1437" s="3"/>
      <c r="BP1437" s="3"/>
    </row>
    <row r="1438" spans="1:68" x14ac:dyDescent="0.25">
      <c r="A1438" s="1"/>
      <c r="B1438" s="2"/>
      <c r="BJ1438" s="3"/>
      <c r="BL1438" s="3"/>
      <c r="BN1438" s="3"/>
      <c r="BP1438" s="3"/>
    </row>
    <row r="1439" spans="1:68" x14ac:dyDescent="0.25">
      <c r="A1439" s="1"/>
      <c r="B1439" s="2"/>
      <c r="BJ1439" s="3"/>
      <c r="BL1439" s="3"/>
      <c r="BN1439" s="3"/>
      <c r="BP1439" s="3"/>
    </row>
    <row r="1440" spans="1:68" x14ac:dyDescent="0.25">
      <c r="A1440" s="1"/>
      <c r="B1440" s="2"/>
      <c r="BJ1440" s="3"/>
      <c r="BL1440" s="3"/>
      <c r="BN1440" s="3"/>
      <c r="BP1440" s="3"/>
    </row>
    <row r="1441" spans="1:68" x14ac:dyDescent="0.25">
      <c r="A1441" s="1"/>
      <c r="B1441" s="2"/>
      <c r="BJ1441" s="3"/>
      <c r="BL1441" s="3"/>
      <c r="BN1441" s="3"/>
      <c r="BP1441" s="3"/>
    </row>
    <row r="1442" spans="1:68" x14ac:dyDescent="0.25">
      <c r="A1442" s="1"/>
      <c r="B1442" s="2"/>
      <c r="BJ1442" s="3"/>
      <c r="BL1442" s="3"/>
      <c r="BN1442" s="3"/>
      <c r="BP1442" s="3"/>
    </row>
    <row r="1443" spans="1:68" x14ac:dyDescent="0.25">
      <c r="A1443" s="1"/>
      <c r="B1443" s="2"/>
      <c r="BJ1443" s="3"/>
      <c r="BL1443" s="3"/>
      <c r="BN1443" s="3"/>
      <c r="BP1443" s="3"/>
    </row>
    <row r="1444" spans="1:68" x14ac:dyDescent="0.25">
      <c r="A1444" s="1"/>
      <c r="B1444" s="2"/>
      <c r="BJ1444" s="3"/>
      <c r="BL1444" s="3"/>
      <c r="BN1444" s="3"/>
      <c r="BP1444" s="3"/>
    </row>
    <row r="1445" spans="1:68" x14ac:dyDescent="0.25">
      <c r="A1445" s="1"/>
      <c r="B1445" s="2"/>
      <c r="BJ1445" s="3"/>
      <c r="BL1445" s="3"/>
      <c r="BN1445" s="3"/>
      <c r="BP1445" s="3"/>
    </row>
    <row r="1446" spans="1:68" x14ac:dyDescent="0.25">
      <c r="A1446" s="1"/>
      <c r="B1446" s="2"/>
      <c r="BJ1446" s="3"/>
      <c r="BL1446" s="3"/>
      <c r="BN1446" s="3"/>
      <c r="BP1446" s="3"/>
    </row>
    <row r="1447" spans="1:68" x14ac:dyDescent="0.25">
      <c r="A1447" s="1"/>
      <c r="B1447" s="2"/>
      <c r="BJ1447" s="3"/>
      <c r="BL1447" s="3"/>
      <c r="BN1447" s="3"/>
      <c r="BP1447" s="3"/>
    </row>
    <row r="1448" spans="1:68" x14ac:dyDescent="0.25">
      <c r="A1448" s="1"/>
      <c r="B1448" s="2"/>
      <c r="BJ1448" s="3"/>
      <c r="BL1448" s="3"/>
      <c r="BN1448" s="3"/>
      <c r="BP1448" s="3"/>
    </row>
    <row r="1449" spans="1:68" x14ac:dyDescent="0.25">
      <c r="A1449" s="1"/>
      <c r="B1449" s="2"/>
      <c r="BJ1449" s="3"/>
      <c r="BL1449" s="3"/>
      <c r="BN1449" s="3"/>
      <c r="BP1449" s="3"/>
    </row>
    <row r="1450" spans="1:68" x14ac:dyDescent="0.25">
      <c r="A1450" s="1"/>
      <c r="B1450" s="2"/>
      <c r="BJ1450" s="3"/>
      <c r="BL1450" s="3"/>
      <c r="BN1450" s="3"/>
      <c r="BP1450" s="3"/>
    </row>
    <row r="1451" spans="1:68" x14ac:dyDescent="0.25">
      <c r="A1451" s="1"/>
      <c r="B1451" s="2"/>
      <c r="BJ1451" s="3"/>
      <c r="BL1451" s="3"/>
      <c r="BN1451" s="3"/>
      <c r="BP1451" s="3"/>
    </row>
    <row r="1452" spans="1:68" x14ac:dyDescent="0.25">
      <c r="A1452" s="1"/>
      <c r="B1452" s="2"/>
      <c r="BJ1452" s="3"/>
      <c r="BL1452" s="3"/>
      <c r="BN1452" s="3"/>
      <c r="BP1452" s="3"/>
    </row>
    <row r="1453" spans="1:68" x14ac:dyDescent="0.25">
      <c r="A1453" s="1"/>
      <c r="B1453" s="2"/>
      <c r="BJ1453" s="3"/>
      <c r="BL1453" s="3"/>
      <c r="BN1453" s="3"/>
      <c r="BP1453" s="3"/>
    </row>
    <row r="1454" spans="1:68" x14ac:dyDescent="0.25">
      <c r="A1454" s="1"/>
      <c r="B1454" s="2"/>
      <c r="BJ1454" s="3"/>
      <c r="BL1454" s="3"/>
      <c r="BN1454" s="3"/>
      <c r="BP1454" s="3"/>
    </row>
    <row r="1455" spans="1:68" x14ac:dyDescent="0.25">
      <c r="A1455" s="1"/>
      <c r="B1455" s="2"/>
      <c r="BJ1455" s="3"/>
      <c r="BL1455" s="3"/>
      <c r="BN1455" s="3"/>
      <c r="BP1455" s="3"/>
    </row>
    <row r="1456" spans="1:68" x14ac:dyDescent="0.25">
      <c r="A1456" s="1"/>
      <c r="B1456" s="2"/>
      <c r="BJ1456" s="3"/>
      <c r="BL1456" s="3"/>
      <c r="BN1456" s="3"/>
      <c r="BP1456" s="3"/>
    </row>
    <row r="1457" spans="1:68" x14ac:dyDescent="0.25">
      <c r="A1457" s="1"/>
      <c r="B1457" s="2"/>
      <c r="BJ1457" s="3"/>
      <c r="BL1457" s="3"/>
      <c r="BN1457" s="3"/>
      <c r="BP1457" s="3"/>
    </row>
    <row r="1458" spans="1:68" x14ac:dyDescent="0.25">
      <c r="A1458" s="1"/>
      <c r="B1458" s="2"/>
      <c r="BJ1458" s="3"/>
      <c r="BL1458" s="3"/>
      <c r="BN1458" s="3"/>
      <c r="BP1458" s="3"/>
    </row>
    <row r="1459" spans="1:68" x14ac:dyDescent="0.25">
      <c r="A1459" s="1"/>
      <c r="B1459" s="2"/>
      <c r="BJ1459" s="3"/>
      <c r="BL1459" s="3"/>
      <c r="BN1459" s="3"/>
      <c r="BP1459" s="3"/>
    </row>
    <row r="1460" spans="1:68" x14ac:dyDescent="0.25">
      <c r="A1460" s="1"/>
      <c r="B1460" s="2"/>
      <c r="BJ1460" s="3"/>
      <c r="BL1460" s="3"/>
      <c r="BN1460" s="3"/>
      <c r="BP1460" s="3"/>
    </row>
    <row r="1461" spans="1:68" x14ac:dyDescent="0.25">
      <c r="A1461" s="1"/>
      <c r="B1461" s="2"/>
      <c r="BJ1461" s="3"/>
      <c r="BL1461" s="3"/>
      <c r="BN1461" s="3"/>
      <c r="BP1461" s="3"/>
    </row>
    <row r="1462" spans="1:68" x14ac:dyDescent="0.25">
      <c r="A1462" s="1"/>
      <c r="B1462" s="2"/>
      <c r="BJ1462" s="3"/>
      <c r="BL1462" s="3"/>
      <c r="BN1462" s="3"/>
      <c r="BP1462" s="3"/>
    </row>
    <row r="1463" spans="1:68" x14ac:dyDescent="0.25">
      <c r="A1463" s="1"/>
      <c r="B1463" s="2"/>
      <c r="BJ1463" s="3"/>
      <c r="BL1463" s="3"/>
      <c r="BN1463" s="3"/>
      <c r="BP1463" s="3"/>
    </row>
    <row r="1464" spans="1:68" x14ac:dyDescent="0.25">
      <c r="A1464" s="1"/>
      <c r="B1464" s="2"/>
      <c r="BJ1464" s="3"/>
      <c r="BL1464" s="3"/>
      <c r="BN1464" s="3"/>
      <c r="BP1464" s="3"/>
    </row>
    <row r="1465" spans="1:68" x14ac:dyDescent="0.25">
      <c r="A1465" s="1"/>
      <c r="B1465" s="2"/>
      <c r="BJ1465" s="3"/>
      <c r="BL1465" s="3"/>
      <c r="BN1465" s="3"/>
      <c r="BP1465" s="3"/>
    </row>
    <row r="1466" spans="1:68" x14ac:dyDescent="0.25">
      <c r="A1466" s="1"/>
      <c r="B1466" s="2"/>
      <c r="BJ1466" s="3"/>
      <c r="BL1466" s="3"/>
      <c r="BN1466" s="3"/>
      <c r="BP1466" s="3"/>
    </row>
    <row r="1467" spans="1:68" x14ac:dyDescent="0.25">
      <c r="A1467" s="1"/>
      <c r="B1467" s="2"/>
      <c r="BJ1467" s="3"/>
      <c r="BL1467" s="3"/>
      <c r="BN1467" s="3"/>
      <c r="BP1467" s="3"/>
    </row>
    <row r="1468" spans="1:68" x14ac:dyDescent="0.25">
      <c r="A1468" s="1"/>
      <c r="B1468" s="2"/>
      <c r="BJ1468" s="3"/>
      <c r="BL1468" s="3"/>
      <c r="BN1468" s="3"/>
      <c r="BP1468" s="3"/>
    </row>
    <row r="1469" spans="1:68" x14ac:dyDescent="0.25">
      <c r="A1469" s="1"/>
      <c r="B1469" s="2"/>
      <c r="BJ1469" s="3"/>
      <c r="BL1469" s="3"/>
      <c r="BN1469" s="3"/>
      <c r="BP1469" s="3"/>
    </row>
    <row r="1470" spans="1:68" x14ac:dyDescent="0.25">
      <c r="A1470" s="1"/>
      <c r="B1470" s="2"/>
      <c r="BJ1470" s="3"/>
      <c r="BL1470" s="3"/>
      <c r="BN1470" s="3"/>
      <c r="BP1470" s="3"/>
    </row>
    <row r="1471" spans="1:68" x14ac:dyDescent="0.25">
      <c r="A1471" s="1"/>
      <c r="B1471" s="2"/>
      <c r="BJ1471" s="3"/>
      <c r="BL1471" s="3"/>
      <c r="BN1471" s="3"/>
      <c r="BP1471" s="3"/>
    </row>
    <row r="1472" spans="1:68" x14ac:dyDescent="0.25">
      <c r="A1472" s="1"/>
      <c r="B1472" s="2"/>
      <c r="BJ1472" s="3"/>
      <c r="BL1472" s="3"/>
      <c r="BN1472" s="3"/>
      <c r="BP1472" s="3"/>
    </row>
    <row r="1473" spans="1:68" x14ac:dyDescent="0.25">
      <c r="A1473" s="1"/>
      <c r="B1473" s="2"/>
      <c r="BJ1473" s="3"/>
      <c r="BL1473" s="3"/>
      <c r="BN1473" s="3"/>
      <c r="BP1473" s="3"/>
    </row>
    <row r="1474" spans="1:68" x14ac:dyDescent="0.25">
      <c r="A1474" s="1"/>
      <c r="B1474" s="2"/>
      <c r="BJ1474" s="3"/>
      <c r="BL1474" s="3"/>
      <c r="BN1474" s="3"/>
      <c r="BP1474" s="3"/>
    </row>
    <row r="1475" spans="1:68" x14ac:dyDescent="0.25">
      <c r="A1475" s="1"/>
      <c r="B1475" s="2"/>
      <c r="BJ1475" s="3"/>
      <c r="BL1475" s="3"/>
      <c r="BN1475" s="3"/>
      <c r="BP1475" s="3"/>
    </row>
    <row r="1476" spans="1:68" x14ac:dyDescent="0.25">
      <c r="A1476" s="1"/>
      <c r="B1476" s="2"/>
      <c r="BJ1476" s="3"/>
      <c r="BL1476" s="3"/>
      <c r="BN1476" s="3"/>
      <c r="BP1476" s="3"/>
    </row>
    <row r="1477" spans="1:68" x14ac:dyDescent="0.25">
      <c r="A1477" s="1"/>
      <c r="B1477" s="2"/>
      <c r="BJ1477" s="3"/>
      <c r="BL1477" s="3"/>
      <c r="BN1477" s="3"/>
      <c r="BP1477" s="3"/>
    </row>
    <row r="1478" spans="1:68" x14ac:dyDescent="0.25">
      <c r="A1478" s="1"/>
      <c r="B1478" s="2"/>
      <c r="BJ1478" s="3"/>
      <c r="BL1478" s="3"/>
      <c r="BN1478" s="3"/>
      <c r="BP1478" s="3"/>
    </row>
    <row r="1479" spans="1:68" x14ac:dyDescent="0.25">
      <c r="A1479" s="1"/>
      <c r="B1479" s="2"/>
      <c r="BJ1479" s="3"/>
      <c r="BL1479" s="3"/>
      <c r="BN1479" s="3"/>
      <c r="BP1479" s="3"/>
    </row>
    <row r="1480" spans="1:68" x14ac:dyDescent="0.25">
      <c r="A1480" s="1"/>
      <c r="B1480" s="2"/>
      <c r="BJ1480" s="3"/>
      <c r="BL1480" s="3"/>
      <c r="BN1480" s="3"/>
      <c r="BP1480" s="3"/>
    </row>
    <row r="1481" spans="1:68" x14ac:dyDescent="0.25">
      <c r="A1481" s="1"/>
      <c r="B1481" s="2"/>
      <c r="BJ1481" s="3"/>
      <c r="BL1481" s="3"/>
      <c r="BN1481" s="3"/>
      <c r="BP1481" s="3"/>
    </row>
    <row r="1482" spans="1:68" x14ac:dyDescent="0.25">
      <c r="A1482" s="1"/>
      <c r="B1482" s="2"/>
      <c r="BJ1482" s="3"/>
      <c r="BL1482" s="3"/>
      <c r="BN1482" s="3"/>
      <c r="BP1482" s="3"/>
    </row>
    <row r="1483" spans="1:68" x14ac:dyDescent="0.25">
      <c r="A1483" s="1"/>
      <c r="B1483" s="2"/>
      <c r="BJ1483" s="3"/>
      <c r="BL1483" s="3"/>
      <c r="BN1483" s="3"/>
      <c r="BP1483" s="3"/>
    </row>
    <row r="1484" spans="1:68" x14ac:dyDescent="0.25">
      <c r="A1484" s="1"/>
      <c r="B1484" s="2"/>
      <c r="BJ1484" s="3"/>
      <c r="BL1484" s="3"/>
      <c r="BN1484" s="3"/>
      <c r="BP1484" s="3"/>
    </row>
    <row r="1485" spans="1:68" x14ac:dyDescent="0.25">
      <c r="A1485" s="1"/>
      <c r="B1485" s="2"/>
      <c r="BJ1485" s="3"/>
      <c r="BL1485" s="3"/>
      <c r="BN1485" s="3"/>
      <c r="BP1485" s="3"/>
    </row>
    <row r="1486" spans="1:68" x14ac:dyDescent="0.25">
      <c r="A1486" s="1"/>
      <c r="B1486" s="2"/>
      <c r="BJ1486" s="3"/>
      <c r="BL1486" s="3"/>
      <c r="BN1486" s="3"/>
      <c r="BP1486" s="3"/>
    </row>
    <row r="1487" spans="1:68" x14ac:dyDescent="0.25">
      <c r="A1487" s="1"/>
      <c r="B1487" s="2"/>
      <c r="BJ1487" s="3"/>
      <c r="BL1487" s="3"/>
      <c r="BN1487" s="3"/>
      <c r="BP1487" s="3"/>
    </row>
    <row r="1488" spans="1:68" x14ac:dyDescent="0.25">
      <c r="A1488" s="1"/>
      <c r="B1488" s="2"/>
      <c r="BJ1488" s="3"/>
      <c r="BL1488" s="3"/>
      <c r="BN1488" s="3"/>
      <c r="BP1488" s="3"/>
    </row>
    <row r="1489" spans="1:68" x14ac:dyDescent="0.25">
      <c r="A1489" s="1"/>
      <c r="B1489" s="2"/>
      <c r="BJ1489" s="3"/>
      <c r="BL1489" s="3"/>
      <c r="BN1489" s="3"/>
      <c r="BP1489" s="3"/>
    </row>
    <row r="1490" spans="1:68" x14ac:dyDescent="0.25">
      <c r="A1490" s="1"/>
      <c r="B1490" s="2"/>
      <c r="BJ1490" s="3"/>
      <c r="BL1490" s="3"/>
      <c r="BN1490" s="3"/>
      <c r="BP1490" s="3"/>
    </row>
    <row r="1491" spans="1:68" x14ac:dyDescent="0.25">
      <c r="A1491" s="1"/>
      <c r="B1491" s="2"/>
      <c r="BJ1491" s="3"/>
      <c r="BL1491" s="3"/>
      <c r="BN1491" s="3"/>
      <c r="BP1491" s="3"/>
    </row>
    <row r="1492" spans="1:68" x14ac:dyDescent="0.25">
      <c r="A1492" s="1"/>
      <c r="B1492" s="2"/>
      <c r="BJ1492" s="3"/>
      <c r="BL1492" s="3"/>
      <c r="BN1492" s="3"/>
      <c r="BP1492" s="3"/>
    </row>
    <row r="1493" spans="1:68" x14ac:dyDescent="0.25">
      <c r="A1493" s="1"/>
      <c r="B1493" s="2"/>
      <c r="BJ1493" s="3"/>
      <c r="BL1493" s="3"/>
      <c r="BN1493" s="3"/>
      <c r="BP1493" s="3"/>
    </row>
    <row r="1494" spans="1:68" x14ac:dyDescent="0.25">
      <c r="A1494" s="1"/>
      <c r="B1494" s="2"/>
      <c r="BJ1494" s="3"/>
      <c r="BL1494" s="3"/>
      <c r="BN1494" s="3"/>
      <c r="BP1494" s="3"/>
    </row>
    <row r="1495" spans="1:68" x14ac:dyDescent="0.25">
      <c r="A1495" s="1"/>
      <c r="B1495" s="2"/>
      <c r="BJ1495" s="3"/>
      <c r="BL1495" s="3"/>
      <c r="BN1495" s="3"/>
      <c r="BP1495" s="3"/>
    </row>
    <row r="1496" spans="1:68" x14ac:dyDescent="0.25">
      <c r="A1496" s="1"/>
      <c r="B1496" s="2"/>
      <c r="BJ1496" s="3"/>
      <c r="BL1496" s="3"/>
      <c r="BN1496" s="3"/>
      <c r="BP1496" s="3"/>
    </row>
    <row r="1497" spans="1:68" x14ac:dyDescent="0.25">
      <c r="A1497" s="1"/>
      <c r="B1497" s="2"/>
      <c r="BJ1497" s="3"/>
      <c r="BL1497" s="3"/>
      <c r="BN1497" s="3"/>
      <c r="BP1497" s="3"/>
    </row>
    <row r="1498" spans="1:68" x14ac:dyDescent="0.25">
      <c r="A1498" s="1"/>
      <c r="B1498" s="2"/>
      <c r="BJ1498" s="3"/>
      <c r="BL1498" s="3"/>
      <c r="BN1498" s="3"/>
      <c r="BP1498" s="3"/>
    </row>
    <row r="1499" spans="1:68" x14ac:dyDescent="0.25">
      <c r="A1499" s="1"/>
      <c r="B1499" s="2"/>
      <c r="BJ1499" s="3"/>
      <c r="BL1499" s="3"/>
      <c r="BN1499" s="3"/>
      <c r="BP1499" s="3"/>
    </row>
    <row r="1500" spans="1:68" x14ac:dyDescent="0.25">
      <c r="A1500" s="1"/>
      <c r="B1500" s="2"/>
      <c r="BJ1500" s="3"/>
      <c r="BL1500" s="3"/>
      <c r="BN1500" s="3"/>
      <c r="BP1500" s="3"/>
    </row>
    <row r="1501" spans="1:68" x14ac:dyDescent="0.25">
      <c r="A1501" s="1"/>
      <c r="B1501" s="2"/>
      <c r="BJ1501" s="3"/>
      <c r="BL1501" s="3"/>
      <c r="BN1501" s="3"/>
      <c r="BP1501" s="3"/>
    </row>
    <row r="1502" spans="1:68" x14ac:dyDescent="0.25">
      <c r="A1502" s="1"/>
      <c r="B1502" s="2"/>
      <c r="BJ1502" s="3"/>
      <c r="BL1502" s="3"/>
      <c r="BN1502" s="3"/>
      <c r="BP1502" s="3"/>
    </row>
    <row r="1503" spans="1:68" x14ac:dyDescent="0.25">
      <c r="A1503" s="1"/>
      <c r="B1503" s="2"/>
      <c r="BJ1503" s="3"/>
      <c r="BL1503" s="3"/>
      <c r="BN1503" s="3"/>
      <c r="BP1503" s="3"/>
    </row>
    <row r="1504" spans="1:68" x14ac:dyDescent="0.25">
      <c r="A1504" s="1"/>
      <c r="B1504" s="2"/>
      <c r="BJ1504" s="3"/>
      <c r="BL1504" s="3"/>
      <c r="BN1504" s="3"/>
      <c r="BP1504" s="3"/>
    </row>
    <row r="1505" spans="1:68" x14ac:dyDescent="0.25">
      <c r="A1505" s="1"/>
      <c r="B1505" s="2"/>
      <c r="BJ1505" s="3"/>
      <c r="BL1505" s="3"/>
      <c r="BN1505" s="3"/>
      <c r="BP1505" s="3"/>
    </row>
    <row r="1506" spans="1:68" x14ac:dyDescent="0.25">
      <c r="A1506" s="1"/>
      <c r="B1506" s="2"/>
      <c r="BJ1506" s="3"/>
      <c r="BL1506" s="3"/>
      <c r="BN1506" s="3"/>
      <c r="BP1506" s="3"/>
    </row>
    <row r="1507" spans="1:68" x14ac:dyDescent="0.25">
      <c r="A1507" s="1"/>
      <c r="B1507" s="2"/>
      <c r="BJ1507" s="3"/>
      <c r="BL1507" s="3"/>
      <c r="BN1507" s="3"/>
      <c r="BP1507" s="3"/>
    </row>
    <row r="1508" spans="1:68" x14ac:dyDescent="0.25">
      <c r="A1508" s="1"/>
      <c r="B1508" s="2"/>
      <c r="BJ1508" s="3"/>
      <c r="BL1508" s="3"/>
      <c r="BN1508" s="3"/>
      <c r="BP1508" s="3"/>
    </row>
    <row r="1509" spans="1:68" x14ac:dyDescent="0.25">
      <c r="A1509" s="1"/>
      <c r="B1509" s="2"/>
      <c r="BJ1509" s="3"/>
      <c r="BL1509" s="3"/>
      <c r="BN1509" s="3"/>
      <c r="BP1509" s="3"/>
    </row>
    <row r="1510" spans="1:68" x14ac:dyDescent="0.25">
      <c r="A1510" s="1"/>
      <c r="B1510" s="2"/>
      <c r="BJ1510" s="3"/>
      <c r="BL1510" s="3"/>
      <c r="BN1510" s="3"/>
      <c r="BP1510" s="3"/>
    </row>
    <row r="1511" spans="1:68" x14ac:dyDescent="0.25">
      <c r="A1511" s="1"/>
      <c r="B1511" s="2"/>
      <c r="BJ1511" s="3"/>
      <c r="BL1511" s="3"/>
      <c r="BN1511" s="3"/>
      <c r="BP1511" s="3"/>
    </row>
    <row r="1512" spans="1:68" x14ac:dyDescent="0.25">
      <c r="A1512" s="1"/>
      <c r="B1512" s="2"/>
      <c r="BJ1512" s="3"/>
      <c r="BL1512" s="3"/>
      <c r="BN1512" s="3"/>
      <c r="BP1512" s="3"/>
    </row>
    <row r="1513" spans="1:68" x14ac:dyDescent="0.25">
      <c r="A1513" s="1"/>
      <c r="B1513" s="2"/>
      <c r="BJ1513" s="3"/>
      <c r="BL1513" s="3"/>
      <c r="BN1513" s="3"/>
      <c r="BP1513" s="3"/>
    </row>
    <row r="1514" spans="1:68" x14ac:dyDescent="0.25">
      <c r="A1514" s="1"/>
      <c r="B1514" s="2"/>
      <c r="BJ1514" s="3"/>
      <c r="BL1514" s="3"/>
      <c r="BN1514" s="3"/>
      <c r="BP1514" s="3"/>
    </row>
    <row r="1515" spans="1:68" x14ac:dyDescent="0.25">
      <c r="A1515" s="1"/>
      <c r="B1515" s="2"/>
      <c r="BJ1515" s="3"/>
      <c r="BL1515" s="3"/>
      <c r="BN1515" s="3"/>
      <c r="BP1515" s="3"/>
    </row>
    <row r="1516" spans="1:68" x14ac:dyDescent="0.25">
      <c r="A1516" s="1"/>
      <c r="B1516" s="2"/>
      <c r="BJ1516" s="3"/>
      <c r="BL1516" s="3"/>
      <c r="BN1516" s="3"/>
      <c r="BP1516" s="3"/>
    </row>
    <row r="1517" spans="1:68" x14ac:dyDescent="0.25">
      <c r="A1517" s="1"/>
      <c r="B1517" s="2"/>
      <c r="BJ1517" s="3"/>
      <c r="BL1517" s="3"/>
      <c r="BN1517" s="3"/>
      <c r="BP1517" s="3"/>
    </row>
    <row r="1518" spans="1:68" x14ac:dyDescent="0.25">
      <c r="A1518" s="1"/>
      <c r="B1518" s="2"/>
      <c r="BJ1518" s="3"/>
      <c r="BL1518" s="3"/>
      <c r="BN1518" s="3"/>
      <c r="BP1518" s="3"/>
    </row>
    <row r="1519" spans="1:68" x14ac:dyDescent="0.25">
      <c r="A1519" s="1"/>
      <c r="B1519" s="2"/>
      <c r="BJ1519" s="3"/>
      <c r="BL1519" s="3"/>
      <c r="BN1519" s="3"/>
      <c r="BP1519" s="3"/>
    </row>
    <row r="1520" spans="1:68" x14ac:dyDescent="0.25">
      <c r="A1520" s="1"/>
      <c r="B1520" s="2"/>
      <c r="BJ1520" s="3"/>
      <c r="BL1520" s="3"/>
      <c r="BN1520" s="3"/>
      <c r="BP1520" s="3"/>
    </row>
    <row r="1521" spans="1:68" x14ac:dyDescent="0.25">
      <c r="A1521" s="1"/>
      <c r="B1521" s="2"/>
      <c r="BJ1521" s="3"/>
      <c r="BL1521" s="3"/>
      <c r="BN1521" s="3"/>
      <c r="BP1521" s="3"/>
    </row>
    <row r="1522" spans="1:68" x14ac:dyDescent="0.25">
      <c r="A1522" s="1"/>
      <c r="B1522" s="2"/>
      <c r="BJ1522" s="3"/>
      <c r="BL1522" s="3"/>
      <c r="BN1522" s="3"/>
      <c r="BP1522" s="3"/>
    </row>
    <row r="1523" spans="1:68" x14ac:dyDescent="0.25">
      <c r="A1523" s="1"/>
      <c r="B1523" s="2"/>
      <c r="BJ1523" s="3"/>
      <c r="BL1523" s="3"/>
      <c r="BN1523" s="3"/>
      <c r="BP1523" s="3"/>
    </row>
    <row r="1524" spans="1:68" x14ac:dyDescent="0.25">
      <c r="A1524" s="1"/>
      <c r="B1524" s="2"/>
      <c r="BJ1524" s="3"/>
      <c r="BL1524" s="3"/>
      <c r="BN1524" s="3"/>
      <c r="BP1524" s="3"/>
    </row>
    <row r="1525" spans="1:68" x14ac:dyDescent="0.25">
      <c r="A1525" s="1"/>
      <c r="B1525" s="2"/>
      <c r="BJ1525" s="3"/>
      <c r="BL1525" s="3"/>
      <c r="BN1525" s="3"/>
      <c r="BP1525" s="3"/>
    </row>
    <row r="1526" spans="1:68" x14ac:dyDescent="0.25">
      <c r="A1526" s="1"/>
      <c r="B1526" s="2"/>
      <c r="BJ1526" s="3"/>
      <c r="BL1526" s="3"/>
      <c r="BN1526" s="3"/>
      <c r="BP1526" s="3"/>
    </row>
    <row r="1527" spans="1:68" x14ac:dyDescent="0.25">
      <c r="A1527" s="1"/>
      <c r="B1527" s="2"/>
      <c r="BJ1527" s="3"/>
      <c r="BL1527" s="3"/>
      <c r="BN1527" s="3"/>
      <c r="BP1527" s="3"/>
    </row>
    <row r="1528" spans="1:68" x14ac:dyDescent="0.25">
      <c r="A1528" s="1"/>
      <c r="B1528" s="2"/>
      <c r="BJ1528" s="3"/>
      <c r="BL1528" s="3"/>
      <c r="BN1528" s="3"/>
      <c r="BP1528" s="3"/>
    </row>
    <row r="1529" spans="1:68" x14ac:dyDescent="0.25">
      <c r="A1529" s="1"/>
      <c r="B1529" s="2"/>
      <c r="BJ1529" s="3"/>
      <c r="BL1529" s="3"/>
      <c r="BN1529" s="3"/>
      <c r="BP1529" s="3"/>
    </row>
    <row r="1530" spans="1:68" x14ac:dyDescent="0.25">
      <c r="A1530" s="1"/>
      <c r="B1530" s="2"/>
      <c r="BJ1530" s="3"/>
      <c r="BL1530" s="3"/>
      <c r="BN1530" s="3"/>
      <c r="BP1530" s="3"/>
    </row>
    <row r="1531" spans="1:68" x14ac:dyDescent="0.25">
      <c r="A1531" s="1"/>
      <c r="B1531" s="2"/>
      <c r="BJ1531" s="3"/>
      <c r="BL1531" s="3"/>
      <c r="BN1531" s="3"/>
      <c r="BP1531" s="3"/>
    </row>
    <row r="1532" spans="1:68" x14ac:dyDescent="0.25">
      <c r="A1532" s="1"/>
      <c r="B1532" s="2"/>
      <c r="BJ1532" s="3"/>
      <c r="BL1532" s="3"/>
      <c r="BN1532" s="3"/>
      <c r="BP1532" s="3"/>
    </row>
    <row r="1533" spans="1:68" x14ac:dyDescent="0.25">
      <c r="A1533" s="1"/>
      <c r="B1533" s="2"/>
      <c r="BJ1533" s="3"/>
      <c r="BL1533" s="3"/>
      <c r="BN1533" s="3"/>
      <c r="BP1533" s="3"/>
    </row>
    <row r="1534" spans="1:68" x14ac:dyDescent="0.25">
      <c r="A1534" s="1"/>
      <c r="B1534" s="2"/>
      <c r="BJ1534" s="3"/>
      <c r="BL1534" s="3"/>
      <c r="BN1534" s="3"/>
      <c r="BP1534" s="3"/>
    </row>
    <row r="1535" spans="1:68" x14ac:dyDescent="0.25">
      <c r="A1535" s="1"/>
      <c r="B1535" s="2"/>
      <c r="BJ1535" s="3"/>
      <c r="BL1535" s="3"/>
      <c r="BN1535" s="3"/>
      <c r="BP1535" s="3"/>
    </row>
    <row r="1536" spans="1:68" x14ac:dyDescent="0.25">
      <c r="A1536" s="1"/>
      <c r="B1536" s="2"/>
      <c r="BJ1536" s="3"/>
      <c r="BL1536" s="3"/>
      <c r="BN1536" s="3"/>
      <c r="BP1536" s="3"/>
    </row>
    <row r="1537" spans="1:68" x14ac:dyDescent="0.25">
      <c r="A1537" s="1"/>
      <c r="B1537" s="2"/>
      <c r="BJ1537" s="3"/>
      <c r="BL1537" s="3"/>
      <c r="BN1537" s="3"/>
      <c r="BP1537" s="3"/>
    </row>
    <row r="1538" spans="1:68" x14ac:dyDescent="0.25">
      <c r="A1538" s="1"/>
      <c r="B1538" s="2"/>
      <c r="BJ1538" s="3"/>
      <c r="BL1538" s="3"/>
      <c r="BN1538" s="3"/>
      <c r="BP1538" s="3"/>
    </row>
    <row r="1539" spans="1:68" x14ac:dyDescent="0.25">
      <c r="A1539" s="1"/>
      <c r="B1539" s="2"/>
      <c r="BJ1539" s="3"/>
      <c r="BL1539" s="3"/>
      <c r="BN1539" s="3"/>
      <c r="BP1539" s="3"/>
    </row>
    <row r="1540" spans="1:68" x14ac:dyDescent="0.25">
      <c r="A1540" s="1"/>
      <c r="B1540" s="2"/>
      <c r="BJ1540" s="3"/>
      <c r="BL1540" s="3"/>
      <c r="BN1540" s="3"/>
      <c r="BP1540" s="3"/>
    </row>
    <row r="1541" spans="1:68" x14ac:dyDescent="0.25">
      <c r="A1541" s="1"/>
      <c r="B1541" s="2"/>
      <c r="BJ1541" s="3"/>
      <c r="BL1541" s="3"/>
      <c r="BN1541" s="3"/>
      <c r="BP1541" s="3"/>
    </row>
    <row r="1542" spans="1:68" x14ac:dyDescent="0.25">
      <c r="A1542" s="1"/>
      <c r="B1542" s="2"/>
      <c r="BJ1542" s="3"/>
      <c r="BL1542" s="3"/>
      <c r="BN1542" s="3"/>
      <c r="BP1542" s="3"/>
    </row>
    <row r="1543" spans="1:68" x14ac:dyDescent="0.25">
      <c r="A1543" s="1"/>
      <c r="B1543" s="2"/>
      <c r="BJ1543" s="3"/>
      <c r="BL1543" s="3"/>
      <c r="BN1543" s="3"/>
      <c r="BP1543" s="3"/>
    </row>
    <row r="1544" spans="1:68" x14ac:dyDescent="0.25">
      <c r="A1544" s="1"/>
      <c r="B1544" s="2"/>
      <c r="BJ1544" s="3"/>
      <c r="BL1544" s="3"/>
      <c r="BN1544" s="3"/>
      <c r="BP1544" s="3"/>
    </row>
    <row r="1545" spans="1:68" x14ac:dyDescent="0.25">
      <c r="A1545" s="1"/>
      <c r="B1545" s="2"/>
      <c r="BJ1545" s="3"/>
      <c r="BL1545" s="3"/>
      <c r="BN1545" s="3"/>
      <c r="BP1545" s="3"/>
    </row>
    <row r="1546" spans="1:68" x14ac:dyDescent="0.25">
      <c r="A1546" s="1"/>
      <c r="B1546" s="2"/>
      <c r="BJ1546" s="3"/>
      <c r="BL1546" s="3"/>
      <c r="BN1546" s="3"/>
      <c r="BP1546" s="3"/>
    </row>
    <row r="1547" spans="1:68" x14ac:dyDescent="0.25">
      <c r="A1547" s="1"/>
      <c r="B1547" s="2"/>
      <c r="BJ1547" s="3"/>
      <c r="BL1547" s="3"/>
      <c r="BN1547" s="3"/>
      <c r="BP1547" s="3"/>
    </row>
    <row r="1548" spans="1:68" x14ac:dyDescent="0.25">
      <c r="A1548" s="1"/>
      <c r="B1548" s="2"/>
      <c r="BJ1548" s="3"/>
      <c r="BL1548" s="3"/>
      <c r="BN1548" s="3"/>
      <c r="BP1548" s="3"/>
    </row>
    <row r="1549" spans="1:68" x14ac:dyDescent="0.25">
      <c r="A1549" s="1"/>
      <c r="B1549" s="2"/>
      <c r="BJ1549" s="3"/>
      <c r="BL1549" s="3"/>
      <c r="BN1549" s="3"/>
      <c r="BP1549" s="3"/>
    </row>
    <row r="1550" spans="1:68" x14ac:dyDescent="0.25">
      <c r="A1550" s="1"/>
      <c r="B1550" s="2"/>
      <c r="BJ1550" s="3"/>
      <c r="BL1550" s="3"/>
      <c r="BN1550" s="3"/>
      <c r="BP1550" s="3"/>
    </row>
    <row r="1551" spans="1:68" x14ac:dyDescent="0.25">
      <c r="A1551" s="1"/>
      <c r="B1551" s="2"/>
      <c r="BJ1551" s="3"/>
      <c r="BL1551" s="3"/>
      <c r="BN1551" s="3"/>
      <c r="BP1551" s="3"/>
    </row>
    <row r="1552" spans="1:68" x14ac:dyDescent="0.25">
      <c r="A1552" s="1"/>
      <c r="B1552" s="2"/>
      <c r="BJ1552" s="3"/>
      <c r="BL1552" s="3"/>
      <c r="BN1552" s="3"/>
      <c r="BP1552" s="3"/>
    </row>
    <row r="1553" spans="1:68" x14ac:dyDescent="0.25">
      <c r="A1553" s="1"/>
      <c r="B1553" s="2"/>
      <c r="BJ1553" s="3"/>
      <c r="BL1553" s="3"/>
      <c r="BN1553" s="3"/>
      <c r="BP1553" s="3"/>
    </row>
    <row r="1554" spans="1:68" x14ac:dyDescent="0.25">
      <c r="A1554" s="1"/>
      <c r="B1554" s="2"/>
      <c r="BJ1554" s="3"/>
      <c r="BL1554" s="3"/>
      <c r="BN1554" s="3"/>
      <c r="BP1554" s="3"/>
    </row>
    <row r="1555" spans="1:68" x14ac:dyDescent="0.25">
      <c r="A1555" s="1"/>
      <c r="B1555" s="2"/>
      <c r="BJ1555" s="3"/>
      <c r="BL1555" s="3"/>
      <c r="BN1555" s="3"/>
      <c r="BP1555" s="3"/>
    </row>
    <row r="1556" spans="1:68" x14ac:dyDescent="0.25">
      <c r="A1556" s="1"/>
      <c r="B1556" s="2"/>
      <c r="BJ1556" s="3"/>
      <c r="BL1556" s="3"/>
      <c r="BN1556" s="3"/>
      <c r="BP1556" s="3"/>
    </row>
    <row r="1557" spans="1:68" x14ac:dyDescent="0.25">
      <c r="A1557" s="1"/>
      <c r="B1557" s="2"/>
      <c r="BJ1557" s="3"/>
      <c r="BL1557" s="3"/>
      <c r="BN1557" s="3"/>
      <c r="BP1557" s="3"/>
    </row>
    <row r="1558" spans="1:68" x14ac:dyDescent="0.25">
      <c r="A1558" s="1"/>
      <c r="B1558" s="2"/>
      <c r="BJ1558" s="3"/>
      <c r="BL1558" s="3"/>
      <c r="BN1558" s="3"/>
      <c r="BP1558" s="3"/>
    </row>
    <row r="1559" spans="1:68" x14ac:dyDescent="0.25">
      <c r="A1559" s="1"/>
      <c r="B1559" s="2"/>
      <c r="BJ1559" s="3"/>
      <c r="BL1559" s="3"/>
      <c r="BN1559" s="3"/>
      <c r="BP1559" s="3"/>
    </row>
    <row r="1560" spans="1:68" x14ac:dyDescent="0.25">
      <c r="A1560" s="1"/>
      <c r="B1560" s="2"/>
      <c r="BJ1560" s="3"/>
      <c r="BL1560" s="3"/>
      <c r="BN1560" s="3"/>
      <c r="BP1560" s="3"/>
    </row>
    <row r="1561" spans="1:68" x14ac:dyDescent="0.25">
      <c r="A1561" s="1"/>
      <c r="B1561" s="2"/>
      <c r="BJ1561" s="3"/>
      <c r="BL1561" s="3"/>
      <c r="BN1561" s="3"/>
      <c r="BP1561" s="3"/>
    </row>
    <row r="1562" spans="1:68" x14ac:dyDescent="0.25">
      <c r="A1562" s="1"/>
      <c r="B1562" s="2"/>
      <c r="BJ1562" s="3"/>
      <c r="BL1562" s="3"/>
      <c r="BN1562" s="3"/>
      <c r="BP1562" s="3"/>
    </row>
    <row r="1563" spans="1:68" x14ac:dyDescent="0.25">
      <c r="A1563" s="1"/>
      <c r="B1563" s="2"/>
      <c r="BJ1563" s="3"/>
      <c r="BL1563" s="3"/>
      <c r="BN1563" s="3"/>
      <c r="BP1563" s="3"/>
    </row>
    <row r="1564" spans="1:68" x14ac:dyDescent="0.25">
      <c r="A1564" s="1"/>
      <c r="B1564" s="2"/>
      <c r="BJ1564" s="3"/>
      <c r="BL1564" s="3"/>
      <c r="BN1564" s="3"/>
      <c r="BP1564" s="3"/>
    </row>
    <row r="1565" spans="1:68" x14ac:dyDescent="0.25">
      <c r="A1565" s="1"/>
      <c r="B1565" s="2"/>
      <c r="BJ1565" s="3"/>
      <c r="BL1565" s="3"/>
      <c r="BN1565" s="3"/>
      <c r="BP1565" s="3"/>
    </row>
    <row r="1566" spans="1:68" x14ac:dyDescent="0.25">
      <c r="A1566" s="1"/>
      <c r="B1566" s="2"/>
      <c r="BJ1566" s="3"/>
      <c r="BL1566" s="3"/>
      <c r="BN1566" s="3"/>
      <c r="BP1566" s="3"/>
    </row>
    <row r="1567" spans="1:68" x14ac:dyDescent="0.25">
      <c r="A1567" s="1"/>
      <c r="B1567" s="2"/>
      <c r="BJ1567" s="3"/>
      <c r="BL1567" s="3"/>
      <c r="BN1567" s="3"/>
      <c r="BP1567" s="3"/>
    </row>
    <row r="1568" spans="1:68" x14ac:dyDescent="0.25">
      <c r="A1568" s="1"/>
      <c r="B1568" s="2"/>
      <c r="BJ1568" s="3"/>
      <c r="BL1568" s="3"/>
      <c r="BN1568" s="3"/>
      <c r="BP1568" s="3"/>
    </row>
    <row r="1569" spans="1:68" x14ac:dyDescent="0.25">
      <c r="A1569" s="1"/>
      <c r="B1569" s="2"/>
      <c r="BJ1569" s="3"/>
      <c r="BL1569" s="3"/>
      <c r="BN1569" s="3"/>
      <c r="BP1569" s="3"/>
    </row>
    <row r="1570" spans="1:68" x14ac:dyDescent="0.25">
      <c r="A1570" s="1"/>
      <c r="B1570" s="2"/>
      <c r="BJ1570" s="3"/>
      <c r="BL1570" s="3"/>
      <c r="BN1570" s="3"/>
      <c r="BP1570" s="3"/>
    </row>
    <row r="1571" spans="1:68" x14ac:dyDescent="0.25">
      <c r="A1571" s="1"/>
      <c r="B1571" s="2"/>
      <c r="BJ1571" s="3"/>
      <c r="BL1571" s="3"/>
      <c r="BN1571" s="3"/>
      <c r="BP1571" s="3"/>
    </row>
    <row r="1572" spans="1:68" x14ac:dyDescent="0.25">
      <c r="A1572" s="1"/>
      <c r="B1572" s="2"/>
      <c r="BJ1572" s="3"/>
      <c r="BL1572" s="3"/>
      <c r="BN1572" s="3"/>
      <c r="BP1572" s="3"/>
    </row>
    <row r="1573" spans="1:68" x14ac:dyDescent="0.25">
      <c r="A1573" s="1"/>
      <c r="B1573" s="2"/>
      <c r="BJ1573" s="3"/>
      <c r="BL1573" s="3"/>
      <c r="BN1573" s="3"/>
      <c r="BP1573" s="3"/>
    </row>
    <row r="1574" spans="1:68" x14ac:dyDescent="0.25">
      <c r="A1574" s="1"/>
      <c r="B1574" s="2"/>
      <c r="BJ1574" s="3"/>
      <c r="BL1574" s="3"/>
      <c r="BN1574" s="3"/>
      <c r="BP1574" s="3"/>
    </row>
    <row r="1575" spans="1:68" x14ac:dyDescent="0.25">
      <c r="A1575" s="1"/>
      <c r="B1575" s="2"/>
      <c r="BJ1575" s="3"/>
      <c r="BL1575" s="3"/>
      <c r="BN1575" s="3"/>
      <c r="BP1575" s="3"/>
    </row>
    <row r="1576" spans="1:68" x14ac:dyDescent="0.25">
      <c r="A1576" s="1"/>
      <c r="B1576" s="2"/>
      <c r="BJ1576" s="3"/>
      <c r="BL1576" s="3"/>
      <c r="BN1576" s="3"/>
      <c r="BP1576" s="3"/>
    </row>
    <row r="1577" spans="1:68" x14ac:dyDescent="0.25">
      <c r="A1577" s="1"/>
      <c r="B1577" s="2"/>
      <c r="BJ1577" s="3"/>
      <c r="BL1577" s="3"/>
      <c r="BN1577" s="3"/>
      <c r="BP1577" s="3"/>
    </row>
    <row r="1578" spans="1:68" x14ac:dyDescent="0.25">
      <c r="A1578" s="1"/>
      <c r="B1578" s="2"/>
      <c r="BJ1578" s="3"/>
      <c r="BL1578" s="3"/>
      <c r="BN1578" s="3"/>
      <c r="BP1578" s="3"/>
    </row>
    <row r="1579" spans="1:68" x14ac:dyDescent="0.25">
      <c r="A1579" s="1"/>
      <c r="B1579" s="2"/>
      <c r="BJ1579" s="3"/>
      <c r="BL1579" s="3"/>
      <c r="BN1579" s="3"/>
      <c r="BP1579" s="3"/>
    </row>
    <row r="1580" spans="1:68" x14ac:dyDescent="0.25">
      <c r="A1580" s="1"/>
      <c r="B1580" s="2"/>
      <c r="BJ1580" s="3"/>
      <c r="BL1580" s="3"/>
      <c r="BN1580" s="3"/>
      <c r="BP1580" s="3"/>
    </row>
    <row r="1581" spans="1:68" x14ac:dyDescent="0.25">
      <c r="A1581" s="1"/>
      <c r="B1581" s="2"/>
      <c r="BJ1581" s="3"/>
      <c r="BL1581" s="3"/>
      <c r="BN1581" s="3"/>
      <c r="BP1581" s="3"/>
    </row>
    <row r="1582" spans="1:68" x14ac:dyDescent="0.25">
      <c r="A1582" s="1"/>
      <c r="B1582" s="2"/>
      <c r="BJ1582" s="3"/>
      <c r="BL1582" s="3"/>
      <c r="BN1582" s="3"/>
      <c r="BP1582" s="3"/>
    </row>
    <row r="1583" spans="1:68" x14ac:dyDescent="0.25">
      <c r="A1583" s="1"/>
      <c r="B1583" s="2"/>
      <c r="BJ1583" s="3"/>
      <c r="BL1583" s="3"/>
      <c r="BN1583" s="3"/>
      <c r="BP1583" s="3"/>
    </row>
    <row r="1584" spans="1:68" x14ac:dyDescent="0.25">
      <c r="A1584" s="1"/>
      <c r="B1584" s="2"/>
      <c r="BJ1584" s="3"/>
      <c r="BL1584" s="3"/>
      <c r="BN1584" s="3"/>
      <c r="BP1584" s="3"/>
    </row>
    <row r="1585" spans="1:68" x14ac:dyDescent="0.25">
      <c r="A1585" s="1"/>
      <c r="B1585" s="2"/>
      <c r="BJ1585" s="3"/>
      <c r="BL1585" s="3"/>
      <c r="BN1585" s="3"/>
      <c r="BP1585" s="3"/>
    </row>
    <row r="1586" spans="1:68" x14ac:dyDescent="0.25">
      <c r="A1586" s="1"/>
      <c r="B1586" s="2"/>
      <c r="BJ1586" s="3"/>
      <c r="BL1586" s="3"/>
      <c r="BN1586" s="3"/>
      <c r="BP1586" s="3"/>
    </row>
    <row r="1587" spans="1:68" x14ac:dyDescent="0.25">
      <c r="A1587" s="1"/>
      <c r="B1587" s="2"/>
      <c r="BJ1587" s="3"/>
      <c r="BL1587" s="3"/>
      <c r="BN1587" s="3"/>
      <c r="BP1587" s="3"/>
    </row>
    <row r="1588" spans="1:68" x14ac:dyDescent="0.25">
      <c r="A1588" s="1"/>
      <c r="B1588" s="2"/>
      <c r="BJ1588" s="3"/>
      <c r="BL1588" s="3"/>
      <c r="BN1588" s="3"/>
      <c r="BP1588" s="3"/>
    </row>
    <row r="1589" spans="1:68" x14ac:dyDescent="0.25">
      <c r="A1589" s="1"/>
      <c r="B1589" s="2"/>
      <c r="BJ1589" s="3"/>
      <c r="BL1589" s="3"/>
      <c r="BN1589" s="3"/>
      <c r="BP1589" s="3"/>
    </row>
    <row r="1590" spans="1:68" x14ac:dyDescent="0.25">
      <c r="A1590" s="1"/>
      <c r="B1590" s="2"/>
      <c r="BJ1590" s="3"/>
      <c r="BL1590" s="3"/>
      <c r="BN1590" s="3"/>
      <c r="BP1590" s="3"/>
    </row>
    <row r="1591" spans="1:68" x14ac:dyDescent="0.25">
      <c r="A1591" s="1"/>
      <c r="B1591" s="2"/>
      <c r="BJ1591" s="3"/>
      <c r="BL1591" s="3"/>
      <c r="BN1591" s="3"/>
      <c r="BP1591" s="3"/>
    </row>
    <row r="1592" spans="1:68" x14ac:dyDescent="0.25">
      <c r="A1592" s="1"/>
      <c r="B1592" s="2"/>
      <c r="BJ1592" s="3"/>
      <c r="BL1592" s="3"/>
      <c r="BN1592" s="3"/>
      <c r="BP1592" s="3"/>
    </row>
    <row r="1593" spans="1:68" x14ac:dyDescent="0.25">
      <c r="A1593" s="1"/>
      <c r="B1593" s="2"/>
      <c r="BJ1593" s="3"/>
      <c r="BL1593" s="3"/>
      <c r="BN1593" s="3"/>
      <c r="BP1593" s="3"/>
    </row>
    <row r="1594" spans="1:68" x14ac:dyDescent="0.25">
      <c r="A1594" s="1"/>
      <c r="B1594" s="2"/>
      <c r="BJ1594" s="3"/>
      <c r="BL1594" s="3"/>
      <c r="BN1594" s="3"/>
      <c r="BP1594" s="3"/>
    </row>
    <row r="1595" spans="1:68" x14ac:dyDescent="0.25">
      <c r="A1595" s="1"/>
      <c r="B1595" s="2"/>
      <c r="BJ1595" s="3"/>
      <c r="BL1595" s="3"/>
      <c r="BN1595" s="3"/>
      <c r="BP1595" s="3"/>
    </row>
    <row r="1596" spans="1:68" x14ac:dyDescent="0.25">
      <c r="A1596" s="1"/>
      <c r="B1596" s="2"/>
      <c r="BJ1596" s="3"/>
      <c r="BL1596" s="3"/>
      <c r="BN1596" s="3"/>
      <c r="BP1596" s="3"/>
    </row>
    <row r="1597" spans="1:68" x14ac:dyDescent="0.25">
      <c r="A1597" s="1"/>
      <c r="B1597" s="2"/>
      <c r="BJ1597" s="3"/>
      <c r="BL1597" s="3"/>
      <c r="BN1597" s="3"/>
      <c r="BP1597" s="3"/>
    </row>
    <row r="1598" spans="1:68" x14ac:dyDescent="0.25">
      <c r="A1598" s="1"/>
      <c r="B1598" s="2"/>
      <c r="BJ1598" s="3"/>
      <c r="BL1598" s="3"/>
      <c r="BN1598" s="3"/>
      <c r="BP1598" s="3"/>
    </row>
    <row r="1599" spans="1:68" x14ac:dyDescent="0.25">
      <c r="A1599" s="1"/>
      <c r="B1599" s="2"/>
      <c r="BJ1599" s="3"/>
      <c r="BL1599" s="3"/>
      <c r="BN1599" s="3"/>
      <c r="BP1599" s="3"/>
    </row>
    <row r="1600" spans="1:68" x14ac:dyDescent="0.25">
      <c r="A1600" s="1"/>
      <c r="B1600" s="2"/>
      <c r="BJ1600" s="3"/>
      <c r="BL1600" s="3"/>
      <c r="BN1600" s="3"/>
      <c r="BP1600" s="3"/>
    </row>
    <row r="1601" spans="1:68" x14ac:dyDescent="0.25">
      <c r="A1601" s="1"/>
      <c r="B1601" s="2"/>
      <c r="BJ1601" s="3"/>
      <c r="BL1601" s="3"/>
      <c r="BN1601" s="3"/>
      <c r="BP1601" s="3"/>
    </row>
    <row r="1602" spans="1:68" x14ac:dyDescent="0.25">
      <c r="A1602" s="1"/>
      <c r="B1602" s="2"/>
      <c r="BJ1602" s="3"/>
      <c r="BL1602" s="3"/>
      <c r="BN1602" s="3"/>
      <c r="BP1602" s="3"/>
    </row>
    <row r="1603" spans="1:68" x14ac:dyDescent="0.25">
      <c r="A1603" s="1"/>
      <c r="B1603" s="2"/>
      <c r="BJ1603" s="3"/>
      <c r="BL1603" s="3"/>
      <c r="BN1603" s="3"/>
      <c r="BP1603" s="3"/>
    </row>
    <row r="1604" spans="1:68" x14ac:dyDescent="0.25">
      <c r="A1604" s="1"/>
      <c r="B1604" s="2"/>
      <c r="BJ1604" s="3"/>
      <c r="BL1604" s="3"/>
      <c r="BN1604" s="3"/>
      <c r="BP1604" s="3"/>
    </row>
    <row r="1605" spans="1:68" x14ac:dyDescent="0.25">
      <c r="A1605" s="1"/>
      <c r="B1605" s="2"/>
      <c r="BJ1605" s="3"/>
      <c r="BL1605" s="3"/>
      <c r="BN1605" s="3"/>
      <c r="BP1605" s="3"/>
    </row>
    <row r="1606" spans="1:68" x14ac:dyDescent="0.25">
      <c r="A1606" s="1"/>
      <c r="B1606" s="2"/>
      <c r="BJ1606" s="3"/>
      <c r="BL1606" s="3"/>
      <c r="BN1606" s="3"/>
      <c r="BP1606" s="3"/>
    </row>
    <row r="1607" spans="1:68" x14ac:dyDescent="0.25">
      <c r="A1607" s="1"/>
      <c r="B1607" s="2"/>
      <c r="BJ1607" s="3"/>
      <c r="BL1607" s="3"/>
      <c r="BN1607" s="3"/>
      <c r="BP1607" s="3"/>
    </row>
    <row r="1608" spans="1:68" x14ac:dyDescent="0.25">
      <c r="A1608" s="1"/>
      <c r="B1608" s="2"/>
      <c r="BJ1608" s="3"/>
      <c r="BL1608" s="3"/>
      <c r="BN1608" s="3"/>
      <c r="BP1608" s="3"/>
    </row>
    <row r="1609" spans="1:68" x14ac:dyDescent="0.25">
      <c r="A1609" s="1"/>
      <c r="B1609" s="2"/>
      <c r="BJ1609" s="3"/>
      <c r="BL1609" s="3"/>
      <c r="BN1609" s="3"/>
      <c r="BP1609" s="3"/>
    </row>
    <row r="1610" spans="1:68" x14ac:dyDescent="0.25">
      <c r="A1610" s="1"/>
      <c r="B1610" s="2"/>
      <c r="BJ1610" s="3"/>
      <c r="BL1610" s="3"/>
      <c r="BN1610" s="3"/>
      <c r="BP1610" s="3"/>
    </row>
    <row r="1611" spans="1:68" x14ac:dyDescent="0.25">
      <c r="A1611" s="1"/>
      <c r="B1611" s="2"/>
      <c r="BJ1611" s="3"/>
      <c r="BL1611" s="3"/>
      <c r="BN1611" s="3"/>
      <c r="BP1611" s="3"/>
    </row>
    <row r="1612" spans="1:68" x14ac:dyDescent="0.25">
      <c r="A1612" s="1"/>
      <c r="B1612" s="2"/>
      <c r="BJ1612" s="3"/>
      <c r="BL1612" s="3"/>
      <c r="BN1612" s="3"/>
      <c r="BP1612" s="3"/>
    </row>
    <row r="1613" spans="1:68" x14ac:dyDescent="0.25">
      <c r="A1613" s="1"/>
      <c r="B1613" s="2"/>
      <c r="BJ1613" s="3"/>
      <c r="BL1613" s="3"/>
      <c r="BN1613" s="3"/>
      <c r="BP1613" s="3"/>
    </row>
    <row r="1614" spans="1:68" x14ac:dyDescent="0.25">
      <c r="A1614" s="1"/>
      <c r="B1614" s="2"/>
      <c r="BJ1614" s="3"/>
      <c r="BL1614" s="3"/>
      <c r="BN1614" s="3"/>
      <c r="BP1614" s="3"/>
    </row>
    <row r="1615" spans="1:68" x14ac:dyDescent="0.25">
      <c r="A1615" s="1"/>
      <c r="B1615" s="2"/>
      <c r="BJ1615" s="3"/>
      <c r="BL1615" s="3"/>
      <c r="BN1615" s="3"/>
      <c r="BP1615" s="3"/>
    </row>
    <row r="1616" spans="1:68" x14ac:dyDescent="0.25">
      <c r="A1616" s="1"/>
      <c r="B1616" s="2"/>
      <c r="BJ1616" s="3"/>
      <c r="BL1616" s="3"/>
      <c r="BN1616" s="3"/>
      <c r="BP1616" s="3"/>
    </row>
    <row r="1617" spans="1:68" x14ac:dyDescent="0.25">
      <c r="A1617" s="1"/>
      <c r="B1617" s="2"/>
      <c r="BJ1617" s="3"/>
      <c r="BL1617" s="3"/>
      <c r="BN1617" s="3"/>
      <c r="BP1617" s="3"/>
    </row>
    <row r="1618" spans="1:68" x14ac:dyDescent="0.25">
      <c r="A1618" s="1"/>
      <c r="B1618" s="2"/>
      <c r="BJ1618" s="3"/>
      <c r="BL1618" s="3"/>
      <c r="BN1618" s="3"/>
      <c r="BP1618" s="3"/>
    </row>
    <row r="1619" spans="1:68" x14ac:dyDescent="0.25">
      <c r="A1619" s="1"/>
      <c r="B1619" s="2"/>
      <c r="BJ1619" s="3"/>
      <c r="BL1619" s="3"/>
      <c r="BN1619" s="3"/>
      <c r="BP1619" s="3"/>
    </row>
    <row r="1620" spans="1:68" x14ac:dyDescent="0.25">
      <c r="A1620" s="1"/>
      <c r="B1620" s="2"/>
      <c r="BJ1620" s="3"/>
      <c r="BL1620" s="3"/>
      <c r="BN1620" s="3"/>
      <c r="BP1620" s="3"/>
    </row>
    <row r="1621" spans="1:68" x14ac:dyDescent="0.25">
      <c r="A1621" s="1"/>
      <c r="B1621" s="2"/>
      <c r="BJ1621" s="3"/>
      <c r="BL1621" s="3"/>
      <c r="BN1621" s="3"/>
      <c r="BP1621" s="3"/>
    </row>
    <row r="1622" spans="1:68" x14ac:dyDescent="0.25">
      <c r="A1622" s="1"/>
      <c r="B1622" s="2"/>
      <c r="BJ1622" s="3"/>
      <c r="BL1622" s="3"/>
      <c r="BN1622" s="3"/>
      <c r="BP1622" s="3"/>
    </row>
    <row r="1623" spans="1:68" x14ac:dyDescent="0.25">
      <c r="A1623" s="1"/>
      <c r="B1623" s="2"/>
      <c r="BJ1623" s="3"/>
      <c r="BL1623" s="3"/>
      <c r="BN1623" s="3"/>
      <c r="BP1623" s="3"/>
    </row>
    <row r="1624" spans="1:68" x14ac:dyDescent="0.25">
      <c r="A1624" s="1"/>
      <c r="B1624" s="2"/>
      <c r="BJ1624" s="3"/>
      <c r="BL1624" s="3"/>
      <c r="BN1624" s="3"/>
      <c r="BP1624" s="3"/>
    </row>
    <row r="1625" spans="1:68" x14ac:dyDescent="0.25">
      <c r="A1625" s="1"/>
      <c r="B1625" s="2"/>
      <c r="BJ1625" s="3"/>
      <c r="BL1625" s="3"/>
      <c r="BN1625" s="3"/>
      <c r="BP1625" s="3"/>
    </row>
    <row r="1626" spans="1:68" x14ac:dyDescent="0.25">
      <c r="A1626" s="1"/>
      <c r="B1626" s="2"/>
      <c r="BJ1626" s="3"/>
      <c r="BL1626" s="3"/>
      <c r="BN1626" s="3"/>
      <c r="BP1626" s="3"/>
    </row>
    <row r="1627" spans="1:68" x14ac:dyDescent="0.25">
      <c r="A1627" s="1"/>
      <c r="B1627" s="2"/>
      <c r="BJ1627" s="3"/>
      <c r="BL1627" s="3"/>
      <c r="BN1627" s="3"/>
      <c r="BP1627" s="3"/>
    </row>
    <row r="1628" spans="1:68" x14ac:dyDescent="0.25">
      <c r="A1628" s="1"/>
      <c r="B1628" s="2"/>
      <c r="BJ1628" s="3"/>
      <c r="BL1628" s="3"/>
      <c r="BN1628" s="3"/>
      <c r="BP1628" s="3"/>
    </row>
    <row r="1629" spans="1:68" x14ac:dyDescent="0.25">
      <c r="A1629" s="1"/>
      <c r="B1629" s="2"/>
      <c r="BJ1629" s="3"/>
      <c r="BL1629" s="3"/>
      <c r="BN1629" s="3"/>
      <c r="BP1629" s="3"/>
    </row>
    <row r="1630" spans="1:68" x14ac:dyDescent="0.25">
      <c r="A1630" s="1"/>
      <c r="B1630" s="2"/>
      <c r="BJ1630" s="3"/>
      <c r="BL1630" s="3"/>
      <c r="BN1630" s="3"/>
      <c r="BP1630" s="3"/>
    </row>
    <row r="1631" spans="1:68" x14ac:dyDescent="0.25">
      <c r="A1631" s="1"/>
      <c r="B1631" s="2"/>
      <c r="BJ1631" s="3"/>
      <c r="BL1631" s="3"/>
      <c r="BN1631" s="3"/>
      <c r="BP1631" s="3"/>
    </row>
    <row r="1632" spans="1:68" x14ac:dyDescent="0.25">
      <c r="A1632" s="1"/>
      <c r="B1632" s="2"/>
      <c r="BJ1632" s="3"/>
      <c r="BL1632" s="3"/>
      <c r="BN1632" s="3"/>
      <c r="BP1632" s="3"/>
    </row>
    <row r="1633" spans="1:68" x14ac:dyDescent="0.25">
      <c r="A1633" s="1"/>
      <c r="B1633" s="2"/>
      <c r="BJ1633" s="3"/>
      <c r="BL1633" s="3"/>
      <c r="BN1633" s="3"/>
      <c r="BP1633" s="3"/>
    </row>
    <row r="1634" spans="1:68" x14ac:dyDescent="0.25">
      <c r="A1634" s="1"/>
      <c r="B1634" s="2"/>
      <c r="BJ1634" s="3"/>
      <c r="BL1634" s="3"/>
      <c r="BN1634" s="3"/>
      <c r="BP1634" s="3"/>
    </row>
    <row r="1635" spans="1:68" x14ac:dyDescent="0.25">
      <c r="A1635" s="1"/>
      <c r="B1635" s="2"/>
      <c r="BJ1635" s="3"/>
      <c r="BL1635" s="3"/>
      <c r="BN1635" s="3"/>
      <c r="BP1635" s="3"/>
    </row>
    <row r="1636" spans="1:68" x14ac:dyDescent="0.25">
      <c r="A1636" s="1"/>
      <c r="B1636" s="2"/>
      <c r="BJ1636" s="3"/>
      <c r="BL1636" s="3"/>
      <c r="BN1636" s="3"/>
      <c r="BP1636" s="3"/>
    </row>
    <row r="1637" spans="1:68" x14ac:dyDescent="0.25">
      <c r="A1637" s="1"/>
      <c r="B1637" s="2"/>
      <c r="BJ1637" s="3"/>
      <c r="BL1637" s="3"/>
      <c r="BN1637" s="3"/>
      <c r="BP1637" s="3"/>
    </row>
    <row r="1638" spans="1:68" x14ac:dyDescent="0.25">
      <c r="A1638" s="1"/>
      <c r="B1638" s="2"/>
      <c r="BJ1638" s="3"/>
      <c r="BL1638" s="3"/>
      <c r="BN1638" s="3"/>
      <c r="BP1638" s="3"/>
    </row>
    <row r="1639" spans="1:68" x14ac:dyDescent="0.25">
      <c r="A1639" s="1"/>
      <c r="B1639" s="2"/>
      <c r="BJ1639" s="3"/>
      <c r="BL1639" s="3"/>
      <c r="BN1639" s="3"/>
      <c r="BP1639" s="3"/>
    </row>
    <row r="1640" spans="1:68" x14ac:dyDescent="0.25">
      <c r="A1640" s="1"/>
      <c r="B1640" s="2"/>
      <c r="BJ1640" s="3"/>
      <c r="BL1640" s="3"/>
      <c r="BN1640" s="3"/>
      <c r="BP1640" s="3"/>
    </row>
    <row r="1641" spans="1:68" x14ac:dyDescent="0.25">
      <c r="A1641" s="1"/>
      <c r="B1641" s="2"/>
      <c r="BJ1641" s="3"/>
      <c r="BL1641" s="3"/>
      <c r="BN1641" s="3"/>
      <c r="BP1641" s="3"/>
    </row>
    <row r="1642" spans="1:68" x14ac:dyDescent="0.25">
      <c r="A1642" s="1"/>
      <c r="B1642" s="2"/>
      <c r="BJ1642" s="3"/>
      <c r="BL1642" s="3"/>
      <c r="BN1642" s="3"/>
      <c r="BP1642" s="3"/>
    </row>
    <row r="1643" spans="1:68" x14ac:dyDescent="0.25">
      <c r="A1643" s="1"/>
      <c r="B1643" s="2"/>
      <c r="BJ1643" s="3"/>
      <c r="BL1643" s="3"/>
      <c r="BN1643" s="3"/>
      <c r="BP1643" s="3"/>
    </row>
    <row r="1644" spans="1:68" x14ac:dyDescent="0.25">
      <c r="A1644" s="1"/>
      <c r="B1644" s="2"/>
      <c r="BJ1644" s="3"/>
      <c r="BL1644" s="3"/>
      <c r="BN1644" s="3"/>
      <c r="BP1644" s="3"/>
    </row>
    <row r="1645" spans="1:68" x14ac:dyDescent="0.25">
      <c r="A1645" s="1"/>
      <c r="B1645" s="2"/>
      <c r="BJ1645" s="3"/>
      <c r="BL1645" s="3"/>
      <c r="BN1645" s="3"/>
      <c r="BP1645" s="3"/>
    </row>
    <row r="1646" spans="1:68" x14ac:dyDescent="0.25">
      <c r="A1646" s="1"/>
      <c r="B1646" s="2"/>
      <c r="BJ1646" s="3"/>
      <c r="BL1646" s="3"/>
      <c r="BN1646" s="3"/>
      <c r="BP1646" s="3"/>
    </row>
    <row r="1647" spans="1:68" x14ac:dyDescent="0.25">
      <c r="A1647" s="1"/>
      <c r="B1647" s="2"/>
      <c r="BJ1647" s="3"/>
      <c r="BL1647" s="3"/>
      <c r="BN1647" s="3"/>
      <c r="BP1647" s="3"/>
    </row>
    <row r="1648" spans="1:68" x14ac:dyDescent="0.25">
      <c r="A1648" s="1"/>
      <c r="B1648" s="2"/>
      <c r="BJ1648" s="3"/>
      <c r="BL1648" s="3"/>
      <c r="BN1648" s="3"/>
      <c r="BP1648" s="3"/>
    </row>
    <row r="1649" spans="1:68" x14ac:dyDescent="0.25">
      <c r="A1649" s="1"/>
      <c r="B1649" s="2"/>
      <c r="BJ1649" s="3"/>
      <c r="BL1649" s="3"/>
      <c r="BN1649" s="3"/>
      <c r="BP1649" s="3"/>
    </row>
    <row r="1650" spans="1:68" x14ac:dyDescent="0.25">
      <c r="A1650" s="1"/>
      <c r="B1650" s="2"/>
      <c r="BJ1650" s="3"/>
      <c r="BL1650" s="3"/>
      <c r="BN1650" s="3"/>
      <c r="BP1650" s="3"/>
    </row>
    <row r="1651" spans="1:68" x14ac:dyDescent="0.25">
      <c r="A1651" s="1"/>
      <c r="B1651" s="2"/>
      <c r="BJ1651" s="3"/>
      <c r="BL1651" s="3"/>
      <c r="BN1651" s="3"/>
      <c r="BP1651" s="3"/>
    </row>
    <row r="1652" spans="1:68" x14ac:dyDescent="0.25">
      <c r="A1652" s="1"/>
      <c r="B1652" s="2"/>
      <c r="BJ1652" s="3"/>
      <c r="BL1652" s="3"/>
      <c r="BN1652" s="3"/>
      <c r="BP1652" s="3"/>
    </row>
    <row r="1653" spans="1:68" x14ac:dyDescent="0.25">
      <c r="A1653" s="1"/>
      <c r="B1653" s="2"/>
      <c r="BJ1653" s="3"/>
      <c r="BL1653" s="3"/>
      <c r="BN1653" s="3"/>
      <c r="BP1653" s="3"/>
    </row>
    <row r="1654" spans="1:68" x14ac:dyDescent="0.25">
      <c r="A1654" s="1"/>
      <c r="B1654" s="2"/>
      <c r="BJ1654" s="3"/>
      <c r="BL1654" s="3"/>
      <c r="BN1654" s="3"/>
      <c r="BP1654" s="3"/>
    </row>
    <row r="1655" spans="1:68" x14ac:dyDescent="0.25">
      <c r="A1655" s="1"/>
      <c r="B1655" s="2"/>
      <c r="BJ1655" s="3"/>
      <c r="BL1655" s="3"/>
      <c r="BN1655" s="3"/>
      <c r="BP1655" s="3"/>
    </row>
    <row r="1656" spans="1:68" x14ac:dyDescent="0.25">
      <c r="A1656" s="1"/>
      <c r="B1656" s="2"/>
      <c r="BJ1656" s="3"/>
      <c r="BL1656" s="3"/>
      <c r="BN1656" s="3"/>
      <c r="BP1656" s="3"/>
    </row>
    <row r="1657" spans="1:68" x14ac:dyDescent="0.25">
      <c r="A1657" s="1"/>
      <c r="B1657" s="2"/>
      <c r="BJ1657" s="3"/>
      <c r="BL1657" s="3"/>
      <c r="BN1657" s="3"/>
      <c r="BP1657" s="3"/>
    </row>
    <row r="1658" spans="1:68" x14ac:dyDescent="0.25">
      <c r="A1658" s="1"/>
      <c r="B1658" s="2"/>
      <c r="BJ1658" s="3"/>
      <c r="BL1658" s="3"/>
      <c r="BN1658" s="3"/>
      <c r="BP1658" s="3"/>
    </row>
    <row r="1659" spans="1:68" x14ac:dyDescent="0.25">
      <c r="A1659" s="1"/>
      <c r="B1659" s="2"/>
      <c r="BJ1659" s="3"/>
      <c r="BL1659" s="3"/>
      <c r="BN1659" s="3"/>
      <c r="BP1659" s="3"/>
    </row>
    <row r="1660" spans="1:68" x14ac:dyDescent="0.25">
      <c r="A1660" s="1"/>
      <c r="B1660" s="2"/>
      <c r="BJ1660" s="3"/>
      <c r="BL1660" s="3"/>
      <c r="BN1660" s="3"/>
      <c r="BP1660" s="3"/>
    </row>
    <row r="1661" spans="1:68" x14ac:dyDescent="0.25">
      <c r="A1661" s="1"/>
      <c r="B1661" s="2"/>
      <c r="BJ1661" s="3"/>
      <c r="BL1661" s="3"/>
      <c r="BN1661" s="3"/>
      <c r="BP1661" s="3"/>
    </row>
    <row r="1662" spans="1:68" x14ac:dyDescent="0.25">
      <c r="A1662" s="1"/>
      <c r="B1662" s="2"/>
      <c r="BJ1662" s="3"/>
      <c r="BL1662" s="3"/>
      <c r="BN1662" s="3"/>
      <c r="BP1662" s="3"/>
    </row>
    <row r="1663" spans="1:68" x14ac:dyDescent="0.25">
      <c r="A1663" s="1"/>
      <c r="B1663" s="2"/>
      <c r="BJ1663" s="3"/>
      <c r="BL1663" s="3"/>
      <c r="BN1663" s="3"/>
      <c r="BP1663" s="3"/>
    </row>
    <row r="1664" spans="1:68" x14ac:dyDescent="0.25">
      <c r="A1664" s="1"/>
      <c r="B1664" s="2"/>
      <c r="BJ1664" s="3"/>
      <c r="BL1664" s="3"/>
      <c r="BN1664" s="3"/>
      <c r="BP1664" s="3"/>
    </row>
    <row r="1665" spans="1:68" x14ac:dyDescent="0.25">
      <c r="A1665" s="1"/>
      <c r="B1665" s="2"/>
      <c r="BJ1665" s="3"/>
      <c r="BL1665" s="3"/>
      <c r="BN1665" s="3"/>
      <c r="BP1665" s="3"/>
    </row>
    <row r="1666" spans="1:68" x14ac:dyDescent="0.25">
      <c r="A1666" s="1"/>
      <c r="B1666" s="2"/>
      <c r="BJ1666" s="3"/>
      <c r="BL1666" s="3"/>
      <c r="BN1666" s="3"/>
      <c r="BP1666" s="3"/>
    </row>
    <row r="1667" spans="1:68" x14ac:dyDescent="0.25">
      <c r="A1667" s="1"/>
      <c r="B1667" s="2"/>
      <c r="BJ1667" s="3"/>
      <c r="BL1667" s="3"/>
      <c r="BN1667" s="3"/>
      <c r="BP1667" s="3"/>
    </row>
    <row r="1668" spans="1:68" x14ac:dyDescent="0.25">
      <c r="A1668" s="1"/>
      <c r="B1668" s="2"/>
      <c r="BJ1668" s="3"/>
      <c r="BL1668" s="3"/>
      <c r="BN1668" s="3"/>
      <c r="BP1668" s="3"/>
    </row>
    <row r="1669" spans="1:68" x14ac:dyDescent="0.25">
      <c r="A1669" s="1"/>
      <c r="B1669" s="2"/>
      <c r="BJ1669" s="3"/>
      <c r="BL1669" s="3"/>
      <c r="BN1669" s="3"/>
      <c r="BP1669" s="3"/>
    </row>
    <row r="1670" spans="1:68" x14ac:dyDescent="0.25">
      <c r="A1670" s="1"/>
      <c r="B1670" s="2"/>
      <c r="BJ1670" s="3"/>
      <c r="BL1670" s="3"/>
      <c r="BN1670" s="3"/>
      <c r="BP1670" s="3"/>
    </row>
    <row r="1671" spans="1:68" x14ac:dyDescent="0.25">
      <c r="A1671" s="1"/>
      <c r="B1671" s="2"/>
      <c r="BJ1671" s="3"/>
      <c r="BL1671" s="3"/>
      <c r="BN1671" s="3"/>
      <c r="BP1671" s="3"/>
    </row>
    <row r="1672" spans="1:68" x14ac:dyDescent="0.25">
      <c r="A1672" s="1"/>
      <c r="B1672" s="2"/>
      <c r="BJ1672" s="3"/>
      <c r="BL1672" s="3"/>
      <c r="BN1672" s="3"/>
      <c r="BP1672" s="3"/>
    </row>
    <row r="1673" spans="1:68" x14ac:dyDescent="0.25">
      <c r="A1673" s="1"/>
      <c r="B1673" s="2"/>
      <c r="BJ1673" s="3"/>
      <c r="BL1673" s="3"/>
      <c r="BN1673" s="3"/>
      <c r="BP1673" s="3"/>
    </row>
    <row r="1674" spans="1:68" x14ac:dyDescent="0.25">
      <c r="A1674" s="1"/>
      <c r="B1674" s="2"/>
      <c r="BJ1674" s="3"/>
      <c r="BL1674" s="3"/>
      <c r="BN1674" s="3"/>
      <c r="BP1674" s="3"/>
    </row>
    <row r="1675" spans="1:68" x14ac:dyDescent="0.25">
      <c r="A1675" s="1"/>
      <c r="B1675" s="2"/>
      <c r="BJ1675" s="3"/>
      <c r="BL1675" s="3"/>
      <c r="BN1675" s="3"/>
      <c r="BP1675" s="3"/>
    </row>
    <row r="1676" spans="1:68" x14ac:dyDescent="0.25">
      <c r="A1676" s="1"/>
      <c r="B1676" s="2"/>
      <c r="BJ1676" s="3"/>
      <c r="BL1676" s="3"/>
      <c r="BN1676" s="3"/>
      <c r="BP1676" s="3"/>
    </row>
    <row r="1677" spans="1:68" x14ac:dyDescent="0.25">
      <c r="A1677" s="1"/>
      <c r="B1677" s="2"/>
      <c r="BJ1677" s="3"/>
      <c r="BL1677" s="3"/>
      <c r="BN1677" s="3"/>
      <c r="BP1677" s="3"/>
    </row>
    <row r="1678" spans="1:68" x14ac:dyDescent="0.25">
      <c r="A1678" s="1"/>
      <c r="B1678" s="2"/>
      <c r="BJ1678" s="3"/>
      <c r="BL1678" s="3"/>
      <c r="BN1678" s="3"/>
      <c r="BP1678" s="3"/>
    </row>
    <row r="1679" spans="1:68" x14ac:dyDescent="0.25">
      <c r="A1679" s="1"/>
      <c r="B1679" s="2"/>
      <c r="BJ1679" s="3"/>
      <c r="BL1679" s="3"/>
      <c r="BN1679" s="3"/>
      <c r="BP1679" s="3"/>
    </row>
    <row r="1680" spans="1:68" x14ac:dyDescent="0.25">
      <c r="A1680" s="1"/>
      <c r="B1680" s="2"/>
      <c r="BJ1680" s="3"/>
      <c r="BL1680" s="3"/>
      <c r="BN1680" s="3"/>
      <c r="BP1680" s="3"/>
    </row>
    <row r="1681" spans="1:68" x14ac:dyDescent="0.25">
      <c r="A1681" s="1"/>
      <c r="B1681" s="2"/>
      <c r="BJ1681" s="3"/>
      <c r="BL1681" s="3"/>
      <c r="BN1681" s="3"/>
      <c r="BP1681" s="3"/>
    </row>
    <row r="1682" spans="1:68" x14ac:dyDescent="0.25">
      <c r="A1682" s="1"/>
      <c r="B1682" s="2"/>
      <c r="BJ1682" s="3"/>
      <c r="BL1682" s="3"/>
      <c r="BN1682" s="3"/>
      <c r="BP1682" s="3"/>
    </row>
    <row r="1683" spans="1:68" x14ac:dyDescent="0.25">
      <c r="A1683" s="1"/>
      <c r="B1683" s="2"/>
      <c r="BJ1683" s="3"/>
      <c r="BL1683" s="3"/>
      <c r="BN1683" s="3"/>
      <c r="BP1683" s="3"/>
    </row>
    <row r="1684" spans="1:68" x14ac:dyDescent="0.25">
      <c r="A1684" s="1"/>
      <c r="B1684" s="2"/>
      <c r="BJ1684" s="3"/>
      <c r="BL1684" s="3"/>
      <c r="BN1684" s="3"/>
      <c r="BP1684" s="3"/>
    </row>
    <row r="1685" spans="1:68" x14ac:dyDescent="0.25">
      <c r="A1685" s="1"/>
      <c r="B1685" s="2"/>
      <c r="BJ1685" s="3"/>
      <c r="BL1685" s="3"/>
      <c r="BN1685" s="3"/>
      <c r="BP1685" s="3"/>
    </row>
    <row r="1686" spans="1:68" x14ac:dyDescent="0.25">
      <c r="A1686" s="1"/>
      <c r="B1686" s="2"/>
      <c r="BJ1686" s="3"/>
      <c r="BL1686" s="3"/>
      <c r="BN1686" s="3"/>
      <c r="BP1686" s="3"/>
    </row>
    <row r="1687" spans="1:68" x14ac:dyDescent="0.25">
      <c r="A1687" s="1"/>
      <c r="B1687" s="2"/>
      <c r="BJ1687" s="3"/>
      <c r="BL1687" s="3"/>
      <c r="BN1687" s="3"/>
      <c r="BP1687" s="3"/>
    </row>
    <row r="1688" spans="1:68" x14ac:dyDescent="0.25">
      <c r="A1688" s="1"/>
      <c r="B1688" s="2"/>
      <c r="BJ1688" s="3"/>
      <c r="BL1688" s="3"/>
      <c r="BN1688" s="3"/>
      <c r="BP1688" s="3"/>
    </row>
    <row r="1689" spans="1:68" x14ac:dyDescent="0.25">
      <c r="A1689" s="1"/>
      <c r="B1689" s="2"/>
      <c r="BJ1689" s="3"/>
      <c r="BL1689" s="3"/>
      <c r="BN1689" s="3"/>
      <c r="BP1689" s="3"/>
    </row>
    <row r="1690" spans="1:68" x14ac:dyDescent="0.25">
      <c r="A1690" s="1"/>
      <c r="B1690" s="2"/>
      <c r="BJ1690" s="3"/>
      <c r="BL1690" s="3"/>
      <c r="BN1690" s="3"/>
      <c r="BP1690" s="3"/>
    </row>
    <row r="1691" spans="1:68" x14ac:dyDescent="0.25">
      <c r="A1691" s="1"/>
      <c r="B1691" s="2"/>
      <c r="BJ1691" s="3"/>
      <c r="BL1691" s="3"/>
      <c r="BN1691" s="3"/>
      <c r="BP1691" s="3"/>
    </row>
    <row r="1692" spans="1:68" x14ac:dyDescent="0.25">
      <c r="A1692" s="1"/>
      <c r="B1692" s="2"/>
      <c r="BJ1692" s="3"/>
      <c r="BL1692" s="3"/>
      <c r="BN1692" s="3"/>
      <c r="BP1692" s="3"/>
    </row>
    <row r="1693" spans="1:68" x14ac:dyDescent="0.25">
      <c r="A1693" s="1"/>
      <c r="B1693" s="2"/>
      <c r="BJ1693" s="3"/>
      <c r="BL1693" s="3"/>
      <c r="BN1693" s="3"/>
      <c r="BP1693" s="3"/>
    </row>
    <row r="1694" spans="1:68" x14ac:dyDescent="0.25">
      <c r="A1694" s="1"/>
      <c r="B1694" s="2"/>
      <c r="BJ1694" s="3"/>
      <c r="BL1694" s="3"/>
      <c r="BN1694" s="3"/>
      <c r="BP1694" s="3"/>
    </row>
    <row r="1695" spans="1:68" x14ac:dyDescent="0.25">
      <c r="A1695" s="1"/>
      <c r="B1695" s="2"/>
      <c r="BJ1695" s="3"/>
      <c r="BL1695" s="3"/>
      <c r="BN1695" s="3"/>
      <c r="BP1695" s="3"/>
    </row>
    <row r="1696" spans="1:68" x14ac:dyDescent="0.25">
      <c r="A1696" s="1"/>
      <c r="B1696" s="2"/>
      <c r="BJ1696" s="3"/>
      <c r="BL1696" s="3"/>
      <c r="BN1696" s="3"/>
      <c r="BP1696" s="3"/>
    </row>
    <row r="1697" spans="1:68" x14ac:dyDescent="0.25">
      <c r="A1697" s="1"/>
      <c r="B1697" s="2"/>
      <c r="BJ1697" s="3"/>
      <c r="BL1697" s="3"/>
      <c r="BN1697" s="3"/>
      <c r="BP1697" s="3"/>
    </row>
    <row r="1698" spans="1:68" x14ac:dyDescent="0.25">
      <c r="A1698" s="1"/>
      <c r="B1698" s="2"/>
      <c r="BJ1698" s="3"/>
      <c r="BL1698" s="3"/>
      <c r="BN1698" s="3"/>
      <c r="BP1698" s="3"/>
    </row>
    <row r="1699" spans="1:68" x14ac:dyDescent="0.25">
      <c r="A1699" s="1"/>
      <c r="B1699" s="2"/>
      <c r="BJ1699" s="3"/>
      <c r="BL1699" s="3"/>
      <c r="BN1699" s="3"/>
      <c r="BP1699" s="3"/>
    </row>
    <row r="1700" spans="1:68" x14ac:dyDescent="0.25">
      <c r="A1700" s="1"/>
      <c r="B1700" s="2"/>
      <c r="BJ1700" s="3"/>
      <c r="BL1700" s="3"/>
      <c r="BN1700" s="3"/>
      <c r="BP1700" s="3"/>
    </row>
    <row r="1701" spans="1:68" x14ac:dyDescent="0.25">
      <c r="A1701" s="1"/>
      <c r="B1701" s="2"/>
      <c r="BJ1701" s="3"/>
      <c r="BL1701" s="3"/>
      <c r="BN1701" s="3"/>
      <c r="BP1701" s="3"/>
    </row>
    <row r="1702" spans="1:68" x14ac:dyDescent="0.25">
      <c r="A1702" s="1"/>
      <c r="B1702" s="2"/>
      <c r="BJ1702" s="3"/>
      <c r="BL1702" s="3"/>
      <c r="BN1702" s="3"/>
      <c r="BP1702" s="3"/>
    </row>
    <row r="1703" spans="1:68" x14ac:dyDescent="0.25">
      <c r="A1703" s="1"/>
      <c r="B1703" s="2"/>
      <c r="BJ1703" s="3"/>
      <c r="BL1703" s="3"/>
      <c r="BN1703" s="3"/>
      <c r="BP1703" s="3"/>
    </row>
    <row r="1704" spans="1:68" x14ac:dyDescent="0.25">
      <c r="A1704" s="1"/>
      <c r="B1704" s="2"/>
      <c r="BJ1704" s="3"/>
      <c r="BL1704" s="3"/>
      <c r="BN1704" s="3"/>
      <c r="BP1704" s="3"/>
    </row>
    <row r="1705" spans="1:68" x14ac:dyDescent="0.25">
      <c r="A1705" s="1"/>
      <c r="B1705" s="2"/>
      <c r="BJ1705" s="3"/>
      <c r="BL1705" s="3"/>
      <c r="BN1705" s="3"/>
      <c r="BP1705" s="3"/>
    </row>
    <row r="1706" spans="1:68" x14ac:dyDescent="0.25">
      <c r="A1706" s="1"/>
      <c r="B1706" s="2"/>
      <c r="BJ1706" s="3"/>
      <c r="BL1706" s="3"/>
      <c r="BN1706" s="3"/>
      <c r="BP1706" s="3"/>
    </row>
    <row r="1707" spans="1:68" x14ac:dyDescent="0.25">
      <c r="A1707" s="1"/>
      <c r="B1707" s="2"/>
      <c r="BJ1707" s="3"/>
      <c r="BL1707" s="3"/>
      <c r="BN1707" s="3"/>
      <c r="BP1707" s="3"/>
    </row>
    <row r="1708" spans="1:68" x14ac:dyDescent="0.25">
      <c r="A1708" s="1"/>
      <c r="B1708" s="2"/>
      <c r="BJ1708" s="3"/>
      <c r="BL1708" s="3"/>
      <c r="BN1708" s="3"/>
      <c r="BP1708" s="3"/>
    </row>
    <row r="1709" spans="1:68" x14ac:dyDescent="0.25">
      <c r="A1709" s="1"/>
      <c r="B1709" s="2"/>
      <c r="BJ1709" s="3"/>
      <c r="BL1709" s="3"/>
      <c r="BN1709" s="3"/>
      <c r="BP1709" s="3"/>
    </row>
    <row r="1710" spans="1:68" x14ac:dyDescent="0.25">
      <c r="A1710" s="1"/>
      <c r="B1710" s="2"/>
      <c r="BJ1710" s="3"/>
      <c r="BL1710" s="3"/>
      <c r="BN1710" s="3"/>
      <c r="BP1710" s="3"/>
    </row>
    <row r="1711" spans="1:68" x14ac:dyDescent="0.25">
      <c r="A1711" s="1"/>
      <c r="B1711" s="2"/>
      <c r="BJ1711" s="3"/>
      <c r="BL1711" s="3"/>
      <c r="BN1711" s="3"/>
      <c r="BP1711" s="3"/>
    </row>
    <row r="1712" spans="1:68" x14ac:dyDescent="0.25">
      <c r="A1712" s="1"/>
      <c r="B1712" s="2"/>
      <c r="BJ1712" s="3"/>
      <c r="BL1712" s="3"/>
      <c r="BN1712" s="3"/>
      <c r="BP1712" s="3"/>
    </row>
    <row r="1713" spans="1:68" x14ac:dyDescent="0.25">
      <c r="A1713" s="1"/>
      <c r="B1713" s="2"/>
      <c r="BJ1713" s="3"/>
      <c r="BL1713" s="3"/>
      <c r="BN1713" s="3"/>
      <c r="BP1713" s="3"/>
    </row>
    <row r="1714" spans="1:68" x14ac:dyDescent="0.25">
      <c r="A1714" s="1"/>
      <c r="B1714" s="2"/>
      <c r="BJ1714" s="3"/>
      <c r="BL1714" s="3"/>
      <c r="BN1714" s="3"/>
      <c r="BP1714" s="3"/>
    </row>
    <row r="1715" spans="1:68" x14ac:dyDescent="0.25">
      <c r="A1715" s="1"/>
      <c r="B1715" s="2"/>
      <c r="BJ1715" s="3"/>
      <c r="BL1715" s="3"/>
      <c r="BN1715" s="3"/>
      <c r="BP1715" s="3"/>
    </row>
    <row r="1716" spans="1:68" x14ac:dyDescent="0.25">
      <c r="A1716" s="1"/>
      <c r="B1716" s="2"/>
      <c r="BJ1716" s="3"/>
      <c r="BL1716" s="3"/>
      <c r="BN1716" s="3"/>
      <c r="BP1716" s="3"/>
    </row>
    <row r="1717" spans="1:68" x14ac:dyDescent="0.25">
      <c r="A1717" s="1"/>
      <c r="B1717" s="2"/>
      <c r="BJ1717" s="3"/>
      <c r="BL1717" s="3"/>
      <c r="BN1717" s="3"/>
      <c r="BP1717" s="3"/>
    </row>
    <row r="1718" spans="1:68" x14ac:dyDescent="0.25">
      <c r="A1718" s="1"/>
      <c r="B1718" s="2"/>
      <c r="BJ1718" s="3"/>
      <c r="BL1718" s="3"/>
      <c r="BN1718" s="3"/>
      <c r="BP1718" s="3"/>
    </row>
    <row r="1719" spans="1:68" x14ac:dyDescent="0.25">
      <c r="A1719" s="1"/>
      <c r="B1719" s="2"/>
      <c r="BJ1719" s="3"/>
      <c r="BL1719" s="3"/>
      <c r="BN1719" s="3"/>
      <c r="BP1719" s="3"/>
    </row>
    <row r="1720" spans="1:68" x14ac:dyDescent="0.25">
      <c r="A1720" s="1"/>
      <c r="B1720" s="2"/>
      <c r="BJ1720" s="3"/>
      <c r="BL1720" s="3"/>
      <c r="BN1720" s="3"/>
      <c r="BP1720" s="3"/>
    </row>
    <row r="1721" spans="1:68" x14ac:dyDescent="0.25">
      <c r="A1721" s="1"/>
      <c r="B1721" s="2"/>
      <c r="BJ1721" s="3"/>
      <c r="BL1721" s="3"/>
      <c r="BN1721" s="3"/>
      <c r="BP1721" s="3"/>
    </row>
    <row r="1722" spans="1:68" x14ac:dyDescent="0.25">
      <c r="A1722" s="1"/>
      <c r="B1722" s="2"/>
      <c r="BJ1722" s="3"/>
      <c r="BL1722" s="3"/>
      <c r="BN1722" s="3"/>
      <c r="BP1722" s="3"/>
    </row>
    <row r="1723" spans="1:68" x14ac:dyDescent="0.25">
      <c r="A1723" s="1"/>
      <c r="B1723" s="2"/>
      <c r="BJ1723" s="3"/>
      <c r="BL1723" s="3"/>
      <c r="BN1723" s="3"/>
      <c r="BP1723" s="3"/>
    </row>
    <row r="1724" spans="1:68" x14ac:dyDescent="0.25">
      <c r="A1724" s="1"/>
      <c r="B1724" s="2"/>
      <c r="BJ1724" s="3"/>
      <c r="BL1724" s="3"/>
      <c r="BN1724" s="3"/>
      <c r="BP1724" s="3"/>
    </row>
    <row r="1725" spans="1:68" x14ac:dyDescent="0.25">
      <c r="A1725" s="1"/>
      <c r="B1725" s="2"/>
      <c r="BJ1725" s="3"/>
      <c r="BL1725" s="3"/>
      <c r="BN1725" s="3"/>
      <c r="BP1725" s="3"/>
    </row>
    <row r="1726" spans="1:68" x14ac:dyDescent="0.25">
      <c r="A1726" s="1"/>
      <c r="B1726" s="2"/>
      <c r="BJ1726" s="3"/>
      <c r="BL1726" s="3"/>
      <c r="BN1726" s="3"/>
      <c r="BP1726" s="3"/>
    </row>
    <row r="1727" spans="1:68" x14ac:dyDescent="0.25">
      <c r="A1727" s="1"/>
      <c r="B1727" s="2"/>
      <c r="BJ1727" s="3"/>
      <c r="BL1727" s="3"/>
      <c r="BN1727" s="3"/>
      <c r="BP1727" s="3"/>
    </row>
    <row r="1728" spans="1:68" x14ac:dyDescent="0.25">
      <c r="A1728" s="1"/>
      <c r="B1728" s="2"/>
      <c r="BJ1728" s="3"/>
      <c r="BL1728" s="3"/>
      <c r="BN1728" s="3"/>
      <c r="BP1728" s="3"/>
    </row>
    <row r="1729" spans="1:68" x14ac:dyDescent="0.25">
      <c r="A1729" s="1"/>
      <c r="B1729" s="2"/>
      <c r="BJ1729" s="3"/>
      <c r="BL1729" s="3"/>
      <c r="BN1729" s="3"/>
      <c r="BP1729" s="3"/>
    </row>
    <row r="1730" spans="1:68" x14ac:dyDescent="0.25">
      <c r="A1730" s="1"/>
      <c r="B1730" s="2"/>
      <c r="BJ1730" s="3"/>
      <c r="BL1730" s="3"/>
      <c r="BN1730" s="3"/>
      <c r="BP1730" s="3"/>
    </row>
    <row r="1731" spans="1:68" x14ac:dyDescent="0.25">
      <c r="A1731" s="1"/>
      <c r="B1731" s="2"/>
      <c r="BJ1731" s="3"/>
      <c r="BL1731" s="3"/>
      <c r="BN1731" s="3"/>
      <c r="BP1731" s="3"/>
    </row>
    <row r="1732" spans="1:68" x14ac:dyDescent="0.25">
      <c r="A1732" s="1"/>
      <c r="B1732" s="2"/>
      <c r="BJ1732" s="3"/>
      <c r="BL1732" s="3"/>
      <c r="BN1732" s="3"/>
      <c r="BP1732" s="3"/>
    </row>
    <row r="1733" spans="1:68" x14ac:dyDescent="0.25">
      <c r="A1733" s="1"/>
      <c r="B1733" s="2"/>
      <c r="BJ1733" s="3"/>
      <c r="BL1733" s="3"/>
      <c r="BN1733" s="3"/>
      <c r="BP1733" s="3"/>
    </row>
    <row r="1734" spans="1:68" x14ac:dyDescent="0.25">
      <c r="A1734" s="1"/>
      <c r="B1734" s="2"/>
      <c r="BJ1734" s="3"/>
      <c r="BL1734" s="3"/>
      <c r="BN1734" s="3"/>
      <c r="BP1734" s="3"/>
    </row>
    <row r="1735" spans="1:68" x14ac:dyDescent="0.25">
      <c r="A1735" s="1"/>
      <c r="B1735" s="2"/>
      <c r="BJ1735" s="3"/>
      <c r="BL1735" s="3"/>
      <c r="BN1735" s="3"/>
      <c r="BP1735" s="3"/>
    </row>
    <row r="1736" spans="1:68" x14ac:dyDescent="0.25">
      <c r="A1736" s="1"/>
      <c r="B1736" s="2"/>
      <c r="BJ1736" s="3"/>
      <c r="BL1736" s="3"/>
      <c r="BN1736" s="3"/>
      <c r="BP1736" s="3"/>
    </row>
    <row r="1737" spans="1:68" x14ac:dyDescent="0.25">
      <c r="A1737" s="1"/>
      <c r="B1737" s="2"/>
      <c r="BJ1737" s="3"/>
      <c r="BL1737" s="3"/>
      <c r="BN1737" s="3"/>
      <c r="BP1737" s="3"/>
    </row>
    <row r="1738" spans="1:68" x14ac:dyDescent="0.25">
      <c r="A1738" s="1"/>
      <c r="B1738" s="2"/>
      <c r="BJ1738" s="3"/>
      <c r="BL1738" s="3"/>
      <c r="BN1738" s="3"/>
      <c r="BP1738" s="3"/>
    </row>
    <row r="1739" spans="1:68" x14ac:dyDescent="0.25">
      <c r="A1739" s="1"/>
      <c r="B1739" s="2"/>
      <c r="BJ1739" s="3"/>
      <c r="BL1739" s="3"/>
      <c r="BN1739" s="3"/>
      <c r="BP1739" s="3"/>
    </row>
    <row r="1740" spans="1:68" x14ac:dyDescent="0.25">
      <c r="A1740" s="1"/>
      <c r="B1740" s="2"/>
      <c r="BJ1740" s="3"/>
      <c r="BL1740" s="3"/>
      <c r="BN1740" s="3"/>
      <c r="BP1740" s="3"/>
    </row>
    <row r="1741" spans="1:68" x14ac:dyDescent="0.25">
      <c r="A1741" s="1"/>
      <c r="B1741" s="2"/>
      <c r="BJ1741" s="3"/>
      <c r="BL1741" s="3"/>
      <c r="BN1741" s="3"/>
      <c r="BP1741" s="3"/>
    </row>
    <row r="1742" spans="1:68" x14ac:dyDescent="0.25">
      <c r="A1742" s="1"/>
      <c r="B1742" s="2"/>
      <c r="BJ1742" s="3"/>
      <c r="BL1742" s="3"/>
      <c r="BN1742" s="3"/>
      <c r="BP1742" s="3"/>
    </row>
    <row r="1743" spans="1:68" x14ac:dyDescent="0.25">
      <c r="A1743" s="1"/>
      <c r="B1743" s="2"/>
      <c r="BJ1743" s="3"/>
      <c r="BL1743" s="3"/>
      <c r="BN1743" s="3"/>
      <c r="BP1743" s="3"/>
    </row>
    <row r="1744" spans="1:68" x14ac:dyDescent="0.25">
      <c r="A1744" s="1"/>
      <c r="B1744" s="2"/>
      <c r="BJ1744" s="3"/>
      <c r="BL1744" s="3"/>
      <c r="BN1744" s="3"/>
      <c r="BP1744" s="3"/>
    </row>
    <row r="1745" spans="1:68" x14ac:dyDescent="0.25">
      <c r="A1745" s="1"/>
      <c r="B1745" s="2"/>
      <c r="BJ1745" s="3"/>
      <c r="BL1745" s="3"/>
      <c r="BN1745" s="3"/>
      <c r="BP1745" s="3"/>
    </row>
    <row r="1746" spans="1:68" x14ac:dyDescent="0.25">
      <c r="A1746" s="1"/>
      <c r="B1746" s="2"/>
      <c r="BJ1746" s="3"/>
      <c r="BL1746" s="3"/>
      <c r="BN1746" s="3"/>
      <c r="BP1746" s="3"/>
    </row>
    <row r="1747" spans="1:68" x14ac:dyDescent="0.25">
      <c r="A1747" s="1"/>
      <c r="B1747" s="2"/>
      <c r="BJ1747" s="3"/>
      <c r="BL1747" s="3"/>
      <c r="BN1747" s="3"/>
      <c r="BP1747" s="3"/>
    </row>
    <row r="1748" spans="1:68" x14ac:dyDescent="0.25">
      <c r="A1748" s="1"/>
      <c r="B1748" s="2"/>
      <c r="BJ1748" s="3"/>
      <c r="BL1748" s="3"/>
      <c r="BN1748" s="3"/>
      <c r="BP1748" s="3"/>
    </row>
    <row r="1749" spans="1:68" x14ac:dyDescent="0.25">
      <c r="A1749" s="1"/>
      <c r="B1749" s="2"/>
      <c r="BJ1749" s="3"/>
      <c r="BL1749" s="3"/>
      <c r="BN1749" s="3"/>
      <c r="BP1749" s="3"/>
    </row>
    <row r="1750" spans="1:68" x14ac:dyDescent="0.25">
      <c r="A1750" s="1"/>
      <c r="B1750" s="2"/>
      <c r="BJ1750" s="3"/>
      <c r="BL1750" s="3"/>
      <c r="BN1750" s="3"/>
      <c r="BP1750" s="3"/>
    </row>
    <row r="1751" spans="1:68" x14ac:dyDescent="0.25">
      <c r="A1751" s="1"/>
      <c r="B1751" s="2"/>
      <c r="BJ1751" s="3"/>
      <c r="BL1751" s="3"/>
      <c r="BN1751" s="3"/>
      <c r="BP1751" s="3"/>
    </row>
    <row r="1752" spans="1:68" x14ac:dyDescent="0.25">
      <c r="A1752" s="1"/>
      <c r="B1752" s="2"/>
      <c r="BJ1752" s="3"/>
      <c r="BL1752" s="3"/>
      <c r="BN1752" s="3"/>
      <c r="BP1752" s="3"/>
    </row>
    <row r="1753" spans="1:68" x14ac:dyDescent="0.25">
      <c r="A1753" s="1"/>
      <c r="B1753" s="2"/>
      <c r="BJ1753" s="3"/>
      <c r="BL1753" s="3"/>
      <c r="BN1753" s="3"/>
      <c r="BP1753" s="3"/>
    </row>
    <row r="1754" spans="1:68" x14ac:dyDescent="0.25">
      <c r="A1754" s="1"/>
      <c r="B1754" s="2"/>
      <c r="BJ1754" s="3"/>
      <c r="BL1754" s="3"/>
      <c r="BN1754" s="3"/>
      <c r="BP1754" s="3"/>
    </row>
    <row r="1755" spans="1:68" x14ac:dyDescent="0.25">
      <c r="A1755" s="1"/>
      <c r="B1755" s="2"/>
      <c r="BJ1755" s="3"/>
      <c r="BL1755" s="3"/>
      <c r="BN1755" s="3"/>
      <c r="BP1755" s="3"/>
    </row>
    <row r="1756" spans="1:68" x14ac:dyDescent="0.25">
      <c r="A1756" s="1"/>
      <c r="B1756" s="2"/>
      <c r="BJ1756" s="3"/>
      <c r="BL1756" s="3"/>
      <c r="BN1756" s="3"/>
      <c r="BP1756" s="3"/>
    </row>
    <row r="1757" spans="1:68" x14ac:dyDescent="0.25">
      <c r="A1757" s="1"/>
      <c r="B1757" s="2"/>
      <c r="BJ1757" s="3"/>
      <c r="BL1757" s="3"/>
      <c r="BN1757" s="3"/>
      <c r="BP1757" s="3"/>
    </row>
    <row r="1758" spans="1:68" x14ac:dyDescent="0.25">
      <c r="A1758" s="1"/>
      <c r="B1758" s="2"/>
      <c r="BJ1758" s="3"/>
      <c r="BL1758" s="3"/>
      <c r="BN1758" s="3"/>
      <c r="BP1758" s="3"/>
    </row>
    <row r="1759" spans="1:68" x14ac:dyDescent="0.25">
      <c r="A1759" s="1"/>
      <c r="B1759" s="2"/>
      <c r="BJ1759" s="3"/>
      <c r="BL1759" s="3"/>
      <c r="BN1759" s="3"/>
      <c r="BP1759" s="3"/>
    </row>
    <row r="1760" spans="1:68" x14ac:dyDescent="0.25">
      <c r="A1760" s="1"/>
      <c r="B1760" s="2"/>
      <c r="BJ1760" s="3"/>
      <c r="BL1760" s="3"/>
      <c r="BN1760" s="3"/>
      <c r="BP1760" s="3"/>
    </row>
    <row r="1761" spans="1:68" x14ac:dyDescent="0.25">
      <c r="A1761" s="1"/>
      <c r="B1761" s="2"/>
      <c r="BJ1761" s="3"/>
      <c r="BL1761" s="3"/>
      <c r="BN1761" s="3"/>
      <c r="BP1761" s="3"/>
    </row>
    <row r="1762" spans="1:68" x14ac:dyDescent="0.25">
      <c r="A1762" s="1"/>
      <c r="B1762" s="2"/>
      <c r="BJ1762" s="3"/>
      <c r="BL1762" s="3"/>
      <c r="BN1762" s="3"/>
      <c r="BP1762" s="3"/>
    </row>
    <row r="1763" spans="1:68" x14ac:dyDescent="0.25">
      <c r="A1763" s="1"/>
      <c r="B1763" s="2"/>
      <c r="BJ1763" s="3"/>
      <c r="BL1763" s="3"/>
      <c r="BN1763" s="3"/>
      <c r="BP1763" s="3"/>
    </row>
    <row r="1764" spans="1:68" x14ac:dyDescent="0.25">
      <c r="A1764" s="1"/>
      <c r="B1764" s="2"/>
      <c r="BJ1764" s="3"/>
      <c r="BL1764" s="3"/>
      <c r="BN1764" s="3"/>
      <c r="BP1764" s="3"/>
    </row>
    <row r="1765" spans="1:68" x14ac:dyDescent="0.25">
      <c r="A1765" s="1"/>
      <c r="B1765" s="2"/>
      <c r="BJ1765" s="3"/>
      <c r="BL1765" s="3"/>
      <c r="BN1765" s="3"/>
      <c r="BP1765" s="3"/>
    </row>
    <row r="1766" spans="1:68" x14ac:dyDescent="0.25">
      <c r="A1766" s="1"/>
      <c r="B1766" s="2"/>
      <c r="BJ1766" s="3"/>
      <c r="BL1766" s="3"/>
      <c r="BN1766" s="3"/>
      <c r="BP1766" s="3"/>
    </row>
    <row r="1767" spans="1:68" x14ac:dyDescent="0.25">
      <c r="A1767" s="1"/>
      <c r="B1767" s="2"/>
      <c r="BJ1767" s="3"/>
      <c r="BL1767" s="3"/>
      <c r="BN1767" s="3"/>
      <c r="BP1767" s="3"/>
    </row>
    <row r="1768" spans="1:68" x14ac:dyDescent="0.25">
      <c r="A1768" s="1"/>
      <c r="B1768" s="2"/>
      <c r="BJ1768" s="3"/>
      <c r="BL1768" s="3"/>
      <c r="BN1768" s="3"/>
      <c r="BP1768" s="3"/>
    </row>
    <row r="1769" spans="1:68" x14ac:dyDescent="0.25">
      <c r="A1769" s="1"/>
      <c r="B1769" s="2"/>
      <c r="BJ1769" s="3"/>
      <c r="BL1769" s="3"/>
      <c r="BN1769" s="3"/>
      <c r="BP1769" s="3"/>
    </row>
    <row r="1770" spans="1:68" x14ac:dyDescent="0.25">
      <c r="A1770" s="1"/>
      <c r="B1770" s="2"/>
      <c r="BJ1770" s="3"/>
      <c r="BL1770" s="3"/>
      <c r="BN1770" s="3"/>
      <c r="BP1770" s="3"/>
    </row>
    <row r="1771" spans="1:68" x14ac:dyDescent="0.25">
      <c r="A1771" s="1"/>
      <c r="B1771" s="2"/>
      <c r="BJ1771" s="3"/>
      <c r="BL1771" s="3"/>
      <c r="BN1771" s="3"/>
      <c r="BP1771" s="3"/>
    </row>
    <row r="1772" spans="1:68" x14ac:dyDescent="0.25">
      <c r="A1772" s="1"/>
      <c r="B1772" s="2"/>
      <c r="BJ1772" s="3"/>
      <c r="BL1772" s="3"/>
      <c r="BN1772" s="3"/>
      <c r="BP1772" s="3"/>
    </row>
    <row r="1773" spans="1:68" x14ac:dyDescent="0.25">
      <c r="A1773" s="1"/>
      <c r="B1773" s="2"/>
      <c r="BJ1773" s="3"/>
      <c r="BL1773" s="3"/>
      <c r="BN1773" s="3"/>
      <c r="BP1773" s="3"/>
    </row>
    <row r="1774" spans="1:68" x14ac:dyDescent="0.25">
      <c r="A1774" s="1"/>
      <c r="B1774" s="2"/>
      <c r="BJ1774" s="3"/>
      <c r="BL1774" s="3"/>
      <c r="BN1774" s="3"/>
      <c r="BP1774" s="3"/>
    </row>
    <row r="1775" spans="1:68" x14ac:dyDescent="0.25">
      <c r="A1775" s="1"/>
      <c r="B1775" s="2"/>
      <c r="BJ1775" s="3"/>
      <c r="BL1775" s="3"/>
      <c r="BN1775" s="3"/>
      <c r="BP1775" s="3"/>
    </row>
    <row r="1776" spans="1:68" x14ac:dyDescent="0.25">
      <c r="A1776" s="1"/>
      <c r="B1776" s="2"/>
      <c r="BJ1776" s="3"/>
      <c r="BL1776" s="3"/>
      <c r="BN1776" s="3"/>
      <c r="BP1776" s="3"/>
    </row>
    <row r="1777" spans="1:68" x14ac:dyDescent="0.25">
      <c r="A1777" s="1"/>
      <c r="B1777" s="2"/>
      <c r="BJ1777" s="3"/>
      <c r="BL1777" s="3"/>
      <c r="BN1777" s="3"/>
      <c r="BP1777" s="3"/>
    </row>
    <row r="1778" spans="1:68" x14ac:dyDescent="0.25">
      <c r="A1778" s="1"/>
      <c r="B1778" s="2"/>
      <c r="BJ1778" s="3"/>
      <c r="BL1778" s="3"/>
      <c r="BN1778" s="3"/>
      <c r="BP1778" s="3"/>
    </row>
    <row r="1779" spans="1:68" x14ac:dyDescent="0.25">
      <c r="A1779" s="1"/>
      <c r="B1779" s="2"/>
      <c r="BJ1779" s="3"/>
      <c r="BL1779" s="3"/>
      <c r="BN1779" s="3"/>
      <c r="BP1779" s="3"/>
    </row>
    <row r="1780" spans="1:68" x14ac:dyDescent="0.25">
      <c r="A1780" s="1"/>
      <c r="B1780" s="2"/>
      <c r="BJ1780" s="3"/>
      <c r="BL1780" s="3"/>
      <c r="BN1780" s="3"/>
      <c r="BP1780" s="3"/>
    </row>
    <row r="1781" spans="1:68" x14ac:dyDescent="0.25">
      <c r="A1781" s="1"/>
      <c r="B1781" s="2"/>
      <c r="BJ1781" s="3"/>
      <c r="BL1781" s="3"/>
      <c r="BN1781" s="3"/>
      <c r="BP1781" s="3"/>
    </row>
    <row r="1782" spans="1:68" x14ac:dyDescent="0.25">
      <c r="A1782" s="1"/>
      <c r="B1782" s="2"/>
      <c r="BJ1782" s="3"/>
      <c r="BL1782" s="3"/>
      <c r="BN1782" s="3"/>
      <c r="BP1782" s="3"/>
    </row>
    <row r="1783" spans="1:68" x14ac:dyDescent="0.25">
      <c r="A1783" s="1"/>
      <c r="B1783" s="2"/>
      <c r="BJ1783" s="3"/>
      <c r="BL1783" s="3"/>
      <c r="BN1783" s="3"/>
      <c r="BP1783" s="3"/>
    </row>
    <row r="1784" spans="1:68" x14ac:dyDescent="0.25">
      <c r="A1784" s="1"/>
      <c r="B1784" s="2"/>
      <c r="BJ1784" s="3"/>
      <c r="BL1784" s="3"/>
      <c r="BN1784" s="3"/>
      <c r="BP1784" s="3"/>
    </row>
    <row r="1785" spans="1:68" x14ac:dyDescent="0.25">
      <c r="A1785" s="1"/>
      <c r="B1785" s="2"/>
      <c r="BJ1785" s="3"/>
      <c r="BL1785" s="3"/>
      <c r="BN1785" s="3"/>
      <c r="BP1785" s="3"/>
    </row>
    <row r="1786" spans="1:68" x14ac:dyDescent="0.25">
      <c r="A1786" s="1"/>
      <c r="B1786" s="2"/>
      <c r="BJ1786" s="3"/>
      <c r="BL1786" s="3"/>
      <c r="BN1786" s="3"/>
      <c r="BP1786" s="3"/>
    </row>
    <row r="1787" spans="1:68" x14ac:dyDescent="0.25">
      <c r="A1787" s="1"/>
      <c r="B1787" s="2"/>
      <c r="BJ1787" s="3"/>
      <c r="BL1787" s="3"/>
      <c r="BN1787" s="3"/>
      <c r="BP1787" s="3"/>
    </row>
    <row r="1788" spans="1:68" x14ac:dyDescent="0.25">
      <c r="A1788" s="1"/>
      <c r="B1788" s="2"/>
      <c r="BJ1788" s="3"/>
      <c r="BL1788" s="3"/>
      <c r="BN1788" s="3"/>
      <c r="BP1788" s="3"/>
    </row>
    <row r="1789" spans="1:68" x14ac:dyDescent="0.25">
      <c r="A1789" s="1"/>
      <c r="B1789" s="2"/>
      <c r="BJ1789" s="3"/>
      <c r="BL1789" s="3"/>
      <c r="BN1789" s="3"/>
      <c r="BP1789" s="3"/>
    </row>
    <row r="1790" spans="1:68" x14ac:dyDescent="0.25">
      <c r="A1790" s="1"/>
      <c r="B1790" s="2"/>
      <c r="BJ1790" s="3"/>
      <c r="BL1790" s="3"/>
      <c r="BN1790" s="3"/>
      <c r="BP1790" s="3"/>
    </row>
    <row r="1791" spans="1:68" x14ac:dyDescent="0.25">
      <c r="A1791" s="1"/>
      <c r="B1791" s="2"/>
      <c r="BJ1791" s="3"/>
      <c r="BL1791" s="3"/>
      <c r="BN1791" s="3"/>
      <c r="BP1791" s="3"/>
    </row>
    <row r="1792" spans="1:68" x14ac:dyDescent="0.25">
      <c r="A1792" s="1"/>
      <c r="B1792" s="2"/>
      <c r="BJ1792" s="3"/>
      <c r="BL1792" s="3"/>
      <c r="BN1792" s="3"/>
      <c r="BP1792" s="3"/>
    </row>
    <row r="1793" spans="1:68" x14ac:dyDescent="0.25">
      <c r="A1793" s="1"/>
      <c r="B1793" s="2"/>
      <c r="BJ1793" s="3"/>
      <c r="BL1793" s="3"/>
      <c r="BN1793" s="3"/>
      <c r="BP1793" s="3"/>
    </row>
    <row r="1794" spans="1:68" x14ac:dyDescent="0.25">
      <c r="A1794" s="1"/>
      <c r="B1794" s="2"/>
      <c r="BJ1794" s="3"/>
      <c r="BL1794" s="3"/>
      <c r="BN1794" s="3"/>
      <c r="BP1794" s="3"/>
    </row>
    <row r="1795" spans="1:68" x14ac:dyDescent="0.25">
      <c r="A1795" s="1"/>
      <c r="B1795" s="2"/>
      <c r="BJ1795" s="3"/>
      <c r="BL1795" s="3"/>
      <c r="BN1795" s="3"/>
      <c r="BP1795" s="3"/>
    </row>
    <row r="1796" spans="1:68" x14ac:dyDescent="0.25">
      <c r="A1796" s="1"/>
      <c r="B1796" s="2"/>
      <c r="BJ1796" s="3"/>
      <c r="BL1796" s="3"/>
      <c r="BN1796" s="3"/>
      <c r="BP1796" s="3"/>
    </row>
    <row r="1797" spans="1:68" x14ac:dyDescent="0.25">
      <c r="A1797" s="1"/>
      <c r="B1797" s="2"/>
      <c r="BJ1797" s="3"/>
      <c r="BL1797" s="3"/>
      <c r="BN1797" s="3"/>
      <c r="BP1797" s="3"/>
    </row>
    <row r="1798" spans="1:68" x14ac:dyDescent="0.25">
      <c r="A1798" s="1"/>
      <c r="B1798" s="2"/>
      <c r="BJ1798" s="3"/>
      <c r="BL1798" s="3"/>
      <c r="BN1798" s="3"/>
      <c r="BP1798" s="3"/>
    </row>
    <row r="1799" spans="1:68" x14ac:dyDescent="0.25">
      <c r="A1799" s="1"/>
      <c r="B1799" s="2"/>
      <c r="BJ1799" s="3"/>
      <c r="BL1799" s="3"/>
      <c r="BN1799" s="3"/>
      <c r="BP1799" s="3"/>
    </row>
    <row r="1800" spans="1:68" x14ac:dyDescent="0.25">
      <c r="A1800" s="1"/>
      <c r="B1800" s="2"/>
      <c r="BJ1800" s="3"/>
      <c r="BL1800" s="3"/>
      <c r="BN1800" s="3"/>
      <c r="BP1800" s="3"/>
    </row>
    <row r="1801" spans="1:68" x14ac:dyDescent="0.25">
      <c r="A1801" s="1"/>
      <c r="B1801" s="2"/>
      <c r="BJ1801" s="3"/>
      <c r="BL1801" s="3"/>
      <c r="BN1801" s="3"/>
      <c r="BP1801" s="3"/>
    </row>
    <row r="1802" spans="1:68" x14ac:dyDescent="0.25">
      <c r="A1802" s="1"/>
      <c r="B1802" s="2"/>
      <c r="BJ1802" s="3"/>
      <c r="BL1802" s="3"/>
      <c r="BN1802" s="3"/>
      <c r="BP1802" s="3"/>
    </row>
    <row r="1803" spans="1:68" x14ac:dyDescent="0.25">
      <c r="A1803" s="1"/>
      <c r="B1803" s="2"/>
      <c r="BJ1803" s="3"/>
      <c r="BL1803" s="3"/>
      <c r="BN1803" s="3"/>
      <c r="BP1803" s="3"/>
    </row>
    <row r="1804" spans="1:68" x14ac:dyDescent="0.25">
      <c r="A1804" s="1"/>
      <c r="B1804" s="2"/>
      <c r="BJ1804" s="3"/>
      <c r="BL1804" s="3"/>
      <c r="BN1804" s="3"/>
      <c r="BP1804" s="3"/>
    </row>
    <row r="1805" spans="1:68" x14ac:dyDescent="0.25">
      <c r="A1805" s="1"/>
      <c r="B1805" s="2"/>
      <c r="BJ1805" s="3"/>
      <c r="BL1805" s="3"/>
      <c r="BN1805" s="3"/>
      <c r="BP1805" s="3"/>
    </row>
    <row r="1806" spans="1:68" x14ac:dyDescent="0.25">
      <c r="A1806" s="1"/>
      <c r="B1806" s="2"/>
      <c r="BJ1806" s="3"/>
      <c r="BL1806" s="3"/>
      <c r="BN1806" s="3"/>
      <c r="BP1806" s="3"/>
    </row>
    <row r="1807" spans="1:68" x14ac:dyDescent="0.25">
      <c r="A1807" s="1"/>
      <c r="B1807" s="2"/>
      <c r="BJ1807" s="3"/>
      <c r="BL1807" s="3"/>
      <c r="BN1807" s="3"/>
      <c r="BP1807" s="3"/>
    </row>
    <row r="1808" spans="1:68" x14ac:dyDescent="0.25">
      <c r="A1808" s="1"/>
      <c r="B1808" s="2"/>
      <c r="BJ1808" s="3"/>
      <c r="BL1808" s="3"/>
      <c r="BN1808" s="3"/>
      <c r="BP1808" s="3"/>
    </row>
    <row r="1809" spans="1:68" x14ac:dyDescent="0.25">
      <c r="A1809" s="1"/>
      <c r="B1809" s="2"/>
      <c r="BJ1809" s="3"/>
      <c r="BL1809" s="3"/>
      <c r="BN1809" s="3"/>
      <c r="BP1809" s="3"/>
    </row>
    <row r="1810" spans="1:68" x14ac:dyDescent="0.25">
      <c r="A1810" s="1"/>
      <c r="B1810" s="2"/>
      <c r="BJ1810" s="3"/>
      <c r="BL1810" s="3"/>
      <c r="BN1810" s="3"/>
      <c r="BP1810" s="3"/>
    </row>
    <row r="1811" spans="1:68" x14ac:dyDescent="0.25">
      <c r="A1811" s="1"/>
      <c r="B1811" s="2"/>
      <c r="BJ1811" s="3"/>
      <c r="BL1811" s="3"/>
      <c r="BN1811" s="3"/>
      <c r="BP1811" s="3"/>
    </row>
    <row r="1812" spans="1:68" x14ac:dyDescent="0.25">
      <c r="A1812" s="1"/>
      <c r="B1812" s="2"/>
      <c r="BJ1812" s="3"/>
      <c r="BL1812" s="3"/>
      <c r="BN1812" s="3"/>
      <c r="BP1812" s="3"/>
    </row>
    <row r="1813" spans="1:68" x14ac:dyDescent="0.25">
      <c r="A1813" s="1"/>
      <c r="B1813" s="2"/>
      <c r="BJ1813" s="3"/>
      <c r="BL1813" s="3"/>
      <c r="BN1813" s="3"/>
      <c r="BP1813" s="3"/>
    </row>
    <row r="1814" spans="1:68" x14ac:dyDescent="0.25">
      <c r="A1814" s="1"/>
      <c r="B1814" s="2"/>
      <c r="BJ1814" s="3"/>
      <c r="BL1814" s="3"/>
      <c r="BN1814" s="3"/>
      <c r="BP1814" s="3"/>
    </row>
    <row r="1815" spans="1:68" x14ac:dyDescent="0.25">
      <c r="A1815" s="1"/>
      <c r="B1815" s="2"/>
      <c r="BJ1815" s="3"/>
      <c r="BL1815" s="3"/>
      <c r="BN1815" s="3"/>
      <c r="BP1815" s="3"/>
    </row>
    <row r="1816" spans="1:68" x14ac:dyDescent="0.25">
      <c r="A1816" s="1"/>
      <c r="B1816" s="2"/>
      <c r="BJ1816" s="3"/>
      <c r="BL1816" s="3"/>
      <c r="BN1816" s="3"/>
      <c r="BP1816" s="3"/>
    </row>
    <row r="1817" spans="1:68" x14ac:dyDescent="0.25">
      <c r="A1817" s="1"/>
      <c r="B1817" s="2"/>
      <c r="BJ1817" s="3"/>
      <c r="BL1817" s="3"/>
      <c r="BN1817" s="3"/>
      <c r="BP1817" s="3"/>
    </row>
    <row r="1818" spans="1:68" x14ac:dyDescent="0.25">
      <c r="A1818" s="1"/>
      <c r="B1818" s="2"/>
      <c r="BJ1818" s="3"/>
      <c r="BL1818" s="3"/>
      <c r="BN1818" s="3"/>
      <c r="BP1818" s="3"/>
    </row>
    <row r="1819" spans="1:68" x14ac:dyDescent="0.25">
      <c r="A1819" s="1"/>
      <c r="B1819" s="2"/>
      <c r="BJ1819" s="3"/>
      <c r="BL1819" s="3"/>
      <c r="BN1819" s="3"/>
      <c r="BP1819" s="3"/>
    </row>
    <row r="1820" spans="1:68" x14ac:dyDescent="0.25">
      <c r="A1820" s="1"/>
      <c r="B1820" s="2"/>
      <c r="BJ1820" s="3"/>
      <c r="BL1820" s="3"/>
      <c r="BN1820" s="3"/>
      <c r="BP1820" s="3"/>
    </row>
    <row r="1821" spans="1:68" x14ac:dyDescent="0.25">
      <c r="A1821" s="1"/>
      <c r="B1821" s="2"/>
      <c r="BJ1821" s="3"/>
      <c r="BL1821" s="3"/>
      <c r="BN1821" s="3"/>
      <c r="BP1821" s="3"/>
    </row>
    <row r="1822" spans="1:68" x14ac:dyDescent="0.25">
      <c r="A1822" s="1"/>
      <c r="B1822" s="2"/>
      <c r="BJ1822" s="3"/>
      <c r="BL1822" s="3"/>
      <c r="BN1822" s="3"/>
      <c r="BP1822" s="3"/>
    </row>
    <row r="1823" spans="1:68" x14ac:dyDescent="0.25">
      <c r="A1823" s="1"/>
      <c r="B1823" s="2"/>
      <c r="BJ1823" s="3"/>
      <c r="BL1823" s="3"/>
      <c r="BN1823" s="3"/>
      <c r="BP1823" s="3"/>
    </row>
    <row r="1824" spans="1:68" x14ac:dyDescent="0.25">
      <c r="A1824" s="1"/>
      <c r="B1824" s="2"/>
      <c r="BJ1824" s="3"/>
      <c r="BL1824" s="3"/>
      <c r="BN1824" s="3"/>
      <c r="BP1824" s="3"/>
    </row>
    <row r="1825" spans="1:68" x14ac:dyDescent="0.25">
      <c r="A1825" s="1"/>
      <c r="B1825" s="2"/>
      <c r="BJ1825" s="3"/>
      <c r="BL1825" s="3"/>
      <c r="BN1825" s="3"/>
      <c r="BP1825" s="3"/>
    </row>
    <row r="1826" spans="1:68" x14ac:dyDescent="0.25">
      <c r="A1826" s="1"/>
      <c r="B1826" s="2"/>
      <c r="BJ1826" s="3"/>
      <c r="BL1826" s="3"/>
      <c r="BN1826" s="3"/>
      <c r="BP1826" s="3"/>
    </row>
    <row r="1827" spans="1:68" x14ac:dyDescent="0.25">
      <c r="A1827" s="1"/>
      <c r="B1827" s="2"/>
      <c r="BJ1827" s="3"/>
      <c r="BL1827" s="3"/>
      <c r="BN1827" s="3"/>
      <c r="BP1827" s="3"/>
    </row>
    <row r="1828" spans="1:68" x14ac:dyDescent="0.25">
      <c r="A1828" s="1"/>
      <c r="B1828" s="2"/>
      <c r="BJ1828" s="3"/>
      <c r="BL1828" s="3"/>
      <c r="BN1828" s="3"/>
      <c r="BP1828" s="3"/>
    </row>
    <row r="1829" spans="1:68" x14ac:dyDescent="0.25">
      <c r="A1829" s="1"/>
      <c r="B1829" s="2"/>
      <c r="BJ1829" s="3"/>
      <c r="BL1829" s="3"/>
      <c r="BN1829" s="3"/>
      <c r="BP1829" s="3"/>
    </row>
    <row r="1830" spans="1:68" x14ac:dyDescent="0.25">
      <c r="A1830" s="1"/>
      <c r="B1830" s="2"/>
      <c r="BJ1830" s="3"/>
      <c r="BL1830" s="3"/>
      <c r="BN1830" s="3"/>
      <c r="BP1830" s="3"/>
    </row>
    <row r="1831" spans="1:68" x14ac:dyDescent="0.25">
      <c r="A1831" s="1"/>
      <c r="B1831" s="2"/>
      <c r="BJ1831" s="3"/>
      <c r="BL1831" s="3"/>
      <c r="BN1831" s="3"/>
      <c r="BP1831" s="3"/>
    </row>
    <row r="1832" spans="1:68" x14ac:dyDescent="0.25">
      <c r="A1832" s="1"/>
      <c r="B1832" s="2"/>
      <c r="BJ1832" s="3"/>
      <c r="BL1832" s="3"/>
      <c r="BN1832" s="3"/>
      <c r="BP1832" s="3"/>
    </row>
    <row r="1833" spans="1:68" x14ac:dyDescent="0.25">
      <c r="A1833" s="1"/>
      <c r="B1833" s="2"/>
      <c r="BJ1833" s="3"/>
      <c r="BL1833" s="3"/>
      <c r="BN1833" s="3"/>
      <c r="BP1833" s="3"/>
    </row>
    <row r="1834" spans="1:68" x14ac:dyDescent="0.25">
      <c r="A1834" s="1"/>
      <c r="B1834" s="2"/>
      <c r="BJ1834" s="3"/>
      <c r="BL1834" s="3"/>
      <c r="BN1834" s="3"/>
      <c r="BP1834" s="3"/>
    </row>
    <row r="1835" spans="1:68" x14ac:dyDescent="0.25">
      <c r="A1835" s="1"/>
      <c r="B1835" s="2"/>
      <c r="BJ1835" s="3"/>
      <c r="BL1835" s="3"/>
      <c r="BN1835" s="3"/>
      <c r="BP1835" s="3"/>
    </row>
    <row r="1836" spans="1:68" x14ac:dyDescent="0.25">
      <c r="A1836" s="1"/>
      <c r="B1836" s="2"/>
      <c r="BJ1836" s="3"/>
      <c r="BL1836" s="3"/>
      <c r="BN1836" s="3"/>
      <c r="BP1836" s="3"/>
    </row>
    <row r="1837" spans="1:68" x14ac:dyDescent="0.25">
      <c r="A1837" s="1"/>
      <c r="B1837" s="2"/>
      <c r="BJ1837" s="3"/>
      <c r="BL1837" s="3"/>
      <c r="BN1837" s="3"/>
      <c r="BP1837" s="3"/>
    </row>
    <row r="1838" spans="1:68" x14ac:dyDescent="0.25">
      <c r="A1838" s="1"/>
      <c r="B1838" s="2"/>
      <c r="BJ1838" s="3"/>
      <c r="BL1838" s="3"/>
      <c r="BN1838" s="3"/>
      <c r="BP1838" s="3"/>
    </row>
    <row r="1839" spans="1:68" x14ac:dyDescent="0.25">
      <c r="A1839" s="1"/>
      <c r="B1839" s="2"/>
      <c r="BJ1839" s="3"/>
      <c r="BL1839" s="3"/>
      <c r="BN1839" s="3"/>
      <c r="BP1839" s="3"/>
    </row>
    <row r="1840" spans="1:68" x14ac:dyDescent="0.25">
      <c r="A1840" s="1"/>
      <c r="B1840" s="2"/>
      <c r="BJ1840" s="3"/>
      <c r="BL1840" s="3"/>
      <c r="BN1840" s="3"/>
      <c r="BP1840" s="3"/>
    </row>
    <row r="1841" spans="1:68" x14ac:dyDescent="0.25">
      <c r="A1841" s="1"/>
      <c r="B1841" s="2"/>
      <c r="BJ1841" s="3"/>
      <c r="BL1841" s="3"/>
      <c r="BN1841" s="3"/>
      <c r="BP1841" s="3"/>
    </row>
    <row r="1842" spans="1:68" x14ac:dyDescent="0.25">
      <c r="A1842" s="1"/>
      <c r="B1842" s="2"/>
      <c r="BJ1842" s="3"/>
      <c r="BL1842" s="3"/>
      <c r="BN1842" s="3"/>
      <c r="BP1842" s="3"/>
    </row>
    <row r="1843" spans="1:68" x14ac:dyDescent="0.25">
      <c r="A1843" s="1"/>
      <c r="B1843" s="2"/>
      <c r="BJ1843" s="3"/>
      <c r="BL1843" s="3"/>
      <c r="BN1843" s="3"/>
      <c r="BP1843" s="3"/>
    </row>
    <row r="1844" spans="1:68" x14ac:dyDescent="0.25">
      <c r="A1844" s="1"/>
      <c r="B1844" s="2"/>
      <c r="BJ1844" s="3"/>
      <c r="BL1844" s="3"/>
      <c r="BN1844" s="3"/>
      <c r="BP1844" s="3"/>
    </row>
    <row r="1845" spans="1:68" x14ac:dyDescent="0.25">
      <c r="A1845" s="1"/>
      <c r="B1845" s="2"/>
      <c r="BJ1845" s="3"/>
      <c r="BL1845" s="3"/>
      <c r="BN1845" s="3"/>
      <c r="BP1845" s="3"/>
    </row>
    <row r="1846" spans="1:68" x14ac:dyDescent="0.25">
      <c r="A1846" s="1"/>
      <c r="B1846" s="2"/>
      <c r="BJ1846" s="3"/>
      <c r="BL1846" s="3"/>
      <c r="BN1846" s="3"/>
      <c r="BP1846" s="3"/>
    </row>
    <row r="1847" spans="1:68" x14ac:dyDescent="0.25">
      <c r="A1847" s="1"/>
      <c r="B1847" s="2"/>
      <c r="BJ1847" s="3"/>
      <c r="BL1847" s="3"/>
      <c r="BN1847" s="3"/>
      <c r="BP1847" s="3"/>
    </row>
    <row r="1848" spans="1:68" x14ac:dyDescent="0.25">
      <c r="A1848" s="1"/>
      <c r="B1848" s="2"/>
      <c r="BJ1848" s="3"/>
      <c r="BL1848" s="3"/>
      <c r="BN1848" s="3"/>
      <c r="BP1848" s="3"/>
    </row>
    <row r="1849" spans="1:68" x14ac:dyDescent="0.25">
      <c r="A1849" s="1"/>
      <c r="B1849" s="2"/>
      <c r="BJ1849" s="3"/>
      <c r="BL1849" s="3"/>
      <c r="BN1849" s="3"/>
      <c r="BP1849" s="3"/>
    </row>
    <row r="1850" spans="1:68" x14ac:dyDescent="0.25">
      <c r="A1850" s="1"/>
      <c r="B1850" s="2"/>
      <c r="BJ1850" s="3"/>
      <c r="BL1850" s="3"/>
      <c r="BN1850" s="3"/>
      <c r="BP1850" s="3"/>
    </row>
    <row r="1851" spans="1:68" x14ac:dyDescent="0.25">
      <c r="A1851" s="1"/>
      <c r="B1851" s="2"/>
      <c r="BJ1851" s="3"/>
      <c r="BL1851" s="3"/>
      <c r="BN1851" s="3"/>
      <c r="BP1851" s="3"/>
    </row>
    <row r="1852" spans="1:68" x14ac:dyDescent="0.25">
      <c r="A1852" s="1"/>
      <c r="B1852" s="2"/>
      <c r="BJ1852" s="3"/>
      <c r="BL1852" s="3"/>
      <c r="BN1852" s="3"/>
      <c r="BP1852" s="3"/>
    </row>
    <row r="1853" spans="1:68" x14ac:dyDescent="0.25">
      <c r="A1853" s="1"/>
      <c r="B1853" s="2"/>
      <c r="BJ1853" s="3"/>
      <c r="BL1853" s="3"/>
      <c r="BN1853" s="3"/>
      <c r="BP1853" s="3"/>
    </row>
    <row r="1854" spans="1:68" x14ac:dyDescent="0.25">
      <c r="A1854" s="1"/>
      <c r="B1854" s="2"/>
      <c r="BJ1854" s="3"/>
      <c r="BL1854" s="3"/>
      <c r="BN1854" s="3"/>
      <c r="BP1854" s="3"/>
    </row>
    <row r="1855" spans="1:68" x14ac:dyDescent="0.25">
      <c r="A1855" s="1"/>
      <c r="B1855" s="2"/>
      <c r="BJ1855" s="3"/>
      <c r="BL1855" s="3"/>
      <c r="BN1855" s="3"/>
      <c r="BP1855" s="3"/>
    </row>
    <row r="1856" spans="1:68" x14ac:dyDescent="0.25">
      <c r="A1856" s="1"/>
      <c r="B1856" s="2"/>
      <c r="BJ1856" s="3"/>
      <c r="BL1856" s="3"/>
      <c r="BN1856" s="3"/>
      <c r="BP1856" s="3"/>
    </row>
    <row r="1857" spans="1:68" x14ac:dyDescent="0.25">
      <c r="A1857" s="1"/>
      <c r="B1857" s="2"/>
      <c r="BJ1857" s="3"/>
      <c r="BL1857" s="3"/>
      <c r="BN1857" s="3"/>
      <c r="BP1857" s="3"/>
    </row>
    <row r="1858" spans="1:68" x14ac:dyDescent="0.25">
      <c r="A1858" s="1"/>
      <c r="B1858" s="2"/>
      <c r="BJ1858" s="3"/>
      <c r="BL1858" s="3"/>
      <c r="BN1858" s="3"/>
      <c r="BP1858" s="3"/>
    </row>
    <row r="1859" spans="1:68" x14ac:dyDescent="0.25">
      <c r="A1859" s="1"/>
      <c r="B1859" s="2"/>
      <c r="BJ1859" s="3"/>
      <c r="BL1859" s="3"/>
      <c r="BN1859" s="3"/>
      <c r="BP1859" s="3"/>
    </row>
    <row r="1860" spans="1:68" x14ac:dyDescent="0.25">
      <c r="A1860" s="1"/>
      <c r="B1860" s="2"/>
      <c r="BJ1860" s="3"/>
      <c r="BL1860" s="3"/>
      <c r="BN1860" s="3"/>
      <c r="BP1860" s="3"/>
    </row>
    <row r="1861" spans="1:68" x14ac:dyDescent="0.25">
      <c r="A1861" s="1"/>
      <c r="B1861" s="2"/>
      <c r="BJ1861" s="3"/>
      <c r="BL1861" s="3"/>
      <c r="BN1861" s="3"/>
      <c r="BP1861" s="3"/>
    </row>
    <row r="1862" spans="1:68" x14ac:dyDescent="0.25">
      <c r="A1862" s="1"/>
      <c r="B1862" s="2"/>
      <c r="BJ1862" s="3"/>
      <c r="BL1862" s="3"/>
      <c r="BN1862" s="3"/>
      <c r="BP1862" s="3"/>
    </row>
    <row r="1863" spans="1:68" x14ac:dyDescent="0.25">
      <c r="A1863" s="1"/>
      <c r="B1863" s="2"/>
      <c r="BJ1863" s="3"/>
      <c r="BL1863" s="3"/>
      <c r="BN1863" s="3"/>
      <c r="BP1863" s="3"/>
    </row>
    <row r="1864" spans="1:68" x14ac:dyDescent="0.25">
      <c r="A1864" s="1"/>
      <c r="B1864" s="2"/>
      <c r="BJ1864" s="3"/>
      <c r="BL1864" s="3"/>
      <c r="BN1864" s="3"/>
      <c r="BP1864" s="3"/>
    </row>
    <row r="1865" spans="1:68" x14ac:dyDescent="0.25">
      <c r="A1865" s="1"/>
      <c r="B1865" s="2"/>
      <c r="BJ1865" s="3"/>
      <c r="BL1865" s="3"/>
      <c r="BN1865" s="3"/>
      <c r="BP1865" s="3"/>
    </row>
    <row r="1866" spans="1:68" x14ac:dyDescent="0.25">
      <c r="A1866" s="1"/>
      <c r="B1866" s="2"/>
      <c r="BJ1866" s="3"/>
      <c r="BL1866" s="3"/>
      <c r="BN1866" s="3"/>
      <c r="BP1866" s="3"/>
    </row>
    <row r="1867" spans="1:68" x14ac:dyDescent="0.25">
      <c r="A1867" s="1"/>
      <c r="B1867" s="2"/>
      <c r="BJ1867" s="3"/>
      <c r="BL1867" s="3"/>
      <c r="BN1867" s="3"/>
      <c r="BP1867" s="3"/>
    </row>
    <row r="1868" spans="1:68" x14ac:dyDescent="0.25">
      <c r="A1868" s="1"/>
      <c r="B1868" s="2"/>
      <c r="BJ1868" s="3"/>
      <c r="BL1868" s="3"/>
      <c r="BN1868" s="3"/>
      <c r="BP1868" s="3"/>
    </row>
    <row r="1869" spans="1:68" x14ac:dyDescent="0.25">
      <c r="A1869" s="1"/>
      <c r="B1869" s="2"/>
      <c r="BJ1869" s="3"/>
      <c r="BL1869" s="3"/>
      <c r="BN1869" s="3"/>
      <c r="BP1869" s="3"/>
    </row>
    <row r="1870" spans="1:68" x14ac:dyDescent="0.25">
      <c r="A1870" s="1"/>
      <c r="B1870" s="2"/>
      <c r="BJ1870" s="3"/>
      <c r="BL1870" s="3"/>
      <c r="BN1870" s="3"/>
      <c r="BP1870" s="3"/>
    </row>
    <row r="1871" spans="1:68" x14ac:dyDescent="0.25">
      <c r="A1871" s="1"/>
      <c r="B1871" s="2"/>
      <c r="BJ1871" s="3"/>
      <c r="BL1871" s="3"/>
      <c r="BN1871" s="3"/>
      <c r="BP1871" s="3"/>
    </row>
    <row r="1872" spans="1:68" x14ac:dyDescent="0.25">
      <c r="A1872" s="1"/>
      <c r="B1872" s="2"/>
      <c r="BJ1872" s="3"/>
      <c r="BL1872" s="3"/>
      <c r="BN1872" s="3"/>
      <c r="BP1872" s="3"/>
    </row>
    <row r="1873" spans="1:68" x14ac:dyDescent="0.25">
      <c r="A1873" s="1"/>
      <c r="B1873" s="2"/>
      <c r="BJ1873" s="3"/>
      <c r="BL1873" s="3"/>
      <c r="BN1873" s="3"/>
      <c r="BP1873" s="3"/>
    </row>
    <row r="1874" spans="1:68" x14ac:dyDescent="0.25">
      <c r="A1874" s="1"/>
      <c r="B1874" s="2"/>
      <c r="BJ1874" s="3"/>
      <c r="BL1874" s="3"/>
      <c r="BN1874" s="3"/>
      <c r="BP1874" s="3"/>
    </row>
    <row r="1875" spans="1:68" x14ac:dyDescent="0.25">
      <c r="A1875" s="1"/>
      <c r="B1875" s="2"/>
      <c r="BJ1875" s="3"/>
      <c r="BL1875" s="3"/>
      <c r="BN1875" s="3"/>
      <c r="BP1875" s="3"/>
    </row>
    <row r="1876" spans="1:68" x14ac:dyDescent="0.25">
      <c r="A1876" s="1"/>
      <c r="B1876" s="2"/>
      <c r="BJ1876" s="3"/>
      <c r="BL1876" s="3"/>
      <c r="BN1876" s="3"/>
      <c r="BP1876" s="3"/>
    </row>
    <row r="1877" spans="1:68" x14ac:dyDescent="0.25">
      <c r="A1877" s="1"/>
      <c r="B1877" s="2"/>
      <c r="BJ1877" s="3"/>
      <c r="BL1877" s="3"/>
      <c r="BN1877" s="3"/>
      <c r="BP1877" s="3"/>
    </row>
    <row r="1878" spans="1:68" x14ac:dyDescent="0.25">
      <c r="A1878" s="1"/>
      <c r="B1878" s="2"/>
      <c r="BJ1878" s="3"/>
      <c r="BL1878" s="3"/>
      <c r="BN1878" s="3"/>
      <c r="BP1878" s="3"/>
    </row>
    <row r="1879" spans="1:68" x14ac:dyDescent="0.25">
      <c r="A1879" s="1"/>
      <c r="B1879" s="2"/>
      <c r="BJ1879" s="3"/>
      <c r="BL1879" s="3"/>
      <c r="BN1879" s="3"/>
      <c r="BP1879" s="3"/>
    </row>
    <row r="1880" spans="1:68" x14ac:dyDescent="0.25">
      <c r="A1880" s="1"/>
      <c r="B1880" s="2"/>
      <c r="BJ1880" s="3"/>
      <c r="BL1880" s="3"/>
      <c r="BN1880" s="3"/>
      <c r="BP1880" s="3"/>
    </row>
    <row r="1881" spans="1:68" x14ac:dyDescent="0.25">
      <c r="A1881" s="1"/>
      <c r="B1881" s="2"/>
      <c r="BJ1881" s="3"/>
      <c r="BL1881" s="3"/>
      <c r="BN1881" s="3"/>
      <c r="BP1881" s="3"/>
    </row>
    <row r="1882" spans="1:68" x14ac:dyDescent="0.25">
      <c r="A1882" s="1"/>
      <c r="B1882" s="2"/>
      <c r="BJ1882" s="3"/>
      <c r="BL1882" s="3"/>
      <c r="BN1882" s="3"/>
      <c r="BP1882" s="3"/>
    </row>
    <row r="1883" spans="1:68" x14ac:dyDescent="0.25">
      <c r="A1883" s="1"/>
      <c r="B1883" s="2"/>
      <c r="BJ1883" s="3"/>
      <c r="BL1883" s="3"/>
      <c r="BN1883" s="3"/>
      <c r="BP1883" s="3"/>
    </row>
    <row r="1884" spans="1:68" x14ac:dyDescent="0.25">
      <c r="A1884" s="1"/>
      <c r="B1884" s="2"/>
      <c r="BJ1884" s="3"/>
      <c r="BL1884" s="3"/>
      <c r="BN1884" s="3"/>
      <c r="BP1884" s="3"/>
    </row>
    <row r="1885" spans="1:68" x14ac:dyDescent="0.25">
      <c r="A1885" s="1"/>
      <c r="B1885" s="2"/>
      <c r="BJ1885" s="3"/>
      <c r="BL1885" s="3"/>
      <c r="BN1885" s="3"/>
      <c r="BP1885" s="3"/>
    </row>
    <row r="1886" spans="1:68" x14ac:dyDescent="0.25">
      <c r="A1886" s="1"/>
      <c r="B1886" s="2"/>
      <c r="BJ1886" s="3"/>
      <c r="BL1886" s="3"/>
      <c r="BN1886" s="3"/>
      <c r="BP1886" s="3"/>
    </row>
    <row r="1887" spans="1:68" x14ac:dyDescent="0.25">
      <c r="A1887" s="1"/>
      <c r="B1887" s="2"/>
      <c r="BJ1887" s="3"/>
      <c r="BL1887" s="3"/>
      <c r="BN1887" s="3"/>
      <c r="BP1887" s="3"/>
    </row>
    <row r="1888" spans="1:68" x14ac:dyDescent="0.25">
      <c r="A1888" s="1"/>
      <c r="B1888" s="2"/>
      <c r="BJ1888" s="3"/>
      <c r="BL1888" s="3"/>
      <c r="BN1888" s="3"/>
      <c r="BP1888" s="3"/>
    </row>
    <row r="1889" spans="1:68" x14ac:dyDescent="0.25">
      <c r="A1889" s="1"/>
      <c r="B1889" s="2"/>
      <c r="BJ1889" s="3"/>
      <c r="BL1889" s="3"/>
      <c r="BN1889" s="3"/>
      <c r="BP1889" s="3"/>
    </row>
    <row r="1890" spans="1:68" x14ac:dyDescent="0.25">
      <c r="A1890" s="1"/>
      <c r="B1890" s="2"/>
      <c r="BJ1890" s="3"/>
      <c r="BL1890" s="3"/>
      <c r="BN1890" s="3"/>
      <c r="BP1890" s="3"/>
    </row>
    <row r="1891" spans="1:68" x14ac:dyDescent="0.25">
      <c r="A1891" s="1"/>
      <c r="B1891" s="2"/>
      <c r="BJ1891" s="3"/>
      <c r="BL1891" s="3"/>
      <c r="BN1891" s="3"/>
      <c r="BP1891" s="3"/>
    </row>
    <row r="1892" spans="1:68" x14ac:dyDescent="0.25">
      <c r="A1892" s="1"/>
      <c r="B1892" s="2"/>
      <c r="BJ1892" s="3"/>
      <c r="BL1892" s="3"/>
      <c r="BN1892" s="3"/>
      <c r="BP1892" s="3"/>
    </row>
    <row r="1893" spans="1:68" x14ac:dyDescent="0.25">
      <c r="A1893" s="1"/>
      <c r="B1893" s="2"/>
      <c r="BJ1893" s="3"/>
      <c r="BL1893" s="3"/>
      <c r="BN1893" s="3"/>
      <c r="BP1893" s="3"/>
    </row>
    <row r="1894" spans="1:68" x14ac:dyDescent="0.25">
      <c r="A1894" s="1"/>
      <c r="B1894" s="2"/>
      <c r="BJ1894" s="3"/>
      <c r="BL1894" s="3"/>
      <c r="BN1894" s="3"/>
      <c r="BP1894" s="3"/>
    </row>
    <row r="1895" spans="1:68" x14ac:dyDescent="0.25">
      <c r="A1895" s="1"/>
      <c r="B1895" s="2"/>
      <c r="BJ1895" s="3"/>
      <c r="BL1895" s="3"/>
      <c r="BN1895" s="3"/>
      <c r="BP1895" s="3"/>
    </row>
    <row r="1896" spans="1:68" x14ac:dyDescent="0.25">
      <c r="A1896" s="1"/>
      <c r="B1896" s="2"/>
      <c r="BJ1896" s="3"/>
      <c r="BL1896" s="3"/>
      <c r="BN1896" s="3"/>
      <c r="BP1896" s="3"/>
    </row>
    <row r="1897" spans="1:68" x14ac:dyDescent="0.25">
      <c r="A1897" s="1"/>
      <c r="B1897" s="2"/>
      <c r="BJ1897" s="3"/>
      <c r="BL1897" s="3"/>
      <c r="BN1897" s="3"/>
      <c r="BP1897" s="3"/>
    </row>
    <row r="1898" spans="1:68" x14ac:dyDescent="0.25">
      <c r="A1898" s="1"/>
      <c r="B1898" s="2"/>
      <c r="BJ1898" s="3"/>
      <c r="BL1898" s="3"/>
      <c r="BN1898" s="3"/>
      <c r="BP1898" s="3"/>
    </row>
    <row r="1899" spans="1:68" x14ac:dyDescent="0.25">
      <c r="A1899" s="1"/>
      <c r="B1899" s="2"/>
      <c r="BJ1899" s="3"/>
      <c r="BL1899" s="3"/>
      <c r="BN1899" s="3"/>
      <c r="BP1899" s="3"/>
    </row>
    <row r="1900" spans="1:68" x14ac:dyDescent="0.25">
      <c r="A1900" s="1"/>
      <c r="B1900" s="2"/>
      <c r="BJ1900" s="3"/>
      <c r="BL1900" s="3"/>
      <c r="BN1900" s="3"/>
      <c r="BP1900" s="3"/>
    </row>
    <row r="1901" spans="1:68" x14ac:dyDescent="0.25">
      <c r="A1901" s="1"/>
      <c r="B1901" s="2"/>
      <c r="BJ1901" s="3"/>
      <c r="BL1901" s="3"/>
      <c r="BN1901" s="3"/>
      <c r="BP1901" s="3"/>
    </row>
    <row r="1902" spans="1:68" x14ac:dyDescent="0.25">
      <c r="A1902" s="1"/>
      <c r="B1902" s="2"/>
      <c r="BJ1902" s="3"/>
      <c r="BL1902" s="3"/>
      <c r="BN1902" s="3"/>
      <c r="BP1902" s="3"/>
    </row>
    <row r="1903" spans="1:68" x14ac:dyDescent="0.25">
      <c r="A1903" s="1"/>
      <c r="B1903" s="2"/>
      <c r="BJ1903" s="3"/>
      <c r="BL1903" s="3"/>
      <c r="BN1903" s="3"/>
      <c r="BP1903" s="3"/>
    </row>
    <row r="1904" spans="1:68" x14ac:dyDescent="0.25">
      <c r="A1904" s="1"/>
      <c r="B1904" s="2"/>
      <c r="BJ1904" s="3"/>
      <c r="BL1904" s="3"/>
      <c r="BN1904" s="3"/>
      <c r="BP1904" s="3"/>
    </row>
    <row r="1905" spans="1:68" x14ac:dyDescent="0.25">
      <c r="A1905" s="1"/>
      <c r="B1905" s="2"/>
      <c r="BJ1905" s="3"/>
      <c r="BL1905" s="3"/>
      <c r="BN1905" s="3"/>
      <c r="BP1905" s="3"/>
    </row>
    <row r="1906" spans="1:68" x14ac:dyDescent="0.25">
      <c r="A1906" s="1"/>
      <c r="B1906" s="2"/>
      <c r="BJ1906" s="3"/>
      <c r="BL1906" s="3"/>
      <c r="BN1906" s="3"/>
      <c r="BP1906" s="3"/>
    </row>
    <row r="1907" spans="1:68" x14ac:dyDescent="0.25">
      <c r="A1907" s="1"/>
      <c r="B1907" s="2"/>
      <c r="BJ1907" s="3"/>
      <c r="BL1907" s="3"/>
      <c r="BN1907" s="3"/>
      <c r="BP1907" s="3"/>
    </row>
    <row r="1908" spans="1:68" x14ac:dyDescent="0.25">
      <c r="A1908" s="1"/>
      <c r="B1908" s="2"/>
      <c r="BJ1908" s="3"/>
      <c r="BL1908" s="3"/>
      <c r="BN1908" s="3"/>
      <c r="BP1908" s="3"/>
    </row>
    <row r="1909" spans="1:68" x14ac:dyDescent="0.25">
      <c r="A1909" s="1"/>
      <c r="B1909" s="2"/>
      <c r="BJ1909" s="3"/>
      <c r="BL1909" s="3"/>
      <c r="BN1909" s="3"/>
      <c r="BP1909" s="3"/>
    </row>
    <row r="1910" spans="1:68" x14ac:dyDescent="0.25">
      <c r="A1910" s="1"/>
      <c r="B1910" s="2"/>
      <c r="BJ1910" s="3"/>
      <c r="BL1910" s="3"/>
      <c r="BN1910" s="3"/>
      <c r="BP1910" s="3"/>
    </row>
    <row r="1911" spans="1:68" x14ac:dyDescent="0.25">
      <c r="A1911" s="1"/>
      <c r="B1911" s="2"/>
      <c r="BJ1911" s="3"/>
      <c r="BL1911" s="3"/>
      <c r="BN1911" s="3"/>
      <c r="BP1911" s="3"/>
    </row>
    <row r="1912" spans="1:68" x14ac:dyDescent="0.25">
      <c r="A1912" s="1"/>
      <c r="B1912" s="2"/>
      <c r="BJ1912" s="3"/>
      <c r="BL1912" s="3"/>
      <c r="BN1912" s="3"/>
      <c r="BP1912" s="3"/>
    </row>
    <row r="1913" spans="1:68" x14ac:dyDescent="0.25">
      <c r="A1913" s="1"/>
      <c r="B1913" s="2"/>
      <c r="BJ1913" s="3"/>
      <c r="BL1913" s="3"/>
      <c r="BN1913" s="3"/>
      <c r="BP1913" s="3"/>
    </row>
    <row r="1914" spans="1:68" x14ac:dyDescent="0.25">
      <c r="A1914" s="1"/>
      <c r="B1914" s="2"/>
      <c r="BJ1914" s="3"/>
      <c r="BL1914" s="3"/>
      <c r="BN1914" s="3"/>
      <c r="BP1914" s="3"/>
    </row>
    <row r="1915" spans="1:68" x14ac:dyDescent="0.25">
      <c r="A1915" s="1"/>
      <c r="B1915" s="2"/>
      <c r="BJ1915" s="3"/>
      <c r="BL1915" s="3"/>
      <c r="BN1915" s="3"/>
      <c r="BP1915" s="3"/>
    </row>
    <row r="1916" spans="1:68" x14ac:dyDescent="0.25">
      <c r="A1916" s="1"/>
      <c r="B1916" s="2"/>
      <c r="BJ1916" s="3"/>
      <c r="BL1916" s="3"/>
      <c r="BN1916" s="3"/>
      <c r="BP1916" s="3"/>
    </row>
    <row r="1917" spans="1:68" x14ac:dyDescent="0.25">
      <c r="A1917" s="1"/>
      <c r="B1917" s="2"/>
      <c r="BJ1917" s="3"/>
      <c r="BL1917" s="3"/>
      <c r="BN1917" s="3"/>
      <c r="BP1917" s="3"/>
    </row>
    <row r="1918" spans="1:68" x14ac:dyDescent="0.25">
      <c r="A1918" s="1"/>
      <c r="B1918" s="2"/>
      <c r="BJ1918" s="3"/>
      <c r="BL1918" s="3"/>
      <c r="BN1918" s="3"/>
      <c r="BP1918" s="3"/>
    </row>
    <row r="1919" spans="1:68" x14ac:dyDescent="0.25">
      <c r="A1919" s="1"/>
      <c r="B1919" s="2"/>
      <c r="BJ1919" s="3"/>
      <c r="BL1919" s="3"/>
      <c r="BN1919" s="3"/>
      <c r="BP1919" s="3"/>
    </row>
    <row r="1920" spans="1:68" x14ac:dyDescent="0.25">
      <c r="A1920" s="1"/>
      <c r="B1920" s="2"/>
      <c r="BJ1920" s="3"/>
      <c r="BL1920" s="3"/>
      <c r="BN1920" s="3"/>
      <c r="BP1920" s="3"/>
    </row>
    <row r="1921" spans="1:68" x14ac:dyDescent="0.25">
      <c r="A1921" s="1"/>
      <c r="B1921" s="2"/>
      <c r="BJ1921" s="3"/>
      <c r="BL1921" s="3"/>
      <c r="BN1921" s="3"/>
      <c r="BP1921" s="3"/>
    </row>
    <row r="1922" spans="1:68" x14ac:dyDescent="0.25">
      <c r="A1922" s="1"/>
      <c r="B1922" s="2"/>
      <c r="BJ1922" s="3"/>
      <c r="BL1922" s="3"/>
      <c r="BN1922" s="3"/>
      <c r="BP1922" s="3"/>
    </row>
    <row r="1923" spans="1:68" x14ac:dyDescent="0.25">
      <c r="A1923" s="1"/>
      <c r="B1923" s="2"/>
      <c r="BJ1923" s="3"/>
      <c r="BL1923" s="3"/>
      <c r="BN1923" s="3"/>
      <c r="BP1923" s="3"/>
    </row>
    <row r="1924" spans="1:68" x14ac:dyDescent="0.25">
      <c r="A1924" s="1"/>
      <c r="B1924" s="2"/>
      <c r="BJ1924" s="3"/>
      <c r="BL1924" s="3"/>
      <c r="BN1924" s="3"/>
      <c r="BP1924" s="3"/>
    </row>
    <row r="1925" spans="1:68" x14ac:dyDescent="0.25">
      <c r="A1925" s="1"/>
      <c r="B1925" s="2"/>
      <c r="BJ1925" s="3"/>
      <c r="BL1925" s="3"/>
      <c r="BN1925" s="3"/>
      <c r="BP1925" s="3"/>
    </row>
    <row r="1926" spans="1:68" x14ac:dyDescent="0.25">
      <c r="A1926" s="1"/>
      <c r="B1926" s="2"/>
      <c r="BJ1926" s="3"/>
      <c r="BL1926" s="3"/>
      <c r="BN1926" s="3"/>
      <c r="BP1926" s="3"/>
    </row>
    <row r="1927" spans="1:68" x14ac:dyDescent="0.25">
      <c r="A1927" s="1"/>
      <c r="B1927" s="2"/>
      <c r="BJ1927" s="3"/>
      <c r="BL1927" s="3"/>
      <c r="BN1927" s="3"/>
      <c r="BP1927" s="3"/>
    </row>
    <row r="1928" spans="1:68" x14ac:dyDescent="0.25">
      <c r="A1928" s="1"/>
      <c r="B1928" s="2"/>
      <c r="BJ1928" s="3"/>
      <c r="BL1928" s="3"/>
      <c r="BN1928" s="3"/>
      <c r="BP1928" s="3"/>
    </row>
    <row r="1929" spans="1:68" x14ac:dyDescent="0.25">
      <c r="A1929" s="1"/>
      <c r="B1929" s="2"/>
      <c r="BJ1929" s="3"/>
      <c r="BL1929" s="3"/>
      <c r="BN1929" s="3"/>
      <c r="BP1929" s="3"/>
    </row>
    <row r="1930" spans="1:68" x14ac:dyDescent="0.25">
      <c r="A1930" s="1"/>
      <c r="B1930" s="2"/>
      <c r="BJ1930" s="3"/>
      <c r="BL1930" s="3"/>
      <c r="BN1930" s="3"/>
      <c r="BP1930" s="3"/>
    </row>
    <row r="1931" spans="1:68" x14ac:dyDescent="0.25">
      <c r="A1931" s="1"/>
      <c r="B1931" s="2"/>
      <c r="BJ1931" s="3"/>
      <c r="BL1931" s="3"/>
      <c r="BN1931" s="3"/>
      <c r="BP1931" s="3"/>
    </row>
    <row r="1932" spans="1:68" x14ac:dyDescent="0.25">
      <c r="A1932" s="1"/>
      <c r="B1932" s="2"/>
      <c r="BJ1932" s="3"/>
      <c r="BL1932" s="3"/>
      <c r="BN1932" s="3"/>
      <c r="BP1932" s="3"/>
    </row>
    <row r="1933" spans="1:68" x14ac:dyDescent="0.25">
      <c r="A1933" s="1"/>
      <c r="B1933" s="2"/>
      <c r="BJ1933" s="3"/>
      <c r="BL1933" s="3"/>
      <c r="BN1933" s="3"/>
      <c r="BP1933" s="3"/>
    </row>
    <row r="1934" spans="1:68" x14ac:dyDescent="0.25">
      <c r="A1934" s="1"/>
      <c r="B1934" s="2"/>
      <c r="BJ1934" s="3"/>
      <c r="BL1934" s="3"/>
      <c r="BN1934" s="3"/>
      <c r="BP1934" s="3"/>
    </row>
    <row r="1935" spans="1:68" x14ac:dyDescent="0.25">
      <c r="A1935" s="1"/>
      <c r="B1935" s="2"/>
      <c r="BJ1935" s="3"/>
      <c r="BL1935" s="3"/>
      <c r="BN1935" s="3"/>
      <c r="BP1935" s="3"/>
    </row>
    <row r="1936" spans="1:68" x14ac:dyDescent="0.25">
      <c r="A1936" s="1"/>
      <c r="B1936" s="2"/>
      <c r="BJ1936" s="3"/>
      <c r="BL1936" s="3"/>
      <c r="BN1936" s="3"/>
      <c r="BP1936" s="3"/>
    </row>
    <row r="1937" spans="1:68" x14ac:dyDescent="0.25">
      <c r="A1937" s="1"/>
      <c r="B1937" s="2"/>
      <c r="BJ1937" s="3"/>
      <c r="BL1937" s="3"/>
      <c r="BN1937" s="3"/>
      <c r="BP1937" s="3"/>
    </row>
    <row r="1938" spans="1:68" x14ac:dyDescent="0.25">
      <c r="A1938" s="1"/>
      <c r="B1938" s="2"/>
      <c r="BJ1938" s="3"/>
      <c r="BL1938" s="3"/>
      <c r="BN1938" s="3"/>
      <c r="BP1938" s="3"/>
    </row>
    <row r="1939" spans="1:68" x14ac:dyDescent="0.25">
      <c r="A1939" s="1"/>
      <c r="B1939" s="2"/>
      <c r="BJ1939" s="3"/>
      <c r="BL1939" s="3"/>
      <c r="BN1939" s="3"/>
      <c r="BP1939" s="3"/>
    </row>
    <row r="1940" spans="1:68" x14ac:dyDescent="0.25">
      <c r="A1940" s="1"/>
      <c r="B1940" s="2"/>
      <c r="BJ1940" s="3"/>
      <c r="BL1940" s="3"/>
      <c r="BN1940" s="3"/>
      <c r="BP1940" s="3"/>
    </row>
    <row r="1941" spans="1:68" x14ac:dyDescent="0.25">
      <c r="A1941" s="1"/>
      <c r="B1941" s="2"/>
      <c r="BJ1941" s="3"/>
      <c r="BL1941" s="3"/>
      <c r="BN1941" s="3"/>
      <c r="BP1941" s="3"/>
    </row>
    <row r="1942" spans="1:68" x14ac:dyDescent="0.25">
      <c r="A1942" s="1"/>
      <c r="B1942" s="2"/>
      <c r="BJ1942" s="3"/>
      <c r="BL1942" s="3"/>
      <c r="BN1942" s="3"/>
      <c r="BP1942" s="3"/>
    </row>
    <row r="1943" spans="1:68" x14ac:dyDescent="0.25">
      <c r="A1943" s="1"/>
      <c r="B1943" s="2"/>
      <c r="BJ1943" s="3"/>
      <c r="BL1943" s="3"/>
      <c r="BN1943" s="3"/>
      <c r="BP1943" s="3"/>
    </row>
    <row r="1944" spans="1:68" x14ac:dyDescent="0.25">
      <c r="A1944" s="1"/>
      <c r="B1944" s="2"/>
      <c r="BJ1944" s="3"/>
      <c r="BL1944" s="3"/>
      <c r="BN1944" s="3"/>
      <c r="BP1944" s="3"/>
    </row>
    <row r="1945" spans="1:68" x14ac:dyDescent="0.25">
      <c r="A1945" s="1"/>
      <c r="B1945" s="2"/>
      <c r="BJ1945" s="3"/>
      <c r="BL1945" s="3"/>
      <c r="BN1945" s="3"/>
      <c r="BP1945" s="3"/>
    </row>
    <row r="1946" spans="1:68" x14ac:dyDescent="0.25">
      <c r="A1946" s="1"/>
      <c r="B1946" s="2"/>
      <c r="BJ1946" s="3"/>
      <c r="BL1946" s="3"/>
      <c r="BN1946" s="3"/>
      <c r="BP1946" s="3"/>
    </row>
    <row r="1947" spans="1:68" x14ac:dyDescent="0.25">
      <c r="A1947" s="1"/>
      <c r="B1947" s="2"/>
      <c r="BJ1947" s="3"/>
      <c r="BL1947" s="3"/>
      <c r="BN1947" s="3"/>
      <c r="BP1947" s="3"/>
    </row>
    <row r="1948" spans="1:68" x14ac:dyDescent="0.25">
      <c r="A1948" s="1"/>
      <c r="B1948" s="2"/>
      <c r="BJ1948" s="3"/>
      <c r="BL1948" s="3"/>
      <c r="BN1948" s="3"/>
      <c r="BP1948" s="3"/>
    </row>
    <row r="1949" spans="1:68" x14ac:dyDescent="0.25">
      <c r="A1949" s="1"/>
      <c r="B1949" s="2"/>
      <c r="BJ1949" s="3"/>
      <c r="BL1949" s="3"/>
      <c r="BN1949" s="3"/>
      <c r="BP1949" s="3"/>
    </row>
    <row r="1950" spans="1:68" x14ac:dyDescent="0.25">
      <c r="A1950" s="1"/>
      <c r="B1950" s="2"/>
      <c r="BJ1950" s="3"/>
      <c r="BL1950" s="3"/>
      <c r="BN1950" s="3"/>
      <c r="BP1950" s="3"/>
    </row>
    <row r="1951" spans="1:68" x14ac:dyDescent="0.25">
      <c r="A1951" s="1"/>
      <c r="B1951" s="2"/>
      <c r="BJ1951" s="3"/>
      <c r="BL1951" s="3"/>
      <c r="BN1951" s="3"/>
      <c r="BP1951" s="3"/>
    </row>
    <row r="1952" spans="1:68" x14ac:dyDescent="0.25">
      <c r="A1952" s="1"/>
      <c r="B1952" s="2"/>
      <c r="BJ1952" s="3"/>
      <c r="BL1952" s="3"/>
      <c r="BN1952" s="3"/>
      <c r="BP1952" s="3"/>
    </row>
    <row r="1953" spans="1:68" x14ac:dyDescent="0.25">
      <c r="A1953" s="1"/>
      <c r="B1953" s="2"/>
      <c r="BJ1953" s="3"/>
      <c r="BL1953" s="3"/>
      <c r="BN1953" s="3"/>
      <c r="BP1953" s="3"/>
    </row>
    <row r="1954" spans="1:68" x14ac:dyDescent="0.25">
      <c r="A1954" s="1"/>
      <c r="B1954" s="2"/>
      <c r="BJ1954" s="3"/>
      <c r="BL1954" s="3"/>
      <c r="BN1954" s="3"/>
      <c r="BP1954" s="3"/>
    </row>
    <row r="1955" spans="1:68" x14ac:dyDescent="0.25">
      <c r="A1955" s="1"/>
      <c r="B1955" s="2"/>
      <c r="BJ1955" s="3"/>
      <c r="BL1955" s="3"/>
      <c r="BN1955" s="3"/>
      <c r="BP1955" s="3"/>
    </row>
    <row r="1956" spans="1:68" x14ac:dyDescent="0.25">
      <c r="A1956" s="1"/>
      <c r="B1956" s="2"/>
      <c r="BJ1956" s="3"/>
      <c r="BL1956" s="3"/>
      <c r="BN1956" s="3"/>
      <c r="BP1956" s="3"/>
    </row>
    <row r="1957" spans="1:68" x14ac:dyDescent="0.25">
      <c r="A1957" s="1"/>
      <c r="B1957" s="2"/>
      <c r="BJ1957" s="3"/>
      <c r="BL1957" s="3"/>
      <c r="BN1957" s="3"/>
      <c r="BP1957" s="3"/>
    </row>
    <row r="1958" spans="1:68" x14ac:dyDescent="0.25">
      <c r="A1958" s="1"/>
      <c r="B1958" s="2"/>
      <c r="BJ1958" s="3"/>
      <c r="BL1958" s="3"/>
      <c r="BN1958" s="3"/>
      <c r="BP1958" s="3"/>
    </row>
    <row r="1959" spans="1:68" x14ac:dyDescent="0.25">
      <c r="A1959" s="1"/>
      <c r="B1959" s="2"/>
      <c r="BJ1959" s="3"/>
      <c r="BL1959" s="3"/>
      <c r="BN1959" s="3"/>
      <c r="BP1959" s="3"/>
    </row>
    <row r="1960" spans="1:68" x14ac:dyDescent="0.25">
      <c r="A1960" s="1"/>
      <c r="B1960" s="2"/>
      <c r="BJ1960" s="3"/>
      <c r="BL1960" s="3"/>
      <c r="BN1960" s="3"/>
      <c r="BP1960" s="3"/>
    </row>
    <row r="1961" spans="1:68" x14ac:dyDescent="0.25">
      <c r="A1961" s="1"/>
      <c r="B1961" s="2"/>
      <c r="BJ1961" s="3"/>
      <c r="BL1961" s="3"/>
      <c r="BN1961" s="3"/>
      <c r="BP1961" s="3"/>
    </row>
    <row r="1962" spans="1:68" x14ac:dyDescent="0.25">
      <c r="A1962" s="1"/>
      <c r="B1962" s="2"/>
      <c r="BJ1962" s="3"/>
      <c r="BL1962" s="3"/>
      <c r="BN1962" s="3"/>
      <c r="BP1962" s="3"/>
    </row>
    <row r="1963" spans="1:68" x14ac:dyDescent="0.25">
      <c r="A1963" s="1"/>
      <c r="B1963" s="2"/>
      <c r="BJ1963" s="3"/>
      <c r="BL1963" s="3"/>
      <c r="BN1963" s="3"/>
      <c r="BP1963" s="3"/>
    </row>
    <row r="1964" spans="1:68" x14ac:dyDescent="0.25">
      <c r="A1964" s="1"/>
      <c r="B1964" s="2"/>
      <c r="BJ1964" s="3"/>
      <c r="BL1964" s="3"/>
      <c r="BN1964" s="3"/>
      <c r="BP1964" s="3"/>
    </row>
    <row r="1965" spans="1:68" x14ac:dyDescent="0.25">
      <c r="A1965" s="1"/>
      <c r="B1965" s="2"/>
      <c r="BJ1965" s="3"/>
      <c r="BL1965" s="3"/>
      <c r="BN1965" s="3"/>
      <c r="BP1965" s="3"/>
    </row>
    <row r="1966" spans="1:68" x14ac:dyDescent="0.25">
      <c r="A1966" s="1"/>
      <c r="B1966" s="2"/>
      <c r="BJ1966" s="3"/>
      <c r="BL1966" s="3"/>
      <c r="BN1966" s="3"/>
      <c r="BP1966" s="3"/>
    </row>
    <row r="1967" spans="1:68" x14ac:dyDescent="0.25">
      <c r="A1967" s="1"/>
      <c r="B1967" s="2"/>
      <c r="BJ1967" s="3"/>
      <c r="BL1967" s="3"/>
      <c r="BN1967" s="3"/>
      <c r="BP1967" s="3"/>
    </row>
    <row r="1968" spans="1:68" x14ac:dyDescent="0.25">
      <c r="A1968" s="1"/>
      <c r="B1968" s="2"/>
      <c r="BJ1968" s="3"/>
      <c r="BL1968" s="3"/>
      <c r="BN1968" s="3"/>
      <c r="BP1968" s="3"/>
    </row>
    <row r="1969" spans="1:68" x14ac:dyDescent="0.25">
      <c r="A1969" s="1"/>
      <c r="B1969" s="2"/>
      <c r="BJ1969" s="3"/>
      <c r="BL1969" s="3"/>
      <c r="BN1969" s="3"/>
      <c r="BP1969" s="3"/>
    </row>
    <row r="1970" spans="1:68" x14ac:dyDescent="0.25">
      <c r="A1970" s="1"/>
      <c r="B1970" s="2"/>
      <c r="BJ1970" s="3"/>
      <c r="BL1970" s="3"/>
      <c r="BN1970" s="3"/>
      <c r="BP1970" s="3"/>
    </row>
    <row r="1971" spans="1:68" x14ac:dyDescent="0.25">
      <c r="A1971" s="1"/>
      <c r="B1971" s="2"/>
      <c r="BJ1971" s="3"/>
      <c r="BL1971" s="3"/>
      <c r="BN1971" s="3"/>
      <c r="BP1971" s="3"/>
    </row>
    <row r="1972" spans="1:68" x14ac:dyDescent="0.25">
      <c r="A1972" s="1"/>
      <c r="B1972" s="2"/>
      <c r="BJ1972" s="3"/>
      <c r="BL1972" s="3"/>
      <c r="BN1972" s="3"/>
      <c r="BP1972" s="3"/>
    </row>
    <row r="1973" spans="1:68" x14ac:dyDescent="0.25">
      <c r="A1973" s="1"/>
      <c r="B1973" s="2"/>
      <c r="BJ1973" s="3"/>
      <c r="BL1973" s="3"/>
      <c r="BN1973" s="3"/>
      <c r="BP1973" s="3"/>
    </row>
    <row r="1974" spans="1:68" x14ac:dyDescent="0.25">
      <c r="A1974" s="1"/>
      <c r="B1974" s="2"/>
      <c r="BJ1974" s="3"/>
      <c r="BL1974" s="3"/>
      <c r="BN1974" s="3"/>
      <c r="BP1974" s="3"/>
    </row>
    <row r="1975" spans="1:68" x14ac:dyDescent="0.25">
      <c r="A1975" s="1"/>
      <c r="B1975" s="2"/>
      <c r="BJ1975" s="3"/>
      <c r="BL1975" s="3"/>
      <c r="BN1975" s="3"/>
      <c r="BP1975" s="3"/>
    </row>
    <row r="1976" spans="1:68" x14ac:dyDescent="0.25">
      <c r="A1976" s="1"/>
      <c r="B1976" s="2"/>
      <c r="BJ1976" s="3"/>
      <c r="BL1976" s="3"/>
      <c r="BN1976" s="3"/>
      <c r="BP1976" s="3"/>
    </row>
    <row r="1977" spans="1:68" x14ac:dyDescent="0.25">
      <c r="A1977" s="1"/>
      <c r="B1977" s="2"/>
      <c r="BJ1977" s="3"/>
      <c r="BL1977" s="3"/>
      <c r="BN1977" s="3"/>
      <c r="BP1977" s="3"/>
    </row>
    <row r="1978" spans="1:68" x14ac:dyDescent="0.25">
      <c r="A1978" s="1"/>
      <c r="B1978" s="2"/>
      <c r="BJ1978" s="3"/>
      <c r="BL1978" s="3"/>
      <c r="BN1978" s="3"/>
      <c r="BP1978" s="3"/>
    </row>
    <row r="1979" spans="1:68" x14ac:dyDescent="0.25">
      <c r="A1979" s="1"/>
      <c r="B1979" s="2"/>
      <c r="BJ1979" s="3"/>
      <c r="BL1979" s="3"/>
      <c r="BN1979" s="3"/>
      <c r="BP1979" s="3"/>
    </row>
    <row r="1980" spans="1:68" x14ac:dyDescent="0.25">
      <c r="A1980" s="1"/>
      <c r="B1980" s="2"/>
      <c r="BJ1980" s="3"/>
      <c r="BL1980" s="3"/>
      <c r="BN1980" s="3"/>
      <c r="BP1980" s="3"/>
    </row>
    <row r="1981" spans="1:68" x14ac:dyDescent="0.25">
      <c r="A1981" s="1"/>
      <c r="B1981" s="2"/>
      <c r="BJ1981" s="3"/>
      <c r="BL1981" s="3"/>
      <c r="BN1981" s="3"/>
      <c r="BP1981" s="3"/>
    </row>
    <row r="1982" spans="1:68" x14ac:dyDescent="0.25">
      <c r="A1982" s="1"/>
      <c r="B1982" s="2"/>
      <c r="BJ1982" s="3"/>
      <c r="BL1982" s="3"/>
      <c r="BN1982" s="3"/>
      <c r="BP1982" s="3"/>
    </row>
    <row r="1983" spans="1:68" x14ac:dyDescent="0.25">
      <c r="A1983" s="1"/>
      <c r="B1983" s="2"/>
      <c r="BJ1983" s="3"/>
      <c r="BL1983" s="3"/>
      <c r="BN1983" s="3"/>
      <c r="BP1983" s="3"/>
    </row>
    <row r="1984" spans="1:68" x14ac:dyDescent="0.25">
      <c r="A1984" s="1"/>
      <c r="B1984" s="2"/>
      <c r="BJ1984" s="3"/>
      <c r="BL1984" s="3"/>
      <c r="BN1984" s="3"/>
      <c r="BP1984" s="3"/>
    </row>
    <row r="1985" spans="1:68" x14ac:dyDescent="0.25">
      <c r="A1985" s="1"/>
      <c r="B1985" s="2"/>
      <c r="BJ1985" s="3"/>
      <c r="BL1985" s="3"/>
      <c r="BN1985" s="3"/>
      <c r="BP1985" s="3"/>
    </row>
    <row r="1986" spans="1:68" x14ac:dyDescent="0.25">
      <c r="A1986" s="1"/>
      <c r="B1986" s="2"/>
      <c r="BJ1986" s="3"/>
      <c r="BL1986" s="3"/>
      <c r="BN1986" s="3"/>
      <c r="BP1986" s="3"/>
    </row>
    <row r="1987" spans="1:68" x14ac:dyDescent="0.25">
      <c r="A1987" s="1"/>
      <c r="B1987" s="2"/>
      <c r="BJ1987" s="3"/>
      <c r="BL1987" s="3"/>
      <c r="BN1987" s="3"/>
      <c r="BP1987" s="3"/>
    </row>
    <row r="1988" spans="1:68" x14ac:dyDescent="0.25">
      <c r="A1988" s="1"/>
      <c r="B1988" s="2"/>
      <c r="BJ1988" s="3"/>
      <c r="BL1988" s="3"/>
      <c r="BN1988" s="3"/>
      <c r="BP1988" s="3"/>
    </row>
    <row r="1989" spans="1:68" x14ac:dyDescent="0.25">
      <c r="A1989" s="1"/>
      <c r="B1989" s="2"/>
      <c r="BJ1989" s="3"/>
      <c r="BL1989" s="3"/>
      <c r="BN1989" s="3"/>
      <c r="BP1989" s="3"/>
    </row>
    <row r="1990" spans="1:68" x14ac:dyDescent="0.25">
      <c r="A1990" s="1"/>
      <c r="B1990" s="2"/>
      <c r="BJ1990" s="3"/>
      <c r="BL1990" s="3"/>
      <c r="BN1990" s="3"/>
      <c r="BP1990" s="3"/>
    </row>
    <row r="1991" spans="1:68" x14ac:dyDescent="0.25">
      <c r="A1991" s="1"/>
      <c r="B1991" s="2"/>
      <c r="BJ1991" s="3"/>
      <c r="BL1991" s="3"/>
      <c r="BN1991" s="3"/>
      <c r="BP1991" s="3"/>
    </row>
    <row r="1992" spans="1:68" x14ac:dyDescent="0.25">
      <c r="A1992" s="1"/>
      <c r="B1992" s="2"/>
      <c r="BJ1992" s="3"/>
      <c r="BL1992" s="3"/>
      <c r="BN1992" s="3"/>
      <c r="BP1992" s="3"/>
    </row>
    <row r="1993" spans="1:68" x14ac:dyDescent="0.25">
      <c r="A1993" s="1"/>
      <c r="B1993" s="2"/>
      <c r="BJ1993" s="3"/>
      <c r="BL1993" s="3"/>
      <c r="BN1993" s="3"/>
      <c r="BP1993" s="3"/>
    </row>
    <row r="1994" spans="1:68" x14ac:dyDescent="0.25">
      <c r="A1994" s="1"/>
      <c r="B1994" s="2"/>
      <c r="BJ1994" s="3"/>
      <c r="BL1994" s="3"/>
      <c r="BN1994" s="3"/>
      <c r="BP1994" s="3"/>
    </row>
    <row r="1995" spans="1:68" x14ac:dyDescent="0.25">
      <c r="A1995" s="1"/>
      <c r="B1995" s="2"/>
      <c r="BJ1995" s="3"/>
      <c r="BL1995" s="3"/>
      <c r="BN1995" s="3"/>
      <c r="BP1995" s="3"/>
    </row>
    <row r="1996" spans="1:68" x14ac:dyDescent="0.25">
      <c r="A1996" s="1"/>
      <c r="B1996" s="2"/>
      <c r="BJ1996" s="3"/>
      <c r="BL1996" s="3"/>
      <c r="BN1996" s="3"/>
      <c r="BP1996" s="3"/>
    </row>
    <row r="1997" spans="1:68" x14ac:dyDescent="0.25">
      <c r="A1997" s="1"/>
      <c r="B1997" s="2"/>
      <c r="BJ1997" s="3"/>
      <c r="BL1997" s="3"/>
      <c r="BN1997" s="3"/>
      <c r="BP1997" s="3"/>
    </row>
    <row r="1998" spans="1:68" x14ac:dyDescent="0.25">
      <c r="A1998" s="1"/>
      <c r="B1998" s="2"/>
      <c r="BJ1998" s="3"/>
      <c r="BL1998" s="3"/>
      <c r="BN1998" s="3"/>
      <c r="BP1998" s="3"/>
    </row>
    <row r="1999" spans="1:68" x14ac:dyDescent="0.25">
      <c r="A1999" s="1"/>
      <c r="B1999" s="2"/>
      <c r="BJ1999" s="3"/>
      <c r="BL1999" s="3"/>
      <c r="BN1999" s="3"/>
      <c r="BP1999" s="3"/>
    </row>
    <row r="2000" spans="1:68" x14ac:dyDescent="0.25">
      <c r="A2000" s="1"/>
      <c r="B2000" s="2"/>
      <c r="BJ2000" s="3"/>
      <c r="BL2000" s="3"/>
      <c r="BN2000" s="3"/>
      <c r="BP2000" s="3"/>
    </row>
    <row r="2001" spans="1:68" x14ac:dyDescent="0.25">
      <c r="A2001" s="1"/>
      <c r="B2001" s="2"/>
      <c r="BJ2001" s="3"/>
      <c r="BL2001" s="3"/>
      <c r="BN2001" s="3"/>
      <c r="BP2001" s="3"/>
    </row>
    <row r="2002" spans="1:68" x14ac:dyDescent="0.25">
      <c r="A2002" s="1"/>
      <c r="B2002" s="2"/>
      <c r="BJ2002" s="3"/>
      <c r="BL2002" s="3"/>
      <c r="BN2002" s="3"/>
      <c r="BP2002" s="3"/>
    </row>
    <row r="2003" spans="1:68" x14ac:dyDescent="0.25">
      <c r="A2003" s="1"/>
      <c r="B2003" s="2"/>
      <c r="BJ2003" s="3"/>
      <c r="BL2003" s="3"/>
      <c r="BN2003" s="3"/>
      <c r="BP2003" s="3"/>
    </row>
    <row r="2004" spans="1:68" x14ac:dyDescent="0.25">
      <c r="A2004" s="1"/>
      <c r="B2004" s="2"/>
      <c r="BJ2004" s="3"/>
      <c r="BL2004" s="3"/>
      <c r="BN2004" s="3"/>
      <c r="BP2004" s="3"/>
    </row>
    <row r="2005" spans="1:68" x14ac:dyDescent="0.25">
      <c r="A2005" s="1"/>
      <c r="B2005" s="2"/>
      <c r="BJ2005" s="3"/>
      <c r="BL2005" s="3"/>
      <c r="BN2005" s="3"/>
      <c r="BP2005" s="3"/>
    </row>
    <row r="2006" spans="1:68" x14ac:dyDescent="0.25">
      <c r="A2006" s="1"/>
      <c r="B2006" s="2"/>
      <c r="BJ2006" s="3"/>
      <c r="BL2006" s="3"/>
      <c r="BN2006" s="3"/>
      <c r="BP2006" s="3"/>
    </row>
    <row r="2007" spans="1:68" x14ac:dyDescent="0.25">
      <c r="A2007" s="1"/>
      <c r="B2007" s="2"/>
      <c r="BJ2007" s="3"/>
      <c r="BL2007" s="3"/>
      <c r="BN2007" s="3"/>
      <c r="BP2007" s="3"/>
    </row>
    <row r="2008" spans="1:68" x14ac:dyDescent="0.25">
      <c r="A2008" s="1"/>
      <c r="B2008" s="2"/>
      <c r="BJ2008" s="3"/>
      <c r="BL2008" s="3"/>
      <c r="BN2008" s="3"/>
      <c r="BP2008" s="3"/>
    </row>
    <row r="2009" spans="1:68" x14ac:dyDescent="0.25">
      <c r="A2009" s="1"/>
      <c r="B2009" s="2"/>
      <c r="BJ2009" s="3"/>
      <c r="BL2009" s="3"/>
      <c r="BN2009" s="3"/>
      <c r="BP2009" s="3"/>
    </row>
    <row r="2010" spans="1:68" x14ac:dyDescent="0.25">
      <c r="A2010" s="1"/>
      <c r="B2010" s="2"/>
      <c r="BJ2010" s="3"/>
      <c r="BL2010" s="3"/>
      <c r="BN2010" s="3"/>
      <c r="BP2010" s="3"/>
    </row>
    <row r="2011" spans="1:68" x14ac:dyDescent="0.25">
      <c r="A2011" s="1"/>
      <c r="B2011" s="2"/>
      <c r="BJ2011" s="3"/>
      <c r="BL2011" s="3"/>
      <c r="BN2011" s="3"/>
      <c r="BP2011" s="3"/>
    </row>
    <row r="2012" spans="1:68" x14ac:dyDescent="0.25">
      <c r="A2012" s="1"/>
      <c r="B2012" s="2"/>
      <c r="BJ2012" s="3"/>
      <c r="BL2012" s="3"/>
      <c r="BN2012" s="3"/>
      <c r="BP2012" s="3"/>
    </row>
    <row r="2013" spans="1:68" x14ac:dyDescent="0.25">
      <c r="A2013" s="1"/>
      <c r="B2013" s="2"/>
      <c r="BJ2013" s="3"/>
      <c r="BL2013" s="3"/>
      <c r="BN2013" s="3"/>
      <c r="BP2013" s="3"/>
    </row>
    <row r="2014" spans="1:68" x14ac:dyDescent="0.25">
      <c r="A2014" s="1"/>
      <c r="B2014" s="2"/>
      <c r="BJ2014" s="3"/>
      <c r="BL2014" s="3"/>
      <c r="BN2014" s="3"/>
      <c r="BP2014" s="3"/>
    </row>
    <row r="2015" spans="1:68" x14ac:dyDescent="0.25">
      <c r="A2015" s="1"/>
      <c r="B2015" s="2"/>
      <c r="BJ2015" s="3"/>
      <c r="BL2015" s="3"/>
      <c r="BN2015" s="3"/>
      <c r="BP2015" s="3"/>
    </row>
    <row r="2016" spans="1:68" x14ac:dyDescent="0.25">
      <c r="A2016" s="1"/>
      <c r="B2016" s="2"/>
      <c r="BJ2016" s="3"/>
      <c r="BL2016" s="3"/>
      <c r="BN2016" s="3"/>
      <c r="BP2016" s="3"/>
    </row>
    <row r="2017" spans="1:68" x14ac:dyDescent="0.25">
      <c r="A2017" s="1"/>
      <c r="B2017" s="2"/>
      <c r="BJ2017" s="3"/>
      <c r="BL2017" s="3"/>
      <c r="BN2017" s="3"/>
      <c r="BP2017" s="3"/>
    </row>
    <row r="2018" spans="1:68" x14ac:dyDescent="0.25">
      <c r="A2018" s="1"/>
      <c r="B2018" s="2"/>
      <c r="BJ2018" s="3"/>
      <c r="BL2018" s="3"/>
      <c r="BN2018" s="3"/>
      <c r="BP2018" s="3"/>
    </row>
    <row r="2019" spans="1:68" x14ac:dyDescent="0.25">
      <c r="A2019" s="1"/>
      <c r="B2019" s="2"/>
      <c r="BJ2019" s="3"/>
      <c r="BL2019" s="3"/>
      <c r="BN2019" s="3"/>
      <c r="BP2019" s="3"/>
    </row>
    <row r="2020" spans="1:68" x14ac:dyDescent="0.25">
      <c r="A2020" s="1"/>
      <c r="B2020" s="2"/>
      <c r="BJ2020" s="3"/>
      <c r="BL2020" s="3"/>
      <c r="BN2020" s="3"/>
      <c r="BP2020" s="3"/>
    </row>
    <row r="2021" spans="1:68" x14ac:dyDescent="0.25">
      <c r="A2021" s="1"/>
      <c r="B2021" s="2"/>
      <c r="BJ2021" s="3"/>
      <c r="BL2021" s="3"/>
      <c r="BN2021" s="3"/>
      <c r="BP2021" s="3"/>
    </row>
    <row r="2022" spans="1:68" x14ac:dyDescent="0.25">
      <c r="A2022" s="1"/>
      <c r="B2022" s="2"/>
      <c r="BJ2022" s="3"/>
      <c r="BL2022" s="3"/>
      <c r="BN2022" s="3"/>
      <c r="BP2022" s="3"/>
    </row>
    <row r="2023" spans="1:68" x14ac:dyDescent="0.25">
      <c r="A2023" s="1"/>
      <c r="B2023" s="2"/>
      <c r="BJ2023" s="3"/>
      <c r="BL2023" s="3"/>
      <c r="BN2023" s="3"/>
      <c r="BP2023" s="3"/>
    </row>
    <row r="2024" spans="1:68" x14ac:dyDescent="0.25">
      <c r="A2024" s="1"/>
      <c r="B2024" s="2"/>
      <c r="BJ2024" s="3"/>
      <c r="BL2024" s="3"/>
      <c r="BN2024" s="3"/>
      <c r="BP2024" s="3"/>
    </row>
    <row r="2025" spans="1:68" x14ac:dyDescent="0.25">
      <c r="A2025" s="1"/>
      <c r="B2025" s="2"/>
      <c r="BJ2025" s="3"/>
      <c r="BL2025" s="3"/>
      <c r="BN2025" s="3"/>
      <c r="BP2025" s="3"/>
    </row>
    <row r="2026" spans="1:68" x14ac:dyDescent="0.25">
      <c r="A2026" s="1"/>
      <c r="B2026" s="2"/>
      <c r="BJ2026" s="3"/>
      <c r="BL2026" s="3"/>
      <c r="BN2026" s="3"/>
      <c r="BP2026" s="3"/>
    </row>
    <row r="2027" spans="1:68" x14ac:dyDescent="0.25">
      <c r="A2027" s="1"/>
      <c r="B2027" s="2"/>
      <c r="BJ2027" s="3"/>
      <c r="BL2027" s="3"/>
      <c r="BN2027" s="3"/>
      <c r="BP2027" s="3"/>
    </row>
    <row r="2028" spans="1:68" x14ac:dyDescent="0.25">
      <c r="A2028" s="1"/>
      <c r="B2028" s="2"/>
      <c r="BJ2028" s="3"/>
      <c r="BL2028" s="3"/>
      <c r="BN2028" s="3"/>
      <c r="BP2028" s="3"/>
    </row>
    <row r="2029" spans="1:68" x14ac:dyDescent="0.25">
      <c r="A2029" s="1"/>
      <c r="B2029" s="2"/>
      <c r="BJ2029" s="3"/>
      <c r="BL2029" s="3"/>
      <c r="BN2029" s="3"/>
      <c r="BP2029" s="3"/>
    </row>
    <row r="2030" spans="1:68" x14ac:dyDescent="0.25">
      <c r="A2030" s="1"/>
      <c r="B2030" s="2"/>
      <c r="BJ2030" s="3"/>
      <c r="BL2030" s="3"/>
      <c r="BN2030" s="3"/>
      <c r="BP2030" s="3"/>
    </row>
    <row r="2031" spans="1:68" x14ac:dyDescent="0.25">
      <c r="A2031" s="1"/>
      <c r="B2031" s="2"/>
      <c r="BJ2031" s="3"/>
      <c r="BL2031" s="3"/>
      <c r="BN2031" s="3"/>
      <c r="BP2031" s="3"/>
    </row>
    <row r="2032" spans="1:68" x14ac:dyDescent="0.25">
      <c r="A2032" s="1"/>
      <c r="B2032" s="2"/>
      <c r="BJ2032" s="3"/>
      <c r="BL2032" s="3"/>
      <c r="BN2032" s="3"/>
      <c r="BP2032" s="3"/>
    </row>
    <row r="2033" spans="1:68" x14ac:dyDescent="0.25">
      <c r="A2033" s="1"/>
      <c r="B2033" s="2"/>
      <c r="BJ2033" s="3"/>
      <c r="BL2033" s="3"/>
      <c r="BN2033" s="3"/>
      <c r="BP2033" s="3"/>
    </row>
    <row r="2034" spans="1:68" x14ac:dyDescent="0.25">
      <c r="A2034" s="1"/>
      <c r="B2034" s="2"/>
      <c r="BJ2034" s="3"/>
      <c r="BL2034" s="3"/>
      <c r="BN2034" s="3"/>
      <c r="BP2034" s="3"/>
    </row>
    <row r="2035" spans="1:68" x14ac:dyDescent="0.25">
      <c r="A2035" s="1"/>
      <c r="B2035" s="2"/>
      <c r="BJ2035" s="3"/>
      <c r="BL2035" s="3"/>
      <c r="BN2035" s="3"/>
      <c r="BP2035" s="3"/>
    </row>
    <row r="2036" spans="1:68" x14ac:dyDescent="0.25">
      <c r="A2036" s="1"/>
      <c r="B2036" s="2"/>
      <c r="BJ2036" s="3"/>
      <c r="BL2036" s="3"/>
      <c r="BN2036" s="3"/>
      <c r="BP2036" s="3"/>
    </row>
    <row r="2037" spans="1:68" x14ac:dyDescent="0.25">
      <c r="A2037" s="1"/>
      <c r="B2037" s="2"/>
      <c r="BJ2037" s="3"/>
      <c r="BL2037" s="3"/>
      <c r="BN2037" s="3"/>
      <c r="BP2037" s="3"/>
    </row>
    <row r="2038" spans="1:68" x14ac:dyDescent="0.25">
      <c r="A2038" s="1"/>
      <c r="B2038" s="2"/>
      <c r="BJ2038" s="3"/>
      <c r="BL2038" s="3"/>
      <c r="BN2038" s="3"/>
      <c r="BP2038" s="3"/>
    </row>
    <row r="2039" spans="1:68" x14ac:dyDescent="0.25">
      <c r="A2039" s="1"/>
      <c r="B2039" s="2"/>
      <c r="BJ2039" s="3"/>
      <c r="BL2039" s="3"/>
      <c r="BN2039" s="3"/>
      <c r="BP2039" s="3"/>
    </row>
    <row r="2040" spans="1:68" x14ac:dyDescent="0.25">
      <c r="A2040" s="1"/>
      <c r="B2040" s="2"/>
      <c r="BJ2040" s="3"/>
      <c r="BL2040" s="3"/>
      <c r="BN2040" s="3"/>
      <c r="BP2040" s="3"/>
    </row>
    <row r="2041" spans="1:68" x14ac:dyDescent="0.25">
      <c r="A2041" s="1"/>
      <c r="B2041" s="2"/>
      <c r="BJ2041" s="3"/>
      <c r="BL2041" s="3"/>
      <c r="BN2041" s="3"/>
      <c r="BP2041" s="3"/>
    </row>
    <row r="2042" spans="1:68" x14ac:dyDescent="0.25">
      <c r="A2042" s="1"/>
      <c r="B2042" s="2"/>
      <c r="BJ2042" s="3"/>
      <c r="BL2042" s="3"/>
      <c r="BN2042" s="3"/>
      <c r="BP2042" s="3"/>
    </row>
    <row r="2043" spans="1:68" x14ac:dyDescent="0.25">
      <c r="A2043" s="1"/>
      <c r="B2043" s="2"/>
      <c r="BJ2043" s="3"/>
      <c r="BL2043" s="3"/>
      <c r="BN2043" s="3"/>
      <c r="BP2043" s="3"/>
    </row>
    <row r="2044" spans="1:68" x14ac:dyDescent="0.25">
      <c r="A2044" s="1"/>
      <c r="B2044" s="2"/>
      <c r="BJ2044" s="3"/>
      <c r="BL2044" s="3"/>
      <c r="BN2044" s="3"/>
      <c r="BP2044" s="3"/>
    </row>
    <row r="2045" spans="1:68" x14ac:dyDescent="0.25">
      <c r="A2045" s="1"/>
      <c r="B2045" s="2"/>
      <c r="BJ2045" s="3"/>
      <c r="BL2045" s="3"/>
      <c r="BN2045" s="3"/>
      <c r="BP2045" s="3"/>
    </row>
    <row r="2046" spans="1:68" x14ac:dyDescent="0.25">
      <c r="A2046" s="1"/>
      <c r="B2046" s="2"/>
      <c r="BJ2046" s="3"/>
      <c r="BL2046" s="3"/>
      <c r="BN2046" s="3"/>
      <c r="BP2046" s="3"/>
    </row>
    <row r="2047" spans="1:68" x14ac:dyDescent="0.25">
      <c r="A2047" s="1"/>
      <c r="B2047" s="2"/>
      <c r="BJ2047" s="3"/>
      <c r="BL2047" s="3"/>
      <c r="BN2047" s="3"/>
      <c r="BP2047" s="3"/>
    </row>
    <row r="2048" spans="1:68" x14ac:dyDescent="0.25">
      <c r="A2048" s="1"/>
      <c r="B2048" s="2"/>
      <c r="BJ2048" s="3"/>
      <c r="BL2048" s="3"/>
      <c r="BN2048" s="3"/>
      <c r="BP2048" s="3"/>
    </row>
    <row r="2049" spans="1:68" x14ac:dyDescent="0.25">
      <c r="A2049" s="1"/>
      <c r="B2049" s="2"/>
      <c r="BJ2049" s="3"/>
      <c r="BL2049" s="3"/>
      <c r="BN2049" s="3"/>
      <c r="BP2049" s="3"/>
    </row>
    <row r="2050" spans="1:68" x14ac:dyDescent="0.25">
      <c r="A2050" s="1"/>
      <c r="B2050" s="2"/>
      <c r="BJ2050" s="3"/>
      <c r="BL2050" s="3"/>
      <c r="BN2050" s="3"/>
      <c r="BP2050" s="3"/>
    </row>
    <row r="2051" spans="1:68" x14ac:dyDescent="0.25">
      <c r="A2051" s="1"/>
      <c r="B2051" s="2"/>
      <c r="BJ2051" s="3"/>
      <c r="BL2051" s="3"/>
      <c r="BN2051" s="3"/>
      <c r="BP2051" s="3"/>
    </row>
    <row r="2052" spans="1:68" x14ac:dyDescent="0.25">
      <c r="A2052" s="1"/>
      <c r="B2052" s="2"/>
      <c r="BJ2052" s="3"/>
      <c r="BL2052" s="3"/>
      <c r="BN2052" s="3"/>
      <c r="BP2052" s="3"/>
    </row>
    <row r="2053" spans="1:68" x14ac:dyDescent="0.25">
      <c r="A2053" s="1"/>
      <c r="B2053" s="2"/>
      <c r="BJ2053" s="3"/>
      <c r="BL2053" s="3"/>
      <c r="BN2053" s="3"/>
      <c r="BP2053" s="3"/>
    </row>
    <row r="2054" spans="1:68" x14ac:dyDescent="0.25">
      <c r="A2054" s="1"/>
      <c r="B2054" s="2"/>
      <c r="BJ2054" s="3"/>
      <c r="BL2054" s="3"/>
      <c r="BN2054" s="3"/>
      <c r="BP2054" s="3"/>
    </row>
    <row r="2055" spans="1:68" x14ac:dyDescent="0.25">
      <c r="A2055" s="1"/>
      <c r="B2055" s="2"/>
      <c r="BJ2055" s="3"/>
      <c r="BL2055" s="3"/>
      <c r="BN2055" s="3"/>
      <c r="BP2055" s="3"/>
    </row>
    <row r="2056" spans="1:68" x14ac:dyDescent="0.25">
      <c r="A2056" s="1"/>
      <c r="B2056" s="2"/>
      <c r="BJ2056" s="3"/>
      <c r="BL2056" s="3"/>
      <c r="BN2056" s="3"/>
      <c r="BP2056" s="3"/>
    </row>
    <row r="2057" spans="1:68" x14ac:dyDescent="0.25">
      <c r="A2057" s="1"/>
      <c r="B2057" s="2"/>
      <c r="BJ2057" s="3"/>
      <c r="BL2057" s="3"/>
      <c r="BN2057" s="3"/>
      <c r="BP2057" s="3"/>
    </row>
    <row r="2058" spans="1:68" x14ac:dyDescent="0.25">
      <c r="A2058" s="1"/>
      <c r="B2058" s="2"/>
      <c r="BJ2058" s="3"/>
      <c r="BL2058" s="3"/>
      <c r="BN2058" s="3"/>
      <c r="BP2058" s="3"/>
    </row>
    <row r="2059" spans="1:68" x14ac:dyDescent="0.25">
      <c r="A2059" s="1"/>
      <c r="B2059" s="2"/>
      <c r="BJ2059" s="3"/>
      <c r="BL2059" s="3"/>
      <c r="BN2059" s="3"/>
      <c r="BP2059" s="3"/>
    </row>
    <row r="2060" spans="1:68" x14ac:dyDescent="0.25">
      <c r="A2060" s="1"/>
      <c r="B2060" s="2"/>
      <c r="BJ2060" s="3"/>
      <c r="BL2060" s="3"/>
      <c r="BN2060" s="3"/>
      <c r="BP2060" s="3"/>
    </row>
    <row r="2061" spans="1:68" x14ac:dyDescent="0.25">
      <c r="A2061" s="1"/>
      <c r="B2061" s="2"/>
      <c r="BJ2061" s="3"/>
      <c r="BL2061" s="3"/>
      <c r="BN2061" s="3"/>
      <c r="BP2061" s="3"/>
    </row>
    <row r="2062" spans="1:68" x14ac:dyDescent="0.25">
      <c r="A2062" s="1"/>
      <c r="B2062" s="2"/>
      <c r="BJ2062" s="3"/>
      <c r="BL2062" s="3"/>
      <c r="BN2062" s="3"/>
      <c r="BP2062" s="3"/>
    </row>
    <row r="2063" spans="1:68" x14ac:dyDescent="0.25">
      <c r="A2063" s="1"/>
      <c r="B2063" s="2"/>
      <c r="BJ2063" s="3"/>
      <c r="BL2063" s="3"/>
      <c r="BN2063" s="3"/>
      <c r="BP2063" s="3"/>
    </row>
    <row r="2064" spans="1:68" x14ac:dyDescent="0.25">
      <c r="A2064" s="1"/>
      <c r="B2064" s="2"/>
      <c r="BJ2064" s="3"/>
      <c r="BL2064" s="3"/>
      <c r="BN2064" s="3"/>
      <c r="BP2064" s="3"/>
    </row>
    <row r="2065" spans="1:68" x14ac:dyDescent="0.25">
      <c r="A2065" s="1"/>
      <c r="B2065" s="2"/>
      <c r="BJ2065" s="3"/>
      <c r="BL2065" s="3"/>
      <c r="BN2065" s="3"/>
      <c r="BP2065" s="3"/>
    </row>
    <row r="2066" spans="1:68" x14ac:dyDescent="0.25">
      <c r="A2066" s="1"/>
      <c r="B2066" s="2"/>
      <c r="BJ2066" s="3"/>
      <c r="BL2066" s="3"/>
      <c r="BN2066" s="3"/>
      <c r="BP2066" s="3"/>
    </row>
    <row r="2067" spans="1:68" x14ac:dyDescent="0.25">
      <c r="A2067" s="1"/>
      <c r="B2067" s="2"/>
      <c r="BJ2067" s="3"/>
      <c r="BL2067" s="3"/>
      <c r="BN2067" s="3"/>
      <c r="BP2067" s="3"/>
    </row>
    <row r="2068" spans="1:68" x14ac:dyDescent="0.25">
      <c r="A2068" s="1"/>
      <c r="B2068" s="2"/>
      <c r="BJ2068" s="3"/>
      <c r="BL2068" s="3"/>
      <c r="BN2068" s="3"/>
      <c r="BP2068" s="3"/>
    </row>
    <row r="2069" spans="1:68" x14ac:dyDescent="0.25">
      <c r="A2069" s="1"/>
      <c r="B2069" s="2"/>
      <c r="BJ2069" s="3"/>
      <c r="BL2069" s="3"/>
      <c r="BN2069" s="3"/>
      <c r="BP2069" s="3"/>
    </row>
    <row r="2070" spans="1:68" x14ac:dyDescent="0.25">
      <c r="A2070" s="1"/>
      <c r="B2070" s="2"/>
      <c r="BJ2070" s="3"/>
      <c r="BL2070" s="3"/>
      <c r="BN2070" s="3"/>
      <c r="BP2070" s="3"/>
    </row>
    <row r="2071" spans="1:68" x14ac:dyDescent="0.25">
      <c r="A2071" s="1"/>
      <c r="B2071" s="2"/>
      <c r="BJ2071" s="3"/>
      <c r="BL2071" s="3"/>
      <c r="BN2071" s="3"/>
      <c r="BP2071" s="3"/>
    </row>
    <row r="2072" spans="1:68" x14ac:dyDescent="0.25">
      <c r="A2072" s="1"/>
      <c r="B2072" s="2"/>
      <c r="BJ2072" s="3"/>
      <c r="BL2072" s="3"/>
      <c r="BN2072" s="3"/>
      <c r="BP2072" s="3"/>
    </row>
    <row r="2073" spans="1:68" x14ac:dyDescent="0.25">
      <c r="A2073" s="1"/>
      <c r="B2073" s="2"/>
      <c r="BJ2073" s="3"/>
      <c r="BL2073" s="3"/>
      <c r="BN2073" s="3"/>
      <c r="BP2073" s="3"/>
    </row>
    <row r="2074" spans="1:68" x14ac:dyDescent="0.25">
      <c r="A2074" s="1"/>
      <c r="B2074" s="2"/>
      <c r="BJ2074" s="3"/>
      <c r="BL2074" s="3"/>
      <c r="BN2074" s="3"/>
      <c r="BP2074" s="3"/>
    </row>
    <row r="2075" spans="1:68" x14ac:dyDescent="0.25">
      <c r="A2075" s="1"/>
      <c r="B2075" s="2"/>
      <c r="BJ2075" s="3"/>
      <c r="BL2075" s="3"/>
      <c r="BN2075" s="3"/>
      <c r="BP2075" s="3"/>
    </row>
    <row r="2076" spans="1:68" x14ac:dyDescent="0.25">
      <c r="A2076" s="1"/>
      <c r="B2076" s="2"/>
      <c r="BJ2076" s="3"/>
      <c r="BL2076" s="3"/>
      <c r="BN2076" s="3"/>
      <c r="BP2076" s="3"/>
    </row>
    <row r="2077" spans="1:68" x14ac:dyDescent="0.25">
      <c r="A2077" s="1"/>
      <c r="B2077" s="2"/>
      <c r="BJ2077" s="3"/>
      <c r="BL2077" s="3"/>
      <c r="BN2077" s="3"/>
      <c r="BP2077" s="3"/>
    </row>
    <row r="2078" spans="1:68" x14ac:dyDescent="0.25">
      <c r="A2078" s="1"/>
      <c r="B2078" s="2"/>
      <c r="BJ2078" s="3"/>
      <c r="BL2078" s="3"/>
      <c r="BN2078" s="3"/>
      <c r="BP2078" s="3"/>
    </row>
    <row r="2079" spans="1:68" x14ac:dyDescent="0.25">
      <c r="A2079" s="1"/>
      <c r="B2079" s="2"/>
      <c r="BJ2079" s="3"/>
      <c r="BL2079" s="3"/>
      <c r="BN2079" s="3"/>
      <c r="BP2079" s="3"/>
    </row>
    <row r="2080" spans="1:68" x14ac:dyDescent="0.25">
      <c r="A2080" s="1"/>
      <c r="B2080" s="2"/>
      <c r="BJ2080" s="3"/>
      <c r="BL2080" s="3"/>
      <c r="BN2080" s="3"/>
      <c r="BP2080" s="3"/>
    </row>
    <row r="2081" spans="1:68" x14ac:dyDescent="0.25">
      <c r="A2081" s="1"/>
      <c r="B2081" s="2"/>
      <c r="BJ2081" s="3"/>
      <c r="BL2081" s="3"/>
      <c r="BN2081" s="3"/>
      <c r="BP2081" s="3"/>
    </row>
    <row r="2082" spans="1:68" x14ac:dyDescent="0.25">
      <c r="A2082" s="1"/>
      <c r="B2082" s="2"/>
      <c r="BJ2082" s="3"/>
      <c r="BL2082" s="3"/>
      <c r="BN2082" s="3"/>
      <c r="BP2082" s="3"/>
    </row>
    <row r="2083" spans="1:68" x14ac:dyDescent="0.25">
      <c r="A2083" s="1"/>
      <c r="B2083" s="2"/>
      <c r="BJ2083" s="3"/>
      <c r="BL2083" s="3"/>
      <c r="BN2083" s="3"/>
      <c r="BP2083" s="3"/>
    </row>
    <row r="2084" spans="1:68" x14ac:dyDescent="0.25">
      <c r="A2084" s="1"/>
      <c r="B2084" s="2"/>
      <c r="BJ2084" s="3"/>
      <c r="BL2084" s="3"/>
      <c r="BN2084" s="3"/>
      <c r="BP2084" s="3"/>
    </row>
    <row r="2085" spans="1:68" x14ac:dyDescent="0.25">
      <c r="A2085" s="1"/>
      <c r="B2085" s="2"/>
      <c r="BJ2085" s="3"/>
      <c r="BL2085" s="3"/>
      <c r="BN2085" s="3"/>
      <c r="BP2085" s="3"/>
    </row>
    <row r="2086" spans="1:68" x14ac:dyDescent="0.25">
      <c r="A2086" s="1"/>
      <c r="B2086" s="2"/>
      <c r="BJ2086" s="3"/>
      <c r="BL2086" s="3"/>
      <c r="BN2086" s="3"/>
      <c r="BP2086" s="3"/>
    </row>
    <row r="2087" spans="1:68" x14ac:dyDescent="0.25">
      <c r="A2087" s="1"/>
      <c r="B2087" s="2"/>
      <c r="BJ2087" s="3"/>
      <c r="BL2087" s="3"/>
      <c r="BN2087" s="3"/>
      <c r="BP2087" s="3"/>
    </row>
    <row r="2088" spans="1:68" x14ac:dyDescent="0.25">
      <c r="A2088" s="1"/>
      <c r="B2088" s="2"/>
      <c r="BJ2088" s="3"/>
      <c r="BL2088" s="3"/>
      <c r="BN2088" s="3"/>
      <c r="BP2088" s="3"/>
    </row>
    <row r="2089" spans="1:68" x14ac:dyDescent="0.25">
      <c r="A2089" s="1"/>
      <c r="B2089" s="2"/>
      <c r="BJ2089" s="3"/>
      <c r="BL2089" s="3"/>
      <c r="BN2089" s="3"/>
      <c r="BP2089" s="3"/>
    </row>
    <row r="2090" spans="1:68" x14ac:dyDescent="0.25">
      <c r="A2090" s="1"/>
      <c r="B2090" s="2"/>
      <c r="BJ2090" s="3"/>
      <c r="BL2090" s="3"/>
      <c r="BN2090" s="3"/>
      <c r="BP2090" s="3"/>
    </row>
    <row r="2091" spans="1:68" x14ac:dyDescent="0.25">
      <c r="A2091" s="1"/>
      <c r="B2091" s="2"/>
      <c r="BJ2091" s="3"/>
      <c r="BL2091" s="3"/>
      <c r="BN2091" s="3"/>
      <c r="BP2091" s="3"/>
    </row>
    <row r="2092" spans="1:68" x14ac:dyDescent="0.25">
      <c r="A2092" s="1"/>
      <c r="B2092" s="2"/>
      <c r="BJ2092" s="3"/>
      <c r="BL2092" s="3"/>
      <c r="BN2092" s="3"/>
      <c r="BP2092" s="3"/>
    </row>
    <row r="2093" spans="1:68" x14ac:dyDescent="0.25">
      <c r="A2093" s="1"/>
      <c r="B2093" s="2"/>
      <c r="BJ2093" s="3"/>
      <c r="BL2093" s="3"/>
      <c r="BN2093" s="3"/>
      <c r="BP2093" s="3"/>
    </row>
    <row r="2094" spans="1:68" x14ac:dyDescent="0.25">
      <c r="A2094" s="1"/>
      <c r="B2094" s="2"/>
      <c r="BJ2094" s="3"/>
      <c r="BL2094" s="3"/>
      <c r="BN2094" s="3"/>
      <c r="BP2094" s="3"/>
    </row>
    <row r="2095" spans="1:68" x14ac:dyDescent="0.25">
      <c r="A2095" s="1"/>
      <c r="B2095" s="2"/>
      <c r="BJ2095" s="3"/>
      <c r="BL2095" s="3"/>
      <c r="BN2095" s="3"/>
      <c r="BP2095" s="3"/>
    </row>
    <row r="2096" spans="1:68" x14ac:dyDescent="0.25">
      <c r="A2096" s="1"/>
      <c r="B2096" s="2"/>
      <c r="BJ2096" s="3"/>
      <c r="BL2096" s="3"/>
      <c r="BN2096" s="3"/>
      <c r="BP2096" s="3"/>
    </row>
    <row r="2097" spans="1:68" x14ac:dyDescent="0.25">
      <c r="A2097" s="1"/>
      <c r="B2097" s="2"/>
      <c r="BJ2097" s="3"/>
      <c r="BL2097" s="3"/>
      <c r="BN2097" s="3"/>
      <c r="BP2097" s="3"/>
    </row>
    <row r="2098" spans="1:68" x14ac:dyDescent="0.25">
      <c r="A2098" s="1"/>
      <c r="B2098" s="2"/>
      <c r="BJ2098" s="3"/>
      <c r="BL2098" s="3"/>
      <c r="BN2098" s="3"/>
      <c r="BP2098" s="3"/>
    </row>
    <row r="2099" spans="1:68" x14ac:dyDescent="0.25">
      <c r="A2099" s="1"/>
      <c r="B2099" s="2"/>
      <c r="BJ2099" s="3"/>
      <c r="BL2099" s="3"/>
      <c r="BN2099" s="3"/>
      <c r="BP2099" s="3"/>
    </row>
    <row r="2100" spans="1:68" x14ac:dyDescent="0.25">
      <c r="A2100" s="1"/>
      <c r="B2100" s="2"/>
      <c r="BJ2100" s="3"/>
      <c r="BL2100" s="3"/>
      <c r="BN2100" s="3"/>
      <c r="BP2100" s="3"/>
    </row>
    <row r="2101" spans="1:68" x14ac:dyDescent="0.25">
      <c r="A2101" s="1"/>
      <c r="B2101" s="2"/>
      <c r="BJ2101" s="3"/>
      <c r="BL2101" s="3"/>
      <c r="BN2101" s="3"/>
      <c r="BP2101" s="3"/>
    </row>
    <row r="2102" spans="1:68" x14ac:dyDescent="0.25">
      <c r="A2102" s="1"/>
      <c r="B2102" s="2"/>
      <c r="BJ2102" s="3"/>
      <c r="BL2102" s="3"/>
      <c r="BN2102" s="3"/>
      <c r="BP2102" s="3"/>
    </row>
    <row r="2103" spans="1:68" x14ac:dyDescent="0.25">
      <c r="A2103" s="1"/>
      <c r="B2103" s="2"/>
      <c r="BJ2103" s="3"/>
      <c r="BL2103" s="3"/>
      <c r="BN2103" s="3"/>
      <c r="BP2103" s="3"/>
    </row>
    <row r="2104" spans="1:68" x14ac:dyDescent="0.25">
      <c r="A2104" s="1"/>
      <c r="B2104" s="2"/>
      <c r="BJ2104" s="3"/>
      <c r="BL2104" s="3"/>
      <c r="BN2104" s="3"/>
      <c r="BP2104" s="3"/>
    </row>
    <row r="2105" spans="1:68" x14ac:dyDescent="0.25">
      <c r="A2105" s="1"/>
      <c r="B2105" s="2"/>
      <c r="BJ2105" s="3"/>
      <c r="BL2105" s="3"/>
      <c r="BN2105" s="3"/>
      <c r="BP2105" s="3"/>
    </row>
    <row r="2106" spans="1:68" x14ac:dyDescent="0.25">
      <c r="A2106" s="1"/>
      <c r="B2106" s="2"/>
      <c r="BJ2106" s="3"/>
      <c r="BL2106" s="3"/>
      <c r="BN2106" s="3"/>
      <c r="BP2106" s="3"/>
    </row>
    <row r="2107" spans="1:68" x14ac:dyDescent="0.25">
      <c r="A2107" s="1"/>
      <c r="B2107" s="2"/>
      <c r="BJ2107" s="3"/>
      <c r="BL2107" s="3"/>
      <c r="BN2107" s="3"/>
      <c r="BP2107" s="3"/>
    </row>
    <row r="2108" spans="1:68" x14ac:dyDescent="0.25">
      <c r="A2108" s="1"/>
      <c r="B2108" s="2"/>
      <c r="BJ2108" s="3"/>
      <c r="BL2108" s="3"/>
      <c r="BN2108" s="3"/>
      <c r="BP2108" s="3"/>
    </row>
    <row r="2109" spans="1:68" x14ac:dyDescent="0.25">
      <c r="A2109" s="1"/>
      <c r="B2109" s="2"/>
      <c r="BJ2109" s="3"/>
      <c r="BL2109" s="3"/>
      <c r="BN2109" s="3"/>
      <c r="BP2109" s="3"/>
    </row>
    <row r="2110" spans="1:68" x14ac:dyDescent="0.25">
      <c r="A2110" s="1"/>
      <c r="B2110" s="2"/>
      <c r="BJ2110" s="3"/>
      <c r="BL2110" s="3"/>
      <c r="BN2110" s="3"/>
      <c r="BP2110" s="3"/>
    </row>
    <row r="2111" spans="1:68" x14ac:dyDescent="0.25">
      <c r="A2111" s="1"/>
      <c r="B2111" s="2"/>
      <c r="BJ2111" s="3"/>
      <c r="BL2111" s="3"/>
      <c r="BN2111" s="3"/>
      <c r="BP2111" s="3"/>
    </row>
    <row r="2112" spans="1:68" x14ac:dyDescent="0.25">
      <c r="A2112" s="1"/>
      <c r="B2112" s="2"/>
      <c r="BJ2112" s="3"/>
      <c r="BL2112" s="3"/>
      <c r="BN2112" s="3"/>
      <c r="BP2112" s="3"/>
    </row>
    <row r="2113" spans="1:68" x14ac:dyDescent="0.25">
      <c r="A2113" s="1"/>
      <c r="B2113" s="2"/>
      <c r="BJ2113" s="3"/>
      <c r="BL2113" s="3"/>
      <c r="BN2113" s="3"/>
      <c r="BP2113" s="3"/>
    </row>
    <row r="2114" spans="1:68" x14ac:dyDescent="0.25">
      <c r="A2114" s="1"/>
      <c r="B2114" s="2"/>
      <c r="BJ2114" s="3"/>
      <c r="BL2114" s="3"/>
      <c r="BN2114" s="3"/>
      <c r="BP2114" s="3"/>
    </row>
    <row r="2115" spans="1:68" x14ac:dyDescent="0.25">
      <c r="A2115" s="1"/>
      <c r="B2115" s="2"/>
      <c r="BJ2115" s="3"/>
      <c r="BL2115" s="3"/>
      <c r="BN2115" s="3"/>
      <c r="BP2115" s="3"/>
    </row>
    <row r="2116" spans="1:68" x14ac:dyDescent="0.25">
      <c r="A2116" s="1"/>
      <c r="B2116" s="2"/>
      <c r="BJ2116" s="3"/>
      <c r="BL2116" s="3"/>
      <c r="BN2116" s="3"/>
      <c r="BP2116" s="3"/>
    </row>
    <row r="2117" spans="1:68" x14ac:dyDescent="0.25">
      <c r="A2117" s="1"/>
      <c r="B2117" s="2"/>
      <c r="BJ2117" s="3"/>
      <c r="BL2117" s="3"/>
      <c r="BN2117" s="3"/>
      <c r="BP2117" s="3"/>
    </row>
    <row r="2118" spans="1:68" x14ac:dyDescent="0.25">
      <c r="A2118" s="1"/>
      <c r="B2118" s="2"/>
      <c r="BJ2118" s="3"/>
      <c r="BL2118" s="3"/>
      <c r="BN2118" s="3"/>
      <c r="BP2118" s="3"/>
    </row>
    <row r="2119" spans="1:68" x14ac:dyDescent="0.25">
      <c r="A2119" s="1"/>
      <c r="B2119" s="2"/>
      <c r="BJ2119" s="3"/>
      <c r="BL2119" s="3"/>
      <c r="BN2119" s="3"/>
      <c r="BP2119" s="3"/>
    </row>
    <row r="2120" spans="1:68" x14ac:dyDescent="0.25">
      <c r="A2120" s="1"/>
      <c r="B2120" s="2"/>
      <c r="BJ2120" s="3"/>
      <c r="BL2120" s="3"/>
      <c r="BN2120" s="3"/>
      <c r="BP2120" s="3"/>
    </row>
    <row r="2121" spans="1:68" x14ac:dyDescent="0.25">
      <c r="A2121" s="1"/>
      <c r="B2121" s="2"/>
      <c r="BJ2121" s="3"/>
      <c r="BL2121" s="3"/>
      <c r="BN2121" s="3"/>
      <c r="BP2121" s="3"/>
    </row>
    <row r="2122" spans="1:68" x14ac:dyDescent="0.25">
      <c r="A2122" s="1"/>
      <c r="B2122" s="2"/>
      <c r="BJ2122" s="3"/>
      <c r="BL2122" s="3"/>
      <c r="BN2122" s="3"/>
      <c r="BP2122" s="3"/>
    </row>
    <row r="2123" spans="1:68" x14ac:dyDescent="0.25">
      <c r="A2123" s="1"/>
      <c r="B2123" s="2"/>
      <c r="BJ2123" s="3"/>
      <c r="BL2123" s="3"/>
      <c r="BN2123" s="3"/>
      <c r="BP2123" s="3"/>
    </row>
    <row r="2124" spans="1:68" x14ac:dyDescent="0.25">
      <c r="A2124" s="1"/>
      <c r="B2124" s="2"/>
      <c r="BJ2124" s="3"/>
      <c r="BL2124" s="3"/>
      <c r="BN2124" s="3"/>
      <c r="BP2124" s="3"/>
    </row>
    <row r="2125" spans="1:68" x14ac:dyDescent="0.25">
      <c r="A2125" s="1"/>
      <c r="B2125" s="2"/>
      <c r="BJ2125" s="3"/>
      <c r="BL2125" s="3"/>
      <c r="BN2125" s="3"/>
      <c r="BP2125" s="3"/>
    </row>
    <row r="2126" spans="1:68" x14ac:dyDescent="0.25">
      <c r="A2126" s="1"/>
      <c r="B2126" s="2"/>
      <c r="BJ2126" s="3"/>
      <c r="BL2126" s="3"/>
      <c r="BN2126" s="3"/>
      <c r="BP2126" s="3"/>
    </row>
    <row r="2127" spans="1:68" x14ac:dyDescent="0.25">
      <c r="A2127" s="1"/>
      <c r="B2127" s="2"/>
      <c r="BJ2127" s="3"/>
      <c r="BL2127" s="3"/>
      <c r="BN2127" s="3"/>
      <c r="BP2127" s="3"/>
    </row>
    <row r="2128" spans="1:68" x14ac:dyDescent="0.25">
      <c r="A2128" s="1"/>
      <c r="B2128" s="2"/>
      <c r="BJ2128" s="3"/>
      <c r="BL2128" s="3"/>
      <c r="BN2128" s="3"/>
      <c r="BP2128" s="3"/>
    </row>
    <row r="2129" spans="1:68" x14ac:dyDescent="0.25">
      <c r="A2129" s="1"/>
      <c r="B2129" s="2"/>
      <c r="BJ2129" s="3"/>
      <c r="BL2129" s="3"/>
      <c r="BN2129" s="3"/>
      <c r="BP2129" s="3"/>
    </row>
    <row r="2130" spans="1:68" x14ac:dyDescent="0.25">
      <c r="A2130" s="1"/>
      <c r="B2130" s="2"/>
      <c r="BJ2130" s="3"/>
      <c r="BL2130" s="3"/>
      <c r="BN2130" s="3"/>
      <c r="BP2130" s="3"/>
    </row>
    <row r="2131" spans="1:68" x14ac:dyDescent="0.25">
      <c r="A2131" s="1"/>
      <c r="B2131" s="2"/>
      <c r="BJ2131" s="3"/>
      <c r="BL2131" s="3"/>
      <c r="BN2131" s="3"/>
      <c r="BP2131" s="3"/>
    </row>
    <row r="2132" spans="1:68" x14ac:dyDescent="0.25">
      <c r="A2132" s="1"/>
      <c r="B2132" s="2"/>
      <c r="BJ2132" s="3"/>
      <c r="BL2132" s="3"/>
      <c r="BN2132" s="3"/>
      <c r="BP2132" s="3"/>
    </row>
    <row r="2133" spans="1:68" x14ac:dyDescent="0.25">
      <c r="A2133" s="1"/>
      <c r="B2133" s="2"/>
      <c r="BJ2133" s="3"/>
      <c r="BL2133" s="3"/>
      <c r="BN2133" s="3"/>
      <c r="BP2133" s="3"/>
    </row>
    <row r="2134" spans="1:68" x14ac:dyDescent="0.25">
      <c r="A2134" s="1"/>
      <c r="B2134" s="2"/>
      <c r="BJ2134" s="3"/>
      <c r="BL2134" s="3"/>
      <c r="BN2134" s="3"/>
      <c r="BP2134" s="3"/>
    </row>
    <row r="2135" spans="1:68" x14ac:dyDescent="0.25">
      <c r="A2135" s="1"/>
      <c r="B2135" s="2"/>
      <c r="BJ2135" s="3"/>
      <c r="BL2135" s="3"/>
      <c r="BN2135" s="3"/>
      <c r="BP2135" s="3"/>
    </row>
    <row r="2136" spans="1:68" x14ac:dyDescent="0.25">
      <c r="A2136" s="1"/>
      <c r="B2136" s="2"/>
      <c r="BJ2136" s="3"/>
      <c r="BL2136" s="3"/>
      <c r="BN2136" s="3"/>
      <c r="BP2136" s="3"/>
    </row>
    <row r="2137" spans="1:68" x14ac:dyDescent="0.25">
      <c r="A2137" s="1"/>
      <c r="B2137" s="2"/>
      <c r="BJ2137" s="3"/>
      <c r="BL2137" s="3"/>
      <c r="BN2137" s="3"/>
      <c r="BP2137" s="3"/>
    </row>
    <row r="2138" spans="1:68" x14ac:dyDescent="0.25">
      <c r="A2138" s="1"/>
      <c r="B2138" s="2"/>
      <c r="BJ2138" s="3"/>
      <c r="BL2138" s="3"/>
      <c r="BN2138" s="3"/>
      <c r="BP2138" s="3"/>
    </row>
    <row r="2139" spans="1:68" x14ac:dyDescent="0.25">
      <c r="A2139" s="1"/>
      <c r="B2139" s="2"/>
      <c r="BJ2139" s="3"/>
      <c r="BL2139" s="3"/>
      <c r="BN2139" s="3"/>
      <c r="BP2139" s="3"/>
    </row>
    <row r="2140" spans="1:68" x14ac:dyDescent="0.25">
      <c r="A2140" s="1"/>
      <c r="B2140" s="2"/>
      <c r="BJ2140" s="3"/>
      <c r="BL2140" s="3"/>
      <c r="BN2140" s="3"/>
      <c r="BP2140" s="3"/>
    </row>
    <row r="2141" spans="1:68" x14ac:dyDescent="0.25">
      <c r="A2141" s="1"/>
      <c r="B2141" s="2"/>
      <c r="BJ2141" s="3"/>
      <c r="BL2141" s="3"/>
      <c r="BN2141" s="3"/>
      <c r="BP2141" s="3"/>
    </row>
    <row r="2142" spans="1:68" x14ac:dyDescent="0.25">
      <c r="A2142" s="1"/>
      <c r="B2142" s="2"/>
      <c r="BJ2142" s="3"/>
      <c r="BL2142" s="3"/>
      <c r="BN2142" s="3"/>
      <c r="BP2142" s="3"/>
    </row>
    <row r="2143" spans="1:68" x14ac:dyDescent="0.25">
      <c r="A2143" s="1"/>
      <c r="B2143" s="2"/>
      <c r="BJ2143" s="3"/>
      <c r="BL2143" s="3"/>
      <c r="BN2143" s="3"/>
      <c r="BP2143" s="3"/>
    </row>
    <row r="2144" spans="1:68" x14ac:dyDescent="0.25">
      <c r="A2144" s="1"/>
      <c r="B2144" s="2"/>
      <c r="BJ2144" s="3"/>
      <c r="BL2144" s="3"/>
      <c r="BN2144" s="3"/>
      <c r="BP2144" s="3"/>
    </row>
    <row r="2145" spans="1:68" x14ac:dyDescent="0.25">
      <c r="A2145" s="1"/>
      <c r="B2145" s="2"/>
      <c r="BJ2145" s="3"/>
      <c r="BL2145" s="3"/>
      <c r="BN2145" s="3"/>
      <c r="BP2145" s="3"/>
    </row>
    <row r="2146" spans="1:68" x14ac:dyDescent="0.25">
      <c r="A2146" s="1"/>
      <c r="B2146" s="2"/>
      <c r="BJ2146" s="3"/>
      <c r="BL2146" s="3"/>
      <c r="BN2146" s="3"/>
      <c r="BP2146" s="3"/>
    </row>
    <row r="2147" spans="1:68" x14ac:dyDescent="0.25">
      <c r="A2147" s="1"/>
      <c r="B2147" s="2"/>
      <c r="BJ2147" s="3"/>
      <c r="BL2147" s="3"/>
      <c r="BN2147" s="3"/>
      <c r="BP2147" s="3"/>
    </row>
    <row r="2148" spans="1:68" x14ac:dyDescent="0.25">
      <c r="A2148" s="1"/>
      <c r="B2148" s="2"/>
      <c r="BJ2148" s="3"/>
      <c r="BL2148" s="3"/>
      <c r="BN2148" s="3"/>
      <c r="BP2148" s="3"/>
    </row>
    <row r="2149" spans="1:68" x14ac:dyDescent="0.25">
      <c r="A2149" s="1"/>
      <c r="B2149" s="2"/>
      <c r="BJ2149" s="3"/>
      <c r="BL2149" s="3"/>
      <c r="BN2149" s="3"/>
      <c r="BP2149" s="3"/>
    </row>
    <row r="2150" spans="1:68" x14ac:dyDescent="0.25">
      <c r="A2150" s="1"/>
      <c r="B2150" s="2"/>
      <c r="BJ2150" s="3"/>
      <c r="BL2150" s="3"/>
      <c r="BN2150" s="3"/>
      <c r="BP2150" s="3"/>
    </row>
    <row r="2151" spans="1:68" x14ac:dyDescent="0.25">
      <c r="A2151" s="1"/>
      <c r="B2151" s="2"/>
      <c r="BJ2151" s="3"/>
      <c r="BL2151" s="3"/>
      <c r="BN2151" s="3"/>
      <c r="BP2151" s="3"/>
    </row>
    <row r="2152" spans="1:68" x14ac:dyDescent="0.25">
      <c r="A2152" s="1"/>
      <c r="B2152" s="2"/>
      <c r="BJ2152" s="3"/>
      <c r="BL2152" s="3"/>
      <c r="BN2152" s="3"/>
      <c r="BP2152" s="3"/>
    </row>
    <row r="2153" spans="1:68" x14ac:dyDescent="0.25">
      <c r="A2153" s="1"/>
      <c r="B2153" s="2"/>
      <c r="BJ2153" s="3"/>
      <c r="BL2153" s="3"/>
      <c r="BN2153" s="3"/>
      <c r="BP2153" s="3"/>
    </row>
    <row r="2154" spans="1:68" x14ac:dyDescent="0.25">
      <c r="A2154" s="1"/>
      <c r="B2154" s="2"/>
      <c r="BJ2154" s="3"/>
      <c r="BL2154" s="3"/>
      <c r="BN2154" s="3"/>
      <c r="BP2154" s="3"/>
    </row>
    <row r="2155" spans="1:68" x14ac:dyDescent="0.25">
      <c r="A2155" s="1"/>
      <c r="B2155" s="2"/>
      <c r="BJ2155" s="3"/>
      <c r="BL2155" s="3"/>
      <c r="BN2155" s="3"/>
      <c r="BP2155" s="3"/>
    </row>
    <row r="2156" spans="1:68" x14ac:dyDescent="0.25">
      <c r="A2156" s="1"/>
      <c r="B2156" s="2"/>
      <c r="BJ2156" s="3"/>
      <c r="BL2156" s="3"/>
      <c r="BN2156" s="3"/>
      <c r="BP2156" s="3"/>
    </row>
    <row r="2157" spans="1:68" x14ac:dyDescent="0.25">
      <c r="A2157" s="1"/>
      <c r="B2157" s="2"/>
      <c r="BJ2157" s="3"/>
      <c r="BL2157" s="3"/>
      <c r="BN2157" s="3"/>
      <c r="BP2157" s="3"/>
    </row>
    <row r="2158" spans="1:68" x14ac:dyDescent="0.25">
      <c r="A2158" s="1"/>
      <c r="B2158" s="2"/>
      <c r="BJ2158" s="3"/>
      <c r="BL2158" s="3"/>
      <c r="BN2158" s="3"/>
      <c r="BP2158" s="3"/>
    </row>
    <row r="2159" spans="1:68" x14ac:dyDescent="0.25">
      <c r="A2159" s="1"/>
      <c r="B2159" s="2"/>
      <c r="BJ2159" s="3"/>
      <c r="BL2159" s="3"/>
      <c r="BN2159" s="3"/>
      <c r="BP2159" s="3"/>
    </row>
    <row r="2160" spans="1:68" x14ac:dyDescent="0.25">
      <c r="A2160" s="1"/>
      <c r="B2160" s="2"/>
      <c r="BJ2160" s="3"/>
      <c r="BL2160" s="3"/>
      <c r="BN2160" s="3"/>
      <c r="BP2160" s="3"/>
    </row>
    <row r="2161" spans="1:68" x14ac:dyDescent="0.25">
      <c r="A2161" s="1"/>
      <c r="B2161" s="2"/>
      <c r="BJ2161" s="3"/>
      <c r="BL2161" s="3"/>
      <c r="BN2161" s="3"/>
      <c r="BP2161" s="3"/>
    </row>
    <row r="2162" spans="1:68" x14ac:dyDescent="0.25">
      <c r="A2162" s="1"/>
      <c r="B2162" s="2"/>
      <c r="BJ2162" s="3"/>
      <c r="BL2162" s="3"/>
      <c r="BN2162" s="3"/>
      <c r="BP2162" s="3"/>
    </row>
    <row r="2163" spans="1:68" x14ac:dyDescent="0.25">
      <c r="A2163" s="1"/>
      <c r="B2163" s="2"/>
      <c r="BJ2163" s="3"/>
      <c r="BL2163" s="3"/>
      <c r="BN2163" s="3"/>
      <c r="BP2163" s="3"/>
    </row>
    <row r="2164" spans="1:68" x14ac:dyDescent="0.25">
      <c r="A2164" s="1"/>
      <c r="B2164" s="2"/>
      <c r="BJ2164" s="3"/>
      <c r="BL2164" s="3"/>
      <c r="BN2164" s="3"/>
      <c r="BP2164" s="3"/>
    </row>
    <row r="2165" spans="1:68" x14ac:dyDescent="0.25">
      <c r="A2165" s="1"/>
      <c r="B2165" s="2"/>
      <c r="BJ2165" s="3"/>
      <c r="BL2165" s="3"/>
      <c r="BN2165" s="3"/>
      <c r="BP2165" s="3"/>
    </row>
    <row r="2166" spans="1:68" x14ac:dyDescent="0.25">
      <c r="A2166" s="1"/>
      <c r="B2166" s="2"/>
      <c r="BJ2166" s="3"/>
      <c r="BL2166" s="3"/>
      <c r="BN2166" s="3"/>
      <c r="BP2166" s="3"/>
    </row>
    <row r="2167" spans="1:68" x14ac:dyDescent="0.25">
      <c r="A2167" s="1"/>
      <c r="B2167" s="2"/>
      <c r="BJ2167" s="3"/>
      <c r="BL2167" s="3"/>
      <c r="BN2167" s="3"/>
      <c r="BP2167" s="3"/>
    </row>
    <row r="2168" spans="1:68" x14ac:dyDescent="0.25">
      <c r="A2168" s="1"/>
      <c r="B2168" s="2"/>
      <c r="BJ2168" s="3"/>
      <c r="BL2168" s="3"/>
      <c r="BN2168" s="3"/>
      <c r="BP2168" s="3"/>
    </row>
    <row r="2169" spans="1:68" x14ac:dyDescent="0.25">
      <c r="A2169" s="1"/>
      <c r="B2169" s="2"/>
      <c r="BJ2169" s="3"/>
      <c r="BL2169" s="3"/>
      <c r="BN2169" s="3"/>
      <c r="BP2169" s="3"/>
    </row>
    <row r="2170" spans="1:68" x14ac:dyDescent="0.25">
      <c r="A2170" s="1"/>
      <c r="B2170" s="2"/>
      <c r="BJ2170" s="3"/>
      <c r="BL2170" s="3"/>
      <c r="BN2170" s="3"/>
      <c r="BP2170" s="3"/>
    </row>
    <row r="2171" spans="1:68" x14ac:dyDescent="0.25">
      <c r="A2171" s="1"/>
      <c r="B2171" s="2"/>
      <c r="BJ2171" s="3"/>
      <c r="BL2171" s="3"/>
      <c r="BN2171" s="3"/>
      <c r="BP2171" s="3"/>
    </row>
    <row r="2172" spans="1:68" x14ac:dyDescent="0.25">
      <c r="A2172" s="1"/>
      <c r="B2172" s="2"/>
      <c r="BJ2172" s="3"/>
      <c r="BL2172" s="3"/>
      <c r="BN2172" s="3"/>
      <c r="BP2172" s="3"/>
    </row>
    <row r="2173" spans="1:68" x14ac:dyDescent="0.25">
      <c r="A2173" s="1"/>
      <c r="B2173" s="2"/>
      <c r="BJ2173" s="3"/>
      <c r="BL2173" s="3"/>
      <c r="BN2173" s="3"/>
      <c r="BP2173" s="3"/>
    </row>
    <row r="2174" spans="1:68" x14ac:dyDescent="0.25">
      <c r="A2174" s="1"/>
      <c r="B2174" s="2"/>
      <c r="BJ2174" s="3"/>
      <c r="BL2174" s="3"/>
      <c r="BN2174" s="3"/>
      <c r="BP2174" s="3"/>
    </row>
    <row r="2175" spans="1:68" x14ac:dyDescent="0.25">
      <c r="A2175" s="1"/>
      <c r="B2175" s="2"/>
      <c r="BJ2175" s="3"/>
      <c r="BL2175" s="3"/>
      <c r="BN2175" s="3"/>
      <c r="BP2175" s="3"/>
    </row>
    <row r="2176" spans="1:68" x14ac:dyDescent="0.25">
      <c r="A2176" s="1"/>
      <c r="B2176" s="2"/>
      <c r="BJ2176" s="3"/>
      <c r="BL2176" s="3"/>
      <c r="BN2176" s="3"/>
      <c r="BP2176" s="3"/>
    </row>
    <row r="2177" spans="1:68" x14ac:dyDescent="0.25">
      <c r="A2177" s="1"/>
      <c r="B2177" s="2"/>
      <c r="BJ2177" s="3"/>
      <c r="BL2177" s="3"/>
      <c r="BN2177" s="3"/>
      <c r="BP2177" s="3"/>
    </row>
    <row r="2178" spans="1:68" x14ac:dyDescent="0.25">
      <c r="A2178" s="1"/>
      <c r="B2178" s="2"/>
      <c r="BJ2178" s="3"/>
      <c r="BL2178" s="3"/>
      <c r="BN2178" s="3"/>
      <c r="BP2178" s="3"/>
    </row>
    <row r="2179" spans="1:68" x14ac:dyDescent="0.25">
      <c r="A2179" s="1"/>
      <c r="B2179" s="2"/>
      <c r="BJ2179" s="3"/>
      <c r="BL2179" s="3"/>
      <c r="BN2179" s="3"/>
      <c r="BP2179" s="3"/>
    </row>
    <row r="2180" spans="1:68" x14ac:dyDescent="0.25">
      <c r="A2180" s="1"/>
      <c r="B2180" s="2"/>
      <c r="BJ2180" s="3"/>
      <c r="BL2180" s="3"/>
      <c r="BN2180" s="3"/>
      <c r="BP2180" s="3"/>
    </row>
    <row r="2181" spans="1:68" x14ac:dyDescent="0.25">
      <c r="A2181" s="1"/>
      <c r="B2181" s="2"/>
      <c r="BJ2181" s="3"/>
      <c r="BL2181" s="3"/>
      <c r="BN2181" s="3"/>
      <c r="BP2181" s="3"/>
    </row>
    <row r="2182" spans="1:68" x14ac:dyDescent="0.25">
      <c r="A2182" s="1"/>
      <c r="B2182" s="2"/>
      <c r="BJ2182" s="3"/>
      <c r="BL2182" s="3"/>
      <c r="BN2182" s="3"/>
      <c r="BP2182" s="3"/>
    </row>
    <row r="2183" spans="1:68" x14ac:dyDescent="0.25">
      <c r="A2183" s="1"/>
      <c r="B2183" s="2"/>
      <c r="BJ2183" s="3"/>
      <c r="BL2183" s="3"/>
      <c r="BN2183" s="3"/>
      <c r="BP2183" s="3"/>
    </row>
    <row r="2184" spans="1:68" x14ac:dyDescent="0.25">
      <c r="A2184" s="1"/>
      <c r="B2184" s="2"/>
      <c r="BJ2184" s="3"/>
      <c r="BL2184" s="3"/>
      <c r="BN2184" s="3"/>
      <c r="BP2184" s="3"/>
    </row>
    <row r="2185" spans="1:68" x14ac:dyDescent="0.25">
      <c r="A2185" s="1"/>
      <c r="B2185" s="2"/>
      <c r="BJ2185" s="3"/>
      <c r="BL2185" s="3"/>
      <c r="BN2185" s="3"/>
      <c r="BP2185" s="3"/>
    </row>
    <row r="2186" spans="1:68" x14ac:dyDescent="0.25">
      <c r="A2186" s="1"/>
      <c r="B2186" s="2"/>
      <c r="BJ2186" s="3"/>
      <c r="BL2186" s="3"/>
      <c r="BN2186" s="3"/>
      <c r="BP2186" s="3"/>
    </row>
    <row r="2187" spans="1:68" x14ac:dyDescent="0.25">
      <c r="A2187" s="1"/>
      <c r="B2187" s="2"/>
      <c r="BJ2187" s="3"/>
      <c r="BL2187" s="3"/>
      <c r="BN2187" s="3"/>
      <c r="BP2187" s="3"/>
    </row>
    <row r="2188" spans="1:68" x14ac:dyDescent="0.25">
      <c r="A2188" s="1"/>
      <c r="B2188" s="2"/>
      <c r="BJ2188" s="3"/>
      <c r="BL2188" s="3"/>
      <c r="BN2188" s="3"/>
      <c r="BP2188" s="3"/>
    </row>
    <row r="2189" spans="1:68" x14ac:dyDescent="0.25">
      <c r="A2189" s="1"/>
      <c r="B2189" s="2"/>
      <c r="BJ2189" s="3"/>
      <c r="BL2189" s="3"/>
      <c r="BN2189" s="3"/>
      <c r="BP2189" s="3"/>
    </row>
    <row r="2190" spans="1:68" x14ac:dyDescent="0.25">
      <c r="A2190" s="1"/>
      <c r="B2190" s="2"/>
      <c r="BJ2190" s="3"/>
      <c r="BL2190" s="3"/>
      <c r="BN2190" s="3"/>
      <c r="BP2190" s="3"/>
    </row>
    <row r="2191" spans="1:68" x14ac:dyDescent="0.25">
      <c r="A2191" s="1"/>
      <c r="B2191" s="2"/>
      <c r="BJ2191" s="3"/>
      <c r="BL2191" s="3"/>
      <c r="BN2191" s="3"/>
      <c r="BP2191" s="3"/>
    </row>
    <row r="2192" spans="1:68" x14ac:dyDescent="0.25">
      <c r="A2192" s="1"/>
      <c r="B2192" s="2"/>
      <c r="BJ2192" s="3"/>
      <c r="BL2192" s="3"/>
      <c r="BN2192" s="3"/>
      <c r="BP2192" s="3"/>
    </row>
    <row r="2193" spans="1:68" x14ac:dyDescent="0.25">
      <c r="A2193" s="1"/>
      <c r="B2193" s="2"/>
      <c r="BJ2193" s="3"/>
      <c r="BL2193" s="3"/>
      <c r="BN2193" s="3"/>
      <c r="BP2193" s="3"/>
    </row>
    <row r="2194" spans="1:68" x14ac:dyDescent="0.25">
      <c r="A2194" s="1"/>
      <c r="B2194" s="2"/>
      <c r="BJ2194" s="3"/>
      <c r="BL2194" s="3"/>
      <c r="BN2194" s="3"/>
      <c r="BP2194" s="3"/>
    </row>
    <row r="2195" spans="1:68" x14ac:dyDescent="0.25">
      <c r="A2195" s="1"/>
      <c r="B2195" s="2"/>
      <c r="BJ2195" s="3"/>
      <c r="BL2195" s="3"/>
      <c r="BN2195" s="3"/>
      <c r="BP2195" s="3"/>
    </row>
    <row r="2196" spans="1:68" x14ac:dyDescent="0.25">
      <c r="A2196" s="1"/>
      <c r="B2196" s="2"/>
      <c r="BJ2196" s="3"/>
      <c r="BL2196" s="3"/>
      <c r="BN2196" s="3"/>
      <c r="BP2196" s="3"/>
    </row>
    <row r="2197" spans="1:68" x14ac:dyDescent="0.25">
      <c r="A2197" s="1"/>
      <c r="B2197" s="2"/>
      <c r="BJ2197" s="3"/>
      <c r="BL2197" s="3"/>
      <c r="BN2197" s="3"/>
      <c r="BP2197" s="3"/>
    </row>
    <row r="2198" spans="1:68" x14ac:dyDescent="0.25">
      <c r="A2198" s="1"/>
      <c r="B2198" s="2"/>
      <c r="BJ2198" s="3"/>
      <c r="BL2198" s="3"/>
      <c r="BN2198" s="3"/>
      <c r="BP2198" s="3"/>
    </row>
    <row r="2199" spans="1:68" x14ac:dyDescent="0.25">
      <c r="A2199" s="1"/>
      <c r="B2199" s="2"/>
      <c r="BJ2199" s="3"/>
      <c r="BL2199" s="3"/>
      <c r="BN2199" s="3"/>
      <c r="BP2199" s="3"/>
    </row>
    <row r="2200" spans="1:68" x14ac:dyDescent="0.25">
      <c r="A2200" s="1"/>
      <c r="B2200" s="2"/>
      <c r="BJ2200" s="3"/>
      <c r="BL2200" s="3"/>
      <c r="BN2200" s="3"/>
      <c r="BP2200" s="3"/>
    </row>
    <row r="2201" spans="1:68" x14ac:dyDescent="0.25">
      <c r="A2201" s="1"/>
      <c r="B2201" s="2"/>
      <c r="BJ2201" s="3"/>
      <c r="BL2201" s="3"/>
      <c r="BN2201" s="3"/>
      <c r="BP2201" s="3"/>
    </row>
    <row r="2202" spans="1:68" x14ac:dyDescent="0.25">
      <c r="A2202" s="1"/>
      <c r="B2202" s="2"/>
      <c r="BJ2202" s="3"/>
      <c r="BL2202" s="3"/>
      <c r="BN2202" s="3"/>
      <c r="BP2202" s="3"/>
    </row>
    <row r="2203" spans="1:68" x14ac:dyDescent="0.25">
      <c r="A2203" s="1"/>
      <c r="B2203" s="2"/>
      <c r="BJ2203" s="3"/>
      <c r="BL2203" s="3"/>
      <c r="BN2203" s="3"/>
      <c r="BP2203" s="3"/>
    </row>
    <row r="2204" spans="1:68" x14ac:dyDescent="0.25">
      <c r="A2204" s="1"/>
      <c r="B2204" s="2"/>
      <c r="BJ2204" s="3"/>
      <c r="BL2204" s="3"/>
      <c r="BN2204" s="3"/>
      <c r="BP2204" s="3"/>
    </row>
    <row r="2205" spans="1:68" x14ac:dyDescent="0.25">
      <c r="A2205" s="1"/>
      <c r="B2205" s="2"/>
      <c r="BJ2205" s="3"/>
      <c r="BL2205" s="3"/>
      <c r="BN2205" s="3"/>
      <c r="BP2205" s="3"/>
    </row>
    <row r="2206" spans="1:68" x14ac:dyDescent="0.25">
      <c r="A2206" s="1"/>
      <c r="B2206" s="2"/>
      <c r="BJ2206" s="3"/>
      <c r="BL2206" s="3"/>
      <c r="BN2206" s="3"/>
      <c r="BP2206" s="3"/>
    </row>
    <row r="2207" spans="1:68" x14ac:dyDescent="0.25">
      <c r="A2207" s="1"/>
      <c r="B2207" s="2"/>
      <c r="BJ2207" s="3"/>
      <c r="BL2207" s="3"/>
      <c r="BN2207" s="3"/>
      <c r="BP2207" s="3"/>
    </row>
    <row r="2208" spans="1:68" x14ac:dyDescent="0.25">
      <c r="A2208" s="1"/>
      <c r="B2208" s="2"/>
      <c r="BJ2208" s="3"/>
      <c r="BL2208" s="3"/>
      <c r="BN2208" s="3"/>
      <c r="BP2208" s="3"/>
    </row>
    <row r="2209" spans="1:68" x14ac:dyDescent="0.25">
      <c r="A2209" s="1"/>
      <c r="B2209" s="2"/>
      <c r="BJ2209" s="3"/>
      <c r="BL2209" s="3"/>
      <c r="BN2209" s="3"/>
      <c r="BP2209" s="3"/>
    </row>
    <row r="2210" spans="1:68" x14ac:dyDescent="0.25">
      <c r="A2210" s="1"/>
      <c r="B2210" s="2"/>
      <c r="BJ2210" s="3"/>
      <c r="BL2210" s="3"/>
      <c r="BN2210" s="3"/>
      <c r="BP2210" s="3"/>
    </row>
    <row r="2211" spans="1:68" x14ac:dyDescent="0.25">
      <c r="A2211" s="1"/>
      <c r="B2211" s="2"/>
      <c r="BJ2211" s="3"/>
      <c r="BL2211" s="3"/>
      <c r="BN2211" s="3"/>
      <c r="BP2211" s="3"/>
    </row>
    <row r="2212" spans="1:68" x14ac:dyDescent="0.25">
      <c r="A2212" s="1"/>
      <c r="B2212" s="2"/>
      <c r="BJ2212" s="3"/>
      <c r="BL2212" s="3"/>
      <c r="BN2212" s="3"/>
      <c r="BP2212" s="3"/>
    </row>
    <row r="2213" spans="1:68" x14ac:dyDescent="0.25">
      <c r="A2213" s="1"/>
      <c r="B2213" s="2"/>
      <c r="BJ2213" s="3"/>
      <c r="BL2213" s="3"/>
      <c r="BN2213" s="3"/>
      <c r="BP2213" s="3"/>
    </row>
    <row r="2214" spans="1:68" x14ac:dyDescent="0.25">
      <c r="A2214" s="1"/>
      <c r="B2214" s="2"/>
      <c r="BJ2214" s="3"/>
      <c r="BL2214" s="3"/>
      <c r="BN2214" s="3"/>
      <c r="BP2214" s="3"/>
    </row>
    <row r="2215" spans="1:68" x14ac:dyDescent="0.25">
      <c r="A2215" s="1"/>
      <c r="B2215" s="2"/>
      <c r="BJ2215" s="3"/>
      <c r="BL2215" s="3"/>
      <c r="BN2215" s="3"/>
      <c r="BP2215" s="3"/>
    </row>
    <row r="2216" spans="1:68" x14ac:dyDescent="0.25">
      <c r="A2216" s="1"/>
      <c r="B2216" s="2"/>
      <c r="BJ2216" s="3"/>
      <c r="BL2216" s="3"/>
      <c r="BN2216" s="3"/>
      <c r="BP2216" s="3"/>
    </row>
    <row r="2217" spans="1:68" x14ac:dyDescent="0.25">
      <c r="A2217" s="1"/>
      <c r="B2217" s="2"/>
      <c r="BJ2217" s="3"/>
      <c r="BL2217" s="3"/>
      <c r="BN2217" s="3"/>
      <c r="BP2217" s="3"/>
    </row>
    <row r="2218" spans="1:68" x14ac:dyDescent="0.25">
      <c r="A2218" s="1"/>
      <c r="B2218" s="2"/>
      <c r="BJ2218" s="3"/>
      <c r="BL2218" s="3"/>
      <c r="BN2218" s="3"/>
      <c r="BP2218" s="3"/>
    </row>
    <row r="2219" spans="1:68" x14ac:dyDescent="0.25">
      <c r="A2219" s="1"/>
      <c r="B2219" s="2"/>
      <c r="BJ2219" s="3"/>
      <c r="BL2219" s="3"/>
      <c r="BN2219" s="3"/>
      <c r="BP2219" s="3"/>
    </row>
    <row r="2220" spans="1:68" x14ac:dyDescent="0.25">
      <c r="A2220" s="1"/>
      <c r="B2220" s="2"/>
      <c r="BJ2220" s="3"/>
      <c r="BL2220" s="3"/>
      <c r="BN2220" s="3"/>
      <c r="BP2220" s="3"/>
    </row>
    <row r="2221" spans="1:68" x14ac:dyDescent="0.25">
      <c r="A2221" s="1"/>
      <c r="B2221" s="2"/>
      <c r="BJ2221" s="3"/>
      <c r="BL2221" s="3"/>
      <c r="BN2221" s="3"/>
      <c r="BP2221" s="3"/>
    </row>
    <row r="2222" spans="1:68" x14ac:dyDescent="0.25">
      <c r="A2222" s="1"/>
      <c r="B2222" s="2"/>
      <c r="BJ2222" s="3"/>
      <c r="BL2222" s="3"/>
      <c r="BN2222" s="3"/>
      <c r="BP2222" s="3"/>
    </row>
    <row r="2223" spans="1:68" x14ac:dyDescent="0.25">
      <c r="A2223" s="1"/>
      <c r="B2223" s="2"/>
      <c r="BJ2223" s="3"/>
      <c r="BL2223" s="3"/>
      <c r="BN2223" s="3"/>
      <c r="BP2223" s="3"/>
    </row>
    <row r="2224" spans="1:68" x14ac:dyDescent="0.25">
      <c r="A2224" s="1"/>
      <c r="B2224" s="2"/>
      <c r="BJ2224" s="3"/>
      <c r="BL2224" s="3"/>
      <c r="BN2224" s="3"/>
      <c r="BP2224" s="3"/>
    </row>
    <row r="2225" spans="1:68" x14ac:dyDescent="0.25">
      <c r="A2225" s="1"/>
      <c r="B2225" s="2"/>
      <c r="BJ2225" s="3"/>
      <c r="BL2225" s="3"/>
      <c r="BN2225" s="3"/>
      <c r="BP2225" s="3"/>
    </row>
    <row r="2226" spans="1:68" x14ac:dyDescent="0.25">
      <c r="A2226" s="1"/>
      <c r="B2226" s="2"/>
      <c r="BJ2226" s="3"/>
      <c r="BL2226" s="3"/>
      <c r="BN2226" s="3"/>
      <c r="BP2226" s="3"/>
    </row>
    <row r="2227" spans="1:68" x14ac:dyDescent="0.25">
      <c r="A2227" s="1"/>
      <c r="B2227" s="2"/>
      <c r="BJ2227" s="3"/>
      <c r="BL2227" s="3"/>
      <c r="BN2227" s="3"/>
      <c r="BP2227" s="3"/>
    </row>
    <row r="2228" spans="1:68" x14ac:dyDescent="0.25">
      <c r="A2228" s="1"/>
      <c r="B2228" s="2"/>
      <c r="BJ2228" s="3"/>
      <c r="BL2228" s="3"/>
      <c r="BN2228" s="3"/>
      <c r="BP2228" s="3"/>
    </row>
    <row r="2229" spans="1:68" x14ac:dyDescent="0.25">
      <c r="A2229" s="1"/>
      <c r="B2229" s="2"/>
      <c r="BJ2229" s="3"/>
      <c r="BL2229" s="3"/>
      <c r="BN2229" s="3"/>
      <c r="BP2229" s="3"/>
    </row>
    <row r="2230" spans="1:68" x14ac:dyDescent="0.25">
      <c r="A2230" s="1"/>
      <c r="B2230" s="2"/>
      <c r="BJ2230" s="3"/>
      <c r="BL2230" s="3"/>
      <c r="BN2230" s="3"/>
      <c r="BP2230" s="3"/>
    </row>
    <row r="2231" spans="1:68" x14ac:dyDescent="0.25">
      <c r="A2231" s="1"/>
      <c r="B2231" s="2"/>
      <c r="BJ2231" s="3"/>
      <c r="BL2231" s="3"/>
      <c r="BN2231" s="3"/>
      <c r="BP2231" s="3"/>
    </row>
    <row r="2232" spans="1:68" x14ac:dyDescent="0.25">
      <c r="A2232" s="1"/>
      <c r="B2232" s="2"/>
      <c r="BJ2232" s="3"/>
      <c r="BL2232" s="3"/>
      <c r="BN2232" s="3"/>
      <c r="BP2232" s="3"/>
    </row>
    <row r="2233" spans="1:68" x14ac:dyDescent="0.25">
      <c r="A2233" s="1"/>
      <c r="B2233" s="2"/>
      <c r="BJ2233" s="3"/>
      <c r="BL2233" s="3"/>
      <c r="BN2233" s="3"/>
      <c r="BP2233" s="3"/>
    </row>
    <row r="2234" spans="1:68" x14ac:dyDescent="0.25">
      <c r="A2234" s="1"/>
      <c r="B2234" s="2"/>
      <c r="BJ2234" s="3"/>
      <c r="BL2234" s="3"/>
      <c r="BN2234" s="3"/>
      <c r="BP2234" s="3"/>
    </row>
    <row r="2235" spans="1:68" x14ac:dyDescent="0.25">
      <c r="A2235" s="1"/>
      <c r="B2235" s="2"/>
      <c r="BJ2235" s="3"/>
      <c r="BL2235" s="3"/>
      <c r="BN2235" s="3"/>
      <c r="BP2235" s="3"/>
    </row>
    <row r="2236" spans="1:68" x14ac:dyDescent="0.25">
      <c r="A2236" s="1"/>
      <c r="B2236" s="2"/>
      <c r="BJ2236" s="3"/>
      <c r="BL2236" s="3"/>
      <c r="BN2236" s="3"/>
      <c r="BP2236" s="3"/>
    </row>
    <row r="2237" spans="1:68" x14ac:dyDescent="0.25">
      <c r="A2237" s="1"/>
      <c r="B2237" s="2"/>
      <c r="BJ2237" s="3"/>
      <c r="BL2237" s="3"/>
      <c r="BN2237" s="3"/>
      <c r="BP2237" s="3"/>
    </row>
    <row r="2238" spans="1:68" x14ac:dyDescent="0.25">
      <c r="A2238" s="1"/>
      <c r="B2238" s="2"/>
      <c r="BJ2238" s="3"/>
      <c r="BL2238" s="3"/>
      <c r="BN2238" s="3"/>
      <c r="BP2238" s="3"/>
    </row>
    <row r="2239" spans="1:68" x14ac:dyDescent="0.25">
      <c r="A2239" s="1"/>
      <c r="B2239" s="2"/>
      <c r="BJ2239" s="3"/>
      <c r="BL2239" s="3"/>
      <c r="BN2239" s="3"/>
      <c r="BP2239" s="3"/>
    </row>
    <row r="2240" spans="1:68" x14ac:dyDescent="0.25">
      <c r="A2240" s="1"/>
      <c r="B2240" s="2"/>
      <c r="BJ2240" s="3"/>
      <c r="BL2240" s="3"/>
      <c r="BN2240" s="3"/>
      <c r="BP2240" s="3"/>
    </row>
    <row r="2241" spans="1:68" x14ac:dyDescent="0.25">
      <c r="A2241" s="1"/>
      <c r="B2241" s="2"/>
      <c r="BJ2241" s="3"/>
      <c r="BL2241" s="3"/>
      <c r="BN2241" s="3"/>
      <c r="BP2241" s="3"/>
    </row>
    <row r="2242" spans="1:68" x14ac:dyDescent="0.25">
      <c r="A2242" s="1"/>
      <c r="B2242" s="2"/>
      <c r="BJ2242" s="3"/>
      <c r="BL2242" s="3"/>
      <c r="BN2242" s="3"/>
      <c r="BP2242" s="3"/>
    </row>
    <row r="2243" spans="1:68" x14ac:dyDescent="0.25">
      <c r="A2243" s="1"/>
      <c r="B2243" s="2"/>
      <c r="BJ2243" s="3"/>
      <c r="BL2243" s="3"/>
      <c r="BN2243" s="3"/>
      <c r="BP2243" s="3"/>
    </row>
    <row r="2244" spans="1:68" x14ac:dyDescent="0.25">
      <c r="A2244" s="1"/>
      <c r="B2244" s="2"/>
      <c r="BJ2244" s="3"/>
      <c r="BL2244" s="3"/>
      <c r="BN2244" s="3"/>
      <c r="BP2244" s="3"/>
    </row>
    <row r="2245" spans="1:68" x14ac:dyDescent="0.25">
      <c r="A2245" s="1"/>
      <c r="B2245" s="2"/>
      <c r="BJ2245" s="3"/>
      <c r="BL2245" s="3"/>
      <c r="BN2245" s="3"/>
      <c r="BP2245" s="3"/>
    </row>
    <row r="2246" spans="1:68" x14ac:dyDescent="0.25">
      <c r="A2246" s="1"/>
      <c r="B2246" s="2"/>
      <c r="BJ2246" s="3"/>
      <c r="BL2246" s="3"/>
      <c r="BN2246" s="3"/>
      <c r="BP2246" s="3"/>
    </row>
    <row r="2247" spans="1:68" x14ac:dyDescent="0.25">
      <c r="A2247" s="1"/>
      <c r="B2247" s="2"/>
      <c r="BJ2247" s="3"/>
      <c r="BL2247" s="3"/>
      <c r="BN2247" s="3"/>
      <c r="BP2247" s="3"/>
    </row>
    <row r="2248" spans="1:68" x14ac:dyDescent="0.25">
      <c r="A2248" s="1"/>
      <c r="B2248" s="2"/>
      <c r="BJ2248" s="3"/>
      <c r="BL2248" s="3"/>
      <c r="BN2248" s="3"/>
      <c r="BP2248" s="3"/>
    </row>
    <row r="2249" spans="1:68" x14ac:dyDescent="0.25">
      <c r="A2249" s="1"/>
      <c r="B2249" s="2"/>
      <c r="BJ2249" s="3"/>
      <c r="BL2249" s="3"/>
      <c r="BN2249" s="3"/>
      <c r="BP2249" s="3"/>
    </row>
    <row r="2250" spans="1:68" x14ac:dyDescent="0.25">
      <c r="A2250" s="1"/>
      <c r="B2250" s="2"/>
      <c r="BJ2250" s="3"/>
      <c r="BL2250" s="3"/>
      <c r="BN2250" s="3"/>
      <c r="BP2250" s="3"/>
    </row>
    <row r="2251" spans="1:68" x14ac:dyDescent="0.25">
      <c r="A2251" s="1"/>
      <c r="B2251" s="2"/>
      <c r="BJ2251" s="3"/>
      <c r="BL2251" s="3"/>
      <c r="BN2251" s="3"/>
      <c r="BP2251" s="3"/>
    </row>
    <row r="2252" spans="1:68" x14ac:dyDescent="0.25">
      <c r="A2252" s="1"/>
      <c r="B2252" s="2"/>
      <c r="BJ2252" s="3"/>
      <c r="BL2252" s="3"/>
      <c r="BN2252" s="3"/>
      <c r="BP2252" s="3"/>
    </row>
    <row r="2253" spans="1:68" x14ac:dyDescent="0.25">
      <c r="A2253" s="1"/>
      <c r="B2253" s="2"/>
      <c r="BJ2253" s="3"/>
      <c r="BL2253" s="3"/>
      <c r="BN2253" s="3"/>
      <c r="BP2253" s="3"/>
    </row>
    <row r="2254" spans="1:68" x14ac:dyDescent="0.25">
      <c r="A2254" s="1"/>
      <c r="B2254" s="2"/>
      <c r="BJ2254" s="3"/>
      <c r="BL2254" s="3"/>
      <c r="BN2254" s="3"/>
      <c r="BP2254" s="3"/>
    </row>
    <row r="2255" spans="1:68" x14ac:dyDescent="0.25">
      <c r="A2255" s="1"/>
      <c r="B2255" s="2"/>
      <c r="BJ2255" s="3"/>
      <c r="BL2255" s="3"/>
      <c r="BN2255" s="3"/>
      <c r="BP2255" s="3"/>
    </row>
    <row r="2256" spans="1:68" x14ac:dyDescent="0.25">
      <c r="A2256" s="1"/>
      <c r="B2256" s="2"/>
      <c r="BJ2256" s="3"/>
      <c r="BL2256" s="3"/>
      <c r="BN2256" s="3"/>
      <c r="BP2256" s="3"/>
    </row>
    <row r="2257" spans="1:68" x14ac:dyDescent="0.25">
      <c r="A2257" s="1"/>
      <c r="B2257" s="2"/>
      <c r="BJ2257" s="3"/>
      <c r="BL2257" s="3"/>
      <c r="BN2257" s="3"/>
      <c r="BP2257" s="3"/>
    </row>
    <row r="2258" spans="1:68" x14ac:dyDescent="0.25">
      <c r="A2258" s="1"/>
      <c r="B2258" s="2"/>
      <c r="BJ2258" s="3"/>
      <c r="BL2258" s="3"/>
      <c r="BN2258" s="3"/>
      <c r="BP2258" s="3"/>
    </row>
    <row r="2259" spans="1:68" x14ac:dyDescent="0.25">
      <c r="A2259" s="1"/>
      <c r="B2259" s="2"/>
      <c r="BJ2259" s="3"/>
      <c r="BL2259" s="3"/>
      <c r="BN2259" s="3"/>
      <c r="BP2259" s="3"/>
    </row>
    <row r="2260" spans="1:68" x14ac:dyDescent="0.25">
      <c r="A2260" s="1"/>
      <c r="B2260" s="2"/>
      <c r="BJ2260" s="3"/>
      <c r="BL2260" s="3"/>
      <c r="BN2260" s="3"/>
      <c r="BP2260" s="3"/>
    </row>
    <row r="2261" spans="1:68" x14ac:dyDescent="0.25">
      <c r="A2261" s="1"/>
      <c r="B2261" s="2"/>
      <c r="BJ2261" s="3"/>
      <c r="BL2261" s="3"/>
      <c r="BN2261" s="3"/>
      <c r="BP2261" s="3"/>
    </row>
    <row r="2262" spans="1:68" x14ac:dyDescent="0.25">
      <c r="A2262" s="1"/>
      <c r="B2262" s="2"/>
      <c r="BJ2262" s="3"/>
      <c r="BL2262" s="3"/>
      <c r="BN2262" s="3"/>
      <c r="BP2262" s="3"/>
    </row>
    <row r="2263" spans="1:68" x14ac:dyDescent="0.25">
      <c r="A2263" s="1"/>
      <c r="B2263" s="2"/>
      <c r="BJ2263" s="3"/>
      <c r="BL2263" s="3"/>
      <c r="BN2263" s="3"/>
      <c r="BP2263" s="3"/>
    </row>
    <row r="2264" spans="1:68" x14ac:dyDescent="0.25">
      <c r="A2264" s="1"/>
      <c r="B2264" s="2"/>
      <c r="BJ2264" s="3"/>
      <c r="BL2264" s="3"/>
      <c r="BN2264" s="3"/>
      <c r="BP2264" s="3"/>
    </row>
    <row r="2265" spans="1:68" x14ac:dyDescent="0.25">
      <c r="A2265" s="1"/>
      <c r="B2265" s="2"/>
      <c r="BJ2265" s="3"/>
      <c r="BL2265" s="3"/>
      <c r="BN2265" s="3"/>
      <c r="BP2265" s="3"/>
    </row>
    <row r="2266" spans="1:68" x14ac:dyDescent="0.25">
      <c r="A2266" s="1"/>
      <c r="B2266" s="2"/>
      <c r="BJ2266" s="3"/>
      <c r="BL2266" s="3"/>
      <c r="BN2266" s="3"/>
      <c r="BP2266" s="3"/>
    </row>
    <row r="2267" spans="1:68" x14ac:dyDescent="0.25">
      <c r="A2267" s="1"/>
      <c r="B2267" s="2"/>
      <c r="BJ2267" s="3"/>
      <c r="BL2267" s="3"/>
      <c r="BN2267" s="3"/>
      <c r="BP2267" s="3"/>
    </row>
    <row r="2268" spans="1:68" x14ac:dyDescent="0.25">
      <c r="A2268" s="1"/>
      <c r="B2268" s="2"/>
      <c r="BJ2268" s="3"/>
      <c r="BL2268" s="3"/>
      <c r="BN2268" s="3"/>
      <c r="BP2268" s="3"/>
    </row>
    <row r="2269" spans="1:68" x14ac:dyDescent="0.25">
      <c r="A2269" s="1"/>
      <c r="B2269" s="2"/>
      <c r="BJ2269" s="3"/>
      <c r="BL2269" s="3"/>
      <c r="BN2269" s="3"/>
      <c r="BP2269" s="3"/>
    </row>
    <row r="2270" spans="1:68" x14ac:dyDescent="0.25">
      <c r="A2270" s="1"/>
      <c r="B2270" s="2"/>
      <c r="BJ2270" s="3"/>
      <c r="BL2270" s="3"/>
      <c r="BN2270" s="3"/>
      <c r="BP2270" s="3"/>
    </row>
    <row r="2271" spans="1:68" x14ac:dyDescent="0.25">
      <c r="A2271" s="1"/>
      <c r="B2271" s="2"/>
      <c r="BJ2271" s="3"/>
      <c r="BL2271" s="3"/>
      <c r="BN2271" s="3"/>
      <c r="BP2271" s="3"/>
    </row>
    <row r="2272" spans="1:68" x14ac:dyDescent="0.25">
      <c r="A2272" s="1"/>
      <c r="B2272" s="2"/>
      <c r="BJ2272" s="3"/>
      <c r="BL2272" s="3"/>
      <c r="BN2272" s="3"/>
      <c r="BP2272" s="3"/>
    </row>
    <row r="2273" spans="1:68" x14ac:dyDescent="0.25">
      <c r="A2273" s="1"/>
      <c r="B2273" s="2"/>
      <c r="BJ2273" s="3"/>
      <c r="BL2273" s="3"/>
      <c r="BN2273" s="3"/>
      <c r="BP2273" s="3"/>
    </row>
    <row r="2274" spans="1:68" x14ac:dyDescent="0.25">
      <c r="A2274" s="1"/>
      <c r="B2274" s="2"/>
      <c r="BJ2274" s="3"/>
      <c r="BL2274" s="3"/>
      <c r="BN2274" s="3"/>
      <c r="BP2274" s="3"/>
    </row>
    <row r="2275" spans="1:68" x14ac:dyDescent="0.25">
      <c r="A2275" s="1"/>
      <c r="B2275" s="2"/>
      <c r="BJ2275" s="3"/>
      <c r="BL2275" s="3"/>
      <c r="BN2275" s="3"/>
      <c r="BP2275" s="3"/>
    </row>
    <row r="2276" spans="1:68" x14ac:dyDescent="0.25">
      <c r="A2276" s="1"/>
      <c r="B2276" s="2"/>
      <c r="BJ2276" s="3"/>
      <c r="BL2276" s="3"/>
      <c r="BN2276" s="3"/>
      <c r="BP2276" s="3"/>
    </row>
    <row r="2277" spans="1:68" x14ac:dyDescent="0.25">
      <c r="A2277" s="1"/>
      <c r="B2277" s="2"/>
      <c r="BJ2277" s="3"/>
      <c r="BL2277" s="3"/>
      <c r="BN2277" s="3"/>
      <c r="BP2277" s="3"/>
    </row>
    <row r="2278" spans="1:68" x14ac:dyDescent="0.25">
      <c r="A2278" s="1"/>
      <c r="B2278" s="2"/>
      <c r="BJ2278" s="3"/>
      <c r="BL2278" s="3"/>
      <c r="BN2278" s="3"/>
      <c r="BP2278" s="3"/>
    </row>
    <row r="2279" spans="1:68" x14ac:dyDescent="0.25">
      <c r="A2279" s="1"/>
      <c r="B2279" s="2"/>
      <c r="BJ2279" s="3"/>
      <c r="BL2279" s="3"/>
      <c r="BN2279" s="3"/>
      <c r="BP2279" s="3"/>
    </row>
    <row r="2280" spans="1:68" x14ac:dyDescent="0.25">
      <c r="A2280" s="1"/>
      <c r="B2280" s="2"/>
      <c r="BJ2280" s="3"/>
      <c r="BL2280" s="3"/>
      <c r="BN2280" s="3"/>
      <c r="BP2280" s="3"/>
    </row>
    <row r="2281" spans="1:68" x14ac:dyDescent="0.25">
      <c r="A2281" s="1"/>
      <c r="B2281" s="2"/>
      <c r="BJ2281" s="3"/>
      <c r="BL2281" s="3"/>
      <c r="BN2281" s="3"/>
      <c r="BP2281" s="3"/>
    </row>
    <row r="2282" spans="1:68" x14ac:dyDescent="0.25">
      <c r="A2282" s="1"/>
      <c r="B2282" s="2"/>
      <c r="BJ2282" s="3"/>
      <c r="BL2282" s="3"/>
      <c r="BN2282" s="3"/>
      <c r="BP2282" s="3"/>
    </row>
    <row r="2283" spans="1:68" x14ac:dyDescent="0.25">
      <c r="A2283" s="1"/>
      <c r="B2283" s="2"/>
      <c r="BJ2283" s="3"/>
      <c r="BL2283" s="3"/>
      <c r="BN2283" s="3"/>
      <c r="BP2283" s="3"/>
    </row>
    <row r="2284" spans="1:68" x14ac:dyDescent="0.25">
      <c r="A2284" s="1"/>
      <c r="B2284" s="2"/>
      <c r="BJ2284" s="3"/>
      <c r="BL2284" s="3"/>
      <c r="BN2284" s="3"/>
      <c r="BP2284" s="3"/>
    </row>
    <row r="2285" spans="1:68" x14ac:dyDescent="0.25">
      <c r="A2285" s="1"/>
      <c r="B2285" s="2"/>
      <c r="BJ2285" s="3"/>
      <c r="BL2285" s="3"/>
      <c r="BN2285" s="3"/>
      <c r="BP2285" s="3"/>
    </row>
    <row r="2286" spans="1:68" x14ac:dyDescent="0.25">
      <c r="A2286" s="1"/>
      <c r="B2286" s="2"/>
      <c r="BJ2286" s="3"/>
      <c r="BL2286" s="3"/>
      <c r="BN2286" s="3"/>
      <c r="BP2286" s="3"/>
    </row>
    <row r="2287" spans="1:68" x14ac:dyDescent="0.25">
      <c r="A2287" s="1"/>
      <c r="B2287" s="2"/>
      <c r="BJ2287" s="3"/>
      <c r="BL2287" s="3"/>
      <c r="BN2287" s="3"/>
      <c r="BP2287" s="3"/>
    </row>
    <row r="2288" spans="1:68" x14ac:dyDescent="0.25">
      <c r="A2288" s="1"/>
      <c r="B2288" s="2"/>
      <c r="BJ2288" s="3"/>
      <c r="BL2288" s="3"/>
      <c r="BN2288" s="3"/>
      <c r="BP2288" s="3"/>
    </row>
    <row r="2289" spans="1:68" x14ac:dyDescent="0.25">
      <c r="A2289" s="1"/>
      <c r="B2289" s="2"/>
      <c r="BJ2289" s="3"/>
      <c r="BL2289" s="3"/>
      <c r="BN2289" s="3"/>
      <c r="BP2289" s="3"/>
    </row>
    <row r="2290" spans="1:68" x14ac:dyDescent="0.25">
      <c r="A2290" s="1"/>
      <c r="B2290" s="2"/>
      <c r="BJ2290" s="3"/>
      <c r="BL2290" s="3"/>
      <c r="BN2290" s="3"/>
      <c r="BP2290" s="3"/>
    </row>
    <row r="2291" spans="1:68" x14ac:dyDescent="0.25">
      <c r="A2291" s="1"/>
      <c r="B2291" s="2"/>
      <c r="BJ2291" s="3"/>
      <c r="BL2291" s="3"/>
      <c r="BN2291" s="3"/>
      <c r="BP2291" s="3"/>
    </row>
    <row r="2292" spans="1:68" x14ac:dyDescent="0.25">
      <c r="A2292" s="1"/>
      <c r="B2292" s="2"/>
      <c r="BJ2292" s="3"/>
      <c r="BL2292" s="3"/>
      <c r="BN2292" s="3"/>
      <c r="BP2292" s="3"/>
    </row>
    <row r="2293" spans="1:68" x14ac:dyDescent="0.25">
      <c r="A2293" s="1"/>
      <c r="B2293" s="2"/>
      <c r="BJ2293" s="3"/>
      <c r="BL2293" s="3"/>
      <c r="BN2293" s="3"/>
      <c r="BP2293" s="3"/>
    </row>
    <row r="2294" spans="1:68" x14ac:dyDescent="0.25">
      <c r="A2294" s="1"/>
      <c r="B2294" s="2"/>
      <c r="BJ2294" s="3"/>
      <c r="BL2294" s="3"/>
      <c r="BN2294" s="3"/>
      <c r="BP2294" s="3"/>
    </row>
    <row r="2295" spans="1:68" x14ac:dyDescent="0.25">
      <c r="A2295" s="1"/>
      <c r="B2295" s="2"/>
      <c r="BJ2295" s="3"/>
      <c r="BL2295" s="3"/>
      <c r="BN2295" s="3"/>
      <c r="BP2295" s="3"/>
    </row>
    <row r="2296" spans="1:68" x14ac:dyDescent="0.25">
      <c r="A2296" s="1"/>
      <c r="B2296" s="2"/>
      <c r="BJ2296" s="3"/>
      <c r="BL2296" s="3"/>
      <c r="BN2296" s="3"/>
      <c r="BP2296" s="3"/>
    </row>
    <row r="2297" spans="1:68" x14ac:dyDescent="0.25">
      <c r="A2297" s="1"/>
      <c r="B2297" s="2"/>
      <c r="BJ2297" s="3"/>
      <c r="BL2297" s="3"/>
      <c r="BN2297" s="3"/>
      <c r="BP2297" s="3"/>
    </row>
    <row r="2298" spans="1:68" x14ac:dyDescent="0.25">
      <c r="A2298" s="1"/>
      <c r="B2298" s="2"/>
      <c r="BJ2298" s="3"/>
      <c r="BL2298" s="3"/>
      <c r="BN2298" s="3"/>
      <c r="BP2298" s="3"/>
    </row>
    <row r="2299" spans="1:68" x14ac:dyDescent="0.25">
      <c r="A2299" s="1"/>
      <c r="B2299" s="2"/>
      <c r="BJ2299" s="3"/>
      <c r="BL2299" s="3"/>
      <c r="BN2299" s="3"/>
      <c r="BP2299" s="3"/>
    </row>
    <row r="2300" spans="1:68" x14ac:dyDescent="0.25">
      <c r="A2300" s="1"/>
      <c r="B2300" s="2"/>
      <c r="BJ2300" s="3"/>
      <c r="BL2300" s="3"/>
      <c r="BN2300" s="3"/>
      <c r="BP2300" s="3"/>
    </row>
    <row r="2301" spans="1:68" x14ac:dyDescent="0.25">
      <c r="A2301" s="1"/>
      <c r="B2301" s="2"/>
      <c r="BJ2301" s="3"/>
      <c r="BL2301" s="3"/>
      <c r="BN2301" s="3"/>
      <c r="BP2301" s="3"/>
    </row>
    <row r="2302" spans="1:68" x14ac:dyDescent="0.25">
      <c r="A2302" s="1"/>
      <c r="B2302" s="2"/>
      <c r="BJ2302" s="3"/>
      <c r="BL2302" s="3"/>
      <c r="BN2302" s="3"/>
      <c r="BP2302" s="3"/>
    </row>
    <row r="2303" spans="1:68" x14ac:dyDescent="0.25">
      <c r="A2303" s="1"/>
      <c r="B2303" s="2"/>
      <c r="BJ2303" s="3"/>
      <c r="BL2303" s="3"/>
      <c r="BN2303" s="3"/>
      <c r="BP2303" s="3"/>
    </row>
    <row r="2304" spans="1:68" x14ac:dyDescent="0.25">
      <c r="A2304" s="1"/>
      <c r="B2304" s="2"/>
      <c r="BJ2304" s="3"/>
      <c r="BL2304" s="3"/>
      <c r="BN2304" s="3"/>
      <c r="BP2304" s="3"/>
    </row>
    <row r="2305" spans="1:68" x14ac:dyDescent="0.25">
      <c r="A2305" s="1"/>
      <c r="B2305" s="2"/>
      <c r="BJ2305" s="3"/>
      <c r="BL2305" s="3"/>
      <c r="BN2305" s="3"/>
      <c r="BP2305" s="3"/>
    </row>
    <row r="2306" spans="1:68" x14ac:dyDescent="0.25">
      <c r="A2306" s="1"/>
      <c r="B2306" s="2"/>
      <c r="BJ2306" s="3"/>
      <c r="BL2306" s="3"/>
      <c r="BN2306" s="3"/>
      <c r="BP2306" s="3"/>
    </row>
    <row r="2307" spans="1:68" x14ac:dyDescent="0.25">
      <c r="A2307" s="1"/>
      <c r="B2307" s="2"/>
      <c r="BJ2307" s="3"/>
      <c r="BL2307" s="3"/>
      <c r="BN2307" s="3"/>
      <c r="BP2307" s="3"/>
    </row>
    <row r="2308" spans="1:68" x14ac:dyDescent="0.25">
      <c r="A2308" s="1"/>
      <c r="B2308" s="2"/>
      <c r="BJ2308" s="3"/>
      <c r="BL2308" s="3"/>
      <c r="BN2308" s="3"/>
      <c r="BP2308" s="3"/>
    </row>
    <row r="2309" spans="1:68" x14ac:dyDescent="0.25">
      <c r="A2309" s="1"/>
      <c r="B2309" s="2"/>
      <c r="BJ2309" s="3"/>
      <c r="BL2309" s="3"/>
      <c r="BN2309" s="3"/>
      <c r="BP2309" s="3"/>
    </row>
    <row r="2310" spans="1:68" x14ac:dyDescent="0.25">
      <c r="A2310" s="1"/>
      <c r="B2310" s="2"/>
      <c r="BJ2310" s="3"/>
      <c r="BL2310" s="3"/>
      <c r="BN2310" s="3"/>
      <c r="BP2310" s="3"/>
    </row>
    <row r="2311" spans="1:68" x14ac:dyDescent="0.25">
      <c r="A2311" s="1"/>
      <c r="B2311" s="2"/>
      <c r="BJ2311" s="3"/>
      <c r="BL2311" s="3"/>
      <c r="BN2311" s="3"/>
      <c r="BP2311" s="3"/>
    </row>
    <row r="2312" spans="1:68" x14ac:dyDescent="0.25">
      <c r="A2312" s="1"/>
      <c r="B2312" s="2"/>
      <c r="BJ2312" s="3"/>
      <c r="BL2312" s="3"/>
      <c r="BN2312" s="3"/>
      <c r="BP2312" s="3"/>
    </row>
    <row r="2313" spans="1:68" x14ac:dyDescent="0.25">
      <c r="A2313" s="1"/>
      <c r="B2313" s="2"/>
      <c r="BJ2313" s="3"/>
      <c r="BL2313" s="3"/>
      <c r="BN2313" s="3"/>
      <c r="BP2313" s="3"/>
    </row>
    <row r="2314" spans="1:68" x14ac:dyDescent="0.25">
      <c r="A2314" s="1"/>
      <c r="B2314" s="2"/>
      <c r="BJ2314" s="3"/>
      <c r="BL2314" s="3"/>
      <c r="BN2314" s="3"/>
      <c r="BP2314" s="3"/>
    </row>
    <row r="2315" spans="1:68" x14ac:dyDescent="0.25">
      <c r="A2315" s="1"/>
      <c r="B2315" s="2"/>
      <c r="BJ2315" s="3"/>
      <c r="BL2315" s="3"/>
      <c r="BN2315" s="3"/>
      <c r="BP2315" s="3"/>
    </row>
    <row r="2316" spans="1:68" x14ac:dyDescent="0.25">
      <c r="A2316" s="1"/>
      <c r="B2316" s="2"/>
      <c r="BJ2316" s="3"/>
      <c r="BL2316" s="3"/>
      <c r="BN2316" s="3"/>
      <c r="BP2316" s="3"/>
    </row>
    <row r="2317" spans="1:68" x14ac:dyDescent="0.25">
      <c r="A2317" s="1"/>
      <c r="B2317" s="2"/>
      <c r="BJ2317" s="3"/>
      <c r="BL2317" s="3"/>
      <c r="BN2317" s="3"/>
      <c r="BP2317" s="3"/>
    </row>
    <row r="2318" spans="1:68" x14ac:dyDescent="0.25">
      <c r="A2318" s="1"/>
      <c r="B2318" s="2"/>
      <c r="BJ2318" s="3"/>
      <c r="BL2318" s="3"/>
      <c r="BN2318" s="3"/>
      <c r="BP2318" s="3"/>
    </row>
    <row r="2319" spans="1:68" x14ac:dyDescent="0.25">
      <c r="A2319" s="1"/>
      <c r="B2319" s="2"/>
      <c r="BJ2319" s="3"/>
      <c r="BL2319" s="3"/>
      <c r="BN2319" s="3"/>
      <c r="BP2319" s="3"/>
    </row>
    <row r="2320" spans="1:68" x14ac:dyDescent="0.25">
      <c r="A2320" s="1"/>
      <c r="B2320" s="2"/>
      <c r="BJ2320" s="3"/>
      <c r="BL2320" s="3"/>
      <c r="BN2320" s="3"/>
      <c r="BP2320" s="3"/>
    </row>
    <row r="2321" spans="1:68" x14ac:dyDescent="0.25">
      <c r="A2321" s="1"/>
      <c r="B2321" s="2"/>
      <c r="BJ2321" s="3"/>
      <c r="BL2321" s="3"/>
      <c r="BN2321" s="3"/>
      <c r="BP2321" s="3"/>
    </row>
    <row r="2322" spans="1:68" x14ac:dyDescent="0.25">
      <c r="A2322" s="1"/>
      <c r="B2322" s="2"/>
      <c r="BJ2322" s="3"/>
      <c r="BL2322" s="3"/>
      <c r="BN2322" s="3"/>
      <c r="BP2322" s="3"/>
    </row>
    <row r="2323" spans="1:68" x14ac:dyDescent="0.25">
      <c r="A2323" s="1"/>
      <c r="B2323" s="2"/>
      <c r="BJ2323" s="3"/>
      <c r="BL2323" s="3"/>
      <c r="BN2323" s="3"/>
      <c r="BP2323" s="3"/>
    </row>
    <row r="2324" spans="1:68" x14ac:dyDescent="0.25">
      <c r="A2324" s="1"/>
      <c r="B2324" s="2"/>
      <c r="BJ2324" s="3"/>
      <c r="BL2324" s="3"/>
      <c r="BN2324" s="3"/>
      <c r="BP2324" s="3"/>
    </row>
    <row r="2325" spans="1:68" x14ac:dyDescent="0.25">
      <c r="A2325" s="1"/>
      <c r="B2325" s="2"/>
      <c r="BJ2325" s="3"/>
      <c r="BL2325" s="3"/>
      <c r="BN2325" s="3"/>
      <c r="BP2325" s="3"/>
    </row>
    <row r="2326" spans="1:68" x14ac:dyDescent="0.25">
      <c r="A2326" s="1"/>
      <c r="B2326" s="2"/>
      <c r="BJ2326" s="3"/>
      <c r="BL2326" s="3"/>
      <c r="BN2326" s="3"/>
      <c r="BP2326" s="3"/>
    </row>
    <row r="2327" spans="1:68" x14ac:dyDescent="0.25">
      <c r="A2327" s="1"/>
      <c r="B2327" s="2"/>
      <c r="BJ2327" s="3"/>
      <c r="BL2327" s="3"/>
      <c r="BN2327" s="3"/>
      <c r="BP2327" s="3"/>
    </row>
    <row r="2328" spans="1:68" x14ac:dyDescent="0.25">
      <c r="A2328" s="1"/>
      <c r="B2328" s="2"/>
      <c r="BJ2328" s="3"/>
      <c r="BL2328" s="3"/>
      <c r="BN2328" s="3"/>
      <c r="BP2328" s="3"/>
    </row>
    <row r="2329" spans="1:68" x14ac:dyDescent="0.25">
      <c r="A2329" s="1"/>
      <c r="B2329" s="2"/>
      <c r="BJ2329" s="3"/>
      <c r="BL2329" s="3"/>
      <c r="BN2329" s="3"/>
      <c r="BP2329" s="3"/>
    </row>
    <row r="2330" spans="1:68" x14ac:dyDescent="0.25">
      <c r="A2330" s="1"/>
      <c r="B2330" s="2"/>
      <c r="BJ2330" s="3"/>
      <c r="BL2330" s="3"/>
      <c r="BN2330" s="3"/>
      <c r="BP2330" s="3"/>
    </row>
    <row r="2331" spans="1:68" x14ac:dyDescent="0.25">
      <c r="A2331" s="1"/>
      <c r="B2331" s="2"/>
      <c r="BJ2331" s="3"/>
      <c r="BL2331" s="3"/>
      <c r="BN2331" s="3"/>
      <c r="BP2331" s="3"/>
    </row>
    <row r="2332" spans="1:68" x14ac:dyDescent="0.25">
      <c r="A2332" s="1"/>
      <c r="B2332" s="2"/>
      <c r="BJ2332" s="3"/>
      <c r="BL2332" s="3"/>
      <c r="BN2332" s="3"/>
      <c r="BP2332" s="3"/>
    </row>
    <row r="2333" spans="1:68" x14ac:dyDescent="0.25">
      <c r="A2333" s="1"/>
      <c r="B2333" s="2"/>
      <c r="BJ2333" s="3"/>
      <c r="BL2333" s="3"/>
      <c r="BN2333" s="3"/>
      <c r="BP2333" s="3"/>
    </row>
    <row r="2334" spans="1:68" x14ac:dyDescent="0.25">
      <c r="A2334" s="1"/>
      <c r="B2334" s="2"/>
      <c r="BJ2334" s="3"/>
      <c r="BL2334" s="3"/>
      <c r="BN2334" s="3"/>
      <c r="BP2334" s="3"/>
    </row>
    <row r="2335" spans="1:68" x14ac:dyDescent="0.25">
      <c r="A2335" s="1"/>
      <c r="B2335" s="2"/>
      <c r="BJ2335" s="3"/>
      <c r="BL2335" s="3"/>
      <c r="BN2335" s="3"/>
      <c r="BP2335" s="3"/>
    </row>
    <row r="2336" spans="1:68" x14ac:dyDescent="0.25">
      <c r="A2336" s="1"/>
      <c r="B2336" s="2"/>
      <c r="BJ2336" s="3"/>
      <c r="BL2336" s="3"/>
      <c r="BN2336" s="3"/>
      <c r="BP2336" s="3"/>
    </row>
    <row r="2337" spans="1:68" x14ac:dyDescent="0.25">
      <c r="A2337" s="1"/>
      <c r="B2337" s="2"/>
      <c r="BJ2337" s="3"/>
      <c r="BL2337" s="3"/>
      <c r="BN2337" s="3"/>
      <c r="BP2337" s="3"/>
    </row>
    <row r="2338" spans="1:68" x14ac:dyDescent="0.25">
      <c r="A2338" s="1"/>
      <c r="B2338" s="2"/>
      <c r="BJ2338" s="3"/>
      <c r="BL2338" s="3"/>
      <c r="BN2338" s="3"/>
      <c r="BP2338" s="3"/>
    </row>
    <row r="2339" spans="1:68" x14ac:dyDescent="0.25">
      <c r="A2339" s="1"/>
      <c r="B2339" s="2"/>
      <c r="BJ2339" s="3"/>
      <c r="BL2339" s="3"/>
      <c r="BN2339" s="3"/>
      <c r="BP2339" s="3"/>
    </row>
    <row r="2340" spans="1:68" x14ac:dyDescent="0.25">
      <c r="A2340" s="1"/>
      <c r="B2340" s="2"/>
      <c r="BJ2340" s="3"/>
      <c r="BL2340" s="3"/>
      <c r="BN2340" s="3"/>
      <c r="BP2340" s="3"/>
    </row>
    <row r="2341" spans="1:68" x14ac:dyDescent="0.25">
      <c r="A2341" s="1"/>
      <c r="B2341" s="2"/>
      <c r="BJ2341" s="3"/>
      <c r="BL2341" s="3"/>
      <c r="BN2341" s="3"/>
      <c r="BP2341" s="3"/>
    </row>
    <row r="2342" spans="1:68" x14ac:dyDescent="0.25">
      <c r="A2342" s="1"/>
      <c r="B2342" s="2"/>
      <c r="BJ2342" s="3"/>
      <c r="BL2342" s="3"/>
      <c r="BN2342" s="3"/>
      <c r="BP2342" s="3"/>
    </row>
    <row r="2343" spans="1:68" x14ac:dyDescent="0.25">
      <c r="A2343" s="1"/>
      <c r="B2343" s="2"/>
      <c r="BJ2343" s="3"/>
      <c r="BL2343" s="3"/>
      <c r="BN2343" s="3"/>
      <c r="BP2343" s="3"/>
    </row>
    <row r="2344" spans="1:68" x14ac:dyDescent="0.25">
      <c r="A2344" s="1"/>
      <c r="B2344" s="2"/>
      <c r="BJ2344" s="3"/>
      <c r="BL2344" s="3"/>
      <c r="BN2344" s="3"/>
      <c r="BP2344" s="3"/>
    </row>
    <row r="2345" spans="1:68" x14ac:dyDescent="0.25">
      <c r="A2345" s="1"/>
      <c r="B2345" s="2"/>
      <c r="BJ2345" s="3"/>
      <c r="BL2345" s="3"/>
      <c r="BN2345" s="3"/>
      <c r="BP2345" s="3"/>
    </row>
    <row r="2346" spans="1:68" x14ac:dyDescent="0.25">
      <c r="A2346" s="1"/>
      <c r="B2346" s="2"/>
      <c r="BJ2346" s="3"/>
      <c r="BL2346" s="3"/>
      <c r="BN2346" s="3"/>
      <c r="BP2346" s="3"/>
    </row>
    <row r="2347" spans="1:68" x14ac:dyDescent="0.25">
      <c r="A2347" s="1"/>
      <c r="B2347" s="2"/>
      <c r="BJ2347" s="3"/>
      <c r="BL2347" s="3"/>
      <c r="BN2347" s="3"/>
      <c r="BP2347" s="3"/>
    </row>
    <row r="2348" spans="1:68" x14ac:dyDescent="0.25">
      <c r="A2348" s="1"/>
      <c r="B2348" s="2"/>
      <c r="BJ2348" s="3"/>
      <c r="BL2348" s="3"/>
      <c r="BN2348" s="3"/>
      <c r="BP2348" s="3"/>
    </row>
    <row r="2349" spans="1:68" x14ac:dyDescent="0.25">
      <c r="A2349" s="1"/>
      <c r="B2349" s="2"/>
      <c r="BJ2349" s="3"/>
      <c r="BL2349" s="3"/>
      <c r="BN2349" s="3"/>
      <c r="BP2349" s="3"/>
    </row>
    <row r="2350" spans="1:68" x14ac:dyDescent="0.25">
      <c r="A2350" s="1"/>
      <c r="B2350" s="2"/>
      <c r="BJ2350" s="3"/>
      <c r="BL2350" s="3"/>
      <c r="BN2350" s="3"/>
      <c r="BP2350" s="3"/>
    </row>
    <row r="2351" spans="1:68" x14ac:dyDescent="0.25">
      <c r="A2351" s="1"/>
      <c r="B2351" s="2"/>
      <c r="BJ2351" s="3"/>
      <c r="BL2351" s="3"/>
      <c r="BN2351" s="3"/>
      <c r="BP2351" s="3"/>
    </row>
    <row r="2352" spans="1:68" x14ac:dyDescent="0.25">
      <c r="A2352" s="1"/>
      <c r="B2352" s="2"/>
      <c r="BJ2352" s="3"/>
      <c r="BL2352" s="3"/>
      <c r="BN2352" s="3"/>
      <c r="BP2352" s="3"/>
    </row>
    <row r="2353" spans="1:68" x14ac:dyDescent="0.25">
      <c r="A2353" s="1"/>
      <c r="B2353" s="2"/>
      <c r="BJ2353" s="3"/>
      <c r="BL2353" s="3"/>
      <c r="BN2353" s="3"/>
      <c r="BP2353" s="3"/>
    </row>
    <row r="2354" spans="1:68" x14ac:dyDescent="0.25">
      <c r="A2354" s="1"/>
      <c r="B2354" s="2"/>
      <c r="BJ2354" s="3"/>
      <c r="BL2354" s="3"/>
      <c r="BN2354" s="3"/>
      <c r="BP2354" s="3"/>
    </row>
    <row r="2355" spans="1:68" x14ac:dyDescent="0.25">
      <c r="A2355" s="1"/>
      <c r="B2355" s="2"/>
      <c r="BJ2355" s="3"/>
      <c r="BL2355" s="3"/>
      <c r="BN2355" s="3"/>
      <c r="BP2355" s="3"/>
    </row>
    <row r="2356" spans="1:68" x14ac:dyDescent="0.25">
      <c r="A2356" s="1"/>
      <c r="B2356" s="2"/>
      <c r="BJ2356" s="3"/>
      <c r="BL2356" s="3"/>
      <c r="BN2356" s="3"/>
      <c r="BP2356" s="3"/>
    </row>
    <row r="2357" spans="1:68" x14ac:dyDescent="0.25">
      <c r="A2357" s="1"/>
      <c r="B2357" s="2"/>
      <c r="BJ2357" s="3"/>
      <c r="BL2357" s="3"/>
      <c r="BN2357" s="3"/>
      <c r="BP2357" s="3"/>
    </row>
    <row r="2358" spans="1:68" x14ac:dyDescent="0.25">
      <c r="A2358" s="1"/>
      <c r="B2358" s="2"/>
      <c r="BJ2358" s="3"/>
      <c r="BL2358" s="3"/>
      <c r="BN2358" s="3"/>
      <c r="BP2358" s="3"/>
    </row>
    <row r="2359" spans="1:68" x14ac:dyDescent="0.25">
      <c r="A2359" s="1"/>
      <c r="B2359" s="2"/>
      <c r="BJ2359" s="3"/>
      <c r="BL2359" s="3"/>
      <c r="BN2359" s="3"/>
      <c r="BP2359" s="3"/>
    </row>
    <row r="2360" spans="1:68" x14ac:dyDescent="0.25">
      <c r="A2360" s="1"/>
      <c r="B2360" s="2"/>
      <c r="BJ2360" s="3"/>
      <c r="BL2360" s="3"/>
      <c r="BN2360" s="3"/>
      <c r="BP2360" s="3"/>
    </row>
    <row r="2361" spans="1:68" x14ac:dyDescent="0.25">
      <c r="A2361" s="1"/>
      <c r="B2361" s="2"/>
      <c r="BJ2361" s="3"/>
      <c r="BL2361" s="3"/>
      <c r="BN2361" s="3"/>
      <c r="BP2361" s="3"/>
    </row>
    <row r="2362" spans="1:68" x14ac:dyDescent="0.25">
      <c r="A2362" s="1"/>
      <c r="B2362" s="2"/>
      <c r="BJ2362" s="3"/>
      <c r="BL2362" s="3"/>
      <c r="BN2362" s="3"/>
      <c r="BP2362" s="3"/>
    </row>
    <row r="2363" spans="1:68" x14ac:dyDescent="0.25">
      <c r="A2363" s="1"/>
      <c r="B2363" s="2"/>
      <c r="BJ2363" s="3"/>
      <c r="BL2363" s="3"/>
      <c r="BN2363" s="3"/>
      <c r="BP2363" s="3"/>
    </row>
    <row r="2364" spans="1:68" x14ac:dyDescent="0.25">
      <c r="A2364" s="1"/>
      <c r="B2364" s="2"/>
      <c r="BJ2364" s="3"/>
      <c r="BL2364" s="3"/>
      <c r="BN2364" s="3"/>
      <c r="BP2364" s="3"/>
    </row>
    <row r="2365" spans="1:68" x14ac:dyDescent="0.25">
      <c r="A2365" s="1"/>
      <c r="B2365" s="2"/>
      <c r="BJ2365" s="3"/>
      <c r="BL2365" s="3"/>
      <c r="BN2365" s="3"/>
      <c r="BP2365" s="3"/>
    </row>
    <row r="2366" spans="1:68" x14ac:dyDescent="0.25">
      <c r="A2366" s="1"/>
      <c r="B2366" s="2"/>
      <c r="BJ2366" s="3"/>
      <c r="BL2366" s="3"/>
      <c r="BN2366" s="3"/>
      <c r="BP2366" s="3"/>
    </row>
    <row r="2367" spans="1:68" x14ac:dyDescent="0.25">
      <c r="A2367" s="1"/>
      <c r="B2367" s="2"/>
      <c r="BJ2367" s="3"/>
      <c r="BL2367" s="3"/>
      <c r="BN2367" s="3"/>
      <c r="BP2367" s="3"/>
    </row>
    <row r="2368" spans="1:68" x14ac:dyDescent="0.25">
      <c r="A2368" s="1"/>
      <c r="B2368" s="2"/>
      <c r="BJ2368" s="3"/>
      <c r="BL2368" s="3"/>
      <c r="BN2368" s="3"/>
      <c r="BP2368" s="3"/>
    </row>
    <row r="2369" spans="1:68" x14ac:dyDescent="0.25">
      <c r="A2369" s="1"/>
      <c r="B2369" s="2"/>
      <c r="BJ2369" s="3"/>
      <c r="BL2369" s="3"/>
      <c r="BN2369" s="3"/>
      <c r="BP2369" s="3"/>
    </row>
    <row r="2370" spans="1:68" x14ac:dyDescent="0.25">
      <c r="A2370" s="1"/>
      <c r="B2370" s="2"/>
      <c r="BJ2370" s="3"/>
      <c r="BL2370" s="3"/>
      <c r="BN2370" s="3"/>
      <c r="BP2370" s="3"/>
    </row>
    <row r="2371" spans="1:68" x14ac:dyDescent="0.25">
      <c r="A2371" s="1"/>
      <c r="B2371" s="2"/>
      <c r="BJ2371" s="3"/>
      <c r="BL2371" s="3"/>
      <c r="BN2371" s="3"/>
      <c r="BP2371" s="3"/>
    </row>
    <row r="2372" spans="1:68" x14ac:dyDescent="0.25">
      <c r="A2372" s="1"/>
      <c r="B2372" s="2"/>
      <c r="BJ2372" s="3"/>
      <c r="BL2372" s="3"/>
      <c r="BN2372" s="3"/>
      <c r="BP2372" s="3"/>
    </row>
    <row r="2373" spans="1:68" x14ac:dyDescent="0.25">
      <c r="A2373" s="1"/>
      <c r="B2373" s="2"/>
      <c r="BJ2373" s="3"/>
      <c r="BL2373" s="3"/>
      <c r="BN2373" s="3"/>
      <c r="BP2373" s="3"/>
    </row>
    <row r="2374" spans="1:68" x14ac:dyDescent="0.25">
      <c r="A2374" s="1"/>
      <c r="B2374" s="2"/>
      <c r="BJ2374" s="3"/>
      <c r="BL2374" s="3"/>
      <c r="BN2374" s="3"/>
      <c r="BP2374" s="3"/>
    </row>
    <row r="2375" spans="1:68" x14ac:dyDescent="0.25">
      <c r="A2375" s="1"/>
      <c r="B2375" s="2"/>
      <c r="BJ2375" s="3"/>
      <c r="BL2375" s="3"/>
      <c r="BN2375" s="3"/>
      <c r="BP2375" s="3"/>
    </row>
    <row r="2376" spans="1:68" x14ac:dyDescent="0.25">
      <c r="A2376" s="1"/>
      <c r="B2376" s="2"/>
      <c r="BJ2376" s="3"/>
      <c r="BL2376" s="3"/>
      <c r="BN2376" s="3"/>
      <c r="BP2376" s="3"/>
    </row>
    <row r="2377" spans="1:68" x14ac:dyDescent="0.25">
      <c r="A2377" s="1"/>
      <c r="B2377" s="2"/>
      <c r="BJ2377" s="3"/>
      <c r="BL2377" s="3"/>
      <c r="BN2377" s="3"/>
      <c r="BP2377" s="3"/>
    </row>
    <row r="2378" spans="1:68" x14ac:dyDescent="0.25">
      <c r="A2378" s="1"/>
      <c r="B2378" s="2"/>
      <c r="BJ2378" s="3"/>
      <c r="BL2378" s="3"/>
      <c r="BN2378" s="3"/>
      <c r="BP2378" s="3"/>
    </row>
    <row r="2379" spans="1:68" x14ac:dyDescent="0.25">
      <c r="A2379" s="1"/>
      <c r="B2379" s="2"/>
      <c r="BJ2379" s="3"/>
      <c r="BL2379" s="3"/>
      <c r="BN2379" s="3"/>
      <c r="BP2379" s="3"/>
    </row>
    <row r="2380" spans="1:68" x14ac:dyDescent="0.25">
      <c r="A2380" s="1"/>
      <c r="B2380" s="2"/>
      <c r="BJ2380" s="3"/>
      <c r="BL2380" s="3"/>
      <c r="BN2380" s="3"/>
      <c r="BP2380" s="3"/>
    </row>
    <row r="2381" spans="1:68" x14ac:dyDescent="0.25">
      <c r="A2381" s="1"/>
      <c r="B2381" s="2"/>
      <c r="BJ2381" s="3"/>
      <c r="BL2381" s="3"/>
      <c r="BN2381" s="3"/>
      <c r="BP2381" s="3"/>
    </row>
    <row r="2382" spans="1:68" x14ac:dyDescent="0.25">
      <c r="A2382" s="1"/>
      <c r="B2382" s="2"/>
      <c r="BJ2382" s="3"/>
      <c r="BL2382" s="3"/>
      <c r="BN2382" s="3"/>
      <c r="BP2382" s="3"/>
    </row>
    <row r="2383" spans="1:68" x14ac:dyDescent="0.25">
      <c r="A2383" s="1"/>
      <c r="B2383" s="2"/>
      <c r="BJ2383" s="3"/>
      <c r="BL2383" s="3"/>
      <c r="BN2383" s="3"/>
      <c r="BP2383" s="3"/>
    </row>
    <row r="2384" spans="1:68" x14ac:dyDescent="0.25">
      <c r="A2384" s="1"/>
      <c r="B2384" s="2"/>
      <c r="BJ2384" s="3"/>
      <c r="BL2384" s="3"/>
      <c r="BN2384" s="3"/>
      <c r="BP2384" s="3"/>
    </row>
    <row r="2385" spans="1:68" x14ac:dyDescent="0.25">
      <c r="A2385" s="1"/>
      <c r="B2385" s="2"/>
      <c r="BJ2385" s="3"/>
      <c r="BL2385" s="3"/>
      <c r="BN2385" s="3"/>
      <c r="BP2385" s="3"/>
    </row>
    <row r="2386" spans="1:68" x14ac:dyDescent="0.25">
      <c r="A2386" s="1"/>
      <c r="B2386" s="2"/>
      <c r="BJ2386" s="3"/>
      <c r="BL2386" s="3"/>
      <c r="BN2386" s="3"/>
      <c r="BP2386" s="3"/>
    </row>
    <row r="2387" spans="1:68" x14ac:dyDescent="0.25">
      <c r="A2387" s="1"/>
      <c r="B2387" s="2"/>
      <c r="BJ2387" s="3"/>
      <c r="BL2387" s="3"/>
      <c r="BN2387" s="3"/>
      <c r="BP2387" s="3"/>
    </row>
    <row r="2388" spans="1:68" x14ac:dyDescent="0.25">
      <c r="A2388" s="1"/>
      <c r="B2388" s="2"/>
      <c r="BJ2388" s="3"/>
      <c r="BL2388" s="3"/>
      <c r="BN2388" s="3"/>
      <c r="BP2388" s="3"/>
    </row>
    <row r="2389" spans="1:68" x14ac:dyDescent="0.25">
      <c r="A2389" s="1"/>
      <c r="B2389" s="2"/>
      <c r="BJ2389" s="3"/>
      <c r="BL2389" s="3"/>
      <c r="BN2389" s="3"/>
      <c r="BP2389" s="3"/>
    </row>
    <row r="2390" spans="1:68" x14ac:dyDescent="0.25">
      <c r="A2390" s="1"/>
      <c r="B2390" s="2"/>
      <c r="BJ2390" s="3"/>
      <c r="BL2390" s="3"/>
      <c r="BN2390" s="3"/>
      <c r="BP2390" s="3"/>
    </row>
    <row r="2391" spans="1:68" x14ac:dyDescent="0.25">
      <c r="A2391" s="1"/>
      <c r="B2391" s="2"/>
      <c r="BJ2391" s="3"/>
      <c r="BL2391" s="3"/>
      <c r="BN2391" s="3"/>
      <c r="BP2391" s="3"/>
    </row>
    <row r="2392" spans="1:68" x14ac:dyDescent="0.25">
      <c r="A2392" s="1"/>
      <c r="B2392" s="2"/>
      <c r="BJ2392" s="3"/>
      <c r="BL2392" s="3"/>
      <c r="BN2392" s="3"/>
      <c r="BP2392" s="3"/>
    </row>
    <row r="2393" spans="1:68" x14ac:dyDescent="0.25">
      <c r="A2393" s="1"/>
      <c r="B2393" s="2"/>
      <c r="BJ2393" s="3"/>
      <c r="BL2393" s="3"/>
      <c r="BN2393" s="3"/>
      <c r="BP2393" s="3"/>
    </row>
    <row r="2394" spans="1:68" x14ac:dyDescent="0.25">
      <c r="A2394" s="1"/>
      <c r="B2394" s="2"/>
      <c r="BJ2394" s="3"/>
      <c r="BL2394" s="3"/>
      <c r="BN2394" s="3"/>
      <c r="BP2394" s="3"/>
    </row>
    <row r="2395" spans="1:68" x14ac:dyDescent="0.25">
      <c r="A2395" s="1"/>
      <c r="B2395" s="2"/>
      <c r="BJ2395" s="3"/>
      <c r="BL2395" s="3"/>
      <c r="BN2395" s="3"/>
      <c r="BP2395" s="3"/>
    </row>
    <row r="2396" spans="1:68" x14ac:dyDescent="0.25">
      <c r="A2396" s="1"/>
      <c r="B2396" s="2"/>
      <c r="BJ2396" s="3"/>
      <c r="BL2396" s="3"/>
      <c r="BN2396" s="3"/>
      <c r="BP2396" s="3"/>
    </row>
    <row r="2397" spans="1:68" x14ac:dyDescent="0.25">
      <c r="A2397" s="1"/>
      <c r="B2397" s="2"/>
      <c r="BJ2397" s="3"/>
      <c r="BL2397" s="3"/>
      <c r="BN2397" s="3"/>
      <c r="BP2397" s="3"/>
    </row>
    <row r="2398" spans="1:68" x14ac:dyDescent="0.25">
      <c r="A2398" s="1"/>
      <c r="B2398" s="2"/>
      <c r="BJ2398" s="3"/>
      <c r="BL2398" s="3"/>
      <c r="BN2398" s="3"/>
      <c r="BP2398" s="3"/>
    </row>
    <row r="2399" spans="1:68" x14ac:dyDescent="0.25">
      <c r="A2399" s="1"/>
      <c r="B2399" s="2"/>
      <c r="BJ2399" s="3"/>
      <c r="BL2399" s="3"/>
      <c r="BN2399" s="3"/>
      <c r="BP2399" s="3"/>
    </row>
    <row r="2400" spans="1:68" x14ac:dyDescent="0.25">
      <c r="A2400" s="1"/>
      <c r="B2400" s="2"/>
      <c r="BJ2400" s="3"/>
      <c r="BL2400" s="3"/>
      <c r="BN2400" s="3"/>
      <c r="BP2400" s="3"/>
    </row>
    <row r="2401" spans="1:68" x14ac:dyDescent="0.25">
      <c r="A2401" s="1"/>
      <c r="B2401" s="2"/>
      <c r="BJ2401" s="3"/>
      <c r="BL2401" s="3"/>
      <c r="BN2401" s="3"/>
      <c r="BP2401" s="3"/>
    </row>
    <row r="2402" spans="1:68" x14ac:dyDescent="0.25">
      <c r="A2402" s="1"/>
      <c r="B2402" s="2"/>
      <c r="BJ2402" s="3"/>
      <c r="BL2402" s="3"/>
      <c r="BN2402" s="3"/>
      <c r="BP2402" s="3"/>
    </row>
    <row r="2403" spans="1:68" x14ac:dyDescent="0.25">
      <c r="A2403" s="1"/>
      <c r="B2403" s="2"/>
      <c r="BJ2403" s="3"/>
      <c r="BL2403" s="3"/>
      <c r="BN2403" s="3"/>
      <c r="BP2403" s="3"/>
    </row>
    <row r="2404" spans="1:68" x14ac:dyDescent="0.25">
      <c r="A2404" s="1"/>
      <c r="B2404" s="2"/>
      <c r="BJ2404" s="3"/>
      <c r="BL2404" s="3"/>
      <c r="BN2404" s="3"/>
      <c r="BP2404" s="3"/>
    </row>
    <row r="2405" spans="1:68" x14ac:dyDescent="0.25">
      <c r="A2405" s="1"/>
      <c r="B2405" s="2"/>
      <c r="BJ2405" s="3"/>
      <c r="BL2405" s="3"/>
      <c r="BN2405" s="3"/>
      <c r="BP2405" s="3"/>
    </row>
    <row r="2406" spans="1:68" x14ac:dyDescent="0.25">
      <c r="A2406" s="1"/>
      <c r="B2406" s="2"/>
      <c r="BJ2406" s="3"/>
      <c r="BL2406" s="3"/>
      <c r="BN2406" s="3"/>
      <c r="BP2406" s="3"/>
    </row>
    <row r="2407" spans="1:68" x14ac:dyDescent="0.25">
      <c r="A2407" s="1"/>
      <c r="B2407" s="2"/>
      <c r="BJ2407" s="3"/>
      <c r="BL2407" s="3"/>
      <c r="BN2407" s="3"/>
      <c r="BP2407" s="3"/>
    </row>
    <row r="2408" spans="1:68" x14ac:dyDescent="0.25">
      <c r="A2408" s="1"/>
      <c r="B2408" s="2"/>
      <c r="BJ2408" s="3"/>
      <c r="BL2408" s="3"/>
      <c r="BN2408" s="3"/>
      <c r="BP2408" s="3"/>
    </row>
    <row r="2409" spans="1:68" x14ac:dyDescent="0.25">
      <c r="A2409" s="1"/>
      <c r="B2409" s="2"/>
      <c r="BJ2409" s="3"/>
      <c r="BL2409" s="3"/>
      <c r="BN2409" s="3"/>
      <c r="BP2409" s="3"/>
    </row>
    <row r="2410" spans="1:68" x14ac:dyDescent="0.25">
      <c r="A2410" s="1"/>
      <c r="B2410" s="2"/>
      <c r="BJ2410" s="3"/>
      <c r="BL2410" s="3"/>
      <c r="BN2410" s="3"/>
      <c r="BP2410" s="3"/>
    </row>
    <row r="2411" spans="1:68" x14ac:dyDescent="0.25">
      <c r="A2411" s="1"/>
      <c r="B2411" s="2"/>
      <c r="BJ2411" s="3"/>
      <c r="BL2411" s="3"/>
      <c r="BN2411" s="3"/>
      <c r="BP2411" s="3"/>
    </row>
    <row r="2412" spans="1:68" x14ac:dyDescent="0.25">
      <c r="A2412" s="1"/>
      <c r="B2412" s="2"/>
      <c r="BJ2412" s="3"/>
      <c r="BL2412" s="3"/>
      <c r="BN2412" s="3"/>
      <c r="BP2412" s="3"/>
    </row>
    <row r="2413" spans="1:68" x14ac:dyDescent="0.25">
      <c r="A2413" s="1"/>
      <c r="B2413" s="2"/>
      <c r="BJ2413" s="3"/>
      <c r="BL2413" s="3"/>
      <c r="BN2413" s="3"/>
      <c r="BP2413" s="3"/>
    </row>
    <row r="2414" spans="1:68" x14ac:dyDescent="0.25">
      <c r="A2414" s="1"/>
      <c r="B2414" s="2"/>
      <c r="BJ2414" s="3"/>
      <c r="BL2414" s="3"/>
      <c r="BN2414" s="3"/>
      <c r="BP2414" s="3"/>
    </row>
    <row r="2415" spans="1:68" x14ac:dyDescent="0.25">
      <c r="A2415" s="1"/>
      <c r="B2415" s="2"/>
      <c r="BJ2415" s="3"/>
      <c r="BL2415" s="3"/>
      <c r="BN2415" s="3"/>
      <c r="BP2415" s="3"/>
    </row>
    <row r="2416" spans="1:68" x14ac:dyDescent="0.25">
      <c r="A2416" s="1"/>
      <c r="B2416" s="2"/>
      <c r="BJ2416" s="3"/>
      <c r="BL2416" s="3"/>
      <c r="BN2416" s="3"/>
      <c r="BP2416" s="3"/>
    </row>
    <row r="2417" spans="1:68" x14ac:dyDescent="0.25">
      <c r="A2417" s="1"/>
      <c r="B2417" s="2"/>
      <c r="BJ2417" s="3"/>
      <c r="BL2417" s="3"/>
      <c r="BN2417" s="3"/>
      <c r="BP2417" s="3"/>
    </row>
    <row r="2418" spans="1:68" x14ac:dyDescent="0.25">
      <c r="A2418" s="1"/>
      <c r="B2418" s="2"/>
      <c r="BJ2418" s="3"/>
      <c r="BL2418" s="3"/>
      <c r="BN2418" s="3"/>
      <c r="BP2418" s="3"/>
    </row>
    <row r="2419" spans="1:68" x14ac:dyDescent="0.25">
      <c r="A2419" s="1"/>
      <c r="B2419" s="2"/>
      <c r="BJ2419" s="3"/>
      <c r="BL2419" s="3"/>
      <c r="BN2419" s="3"/>
      <c r="BP2419" s="3"/>
    </row>
    <row r="2420" spans="1:68" x14ac:dyDescent="0.25">
      <c r="A2420" s="1"/>
      <c r="B2420" s="2"/>
      <c r="BJ2420" s="3"/>
      <c r="BL2420" s="3"/>
      <c r="BN2420" s="3"/>
      <c r="BP2420" s="3"/>
    </row>
    <row r="2421" spans="1:68" x14ac:dyDescent="0.25">
      <c r="A2421" s="1"/>
      <c r="B2421" s="2"/>
      <c r="BJ2421" s="3"/>
      <c r="BL2421" s="3"/>
      <c r="BN2421" s="3"/>
      <c r="BP2421" s="3"/>
    </row>
    <row r="2422" spans="1:68" x14ac:dyDescent="0.25">
      <c r="A2422" s="1"/>
      <c r="B2422" s="2"/>
      <c r="BJ2422" s="3"/>
      <c r="BL2422" s="3"/>
      <c r="BN2422" s="3"/>
      <c r="BP2422" s="3"/>
    </row>
    <row r="2423" spans="1:68" x14ac:dyDescent="0.25">
      <c r="A2423" s="1"/>
      <c r="B2423" s="2"/>
      <c r="BJ2423" s="3"/>
      <c r="BL2423" s="3"/>
      <c r="BN2423" s="3"/>
      <c r="BP2423" s="3"/>
    </row>
    <row r="2424" spans="1:68" x14ac:dyDescent="0.25">
      <c r="A2424" s="1"/>
      <c r="B2424" s="2"/>
      <c r="BJ2424" s="3"/>
      <c r="BL2424" s="3"/>
      <c r="BN2424" s="3"/>
      <c r="BP2424" s="3"/>
    </row>
    <row r="2425" spans="1:68" x14ac:dyDescent="0.25">
      <c r="A2425" s="1"/>
      <c r="B2425" s="2"/>
      <c r="BJ2425" s="3"/>
      <c r="BL2425" s="3"/>
      <c r="BN2425" s="3"/>
      <c r="BP2425" s="3"/>
    </row>
    <row r="2426" spans="1:68" x14ac:dyDescent="0.25">
      <c r="A2426" s="1"/>
      <c r="B2426" s="2"/>
      <c r="BJ2426" s="3"/>
      <c r="BL2426" s="3"/>
      <c r="BN2426" s="3"/>
      <c r="BP2426" s="3"/>
    </row>
    <row r="2427" spans="1:68" x14ac:dyDescent="0.25">
      <c r="A2427" s="1"/>
      <c r="B2427" s="2"/>
      <c r="BJ2427" s="3"/>
      <c r="BL2427" s="3"/>
      <c r="BN2427" s="3"/>
      <c r="BP2427" s="3"/>
    </row>
    <row r="2428" spans="1:68" x14ac:dyDescent="0.25">
      <c r="A2428" s="1"/>
      <c r="B2428" s="2"/>
      <c r="BJ2428" s="3"/>
      <c r="BL2428" s="3"/>
      <c r="BN2428" s="3"/>
      <c r="BP2428" s="3"/>
    </row>
    <row r="2429" spans="1:68" x14ac:dyDescent="0.25">
      <c r="A2429" s="1"/>
      <c r="B2429" s="2"/>
      <c r="BJ2429" s="3"/>
      <c r="BL2429" s="3"/>
      <c r="BN2429" s="3"/>
      <c r="BP2429" s="3"/>
    </row>
    <row r="2430" spans="1:68" x14ac:dyDescent="0.25">
      <c r="A2430" s="1"/>
      <c r="B2430" s="2"/>
      <c r="BJ2430" s="3"/>
      <c r="BL2430" s="3"/>
      <c r="BN2430" s="3"/>
      <c r="BP2430" s="3"/>
    </row>
    <row r="2431" spans="1:68" x14ac:dyDescent="0.25">
      <c r="A2431" s="1"/>
      <c r="B2431" s="2"/>
      <c r="BJ2431" s="3"/>
      <c r="BL2431" s="3"/>
      <c r="BN2431" s="3"/>
      <c r="BP2431" s="3"/>
    </row>
    <row r="2432" spans="1:68" x14ac:dyDescent="0.25">
      <c r="A2432" s="1"/>
      <c r="B2432" s="2"/>
      <c r="BJ2432" s="3"/>
      <c r="BL2432" s="3"/>
      <c r="BN2432" s="3"/>
      <c r="BP2432" s="3"/>
    </row>
    <row r="2433" spans="1:68" x14ac:dyDescent="0.25">
      <c r="A2433" s="1"/>
      <c r="B2433" s="2"/>
      <c r="BJ2433" s="3"/>
      <c r="BL2433" s="3"/>
      <c r="BN2433" s="3"/>
      <c r="BP2433" s="3"/>
    </row>
    <row r="2434" spans="1:68" x14ac:dyDescent="0.25">
      <c r="A2434" s="1"/>
      <c r="B2434" s="2"/>
      <c r="BJ2434" s="3"/>
      <c r="BL2434" s="3"/>
      <c r="BN2434" s="3"/>
      <c r="BP2434" s="3"/>
    </row>
    <row r="2435" spans="1:68" x14ac:dyDescent="0.25">
      <c r="A2435" s="1"/>
      <c r="B2435" s="2"/>
      <c r="BJ2435" s="3"/>
      <c r="BL2435" s="3"/>
      <c r="BN2435" s="3"/>
      <c r="BP2435" s="3"/>
    </row>
    <row r="2436" spans="1:68" x14ac:dyDescent="0.25">
      <c r="A2436" s="1"/>
      <c r="B2436" s="2"/>
      <c r="BJ2436" s="3"/>
      <c r="BL2436" s="3"/>
      <c r="BN2436" s="3"/>
      <c r="BP2436" s="3"/>
    </row>
    <row r="2437" spans="1:68" x14ac:dyDescent="0.25">
      <c r="A2437" s="1"/>
      <c r="B2437" s="2"/>
      <c r="BJ2437" s="3"/>
      <c r="BL2437" s="3"/>
      <c r="BN2437" s="3"/>
      <c r="BP2437" s="3"/>
    </row>
    <row r="2438" spans="1:68" x14ac:dyDescent="0.25">
      <c r="A2438" s="1"/>
      <c r="B2438" s="2"/>
      <c r="BJ2438" s="3"/>
      <c r="BL2438" s="3"/>
      <c r="BN2438" s="3"/>
      <c r="BP2438" s="3"/>
    </row>
    <row r="2439" spans="1:68" x14ac:dyDescent="0.25">
      <c r="A2439" s="1"/>
      <c r="B2439" s="2"/>
      <c r="BJ2439" s="3"/>
      <c r="BL2439" s="3"/>
      <c r="BN2439" s="3"/>
      <c r="BP2439" s="3"/>
    </row>
    <row r="2440" spans="1:68" x14ac:dyDescent="0.25">
      <c r="A2440" s="1"/>
      <c r="B2440" s="2"/>
      <c r="BJ2440" s="3"/>
      <c r="BL2440" s="3"/>
      <c r="BN2440" s="3"/>
      <c r="BP2440" s="3"/>
    </row>
    <row r="2441" spans="1:68" x14ac:dyDescent="0.25">
      <c r="A2441" s="1"/>
      <c r="B2441" s="2"/>
      <c r="BJ2441" s="3"/>
      <c r="BL2441" s="3"/>
      <c r="BN2441" s="3"/>
      <c r="BP2441" s="3"/>
    </row>
    <row r="2442" spans="1:68" x14ac:dyDescent="0.25">
      <c r="A2442" s="1"/>
      <c r="B2442" s="2"/>
      <c r="BJ2442" s="3"/>
      <c r="BL2442" s="3"/>
      <c r="BN2442" s="3"/>
      <c r="BP2442" s="3"/>
    </row>
    <row r="2443" spans="1:68" x14ac:dyDescent="0.25">
      <c r="A2443" s="1"/>
      <c r="B2443" s="2"/>
      <c r="BJ2443" s="3"/>
      <c r="BL2443" s="3"/>
      <c r="BN2443" s="3"/>
      <c r="BP2443" s="3"/>
    </row>
    <row r="2444" spans="1:68" x14ac:dyDescent="0.25">
      <c r="A2444" s="1"/>
      <c r="B2444" s="2"/>
      <c r="BJ2444" s="3"/>
      <c r="BL2444" s="3"/>
      <c r="BN2444" s="3"/>
      <c r="BP2444" s="3"/>
    </row>
    <row r="2445" spans="1:68" x14ac:dyDescent="0.25">
      <c r="A2445" s="1"/>
      <c r="B2445" s="2"/>
      <c r="BJ2445" s="3"/>
      <c r="BL2445" s="3"/>
      <c r="BN2445" s="3"/>
      <c r="BP2445" s="3"/>
    </row>
    <row r="2446" spans="1:68" x14ac:dyDescent="0.25">
      <c r="A2446" s="1"/>
      <c r="B2446" s="2"/>
      <c r="BJ2446" s="3"/>
      <c r="BL2446" s="3"/>
      <c r="BN2446" s="3"/>
      <c r="BP2446" s="3"/>
    </row>
    <row r="2447" spans="1:68" x14ac:dyDescent="0.25">
      <c r="A2447" s="1"/>
      <c r="B2447" s="2"/>
      <c r="BJ2447" s="3"/>
      <c r="BL2447" s="3"/>
      <c r="BN2447" s="3"/>
      <c r="BP2447" s="3"/>
    </row>
    <row r="2448" spans="1:68" x14ac:dyDescent="0.25">
      <c r="A2448" s="1"/>
      <c r="B2448" s="2"/>
      <c r="BJ2448" s="3"/>
      <c r="BL2448" s="3"/>
      <c r="BN2448" s="3"/>
      <c r="BP2448" s="3"/>
    </row>
    <row r="2449" spans="1:68" x14ac:dyDescent="0.25">
      <c r="A2449" s="1"/>
      <c r="B2449" s="2"/>
      <c r="BJ2449" s="3"/>
      <c r="BL2449" s="3"/>
      <c r="BN2449" s="3"/>
      <c r="BP2449" s="3"/>
    </row>
    <row r="2450" spans="1:68" x14ac:dyDescent="0.25">
      <c r="A2450" s="1"/>
      <c r="B2450" s="2"/>
      <c r="BJ2450" s="3"/>
      <c r="BL2450" s="3"/>
      <c r="BN2450" s="3"/>
      <c r="BP2450" s="3"/>
    </row>
    <row r="2451" spans="1:68" x14ac:dyDescent="0.25">
      <c r="A2451" s="1"/>
      <c r="B2451" s="2"/>
      <c r="BJ2451" s="3"/>
      <c r="BL2451" s="3"/>
      <c r="BN2451" s="3"/>
      <c r="BP2451" s="3"/>
    </row>
    <row r="2452" spans="1:68" x14ac:dyDescent="0.25">
      <c r="A2452" s="1"/>
      <c r="B2452" s="2"/>
      <c r="BJ2452" s="3"/>
      <c r="BL2452" s="3"/>
      <c r="BN2452" s="3"/>
      <c r="BP2452" s="3"/>
    </row>
    <row r="2453" spans="1:68" x14ac:dyDescent="0.25">
      <c r="A2453" s="1"/>
      <c r="B2453" s="2"/>
      <c r="BJ2453" s="3"/>
      <c r="BL2453" s="3"/>
      <c r="BN2453" s="3"/>
      <c r="BP2453" s="3"/>
    </row>
    <row r="2454" spans="1:68" x14ac:dyDescent="0.25">
      <c r="A2454" s="1"/>
      <c r="B2454" s="2"/>
      <c r="BJ2454" s="3"/>
      <c r="BL2454" s="3"/>
      <c r="BN2454" s="3"/>
      <c r="BP2454" s="3"/>
    </row>
    <row r="2455" spans="1:68" x14ac:dyDescent="0.25">
      <c r="A2455" s="1"/>
      <c r="B2455" s="2"/>
      <c r="BJ2455" s="3"/>
      <c r="BL2455" s="3"/>
      <c r="BN2455" s="3"/>
      <c r="BP2455" s="3"/>
    </row>
    <row r="2456" spans="1:68" x14ac:dyDescent="0.25">
      <c r="A2456" s="1"/>
      <c r="B2456" s="2"/>
      <c r="BJ2456" s="3"/>
      <c r="BL2456" s="3"/>
      <c r="BN2456" s="3"/>
      <c r="BP2456" s="3"/>
    </row>
    <row r="2457" spans="1:68" x14ac:dyDescent="0.25">
      <c r="A2457" s="1"/>
      <c r="B2457" s="2"/>
      <c r="BJ2457" s="3"/>
      <c r="BL2457" s="3"/>
      <c r="BN2457" s="3"/>
      <c r="BP2457" s="3"/>
    </row>
    <row r="2458" spans="1:68" x14ac:dyDescent="0.25">
      <c r="A2458" s="1"/>
      <c r="B2458" s="2"/>
      <c r="BJ2458" s="3"/>
      <c r="BL2458" s="3"/>
      <c r="BN2458" s="3"/>
      <c r="BP2458" s="3"/>
    </row>
    <row r="2459" spans="1:68" x14ac:dyDescent="0.25">
      <c r="A2459" s="1"/>
      <c r="B2459" s="2"/>
      <c r="BJ2459" s="3"/>
      <c r="BL2459" s="3"/>
      <c r="BN2459" s="3"/>
      <c r="BP2459" s="3"/>
    </row>
    <row r="2460" spans="1:68" x14ac:dyDescent="0.25">
      <c r="A2460" s="1"/>
      <c r="B2460" s="2"/>
      <c r="BJ2460" s="3"/>
      <c r="BL2460" s="3"/>
      <c r="BN2460" s="3"/>
      <c r="BP2460" s="3"/>
    </row>
    <row r="2461" spans="1:68" x14ac:dyDescent="0.25">
      <c r="A2461" s="1"/>
      <c r="B2461" s="2"/>
      <c r="BJ2461" s="3"/>
      <c r="BL2461" s="3"/>
      <c r="BN2461" s="3"/>
      <c r="BP2461" s="3"/>
    </row>
    <row r="2462" spans="1:68" x14ac:dyDescent="0.25">
      <c r="A2462" s="1"/>
      <c r="B2462" s="2"/>
      <c r="BJ2462" s="3"/>
      <c r="BL2462" s="3"/>
      <c r="BN2462" s="3"/>
      <c r="BP2462" s="3"/>
    </row>
    <row r="2463" spans="1:68" x14ac:dyDescent="0.25">
      <c r="A2463" s="1"/>
      <c r="B2463" s="2"/>
      <c r="BJ2463" s="3"/>
      <c r="BL2463" s="3"/>
      <c r="BN2463" s="3"/>
      <c r="BP2463" s="3"/>
    </row>
    <row r="2464" spans="1:68" x14ac:dyDescent="0.25">
      <c r="A2464" s="1"/>
      <c r="B2464" s="2"/>
      <c r="BJ2464" s="3"/>
      <c r="BL2464" s="3"/>
      <c r="BN2464" s="3"/>
      <c r="BP2464" s="3"/>
    </row>
    <row r="2465" spans="1:68" x14ac:dyDescent="0.25">
      <c r="A2465" s="1"/>
      <c r="B2465" s="2"/>
      <c r="BJ2465" s="3"/>
      <c r="BL2465" s="3"/>
      <c r="BN2465" s="3"/>
      <c r="BP2465" s="3"/>
    </row>
    <row r="2466" spans="1:68" x14ac:dyDescent="0.25">
      <c r="A2466" s="1"/>
      <c r="B2466" s="2"/>
      <c r="BJ2466" s="3"/>
      <c r="BL2466" s="3"/>
      <c r="BN2466" s="3"/>
      <c r="BP2466" s="3"/>
    </row>
    <row r="2467" spans="1:68" x14ac:dyDescent="0.25">
      <c r="A2467" s="1"/>
      <c r="B2467" s="2"/>
      <c r="BJ2467" s="3"/>
      <c r="BL2467" s="3"/>
      <c r="BN2467" s="3"/>
      <c r="BP2467" s="3"/>
    </row>
    <row r="2468" spans="1:68" x14ac:dyDescent="0.25">
      <c r="A2468" s="1"/>
      <c r="B2468" s="2"/>
      <c r="BJ2468" s="3"/>
      <c r="BL2468" s="3"/>
      <c r="BN2468" s="3"/>
      <c r="BP2468" s="3"/>
    </row>
    <row r="2469" spans="1:68" x14ac:dyDescent="0.25">
      <c r="A2469" s="1"/>
      <c r="B2469" s="2"/>
      <c r="BJ2469" s="3"/>
      <c r="BL2469" s="3"/>
      <c r="BN2469" s="3"/>
      <c r="BP2469" s="3"/>
    </row>
    <row r="2470" spans="1:68" x14ac:dyDescent="0.25">
      <c r="A2470" s="1"/>
      <c r="B2470" s="2"/>
      <c r="BJ2470" s="3"/>
      <c r="BL2470" s="3"/>
      <c r="BN2470" s="3"/>
      <c r="BP2470" s="3"/>
    </row>
    <row r="2471" spans="1:68" x14ac:dyDescent="0.25">
      <c r="A2471" s="1"/>
      <c r="B2471" s="2"/>
      <c r="BJ2471" s="3"/>
      <c r="BL2471" s="3"/>
      <c r="BN2471" s="3"/>
      <c r="BP2471" s="3"/>
    </row>
    <row r="2472" spans="1:68" x14ac:dyDescent="0.25">
      <c r="A2472" s="1"/>
      <c r="B2472" s="2"/>
      <c r="BJ2472" s="3"/>
      <c r="BL2472" s="3"/>
      <c r="BN2472" s="3"/>
      <c r="BP2472" s="3"/>
    </row>
    <row r="2473" spans="1:68" x14ac:dyDescent="0.25">
      <c r="A2473" s="1"/>
      <c r="B2473" s="2"/>
      <c r="BJ2473" s="3"/>
      <c r="BL2473" s="3"/>
      <c r="BN2473" s="3"/>
      <c r="BP2473" s="3"/>
    </row>
    <row r="2474" spans="1:68" x14ac:dyDescent="0.25">
      <c r="A2474" s="1"/>
      <c r="B2474" s="2"/>
      <c r="BJ2474" s="3"/>
      <c r="BL2474" s="3"/>
      <c r="BN2474" s="3"/>
      <c r="BP2474" s="3"/>
    </row>
    <row r="2475" spans="1:68" x14ac:dyDescent="0.25">
      <c r="A2475" s="1"/>
      <c r="B2475" s="2"/>
      <c r="BJ2475" s="3"/>
      <c r="BL2475" s="3"/>
      <c r="BN2475" s="3"/>
      <c r="BP2475" s="3"/>
    </row>
    <row r="2476" spans="1:68" x14ac:dyDescent="0.25">
      <c r="A2476" s="1"/>
      <c r="B2476" s="2"/>
      <c r="BJ2476" s="3"/>
      <c r="BL2476" s="3"/>
      <c r="BN2476" s="3"/>
      <c r="BP2476" s="3"/>
    </row>
    <row r="2477" spans="1:68" x14ac:dyDescent="0.25">
      <c r="A2477" s="1"/>
      <c r="B2477" s="2"/>
      <c r="BJ2477" s="3"/>
      <c r="BL2477" s="3"/>
      <c r="BN2477" s="3"/>
      <c r="BP2477" s="3"/>
    </row>
    <row r="2478" spans="1:68" x14ac:dyDescent="0.25">
      <c r="A2478" s="1"/>
      <c r="B2478" s="2"/>
      <c r="BJ2478" s="3"/>
      <c r="BL2478" s="3"/>
      <c r="BN2478" s="3"/>
      <c r="BP2478" s="3"/>
    </row>
    <row r="2479" spans="1:68" x14ac:dyDescent="0.25">
      <c r="A2479" s="1"/>
      <c r="B2479" s="2"/>
      <c r="BJ2479" s="3"/>
      <c r="BL2479" s="3"/>
      <c r="BN2479" s="3"/>
      <c r="BP2479" s="3"/>
    </row>
    <row r="2480" spans="1:68" x14ac:dyDescent="0.25">
      <c r="A2480" s="1"/>
      <c r="B2480" s="2"/>
      <c r="BJ2480" s="3"/>
      <c r="BL2480" s="3"/>
      <c r="BN2480" s="3"/>
      <c r="BP2480" s="3"/>
    </row>
    <row r="2481" spans="1:68" x14ac:dyDescent="0.25">
      <c r="A2481" s="1"/>
      <c r="B2481" s="2"/>
      <c r="BJ2481" s="3"/>
      <c r="BL2481" s="3"/>
      <c r="BN2481" s="3"/>
      <c r="BP2481" s="3"/>
    </row>
    <row r="2482" spans="1:68" x14ac:dyDescent="0.25">
      <c r="A2482" s="1"/>
      <c r="B2482" s="2"/>
      <c r="BJ2482" s="3"/>
      <c r="BL2482" s="3"/>
      <c r="BN2482" s="3"/>
      <c r="BP2482" s="3"/>
    </row>
    <row r="2483" spans="1:68" x14ac:dyDescent="0.25">
      <c r="A2483" s="1"/>
      <c r="B2483" s="2"/>
      <c r="BJ2483" s="3"/>
      <c r="BL2483" s="3"/>
      <c r="BN2483" s="3"/>
      <c r="BP2483" s="3"/>
    </row>
    <row r="2484" spans="1:68" x14ac:dyDescent="0.25">
      <c r="A2484" s="1"/>
      <c r="B2484" s="2"/>
      <c r="BJ2484" s="3"/>
      <c r="BL2484" s="3"/>
      <c r="BN2484" s="3"/>
      <c r="BP2484" s="3"/>
    </row>
    <row r="2485" spans="1:68" x14ac:dyDescent="0.25">
      <c r="A2485" s="1"/>
      <c r="B2485" s="2"/>
      <c r="BJ2485" s="3"/>
      <c r="BL2485" s="3"/>
      <c r="BN2485" s="3"/>
      <c r="BP2485" s="3"/>
    </row>
    <row r="2486" spans="1:68" x14ac:dyDescent="0.25">
      <c r="A2486" s="1"/>
      <c r="B2486" s="2"/>
      <c r="BJ2486" s="3"/>
      <c r="BL2486" s="3"/>
      <c r="BN2486" s="3"/>
      <c r="BP2486" s="3"/>
    </row>
    <row r="2487" spans="1:68" x14ac:dyDescent="0.25">
      <c r="A2487" s="1"/>
      <c r="B2487" s="2"/>
      <c r="BJ2487" s="3"/>
      <c r="BL2487" s="3"/>
      <c r="BN2487" s="3"/>
      <c r="BP2487" s="3"/>
    </row>
    <row r="2488" spans="1:68" x14ac:dyDescent="0.25">
      <c r="A2488" s="1"/>
      <c r="B2488" s="2"/>
      <c r="BJ2488" s="3"/>
      <c r="BL2488" s="3"/>
      <c r="BN2488" s="3"/>
      <c r="BP2488" s="3"/>
    </row>
    <row r="2489" spans="1:68" x14ac:dyDescent="0.25">
      <c r="A2489" s="1"/>
      <c r="B2489" s="2"/>
      <c r="BJ2489" s="3"/>
      <c r="BL2489" s="3"/>
      <c r="BN2489" s="3"/>
      <c r="BP2489" s="3"/>
    </row>
    <row r="2490" spans="1:68" x14ac:dyDescent="0.25">
      <c r="A2490" s="1"/>
      <c r="B2490" s="2"/>
      <c r="BJ2490" s="3"/>
      <c r="BL2490" s="3"/>
      <c r="BN2490" s="3"/>
      <c r="BP2490" s="3"/>
    </row>
    <row r="2491" spans="1:68" x14ac:dyDescent="0.25">
      <c r="A2491" s="1"/>
      <c r="B2491" s="2"/>
      <c r="BJ2491" s="3"/>
      <c r="BL2491" s="3"/>
      <c r="BN2491" s="3"/>
      <c r="BP2491" s="3"/>
    </row>
    <row r="2492" spans="1:68" x14ac:dyDescent="0.25">
      <c r="A2492" s="1"/>
      <c r="B2492" s="2"/>
      <c r="BJ2492" s="3"/>
      <c r="BL2492" s="3"/>
      <c r="BN2492" s="3"/>
      <c r="BP2492" s="3"/>
    </row>
    <row r="2493" spans="1:68" x14ac:dyDescent="0.25">
      <c r="A2493" s="1"/>
      <c r="B2493" s="2"/>
      <c r="BJ2493" s="3"/>
      <c r="BL2493" s="3"/>
      <c r="BN2493" s="3"/>
      <c r="BP2493" s="3"/>
    </row>
    <row r="2494" spans="1:68" x14ac:dyDescent="0.25">
      <c r="A2494" s="1"/>
      <c r="B2494" s="2"/>
      <c r="BJ2494" s="3"/>
      <c r="BL2494" s="3"/>
      <c r="BN2494" s="3"/>
      <c r="BP2494" s="3"/>
    </row>
    <row r="2495" spans="1:68" x14ac:dyDescent="0.25">
      <c r="A2495" s="1"/>
      <c r="B2495" s="2"/>
      <c r="BJ2495" s="3"/>
      <c r="BL2495" s="3"/>
      <c r="BN2495" s="3"/>
      <c r="BP2495" s="3"/>
    </row>
    <row r="2496" spans="1:68" x14ac:dyDescent="0.25">
      <c r="A2496" s="1"/>
      <c r="B2496" s="2"/>
      <c r="BJ2496" s="3"/>
      <c r="BL2496" s="3"/>
      <c r="BN2496" s="3"/>
      <c r="BP2496" s="3"/>
    </row>
    <row r="2497" spans="1:68" x14ac:dyDescent="0.25">
      <c r="A2497" s="1"/>
      <c r="B2497" s="2"/>
      <c r="BJ2497" s="3"/>
      <c r="BL2497" s="3"/>
      <c r="BN2497" s="3"/>
      <c r="BP2497" s="3"/>
    </row>
    <row r="2498" spans="1:68" x14ac:dyDescent="0.25">
      <c r="A2498" s="1"/>
      <c r="B2498" s="2"/>
      <c r="BJ2498" s="3"/>
      <c r="BL2498" s="3"/>
      <c r="BN2498" s="3"/>
      <c r="BP2498" s="3"/>
    </row>
    <row r="2499" spans="1:68" x14ac:dyDescent="0.25">
      <c r="A2499" s="1"/>
      <c r="B2499" s="2"/>
      <c r="BJ2499" s="3"/>
      <c r="BL2499" s="3"/>
      <c r="BN2499" s="3"/>
      <c r="BP2499" s="3"/>
    </row>
    <row r="2500" spans="1:68" x14ac:dyDescent="0.25">
      <c r="A2500" s="1"/>
      <c r="B2500" s="2"/>
      <c r="BJ2500" s="3"/>
      <c r="BL2500" s="3"/>
      <c r="BN2500" s="3"/>
      <c r="BP2500" s="3"/>
    </row>
    <row r="2501" spans="1:68" x14ac:dyDescent="0.25">
      <c r="A2501" s="1"/>
      <c r="B2501" s="2"/>
      <c r="BJ2501" s="3"/>
      <c r="BL2501" s="3"/>
      <c r="BN2501" s="3"/>
      <c r="BP2501" s="3"/>
    </row>
    <row r="2502" spans="1:68" x14ac:dyDescent="0.25">
      <c r="A2502" s="1"/>
      <c r="B2502" s="2"/>
      <c r="BJ2502" s="3"/>
      <c r="BL2502" s="3"/>
      <c r="BN2502" s="3"/>
      <c r="BP2502" s="3"/>
    </row>
    <row r="2503" spans="1:68" x14ac:dyDescent="0.25">
      <c r="A2503" s="1"/>
      <c r="B2503" s="2"/>
      <c r="BJ2503" s="3"/>
      <c r="BL2503" s="3"/>
      <c r="BN2503" s="3"/>
      <c r="BP2503" s="3"/>
    </row>
    <row r="2504" spans="1:68" x14ac:dyDescent="0.25">
      <c r="A2504" s="1"/>
      <c r="B2504" s="2"/>
      <c r="BJ2504" s="3"/>
      <c r="BL2504" s="3"/>
      <c r="BN2504" s="3"/>
      <c r="BP2504" s="3"/>
    </row>
    <row r="2505" spans="1:68" x14ac:dyDescent="0.25">
      <c r="A2505" s="1"/>
      <c r="B2505" s="2"/>
      <c r="BJ2505" s="3"/>
      <c r="BL2505" s="3"/>
      <c r="BN2505" s="3"/>
      <c r="BP2505" s="3"/>
    </row>
    <row r="2506" spans="1:68" x14ac:dyDescent="0.25">
      <c r="A2506" s="1"/>
      <c r="B2506" s="2"/>
      <c r="BJ2506" s="3"/>
      <c r="BL2506" s="3"/>
      <c r="BN2506" s="3"/>
      <c r="BP2506" s="3"/>
    </row>
    <row r="2507" spans="1:68" x14ac:dyDescent="0.25">
      <c r="A2507" s="1"/>
      <c r="B2507" s="2"/>
      <c r="BJ2507" s="3"/>
      <c r="BL2507" s="3"/>
      <c r="BN2507" s="3"/>
      <c r="BP2507" s="3"/>
    </row>
    <row r="2508" spans="1:68" x14ac:dyDescent="0.25">
      <c r="A2508" s="1"/>
      <c r="B2508" s="2"/>
      <c r="BJ2508" s="3"/>
      <c r="BL2508" s="3"/>
      <c r="BN2508" s="3"/>
      <c r="BP2508" s="3"/>
    </row>
    <row r="2509" spans="1:68" x14ac:dyDescent="0.25">
      <c r="A2509" s="1"/>
      <c r="B2509" s="2"/>
      <c r="BJ2509" s="3"/>
      <c r="BL2509" s="3"/>
      <c r="BN2509" s="3"/>
      <c r="BP2509" s="3"/>
    </row>
    <row r="2510" spans="1:68" x14ac:dyDescent="0.25">
      <c r="A2510" s="1"/>
      <c r="B2510" s="2"/>
      <c r="BJ2510" s="3"/>
      <c r="BL2510" s="3"/>
      <c r="BN2510" s="3"/>
      <c r="BP2510" s="3"/>
    </row>
    <row r="2511" spans="1:68" x14ac:dyDescent="0.25">
      <c r="A2511" s="1"/>
      <c r="B2511" s="2"/>
      <c r="BJ2511" s="3"/>
      <c r="BL2511" s="3"/>
      <c r="BN2511" s="3"/>
      <c r="BP2511" s="3"/>
    </row>
    <row r="2512" spans="1:68" x14ac:dyDescent="0.25">
      <c r="A2512" s="1"/>
      <c r="B2512" s="2"/>
      <c r="BJ2512" s="3"/>
      <c r="BL2512" s="3"/>
      <c r="BN2512" s="3"/>
      <c r="BP2512" s="3"/>
    </row>
    <row r="2513" spans="1:68" x14ac:dyDescent="0.25">
      <c r="A2513" s="1"/>
      <c r="B2513" s="2"/>
      <c r="BJ2513" s="3"/>
      <c r="BL2513" s="3"/>
      <c r="BN2513" s="3"/>
      <c r="BP2513" s="3"/>
    </row>
    <row r="2514" spans="1:68" x14ac:dyDescent="0.25">
      <c r="A2514" s="1"/>
      <c r="B2514" s="2"/>
      <c r="BJ2514" s="3"/>
      <c r="BL2514" s="3"/>
      <c r="BN2514" s="3"/>
      <c r="BP2514" s="3"/>
    </row>
    <row r="2515" spans="1:68" x14ac:dyDescent="0.25">
      <c r="A2515" s="1"/>
      <c r="B2515" s="2"/>
      <c r="BJ2515" s="3"/>
      <c r="BL2515" s="3"/>
      <c r="BN2515" s="3"/>
      <c r="BP2515" s="3"/>
    </row>
    <row r="2516" spans="1:68" x14ac:dyDescent="0.25">
      <c r="A2516" s="1"/>
      <c r="B2516" s="2"/>
      <c r="BJ2516" s="3"/>
      <c r="BL2516" s="3"/>
      <c r="BN2516" s="3"/>
      <c r="BP2516" s="3"/>
    </row>
    <row r="2517" spans="1:68" x14ac:dyDescent="0.25">
      <c r="A2517" s="1"/>
      <c r="B2517" s="2"/>
      <c r="BJ2517" s="3"/>
      <c r="BL2517" s="3"/>
      <c r="BN2517" s="3"/>
      <c r="BP2517" s="3"/>
    </row>
    <row r="2518" spans="1:68" x14ac:dyDescent="0.25">
      <c r="A2518" s="1"/>
      <c r="B2518" s="2"/>
      <c r="BJ2518" s="3"/>
      <c r="BL2518" s="3"/>
      <c r="BN2518" s="3"/>
      <c r="BP2518" s="3"/>
    </row>
    <row r="2519" spans="1:68" x14ac:dyDescent="0.25">
      <c r="A2519" s="1"/>
      <c r="B2519" s="2"/>
      <c r="BJ2519" s="3"/>
      <c r="BL2519" s="3"/>
      <c r="BN2519" s="3"/>
      <c r="BP2519" s="3"/>
    </row>
    <row r="2520" spans="1:68" x14ac:dyDescent="0.25">
      <c r="A2520" s="1"/>
      <c r="B2520" s="2"/>
      <c r="BJ2520" s="3"/>
      <c r="BL2520" s="3"/>
      <c r="BN2520" s="3"/>
      <c r="BP2520" s="3"/>
    </row>
    <row r="2521" spans="1:68" x14ac:dyDescent="0.25">
      <c r="A2521" s="1"/>
      <c r="B2521" s="2"/>
      <c r="BJ2521" s="3"/>
      <c r="BL2521" s="3"/>
      <c r="BN2521" s="3"/>
      <c r="BP2521" s="3"/>
    </row>
    <row r="2522" spans="1:68" x14ac:dyDescent="0.25">
      <c r="A2522" s="1"/>
      <c r="B2522" s="2"/>
      <c r="BJ2522" s="3"/>
      <c r="BL2522" s="3"/>
      <c r="BN2522" s="3"/>
      <c r="BP2522" s="3"/>
    </row>
    <row r="2523" spans="1:68" x14ac:dyDescent="0.25">
      <c r="A2523" s="1"/>
      <c r="B2523" s="2"/>
      <c r="BJ2523" s="3"/>
      <c r="BL2523" s="3"/>
      <c r="BN2523" s="3"/>
      <c r="BP2523" s="3"/>
    </row>
    <row r="2524" spans="1:68" x14ac:dyDescent="0.25">
      <c r="A2524" s="1"/>
      <c r="B2524" s="2"/>
      <c r="BJ2524" s="3"/>
      <c r="BL2524" s="3"/>
      <c r="BN2524" s="3"/>
      <c r="BP2524" s="3"/>
    </row>
    <row r="2525" spans="1:68" x14ac:dyDescent="0.25">
      <c r="A2525" s="1"/>
      <c r="B2525" s="2"/>
      <c r="BJ2525" s="3"/>
      <c r="BL2525" s="3"/>
      <c r="BN2525" s="3"/>
      <c r="BP2525" s="3"/>
    </row>
    <row r="2526" spans="1:68" x14ac:dyDescent="0.25">
      <c r="A2526" s="1"/>
      <c r="B2526" s="2"/>
      <c r="BJ2526" s="3"/>
      <c r="BL2526" s="3"/>
      <c r="BN2526" s="3"/>
      <c r="BP2526" s="3"/>
    </row>
    <row r="2527" spans="1:68" x14ac:dyDescent="0.25">
      <c r="A2527" s="1"/>
      <c r="B2527" s="2"/>
      <c r="BJ2527" s="3"/>
      <c r="BL2527" s="3"/>
      <c r="BN2527" s="3"/>
      <c r="BP2527" s="3"/>
    </row>
    <row r="2528" spans="1:68" x14ac:dyDescent="0.25">
      <c r="A2528" s="1"/>
      <c r="B2528" s="2"/>
      <c r="BJ2528" s="3"/>
      <c r="BL2528" s="3"/>
      <c r="BN2528" s="3"/>
      <c r="BP2528" s="3"/>
    </row>
    <row r="2529" spans="1:68" x14ac:dyDescent="0.25">
      <c r="A2529" s="1"/>
      <c r="B2529" s="2"/>
      <c r="BJ2529" s="3"/>
      <c r="BL2529" s="3"/>
      <c r="BN2529" s="3"/>
      <c r="BP2529" s="3"/>
    </row>
    <row r="2530" spans="1:68" x14ac:dyDescent="0.25">
      <c r="A2530" s="1"/>
      <c r="B2530" s="2"/>
      <c r="BJ2530" s="3"/>
      <c r="BL2530" s="3"/>
      <c r="BN2530" s="3"/>
      <c r="BP2530" s="3"/>
    </row>
    <row r="2531" spans="1:68" x14ac:dyDescent="0.25">
      <c r="A2531" s="1"/>
      <c r="B2531" s="2"/>
      <c r="BJ2531" s="3"/>
      <c r="BL2531" s="3"/>
      <c r="BN2531" s="3"/>
      <c r="BP2531" s="3"/>
    </row>
    <row r="2532" spans="1:68" x14ac:dyDescent="0.25">
      <c r="A2532" s="1"/>
      <c r="B2532" s="2"/>
      <c r="BJ2532" s="3"/>
      <c r="BL2532" s="3"/>
      <c r="BN2532" s="3"/>
      <c r="BP2532" s="3"/>
    </row>
    <row r="2533" spans="1:68" x14ac:dyDescent="0.25">
      <c r="A2533" s="1"/>
      <c r="B2533" s="2"/>
      <c r="BJ2533" s="3"/>
      <c r="BL2533" s="3"/>
      <c r="BN2533" s="3"/>
      <c r="BP2533" s="3"/>
    </row>
    <row r="2534" spans="1:68" x14ac:dyDescent="0.25">
      <c r="A2534" s="1"/>
      <c r="B2534" s="2"/>
      <c r="BJ2534" s="3"/>
      <c r="BL2534" s="3"/>
      <c r="BN2534" s="3"/>
      <c r="BP2534" s="3"/>
    </row>
    <row r="2535" spans="1:68" x14ac:dyDescent="0.25">
      <c r="A2535" s="1"/>
      <c r="B2535" s="2"/>
      <c r="BJ2535" s="3"/>
      <c r="BL2535" s="3"/>
      <c r="BN2535" s="3"/>
      <c r="BP2535" s="3"/>
    </row>
    <row r="2536" spans="1:68" x14ac:dyDescent="0.25">
      <c r="A2536" s="1"/>
      <c r="B2536" s="2"/>
      <c r="BJ2536" s="3"/>
      <c r="BL2536" s="3"/>
      <c r="BN2536" s="3"/>
      <c r="BP2536" s="3"/>
    </row>
    <row r="2537" spans="1:68" x14ac:dyDescent="0.25">
      <c r="A2537" s="1"/>
      <c r="B2537" s="2"/>
      <c r="BJ2537" s="3"/>
      <c r="BL2537" s="3"/>
      <c r="BN2537" s="3"/>
      <c r="BP2537" s="3"/>
    </row>
    <row r="2538" spans="1:68" x14ac:dyDescent="0.25">
      <c r="A2538" s="1"/>
      <c r="B2538" s="2"/>
      <c r="BJ2538" s="3"/>
      <c r="BL2538" s="3"/>
      <c r="BN2538" s="3"/>
      <c r="BP2538" s="3"/>
    </row>
    <row r="2539" spans="1:68" x14ac:dyDescent="0.25">
      <c r="A2539" s="1"/>
      <c r="B2539" s="2"/>
      <c r="BJ2539" s="3"/>
      <c r="BL2539" s="3"/>
      <c r="BN2539" s="3"/>
      <c r="BP2539" s="3"/>
    </row>
    <row r="2540" spans="1:68" x14ac:dyDescent="0.25">
      <c r="A2540" s="1"/>
      <c r="B2540" s="2"/>
      <c r="BJ2540" s="3"/>
      <c r="BL2540" s="3"/>
      <c r="BN2540" s="3"/>
      <c r="BP2540" s="3"/>
    </row>
    <row r="2541" spans="1:68" x14ac:dyDescent="0.25">
      <c r="A2541" s="1"/>
      <c r="B2541" s="2"/>
      <c r="BJ2541" s="3"/>
      <c r="BL2541" s="3"/>
      <c r="BN2541" s="3"/>
      <c r="BP2541" s="3"/>
    </row>
    <row r="2542" spans="1:68" x14ac:dyDescent="0.25">
      <c r="A2542" s="1"/>
      <c r="B2542" s="2"/>
      <c r="BJ2542" s="3"/>
      <c r="BL2542" s="3"/>
      <c r="BN2542" s="3"/>
      <c r="BP2542" s="3"/>
    </row>
    <row r="2543" spans="1:68" x14ac:dyDescent="0.25">
      <c r="A2543" s="1"/>
      <c r="B2543" s="2"/>
      <c r="BJ2543" s="3"/>
      <c r="BL2543" s="3"/>
      <c r="BN2543" s="3"/>
      <c r="BP2543" s="3"/>
    </row>
    <row r="2544" spans="1:68" x14ac:dyDescent="0.25">
      <c r="A2544" s="1"/>
      <c r="B2544" s="2"/>
      <c r="BJ2544" s="3"/>
      <c r="BL2544" s="3"/>
      <c r="BN2544" s="3"/>
      <c r="BP2544" s="3"/>
    </row>
    <row r="2545" spans="1:68" x14ac:dyDescent="0.25">
      <c r="A2545" s="1"/>
      <c r="B2545" s="2"/>
      <c r="BJ2545" s="3"/>
      <c r="BL2545" s="3"/>
      <c r="BN2545" s="3"/>
      <c r="BP2545" s="3"/>
    </row>
    <row r="2546" spans="1:68" x14ac:dyDescent="0.25">
      <c r="A2546" s="1"/>
      <c r="B2546" s="2"/>
      <c r="BJ2546" s="3"/>
      <c r="BL2546" s="3"/>
      <c r="BN2546" s="3"/>
      <c r="BP2546" s="3"/>
    </row>
    <row r="2547" spans="1:68" x14ac:dyDescent="0.25">
      <c r="A2547" s="1"/>
      <c r="B2547" s="2"/>
      <c r="BJ2547" s="3"/>
      <c r="BL2547" s="3"/>
      <c r="BN2547" s="3"/>
      <c r="BP2547" s="3"/>
    </row>
    <row r="2548" spans="1:68" x14ac:dyDescent="0.25">
      <c r="A2548" s="1"/>
      <c r="B2548" s="2"/>
      <c r="BJ2548" s="3"/>
      <c r="BL2548" s="3"/>
      <c r="BN2548" s="3"/>
      <c r="BP2548" s="3"/>
    </row>
    <row r="2549" spans="1:68" x14ac:dyDescent="0.25">
      <c r="A2549" s="1"/>
      <c r="B2549" s="2"/>
      <c r="BJ2549" s="3"/>
      <c r="BL2549" s="3"/>
      <c r="BN2549" s="3"/>
      <c r="BP2549" s="3"/>
    </row>
    <row r="2550" spans="1:68" x14ac:dyDescent="0.25">
      <c r="A2550" s="1"/>
      <c r="B2550" s="2"/>
      <c r="BJ2550" s="3"/>
      <c r="BL2550" s="3"/>
      <c r="BN2550" s="3"/>
      <c r="BP2550" s="3"/>
    </row>
    <row r="2551" spans="1:68" x14ac:dyDescent="0.25">
      <c r="A2551" s="1"/>
      <c r="B2551" s="2"/>
      <c r="BJ2551" s="3"/>
      <c r="BL2551" s="3"/>
      <c r="BN2551" s="3"/>
      <c r="BP2551" s="3"/>
    </row>
    <row r="2552" spans="1:68" x14ac:dyDescent="0.25">
      <c r="A2552" s="1"/>
      <c r="B2552" s="2"/>
      <c r="BJ2552" s="3"/>
      <c r="BL2552" s="3"/>
      <c r="BN2552" s="3"/>
      <c r="BP2552" s="3"/>
    </row>
    <row r="2553" spans="1:68" x14ac:dyDescent="0.25">
      <c r="A2553" s="1"/>
      <c r="B2553" s="2"/>
      <c r="BJ2553" s="3"/>
      <c r="BL2553" s="3"/>
      <c r="BN2553" s="3"/>
      <c r="BP2553" s="3"/>
    </row>
    <row r="2554" spans="1:68" x14ac:dyDescent="0.25">
      <c r="A2554" s="1"/>
      <c r="B2554" s="2"/>
      <c r="BJ2554" s="3"/>
      <c r="BL2554" s="3"/>
      <c r="BN2554" s="3"/>
      <c r="BP2554" s="3"/>
    </row>
    <row r="2555" spans="1:68" x14ac:dyDescent="0.25">
      <c r="A2555" s="1"/>
      <c r="B2555" s="2"/>
      <c r="BJ2555" s="3"/>
      <c r="BL2555" s="3"/>
      <c r="BN2555" s="3"/>
      <c r="BP2555" s="3"/>
    </row>
    <row r="2556" spans="1:68" x14ac:dyDescent="0.25">
      <c r="A2556" s="1"/>
      <c r="B2556" s="2"/>
      <c r="BJ2556" s="3"/>
      <c r="BL2556" s="3"/>
      <c r="BN2556" s="3"/>
      <c r="BP2556" s="3"/>
    </row>
    <row r="2557" spans="1:68" x14ac:dyDescent="0.25">
      <c r="A2557" s="1"/>
      <c r="B2557" s="2"/>
      <c r="BJ2557" s="3"/>
      <c r="BL2557" s="3"/>
      <c r="BN2557" s="3"/>
      <c r="BP2557" s="3"/>
    </row>
    <row r="2558" spans="1:68" x14ac:dyDescent="0.25">
      <c r="A2558" s="1"/>
      <c r="B2558" s="2"/>
      <c r="BJ2558" s="3"/>
      <c r="BL2558" s="3"/>
      <c r="BN2558" s="3"/>
      <c r="BP2558" s="3"/>
    </row>
    <row r="2559" spans="1:68" x14ac:dyDescent="0.25">
      <c r="A2559" s="1"/>
      <c r="B2559" s="2"/>
      <c r="BJ2559" s="3"/>
      <c r="BL2559" s="3"/>
      <c r="BN2559" s="3"/>
      <c r="BP2559" s="3"/>
    </row>
    <row r="2560" spans="1:68" x14ac:dyDescent="0.25">
      <c r="A2560" s="1"/>
      <c r="B2560" s="2"/>
      <c r="BJ2560" s="3"/>
      <c r="BL2560" s="3"/>
      <c r="BN2560" s="3"/>
      <c r="BP2560" s="3"/>
    </row>
    <row r="2561" spans="1:68" x14ac:dyDescent="0.25">
      <c r="A2561" s="1"/>
      <c r="B2561" s="2"/>
      <c r="BJ2561" s="3"/>
      <c r="BL2561" s="3"/>
      <c r="BN2561" s="3"/>
      <c r="BP2561" s="3"/>
    </row>
    <row r="2562" spans="1:68" x14ac:dyDescent="0.25">
      <c r="A2562" s="1"/>
      <c r="B2562" s="2"/>
      <c r="BJ2562" s="3"/>
      <c r="BL2562" s="3"/>
      <c r="BN2562" s="3"/>
      <c r="BP2562" s="3"/>
    </row>
    <row r="2563" spans="1:68" x14ac:dyDescent="0.25">
      <c r="A2563" s="1"/>
      <c r="B2563" s="2"/>
      <c r="BJ2563" s="3"/>
      <c r="BL2563" s="3"/>
      <c r="BN2563" s="3"/>
      <c r="BP2563" s="3"/>
    </row>
    <row r="2564" spans="1:68" x14ac:dyDescent="0.25">
      <c r="A2564" s="1"/>
      <c r="B2564" s="2"/>
      <c r="BJ2564" s="3"/>
      <c r="BL2564" s="3"/>
      <c r="BN2564" s="3"/>
      <c r="BP2564" s="3"/>
    </row>
    <row r="2565" spans="1:68" x14ac:dyDescent="0.25">
      <c r="A2565" s="1"/>
      <c r="B2565" s="2"/>
      <c r="BJ2565" s="3"/>
      <c r="BL2565" s="3"/>
      <c r="BN2565" s="3"/>
      <c r="BP2565" s="3"/>
    </row>
    <row r="2566" spans="1:68" x14ac:dyDescent="0.25">
      <c r="A2566" s="1"/>
      <c r="B2566" s="2"/>
      <c r="BJ2566" s="3"/>
      <c r="BL2566" s="3"/>
      <c r="BN2566" s="3"/>
      <c r="BP2566" s="3"/>
    </row>
    <row r="2567" spans="1:68" x14ac:dyDescent="0.25">
      <c r="A2567" s="1"/>
      <c r="B2567" s="2"/>
      <c r="BJ2567" s="3"/>
      <c r="BL2567" s="3"/>
      <c r="BN2567" s="3"/>
      <c r="BP2567" s="3"/>
    </row>
    <row r="2568" spans="1:68" x14ac:dyDescent="0.25">
      <c r="A2568" s="1"/>
      <c r="B2568" s="2"/>
      <c r="BJ2568" s="3"/>
      <c r="BL2568" s="3"/>
      <c r="BN2568" s="3"/>
      <c r="BP2568" s="3"/>
    </row>
    <row r="2569" spans="1:68" x14ac:dyDescent="0.25">
      <c r="A2569" s="1"/>
      <c r="B2569" s="2"/>
      <c r="BJ2569" s="3"/>
      <c r="BL2569" s="3"/>
      <c r="BN2569" s="3"/>
      <c r="BP2569" s="3"/>
    </row>
    <row r="2570" spans="1:68" x14ac:dyDescent="0.25">
      <c r="A2570" s="1"/>
      <c r="B2570" s="2"/>
      <c r="BJ2570" s="3"/>
      <c r="BL2570" s="3"/>
      <c r="BN2570" s="3"/>
      <c r="BP2570" s="3"/>
    </row>
    <row r="2571" spans="1:68" x14ac:dyDescent="0.25">
      <c r="A2571" s="1"/>
      <c r="B2571" s="2"/>
      <c r="BJ2571" s="3"/>
      <c r="BL2571" s="3"/>
      <c r="BN2571" s="3"/>
      <c r="BP2571" s="3"/>
    </row>
    <row r="2572" spans="1:68" x14ac:dyDescent="0.25">
      <c r="A2572" s="1"/>
      <c r="B2572" s="2"/>
      <c r="BJ2572" s="3"/>
      <c r="BL2572" s="3"/>
      <c r="BN2572" s="3"/>
      <c r="BP2572" s="3"/>
    </row>
    <row r="2573" spans="1:68" x14ac:dyDescent="0.25">
      <c r="A2573" s="1"/>
      <c r="B2573" s="2"/>
      <c r="BJ2573" s="3"/>
      <c r="BL2573" s="3"/>
      <c r="BN2573" s="3"/>
      <c r="BP2573" s="3"/>
    </row>
    <row r="2574" spans="1:68" x14ac:dyDescent="0.25">
      <c r="A2574" s="1"/>
      <c r="B2574" s="2"/>
      <c r="BJ2574" s="3"/>
      <c r="BL2574" s="3"/>
      <c r="BN2574" s="3"/>
      <c r="BP2574" s="3"/>
    </row>
    <row r="2575" spans="1:68" x14ac:dyDescent="0.25">
      <c r="A2575" s="1"/>
      <c r="B2575" s="2"/>
      <c r="BJ2575" s="3"/>
      <c r="BL2575" s="3"/>
      <c r="BN2575" s="3"/>
      <c r="BP2575" s="3"/>
    </row>
    <row r="2576" spans="1:68" x14ac:dyDescent="0.25">
      <c r="A2576" s="1"/>
      <c r="B2576" s="2"/>
      <c r="BJ2576" s="3"/>
      <c r="BL2576" s="3"/>
      <c r="BN2576" s="3"/>
      <c r="BP2576" s="3"/>
    </row>
    <row r="2577" spans="1:68" x14ac:dyDescent="0.25">
      <c r="A2577" s="1"/>
      <c r="B2577" s="2"/>
      <c r="BJ2577" s="3"/>
      <c r="BL2577" s="3"/>
      <c r="BN2577" s="3"/>
      <c r="BP2577" s="3"/>
    </row>
    <row r="2578" spans="1:68" x14ac:dyDescent="0.25">
      <c r="A2578" s="1"/>
      <c r="B2578" s="2"/>
      <c r="BJ2578" s="3"/>
      <c r="BL2578" s="3"/>
      <c r="BN2578" s="3"/>
      <c r="BP2578" s="3"/>
    </row>
    <row r="2579" spans="1:68" x14ac:dyDescent="0.25">
      <c r="A2579" s="1"/>
      <c r="B2579" s="2"/>
      <c r="BJ2579" s="3"/>
      <c r="BL2579" s="3"/>
      <c r="BN2579" s="3"/>
      <c r="BP2579" s="3"/>
    </row>
    <row r="2580" spans="1:68" x14ac:dyDescent="0.25">
      <c r="A2580" s="1"/>
      <c r="B2580" s="2"/>
      <c r="BJ2580" s="3"/>
      <c r="BL2580" s="3"/>
      <c r="BN2580" s="3"/>
      <c r="BP2580" s="3"/>
    </row>
    <row r="2581" spans="1:68" x14ac:dyDescent="0.25">
      <c r="A2581" s="1"/>
      <c r="B2581" s="2"/>
      <c r="BJ2581" s="3"/>
      <c r="BL2581" s="3"/>
      <c r="BN2581" s="3"/>
      <c r="BP2581" s="3"/>
    </row>
    <row r="2582" spans="1:68" x14ac:dyDescent="0.25">
      <c r="A2582" s="1"/>
      <c r="B2582" s="2"/>
      <c r="BJ2582" s="3"/>
      <c r="BL2582" s="3"/>
      <c r="BN2582" s="3"/>
      <c r="BP2582" s="3"/>
    </row>
    <row r="2583" spans="1:68" x14ac:dyDescent="0.25">
      <c r="A2583" s="1"/>
      <c r="B2583" s="2"/>
      <c r="BJ2583" s="3"/>
      <c r="BL2583" s="3"/>
      <c r="BN2583" s="3"/>
      <c r="BP2583" s="3"/>
    </row>
    <row r="2584" spans="1:68" x14ac:dyDescent="0.25">
      <c r="A2584" s="1"/>
      <c r="B2584" s="2"/>
      <c r="BJ2584" s="3"/>
      <c r="BL2584" s="3"/>
      <c r="BN2584" s="3"/>
      <c r="BP2584" s="3"/>
    </row>
    <row r="2585" spans="1:68" x14ac:dyDescent="0.25">
      <c r="A2585" s="1"/>
      <c r="B2585" s="2"/>
      <c r="BJ2585" s="3"/>
      <c r="BL2585" s="3"/>
      <c r="BN2585" s="3"/>
      <c r="BP2585" s="3"/>
    </row>
    <row r="2586" spans="1:68" x14ac:dyDescent="0.25">
      <c r="A2586" s="1"/>
      <c r="B2586" s="2"/>
      <c r="BJ2586" s="3"/>
      <c r="BL2586" s="3"/>
      <c r="BN2586" s="3"/>
      <c r="BP2586" s="3"/>
    </row>
    <row r="2587" spans="1:68" x14ac:dyDescent="0.25">
      <c r="A2587" s="1"/>
      <c r="B2587" s="2"/>
      <c r="BJ2587" s="3"/>
      <c r="BL2587" s="3"/>
      <c r="BN2587" s="3"/>
      <c r="BP2587" s="3"/>
    </row>
    <row r="2588" spans="1:68" x14ac:dyDescent="0.25">
      <c r="A2588" s="1"/>
      <c r="B2588" s="2"/>
      <c r="BJ2588" s="3"/>
      <c r="BL2588" s="3"/>
      <c r="BN2588" s="3"/>
      <c r="BP2588" s="3"/>
    </row>
    <row r="2589" spans="1:68" x14ac:dyDescent="0.25">
      <c r="A2589" s="1"/>
      <c r="B2589" s="2"/>
      <c r="BJ2589" s="3"/>
      <c r="BL2589" s="3"/>
      <c r="BN2589" s="3"/>
      <c r="BP2589" s="3"/>
    </row>
    <row r="2590" spans="1:68" x14ac:dyDescent="0.25">
      <c r="A2590" s="1"/>
      <c r="B2590" s="2"/>
      <c r="BJ2590" s="3"/>
      <c r="BL2590" s="3"/>
      <c r="BN2590" s="3"/>
      <c r="BP2590" s="3"/>
    </row>
    <row r="2591" spans="1:68" x14ac:dyDescent="0.25">
      <c r="A2591" s="1"/>
      <c r="B2591" s="2"/>
      <c r="BJ2591" s="3"/>
      <c r="BL2591" s="3"/>
      <c r="BN2591" s="3"/>
      <c r="BP2591" s="3"/>
    </row>
    <row r="2592" spans="1:68" x14ac:dyDescent="0.25">
      <c r="A2592" s="1"/>
      <c r="B2592" s="2"/>
      <c r="BJ2592" s="3"/>
      <c r="BL2592" s="3"/>
      <c r="BN2592" s="3"/>
      <c r="BP2592" s="3"/>
    </row>
    <row r="2593" spans="1:68" x14ac:dyDescent="0.25">
      <c r="A2593" s="1"/>
      <c r="B2593" s="2"/>
      <c r="BJ2593" s="3"/>
      <c r="BL2593" s="3"/>
      <c r="BN2593" s="3"/>
      <c r="BP2593" s="3"/>
    </row>
    <row r="2594" spans="1:68" x14ac:dyDescent="0.25">
      <c r="A2594" s="1"/>
      <c r="B2594" s="2"/>
      <c r="BJ2594" s="3"/>
      <c r="BL2594" s="3"/>
      <c r="BN2594" s="3"/>
      <c r="BP2594" s="3"/>
    </row>
    <row r="2595" spans="1:68" x14ac:dyDescent="0.25">
      <c r="A2595" s="1"/>
      <c r="B2595" s="2"/>
      <c r="BJ2595" s="3"/>
      <c r="BL2595" s="3"/>
      <c r="BN2595" s="3"/>
      <c r="BP2595" s="3"/>
    </row>
    <row r="2596" spans="1:68" x14ac:dyDescent="0.25">
      <c r="A2596" s="1"/>
      <c r="B2596" s="2"/>
      <c r="BJ2596" s="3"/>
      <c r="BL2596" s="3"/>
      <c r="BN2596" s="3"/>
      <c r="BP2596" s="3"/>
    </row>
    <row r="2597" spans="1:68" x14ac:dyDescent="0.25">
      <c r="A2597" s="1"/>
      <c r="B2597" s="2"/>
      <c r="BJ2597" s="3"/>
      <c r="BL2597" s="3"/>
      <c r="BN2597" s="3"/>
      <c r="BP2597" s="3"/>
    </row>
    <row r="2598" spans="1:68" x14ac:dyDescent="0.25">
      <c r="A2598" s="1"/>
      <c r="B2598" s="2"/>
      <c r="BJ2598" s="3"/>
      <c r="BL2598" s="3"/>
      <c r="BN2598" s="3"/>
      <c r="BP2598" s="3"/>
    </row>
    <row r="2599" spans="1:68" x14ac:dyDescent="0.25">
      <c r="A2599" s="1"/>
      <c r="B2599" s="2"/>
      <c r="BJ2599" s="3"/>
      <c r="BL2599" s="3"/>
      <c r="BN2599" s="3"/>
      <c r="BP2599" s="3"/>
    </row>
    <row r="2600" spans="1:68" x14ac:dyDescent="0.25">
      <c r="A2600" s="1"/>
      <c r="B2600" s="2"/>
      <c r="BJ2600" s="3"/>
      <c r="BL2600" s="3"/>
      <c r="BN2600" s="3"/>
      <c r="BP2600" s="3"/>
    </row>
    <row r="2601" spans="1:68" x14ac:dyDescent="0.25">
      <c r="A2601" s="1"/>
      <c r="B2601" s="2"/>
      <c r="BJ2601" s="3"/>
      <c r="BL2601" s="3"/>
      <c r="BN2601" s="3"/>
      <c r="BP2601" s="3"/>
    </row>
    <row r="2602" spans="1:68" x14ac:dyDescent="0.25">
      <c r="A2602" s="1"/>
      <c r="B2602" s="2"/>
      <c r="BJ2602" s="3"/>
      <c r="BL2602" s="3"/>
      <c r="BN2602" s="3"/>
      <c r="BP2602" s="3"/>
    </row>
    <row r="2603" spans="1:68" x14ac:dyDescent="0.25">
      <c r="A2603" s="1"/>
      <c r="B2603" s="2"/>
      <c r="BJ2603" s="3"/>
      <c r="BL2603" s="3"/>
      <c r="BN2603" s="3"/>
      <c r="BP2603" s="3"/>
    </row>
    <row r="2604" spans="1:68" x14ac:dyDescent="0.25">
      <c r="A2604" s="1"/>
      <c r="B2604" s="2"/>
      <c r="BJ2604" s="3"/>
      <c r="BL2604" s="3"/>
      <c r="BN2604" s="3"/>
      <c r="BP2604" s="3"/>
    </row>
    <row r="2605" spans="1:68" x14ac:dyDescent="0.25">
      <c r="A2605" s="1"/>
      <c r="B2605" s="2"/>
      <c r="BJ2605" s="3"/>
      <c r="BL2605" s="3"/>
      <c r="BN2605" s="3"/>
      <c r="BP2605" s="3"/>
    </row>
    <row r="2606" spans="1:68" x14ac:dyDescent="0.25">
      <c r="A2606" s="1"/>
      <c r="B2606" s="2"/>
      <c r="BJ2606" s="3"/>
      <c r="BL2606" s="3"/>
      <c r="BN2606" s="3"/>
      <c r="BP2606" s="3"/>
    </row>
    <row r="2607" spans="1:68" x14ac:dyDescent="0.25">
      <c r="A2607" s="1"/>
      <c r="B2607" s="2"/>
      <c r="BJ2607" s="3"/>
      <c r="BL2607" s="3"/>
      <c r="BN2607" s="3"/>
      <c r="BP2607" s="3"/>
    </row>
    <row r="2608" spans="1:68" x14ac:dyDescent="0.25">
      <c r="A2608" s="1"/>
      <c r="B2608" s="2"/>
      <c r="BJ2608" s="3"/>
      <c r="BL2608" s="3"/>
      <c r="BN2608" s="3"/>
      <c r="BP2608" s="3"/>
    </row>
    <row r="2609" spans="1:68" x14ac:dyDescent="0.25">
      <c r="A2609" s="1"/>
      <c r="B2609" s="2"/>
      <c r="BJ2609" s="3"/>
      <c r="BL2609" s="3"/>
      <c r="BN2609" s="3"/>
      <c r="BP2609" s="3"/>
    </row>
    <row r="2610" spans="1:68" x14ac:dyDescent="0.25">
      <c r="A2610" s="1"/>
      <c r="B2610" s="2"/>
      <c r="BJ2610" s="3"/>
      <c r="BL2610" s="3"/>
      <c r="BN2610" s="3"/>
      <c r="BP2610" s="3"/>
    </row>
    <row r="2611" spans="1:68" x14ac:dyDescent="0.25">
      <c r="A2611" s="1"/>
      <c r="B2611" s="2"/>
      <c r="BJ2611" s="3"/>
      <c r="BL2611" s="3"/>
      <c r="BN2611" s="3"/>
      <c r="BP2611" s="3"/>
    </row>
    <row r="2612" spans="1:68" x14ac:dyDescent="0.25">
      <c r="A2612" s="1"/>
      <c r="B2612" s="2"/>
      <c r="BJ2612" s="3"/>
      <c r="BL2612" s="3"/>
      <c r="BN2612" s="3"/>
      <c r="BP2612" s="3"/>
    </row>
    <row r="2613" spans="1:68" x14ac:dyDescent="0.25">
      <c r="A2613" s="1"/>
      <c r="B2613" s="2"/>
      <c r="BJ2613" s="3"/>
      <c r="BL2613" s="3"/>
      <c r="BN2613" s="3"/>
      <c r="BP2613" s="3"/>
    </row>
    <row r="2614" spans="1:68" x14ac:dyDescent="0.25">
      <c r="A2614" s="1"/>
      <c r="B2614" s="2"/>
      <c r="BJ2614" s="3"/>
      <c r="BL2614" s="3"/>
      <c r="BN2614" s="3"/>
      <c r="BP2614" s="3"/>
    </row>
    <row r="2615" spans="1:68" x14ac:dyDescent="0.25">
      <c r="A2615" s="1"/>
      <c r="B2615" s="2"/>
      <c r="BJ2615" s="3"/>
      <c r="BL2615" s="3"/>
      <c r="BN2615" s="3"/>
      <c r="BP2615" s="3"/>
    </row>
    <row r="2616" spans="1:68" x14ac:dyDescent="0.25">
      <c r="A2616" s="1"/>
      <c r="B2616" s="2"/>
      <c r="BJ2616" s="3"/>
      <c r="BL2616" s="3"/>
      <c r="BN2616" s="3"/>
      <c r="BP2616" s="3"/>
    </row>
    <row r="2617" spans="1:68" x14ac:dyDescent="0.25">
      <c r="A2617" s="1"/>
      <c r="B2617" s="2"/>
      <c r="BJ2617" s="3"/>
      <c r="BL2617" s="3"/>
      <c r="BN2617" s="3"/>
      <c r="BP2617" s="3"/>
    </row>
    <row r="2618" spans="1:68" x14ac:dyDescent="0.25">
      <c r="A2618" s="1"/>
      <c r="B2618" s="2"/>
      <c r="BJ2618" s="3"/>
      <c r="BL2618" s="3"/>
      <c r="BN2618" s="3"/>
      <c r="BP2618" s="3"/>
    </row>
    <row r="2619" spans="1:68" x14ac:dyDescent="0.25">
      <c r="A2619" s="1"/>
      <c r="B2619" s="2"/>
      <c r="BJ2619" s="3"/>
      <c r="BL2619" s="3"/>
      <c r="BN2619" s="3"/>
      <c r="BP2619" s="3"/>
    </row>
    <row r="2620" spans="1:68" x14ac:dyDescent="0.25">
      <c r="A2620" s="1"/>
      <c r="B2620" s="2"/>
      <c r="BJ2620" s="3"/>
      <c r="BL2620" s="3"/>
      <c r="BN2620" s="3"/>
      <c r="BP2620" s="3"/>
    </row>
    <row r="2621" spans="1:68" x14ac:dyDescent="0.25">
      <c r="A2621" s="1"/>
      <c r="B2621" s="2"/>
      <c r="BJ2621" s="3"/>
      <c r="BL2621" s="3"/>
      <c r="BN2621" s="3"/>
      <c r="BP2621" s="3"/>
    </row>
    <row r="2622" spans="1:68" x14ac:dyDescent="0.25">
      <c r="A2622" s="1"/>
      <c r="B2622" s="2"/>
      <c r="BJ2622" s="3"/>
      <c r="BL2622" s="3"/>
      <c r="BN2622" s="3"/>
      <c r="BP2622" s="3"/>
    </row>
    <row r="2623" spans="1:68" x14ac:dyDescent="0.25">
      <c r="A2623" s="1"/>
      <c r="B2623" s="2"/>
      <c r="BJ2623" s="3"/>
      <c r="BL2623" s="3"/>
      <c r="BN2623" s="3"/>
      <c r="BP2623" s="3"/>
    </row>
    <row r="2624" spans="1:68" x14ac:dyDescent="0.25">
      <c r="A2624" s="1"/>
      <c r="B2624" s="2"/>
      <c r="BJ2624" s="3"/>
      <c r="BL2624" s="3"/>
      <c r="BN2624" s="3"/>
      <c r="BP2624" s="3"/>
    </row>
    <row r="2625" spans="1:68" x14ac:dyDescent="0.25">
      <c r="A2625" s="1"/>
      <c r="B2625" s="2"/>
      <c r="BJ2625" s="3"/>
      <c r="BL2625" s="3"/>
      <c r="BN2625" s="3"/>
      <c r="BP2625" s="3"/>
    </row>
    <row r="2626" spans="1:68" x14ac:dyDescent="0.25">
      <c r="A2626" s="1"/>
      <c r="B2626" s="2"/>
      <c r="BJ2626" s="3"/>
      <c r="BL2626" s="3"/>
      <c r="BN2626" s="3"/>
      <c r="BP2626" s="3"/>
    </row>
    <row r="2627" spans="1:68" x14ac:dyDescent="0.25">
      <c r="A2627" s="1"/>
      <c r="B2627" s="2"/>
      <c r="BJ2627" s="3"/>
      <c r="BL2627" s="3"/>
      <c r="BN2627" s="3"/>
      <c r="BP2627" s="3"/>
    </row>
    <row r="2628" spans="1:68" x14ac:dyDescent="0.25">
      <c r="A2628" s="1"/>
      <c r="B2628" s="2"/>
      <c r="BJ2628" s="3"/>
      <c r="BL2628" s="3"/>
      <c r="BN2628" s="3"/>
      <c r="BP2628" s="3"/>
    </row>
    <row r="2629" spans="1:68" x14ac:dyDescent="0.25">
      <c r="A2629" s="1"/>
      <c r="B2629" s="2"/>
      <c r="BJ2629" s="3"/>
      <c r="BL2629" s="3"/>
      <c r="BN2629" s="3"/>
      <c r="BP2629" s="3"/>
    </row>
    <row r="2630" spans="1:68" x14ac:dyDescent="0.25">
      <c r="A2630" s="1"/>
      <c r="B2630" s="2"/>
      <c r="BJ2630" s="3"/>
      <c r="BL2630" s="3"/>
      <c r="BN2630" s="3"/>
      <c r="BP2630" s="3"/>
    </row>
    <row r="2631" spans="1:68" x14ac:dyDescent="0.25">
      <c r="A2631" s="1"/>
      <c r="B2631" s="2"/>
      <c r="BJ2631" s="3"/>
      <c r="BL2631" s="3"/>
      <c r="BN2631" s="3"/>
      <c r="BP2631" s="3"/>
    </row>
    <row r="2632" spans="1:68" x14ac:dyDescent="0.25">
      <c r="A2632" s="1"/>
      <c r="B2632" s="2"/>
      <c r="BJ2632" s="3"/>
      <c r="BL2632" s="3"/>
      <c r="BN2632" s="3"/>
      <c r="BP2632" s="3"/>
    </row>
    <row r="2633" spans="1:68" x14ac:dyDescent="0.25">
      <c r="A2633" s="1"/>
      <c r="B2633" s="2"/>
      <c r="BJ2633" s="3"/>
      <c r="BL2633" s="3"/>
      <c r="BN2633" s="3"/>
      <c r="BP2633" s="3"/>
    </row>
    <row r="2634" spans="1:68" x14ac:dyDescent="0.25">
      <c r="A2634" s="1"/>
      <c r="B2634" s="2"/>
      <c r="BJ2634" s="3"/>
      <c r="BL2634" s="3"/>
      <c r="BN2634" s="3"/>
      <c r="BP2634" s="3"/>
    </row>
    <row r="2635" spans="1:68" x14ac:dyDescent="0.25">
      <c r="A2635" s="1"/>
      <c r="B2635" s="2"/>
      <c r="BJ2635" s="3"/>
      <c r="BL2635" s="3"/>
      <c r="BN2635" s="3"/>
      <c r="BP2635" s="3"/>
    </row>
    <row r="2636" spans="1:68" x14ac:dyDescent="0.25">
      <c r="A2636" s="1"/>
      <c r="B2636" s="2"/>
      <c r="BJ2636" s="3"/>
      <c r="BL2636" s="3"/>
      <c r="BN2636" s="3"/>
      <c r="BP2636" s="3"/>
    </row>
    <row r="2637" spans="1:68" x14ac:dyDescent="0.25">
      <c r="A2637" s="1"/>
      <c r="B2637" s="2"/>
      <c r="BJ2637" s="3"/>
      <c r="BL2637" s="3"/>
      <c r="BN2637" s="3"/>
      <c r="BP2637" s="3"/>
    </row>
    <row r="2638" spans="1:68" x14ac:dyDescent="0.25">
      <c r="A2638" s="1"/>
      <c r="B2638" s="2"/>
      <c r="BJ2638" s="3"/>
      <c r="BL2638" s="3"/>
      <c r="BN2638" s="3"/>
      <c r="BP2638" s="3"/>
    </row>
    <row r="2639" spans="1:68" x14ac:dyDescent="0.25">
      <c r="A2639" s="1"/>
      <c r="B2639" s="2"/>
      <c r="BJ2639" s="3"/>
      <c r="BL2639" s="3"/>
      <c r="BN2639" s="3"/>
      <c r="BP2639" s="3"/>
    </row>
    <row r="2640" spans="1:68" x14ac:dyDescent="0.25">
      <c r="A2640" s="1"/>
      <c r="B2640" s="2"/>
      <c r="BJ2640" s="3"/>
      <c r="BL2640" s="3"/>
      <c r="BN2640" s="3"/>
      <c r="BP2640" s="3"/>
    </row>
    <row r="2641" spans="1:68" x14ac:dyDescent="0.25">
      <c r="A2641" s="1"/>
      <c r="B2641" s="2"/>
      <c r="BJ2641" s="3"/>
      <c r="BL2641" s="3"/>
      <c r="BN2641" s="3"/>
      <c r="BP2641" s="3"/>
    </row>
    <row r="2642" spans="1:68" x14ac:dyDescent="0.25">
      <c r="A2642" s="1"/>
      <c r="B2642" s="2"/>
      <c r="BJ2642" s="3"/>
      <c r="BL2642" s="3"/>
      <c r="BN2642" s="3"/>
      <c r="BP2642" s="3"/>
    </row>
    <row r="2643" spans="1:68" x14ac:dyDescent="0.25">
      <c r="A2643" s="1"/>
      <c r="B2643" s="2"/>
      <c r="BJ2643" s="3"/>
      <c r="BL2643" s="3"/>
      <c r="BN2643" s="3"/>
      <c r="BP2643" s="3"/>
    </row>
    <row r="2644" spans="1:68" x14ac:dyDescent="0.25">
      <c r="A2644" s="1"/>
      <c r="B2644" s="2"/>
      <c r="BJ2644" s="3"/>
      <c r="BL2644" s="3"/>
      <c r="BN2644" s="3"/>
      <c r="BP2644" s="3"/>
    </row>
    <row r="2645" spans="1:68" x14ac:dyDescent="0.25">
      <c r="A2645" s="1"/>
      <c r="B2645" s="2"/>
      <c r="BJ2645" s="3"/>
      <c r="BL2645" s="3"/>
      <c r="BN2645" s="3"/>
      <c r="BP2645" s="3"/>
    </row>
    <row r="2646" spans="1:68" x14ac:dyDescent="0.25">
      <c r="A2646" s="1"/>
      <c r="B2646" s="2"/>
      <c r="BJ2646" s="3"/>
      <c r="BL2646" s="3"/>
      <c r="BN2646" s="3"/>
      <c r="BP2646" s="3"/>
    </row>
    <row r="2647" spans="1:68" x14ac:dyDescent="0.25">
      <c r="A2647" s="1"/>
      <c r="B2647" s="2"/>
      <c r="BJ2647" s="3"/>
      <c r="BL2647" s="3"/>
      <c r="BN2647" s="3"/>
      <c r="BP2647" s="3"/>
    </row>
    <row r="2648" spans="1:68" x14ac:dyDescent="0.25">
      <c r="A2648" s="1"/>
      <c r="B2648" s="2"/>
      <c r="BJ2648" s="3"/>
      <c r="BL2648" s="3"/>
      <c r="BN2648" s="3"/>
      <c r="BP2648" s="3"/>
    </row>
    <row r="2649" spans="1:68" x14ac:dyDescent="0.25">
      <c r="A2649" s="1"/>
      <c r="B2649" s="2"/>
      <c r="BJ2649" s="3"/>
      <c r="BL2649" s="3"/>
      <c r="BN2649" s="3"/>
      <c r="BP2649" s="3"/>
    </row>
    <row r="2650" spans="1:68" x14ac:dyDescent="0.25">
      <c r="A2650" s="1"/>
      <c r="B2650" s="2"/>
      <c r="BJ2650" s="3"/>
      <c r="BL2650" s="3"/>
      <c r="BN2650" s="3"/>
      <c r="BP2650" s="3"/>
    </row>
    <row r="2651" spans="1:68" x14ac:dyDescent="0.25">
      <c r="A2651" s="1"/>
      <c r="B2651" s="2"/>
      <c r="BJ2651" s="3"/>
      <c r="BL2651" s="3"/>
      <c r="BN2651" s="3"/>
      <c r="BP2651" s="3"/>
    </row>
    <row r="2652" spans="1:68" x14ac:dyDescent="0.25">
      <c r="A2652" s="1"/>
      <c r="B2652" s="2"/>
      <c r="BJ2652" s="3"/>
      <c r="BL2652" s="3"/>
      <c r="BN2652" s="3"/>
      <c r="BP2652" s="3"/>
    </row>
    <row r="2653" spans="1:68" x14ac:dyDescent="0.25">
      <c r="A2653" s="1"/>
      <c r="B2653" s="2"/>
      <c r="BJ2653" s="3"/>
      <c r="BL2653" s="3"/>
      <c r="BN2653" s="3"/>
      <c r="BP2653" s="3"/>
    </row>
    <row r="2654" spans="1:68" x14ac:dyDescent="0.25">
      <c r="A2654" s="1"/>
      <c r="B2654" s="2"/>
      <c r="BJ2654" s="3"/>
      <c r="BL2654" s="3"/>
      <c r="BN2654" s="3"/>
      <c r="BP2654" s="3"/>
    </row>
    <row r="2655" spans="1:68" x14ac:dyDescent="0.25">
      <c r="A2655" s="1"/>
      <c r="B2655" s="2"/>
      <c r="BJ2655" s="3"/>
      <c r="BL2655" s="3"/>
      <c r="BN2655" s="3"/>
      <c r="BP2655" s="3"/>
    </row>
    <row r="2656" spans="1:68" x14ac:dyDescent="0.25">
      <c r="A2656" s="1"/>
      <c r="B2656" s="2"/>
      <c r="BJ2656" s="3"/>
      <c r="BL2656" s="3"/>
      <c r="BN2656" s="3"/>
      <c r="BP2656" s="3"/>
    </row>
    <row r="2657" spans="1:68" x14ac:dyDescent="0.25">
      <c r="A2657" s="1"/>
      <c r="B2657" s="2"/>
      <c r="BJ2657" s="3"/>
      <c r="BL2657" s="3"/>
      <c r="BN2657" s="3"/>
      <c r="BP2657" s="3"/>
    </row>
    <row r="2658" spans="1:68" x14ac:dyDescent="0.25">
      <c r="A2658" s="1"/>
      <c r="B2658" s="2"/>
      <c r="BJ2658" s="3"/>
      <c r="BL2658" s="3"/>
      <c r="BN2658" s="3"/>
      <c r="BP2658" s="3"/>
    </row>
    <row r="2659" spans="1:68" x14ac:dyDescent="0.25">
      <c r="A2659" s="1"/>
      <c r="B2659" s="2"/>
      <c r="BJ2659" s="3"/>
      <c r="BL2659" s="3"/>
      <c r="BN2659" s="3"/>
      <c r="BP2659" s="3"/>
    </row>
    <row r="2660" spans="1:68" x14ac:dyDescent="0.25">
      <c r="A2660" s="1"/>
      <c r="B2660" s="2"/>
      <c r="BJ2660" s="3"/>
      <c r="BL2660" s="3"/>
      <c r="BN2660" s="3"/>
      <c r="BP2660" s="3"/>
    </row>
    <row r="2661" spans="1:68" x14ac:dyDescent="0.25">
      <c r="A2661" s="1"/>
      <c r="B2661" s="2"/>
      <c r="BJ2661" s="3"/>
      <c r="BL2661" s="3"/>
      <c r="BN2661" s="3"/>
      <c r="BP2661" s="3"/>
    </row>
    <row r="2662" spans="1:68" x14ac:dyDescent="0.25">
      <c r="A2662" s="1"/>
      <c r="B2662" s="2"/>
      <c r="BJ2662" s="3"/>
      <c r="BL2662" s="3"/>
      <c r="BN2662" s="3"/>
      <c r="BP2662" s="3"/>
    </row>
    <row r="2663" spans="1:68" x14ac:dyDescent="0.25">
      <c r="A2663" s="1"/>
      <c r="B2663" s="2"/>
      <c r="BJ2663" s="3"/>
      <c r="BL2663" s="3"/>
      <c r="BN2663" s="3"/>
      <c r="BP2663" s="3"/>
    </row>
    <row r="2664" spans="1:68" x14ac:dyDescent="0.25">
      <c r="A2664" s="1"/>
      <c r="B2664" s="2"/>
      <c r="BJ2664" s="3"/>
      <c r="BL2664" s="3"/>
      <c r="BN2664" s="3"/>
      <c r="BP2664" s="3"/>
    </row>
    <row r="2665" spans="1:68" x14ac:dyDescent="0.25">
      <c r="A2665" s="1"/>
      <c r="B2665" s="2"/>
      <c r="BJ2665" s="3"/>
      <c r="BL2665" s="3"/>
      <c r="BN2665" s="3"/>
      <c r="BP2665" s="3"/>
    </row>
    <row r="2666" spans="1:68" x14ac:dyDescent="0.25">
      <c r="A2666" s="1"/>
      <c r="B2666" s="2"/>
      <c r="BJ2666" s="3"/>
      <c r="BL2666" s="3"/>
      <c r="BN2666" s="3"/>
      <c r="BP2666" s="3"/>
    </row>
    <row r="2667" spans="1:68" x14ac:dyDescent="0.25">
      <c r="A2667" s="1"/>
      <c r="B2667" s="2"/>
      <c r="BJ2667" s="3"/>
      <c r="BL2667" s="3"/>
      <c r="BN2667" s="3"/>
      <c r="BP2667" s="3"/>
    </row>
    <row r="2668" spans="1:68" x14ac:dyDescent="0.25">
      <c r="A2668" s="1"/>
      <c r="B2668" s="2"/>
      <c r="BJ2668" s="3"/>
      <c r="BL2668" s="3"/>
      <c r="BN2668" s="3"/>
      <c r="BP2668" s="3"/>
    </row>
    <row r="2669" spans="1:68" x14ac:dyDescent="0.25">
      <c r="A2669" s="1"/>
      <c r="B2669" s="2"/>
      <c r="BJ2669" s="3"/>
      <c r="BL2669" s="3"/>
      <c r="BN2669" s="3"/>
      <c r="BP2669" s="3"/>
    </row>
    <row r="2670" spans="1:68" x14ac:dyDescent="0.25">
      <c r="A2670" s="1"/>
      <c r="B2670" s="2"/>
      <c r="BJ2670" s="3"/>
      <c r="BL2670" s="3"/>
      <c r="BN2670" s="3"/>
      <c r="BP2670" s="3"/>
    </row>
    <row r="2671" spans="1:68" x14ac:dyDescent="0.25">
      <c r="A2671" s="1"/>
      <c r="B2671" s="2"/>
      <c r="BJ2671" s="3"/>
      <c r="BL2671" s="3"/>
      <c r="BN2671" s="3"/>
      <c r="BP2671" s="3"/>
    </row>
    <row r="2672" spans="1:68" x14ac:dyDescent="0.25">
      <c r="A2672" s="1"/>
      <c r="B2672" s="2"/>
      <c r="BJ2672" s="3"/>
      <c r="BL2672" s="3"/>
      <c r="BN2672" s="3"/>
      <c r="BP2672" s="3"/>
    </row>
    <row r="2673" spans="1:68" x14ac:dyDescent="0.25">
      <c r="A2673" s="1"/>
      <c r="B2673" s="2"/>
      <c r="BJ2673" s="3"/>
      <c r="BL2673" s="3"/>
      <c r="BN2673" s="3"/>
      <c r="BP2673" s="3"/>
    </row>
    <row r="2674" spans="1:68" x14ac:dyDescent="0.25">
      <c r="A2674" s="1"/>
      <c r="B2674" s="2"/>
      <c r="BJ2674" s="3"/>
      <c r="BL2674" s="3"/>
      <c r="BN2674" s="3"/>
      <c r="BP2674" s="3"/>
    </row>
    <row r="2675" spans="1:68" x14ac:dyDescent="0.25">
      <c r="A2675" s="1"/>
      <c r="B2675" s="2"/>
      <c r="BJ2675" s="3"/>
      <c r="BL2675" s="3"/>
      <c r="BN2675" s="3"/>
      <c r="BP2675" s="3"/>
    </row>
    <row r="2676" spans="1:68" x14ac:dyDescent="0.25">
      <c r="A2676" s="1"/>
      <c r="B2676" s="2"/>
      <c r="BJ2676" s="3"/>
      <c r="BL2676" s="3"/>
      <c r="BN2676" s="3"/>
      <c r="BP2676" s="3"/>
    </row>
    <row r="2677" spans="1:68" x14ac:dyDescent="0.25">
      <c r="A2677" s="1"/>
      <c r="B2677" s="2"/>
      <c r="BJ2677" s="3"/>
      <c r="BL2677" s="3"/>
      <c r="BN2677" s="3"/>
      <c r="BP2677" s="3"/>
    </row>
    <row r="2678" spans="1:68" x14ac:dyDescent="0.25">
      <c r="A2678" s="1"/>
      <c r="B2678" s="2"/>
      <c r="BJ2678" s="3"/>
      <c r="BL2678" s="3"/>
      <c r="BN2678" s="3"/>
      <c r="BP2678" s="3"/>
    </row>
    <row r="2679" spans="1:68" x14ac:dyDescent="0.25">
      <c r="A2679" s="1"/>
      <c r="B2679" s="2"/>
      <c r="BJ2679" s="3"/>
      <c r="BL2679" s="3"/>
      <c r="BN2679" s="3"/>
      <c r="BP2679" s="3"/>
    </row>
    <row r="2680" spans="1:68" x14ac:dyDescent="0.25">
      <c r="A2680" s="1"/>
      <c r="B2680" s="2"/>
      <c r="BJ2680" s="3"/>
      <c r="BL2680" s="3"/>
      <c r="BN2680" s="3"/>
      <c r="BP2680" s="3"/>
    </row>
    <row r="2681" spans="1:68" x14ac:dyDescent="0.25">
      <c r="A2681" s="1"/>
      <c r="B2681" s="2"/>
      <c r="BJ2681" s="3"/>
      <c r="BL2681" s="3"/>
      <c r="BN2681" s="3"/>
      <c r="BP2681" s="3"/>
    </row>
    <row r="2682" spans="1:68" x14ac:dyDescent="0.25">
      <c r="A2682" s="1"/>
      <c r="B2682" s="2"/>
      <c r="BJ2682" s="3"/>
      <c r="BL2682" s="3"/>
      <c r="BN2682" s="3"/>
      <c r="BP2682" s="3"/>
    </row>
    <row r="2683" spans="1:68" x14ac:dyDescent="0.25">
      <c r="A2683" s="1"/>
      <c r="B2683" s="2"/>
      <c r="BJ2683" s="3"/>
      <c r="BL2683" s="3"/>
      <c r="BN2683" s="3"/>
      <c r="BP2683" s="3"/>
    </row>
    <row r="2684" spans="1:68" x14ac:dyDescent="0.25">
      <c r="A2684" s="1"/>
      <c r="B2684" s="2"/>
      <c r="BJ2684" s="3"/>
      <c r="BL2684" s="3"/>
      <c r="BN2684" s="3"/>
      <c r="BP2684" s="3"/>
    </row>
    <row r="2685" spans="1:68" x14ac:dyDescent="0.25">
      <c r="A2685" s="1"/>
      <c r="B2685" s="2"/>
      <c r="BJ2685" s="3"/>
      <c r="BL2685" s="3"/>
      <c r="BN2685" s="3"/>
      <c r="BP2685" s="3"/>
    </row>
    <row r="2686" spans="1:68" x14ac:dyDescent="0.25">
      <c r="A2686" s="1"/>
      <c r="B2686" s="2"/>
      <c r="BJ2686" s="3"/>
      <c r="BL2686" s="3"/>
      <c r="BN2686" s="3"/>
      <c r="BP2686" s="3"/>
    </row>
    <row r="2687" spans="1:68" x14ac:dyDescent="0.25">
      <c r="A2687" s="1"/>
      <c r="B2687" s="2"/>
      <c r="BJ2687" s="3"/>
      <c r="BL2687" s="3"/>
      <c r="BN2687" s="3"/>
      <c r="BP2687" s="3"/>
    </row>
    <row r="2688" spans="1:68" x14ac:dyDescent="0.25">
      <c r="A2688" s="1"/>
      <c r="B2688" s="2"/>
      <c r="BJ2688" s="3"/>
      <c r="BL2688" s="3"/>
      <c r="BN2688" s="3"/>
      <c r="BP2688" s="3"/>
    </row>
    <row r="2689" spans="1:68" x14ac:dyDescent="0.25">
      <c r="A2689" s="1"/>
      <c r="B2689" s="2"/>
      <c r="BJ2689" s="3"/>
      <c r="BL2689" s="3"/>
      <c r="BN2689" s="3"/>
      <c r="BP2689" s="3"/>
    </row>
    <row r="2690" spans="1:68" x14ac:dyDescent="0.25">
      <c r="A2690" s="1"/>
      <c r="B2690" s="2"/>
      <c r="BJ2690" s="3"/>
      <c r="BL2690" s="3"/>
      <c r="BN2690" s="3"/>
      <c r="BP2690" s="3"/>
    </row>
    <row r="2691" spans="1:68" x14ac:dyDescent="0.25">
      <c r="A2691" s="1"/>
      <c r="B2691" s="2"/>
      <c r="BJ2691" s="3"/>
      <c r="BL2691" s="3"/>
      <c r="BN2691" s="3"/>
      <c r="BP2691" s="3"/>
    </row>
    <row r="2692" spans="1:68" x14ac:dyDescent="0.25">
      <c r="A2692" s="1"/>
      <c r="B2692" s="2"/>
      <c r="BJ2692" s="3"/>
      <c r="BL2692" s="3"/>
      <c r="BN2692" s="3"/>
      <c r="BP2692" s="3"/>
    </row>
    <row r="2693" spans="1:68" x14ac:dyDescent="0.25">
      <c r="A2693" s="1"/>
      <c r="B2693" s="2"/>
      <c r="BJ2693" s="3"/>
      <c r="BL2693" s="3"/>
      <c r="BN2693" s="3"/>
      <c r="BP2693" s="3"/>
    </row>
    <row r="2694" spans="1:68" x14ac:dyDescent="0.25">
      <c r="A2694" s="1"/>
      <c r="B2694" s="2"/>
      <c r="BJ2694" s="3"/>
      <c r="BL2694" s="3"/>
      <c r="BN2694" s="3"/>
      <c r="BP2694" s="3"/>
    </row>
    <row r="2695" spans="1:68" x14ac:dyDescent="0.25">
      <c r="A2695" s="1"/>
      <c r="B2695" s="2"/>
      <c r="BJ2695" s="3"/>
      <c r="BL2695" s="3"/>
      <c r="BN2695" s="3"/>
      <c r="BP2695" s="3"/>
    </row>
    <row r="2696" spans="1:68" x14ac:dyDescent="0.25">
      <c r="A2696" s="1"/>
      <c r="B2696" s="2"/>
      <c r="BJ2696" s="3"/>
      <c r="BL2696" s="3"/>
      <c r="BN2696" s="3"/>
      <c r="BP2696" s="3"/>
    </row>
    <row r="2697" spans="1:68" x14ac:dyDescent="0.25">
      <c r="A2697" s="1"/>
      <c r="B2697" s="2"/>
      <c r="BJ2697" s="3"/>
      <c r="BL2697" s="3"/>
      <c r="BN2697" s="3"/>
      <c r="BP2697" s="3"/>
    </row>
    <row r="2698" spans="1:68" x14ac:dyDescent="0.25">
      <c r="A2698" s="1"/>
      <c r="B2698" s="2"/>
      <c r="BJ2698" s="3"/>
      <c r="BL2698" s="3"/>
      <c r="BN2698" s="3"/>
      <c r="BP2698" s="3"/>
    </row>
    <row r="2699" spans="1:68" x14ac:dyDescent="0.25">
      <c r="A2699" s="1"/>
      <c r="B2699" s="2"/>
      <c r="BJ2699" s="3"/>
      <c r="BL2699" s="3"/>
      <c r="BN2699" s="3"/>
      <c r="BP2699" s="3"/>
    </row>
    <row r="2700" spans="1:68" x14ac:dyDescent="0.25">
      <c r="A2700" s="1"/>
      <c r="B2700" s="2"/>
      <c r="BJ2700" s="3"/>
      <c r="BL2700" s="3"/>
      <c r="BN2700" s="3"/>
      <c r="BP2700" s="3"/>
    </row>
    <row r="2701" spans="1:68" x14ac:dyDescent="0.25">
      <c r="A2701" s="1"/>
      <c r="B2701" s="2"/>
      <c r="BJ2701" s="3"/>
      <c r="BL2701" s="3"/>
      <c r="BN2701" s="3"/>
      <c r="BP2701" s="3"/>
    </row>
    <row r="2702" spans="1:68" x14ac:dyDescent="0.25">
      <c r="A2702" s="1"/>
      <c r="B2702" s="2"/>
      <c r="BJ2702" s="3"/>
      <c r="BL2702" s="3"/>
      <c r="BN2702" s="3"/>
      <c r="BP2702" s="3"/>
    </row>
    <row r="2703" spans="1:68" x14ac:dyDescent="0.25">
      <c r="A2703" s="1"/>
      <c r="B2703" s="2"/>
      <c r="BJ2703" s="3"/>
      <c r="BL2703" s="3"/>
      <c r="BN2703" s="3"/>
      <c r="BP2703" s="3"/>
    </row>
    <row r="2704" spans="1:68" x14ac:dyDescent="0.25">
      <c r="A2704" s="1"/>
      <c r="B2704" s="2"/>
      <c r="BJ2704" s="3"/>
      <c r="BL2704" s="3"/>
      <c r="BN2704" s="3"/>
      <c r="BP2704" s="3"/>
    </row>
    <row r="2705" spans="1:68" x14ac:dyDescent="0.25">
      <c r="A2705" s="1"/>
      <c r="B2705" s="2"/>
      <c r="BJ2705" s="3"/>
      <c r="BL2705" s="3"/>
      <c r="BN2705" s="3"/>
      <c r="BP2705" s="3"/>
    </row>
    <row r="2706" spans="1:68" x14ac:dyDescent="0.25">
      <c r="A2706" s="1"/>
      <c r="B2706" s="2"/>
      <c r="BJ2706" s="3"/>
      <c r="BL2706" s="3"/>
      <c r="BN2706" s="3"/>
      <c r="BP2706" s="3"/>
    </row>
    <row r="2707" spans="1:68" x14ac:dyDescent="0.25">
      <c r="A2707" s="1"/>
      <c r="B2707" s="2"/>
      <c r="BJ2707" s="3"/>
      <c r="BL2707" s="3"/>
      <c r="BN2707" s="3"/>
      <c r="BP2707" s="3"/>
    </row>
    <row r="2708" spans="1:68" x14ac:dyDescent="0.25">
      <c r="A2708" s="1"/>
      <c r="B2708" s="2"/>
      <c r="BJ2708" s="3"/>
      <c r="BL2708" s="3"/>
      <c r="BN2708" s="3"/>
      <c r="BP2708" s="3"/>
    </row>
    <row r="2709" spans="1:68" x14ac:dyDescent="0.25">
      <c r="A2709" s="1"/>
      <c r="B2709" s="2"/>
      <c r="BJ2709" s="3"/>
      <c r="BL2709" s="3"/>
      <c r="BN2709" s="3"/>
      <c r="BP2709" s="3"/>
    </row>
    <row r="2710" spans="1:68" x14ac:dyDescent="0.25">
      <c r="A2710" s="1"/>
      <c r="B2710" s="2"/>
      <c r="BJ2710" s="3"/>
      <c r="BL2710" s="3"/>
      <c r="BN2710" s="3"/>
      <c r="BP2710" s="3"/>
    </row>
    <row r="2711" spans="1:68" x14ac:dyDescent="0.25">
      <c r="A2711" s="1"/>
      <c r="B2711" s="2"/>
      <c r="BJ2711" s="3"/>
      <c r="BL2711" s="3"/>
      <c r="BN2711" s="3"/>
      <c r="BP2711" s="3"/>
    </row>
    <row r="2712" spans="1:68" x14ac:dyDescent="0.25">
      <c r="A2712" s="1"/>
      <c r="B2712" s="2"/>
      <c r="BJ2712" s="3"/>
      <c r="BL2712" s="3"/>
      <c r="BN2712" s="3"/>
      <c r="BP2712" s="3"/>
    </row>
    <row r="2713" spans="1:68" x14ac:dyDescent="0.25">
      <c r="A2713" s="1"/>
      <c r="B2713" s="2"/>
      <c r="BJ2713" s="3"/>
      <c r="BL2713" s="3"/>
      <c r="BN2713" s="3"/>
      <c r="BP2713" s="3"/>
    </row>
    <row r="2714" spans="1:68" x14ac:dyDescent="0.25">
      <c r="A2714" s="1"/>
      <c r="B2714" s="2"/>
      <c r="BJ2714" s="3"/>
      <c r="BL2714" s="3"/>
      <c r="BN2714" s="3"/>
      <c r="BP2714" s="3"/>
    </row>
    <row r="2715" spans="1:68" x14ac:dyDescent="0.25">
      <c r="A2715" s="1"/>
      <c r="B2715" s="2"/>
      <c r="BJ2715" s="3"/>
      <c r="BL2715" s="3"/>
      <c r="BN2715" s="3"/>
      <c r="BP2715" s="3"/>
    </row>
    <row r="2716" spans="1:68" x14ac:dyDescent="0.25">
      <c r="A2716" s="1"/>
      <c r="B2716" s="2"/>
      <c r="BJ2716" s="3"/>
      <c r="BL2716" s="3"/>
      <c r="BN2716" s="3"/>
      <c r="BP2716" s="3"/>
    </row>
    <row r="2717" spans="1:68" x14ac:dyDescent="0.25">
      <c r="A2717" s="1"/>
      <c r="B2717" s="2"/>
      <c r="BJ2717" s="3"/>
      <c r="BL2717" s="3"/>
      <c r="BN2717" s="3"/>
      <c r="BP2717" s="3"/>
    </row>
    <row r="2718" spans="1:68" x14ac:dyDescent="0.25">
      <c r="A2718" s="1"/>
      <c r="B2718" s="2"/>
      <c r="BJ2718" s="3"/>
      <c r="BL2718" s="3"/>
      <c r="BN2718" s="3"/>
      <c r="BP2718" s="3"/>
    </row>
    <row r="2719" spans="1:68" x14ac:dyDescent="0.25">
      <c r="A2719" s="1"/>
      <c r="B2719" s="2"/>
      <c r="BJ2719" s="3"/>
      <c r="BL2719" s="3"/>
      <c r="BN2719" s="3"/>
      <c r="BP2719" s="3"/>
    </row>
    <row r="2720" spans="1:68" x14ac:dyDescent="0.25">
      <c r="A2720" s="1"/>
      <c r="B2720" s="2"/>
      <c r="BJ2720" s="3"/>
      <c r="BL2720" s="3"/>
      <c r="BN2720" s="3"/>
      <c r="BP2720" s="3"/>
    </row>
    <row r="2721" spans="1:68" x14ac:dyDescent="0.25">
      <c r="A2721" s="1"/>
      <c r="B2721" s="2"/>
      <c r="BJ2721" s="3"/>
      <c r="BL2721" s="3"/>
      <c r="BN2721" s="3"/>
      <c r="BP2721" s="3"/>
    </row>
    <row r="2722" spans="1:68" x14ac:dyDescent="0.25">
      <c r="A2722" s="1"/>
      <c r="B2722" s="2"/>
      <c r="BJ2722" s="3"/>
      <c r="BL2722" s="3"/>
      <c r="BN2722" s="3"/>
      <c r="BP2722" s="3"/>
    </row>
    <row r="2723" spans="1:68" x14ac:dyDescent="0.25">
      <c r="A2723" s="1"/>
      <c r="B2723" s="2"/>
      <c r="BJ2723" s="3"/>
      <c r="BL2723" s="3"/>
      <c r="BN2723" s="3"/>
      <c r="BP2723" s="3"/>
    </row>
    <row r="2724" spans="1:68" x14ac:dyDescent="0.25">
      <c r="A2724" s="1"/>
      <c r="B2724" s="2"/>
      <c r="BJ2724" s="3"/>
      <c r="BL2724" s="3"/>
      <c r="BN2724" s="3"/>
      <c r="BP2724" s="3"/>
    </row>
    <row r="2725" spans="1:68" x14ac:dyDescent="0.25">
      <c r="A2725" s="1"/>
      <c r="B2725" s="2"/>
      <c r="BJ2725" s="3"/>
      <c r="BL2725" s="3"/>
      <c r="BN2725" s="3"/>
      <c r="BP2725" s="3"/>
    </row>
    <row r="2726" spans="1:68" x14ac:dyDescent="0.25">
      <c r="A2726" s="1"/>
      <c r="B2726" s="2"/>
      <c r="BJ2726" s="3"/>
      <c r="BL2726" s="3"/>
      <c r="BN2726" s="3"/>
      <c r="BP2726" s="3"/>
    </row>
    <row r="2727" spans="1:68" x14ac:dyDescent="0.25">
      <c r="A2727" s="1"/>
      <c r="B2727" s="2"/>
      <c r="BJ2727" s="3"/>
      <c r="BL2727" s="3"/>
      <c r="BN2727" s="3"/>
      <c r="BP2727" s="3"/>
    </row>
    <row r="2728" spans="1:68" x14ac:dyDescent="0.25">
      <c r="A2728" s="1"/>
      <c r="B2728" s="2"/>
      <c r="BJ2728" s="3"/>
      <c r="BL2728" s="3"/>
      <c r="BN2728" s="3"/>
      <c r="BP2728" s="3"/>
    </row>
    <row r="2729" spans="1:68" x14ac:dyDescent="0.25">
      <c r="A2729" s="1"/>
      <c r="B2729" s="2"/>
      <c r="BJ2729" s="3"/>
      <c r="BL2729" s="3"/>
      <c r="BN2729" s="3"/>
      <c r="BP2729" s="3"/>
    </row>
    <row r="2730" spans="1:68" x14ac:dyDescent="0.25">
      <c r="A2730" s="1"/>
      <c r="B2730" s="2"/>
      <c r="BJ2730" s="3"/>
      <c r="BL2730" s="3"/>
      <c r="BN2730" s="3"/>
      <c r="BP2730" s="3"/>
    </row>
    <row r="2731" spans="1:68" x14ac:dyDescent="0.25">
      <c r="A2731" s="1"/>
      <c r="B2731" s="2"/>
      <c r="BJ2731" s="3"/>
      <c r="BL2731" s="3"/>
      <c r="BN2731" s="3"/>
      <c r="BP2731" s="3"/>
    </row>
    <row r="2732" spans="1:68" x14ac:dyDescent="0.25">
      <c r="A2732" s="1"/>
      <c r="B2732" s="2"/>
      <c r="BJ2732" s="3"/>
      <c r="BL2732" s="3"/>
      <c r="BN2732" s="3"/>
      <c r="BP2732" s="3"/>
    </row>
    <row r="2733" spans="1:68" x14ac:dyDescent="0.25">
      <c r="A2733" s="1"/>
      <c r="B2733" s="2"/>
      <c r="BJ2733" s="3"/>
      <c r="BL2733" s="3"/>
      <c r="BN2733" s="3"/>
      <c r="BP2733" s="3"/>
    </row>
    <row r="2734" spans="1:68" x14ac:dyDescent="0.25">
      <c r="A2734" s="1"/>
      <c r="B2734" s="2"/>
      <c r="BJ2734" s="3"/>
      <c r="BL2734" s="3"/>
      <c r="BN2734" s="3"/>
      <c r="BP2734" s="3"/>
    </row>
    <row r="2735" spans="1:68" x14ac:dyDescent="0.25">
      <c r="A2735" s="1"/>
      <c r="B2735" s="2"/>
      <c r="BJ2735" s="3"/>
      <c r="BL2735" s="3"/>
      <c r="BN2735" s="3"/>
      <c r="BP2735" s="3"/>
    </row>
    <row r="2736" spans="1:68" x14ac:dyDescent="0.25">
      <c r="A2736" s="1"/>
      <c r="B2736" s="2"/>
      <c r="BJ2736" s="3"/>
      <c r="BL2736" s="3"/>
      <c r="BN2736" s="3"/>
      <c r="BP2736" s="3"/>
    </row>
    <row r="2737" spans="1:68" x14ac:dyDescent="0.25">
      <c r="A2737" s="1"/>
      <c r="B2737" s="2"/>
      <c r="BJ2737" s="3"/>
      <c r="BL2737" s="3"/>
      <c r="BN2737" s="3"/>
      <c r="BP2737" s="3"/>
    </row>
    <row r="2738" spans="1:68" x14ac:dyDescent="0.25">
      <c r="A2738" s="1"/>
      <c r="B2738" s="2"/>
      <c r="BJ2738" s="3"/>
      <c r="BL2738" s="3"/>
      <c r="BN2738" s="3"/>
      <c r="BP2738" s="3"/>
    </row>
    <row r="2739" spans="1:68" x14ac:dyDescent="0.25">
      <c r="A2739" s="1"/>
      <c r="B2739" s="2"/>
      <c r="BJ2739" s="3"/>
      <c r="BL2739" s="3"/>
      <c r="BN2739" s="3"/>
      <c r="BP2739" s="3"/>
    </row>
    <row r="2740" spans="1:68" x14ac:dyDescent="0.25">
      <c r="A2740" s="1"/>
      <c r="B2740" s="2"/>
      <c r="BJ2740" s="3"/>
      <c r="BL2740" s="3"/>
      <c r="BN2740" s="3"/>
      <c r="BP2740" s="3"/>
    </row>
    <row r="2741" spans="1:68" x14ac:dyDescent="0.25">
      <c r="A2741" s="1"/>
      <c r="B2741" s="2"/>
      <c r="BJ2741" s="3"/>
      <c r="BL2741" s="3"/>
      <c r="BN2741" s="3"/>
      <c r="BP2741" s="3"/>
    </row>
    <row r="2742" spans="1:68" x14ac:dyDescent="0.25">
      <c r="A2742" s="1"/>
      <c r="B2742" s="2"/>
      <c r="BJ2742" s="3"/>
      <c r="BL2742" s="3"/>
      <c r="BN2742" s="3"/>
      <c r="BP2742" s="3"/>
    </row>
    <row r="2743" spans="1:68" x14ac:dyDescent="0.25">
      <c r="A2743" s="1"/>
      <c r="B2743" s="2"/>
      <c r="BJ2743" s="3"/>
      <c r="BL2743" s="3"/>
      <c r="BN2743" s="3"/>
      <c r="BP2743" s="3"/>
    </row>
    <row r="2744" spans="1:68" x14ac:dyDescent="0.25">
      <c r="A2744" s="1"/>
      <c r="B2744" s="2"/>
      <c r="BJ2744" s="3"/>
      <c r="BL2744" s="3"/>
      <c r="BN2744" s="3"/>
      <c r="BP2744" s="3"/>
    </row>
    <row r="2745" spans="1:68" x14ac:dyDescent="0.25">
      <c r="A2745" s="1"/>
      <c r="B2745" s="2"/>
      <c r="BJ2745" s="3"/>
      <c r="BL2745" s="3"/>
      <c r="BN2745" s="3"/>
      <c r="BP2745" s="3"/>
    </row>
    <row r="2746" spans="1:68" x14ac:dyDescent="0.25">
      <c r="A2746" s="1"/>
      <c r="B2746" s="2"/>
      <c r="BJ2746" s="3"/>
      <c r="BL2746" s="3"/>
      <c r="BN2746" s="3"/>
      <c r="BP2746" s="3"/>
    </row>
    <row r="2747" spans="1:68" x14ac:dyDescent="0.25">
      <c r="A2747" s="1"/>
      <c r="B2747" s="2"/>
      <c r="BJ2747" s="3"/>
      <c r="BL2747" s="3"/>
      <c r="BN2747" s="3"/>
      <c r="BP2747" s="3"/>
    </row>
    <row r="2748" spans="1:68" x14ac:dyDescent="0.25">
      <c r="A2748" s="1"/>
      <c r="B2748" s="2"/>
      <c r="BJ2748" s="3"/>
      <c r="BL2748" s="3"/>
      <c r="BN2748" s="3"/>
      <c r="BP2748" s="3"/>
    </row>
    <row r="2749" spans="1:68" x14ac:dyDescent="0.25">
      <c r="A2749" s="1"/>
      <c r="B2749" s="2"/>
      <c r="BJ2749" s="3"/>
      <c r="BL2749" s="3"/>
      <c r="BN2749" s="3"/>
      <c r="BP2749" s="3"/>
    </row>
    <row r="2750" spans="1:68" x14ac:dyDescent="0.25">
      <c r="A2750" s="1"/>
      <c r="B2750" s="2"/>
      <c r="BJ2750" s="3"/>
      <c r="BL2750" s="3"/>
      <c r="BN2750" s="3"/>
      <c r="BP2750" s="3"/>
    </row>
    <row r="2751" spans="1:68" x14ac:dyDescent="0.25">
      <c r="A2751" s="1"/>
      <c r="B2751" s="2"/>
      <c r="BJ2751" s="3"/>
      <c r="BL2751" s="3"/>
      <c r="BN2751" s="3"/>
      <c r="BP2751" s="3"/>
    </row>
    <row r="2752" spans="1:68" x14ac:dyDescent="0.25">
      <c r="A2752" s="1"/>
      <c r="B2752" s="2"/>
      <c r="BJ2752" s="3"/>
      <c r="BL2752" s="3"/>
      <c r="BN2752" s="3"/>
      <c r="BP2752" s="3"/>
    </row>
    <row r="2753" spans="1:68" x14ac:dyDescent="0.25">
      <c r="A2753" s="1"/>
      <c r="B2753" s="2"/>
      <c r="BJ2753" s="3"/>
      <c r="BL2753" s="3"/>
      <c r="BN2753" s="3"/>
      <c r="BP2753" s="3"/>
    </row>
    <row r="2754" spans="1:68" x14ac:dyDescent="0.25">
      <c r="A2754" s="1"/>
      <c r="B2754" s="2"/>
      <c r="BJ2754" s="3"/>
      <c r="BL2754" s="3"/>
      <c r="BN2754" s="3"/>
      <c r="BP2754" s="3"/>
    </row>
    <row r="2755" spans="1:68" x14ac:dyDescent="0.25">
      <c r="A2755" s="1"/>
      <c r="B2755" s="2"/>
      <c r="BJ2755" s="3"/>
      <c r="BL2755" s="3"/>
      <c r="BN2755" s="3"/>
      <c r="BP2755" s="3"/>
    </row>
    <row r="2756" spans="1:68" x14ac:dyDescent="0.25">
      <c r="A2756" s="1"/>
      <c r="B2756" s="2"/>
      <c r="BJ2756" s="3"/>
      <c r="BL2756" s="3"/>
      <c r="BN2756" s="3"/>
      <c r="BP2756" s="3"/>
    </row>
    <row r="2757" spans="1:68" x14ac:dyDescent="0.25">
      <c r="A2757" s="1"/>
      <c r="B2757" s="2"/>
      <c r="BJ2757" s="3"/>
      <c r="BL2757" s="3"/>
      <c r="BN2757" s="3"/>
      <c r="BP2757" s="3"/>
    </row>
    <row r="2758" spans="1:68" x14ac:dyDescent="0.25">
      <c r="A2758" s="1"/>
      <c r="B2758" s="2"/>
      <c r="BJ2758" s="3"/>
      <c r="BL2758" s="3"/>
      <c r="BN2758" s="3"/>
      <c r="BP2758" s="3"/>
    </row>
    <row r="2759" spans="1:68" x14ac:dyDescent="0.25">
      <c r="A2759" s="1"/>
      <c r="B2759" s="2"/>
      <c r="BJ2759" s="3"/>
      <c r="BL2759" s="3"/>
      <c r="BN2759" s="3"/>
      <c r="BP2759" s="3"/>
    </row>
    <row r="2760" spans="1:68" x14ac:dyDescent="0.25">
      <c r="A2760" s="1"/>
      <c r="B2760" s="2"/>
      <c r="BJ2760" s="3"/>
      <c r="BL2760" s="3"/>
      <c r="BN2760" s="3"/>
      <c r="BP2760" s="3"/>
    </row>
    <row r="2761" spans="1:68" x14ac:dyDescent="0.25">
      <c r="A2761" s="1"/>
      <c r="B2761" s="2"/>
      <c r="BJ2761" s="3"/>
      <c r="BL2761" s="3"/>
      <c r="BN2761" s="3"/>
      <c r="BP2761" s="3"/>
    </row>
    <row r="2762" spans="1:68" x14ac:dyDescent="0.25">
      <c r="A2762" s="1"/>
      <c r="B2762" s="2"/>
      <c r="BJ2762" s="3"/>
      <c r="BL2762" s="3"/>
      <c r="BN2762" s="3"/>
      <c r="BP2762" s="3"/>
    </row>
    <row r="2763" spans="1:68" x14ac:dyDescent="0.25">
      <c r="A2763" s="1"/>
      <c r="B2763" s="2"/>
      <c r="BJ2763" s="3"/>
      <c r="BL2763" s="3"/>
      <c r="BN2763" s="3"/>
      <c r="BP2763" s="3"/>
    </row>
    <row r="2764" spans="1:68" x14ac:dyDescent="0.25">
      <c r="A2764" s="1"/>
      <c r="B2764" s="2"/>
      <c r="BJ2764" s="3"/>
      <c r="BL2764" s="3"/>
      <c r="BN2764" s="3"/>
      <c r="BP2764" s="3"/>
    </row>
    <row r="2765" spans="1:68" x14ac:dyDescent="0.25">
      <c r="A2765" s="1"/>
      <c r="B2765" s="2"/>
      <c r="BJ2765" s="3"/>
      <c r="BL2765" s="3"/>
      <c r="BN2765" s="3"/>
      <c r="BP2765" s="3"/>
    </row>
    <row r="2766" spans="1:68" x14ac:dyDescent="0.25">
      <c r="A2766" s="1"/>
      <c r="B2766" s="2"/>
      <c r="BJ2766" s="3"/>
      <c r="BL2766" s="3"/>
      <c r="BN2766" s="3"/>
      <c r="BP2766" s="3"/>
    </row>
    <row r="2767" spans="1:68" x14ac:dyDescent="0.25">
      <c r="A2767" s="1"/>
      <c r="B2767" s="2"/>
      <c r="BJ2767" s="3"/>
      <c r="BL2767" s="3"/>
      <c r="BN2767" s="3"/>
      <c r="BP2767" s="3"/>
    </row>
    <row r="2768" spans="1:68" x14ac:dyDescent="0.25">
      <c r="A2768" s="1"/>
      <c r="B2768" s="2"/>
      <c r="BJ2768" s="3"/>
      <c r="BL2768" s="3"/>
      <c r="BN2768" s="3"/>
      <c r="BP2768" s="3"/>
    </row>
    <row r="2769" spans="1:68" x14ac:dyDescent="0.25">
      <c r="A2769" s="1"/>
      <c r="B2769" s="2"/>
      <c r="BJ2769" s="3"/>
      <c r="BL2769" s="3"/>
      <c r="BN2769" s="3"/>
      <c r="BP2769" s="3"/>
    </row>
    <row r="2770" spans="1:68" x14ac:dyDescent="0.25">
      <c r="A2770" s="1"/>
      <c r="B2770" s="2"/>
      <c r="BJ2770" s="3"/>
      <c r="BL2770" s="3"/>
      <c r="BN2770" s="3"/>
      <c r="BP2770" s="3"/>
    </row>
    <row r="2771" spans="1:68" x14ac:dyDescent="0.25">
      <c r="A2771" s="1"/>
      <c r="B2771" s="2"/>
      <c r="BJ2771" s="3"/>
      <c r="BL2771" s="3"/>
      <c r="BN2771" s="3"/>
      <c r="BP2771" s="3"/>
    </row>
    <row r="2772" spans="1:68" x14ac:dyDescent="0.25">
      <c r="A2772" s="1"/>
      <c r="B2772" s="2"/>
      <c r="BJ2772" s="3"/>
      <c r="BL2772" s="3"/>
      <c r="BN2772" s="3"/>
      <c r="BP2772" s="3"/>
    </row>
    <row r="2773" spans="1:68" x14ac:dyDescent="0.25">
      <c r="A2773" s="1"/>
      <c r="B2773" s="2"/>
      <c r="BJ2773" s="3"/>
      <c r="BL2773" s="3"/>
      <c r="BN2773" s="3"/>
      <c r="BP2773" s="3"/>
    </row>
    <row r="2774" spans="1:68" x14ac:dyDescent="0.25">
      <c r="A2774" s="1"/>
      <c r="B2774" s="2"/>
      <c r="BJ2774" s="3"/>
      <c r="BL2774" s="3"/>
      <c r="BN2774" s="3"/>
      <c r="BP2774" s="3"/>
    </row>
    <row r="2775" spans="1:68" x14ac:dyDescent="0.25">
      <c r="A2775" s="1"/>
      <c r="B2775" s="2"/>
      <c r="BJ2775" s="3"/>
      <c r="BL2775" s="3"/>
      <c r="BN2775" s="3"/>
      <c r="BP2775" s="3"/>
    </row>
    <row r="2776" spans="1:68" x14ac:dyDescent="0.25">
      <c r="A2776" s="1"/>
      <c r="B2776" s="2"/>
      <c r="BJ2776" s="3"/>
      <c r="BL2776" s="3"/>
      <c r="BN2776" s="3"/>
      <c r="BP2776" s="3"/>
    </row>
    <row r="2777" spans="1:68" x14ac:dyDescent="0.25">
      <c r="A2777" s="1"/>
      <c r="B2777" s="2"/>
      <c r="BJ2777" s="3"/>
      <c r="BL2777" s="3"/>
      <c r="BN2777" s="3"/>
      <c r="BP2777" s="3"/>
    </row>
    <row r="2778" spans="1:68" x14ac:dyDescent="0.25">
      <c r="A2778" s="1"/>
      <c r="B2778" s="2"/>
      <c r="BJ2778" s="3"/>
      <c r="BL2778" s="3"/>
      <c r="BN2778" s="3"/>
      <c r="BP2778" s="3"/>
    </row>
    <row r="2779" spans="1:68" x14ac:dyDescent="0.25">
      <c r="A2779" s="1"/>
      <c r="B2779" s="2"/>
      <c r="BJ2779" s="3"/>
      <c r="BL2779" s="3"/>
      <c r="BN2779" s="3"/>
      <c r="BP2779" s="3"/>
    </row>
    <row r="2780" spans="1:68" x14ac:dyDescent="0.25">
      <c r="A2780" s="1"/>
      <c r="B2780" s="2"/>
      <c r="BJ2780" s="3"/>
      <c r="BL2780" s="3"/>
      <c r="BN2780" s="3"/>
      <c r="BP2780" s="3"/>
    </row>
    <row r="2781" spans="1:68" x14ac:dyDescent="0.25">
      <c r="A2781" s="1"/>
      <c r="B2781" s="2"/>
      <c r="BJ2781" s="3"/>
      <c r="BL2781" s="3"/>
      <c r="BN2781" s="3"/>
      <c r="BP2781" s="3"/>
    </row>
    <row r="2782" spans="1:68" x14ac:dyDescent="0.25">
      <c r="A2782" s="1"/>
      <c r="B2782" s="2"/>
      <c r="BJ2782" s="3"/>
      <c r="BL2782" s="3"/>
      <c r="BN2782" s="3"/>
      <c r="BP2782" s="3"/>
    </row>
    <row r="2783" spans="1:68" x14ac:dyDescent="0.25">
      <c r="A2783" s="1"/>
      <c r="B2783" s="2"/>
      <c r="BJ2783" s="3"/>
      <c r="BL2783" s="3"/>
      <c r="BN2783" s="3"/>
      <c r="BP2783" s="3"/>
    </row>
    <row r="2784" spans="1:68" x14ac:dyDescent="0.25">
      <c r="A2784" s="1"/>
      <c r="B2784" s="2"/>
      <c r="BJ2784" s="3"/>
      <c r="BL2784" s="3"/>
      <c r="BN2784" s="3"/>
      <c r="BP2784" s="3"/>
    </row>
    <row r="2785" spans="1:68" x14ac:dyDescent="0.25">
      <c r="A2785" s="1"/>
      <c r="B2785" s="2"/>
      <c r="BJ2785" s="3"/>
      <c r="BL2785" s="3"/>
      <c r="BN2785" s="3"/>
      <c r="BP2785" s="3"/>
    </row>
    <row r="2786" spans="1:68" x14ac:dyDescent="0.25">
      <c r="A2786" s="1"/>
      <c r="B2786" s="2"/>
      <c r="BJ2786" s="3"/>
      <c r="BL2786" s="3"/>
      <c r="BN2786" s="3"/>
      <c r="BP2786" s="3"/>
    </row>
    <row r="2787" spans="1:68" x14ac:dyDescent="0.25">
      <c r="A2787" s="1"/>
      <c r="B2787" s="2"/>
      <c r="BJ2787" s="3"/>
      <c r="BL2787" s="3"/>
      <c r="BN2787" s="3"/>
      <c r="BP2787" s="3"/>
    </row>
    <row r="2788" spans="1:68" x14ac:dyDescent="0.25">
      <c r="A2788" s="1"/>
      <c r="B2788" s="2"/>
      <c r="BJ2788" s="3"/>
      <c r="BL2788" s="3"/>
      <c r="BN2788" s="3"/>
      <c r="BP2788" s="3"/>
    </row>
    <row r="2789" spans="1:68" x14ac:dyDescent="0.25">
      <c r="A2789" s="1"/>
      <c r="B2789" s="2"/>
      <c r="BJ2789" s="3"/>
      <c r="BL2789" s="3"/>
      <c r="BN2789" s="3"/>
      <c r="BP2789" s="3"/>
    </row>
    <row r="2790" spans="1:68" x14ac:dyDescent="0.25">
      <c r="A2790" s="1"/>
      <c r="B2790" s="2"/>
      <c r="BJ2790" s="3"/>
      <c r="BL2790" s="3"/>
      <c r="BN2790" s="3"/>
      <c r="BP2790" s="3"/>
    </row>
    <row r="2791" spans="1:68" x14ac:dyDescent="0.25">
      <c r="A2791" s="1"/>
      <c r="B2791" s="2"/>
      <c r="BJ2791" s="3"/>
      <c r="BL2791" s="3"/>
      <c r="BN2791" s="3"/>
      <c r="BP2791" s="3"/>
    </row>
    <row r="2792" spans="1:68" x14ac:dyDescent="0.25">
      <c r="A2792" s="1"/>
      <c r="B2792" s="2"/>
      <c r="BJ2792" s="3"/>
      <c r="BL2792" s="3"/>
      <c r="BN2792" s="3"/>
      <c r="BP2792" s="3"/>
    </row>
    <row r="2793" spans="1:68" x14ac:dyDescent="0.25">
      <c r="A2793" s="1"/>
      <c r="B2793" s="2"/>
      <c r="BJ2793" s="3"/>
      <c r="BL2793" s="3"/>
      <c r="BN2793" s="3"/>
      <c r="BP2793" s="3"/>
    </row>
    <row r="2794" spans="1:68" x14ac:dyDescent="0.25">
      <c r="A2794" s="1"/>
      <c r="B2794" s="2"/>
      <c r="BJ2794" s="3"/>
      <c r="BL2794" s="3"/>
      <c r="BN2794" s="3"/>
      <c r="BP2794" s="3"/>
    </row>
    <row r="2795" spans="1:68" x14ac:dyDescent="0.25">
      <c r="A2795" s="1"/>
      <c r="B2795" s="2"/>
      <c r="BJ2795" s="3"/>
      <c r="BL2795" s="3"/>
      <c r="BN2795" s="3"/>
      <c r="BP2795" s="3"/>
    </row>
    <row r="2796" spans="1:68" x14ac:dyDescent="0.25">
      <c r="A2796" s="1"/>
      <c r="B2796" s="2"/>
      <c r="BJ2796" s="3"/>
      <c r="BL2796" s="3"/>
      <c r="BN2796" s="3"/>
      <c r="BP2796" s="3"/>
    </row>
    <row r="2797" spans="1:68" x14ac:dyDescent="0.25">
      <c r="A2797" s="1"/>
      <c r="B2797" s="2"/>
      <c r="BJ2797" s="3"/>
      <c r="BL2797" s="3"/>
      <c r="BN2797" s="3"/>
      <c r="BP2797" s="3"/>
    </row>
    <row r="2798" spans="1:68" x14ac:dyDescent="0.25">
      <c r="A2798" s="1"/>
      <c r="B2798" s="2"/>
      <c r="BJ2798" s="3"/>
      <c r="BL2798" s="3"/>
      <c r="BN2798" s="3"/>
      <c r="BP2798" s="3"/>
    </row>
    <row r="2799" spans="1:68" x14ac:dyDescent="0.25">
      <c r="A2799" s="1"/>
      <c r="B2799" s="2"/>
      <c r="BJ2799" s="3"/>
      <c r="BL2799" s="3"/>
      <c r="BN2799" s="3"/>
      <c r="BP2799" s="3"/>
    </row>
    <row r="2800" spans="1:68" x14ac:dyDescent="0.25">
      <c r="A2800" s="1"/>
      <c r="B2800" s="2"/>
      <c r="BJ2800" s="3"/>
      <c r="BL2800" s="3"/>
      <c r="BN2800" s="3"/>
      <c r="BP2800" s="3"/>
    </row>
    <row r="2801" spans="1:68" x14ac:dyDescent="0.25">
      <c r="A2801" s="1"/>
      <c r="B2801" s="2"/>
      <c r="BJ2801" s="3"/>
      <c r="BL2801" s="3"/>
      <c r="BN2801" s="3"/>
      <c r="BP2801" s="3"/>
    </row>
    <row r="2802" spans="1:68" x14ac:dyDescent="0.25">
      <c r="A2802" s="1"/>
      <c r="B2802" s="2"/>
      <c r="BJ2802" s="3"/>
      <c r="BL2802" s="3"/>
      <c r="BN2802" s="3"/>
      <c r="BP2802" s="3"/>
    </row>
    <row r="2803" spans="1:68" x14ac:dyDescent="0.25">
      <c r="A2803" s="1"/>
      <c r="B2803" s="2"/>
      <c r="BJ2803" s="3"/>
      <c r="BL2803" s="3"/>
      <c r="BN2803" s="3"/>
      <c r="BP2803" s="3"/>
    </row>
    <row r="2804" spans="1:68" x14ac:dyDescent="0.25">
      <c r="A2804" s="1"/>
      <c r="B2804" s="2"/>
      <c r="BJ2804" s="3"/>
      <c r="BL2804" s="3"/>
      <c r="BN2804" s="3"/>
      <c r="BP2804" s="3"/>
    </row>
    <row r="2805" spans="1:68" x14ac:dyDescent="0.25">
      <c r="A2805" s="1"/>
      <c r="B2805" s="2"/>
      <c r="BJ2805" s="3"/>
      <c r="BL2805" s="3"/>
      <c r="BN2805" s="3"/>
      <c r="BP2805" s="3"/>
    </row>
    <row r="2806" spans="1:68" x14ac:dyDescent="0.25">
      <c r="A2806" s="1"/>
      <c r="B2806" s="2"/>
      <c r="BJ2806" s="3"/>
      <c r="BL2806" s="3"/>
      <c r="BN2806" s="3"/>
      <c r="BP2806" s="3"/>
    </row>
    <row r="2807" spans="1:68" x14ac:dyDescent="0.25">
      <c r="A2807" s="1"/>
      <c r="B2807" s="2"/>
      <c r="BJ2807" s="3"/>
      <c r="BL2807" s="3"/>
      <c r="BN2807" s="3"/>
      <c r="BP2807" s="3"/>
    </row>
    <row r="2808" spans="1:68" x14ac:dyDescent="0.25">
      <c r="A2808" s="1"/>
      <c r="B2808" s="2"/>
      <c r="BJ2808" s="3"/>
      <c r="BL2808" s="3"/>
      <c r="BN2808" s="3"/>
      <c r="BP2808" s="3"/>
    </row>
    <row r="2809" spans="1:68" x14ac:dyDescent="0.25">
      <c r="A2809" s="1"/>
      <c r="B2809" s="2"/>
      <c r="BJ2809" s="3"/>
      <c r="BL2809" s="3"/>
      <c r="BN2809" s="3"/>
      <c r="BP2809" s="3"/>
    </row>
    <row r="2810" spans="1:68" x14ac:dyDescent="0.25">
      <c r="A2810" s="1"/>
      <c r="B2810" s="2"/>
      <c r="BJ2810" s="3"/>
      <c r="BL2810" s="3"/>
      <c r="BN2810" s="3"/>
      <c r="BP2810" s="3"/>
    </row>
    <row r="2811" spans="1:68" x14ac:dyDescent="0.25">
      <c r="A2811" s="1"/>
      <c r="B2811" s="2"/>
      <c r="BJ2811" s="3"/>
      <c r="BL2811" s="3"/>
      <c r="BN2811" s="3"/>
      <c r="BP2811" s="3"/>
    </row>
    <row r="2812" spans="1:68" x14ac:dyDescent="0.25">
      <c r="A2812" s="1"/>
      <c r="B2812" s="2"/>
      <c r="BJ2812" s="3"/>
      <c r="BL2812" s="3"/>
      <c r="BN2812" s="3"/>
      <c r="BP2812" s="3"/>
    </row>
    <row r="2813" spans="1:68" x14ac:dyDescent="0.25">
      <c r="A2813" s="1"/>
      <c r="B2813" s="2"/>
      <c r="BJ2813" s="3"/>
      <c r="BL2813" s="3"/>
      <c r="BN2813" s="3"/>
      <c r="BP2813" s="3"/>
    </row>
    <row r="2814" spans="1:68" x14ac:dyDescent="0.25">
      <c r="A2814" s="1"/>
      <c r="B2814" s="2"/>
      <c r="BJ2814" s="3"/>
      <c r="BL2814" s="3"/>
      <c r="BN2814" s="3"/>
      <c r="BP2814" s="3"/>
    </row>
    <row r="2815" spans="1:68" x14ac:dyDescent="0.25">
      <c r="A2815" s="1"/>
      <c r="B2815" s="2"/>
      <c r="BJ2815" s="3"/>
      <c r="BL2815" s="3"/>
      <c r="BN2815" s="3"/>
      <c r="BP2815" s="3"/>
    </row>
    <row r="2816" spans="1:68" x14ac:dyDescent="0.25">
      <c r="A2816" s="1"/>
      <c r="B2816" s="2"/>
      <c r="BJ2816" s="3"/>
      <c r="BL2816" s="3"/>
      <c r="BN2816" s="3"/>
      <c r="BP2816" s="3"/>
    </row>
    <row r="2817" spans="1:68" x14ac:dyDescent="0.25">
      <c r="A2817" s="1"/>
      <c r="B2817" s="2"/>
      <c r="BJ2817" s="3"/>
      <c r="BL2817" s="3"/>
      <c r="BN2817" s="3"/>
      <c r="BP2817" s="3"/>
    </row>
    <row r="2818" spans="1:68" x14ac:dyDescent="0.25">
      <c r="A2818" s="1"/>
      <c r="B2818" s="2"/>
      <c r="BJ2818" s="3"/>
      <c r="BL2818" s="3"/>
      <c r="BN2818" s="3"/>
      <c r="BP2818" s="3"/>
    </row>
    <row r="2819" spans="1:68" x14ac:dyDescent="0.25">
      <c r="A2819" s="1"/>
      <c r="B2819" s="2"/>
      <c r="BJ2819" s="3"/>
      <c r="BL2819" s="3"/>
      <c r="BN2819" s="3"/>
      <c r="BP2819" s="3"/>
    </row>
    <row r="2820" spans="1:68" x14ac:dyDescent="0.25">
      <c r="A2820" s="1"/>
      <c r="B2820" s="2"/>
      <c r="BJ2820" s="3"/>
      <c r="BL2820" s="3"/>
      <c r="BN2820" s="3"/>
      <c r="BP2820" s="3"/>
    </row>
    <row r="2821" spans="1:68" x14ac:dyDescent="0.25">
      <c r="A2821" s="1"/>
      <c r="B2821" s="2"/>
      <c r="BJ2821" s="3"/>
      <c r="BL2821" s="3"/>
      <c r="BN2821" s="3"/>
      <c r="BP2821" s="3"/>
    </row>
    <row r="2822" spans="1:68" x14ac:dyDescent="0.25">
      <c r="A2822" s="1"/>
      <c r="B2822" s="2"/>
      <c r="BJ2822" s="3"/>
      <c r="BL2822" s="3"/>
      <c r="BN2822" s="3"/>
      <c r="BP2822" s="3"/>
    </row>
    <row r="2823" spans="1:68" x14ac:dyDescent="0.25">
      <c r="A2823" s="1"/>
      <c r="B2823" s="2"/>
      <c r="BJ2823" s="3"/>
      <c r="BL2823" s="3"/>
      <c r="BN2823" s="3"/>
      <c r="BP2823" s="3"/>
    </row>
    <row r="2824" spans="1:68" x14ac:dyDescent="0.25">
      <c r="A2824" s="1"/>
      <c r="B2824" s="2"/>
      <c r="BJ2824" s="3"/>
      <c r="BL2824" s="3"/>
      <c r="BN2824" s="3"/>
      <c r="BP2824" s="3"/>
    </row>
    <row r="2825" spans="1:68" x14ac:dyDescent="0.25">
      <c r="A2825" s="1"/>
      <c r="B2825" s="2"/>
      <c r="BJ2825" s="3"/>
      <c r="BL2825" s="3"/>
      <c r="BN2825" s="3"/>
      <c r="BP2825" s="3"/>
    </row>
    <row r="2826" spans="1:68" x14ac:dyDescent="0.25">
      <c r="A2826" s="1"/>
      <c r="B2826" s="2"/>
      <c r="BJ2826" s="3"/>
      <c r="BL2826" s="3"/>
      <c r="BN2826" s="3"/>
      <c r="BP2826" s="3"/>
    </row>
    <row r="2827" spans="1:68" x14ac:dyDescent="0.25">
      <c r="A2827" s="1"/>
      <c r="B2827" s="2"/>
      <c r="BJ2827" s="3"/>
      <c r="BL2827" s="3"/>
      <c r="BN2827" s="3"/>
      <c r="BP2827" s="3"/>
    </row>
    <row r="2828" spans="1:68" x14ac:dyDescent="0.25">
      <c r="A2828" s="1"/>
      <c r="B2828" s="2"/>
      <c r="BJ2828" s="3"/>
      <c r="BL2828" s="3"/>
      <c r="BN2828" s="3"/>
      <c r="BP2828" s="3"/>
    </row>
    <row r="2829" spans="1:68" x14ac:dyDescent="0.25">
      <c r="A2829" s="1"/>
      <c r="B2829" s="2"/>
      <c r="BJ2829" s="3"/>
      <c r="BL2829" s="3"/>
      <c r="BN2829" s="3"/>
      <c r="BP2829" s="3"/>
    </row>
    <row r="2830" spans="1:68" x14ac:dyDescent="0.25">
      <c r="A2830" s="1"/>
      <c r="B2830" s="2"/>
      <c r="BJ2830" s="3"/>
      <c r="BL2830" s="3"/>
      <c r="BN2830" s="3"/>
      <c r="BP2830" s="3"/>
    </row>
    <row r="2831" spans="1:68" x14ac:dyDescent="0.25">
      <c r="A2831" s="1"/>
      <c r="B2831" s="2"/>
      <c r="BJ2831" s="3"/>
      <c r="BL2831" s="3"/>
      <c r="BN2831" s="3"/>
      <c r="BP2831" s="3"/>
    </row>
    <row r="2832" spans="1:68" x14ac:dyDescent="0.25">
      <c r="A2832" s="1"/>
      <c r="B2832" s="2"/>
      <c r="BJ2832" s="3"/>
      <c r="BL2832" s="3"/>
      <c r="BN2832" s="3"/>
      <c r="BP2832" s="3"/>
    </row>
    <row r="2833" spans="1:68" x14ac:dyDescent="0.25">
      <c r="A2833" s="1"/>
      <c r="B2833" s="2"/>
      <c r="BJ2833" s="3"/>
      <c r="BL2833" s="3"/>
      <c r="BN2833" s="3"/>
      <c r="BP2833" s="3"/>
    </row>
    <row r="2834" spans="1:68" x14ac:dyDescent="0.25">
      <c r="A2834" s="1"/>
      <c r="B2834" s="2"/>
      <c r="BJ2834" s="3"/>
      <c r="BL2834" s="3"/>
      <c r="BN2834" s="3"/>
      <c r="BP2834" s="3"/>
    </row>
    <row r="2835" spans="1:68" x14ac:dyDescent="0.25">
      <c r="A2835" s="1"/>
      <c r="B2835" s="2"/>
      <c r="BJ2835" s="3"/>
      <c r="BL2835" s="3"/>
      <c r="BN2835" s="3"/>
      <c r="BP2835" s="3"/>
    </row>
    <row r="2836" spans="1:68" x14ac:dyDescent="0.25">
      <c r="A2836" s="1"/>
      <c r="B2836" s="2"/>
      <c r="BJ2836" s="3"/>
      <c r="BL2836" s="3"/>
      <c r="BN2836" s="3"/>
      <c r="BP2836" s="3"/>
    </row>
    <row r="2837" spans="1:68" x14ac:dyDescent="0.25">
      <c r="A2837" s="1"/>
      <c r="B2837" s="2"/>
      <c r="BJ2837" s="3"/>
      <c r="BL2837" s="3"/>
      <c r="BN2837" s="3"/>
      <c r="BP2837" s="3"/>
    </row>
    <row r="2838" spans="1:68" x14ac:dyDescent="0.25">
      <c r="A2838" s="1"/>
      <c r="B2838" s="2"/>
      <c r="BJ2838" s="3"/>
      <c r="BL2838" s="3"/>
      <c r="BN2838" s="3"/>
      <c r="BP2838" s="3"/>
    </row>
    <row r="2839" spans="1:68" x14ac:dyDescent="0.25">
      <c r="A2839" s="1"/>
      <c r="B2839" s="2"/>
      <c r="BJ2839" s="3"/>
      <c r="BL2839" s="3"/>
      <c r="BN2839" s="3"/>
      <c r="BP2839" s="3"/>
    </row>
    <row r="2840" spans="1:68" x14ac:dyDescent="0.25">
      <c r="A2840" s="1"/>
      <c r="B2840" s="2"/>
      <c r="BJ2840" s="3"/>
      <c r="BL2840" s="3"/>
      <c r="BN2840" s="3"/>
      <c r="BP2840" s="3"/>
    </row>
    <row r="2841" spans="1:68" x14ac:dyDescent="0.25">
      <c r="A2841" s="1"/>
      <c r="B2841" s="2"/>
      <c r="BJ2841" s="3"/>
      <c r="BL2841" s="3"/>
      <c r="BN2841" s="3"/>
      <c r="BP2841" s="3"/>
    </row>
    <row r="2842" spans="1:68" x14ac:dyDescent="0.25">
      <c r="A2842" s="1"/>
      <c r="B2842" s="2"/>
      <c r="BJ2842" s="3"/>
      <c r="BL2842" s="3"/>
      <c r="BN2842" s="3"/>
      <c r="BP2842" s="3"/>
    </row>
    <row r="2843" spans="1:68" x14ac:dyDescent="0.25">
      <c r="A2843" s="1"/>
      <c r="B2843" s="2"/>
      <c r="BJ2843" s="3"/>
      <c r="BL2843" s="3"/>
      <c r="BN2843" s="3"/>
      <c r="BP2843" s="3"/>
    </row>
    <row r="2844" spans="1:68" x14ac:dyDescent="0.25">
      <c r="A2844" s="1"/>
      <c r="B2844" s="2"/>
      <c r="BJ2844" s="3"/>
      <c r="BL2844" s="3"/>
      <c r="BN2844" s="3"/>
      <c r="BP2844" s="3"/>
    </row>
    <row r="2845" spans="1:68" x14ac:dyDescent="0.25">
      <c r="A2845" s="1"/>
      <c r="B2845" s="2"/>
      <c r="BJ2845" s="3"/>
      <c r="BL2845" s="3"/>
      <c r="BN2845" s="3"/>
      <c r="BP2845" s="3"/>
    </row>
    <row r="2846" spans="1:68" x14ac:dyDescent="0.25">
      <c r="A2846" s="1"/>
      <c r="B2846" s="2"/>
      <c r="BJ2846" s="3"/>
      <c r="BL2846" s="3"/>
      <c r="BN2846" s="3"/>
      <c r="BP2846" s="3"/>
    </row>
    <row r="2847" spans="1:68" x14ac:dyDescent="0.25">
      <c r="A2847" s="1"/>
      <c r="B2847" s="2"/>
      <c r="BJ2847" s="3"/>
      <c r="BL2847" s="3"/>
      <c r="BN2847" s="3"/>
      <c r="BP2847" s="3"/>
    </row>
    <row r="2848" spans="1:68" x14ac:dyDescent="0.25">
      <c r="A2848" s="1"/>
      <c r="B2848" s="2"/>
      <c r="BJ2848" s="3"/>
      <c r="BL2848" s="3"/>
      <c r="BN2848" s="3"/>
      <c r="BP2848" s="3"/>
    </row>
    <row r="2849" spans="1:68" x14ac:dyDescent="0.25">
      <c r="A2849" s="1"/>
      <c r="B2849" s="2"/>
      <c r="BJ2849" s="3"/>
      <c r="BL2849" s="3"/>
      <c r="BN2849" s="3"/>
      <c r="BP2849" s="3"/>
    </row>
    <row r="2850" spans="1:68" x14ac:dyDescent="0.25">
      <c r="A2850" s="1"/>
      <c r="B2850" s="2"/>
      <c r="BJ2850" s="3"/>
      <c r="BL2850" s="3"/>
      <c r="BN2850" s="3"/>
      <c r="BP2850" s="3"/>
    </row>
    <row r="2851" spans="1:68" x14ac:dyDescent="0.25">
      <c r="A2851" s="1"/>
      <c r="B2851" s="2"/>
      <c r="BJ2851" s="3"/>
      <c r="BL2851" s="3"/>
      <c r="BN2851" s="3"/>
      <c r="BP2851" s="3"/>
    </row>
    <row r="2852" spans="1:68" x14ac:dyDescent="0.25">
      <c r="A2852" s="1"/>
      <c r="B2852" s="2"/>
      <c r="BJ2852" s="3"/>
      <c r="BL2852" s="3"/>
      <c r="BN2852" s="3"/>
      <c r="BP2852" s="3"/>
    </row>
    <row r="2853" spans="1:68" x14ac:dyDescent="0.25">
      <c r="A2853" s="1"/>
      <c r="B2853" s="2"/>
      <c r="BJ2853" s="3"/>
      <c r="BL2853" s="3"/>
      <c r="BN2853" s="3"/>
      <c r="BP2853" s="3"/>
    </row>
    <row r="2854" spans="1:68" x14ac:dyDescent="0.25">
      <c r="A2854" s="1"/>
      <c r="B2854" s="2"/>
      <c r="BJ2854" s="3"/>
      <c r="BL2854" s="3"/>
      <c r="BN2854" s="3"/>
      <c r="BP2854" s="3"/>
    </row>
    <row r="2855" spans="1:68" x14ac:dyDescent="0.25">
      <c r="A2855" s="1"/>
      <c r="B2855" s="2"/>
      <c r="BJ2855" s="3"/>
      <c r="BL2855" s="3"/>
      <c r="BN2855" s="3"/>
      <c r="BP2855" s="3"/>
    </row>
    <row r="2856" spans="1:68" x14ac:dyDescent="0.25">
      <c r="A2856" s="1"/>
      <c r="B2856" s="2"/>
      <c r="BJ2856" s="3"/>
      <c r="BL2856" s="3"/>
      <c r="BN2856" s="3"/>
      <c r="BP2856" s="3"/>
    </row>
    <row r="2857" spans="1:68" x14ac:dyDescent="0.25">
      <c r="A2857" s="1"/>
      <c r="B2857" s="2"/>
      <c r="BJ2857" s="3"/>
      <c r="BL2857" s="3"/>
      <c r="BN2857" s="3"/>
      <c r="BP2857" s="3"/>
    </row>
    <row r="2858" spans="1:68" x14ac:dyDescent="0.25">
      <c r="A2858" s="1"/>
      <c r="B2858" s="2"/>
      <c r="BJ2858" s="3"/>
      <c r="BL2858" s="3"/>
      <c r="BN2858" s="3"/>
      <c r="BP2858" s="3"/>
    </row>
    <row r="2859" spans="1:68" x14ac:dyDescent="0.25">
      <c r="A2859" s="1"/>
      <c r="B2859" s="2"/>
      <c r="BJ2859" s="3"/>
      <c r="BL2859" s="3"/>
      <c r="BN2859" s="3"/>
      <c r="BP2859" s="3"/>
    </row>
    <row r="2860" spans="1:68" x14ac:dyDescent="0.25">
      <c r="A2860" s="1"/>
      <c r="B2860" s="2"/>
      <c r="BJ2860" s="3"/>
      <c r="BL2860" s="3"/>
      <c r="BN2860" s="3"/>
      <c r="BP2860" s="3"/>
    </row>
    <row r="2861" spans="1:68" x14ac:dyDescent="0.25">
      <c r="A2861" s="1"/>
      <c r="B2861" s="2"/>
      <c r="BJ2861" s="3"/>
      <c r="BL2861" s="3"/>
      <c r="BN2861" s="3"/>
      <c r="BP2861" s="3"/>
    </row>
    <row r="2862" spans="1:68" x14ac:dyDescent="0.25">
      <c r="A2862" s="1"/>
      <c r="B2862" s="2"/>
      <c r="BJ2862" s="3"/>
      <c r="BL2862" s="3"/>
      <c r="BN2862" s="3"/>
      <c r="BP2862" s="3"/>
    </row>
    <row r="2863" spans="1:68" x14ac:dyDescent="0.25">
      <c r="A2863" s="1"/>
      <c r="B2863" s="2"/>
      <c r="BJ2863" s="3"/>
      <c r="BL2863" s="3"/>
      <c r="BN2863" s="3"/>
      <c r="BP2863" s="3"/>
    </row>
    <row r="2864" spans="1:68" x14ac:dyDescent="0.25">
      <c r="A2864" s="1"/>
      <c r="B2864" s="2"/>
      <c r="BJ2864" s="3"/>
      <c r="BL2864" s="3"/>
      <c r="BN2864" s="3"/>
      <c r="BP2864" s="3"/>
    </row>
    <row r="2865" spans="1:68" x14ac:dyDescent="0.25">
      <c r="A2865" s="1"/>
      <c r="B2865" s="2"/>
      <c r="BJ2865" s="3"/>
      <c r="BL2865" s="3"/>
      <c r="BN2865" s="3"/>
      <c r="BP2865" s="3"/>
    </row>
    <row r="2866" spans="1:68" x14ac:dyDescent="0.25">
      <c r="A2866" s="1"/>
      <c r="B2866" s="2"/>
      <c r="BJ2866" s="3"/>
      <c r="BL2866" s="3"/>
      <c r="BN2866" s="3"/>
      <c r="BP2866" s="3"/>
    </row>
    <row r="2867" spans="1:68" x14ac:dyDescent="0.25">
      <c r="A2867" s="1"/>
      <c r="B2867" s="2"/>
      <c r="BJ2867" s="3"/>
      <c r="BL2867" s="3"/>
      <c r="BN2867" s="3"/>
      <c r="BP2867" s="3"/>
    </row>
    <row r="2868" spans="1:68" x14ac:dyDescent="0.25">
      <c r="A2868" s="1"/>
      <c r="B2868" s="2"/>
      <c r="BJ2868" s="3"/>
      <c r="BL2868" s="3"/>
      <c r="BN2868" s="3"/>
      <c r="BP2868" s="3"/>
    </row>
    <row r="2869" spans="1:68" x14ac:dyDescent="0.25">
      <c r="A2869" s="1"/>
      <c r="B2869" s="2"/>
      <c r="BJ2869" s="3"/>
      <c r="BL2869" s="3"/>
      <c r="BN2869" s="3"/>
      <c r="BP2869" s="3"/>
    </row>
    <row r="2870" spans="1:68" x14ac:dyDescent="0.25">
      <c r="A2870" s="1"/>
      <c r="B2870" s="2"/>
      <c r="BJ2870" s="3"/>
      <c r="BL2870" s="3"/>
      <c r="BN2870" s="3"/>
      <c r="BP2870" s="3"/>
    </row>
    <row r="2871" spans="1:68" x14ac:dyDescent="0.25">
      <c r="A2871" s="1"/>
      <c r="B2871" s="2"/>
      <c r="BJ2871" s="3"/>
      <c r="BL2871" s="3"/>
      <c r="BN2871" s="3"/>
      <c r="BP2871" s="3"/>
    </row>
    <row r="2872" spans="1:68" x14ac:dyDescent="0.25">
      <c r="A2872" s="1"/>
      <c r="B2872" s="2"/>
      <c r="BJ2872" s="3"/>
      <c r="BL2872" s="3"/>
      <c r="BN2872" s="3"/>
      <c r="BP2872" s="3"/>
    </row>
    <row r="2873" spans="1:68" x14ac:dyDescent="0.25">
      <c r="A2873" s="1"/>
      <c r="B2873" s="2"/>
      <c r="BJ2873" s="3"/>
      <c r="BL2873" s="3"/>
      <c r="BN2873" s="3"/>
      <c r="BP2873" s="3"/>
    </row>
    <row r="2874" spans="1:68" x14ac:dyDescent="0.25">
      <c r="A2874" s="1"/>
      <c r="B2874" s="2"/>
      <c r="BJ2874" s="3"/>
      <c r="BL2874" s="3"/>
      <c r="BN2874" s="3"/>
      <c r="BP2874" s="3"/>
    </row>
    <row r="2875" spans="1:68" x14ac:dyDescent="0.25">
      <c r="A2875" s="1"/>
      <c r="B2875" s="2"/>
      <c r="BJ2875" s="3"/>
      <c r="BL2875" s="3"/>
      <c r="BN2875" s="3"/>
      <c r="BP2875" s="3"/>
    </row>
    <row r="2876" spans="1:68" x14ac:dyDescent="0.25">
      <c r="A2876" s="1"/>
      <c r="B2876" s="2"/>
      <c r="BJ2876" s="3"/>
      <c r="BL2876" s="3"/>
      <c r="BN2876" s="3"/>
      <c r="BP2876" s="3"/>
    </row>
    <row r="2877" spans="1:68" x14ac:dyDescent="0.25">
      <c r="A2877" s="1"/>
      <c r="B2877" s="2"/>
      <c r="BJ2877" s="3"/>
      <c r="BL2877" s="3"/>
      <c r="BN2877" s="3"/>
      <c r="BP2877" s="3"/>
    </row>
    <row r="2878" spans="1:68" x14ac:dyDescent="0.25">
      <c r="A2878" s="1"/>
      <c r="B2878" s="2"/>
      <c r="BJ2878" s="3"/>
      <c r="BL2878" s="3"/>
      <c r="BN2878" s="3"/>
      <c r="BP2878" s="3"/>
    </row>
    <row r="2879" spans="1:68" x14ac:dyDescent="0.25">
      <c r="A2879" s="1"/>
      <c r="B2879" s="2"/>
      <c r="BJ2879" s="3"/>
      <c r="BL2879" s="3"/>
      <c r="BN2879" s="3"/>
      <c r="BP2879" s="3"/>
    </row>
    <row r="2880" spans="1:68" x14ac:dyDescent="0.25">
      <c r="A2880" s="1"/>
      <c r="B2880" s="2"/>
      <c r="BJ2880" s="3"/>
      <c r="BL2880" s="3"/>
      <c r="BN2880" s="3"/>
      <c r="BP2880" s="3"/>
    </row>
    <row r="2881" spans="1:68" x14ac:dyDescent="0.25">
      <c r="A2881" s="1"/>
      <c r="B2881" s="2"/>
      <c r="BJ2881" s="3"/>
      <c r="BL2881" s="3"/>
      <c r="BN2881" s="3"/>
      <c r="BP2881" s="3"/>
    </row>
    <row r="2882" spans="1:68" x14ac:dyDescent="0.25">
      <c r="A2882" s="1"/>
      <c r="B2882" s="2"/>
      <c r="BJ2882" s="3"/>
      <c r="BL2882" s="3"/>
      <c r="BN2882" s="3"/>
      <c r="BP2882" s="3"/>
    </row>
    <row r="2883" spans="1:68" x14ac:dyDescent="0.25">
      <c r="A2883" s="1"/>
      <c r="B2883" s="2"/>
      <c r="BJ2883" s="3"/>
      <c r="BL2883" s="3"/>
      <c r="BN2883" s="3"/>
      <c r="BP2883" s="3"/>
    </row>
    <row r="2884" spans="1:68" x14ac:dyDescent="0.25">
      <c r="A2884" s="1"/>
      <c r="B2884" s="2"/>
      <c r="BJ2884" s="3"/>
      <c r="BL2884" s="3"/>
      <c r="BN2884" s="3"/>
      <c r="BP2884" s="3"/>
    </row>
    <row r="2885" spans="1:68" x14ac:dyDescent="0.25">
      <c r="A2885" s="1"/>
      <c r="B2885" s="2"/>
      <c r="BJ2885" s="3"/>
      <c r="BL2885" s="3"/>
      <c r="BN2885" s="3"/>
      <c r="BP2885" s="3"/>
    </row>
    <row r="2886" spans="1:68" x14ac:dyDescent="0.25">
      <c r="A2886" s="1"/>
      <c r="B2886" s="2"/>
      <c r="BJ2886" s="3"/>
      <c r="BL2886" s="3"/>
      <c r="BN2886" s="3"/>
      <c r="BP2886" s="3"/>
    </row>
    <row r="2887" spans="1:68" x14ac:dyDescent="0.25">
      <c r="A2887" s="1"/>
      <c r="B2887" s="2"/>
      <c r="BJ2887" s="3"/>
      <c r="BL2887" s="3"/>
      <c r="BN2887" s="3"/>
      <c r="BP2887" s="3"/>
    </row>
    <row r="2888" spans="1:68" x14ac:dyDescent="0.25">
      <c r="A2888" s="1"/>
      <c r="B2888" s="2"/>
      <c r="BJ2888" s="3"/>
      <c r="BL2888" s="3"/>
      <c r="BN2888" s="3"/>
      <c r="BP2888" s="3"/>
    </row>
    <row r="2889" spans="1:68" x14ac:dyDescent="0.25">
      <c r="A2889" s="1"/>
      <c r="B2889" s="2"/>
      <c r="BJ2889" s="3"/>
      <c r="BL2889" s="3"/>
      <c r="BN2889" s="3"/>
      <c r="BP2889" s="3"/>
    </row>
    <row r="2890" spans="1:68" x14ac:dyDescent="0.25">
      <c r="A2890" s="1"/>
      <c r="B2890" s="2"/>
      <c r="BJ2890" s="3"/>
      <c r="BL2890" s="3"/>
      <c r="BN2890" s="3"/>
      <c r="BP2890" s="3"/>
    </row>
    <row r="2891" spans="1:68" x14ac:dyDescent="0.25">
      <c r="A2891" s="1"/>
      <c r="B2891" s="2"/>
      <c r="BJ2891" s="3"/>
      <c r="BL2891" s="3"/>
      <c r="BN2891" s="3"/>
      <c r="BP2891" s="3"/>
    </row>
    <row r="2892" spans="1:68" x14ac:dyDescent="0.25">
      <c r="A2892" s="1"/>
      <c r="B2892" s="2"/>
      <c r="BJ2892" s="3"/>
      <c r="BL2892" s="3"/>
      <c r="BN2892" s="3"/>
      <c r="BP2892" s="3"/>
    </row>
    <row r="2893" spans="1:68" x14ac:dyDescent="0.25">
      <c r="A2893" s="1"/>
      <c r="B2893" s="2"/>
      <c r="BJ2893" s="3"/>
      <c r="BL2893" s="3"/>
      <c r="BN2893" s="3"/>
      <c r="BP2893" s="3"/>
    </row>
    <row r="2894" spans="1:68" x14ac:dyDescent="0.25">
      <c r="A2894" s="1"/>
      <c r="B2894" s="2"/>
      <c r="BJ2894" s="3"/>
      <c r="BL2894" s="3"/>
      <c r="BN2894" s="3"/>
      <c r="BP2894" s="3"/>
    </row>
    <row r="2895" spans="1:68" x14ac:dyDescent="0.25">
      <c r="A2895" s="1"/>
      <c r="B2895" s="2"/>
      <c r="BJ2895" s="3"/>
      <c r="BL2895" s="3"/>
      <c r="BN2895" s="3"/>
      <c r="BP2895" s="3"/>
    </row>
    <row r="2896" spans="1:68" x14ac:dyDescent="0.25">
      <c r="A2896" s="1"/>
      <c r="B2896" s="2"/>
      <c r="BJ2896" s="3"/>
      <c r="BL2896" s="3"/>
      <c r="BN2896" s="3"/>
      <c r="BP2896" s="3"/>
    </row>
    <row r="2897" spans="1:68" x14ac:dyDescent="0.25">
      <c r="A2897" s="1"/>
      <c r="B2897" s="2"/>
      <c r="BJ2897" s="3"/>
      <c r="BL2897" s="3"/>
      <c r="BN2897" s="3"/>
      <c r="BP2897" s="3"/>
    </row>
    <row r="2898" spans="1:68" x14ac:dyDescent="0.25">
      <c r="A2898" s="1"/>
      <c r="B2898" s="2"/>
      <c r="BJ2898" s="3"/>
      <c r="BL2898" s="3"/>
      <c r="BN2898" s="3"/>
      <c r="BP2898" s="3"/>
    </row>
    <row r="2899" spans="1:68" x14ac:dyDescent="0.25">
      <c r="A2899" s="1"/>
      <c r="B2899" s="2"/>
      <c r="BJ2899" s="3"/>
      <c r="BL2899" s="3"/>
      <c r="BN2899" s="3"/>
      <c r="BP2899" s="3"/>
    </row>
    <row r="2900" spans="1:68" x14ac:dyDescent="0.25">
      <c r="A2900" s="1"/>
      <c r="B2900" s="2"/>
      <c r="BJ2900" s="3"/>
      <c r="BL2900" s="3"/>
      <c r="BN2900" s="3"/>
      <c r="BP2900" s="3"/>
    </row>
    <row r="2901" spans="1:68" x14ac:dyDescent="0.25">
      <c r="A2901" s="1"/>
      <c r="B2901" s="2"/>
      <c r="BJ2901" s="3"/>
      <c r="BL2901" s="3"/>
      <c r="BN2901" s="3"/>
      <c r="BP2901" s="3"/>
    </row>
    <row r="2902" spans="1:68" x14ac:dyDescent="0.25">
      <c r="A2902" s="1"/>
      <c r="B2902" s="2"/>
      <c r="BJ2902" s="3"/>
      <c r="BL2902" s="3"/>
      <c r="BN2902" s="3"/>
      <c r="BP2902" s="3"/>
    </row>
    <row r="2903" spans="1:68" x14ac:dyDescent="0.25">
      <c r="A2903" s="1"/>
      <c r="B2903" s="2"/>
      <c r="BJ2903" s="3"/>
      <c r="BL2903" s="3"/>
      <c r="BN2903" s="3"/>
      <c r="BP2903" s="3"/>
    </row>
    <row r="2904" spans="1:68" x14ac:dyDescent="0.25">
      <c r="A2904" s="1"/>
      <c r="B2904" s="2"/>
      <c r="BJ2904" s="3"/>
      <c r="BL2904" s="3"/>
      <c r="BN2904" s="3"/>
      <c r="BP2904" s="3"/>
    </row>
    <row r="2905" spans="1:68" x14ac:dyDescent="0.25">
      <c r="A2905" s="1"/>
      <c r="B2905" s="2"/>
      <c r="BJ2905" s="3"/>
      <c r="BL2905" s="3"/>
      <c r="BN2905" s="3"/>
      <c r="BP2905" s="3"/>
    </row>
    <row r="2906" spans="1:68" x14ac:dyDescent="0.25">
      <c r="A2906" s="1"/>
      <c r="B2906" s="2"/>
      <c r="BJ2906" s="3"/>
      <c r="BL2906" s="3"/>
      <c r="BN2906" s="3"/>
      <c r="BP2906" s="3"/>
    </row>
    <row r="2907" spans="1:68" x14ac:dyDescent="0.25">
      <c r="A2907" s="1"/>
      <c r="B2907" s="2"/>
      <c r="BJ2907" s="3"/>
      <c r="BL2907" s="3"/>
      <c r="BN2907" s="3"/>
      <c r="BP2907" s="3"/>
    </row>
    <row r="2908" spans="1:68" x14ac:dyDescent="0.25">
      <c r="A2908" s="1"/>
      <c r="B2908" s="2"/>
      <c r="BJ2908" s="3"/>
      <c r="BL2908" s="3"/>
      <c r="BN2908" s="3"/>
      <c r="BP2908" s="3"/>
    </row>
    <row r="2909" spans="1:68" x14ac:dyDescent="0.25">
      <c r="A2909" s="1"/>
      <c r="B2909" s="2"/>
      <c r="BJ2909" s="3"/>
      <c r="BL2909" s="3"/>
      <c r="BN2909" s="3"/>
      <c r="BP2909" s="3"/>
    </row>
    <row r="2910" spans="1:68" x14ac:dyDescent="0.25">
      <c r="A2910" s="1"/>
      <c r="B2910" s="2"/>
      <c r="BJ2910" s="3"/>
      <c r="BL2910" s="3"/>
      <c r="BN2910" s="3"/>
      <c r="BP2910" s="3"/>
    </row>
    <row r="2911" spans="1:68" x14ac:dyDescent="0.25">
      <c r="A2911" s="1"/>
      <c r="B2911" s="2"/>
      <c r="BJ2911" s="3"/>
      <c r="BL2911" s="3"/>
      <c r="BN2911" s="3"/>
      <c r="BP2911" s="3"/>
    </row>
    <row r="2912" spans="1:68" x14ac:dyDescent="0.25">
      <c r="A2912" s="1"/>
      <c r="B2912" s="2"/>
      <c r="BJ2912" s="3"/>
      <c r="BL2912" s="3"/>
      <c r="BN2912" s="3"/>
      <c r="BP2912" s="3"/>
    </row>
    <row r="2913" spans="1:68" x14ac:dyDescent="0.25">
      <c r="A2913" s="1"/>
      <c r="B2913" s="2"/>
      <c r="BJ2913" s="3"/>
      <c r="BL2913" s="3"/>
      <c r="BN2913" s="3"/>
      <c r="BP2913" s="3"/>
    </row>
    <row r="2914" spans="1:68" x14ac:dyDescent="0.25">
      <c r="A2914" s="1"/>
      <c r="B2914" s="2"/>
      <c r="BJ2914" s="3"/>
      <c r="BL2914" s="3"/>
      <c r="BN2914" s="3"/>
      <c r="BP2914" s="3"/>
    </row>
    <row r="2915" spans="1:68" x14ac:dyDescent="0.25">
      <c r="A2915" s="1"/>
      <c r="B2915" s="2"/>
      <c r="BJ2915" s="3"/>
      <c r="BL2915" s="3"/>
      <c r="BN2915" s="3"/>
      <c r="BP2915" s="3"/>
    </row>
    <row r="2916" spans="1:68" x14ac:dyDescent="0.25">
      <c r="A2916" s="1"/>
      <c r="B2916" s="2"/>
      <c r="BJ2916" s="3"/>
      <c r="BL2916" s="3"/>
      <c r="BN2916" s="3"/>
      <c r="BP2916" s="3"/>
    </row>
    <row r="2917" spans="1:68" x14ac:dyDescent="0.25">
      <c r="A2917" s="1"/>
      <c r="B2917" s="2"/>
      <c r="BJ2917" s="3"/>
      <c r="BL2917" s="3"/>
      <c r="BN2917" s="3"/>
      <c r="BP2917" s="3"/>
    </row>
    <row r="2918" spans="1:68" x14ac:dyDescent="0.25">
      <c r="A2918" s="1"/>
      <c r="B2918" s="2"/>
      <c r="BJ2918" s="3"/>
      <c r="BL2918" s="3"/>
      <c r="BN2918" s="3"/>
      <c r="BP2918" s="3"/>
    </row>
    <row r="2919" spans="1:68" x14ac:dyDescent="0.25">
      <c r="A2919" s="1"/>
      <c r="B2919" s="2"/>
      <c r="BJ2919" s="3"/>
      <c r="BL2919" s="3"/>
      <c r="BN2919" s="3"/>
      <c r="BP2919" s="3"/>
    </row>
    <row r="2920" spans="1:68" x14ac:dyDescent="0.25">
      <c r="A2920" s="1"/>
      <c r="B2920" s="2"/>
      <c r="BJ2920" s="3"/>
      <c r="BL2920" s="3"/>
      <c r="BN2920" s="3"/>
      <c r="BP2920" s="3"/>
    </row>
    <row r="2921" spans="1:68" x14ac:dyDescent="0.25">
      <c r="A2921" s="1"/>
      <c r="B2921" s="2"/>
      <c r="BJ2921" s="3"/>
      <c r="BL2921" s="3"/>
      <c r="BN2921" s="3"/>
      <c r="BP2921" s="3"/>
    </row>
    <row r="2922" spans="1:68" x14ac:dyDescent="0.25">
      <c r="A2922" s="1"/>
      <c r="B2922" s="2"/>
      <c r="BJ2922" s="3"/>
      <c r="BL2922" s="3"/>
      <c r="BN2922" s="3"/>
      <c r="BP2922" s="3"/>
    </row>
    <row r="2923" spans="1:68" x14ac:dyDescent="0.25">
      <c r="A2923" s="1"/>
      <c r="B2923" s="2"/>
      <c r="BJ2923" s="3"/>
      <c r="BL2923" s="3"/>
      <c r="BN2923" s="3"/>
      <c r="BP2923" s="3"/>
    </row>
    <row r="2924" spans="1:68" x14ac:dyDescent="0.25">
      <c r="A2924" s="1"/>
      <c r="B2924" s="2"/>
      <c r="BJ2924" s="3"/>
      <c r="BL2924" s="3"/>
      <c r="BN2924" s="3"/>
      <c r="BP2924" s="3"/>
    </row>
    <row r="2925" spans="1:68" x14ac:dyDescent="0.25">
      <c r="A2925" s="1"/>
      <c r="B2925" s="2"/>
      <c r="BJ2925" s="3"/>
      <c r="BL2925" s="3"/>
      <c r="BN2925" s="3"/>
      <c r="BP2925" s="3"/>
    </row>
    <row r="2926" spans="1:68" x14ac:dyDescent="0.25">
      <c r="A2926" s="1"/>
      <c r="B2926" s="2"/>
      <c r="BJ2926" s="3"/>
      <c r="BL2926" s="3"/>
      <c r="BN2926" s="3"/>
      <c r="BP2926" s="3"/>
    </row>
    <row r="2927" spans="1:68" x14ac:dyDescent="0.25">
      <c r="A2927" s="1"/>
      <c r="B2927" s="2"/>
      <c r="BJ2927" s="3"/>
      <c r="BL2927" s="3"/>
      <c r="BN2927" s="3"/>
      <c r="BP2927" s="3"/>
    </row>
    <row r="2928" spans="1:68" x14ac:dyDescent="0.25">
      <c r="A2928" s="1"/>
      <c r="B2928" s="2"/>
      <c r="BJ2928" s="3"/>
      <c r="BL2928" s="3"/>
      <c r="BN2928" s="3"/>
      <c r="BP2928" s="3"/>
    </row>
    <row r="2929" spans="1:68" x14ac:dyDescent="0.25">
      <c r="A2929" s="1"/>
      <c r="B2929" s="2"/>
      <c r="BJ2929" s="3"/>
      <c r="BL2929" s="3"/>
      <c r="BN2929" s="3"/>
      <c r="BP2929" s="3"/>
    </row>
    <row r="2930" spans="1:68" x14ac:dyDescent="0.25">
      <c r="A2930" s="1"/>
      <c r="B2930" s="2"/>
      <c r="BJ2930" s="3"/>
      <c r="BL2930" s="3"/>
      <c r="BN2930" s="3"/>
      <c r="BP2930" s="3"/>
    </row>
    <row r="2931" spans="1:68" x14ac:dyDescent="0.25">
      <c r="A2931" s="1"/>
      <c r="B2931" s="2"/>
      <c r="BJ2931" s="3"/>
      <c r="BL2931" s="3"/>
      <c r="BN2931" s="3"/>
      <c r="BP2931" s="3"/>
    </row>
    <row r="2932" spans="1:68" x14ac:dyDescent="0.25">
      <c r="A2932" s="1"/>
      <c r="B2932" s="2"/>
      <c r="BJ2932" s="3"/>
      <c r="BL2932" s="3"/>
      <c r="BN2932" s="3"/>
      <c r="BP2932" s="3"/>
    </row>
    <row r="2933" spans="1:68" x14ac:dyDescent="0.25">
      <c r="A2933" s="1"/>
      <c r="B2933" s="2"/>
      <c r="BJ2933" s="3"/>
      <c r="BL2933" s="3"/>
      <c r="BN2933" s="3"/>
      <c r="BP2933" s="3"/>
    </row>
    <row r="2934" spans="1:68" x14ac:dyDescent="0.25">
      <c r="A2934" s="1"/>
      <c r="B2934" s="2"/>
      <c r="BJ2934" s="3"/>
      <c r="BL2934" s="3"/>
      <c r="BN2934" s="3"/>
      <c r="BP2934" s="3"/>
    </row>
    <row r="2935" spans="1:68" x14ac:dyDescent="0.25">
      <c r="A2935" s="1"/>
      <c r="B2935" s="2"/>
      <c r="BJ2935" s="3"/>
      <c r="BL2935" s="3"/>
      <c r="BN2935" s="3"/>
      <c r="BP2935" s="3"/>
    </row>
    <row r="2936" spans="1:68" x14ac:dyDescent="0.25">
      <c r="A2936" s="1"/>
      <c r="B2936" s="2"/>
      <c r="BJ2936" s="3"/>
      <c r="BL2936" s="3"/>
      <c r="BN2936" s="3"/>
      <c r="BP2936" s="3"/>
    </row>
    <row r="2937" spans="1:68" x14ac:dyDescent="0.25">
      <c r="A2937" s="1"/>
      <c r="B2937" s="2"/>
      <c r="BJ2937" s="3"/>
      <c r="BL2937" s="3"/>
      <c r="BN2937" s="3"/>
      <c r="BP2937" s="3"/>
    </row>
    <row r="2938" spans="1:68" x14ac:dyDescent="0.25">
      <c r="A2938" s="1"/>
      <c r="B2938" s="2"/>
      <c r="BJ2938" s="3"/>
      <c r="BL2938" s="3"/>
      <c r="BN2938" s="3"/>
      <c r="BP2938" s="3"/>
    </row>
    <row r="2939" spans="1:68" x14ac:dyDescent="0.25">
      <c r="A2939" s="1"/>
      <c r="B2939" s="2"/>
      <c r="BJ2939" s="3"/>
      <c r="BL2939" s="3"/>
      <c r="BN2939" s="3"/>
      <c r="BP2939" s="3"/>
    </row>
    <row r="2940" spans="1:68" x14ac:dyDescent="0.25">
      <c r="A2940" s="1"/>
      <c r="B2940" s="2"/>
      <c r="BJ2940" s="3"/>
      <c r="BL2940" s="3"/>
      <c r="BN2940" s="3"/>
      <c r="BP2940" s="3"/>
    </row>
    <row r="2941" spans="1:68" x14ac:dyDescent="0.25">
      <c r="A2941" s="1"/>
      <c r="B2941" s="2"/>
      <c r="BJ2941" s="3"/>
      <c r="BL2941" s="3"/>
      <c r="BN2941" s="3"/>
      <c r="BP2941" s="3"/>
    </row>
    <row r="2942" spans="1:68" x14ac:dyDescent="0.25">
      <c r="A2942" s="1"/>
      <c r="B2942" s="2"/>
      <c r="BJ2942" s="3"/>
      <c r="BL2942" s="3"/>
      <c r="BN2942" s="3"/>
      <c r="BP2942" s="3"/>
    </row>
    <row r="2943" spans="1:68" x14ac:dyDescent="0.25">
      <c r="A2943" s="1"/>
      <c r="B2943" s="2"/>
      <c r="BJ2943" s="3"/>
      <c r="BL2943" s="3"/>
      <c r="BN2943" s="3"/>
      <c r="BP2943" s="3"/>
    </row>
    <row r="2944" spans="1:68" x14ac:dyDescent="0.25">
      <c r="A2944" s="1"/>
      <c r="B2944" s="2"/>
      <c r="BJ2944" s="3"/>
      <c r="BL2944" s="3"/>
      <c r="BN2944" s="3"/>
      <c r="BP2944" s="3"/>
    </row>
    <row r="2945" spans="1:68" x14ac:dyDescent="0.25">
      <c r="A2945" s="1"/>
      <c r="B2945" s="2"/>
      <c r="BJ2945" s="3"/>
      <c r="BL2945" s="3"/>
      <c r="BN2945" s="3"/>
      <c r="BP2945" s="3"/>
    </row>
    <row r="2946" spans="1:68" x14ac:dyDescent="0.25">
      <c r="A2946" s="1"/>
      <c r="B2946" s="2"/>
      <c r="BJ2946" s="3"/>
      <c r="BL2946" s="3"/>
      <c r="BN2946" s="3"/>
      <c r="BP2946" s="3"/>
    </row>
    <row r="2947" spans="1:68" x14ac:dyDescent="0.25">
      <c r="A2947" s="1"/>
      <c r="B2947" s="2"/>
      <c r="BJ2947" s="3"/>
      <c r="BL2947" s="3"/>
      <c r="BN2947" s="3"/>
      <c r="BP2947" s="3"/>
    </row>
    <row r="2948" spans="1:68" x14ac:dyDescent="0.25">
      <c r="A2948" s="1"/>
      <c r="B2948" s="2"/>
      <c r="BJ2948" s="3"/>
      <c r="BL2948" s="3"/>
      <c r="BN2948" s="3"/>
      <c r="BP2948" s="3"/>
    </row>
    <row r="2949" spans="1:68" x14ac:dyDescent="0.25">
      <c r="A2949" s="1"/>
      <c r="B2949" s="2"/>
      <c r="BJ2949" s="3"/>
      <c r="BL2949" s="3"/>
      <c r="BN2949" s="3"/>
      <c r="BP2949" s="3"/>
    </row>
    <row r="2950" spans="1:68" x14ac:dyDescent="0.25">
      <c r="A2950" s="1"/>
      <c r="B2950" s="2"/>
      <c r="BJ2950" s="3"/>
      <c r="BL2950" s="3"/>
      <c r="BN2950" s="3"/>
      <c r="BP2950" s="3"/>
    </row>
    <row r="2951" spans="1:68" x14ac:dyDescent="0.25">
      <c r="A2951" s="1"/>
      <c r="B2951" s="2"/>
      <c r="BJ2951" s="3"/>
      <c r="BL2951" s="3"/>
      <c r="BN2951" s="3"/>
      <c r="BP2951" s="3"/>
    </row>
    <row r="2952" spans="1:68" x14ac:dyDescent="0.25">
      <c r="A2952" s="1"/>
      <c r="B2952" s="2"/>
      <c r="BJ2952" s="3"/>
      <c r="BL2952" s="3"/>
      <c r="BN2952" s="3"/>
      <c r="BP2952" s="3"/>
    </row>
    <row r="2953" spans="1:68" x14ac:dyDescent="0.25">
      <c r="A2953" s="1"/>
      <c r="B2953" s="2"/>
      <c r="BJ2953" s="3"/>
      <c r="BL2953" s="3"/>
      <c r="BN2953" s="3"/>
      <c r="BP2953" s="3"/>
    </row>
    <row r="2954" spans="1:68" x14ac:dyDescent="0.25">
      <c r="A2954" s="1"/>
      <c r="B2954" s="2"/>
      <c r="BJ2954" s="3"/>
      <c r="BL2954" s="3"/>
      <c r="BN2954" s="3"/>
      <c r="BP2954" s="3"/>
    </row>
    <row r="2955" spans="1:68" x14ac:dyDescent="0.25">
      <c r="A2955" s="1"/>
      <c r="B2955" s="2"/>
      <c r="BJ2955" s="3"/>
      <c r="BL2955" s="3"/>
      <c r="BN2955" s="3"/>
      <c r="BP2955" s="3"/>
    </row>
    <row r="2956" spans="1:68" x14ac:dyDescent="0.25">
      <c r="A2956" s="1"/>
      <c r="B2956" s="2"/>
      <c r="BJ2956" s="3"/>
      <c r="BL2956" s="3"/>
      <c r="BN2956" s="3"/>
      <c r="BP2956" s="3"/>
    </row>
    <row r="2957" spans="1:68" x14ac:dyDescent="0.25">
      <c r="A2957" s="1"/>
      <c r="B2957" s="2"/>
      <c r="BJ2957" s="3"/>
      <c r="BL2957" s="3"/>
      <c r="BN2957" s="3"/>
      <c r="BP2957" s="3"/>
    </row>
    <row r="2958" spans="1:68" x14ac:dyDescent="0.25">
      <c r="A2958" s="1"/>
      <c r="B2958" s="2"/>
      <c r="BJ2958" s="3"/>
      <c r="BL2958" s="3"/>
      <c r="BN2958" s="3"/>
      <c r="BP2958" s="3"/>
    </row>
    <row r="2959" spans="1:68" x14ac:dyDescent="0.25">
      <c r="A2959" s="1"/>
      <c r="B2959" s="2"/>
      <c r="BJ2959" s="3"/>
      <c r="BL2959" s="3"/>
      <c r="BN2959" s="3"/>
      <c r="BP2959" s="3"/>
    </row>
    <row r="2960" spans="1:68" x14ac:dyDescent="0.25">
      <c r="A2960" s="1"/>
      <c r="B2960" s="2"/>
      <c r="BJ2960" s="3"/>
      <c r="BL2960" s="3"/>
      <c r="BN2960" s="3"/>
      <c r="BP2960" s="3"/>
    </row>
    <row r="2961" spans="1:68" x14ac:dyDescent="0.25">
      <c r="A2961" s="1"/>
      <c r="B2961" s="2"/>
      <c r="BJ2961" s="3"/>
      <c r="BL2961" s="3"/>
      <c r="BN2961" s="3"/>
      <c r="BP2961" s="3"/>
    </row>
    <row r="2962" spans="1:68" x14ac:dyDescent="0.25">
      <c r="A2962" s="1"/>
      <c r="B2962" s="2"/>
      <c r="BJ2962" s="3"/>
      <c r="BL2962" s="3"/>
      <c r="BN2962" s="3"/>
      <c r="BP2962" s="3"/>
    </row>
    <row r="2963" spans="1:68" x14ac:dyDescent="0.25">
      <c r="A2963" s="1"/>
      <c r="B2963" s="2"/>
      <c r="BJ2963" s="3"/>
      <c r="BL2963" s="3"/>
      <c r="BN2963" s="3"/>
      <c r="BP2963" s="3"/>
    </row>
    <row r="2964" spans="1:68" x14ac:dyDescent="0.25">
      <c r="A2964" s="1"/>
      <c r="B2964" s="2"/>
      <c r="BJ2964" s="3"/>
      <c r="BL2964" s="3"/>
      <c r="BN2964" s="3"/>
      <c r="BP2964" s="3"/>
    </row>
    <row r="2965" spans="1:68" x14ac:dyDescent="0.25">
      <c r="A2965" s="1"/>
      <c r="B2965" s="2"/>
      <c r="BJ2965" s="3"/>
      <c r="BL2965" s="3"/>
      <c r="BN2965" s="3"/>
      <c r="BP2965" s="3"/>
    </row>
    <row r="2966" spans="1:68" x14ac:dyDescent="0.25">
      <c r="A2966" s="1"/>
      <c r="B2966" s="2"/>
      <c r="BJ2966" s="3"/>
      <c r="BL2966" s="3"/>
      <c r="BN2966" s="3"/>
      <c r="BP2966" s="3"/>
    </row>
    <row r="2967" spans="1:68" x14ac:dyDescent="0.25">
      <c r="A2967" s="1"/>
      <c r="B2967" s="2"/>
      <c r="BJ2967" s="3"/>
      <c r="BL2967" s="3"/>
      <c r="BN2967" s="3"/>
      <c r="BP2967" s="3"/>
    </row>
    <row r="2968" spans="1:68" x14ac:dyDescent="0.25">
      <c r="A2968" s="1"/>
      <c r="B2968" s="2"/>
      <c r="BJ2968" s="3"/>
      <c r="BL2968" s="3"/>
      <c r="BN2968" s="3"/>
      <c r="BP2968" s="3"/>
    </row>
    <row r="2969" spans="1:68" x14ac:dyDescent="0.25">
      <c r="A2969" s="1"/>
      <c r="B2969" s="2"/>
      <c r="BJ2969" s="3"/>
      <c r="BL2969" s="3"/>
      <c r="BN2969" s="3"/>
      <c r="BP2969" s="3"/>
    </row>
    <row r="2970" spans="1:68" x14ac:dyDescent="0.25">
      <c r="A2970" s="1"/>
      <c r="B2970" s="2"/>
      <c r="BJ2970" s="3"/>
      <c r="BL2970" s="3"/>
      <c r="BN2970" s="3"/>
      <c r="BP2970" s="3"/>
    </row>
    <row r="2971" spans="1:68" x14ac:dyDescent="0.25">
      <c r="A2971" s="1"/>
      <c r="B2971" s="2"/>
      <c r="BJ2971" s="3"/>
      <c r="BL2971" s="3"/>
      <c r="BN2971" s="3"/>
      <c r="BP2971" s="3"/>
    </row>
    <row r="2972" spans="1:68" x14ac:dyDescent="0.25">
      <c r="A2972" s="1"/>
      <c r="B2972" s="2"/>
      <c r="BJ2972" s="3"/>
      <c r="BL2972" s="3"/>
      <c r="BN2972" s="3"/>
      <c r="BP2972" s="3"/>
    </row>
    <row r="2973" spans="1:68" x14ac:dyDescent="0.25">
      <c r="A2973" s="1"/>
      <c r="B2973" s="2"/>
      <c r="BJ2973" s="3"/>
      <c r="BL2973" s="3"/>
      <c r="BN2973" s="3"/>
      <c r="BP2973" s="3"/>
    </row>
    <row r="2974" spans="1:68" x14ac:dyDescent="0.25">
      <c r="A2974" s="1"/>
      <c r="B2974" s="2"/>
      <c r="BJ2974" s="3"/>
      <c r="BL2974" s="3"/>
      <c r="BN2974" s="3"/>
      <c r="BP2974" s="3"/>
    </row>
    <row r="2975" spans="1:68" x14ac:dyDescent="0.25">
      <c r="A2975" s="1"/>
      <c r="B2975" s="2"/>
      <c r="BJ2975" s="3"/>
      <c r="BL2975" s="3"/>
      <c r="BN2975" s="3"/>
      <c r="BP2975" s="3"/>
    </row>
    <row r="2976" spans="1:68" x14ac:dyDescent="0.25">
      <c r="A2976" s="1"/>
      <c r="B2976" s="2"/>
      <c r="BJ2976" s="3"/>
      <c r="BL2976" s="3"/>
      <c r="BN2976" s="3"/>
      <c r="BP2976" s="3"/>
    </row>
    <row r="2977" spans="1:68" x14ac:dyDescent="0.25">
      <c r="A2977" s="1"/>
      <c r="B2977" s="2"/>
      <c r="BJ2977" s="3"/>
      <c r="BL2977" s="3"/>
      <c r="BN2977" s="3"/>
      <c r="BP2977" s="3"/>
    </row>
    <row r="2978" spans="1:68" x14ac:dyDescent="0.25">
      <c r="A2978" s="1"/>
      <c r="B2978" s="2"/>
      <c r="BJ2978" s="3"/>
      <c r="BL2978" s="3"/>
      <c r="BN2978" s="3"/>
      <c r="BP2978" s="3"/>
    </row>
    <row r="2979" spans="1:68" x14ac:dyDescent="0.25">
      <c r="A2979" s="1"/>
      <c r="B2979" s="2"/>
      <c r="BJ2979" s="3"/>
      <c r="BL2979" s="3"/>
      <c r="BN2979" s="3"/>
      <c r="BP2979" s="3"/>
    </row>
    <row r="2980" spans="1:68" x14ac:dyDescent="0.25">
      <c r="A2980" s="1"/>
      <c r="B2980" s="2"/>
      <c r="BJ2980" s="3"/>
      <c r="BL2980" s="3"/>
      <c r="BN2980" s="3"/>
      <c r="BP2980" s="3"/>
    </row>
    <row r="2981" spans="1:68" x14ac:dyDescent="0.25">
      <c r="A2981" s="1"/>
      <c r="B2981" s="2"/>
      <c r="BJ2981" s="3"/>
      <c r="BL2981" s="3"/>
      <c r="BN2981" s="3"/>
      <c r="BP2981" s="3"/>
    </row>
    <row r="2982" spans="1:68" x14ac:dyDescent="0.25">
      <c r="A2982" s="1"/>
      <c r="B2982" s="2"/>
      <c r="BJ2982" s="3"/>
      <c r="BL2982" s="3"/>
      <c r="BN2982" s="3"/>
      <c r="BP2982" s="3"/>
    </row>
    <row r="2983" spans="1:68" x14ac:dyDescent="0.25">
      <c r="A2983" s="1"/>
      <c r="B2983" s="2"/>
      <c r="BJ2983" s="3"/>
      <c r="BL2983" s="3"/>
      <c r="BN2983" s="3"/>
      <c r="BP2983" s="3"/>
    </row>
    <row r="2984" spans="1:68" x14ac:dyDescent="0.25">
      <c r="A2984" s="1"/>
      <c r="B2984" s="2"/>
      <c r="BJ2984" s="3"/>
      <c r="BL2984" s="3"/>
      <c r="BN2984" s="3"/>
      <c r="BP2984" s="3"/>
    </row>
    <row r="2985" spans="1:68" x14ac:dyDescent="0.25">
      <c r="A2985" s="1"/>
      <c r="B2985" s="2"/>
      <c r="BJ2985" s="3"/>
      <c r="BL2985" s="3"/>
      <c r="BN2985" s="3"/>
      <c r="BP2985" s="3"/>
    </row>
    <row r="2986" spans="1:68" x14ac:dyDescent="0.25">
      <c r="A2986" s="1"/>
      <c r="B2986" s="2"/>
      <c r="BJ2986" s="3"/>
      <c r="BL2986" s="3"/>
      <c r="BN2986" s="3"/>
      <c r="BP2986" s="3"/>
    </row>
    <row r="2987" spans="1:68" x14ac:dyDescent="0.25">
      <c r="A2987" s="1"/>
      <c r="B2987" s="2"/>
      <c r="BJ2987" s="3"/>
      <c r="BL2987" s="3"/>
      <c r="BN2987" s="3"/>
      <c r="BP2987" s="3"/>
    </row>
    <row r="2988" spans="1:68" x14ac:dyDescent="0.25">
      <c r="A2988" s="1"/>
      <c r="B2988" s="2"/>
      <c r="BJ2988" s="3"/>
      <c r="BL2988" s="3"/>
      <c r="BN2988" s="3"/>
      <c r="BP2988" s="3"/>
    </row>
    <row r="2989" spans="1:68" x14ac:dyDescent="0.25">
      <c r="A2989" s="1"/>
      <c r="B2989" s="2"/>
      <c r="BJ2989" s="3"/>
      <c r="BL2989" s="3"/>
      <c r="BN2989" s="3"/>
      <c r="BP2989" s="3"/>
    </row>
    <row r="2990" spans="1:68" x14ac:dyDescent="0.25">
      <c r="A2990" s="1"/>
      <c r="B2990" s="2"/>
      <c r="BJ2990" s="3"/>
      <c r="BL2990" s="3"/>
      <c r="BN2990" s="3"/>
      <c r="BP2990" s="3"/>
    </row>
    <row r="2991" spans="1:68" x14ac:dyDescent="0.25">
      <c r="A2991" s="1"/>
      <c r="B2991" s="2"/>
      <c r="BJ2991" s="3"/>
      <c r="BL2991" s="3"/>
      <c r="BN2991" s="3"/>
      <c r="BP2991" s="3"/>
    </row>
    <row r="2992" spans="1:68" x14ac:dyDescent="0.25">
      <c r="A2992" s="1"/>
      <c r="B2992" s="2"/>
      <c r="BJ2992" s="3"/>
      <c r="BL2992" s="3"/>
      <c r="BN2992" s="3"/>
      <c r="BP2992" s="3"/>
    </row>
    <row r="2993" spans="1:68" x14ac:dyDescent="0.25">
      <c r="A2993" s="1"/>
      <c r="B2993" s="2"/>
      <c r="BJ2993" s="3"/>
      <c r="BL2993" s="3"/>
      <c r="BN2993" s="3"/>
      <c r="BP2993" s="3"/>
    </row>
    <row r="2994" spans="1:68" x14ac:dyDescent="0.25">
      <c r="A2994" s="1"/>
      <c r="B2994" s="2"/>
      <c r="BJ2994" s="3"/>
      <c r="BL2994" s="3"/>
      <c r="BN2994" s="3"/>
      <c r="BP2994" s="3"/>
    </row>
    <row r="2995" spans="1:68" x14ac:dyDescent="0.25">
      <c r="A2995" s="1"/>
      <c r="B2995" s="2"/>
      <c r="BJ2995" s="3"/>
      <c r="BL2995" s="3"/>
      <c r="BN2995" s="3"/>
      <c r="BP2995" s="3"/>
    </row>
    <row r="2996" spans="1:68" x14ac:dyDescent="0.25">
      <c r="A2996" s="1"/>
      <c r="B2996" s="2"/>
      <c r="BJ2996" s="3"/>
      <c r="BL2996" s="3"/>
      <c r="BN2996" s="3"/>
      <c r="BP2996" s="3"/>
    </row>
    <row r="2997" spans="1:68" x14ac:dyDescent="0.25">
      <c r="A2997" s="1"/>
      <c r="B2997" s="2"/>
      <c r="BJ2997" s="3"/>
      <c r="BL2997" s="3"/>
      <c r="BN2997" s="3"/>
      <c r="BP2997" s="3"/>
    </row>
    <row r="2998" spans="1:68" x14ac:dyDescent="0.25">
      <c r="A2998" s="1"/>
      <c r="B2998" s="2"/>
      <c r="BJ2998" s="3"/>
      <c r="BL2998" s="3"/>
      <c r="BN2998" s="3"/>
      <c r="BP2998" s="3"/>
    </row>
    <row r="2999" spans="1:68" x14ac:dyDescent="0.25">
      <c r="A2999" s="1"/>
      <c r="B2999" s="2"/>
      <c r="BJ2999" s="3"/>
      <c r="BL2999" s="3"/>
      <c r="BN2999" s="3"/>
      <c r="BP2999" s="3"/>
    </row>
    <row r="3000" spans="1:68" x14ac:dyDescent="0.25">
      <c r="A3000" s="1"/>
      <c r="B3000" s="2"/>
      <c r="BJ3000" s="3"/>
      <c r="BL3000" s="3"/>
      <c r="BN3000" s="3"/>
      <c r="BP3000" s="3"/>
    </row>
    <row r="3001" spans="1:68" x14ac:dyDescent="0.25">
      <c r="A3001" s="1"/>
      <c r="B3001" s="2"/>
      <c r="BJ3001" s="3"/>
      <c r="BL3001" s="3"/>
      <c r="BN3001" s="3"/>
      <c r="BP3001" s="3"/>
    </row>
    <row r="3002" spans="1:68" x14ac:dyDescent="0.25">
      <c r="A3002" s="1"/>
      <c r="B3002" s="2"/>
      <c r="BJ3002" s="3"/>
      <c r="BL3002" s="3"/>
      <c r="BN3002" s="3"/>
      <c r="BP3002" s="3"/>
    </row>
    <row r="3003" spans="1:68" x14ac:dyDescent="0.25">
      <c r="A3003" s="1"/>
      <c r="B3003" s="2"/>
      <c r="BJ3003" s="3"/>
      <c r="BL3003" s="3"/>
      <c r="BN3003" s="3"/>
      <c r="BP3003" s="3"/>
    </row>
    <row r="3004" spans="1:68" x14ac:dyDescent="0.25">
      <c r="A3004" s="1"/>
      <c r="B3004" s="2"/>
      <c r="BJ3004" s="3"/>
      <c r="BL3004" s="3"/>
      <c r="BN3004" s="3"/>
      <c r="BP3004" s="3"/>
    </row>
    <row r="3005" spans="1:68" x14ac:dyDescent="0.25">
      <c r="A3005" s="1"/>
      <c r="B3005" s="2"/>
      <c r="BJ3005" s="3"/>
      <c r="BL3005" s="3"/>
      <c r="BN3005" s="3"/>
      <c r="BP3005" s="3"/>
    </row>
    <row r="3006" spans="1:68" x14ac:dyDescent="0.25">
      <c r="A3006" s="1"/>
      <c r="B3006" s="2"/>
      <c r="BJ3006" s="3"/>
      <c r="BL3006" s="3"/>
      <c r="BN3006" s="3"/>
      <c r="BP3006" s="3"/>
    </row>
    <row r="3007" spans="1:68" x14ac:dyDescent="0.25">
      <c r="A3007" s="1"/>
      <c r="B3007" s="2"/>
      <c r="BJ3007" s="3"/>
      <c r="BL3007" s="3"/>
      <c r="BN3007" s="3"/>
      <c r="BP3007" s="3"/>
    </row>
    <row r="3008" spans="1:68" x14ac:dyDescent="0.25">
      <c r="A3008" s="1"/>
      <c r="B3008" s="2"/>
      <c r="BJ3008" s="3"/>
      <c r="BL3008" s="3"/>
      <c r="BN3008" s="3"/>
      <c r="BP3008" s="3"/>
    </row>
    <row r="3009" spans="1:68" x14ac:dyDescent="0.25">
      <c r="A3009" s="1"/>
      <c r="B3009" s="2"/>
      <c r="BJ3009" s="3"/>
      <c r="BL3009" s="3"/>
      <c r="BN3009" s="3"/>
      <c r="BP3009" s="3"/>
    </row>
    <row r="3010" spans="1:68" x14ac:dyDescent="0.25">
      <c r="A3010" s="1"/>
      <c r="B3010" s="2"/>
      <c r="BJ3010" s="3"/>
      <c r="BL3010" s="3"/>
      <c r="BN3010" s="3"/>
      <c r="BP3010" s="3"/>
    </row>
    <row r="3011" spans="1:68" x14ac:dyDescent="0.25">
      <c r="A3011" s="1"/>
      <c r="B3011" s="2"/>
      <c r="BJ3011" s="3"/>
      <c r="BL3011" s="3"/>
      <c r="BN3011" s="3"/>
      <c r="BP3011" s="3"/>
    </row>
    <row r="3012" spans="1:68" x14ac:dyDescent="0.25">
      <c r="A3012" s="1"/>
      <c r="B3012" s="2"/>
      <c r="BJ3012" s="3"/>
      <c r="BL3012" s="3"/>
      <c r="BN3012" s="3"/>
      <c r="BP3012" s="3"/>
    </row>
    <row r="3013" spans="1:68" x14ac:dyDescent="0.25">
      <c r="A3013" s="1"/>
      <c r="B3013" s="2"/>
      <c r="BJ3013" s="3"/>
      <c r="BL3013" s="3"/>
      <c r="BN3013" s="3"/>
      <c r="BP3013" s="3"/>
    </row>
    <row r="3014" spans="1:68" x14ac:dyDescent="0.25">
      <c r="A3014" s="1"/>
      <c r="B3014" s="2"/>
      <c r="BJ3014" s="3"/>
      <c r="BL3014" s="3"/>
      <c r="BN3014" s="3"/>
      <c r="BP3014" s="3"/>
    </row>
    <row r="3015" spans="1:68" x14ac:dyDescent="0.25">
      <c r="A3015" s="1"/>
      <c r="B3015" s="2"/>
      <c r="BJ3015" s="3"/>
      <c r="BL3015" s="3"/>
      <c r="BN3015" s="3"/>
      <c r="BP3015" s="3"/>
    </row>
    <row r="3016" spans="1:68" x14ac:dyDescent="0.25">
      <c r="A3016" s="1"/>
      <c r="B3016" s="2"/>
      <c r="BJ3016" s="3"/>
      <c r="BL3016" s="3"/>
      <c r="BN3016" s="3"/>
      <c r="BP3016" s="3"/>
    </row>
    <row r="3017" spans="1:68" x14ac:dyDescent="0.25">
      <c r="A3017" s="1"/>
      <c r="B3017" s="2"/>
      <c r="BJ3017" s="3"/>
      <c r="BL3017" s="3"/>
      <c r="BN3017" s="3"/>
      <c r="BP3017" s="3"/>
    </row>
    <row r="3018" spans="1:68" x14ac:dyDescent="0.25">
      <c r="A3018" s="1"/>
      <c r="B3018" s="2"/>
      <c r="BJ3018" s="3"/>
      <c r="BL3018" s="3"/>
      <c r="BN3018" s="3"/>
      <c r="BP3018" s="3"/>
    </row>
    <row r="3019" spans="1:68" x14ac:dyDescent="0.25">
      <c r="A3019" s="1"/>
      <c r="B3019" s="2"/>
      <c r="BJ3019" s="3"/>
      <c r="BL3019" s="3"/>
      <c r="BN3019" s="3"/>
      <c r="BP3019" s="3"/>
    </row>
    <row r="3020" spans="1:68" x14ac:dyDescent="0.25">
      <c r="A3020" s="1"/>
      <c r="B3020" s="2"/>
      <c r="BJ3020" s="3"/>
      <c r="BL3020" s="3"/>
      <c r="BN3020" s="3"/>
      <c r="BP3020" s="3"/>
    </row>
    <row r="3021" spans="1:68" x14ac:dyDescent="0.25">
      <c r="A3021" s="1"/>
      <c r="B3021" s="2"/>
      <c r="BJ3021" s="3"/>
      <c r="BL3021" s="3"/>
      <c r="BN3021" s="3"/>
      <c r="BP3021" s="3"/>
    </row>
    <row r="3022" spans="1:68" x14ac:dyDescent="0.25">
      <c r="A3022" s="1"/>
      <c r="B3022" s="2"/>
      <c r="BJ3022" s="3"/>
      <c r="BL3022" s="3"/>
      <c r="BN3022" s="3"/>
      <c r="BP3022" s="3"/>
    </row>
    <row r="3023" spans="1:68" x14ac:dyDescent="0.25">
      <c r="A3023" s="1"/>
      <c r="B3023" s="2"/>
      <c r="BJ3023" s="3"/>
      <c r="BL3023" s="3"/>
      <c r="BN3023" s="3"/>
      <c r="BP3023" s="3"/>
    </row>
    <row r="3024" spans="1:68" x14ac:dyDescent="0.25">
      <c r="A3024" s="1"/>
      <c r="B3024" s="2"/>
      <c r="BJ3024" s="3"/>
      <c r="BL3024" s="3"/>
      <c r="BN3024" s="3"/>
      <c r="BP3024" s="3"/>
    </row>
    <row r="3025" spans="1:68" x14ac:dyDescent="0.25">
      <c r="A3025" s="1"/>
      <c r="B3025" s="2"/>
      <c r="BJ3025" s="3"/>
      <c r="BL3025" s="3"/>
      <c r="BN3025" s="3"/>
      <c r="BP3025" s="3"/>
    </row>
    <row r="3026" spans="1:68" x14ac:dyDescent="0.25">
      <c r="A3026" s="1"/>
      <c r="B3026" s="2"/>
      <c r="BJ3026" s="3"/>
      <c r="BL3026" s="3"/>
      <c r="BN3026" s="3"/>
      <c r="BP3026" s="3"/>
    </row>
    <row r="3027" spans="1:68" x14ac:dyDescent="0.25">
      <c r="A3027" s="1"/>
      <c r="B3027" s="2"/>
      <c r="BJ3027" s="3"/>
      <c r="BL3027" s="3"/>
      <c r="BN3027" s="3"/>
      <c r="BP3027" s="3"/>
    </row>
    <row r="3028" spans="1:68" x14ac:dyDescent="0.25">
      <c r="A3028" s="1"/>
      <c r="B3028" s="2"/>
      <c r="BJ3028" s="3"/>
      <c r="BL3028" s="3"/>
      <c r="BN3028" s="3"/>
      <c r="BP3028" s="3"/>
    </row>
    <row r="3029" spans="1:68" x14ac:dyDescent="0.25">
      <c r="A3029" s="1"/>
      <c r="B3029" s="2"/>
      <c r="BJ3029" s="3"/>
      <c r="BL3029" s="3"/>
      <c r="BN3029" s="3"/>
      <c r="BP3029" s="3"/>
    </row>
    <row r="3030" spans="1:68" x14ac:dyDescent="0.25">
      <c r="A3030" s="1"/>
      <c r="B3030" s="2"/>
      <c r="BJ3030" s="3"/>
      <c r="BL3030" s="3"/>
      <c r="BN3030" s="3"/>
      <c r="BP3030" s="3"/>
    </row>
    <row r="3031" spans="1:68" x14ac:dyDescent="0.25">
      <c r="A3031" s="1"/>
      <c r="B3031" s="2"/>
      <c r="BJ3031" s="3"/>
      <c r="BL3031" s="3"/>
      <c r="BN3031" s="3"/>
      <c r="BP3031" s="3"/>
    </row>
    <row r="3032" spans="1:68" x14ac:dyDescent="0.25">
      <c r="A3032" s="1"/>
      <c r="B3032" s="2"/>
      <c r="BJ3032" s="3"/>
      <c r="BL3032" s="3"/>
      <c r="BN3032" s="3"/>
      <c r="BP3032" s="3"/>
    </row>
    <row r="3033" spans="1:68" x14ac:dyDescent="0.25">
      <c r="A3033" s="1"/>
      <c r="B3033" s="2"/>
      <c r="BJ3033" s="3"/>
      <c r="BL3033" s="3"/>
      <c r="BN3033" s="3"/>
      <c r="BP3033" s="3"/>
    </row>
    <row r="3034" spans="1:68" x14ac:dyDescent="0.25">
      <c r="A3034" s="1"/>
      <c r="B3034" s="2"/>
      <c r="BJ3034" s="3"/>
      <c r="BL3034" s="3"/>
      <c r="BN3034" s="3"/>
      <c r="BP3034" s="3"/>
    </row>
    <row r="3035" spans="1:68" x14ac:dyDescent="0.25">
      <c r="A3035" s="1"/>
      <c r="B3035" s="2"/>
      <c r="BJ3035" s="3"/>
      <c r="BL3035" s="3"/>
      <c r="BN3035" s="3"/>
      <c r="BP3035" s="3"/>
    </row>
    <row r="3036" spans="1:68" x14ac:dyDescent="0.25">
      <c r="A3036" s="1"/>
      <c r="B3036" s="2"/>
      <c r="BJ3036" s="3"/>
      <c r="BL3036" s="3"/>
      <c r="BN3036" s="3"/>
      <c r="BP3036" s="3"/>
    </row>
    <row r="3037" spans="1:68" x14ac:dyDescent="0.25">
      <c r="A3037" s="1"/>
      <c r="B3037" s="2"/>
      <c r="BJ3037" s="3"/>
      <c r="BL3037" s="3"/>
      <c r="BN3037" s="3"/>
      <c r="BP3037" s="3"/>
    </row>
    <row r="3038" spans="1:68" x14ac:dyDescent="0.25">
      <c r="A3038" s="1"/>
      <c r="B3038" s="2"/>
      <c r="BJ3038" s="3"/>
      <c r="BL3038" s="3"/>
      <c r="BN3038" s="3"/>
      <c r="BP3038" s="3"/>
    </row>
    <row r="3039" spans="1:68" x14ac:dyDescent="0.25">
      <c r="A3039" s="1"/>
      <c r="B3039" s="2"/>
      <c r="BJ3039" s="3"/>
      <c r="BL3039" s="3"/>
      <c r="BN3039" s="3"/>
      <c r="BP3039" s="3"/>
    </row>
    <row r="3040" spans="1:68" x14ac:dyDescent="0.25">
      <c r="A3040" s="1"/>
      <c r="B3040" s="2"/>
      <c r="BJ3040" s="3"/>
      <c r="BL3040" s="3"/>
      <c r="BN3040" s="3"/>
      <c r="BP3040" s="3"/>
    </row>
    <row r="3041" spans="1:68" x14ac:dyDescent="0.25">
      <c r="A3041" s="1"/>
      <c r="B3041" s="2"/>
      <c r="BJ3041" s="3"/>
      <c r="BL3041" s="3"/>
      <c r="BN3041" s="3"/>
      <c r="BP3041" s="3"/>
    </row>
    <row r="3042" spans="1:68" x14ac:dyDescent="0.25">
      <c r="A3042" s="1"/>
      <c r="B3042" s="2"/>
      <c r="BJ3042" s="3"/>
      <c r="BL3042" s="3"/>
      <c r="BN3042" s="3"/>
      <c r="BP3042" s="3"/>
    </row>
    <row r="3043" spans="1:68" x14ac:dyDescent="0.25">
      <c r="A3043" s="1"/>
      <c r="B3043" s="2"/>
      <c r="BJ3043" s="3"/>
      <c r="BL3043" s="3"/>
      <c r="BN3043" s="3"/>
      <c r="BP3043" s="3"/>
    </row>
    <row r="3044" spans="1:68" x14ac:dyDescent="0.25">
      <c r="A3044" s="1"/>
      <c r="B3044" s="2"/>
      <c r="BJ3044" s="3"/>
      <c r="BL3044" s="3"/>
      <c r="BN3044" s="3"/>
      <c r="BP3044" s="3"/>
    </row>
    <row r="3045" spans="1:68" x14ac:dyDescent="0.25">
      <c r="A3045" s="1"/>
      <c r="B3045" s="2"/>
      <c r="BJ3045" s="3"/>
      <c r="BL3045" s="3"/>
      <c r="BN3045" s="3"/>
      <c r="BP3045" s="3"/>
    </row>
    <row r="3046" spans="1:68" x14ac:dyDescent="0.25">
      <c r="A3046" s="1"/>
      <c r="B3046" s="2"/>
      <c r="BJ3046" s="3"/>
      <c r="BL3046" s="3"/>
      <c r="BN3046" s="3"/>
      <c r="BP3046" s="3"/>
    </row>
    <row r="3047" spans="1:68" x14ac:dyDescent="0.25">
      <c r="A3047" s="1"/>
      <c r="B3047" s="2"/>
      <c r="BJ3047" s="3"/>
      <c r="BL3047" s="3"/>
      <c r="BN3047" s="3"/>
      <c r="BP3047" s="3"/>
    </row>
    <row r="3048" spans="1:68" x14ac:dyDescent="0.25">
      <c r="A3048" s="1"/>
      <c r="B3048" s="2"/>
      <c r="BJ3048" s="3"/>
      <c r="BL3048" s="3"/>
      <c r="BN3048" s="3"/>
      <c r="BP3048" s="3"/>
    </row>
    <row r="3049" spans="1:68" x14ac:dyDescent="0.25">
      <c r="A3049" s="1"/>
      <c r="B3049" s="2"/>
      <c r="BJ3049" s="3"/>
      <c r="BL3049" s="3"/>
      <c r="BN3049" s="3"/>
      <c r="BP3049" s="3"/>
    </row>
    <row r="3050" spans="1:68" x14ac:dyDescent="0.25">
      <c r="A3050" s="1"/>
      <c r="B3050" s="2"/>
      <c r="BJ3050" s="3"/>
      <c r="BL3050" s="3"/>
      <c r="BN3050" s="3"/>
      <c r="BP3050" s="3"/>
    </row>
    <row r="3051" spans="1:68" x14ac:dyDescent="0.25">
      <c r="A3051" s="1"/>
      <c r="B3051" s="2"/>
      <c r="BJ3051" s="3"/>
      <c r="BL3051" s="3"/>
      <c r="BN3051" s="3"/>
      <c r="BP3051" s="3"/>
    </row>
    <row r="3052" spans="1:68" x14ac:dyDescent="0.25">
      <c r="A3052" s="1"/>
      <c r="B3052" s="2"/>
      <c r="BJ3052" s="3"/>
      <c r="BL3052" s="3"/>
      <c r="BN3052" s="3"/>
      <c r="BP3052" s="3"/>
    </row>
    <row r="3053" spans="1:68" x14ac:dyDescent="0.25">
      <c r="A3053" s="1"/>
      <c r="B3053" s="2"/>
      <c r="BJ3053" s="3"/>
      <c r="BL3053" s="3"/>
      <c r="BN3053" s="3"/>
      <c r="BP3053" s="3"/>
    </row>
    <row r="3054" spans="1:68" x14ac:dyDescent="0.25">
      <c r="A3054" s="1"/>
      <c r="B3054" s="2"/>
      <c r="BJ3054" s="3"/>
      <c r="BL3054" s="3"/>
      <c r="BN3054" s="3"/>
      <c r="BP3054" s="3"/>
    </row>
    <row r="3055" spans="1:68" x14ac:dyDescent="0.25">
      <c r="A3055" s="1"/>
      <c r="B3055" s="2"/>
      <c r="BJ3055" s="3"/>
      <c r="BL3055" s="3"/>
      <c r="BN3055" s="3"/>
      <c r="BP3055" s="3"/>
    </row>
    <row r="3056" spans="1:68" x14ac:dyDescent="0.25">
      <c r="A3056" s="1"/>
      <c r="B3056" s="2"/>
      <c r="BJ3056" s="3"/>
      <c r="BL3056" s="3"/>
      <c r="BN3056" s="3"/>
      <c r="BP3056" s="3"/>
    </row>
    <row r="3057" spans="1:68" x14ac:dyDescent="0.25">
      <c r="A3057" s="1"/>
      <c r="B3057" s="2"/>
      <c r="BJ3057" s="3"/>
      <c r="BL3057" s="3"/>
      <c r="BN3057" s="3"/>
      <c r="BP3057" s="3"/>
    </row>
    <row r="3058" spans="1:68" x14ac:dyDescent="0.25">
      <c r="A3058" s="1"/>
      <c r="B3058" s="2"/>
      <c r="BJ3058" s="3"/>
      <c r="BL3058" s="3"/>
      <c r="BN3058" s="3"/>
      <c r="BP3058" s="3"/>
    </row>
    <row r="3059" spans="1:68" x14ac:dyDescent="0.25">
      <c r="A3059" s="1"/>
      <c r="B3059" s="2"/>
      <c r="BJ3059" s="3"/>
      <c r="BL3059" s="3"/>
      <c r="BN3059" s="3"/>
      <c r="BP3059" s="3"/>
    </row>
    <row r="3060" spans="1:68" x14ac:dyDescent="0.25">
      <c r="A3060" s="1"/>
      <c r="B3060" s="2"/>
      <c r="BJ3060" s="3"/>
      <c r="BL3060" s="3"/>
      <c r="BN3060" s="3"/>
      <c r="BP3060" s="3"/>
    </row>
    <row r="3061" spans="1:68" x14ac:dyDescent="0.25">
      <c r="A3061" s="1"/>
      <c r="B3061" s="2"/>
      <c r="BJ3061" s="3"/>
      <c r="BL3061" s="3"/>
      <c r="BN3061" s="3"/>
      <c r="BP3061" s="3"/>
    </row>
    <row r="3062" spans="1:68" x14ac:dyDescent="0.25">
      <c r="A3062" s="1"/>
      <c r="B3062" s="2"/>
      <c r="BJ3062" s="3"/>
      <c r="BL3062" s="3"/>
      <c r="BN3062" s="3"/>
      <c r="BP3062" s="3"/>
    </row>
    <row r="3063" spans="1:68" x14ac:dyDescent="0.25">
      <c r="A3063" s="1"/>
      <c r="B3063" s="2"/>
      <c r="BJ3063" s="3"/>
      <c r="BL3063" s="3"/>
      <c r="BN3063" s="3"/>
      <c r="BP3063" s="3"/>
    </row>
    <row r="3064" spans="1:68" x14ac:dyDescent="0.25">
      <c r="A3064" s="1"/>
      <c r="B3064" s="2"/>
      <c r="BJ3064" s="3"/>
      <c r="BL3064" s="3"/>
      <c r="BN3064" s="3"/>
      <c r="BP3064" s="3"/>
    </row>
    <row r="3065" spans="1:68" x14ac:dyDescent="0.25">
      <c r="A3065" s="1"/>
      <c r="B3065" s="2"/>
      <c r="BJ3065" s="3"/>
      <c r="BL3065" s="3"/>
      <c r="BN3065" s="3"/>
      <c r="BP3065" s="3"/>
    </row>
    <row r="3066" spans="1:68" x14ac:dyDescent="0.25">
      <c r="A3066" s="1"/>
      <c r="B3066" s="2"/>
      <c r="BJ3066" s="3"/>
      <c r="BL3066" s="3"/>
      <c r="BN3066" s="3"/>
      <c r="BP3066" s="3"/>
    </row>
    <row r="3067" spans="1:68" x14ac:dyDescent="0.25">
      <c r="A3067" s="1"/>
      <c r="B3067" s="2"/>
      <c r="BJ3067" s="3"/>
      <c r="BL3067" s="3"/>
      <c r="BN3067" s="3"/>
      <c r="BP3067" s="3"/>
    </row>
    <row r="3068" spans="1:68" x14ac:dyDescent="0.25">
      <c r="A3068" s="1"/>
      <c r="B3068" s="2"/>
      <c r="BJ3068" s="3"/>
      <c r="BL3068" s="3"/>
      <c r="BN3068" s="3"/>
      <c r="BP3068" s="3"/>
    </row>
    <row r="3069" spans="1:68" x14ac:dyDescent="0.25">
      <c r="A3069" s="1"/>
      <c r="B3069" s="2"/>
      <c r="BJ3069" s="3"/>
      <c r="BL3069" s="3"/>
      <c r="BN3069" s="3"/>
      <c r="BP3069" s="3"/>
    </row>
    <row r="3070" spans="1:68" x14ac:dyDescent="0.25">
      <c r="A3070" s="1"/>
      <c r="B3070" s="2"/>
      <c r="BJ3070" s="3"/>
      <c r="BL3070" s="3"/>
      <c r="BN3070" s="3"/>
      <c r="BP3070" s="3"/>
    </row>
    <row r="3071" spans="1:68" x14ac:dyDescent="0.25">
      <c r="A3071" s="1"/>
      <c r="B3071" s="2"/>
      <c r="BJ3071" s="3"/>
      <c r="BL3071" s="3"/>
      <c r="BN3071" s="3"/>
      <c r="BP3071" s="3"/>
    </row>
    <row r="3072" spans="1:68" x14ac:dyDescent="0.25">
      <c r="A3072" s="1"/>
      <c r="B3072" s="2"/>
      <c r="BJ3072" s="3"/>
      <c r="BL3072" s="3"/>
      <c r="BN3072" s="3"/>
      <c r="BP3072" s="3"/>
    </row>
    <row r="3073" spans="1:68" x14ac:dyDescent="0.25">
      <c r="A3073" s="1"/>
      <c r="B3073" s="2"/>
      <c r="BJ3073" s="3"/>
      <c r="BL3073" s="3"/>
      <c r="BN3073" s="3"/>
      <c r="BP3073" s="3"/>
    </row>
    <row r="3074" spans="1:68" x14ac:dyDescent="0.25">
      <c r="A3074" s="1"/>
      <c r="B3074" s="2"/>
      <c r="BJ3074" s="3"/>
      <c r="BL3074" s="3"/>
      <c r="BN3074" s="3"/>
      <c r="BP3074" s="3"/>
    </row>
    <row r="3075" spans="1:68" x14ac:dyDescent="0.25">
      <c r="A3075" s="1"/>
      <c r="B3075" s="2"/>
      <c r="BJ3075" s="3"/>
      <c r="BL3075" s="3"/>
      <c r="BN3075" s="3"/>
      <c r="BP3075" s="3"/>
    </row>
    <row r="3076" spans="1:68" x14ac:dyDescent="0.25">
      <c r="A3076" s="1"/>
      <c r="B3076" s="2"/>
      <c r="BJ3076" s="3"/>
      <c r="BL3076" s="3"/>
      <c r="BN3076" s="3"/>
      <c r="BP3076" s="3"/>
    </row>
    <row r="3077" spans="1:68" x14ac:dyDescent="0.25">
      <c r="A3077" s="1"/>
      <c r="B3077" s="2"/>
      <c r="BJ3077" s="3"/>
      <c r="BL3077" s="3"/>
      <c r="BN3077" s="3"/>
      <c r="BP3077" s="3"/>
    </row>
    <row r="3078" spans="1:68" x14ac:dyDescent="0.25">
      <c r="A3078" s="1"/>
      <c r="B3078" s="2"/>
      <c r="BJ3078" s="3"/>
      <c r="BL3078" s="3"/>
      <c r="BN3078" s="3"/>
      <c r="BP3078" s="3"/>
    </row>
    <row r="3079" spans="1:68" x14ac:dyDescent="0.25">
      <c r="A3079" s="1"/>
      <c r="B3079" s="2"/>
      <c r="BJ3079" s="3"/>
      <c r="BL3079" s="3"/>
      <c r="BN3079" s="3"/>
      <c r="BP3079" s="3"/>
    </row>
    <row r="3080" spans="1:68" x14ac:dyDescent="0.25">
      <c r="A3080" s="1"/>
      <c r="B3080" s="2"/>
      <c r="BJ3080" s="3"/>
      <c r="BL3080" s="3"/>
      <c r="BN3080" s="3"/>
      <c r="BP3080" s="3"/>
    </row>
    <row r="3081" spans="1:68" x14ac:dyDescent="0.25">
      <c r="A3081" s="1"/>
      <c r="B3081" s="2"/>
      <c r="BJ3081" s="3"/>
      <c r="BL3081" s="3"/>
      <c r="BN3081" s="3"/>
      <c r="BP3081" s="3"/>
    </row>
    <row r="3082" spans="1:68" x14ac:dyDescent="0.25">
      <c r="A3082" s="1"/>
      <c r="B3082" s="2"/>
      <c r="BJ3082" s="3"/>
      <c r="BL3082" s="3"/>
      <c r="BN3082" s="3"/>
      <c r="BP3082" s="3"/>
    </row>
    <row r="3083" spans="1:68" x14ac:dyDescent="0.25">
      <c r="A3083" s="1"/>
      <c r="B3083" s="2"/>
      <c r="BJ3083" s="3"/>
      <c r="BL3083" s="3"/>
      <c r="BN3083" s="3"/>
      <c r="BP3083" s="3"/>
    </row>
    <row r="3084" spans="1:68" x14ac:dyDescent="0.25">
      <c r="A3084" s="1"/>
      <c r="B3084" s="2"/>
      <c r="BJ3084" s="3"/>
      <c r="BL3084" s="3"/>
      <c r="BN3084" s="3"/>
      <c r="BP3084" s="3"/>
    </row>
    <row r="3085" spans="1:68" x14ac:dyDescent="0.25">
      <c r="A3085" s="1"/>
      <c r="B3085" s="2"/>
      <c r="BJ3085" s="3"/>
      <c r="BL3085" s="3"/>
      <c r="BN3085" s="3"/>
      <c r="BP3085" s="3"/>
    </row>
    <row r="3086" spans="1:68" x14ac:dyDescent="0.25">
      <c r="A3086" s="1"/>
      <c r="B3086" s="2"/>
      <c r="BJ3086" s="3"/>
      <c r="BL3086" s="3"/>
      <c r="BN3086" s="3"/>
      <c r="BP3086" s="3"/>
    </row>
    <row r="3087" spans="1:68" x14ac:dyDescent="0.25">
      <c r="A3087" s="1"/>
      <c r="B3087" s="2"/>
      <c r="BJ3087" s="3"/>
      <c r="BL3087" s="3"/>
      <c r="BN3087" s="3"/>
      <c r="BP3087" s="3"/>
    </row>
    <row r="3088" spans="1:68" x14ac:dyDescent="0.25">
      <c r="A3088" s="1"/>
      <c r="B3088" s="2"/>
      <c r="BJ3088" s="3"/>
      <c r="BL3088" s="3"/>
      <c r="BN3088" s="3"/>
      <c r="BP3088" s="3"/>
    </row>
    <row r="3089" spans="1:68" x14ac:dyDescent="0.25">
      <c r="A3089" s="1"/>
      <c r="B3089" s="2"/>
      <c r="BJ3089" s="3"/>
      <c r="BL3089" s="3"/>
      <c r="BN3089" s="3"/>
      <c r="BP3089" s="3"/>
    </row>
    <row r="3090" spans="1:68" x14ac:dyDescent="0.25">
      <c r="A3090" s="1"/>
      <c r="B3090" s="2"/>
      <c r="BJ3090" s="3"/>
      <c r="BL3090" s="3"/>
      <c r="BN3090" s="3"/>
      <c r="BP3090" s="3"/>
    </row>
    <row r="3091" spans="1:68" x14ac:dyDescent="0.25">
      <c r="A3091" s="1"/>
      <c r="B3091" s="2"/>
      <c r="BJ3091" s="3"/>
      <c r="BL3091" s="3"/>
      <c r="BN3091" s="3"/>
      <c r="BP3091" s="3"/>
    </row>
    <row r="3092" spans="1:68" x14ac:dyDescent="0.25">
      <c r="A3092" s="1"/>
      <c r="B3092" s="2"/>
      <c r="BJ3092" s="3"/>
      <c r="BL3092" s="3"/>
      <c r="BN3092" s="3"/>
      <c r="BP3092" s="3"/>
    </row>
    <row r="3093" spans="1:68" x14ac:dyDescent="0.25">
      <c r="A3093" s="1"/>
      <c r="B3093" s="2"/>
      <c r="BJ3093" s="3"/>
      <c r="BL3093" s="3"/>
      <c r="BN3093" s="3"/>
      <c r="BP3093" s="3"/>
    </row>
    <row r="3094" spans="1:68" x14ac:dyDescent="0.25">
      <c r="A3094" s="1"/>
      <c r="B3094" s="2"/>
      <c r="BJ3094" s="3"/>
      <c r="BL3094" s="3"/>
      <c r="BN3094" s="3"/>
      <c r="BP3094" s="3"/>
    </row>
    <row r="3095" spans="1:68" x14ac:dyDescent="0.25">
      <c r="A3095" s="1"/>
      <c r="B3095" s="2"/>
      <c r="BJ3095" s="3"/>
      <c r="BL3095" s="3"/>
      <c r="BN3095" s="3"/>
      <c r="BP3095" s="3"/>
    </row>
    <row r="3096" spans="1:68" x14ac:dyDescent="0.25">
      <c r="A3096" s="1"/>
      <c r="B3096" s="2"/>
      <c r="BJ3096" s="3"/>
      <c r="BL3096" s="3"/>
      <c r="BN3096" s="3"/>
      <c r="BP3096" s="3"/>
    </row>
    <row r="3097" spans="1:68" x14ac:dyDescent="0.25">
      <c r="A3097" s="1"/>
      <c r="B3097" s="2"/>
      <c r="BJ3097" s="3"/>
      <c r="BL3097" s="3"/>
      <c r="BN3097" s="3"/>
      <c r="BP3097" s="3"/>
    </row>
    <row r="3098" spans="1:68" x14ac:dyDescent="0.25">
      <c r="A3098" s="1"/>
      <c r="B3098" s="2"/>
      <c r="BJ3098" s="3"/>
      <c r="BL3098" s="3"/>
      <c r="BN3098" s="3"/>
      <c r="BP3098" s="3"/>
    </row>
    <row r="3099" spans="1:68" x14ac:dyDescent="0.25">
      <c r="A3099" s="1"/>
      <c r="B3099" s="2"/>
      <c r="BJ3099" s="3"/>
      <c r="BL3099" s="3"/>
      <c r="BN3099" s="3"/>
      <c r="BP3099" s="3"/>
    </row>
    <row r="3100" spans="1:68" x14ac:dyDescent="0.25">
      <c r="A3100" s="1"/>
      <c r="B3100" s="2"/>
      <c r="BJ3100" s="3"/>
      <c r="BL3100" s="3"/>
      <c r="BN3100" s="3"/>
      <c r="BP3100" s="3"/>
    </row>
    <row r="3101" spans="1:68" x14ac:dyDescent="0.25">
      <c r="A3101" s="1"/>
      <c r="B3101" s="2"/>
      <c r="BJ3101" s="3"/>
      <c r="BL3101" s="3"/>
      <c r="BN3101" s="3"/>
      <c r="BP3101" s="3"/>
    </row>
    <row r="3102" spans="1:68" x14ac:dyDescent="0.25">
      <c r="A3102" s="1"/>
      <c r="B3102" s="2"/>
      <c r="BJ3102" s="3"/>
      <c r="BL3102" s="3"/>
      <c r="BN3102" s="3"/>
      <c r="BP3102" s="3"/>
    </row>
    <row r="3103" spans="1:68" x14ac:dyDescent="0.25">
      <c r="A3103" s="1"/>
      <c r="B3103" s="2"/>
      <c r="BJ3103" s="3"/>
      <c r="BL3103" s="3"/>
      <c r="BN3103" s="3"/>
      <c r="BP3103" s="3"/>
    </row>
    <row r="3104" spans="1:68" x14ac:dyDescent="0.25">
      <c r="A3104" s="1"/>
      <c r="B3104" s="2"/>
      <c r="BJ3104" s="3"/>
      <c r="BL3104" s="3"/>
      <c r="BN3104" s="3"/>
      <c r="BP3104" s="3"/>
    </row>
    <row r="3105" spans="1:68" x14ac:dyDescent="0.25">
      <c r="A3105" s="1"/>
      <c r="B3105" s="2"/>
      <c r="BJ3105" s="3"/>
      <c r="BL3105" s="3"/>
      <c r="BN3105" s="3"/>
      <c r="BP3105" s="3"/>
    </row>
    <row r="3106" spans="1:68" x14ac:dyDescent="0.25">
      <c r="A3106" s="1"/>
      <c r="B3106" s="2"/>
      <c r="BJ3106" s="3"/>
      <c r="BL3106" s="3"/>
      <c r="BN3106" s="3"/>
      <c r="BP3106" s="3"/>
    </row>
    <row r="3107" spans="1:68" x14ac:dyDescent="0.25">
      <c r="A3107" s="1"/>
      <c r="B3107" s="2"/>
      <c r="BJ3107" s="3"/>
      <c r="BL3107" s="3"/>
      <c r="BN3107" s="3"/>
      <c r="BP3107" s="3"/>
    </row>
    <row r="3108" spans="1:68" x14ac:dyDescent="0.25">
      <c r="A3108" s="1"/>
      <c r="B3108" s="2"/>
      <c r="BJ3108" s="3"/>
      <c r="BL3108" s="3"/>
      <c r="BN3108" s="3"/>
      <c r="BP3108" s="3"/>
    </row>
    <row r="3109" spans="1:68" x14ac:dyDescent="0.25">
      <c r="A3109" s="1"/>
      <c r="B3109" s="2"/>
      <c r="BJ3109" s="3"/>
      <c r="BL3109" s="3"/>
      <c r="BN3109" s="3"/>
      <c r="BP3109" s="3"/>
    </row>
    <row r="3110" spans="1:68" x14ac:dyDescent="0.25">
      <c r="A3110" s="1"/>
      <c r="B3110" s="2"/>
      <c r="BJ3110" s="3"/>
      <c r="BL3110" s="3"/>
      <c r="BN3110" s="3"/>
      <c r="BP3110" s="3"/>
    </row>
    <row r="3111" spans="1:68" x14ac:dyDescent="0.25">
      <c r="A3111" s="1"/>
      <c r="B3111" s="2"/>
      <c r="BJ3111" s="3"/>
      <c r="BL3111" s="3"/>
      <c r="BN3111" s="3"/>
      <c r="BP3111" s="3"/>
    </row>
    <row r="3112" spans="1:68" x14ac:dyDescent="0.25">
      <c r="A3112" s="1"/>
      <c r="B3112" s="2"/>
      <c r="BJ3112" s="3"/>
      <c r="BL3112" s="3"/>
      <c r="BN3112" s="3"/>
      <c r="BP3112" s="3"/>
    </row>
    <row r="3113" spans="1:68" x14ac:dyDescent="0.25">
      <c r="A3113" s="1"/>
      <c r="B3113" s="2"/>
      <c r="BJ3113" s="3"/>
      <c r="BL3113" s="3"/>
      <c r="BN3113" s="3"/>
      <c r="BP3113" s="3"/>
    </row>
    <row r="3114" spans="1:68" x14ac:dyDescent="0.25">
      <c r="A3114" s="1"/>
      <c r="B3114" s="2"/>
      <c r="BJ3114" s="3"/>
      <c r="BL3114" s="3"/>
      <c r="BN3114" s="3"/>
      <c r="BP3114" s="3"/>
    </row>
    <row r="3115" spans="1:68" x14ac:dyDescent="0.25">
      <c r="A3115" s="1"/>
      <c r="B3115" s="2"/>
      <c r="BJ3115" s="3"/>
      <c r="BL3115" s="3"/>
      <c r="BN3115" s="3"/>
      <c r="BP3115" s="3"/>
    </row>
    <row r="3116" spans="1:68" x14ac:dyDescent="0.25">
      <c r="A3116" s="1"/>
      <c r="B3116" s="2"/>
      <c r="BJ3116" s="3"/>
      <c r="BL3116" s="3"/>
      <c r="BN3116" s="3"/>
      <c r="BP3116" s="3"/>
    </row>
    <row r="3117" spans="1:68" x14ac:dyDescent="0.25">
      <c r="A3117" s="1"/>
      <c r="B3117" s="2"/>
      <c r="BJ3117" s="3"/>
      <c r="BL3117" s="3"/>
      <c r="BN3117" s="3"/>
      <c r="BP3117" s="3"/>
    </row>
    <row r="3118" spans="1:68" x14ac:dyDescent="0.25">
      <c r="A3118" s="1"/>
      <c r="B3118" s="2"/>
      <c r="BJ3118" s="3"/>
      <c r="BL3118" s="3"/>
      <c r="BN3118" s="3"/>
      <c r="BP3118" s="3"/>
    </row>
    <row r="3119" spans="1:68" x14ac:dyDescent="0.25">
      <c r="A3119" s="1"/>
      <c r="B3119" s="2"/>
      <c r="BJ3119" s="3"/>
      <c r="BL3119" s="3"/>
      <c r="BN3119" s="3"/>
      <c r="BP3119" s="3"/>
    </row>
    <row r="3120" spans="1:68" x14ac:dyDescent="0.25">
      <c r="A3120" s="1"/>
      <c r="B3120" s="2"/>
      <c r="BJ3120" s="3"/>
      <c r="BL3120" s="3"/>
      <c r="BN3120" s="3"/>
      <c r="BP3120" s="3"/>
    </row>
    <row r="3121" spans="1:68" x14ac:dyDescent="0.25">
      <c r="A3121" s="1"/>
      <c r="B3121" s="2"/>
      <c r="BJ3121" s="3"/>
      <c r="BL3121" s="3"/>
      <c r="BN3121" s="3"/>
      <c r="BP3121" s="3"/>
    </row>
    <row r="3122" spans="1:68" x14ac:dyDescent="0.25">
      <c r="A3122" s="1"/>
      <c r="B3122" s="2"/>
      <c r="BJ3122" s="3"/>
      <c r="BL3122" s="3"/>
      <c r="BN3122" s="3"/>
      <c r="BP3122" s="3"/>
    </row>
    <row r="3123" spans="1:68" x14ac:dyDescent="0.25">
      <c r="A3123" s="1"/>
      <c r="B3123" s="2"/>
      <c r="BJ3123" s="3"/>
      <c r="BL3123" s="3"/>
      <c r="BN3123" s="3"/>
      <c r="BP3123" s="3"/>
    </row>
    <row r="3124" spans="1:68" x14ac:dyDescent="0.25">
      <c r="A3124" s="1"/>
      <c r="B3124" s="2"/>
      <c r="BJ3124" s="3"/>
      <c r="BL3124" s="3"/>
      <c r="BN3124" s="3"/>
      <c r="BP3124" s="3"/>
    </row>
    <row r="3125" spans="1:68" x14ac:dyDescent="0.25">
      <c r="A3125" s="1"/>
      <c r="B3125" s="2"/>
      <c r="BJ3125" s="3"/>
      <c r="BL3125" s="3"/>
      <c r="BN3125" s="3"/>
      <c r="BP3125" s="3"/>
    </row>
    <row r="3126" spans="1:68" x14ac:dyDescent="0.25">
      <c r="A3126" s="1"/>
      <c r="B3126" s="2"/>
      <c r="BJ3126" s="3"/>
      <c r="BL3126" s="3"/>
      <c r="BN3126" s="3"/>
      <c r="BP3126" s="3"/>
    </row>
    <row r="3127" spans="1:68" x14ac:dyDescent="0.25">
      <c r="A3127" s="1"/>
      <c r="B3127" s="2"/>
      <c r="BJ3127" s="3"/>
      <c r="BL3127" s="3"/>
      <c r="BN3127" s="3"/>
      <c r="BP3127" s="3"/>
    </row>
    <row r="3128" spans="1:68" x14ac:dyDescent="0.25">
      <c r="A3128" s="1"/>
      <c r="B3128" s="2"/>
      <c r="BJ3128" s="3"/>
      <c r="BL3128" s="3"/>
      <c r="BN3128" s="3"/>
      <c r="BP3128" s="3"/>
    </row>
    <row r="3129" spans="1:68" x14ac:dyDescent="0.25">
      <c r="A3129" s="1"/>
      <c r="B3129" s="2"/>
      <c r="BJ3129" s="3"/>
      <c r="BL3129" s="3"/>
      <c r="BN3129" s="3"/>
      <c r="BP3129" s="3"/>
    </row>
    <row r="3130" spans="1:68" x14ac:dyDescent="0.25">
      <c r="A3130" s="1"/>
      <c r="B3130" s="2"/>
      <c r="BJ3130" s="3"/>
      <c r="BL3130" s="3"/>
      <c r="BN3130" s="3"/>
      <c r="BP3130" s="3"/>
    </row>
    <row r="3131" spans="1:68" x14ac:dyDescent="0.25">
      <c r="A3131" s="1"/>
      <c r="B3131" s="2"/>
      <c r="BJ3131" s="3"/>
      <c r="BL3131" s="3"/>
      <c r="BN3131" s="3"/>
      <c r="BP3131" s="3"/>
    </row>
    <row r="3132" spans="1:68" x14ac:dyDescent="0.25">
      <c r="A3132" s="1"/>
      <c r="B3132" s="2"/>
      <c r="BJ3132" s="3"/>
      <c r="BL3132" s="3"/>
      <c r="BN3132" s="3"/>
      <c r="BP3132" s="3"/>
    </row>
    <row r="3133" spans="1:68" x14ac:dyDescent="0.25">
      <c r="A3133" s="1"/>
      <c r="B3133" s="2"/>
      <c r="BJ3133" s="3"/>
      <c r="BL3133" s="3"/>
      <c r="BN3133" s="3"/>
      <c r="BP3133" s="3"/>
    </row>
    <row r="3134" spans="1:68" x14ac:dyDescent="0.25">
      <c r="A3134" s="1"/>
      <c r="B3134" s="2"/>
      <c r="BJ3134" s="3"/>
      <c r="BL3134" s="3"/>
      <c r="BN3134" s="3"/>
      <c r="BP3134" s="3"/>
    </row>
    <row r="3135" spans="1:68" x14ac:dyDescent="0.25">
      <c r="A3135" s="1"/>
      <c r="B3135" s="2"/>
      <c r="BJ3135" s="3"/>
      <c r="BL3135" s="3"/>
      <c r="BN3135" s="3"/>
      <c r="BP3135" s="3"/>
    </row>
    <row r="3136" spans="1:68" x14ac:dyDescent="0.25">
      <c r="A3136" s="1"/>
      <c r="B3136" s="2"/>
      <c r="BJ3136" s="3"/>
      <c r="BL3136" s="3"/>
      <c r="BN3136" s="3"/>
      <c r="BP3136" s="3"/>
    </row>
    <row r="3137" spans="1:68" x14ac:dyDescent="0.25">
      <c r="A3137" s="1"/>
      <c r="B3137" s="2"/>
      <c r="BJ3137" s="3"/>
      <c r="BL3137" s="3"/>
      <c r="BN3137" s="3"/>
      <c r="BP3137" s="3"/>
    </row>
    <row r="3138" spans="1:68" x14ac:dyDescent="0.25">
      <c r="A3138" s="1"/>
      <c r="B3138" s="2"/>
      <c r="BJ3138" s="3"/>
      <c r="BL3138" s="3"/>
      <c r="BN3138" s="3"/>
      <c r="BP3138" s="3"/>
    </row>
    <row r="3139" spans="1:68" x14ac:dyDescent="0.25">
      <c r="A3139" s="1"/>
      <c r="B3139" s="2"/>
      <c r="BJ3139" s="3"/>
      <c r="BL3139" s="3"/>
      <c r="BN3139" s="3"/>
      <c r="BP3139" s="3"/>
    </row>
    <row r="3140" spans="1:68" x14ac:dyDescent="0.25">
      <c r="A3140" s="1"/>
      <c r="B3140" s="2"/>
      <c r="BJ3140" s="3"/>
      <c r="BL3140" s="3"/>
      <c r="BN3140" s="3"/>
      <c r="BP3140" s="3"/>
    </row>
    <row r="3141" spans="1:68" x14ac:dyDescent="0.25">
      <c r="A3141" s="1"/>
      <c r="B3141" s="2"/>
      <c r="BJ3141" s="3"/>
      <c r="BL3141" s="3"/>
      <c r="BN3141" s="3"/>
      <c r="BP3141" s="3"/>
    </row>
    <row r="3142" spans="1:68" x14ac:dyDescent="0.25">
      <c r="A3142" s="1"/>
      <c r="B3142" s="2"/>
      <c r="BJ3142" s="3"/>
      <c r="BL3142" s="3"/>
      <c r="BN3142" s="3"/>
      <c r="BP3142" s="3"/>
    </row>
    <row r="3143" spans="1:68" x14ac:dyDescent="0.25">
      <c r="A3143" s="1"/>
      <c r="B3143" s="2"/>
      <c r="BJ3143" s="3"/>
      <c r="BL3143" s="3"/>
      <c r="BN3143" s="3"/>
      <c r="BP3143" s="3"/>
    </row>
    <row r="3144" spans="1:68" x14ac:dyDescent="0.25">
      <c r="A3144" s="1"/>
      <c r="B3144" s="2"/>
      <c r="BJ3144" s="3"/>
      <c r="BL3144" s="3"/>
      <c r="BN3144" s="3"/>
      <c r="BP3144" s="3"/>
    </row>
    <row r="3145" spans="1:68" x14ac:dyDescent="0.25">
      <c r="A3145" s="1"/>
      <c r="B3145" s="2"/>
      <c r="BJ3145" s="3"/>
      <c r="BL3145" s="3"/>
      <c r="BN3145" s="3"/>
      <c r="BP3145" s="3"/>
    </row>
    <row r="3146" spans="1:68" x14ac:dyDescent="0.25">
      <c r="A3146" s="1"/>
      <c r="B3146" s="2"/>
      <c r="BJ3146" s="3"/>
      <c r="BL3146" s="3"/>
      <c r="BN3146" s="3"/>
      <c r="BP3146" s="3"/>
    </row>
    <row r="3147" spans="1:68" x14ac:dyDescent="0.25">
      <c r="A3147" s="1"/>
      <c r="B3147" s="2"/>
      <c r="BJ3147" s="3"/>
      <c r="BL3147" s="3"/>
      <c r="BN3147" s="3"/>
      <c r="BP3147" s="3"/>
    </row>
    <row r="3148" spans="1:68" x14ac:dyDescent="0.25">
      <c r="A3148" s="1"/>
      <c r="B3148" s="2"/>
      <c r="BJ3148" s="3"/>
      <c r="BL3148" s="3"/>
      <c r="BN3148" s="3"/>
      <c r="BP3148" s="3"/>
    </row>
    <row r="3149" spans="1:68" x14ac:dyDescent="0.25">
      <c r="A3149" s="1"/>
      <c r="B3149" s="2"/>
      <c r="BJ3149" s="3"/>
      <c r="BL3149" s="3"/>
      <c r="BN3149" s="3"/>
      <c r="BP3149" s="3"/>
    </row>
    <row r="3150" spans="1:68" x14ac:dyDescent="0.25">
      <c r="A3150" s="1"/>
      <c r="B3150" s="2"/>
      <c r="BJ3150" s="3"/>
      <c r="BL3150" s="3"/>
      <c r="BN3150" s="3"/>
      <c r="BP3150" s="3"/>
    </row>
    <row r="3151" spans="1:68" x14ac:dyDescent="0.25">
      <c r="A3151" s="1"/>
      <c r="B3151" s="2"/>
      <c r="BJ3151" s="3"/>
      <c r="BL3151" s="3"/>
      <c r="BN3151" s="3"/>
      <c r="BP3151" s="3"/>
    </row>
    <row r="3152" spans="1:68" x14ac:dyDescent="0.25">
      <c r="A3152" s="1"/>
      <c r="B3152" s="2"/>
      <c r="BJ3152" s="3"/>
      <c r="BL3152" s="3"/>
      <c r="BN3152" s="3"/>
      <c r="BP3152" s="3"/>
    </row>
    <row r="3153" spans="1:68" x14ac:dyDescent="0.25">
      <c r="A3153" s="1"/>
      <c r="B3153" s="2"/>
      <c r="BJ3153" s="3"/>
      <c r="BL3153" s="3"/>
      <c r="BN3153" s="3"/>
      <c r="BP3153" s="3"/>
    </row>
    <row r="3154" spans="1:68" x14ac:dyDescent="0.25">
      <c r="A3154" s="1"/>
      <c r="B3154" s="2"/>
      <c r="BJ3154" s="3"/>
      <c r="BL3154" s="3"/>
      <c r="BN3154" s="3"/>
      <c r="BP3154" s="3"/>
    </row>
    <row r="3155" spans="1:68" x14ac:dyDescent="0.25">
      <c r="A3155" s="1"/>
      <c r="B3155" s="2"/>
      <c r="BJ3155" s="3"/>
      <c r="BL3155" s="3"/>
      <c r="BN3155" s="3"/>
      <c r="BP3155" s="3"/>
    </row>
    <row r="3156" spans="1:68" x14ac:dyDescent="0.25">
      <c r="A3156" s="1"/>
      <c r="B3156" s="2"/>
      <c r="BJ3156" s="3"/>
      <c r="BL3156" s="3"/>
      <c r="BN3156" s="3"/>
      <c r="BP3156" s="3"/>
    </row>
    <row r="3157" spans="1:68" x14ac:dyDescent="0.25">
      <c r="A3157" s="1"/>
      <c r="B3157" s="2"/>
      <c r="BJ3157" s="3"/>
      <c r="BL3157" s="3"/>
      <c r="BN3157" s="3"/>
      <c r="BP3157" s="3"/>
    </row>
    <row r="3158" spans="1:68" x14ac:dyDescent="0.25">
      <c r="A3158" s="1"/>
      <c r="B3158" s="2"/>
      <c r="BJ3158" s="3"/>
      <c r="BL3158" s="3"/>
      <c r="BN3158" s="3"/>
      <c r="BP3158" s="3"/>
    </row>
    <row r="3159" spans="1:68" x14ac:dyDescent="0.25">
      <c r="A3159" s="1"/>
      <c r="B3159" s="2"/>
      <c r="BJ3159" s="3"/>
      <c r="BL3159" s="3"/>
      <c r="BN3159" s="3"/>
      <c r="BP3159" s="3"/>
    </row>
    <row r="3160" spans="1:68" x14ac:dyDescent="0.25">
      <c r="A3160" s="1"/>
      <c r="B3160" s="2"/>
      <c r="BJ3160" s="3"/>
      <c r="BL3160" s="3"/>
      <c r="BN3160" s="3"/>
      <c r="BP3160" s="3"/>
    </row>
    <row r="3161" spans="1:68" x14ac:dyDescent="0.25">
      <c r="A3161" s="1"/>
      <c r="B3161" s="2"/>
      <c r="BJ3161" s="3"/>
      <c r="BL3161" s="3"/>
      <c r="BN3161" s="3"/>
      <c r="BP3161" s="3"/>
    </row>
    <row r="3162" spans="1:68" x14ac:dyDescent="0.25">
      <c r="A3162" s="1"/>
      <c r="B3162" s="2"/>
      <c r="BJ3162" s="3"/>
      <c r="BL3162" s="3"/>
      <c r="BN3162" s="3"/>
      <c r="BP3162" s="3"/>
    </row>
    <row r="3163" spans="1:68" x14ac:dyDescent="0.25">
      <c r="A3163" s="1"/>
      <c r="B3163" s="2"/>
      <c r="BJ3163" s="3"/>
      <c r="BL3163" s="3"/>
      <c r="BN3163" s="3"/>
      <c r="BP3163" s="3"/>
    </row>
    <row r="3164" spans="1:68" x14ac:dyDescent="0.25">
      <c r="A3164" s="1"/>
      <c r="B3164" s="2"/>
      <c r="BJ3164" s="3"/>
      <c r="BL3164" s="3"/>
      <c r="BN3164" s="3"/>
      <c r="BP3164" s="3"/>
    </row>
    <row r="3165" spans="1:68" x14ac:dyDescent="0.25">
      <c r="A3165" s="1"/>
      <c r="B3165" s="2"/>
      <c r="BJ3165" s="3"/>
      <c r="BL3165" s="3"/>
      <c r="BN3165" s="3"/>
      <c r="BP3165" s="3"/>
    </row>
    <row r="3166" spans="1:68" x14ac:dyDescent="0.25">
      <c r="A3166" s="1"/>
      <c r="B3166" s="2"/>
      <c r="BJ3166" s="3"/>
      <c r="BL3166" s="3"/>
      <c r="BN3166" s="3"/>
      <c r="BP3166" s="3"/>
    </row>
    <row r="3167" spans="1:68" x14ac:dyDescent="0.25">
      <c r="A3167" s="1"/>
      <c r="B3167" s="2"/>
      <c r="BJ3167" s="3"/>
      <c r="BL3167" s="3"/>
      <c r="BN3167" s="3"/>
      <c r="BP3167" s="3"/>
    </row>
    <row r="3168" spans="1:68" x14ac:dyDescent="0.25">
      <c r="A3168" s="1"/>
      <c r="B3168" s="2"/>
      <c r="BJ3168" s="3"/>
      <c r="BL3168" s="3"/>
      <c r="BN3168" s="3"/>
      <c r="BP3168" s="3"/>
    </row>
    <row r="3169" spans="1:68" x14ac:dyDescent="0.25">
      <c r="A3169" s="1"/>
      <c r="B3169" s="2"/>
      <c r="BJ3169" s="3"/>
      <c r="BL3169" s="3"/>
      <c r="BN3169" s="3"/>
      <c r="BP3169" s="3"/>
    </row>
    <row r="3170" spans="1:68" x14ac:dyDescent="0.25">
      <c r="A3170" s="1"/>
      <c r="B3170" s="2"/>
      <c r="BJ3170" s="3"/>
      <c r="BL3170" s="3"/>
      <c r="BN3170" s="3"/>
      <c r="BP3170" s="3"/>
    </row>
    <row r="3171" spans="1:68" x14ac:dyDescent="0.25">
      <c r="A3171" s="1"/>
      <c r="B3171" s="2"/>
      <c r="BJ3171" s="3"/>
      <c r="BL3171" s="3"/>
      <c r="BN3171" s="3"/>
      <c r="BP3171" s="3"/>
    </row>
    <row r="3172" spans="1:68" x14ac:dyDescent="0.25">
      <c r="A3172" s="1"/>
      <c r="B3172" s="2"/>
      <c r="BJ3172" s="3"/>
      <c r="BL3172" s="3"/>
      <c r="BN3172" s="3"/>
      <c r="BP3172" s="3"/>
    </row>
    <row r="3173" spans="1:68" x14ac:dyDescent="0.25">
      <c r="A3173" s="1"/>
      <c r="B3173" s="2"/>
      <c r="BJ3173" s="3"/>
      <c r="BL3173" s="3"/>
      <c r="BN3173" s="3"/>
      <c r="BP3173" s="3"/>
    </row>
    <row r="3174" spans="1:68" x14ac:dyDescent="0.25">
      <c r="A3174" s="1"/>
      <c r="B3174" s="2"/>
      <c r="BJ3174" s="3"/>
      <c r="BL3174" s="3"/>
      <c r="BN3174" s="3"/>
      <c r="BP3174" s="3"/>
    </row>
    <row r="3175" spans="1:68" x14ac:dyDescent="0.25">
      <c r="A3175" s="1"/>
      <c r="B3175" s="2"/>
      <c r="BJ3175" s="3"/>
      <c r="BL3175" s="3"/>
      <c r="BN3175" s="3"/>
      <c r="BP3175" s="3"/>
    </row>
    <row r="3176" spans="1:68" x14ac:dyDescent="0.25">
      <c r="A3176" s="1"/>
      <c r="B3176" s="2"/>
      <c r="BJ3176" s="3"/>
      <c r="BL3176" s="3"/>
      <c r="BN3176" s="3"/>
      <c r="BP3176" s="3"/>
    </row>
    <row r="3177" spans="1:68" x14ac:dyDescent="0.25">
      <c r="A3177" s="1"/>
      <c r="B3177" s="2"/>
      <c r="BJ3177" s="3"/>
      <c r="BL3177" s="3"/>
      <c r="BN3177" s="3"/>
      <c r="BP3177" s="3"/>
    </row>
    <row r="3178" spans="1:68" x14ac:dyDescent="0.25">
      <c r="A3178" s="1"/>
      <c r="B3178" s="2"/>
      <c r="BJ3178" s="3"/>
      <c r="BL3178" s="3"/>
      <c r="BN3178" s="3"/>
      <c r="BP3178" s="3"/>
    </row>
    <row r="3179" spans="1:68" x14ac:dyDescent="0.25">
      <c r="A3179" s="1"/>
      <c r="B3179" s="2"/>
      <c r="BJ3179" s="3"/>
      <c r="BL3179" s="3"/>
      <c r="BN3179" s="3"/>
      <c r="BP3179" s="3"/>
    </row>
    <row r="3180" spans="1:68" x14ac:dyDescent="0.25">
      <c r="A3180" s="1"/>
      <c r="B3180" s="2"/>
      <c r="BJ3180" s="3"/>
      <c r="BL3180" s="3"/>
      <c r="BN3180" s="3"/>
      <c r="BP3180" s="3"/>
    </row>
    <row r="3181" spans="1:68" x14ac:dyDescent="0.25">
      <c r="A3181" s="1"/>
      <c r="B3181" s="2"/>
      <c r="BJ3181" s="3"/>
      <c r="BL3181" s="3"/>
      <c r="BN3181" s="3"/>
      <c r="BP3181" s="3"/>
    </row>
    <row r="3182" spans="1:68" x14ac:dyDescent="0.25">
      <c r="A3182" s="1"/>
      <c r="B3182" s="2"/>
      <c r="BJ3182" s="3"/>
      <c r="BL3182" s="3"/>
      <c r="BN3182" s="3"/>
      <c r="BP3182" s="3"/>
    </row>
    <row r="3183" spans="1:68" x14ac:dyDescent="0.25">
      <c r="A3183" s="1"/>
      <c r="B3183" s="2"/>
      <c r="BJ3183" s="3"/>
      <c r="BL3183" s="3"/>
      <c r="BN3183" s="3"/>
      <c r="BP3183" s="3"/>
    </row>
    <row r="3184" spans="1:68" x14ac:dyDescent="0.25">
      <c r="A3184" s="1"/>
      <c r="B3184" s="2"/>
      <c r="BJ3184" s="3"/>
      <c r="BL3184" s="3"/>
      <c r="BN3184" s="3"/>
      <c r="BP3184" s="3"/>
    </row>
    <row r="3185" spans="1:68" x14ac:dyDescent="0.25">
      <c r="A3185" s="1"/>
      <c r="B3185" s="2"/>
      <c r="BJ3185" s="3"/>
      <c r="BL3185" s="3"/>
      <c r="BN3185" s="3"/>
      <c r="BP3185" s="3"/>
    </row>
    <row r="3186" spans="1:68" x14ac:dyDescent="0.25">
      <c r="A3186" s="1"/>
      <c r="B3186" s="2"/>
      <c r="BJ3186" s="3"/>
      <c r="BL3186" s="3"/>
      <c r="BN3186" s="3"/>
      <c r="BP3186" s="3"/>
    </row>
    <row r="3187" spans="1:68" x14ac:dyDescent="0.25">
      <c r="A3187" s="1"/>
      <c r="B3187" s="2"/>
      <c r="BJ3187" s="3"/>
      <c r="BL3187" s="3"/>
      <c r="BN3187" s="3"/>
      <c r="BP3187" s="3"/>
    </row>
    <row r="3188" spans="1:68" x14ac:dyDescent="0.25">
      <c r="A3188" s="1"/>
      <c r="B3188" s="2"/>
      <c r="BJ3188" s="3"/>
      <c r="BL3188" s="3"/>
      <c r="BN3188" s="3"/>
      <c r="BP3188" s="3"/>
    </row>
    <row r="3189" spans="1:68" x14ac:dyDescent="0.25">
      <c r="A3189" s="1"/>
      <c r="B3189" s="2"/>
      <c r="BJ3189" s="3"/>
      <c r="BL3189" s="3"/>
      <c r="BN3189" s="3"/>
      <c r="BP3189" s="3"/>
    </row>
    <row r="3190" spans="1:68" x14ac:dyDescent="0.25">
      <c r="A3190" s="1"/>
      <c r="B3190" s="2"/>
      <c r="BJ3190" s="3"/>
      <c r="BL3190" s="3"/>
      <c r="BN3190" s="3"/>
      <c r="BP3190" s="3"/>
    </row>
    <row r="3191" spans="1:68" x14ac:dyDescent="0.25">
      <c r="A3191" s="1"/>
      <c r="B3191" s="2"/>
      <c r="BJ3191" s="3"/>
      <c r="BL3191" s="3"/>
      <c r="BN3191" s="3"/>
      <c r="BP3191" s="3"/>
    </row>
    <row r="3192" spans="1:68" x14ac:dyDescent="0.25">
      <c r="A3192" s="1"/>
      <c r="B3192" s="2"/>
      <c r="BJ3192" s="3"/>
      <c r="BL3192" s="3"/>
      <c r="BN3192" s="3"/>
      <c r="BP3192" s="3"/>
    </row>
    <row r="3193" spans="1:68" x14ac:dyDescent="0.25">
      <c r="A3193" s="1"/>
      <c r="B3193" s="2"/>
      <c r="BJ3193" s="3"/>
      <c r="BL3193" s="3"/>
      <c r="BN3193" s="3"/>
      <c r="BP3193" s="3"/>
    </row>
    <row r="3194" spans="1:68" x14ac:dyDescent="0.25">
      <c r="A3194" s="1"/>
      <c r="B3194" s="2"/>
      <c r="BJ3194" s="3"/>
      <c r="BL3194" s="3"/>
      <c r="BN3194" s="3"/>
      <c r="BP3194" s="3"/>
    </row>
    <row r="3195" spans="1:68" x14ac:dyDescent="0.25">
      <c r="A3195" s="1"/>
      <c r="B3195" s="2"/>
      <c r="BJ3195" s="3"/>
      <c r="BL3195" s="3"/>
      <c r="BN3195" s="3"/>
      <c r="BP3195" s="3"/>
    </row>
    <row r="3196" spans="1:68" x14ac:dyDescent="0.25">
      <c r="A3196" s="1"/>
      <c r="B3196" s="2"/>
      <c r="BJ3196" s="3"/>
      <c r="BL3196" s="3"/>
      <c r="BN3196" s="3"/>
      <c r="BP3196" s="3"/>
    </row>
    <row r="3197" spans="1:68" x14ac:dyDescent="0.25">
      <c r="A3197" s="1"/>
      <c r="B3197" s="2"/>
      <c r="BJ3197" s="3"/>
      <c r="BL3197" s="3"/>
      <c r="BN3197" s="3"/>
      <c r="BP3197" s="3"/>
    </row>
    <row r="3198" spans="1:68" x14ac:dyDescent="0.25">
      <c r="A3198" s="1"/>
      <c r="B3198" s="2"/>
      <c r="BJ3198" s="3"/>
      <c r="BL3198" s="3"/>
      <c r="BN3198" s="3"/>
      <c r="BP3198" s="3"/>
    </row>
    <row r="3199" spans="1:68" x14ac:dyDescent="0.25">
      <c r="A3199" s="1"/>
      <c r="B3199" s="2"/>
      <c r="BJ3199" s="3"/>
      <c r="BL3199" s="3"/>
      <c r="BN3199" s="3"/>
      <c r="BP3199" s="3"/>
    </row>
    <row r="3200" spans="1:68" x14ac:dyDescent="0.25">
      <c r="A3200" s="1"/>
      <c r="B3200" s="2"/>
      <c r="BJ3200" s="3"/>
      <c r="BL3200" s="3"/>
      <c r="BN3200" s="3"/>
      <c r="BP3200" s="3"/>
    </row>
    <row r="3201" spans="1:68" x14ac:dyDescent="0.25">
      <c r="A3201" s="1"/>
      <c r="B3201" s="2"/>
      <c r="BJ3201" s="3"/>
      <c r="BL3201" s="3"/>
      <c r="BN3201" s="3"/>
      <c r="BP3201" s="3"/>
    </row>
    <row r="3202" spans="1:68" x14ac:dyDescent="0.25">
      <c r="A3202" s="1"/>
      <c r="B3202" s="2"/>
      <c r="BJ3202" s="3"/>
      <c r="BL3202" s="3"/>
      <c r="BN3202" s="3"/>
      <c r="BP3202" s="3"/>
    </row>
    <row r="3203" spans="1:68" x14ac:dyDescent="0.25">
      <c r="A3203" s="1"/>
      <c r="B3203" s="2"/>
      <c r="BJ3203" s="3"/>
      <c r="BL3203" s="3"/>
      <c r="BN3203" s="3"/>
      <c r="BP3203" s="3"/>
    </row>
    <row r="3204" spans="1:68" x14ac:dyDescent="0.25">
      <c r="A3204" s="1"/>
      <c r="B3204" s="2"/>
      <c r="BJ3204" s="3"/>
      <c r="BL3204" s="3"/>
      <c r="BN3204" s="3"/>
      <c r="BP3204" s="3"/>
    </row>
    <row r="3205" spans="1:68" x14ac:dyDescent="0.25">
      <c r="A3205" s="1"/>
      <c r="B3205" s="2"/>
      <c r="BJ3205" s="3"/>
      <c r="BL3205" s="3"/>
      <c r="BN3205" s="3"/>
      <c r="BP3205" s="3"/>
    </row>
    <row r="3206" spans="1:68" x14ac:dyDescent="0.25">
      <c r="A3206" s="1"/>
      <c r="B3206" s="2"/>
      <c r="BJ3206" s="3"/>
      <c r="BL3206" s="3"/>
      <c r="BN3206" s="3"/>
      <c r="BP3206" s="3"/>
    </row>
    <row r="3207" spans="1:68" x14ac:dyDescent="0.25">
      <c r="A3207" s="1"/>
      <c r="B3207" s="2"/>
      <c r="BJ3207" s="3"/>
      <c r="BL3207" s="3"/>
      <c r="BN3207" s="3"/>
      <c r="BP3207" s="3"/>
    </row>
    <row r="3208" spans="1:68" x14ac:dyDescent="0.25">
      <c r="A3208" s="1"/>
      <c r="B3208" s="2"/>
      <c r="BJ3208" s="3"/>
      <c r="BL3208" s="3"/>
      <c r="BN3208" s="3"/>
      <c r="BP3208" s="3"/>
    </row>
    <row r="3209" spans="1:68" x14ac:dyDescent="0.25">
      <c r="A3209" s="1"/>
      <c r="B3209" s="2"/>
      <c r="BJ3209" s="3"/>
      <c r="BL3209" s="3"/>
      <c r="BN3209" s="3"/>
      <c r="BP3209" s="3"/>
    </row>
    <row r="3210" spans="1:68" x14ac:dyDescent="0.25">
      <c r="A3210" s="1"/>
      <c r="B3210" s="2"/>
      <c r="BJ3210" s="3"/>
      <c r="BL3210" s="3"/>
      <c r="BN3210" s="3"/>
      <c r="BP3210" s="3"/>
    </row>
    <row r="3211" spans="1:68" x14ac:dyDescent="0.25">
      <c r="A3211" s="1"/>
      <c r="B3211" s="2"/>
      <c r="BJ3211" s="3"/>
      <c r="BL3211" s="3"/>
      <c r="BN3211" s="3"/>
      <c r="BP3211" s="3"/>
    </row>
    <row r="3212" spans="1:68" x14ac:dyDescent="0.25">
      <c r="A3212" s="1"/>
      <c r="B3212" s="2"/>
      <c r="BJ3212" s="3"/>
      <c r="BL3212" s="3"/>
      <c r="BN3212" s="3"/>
      <c r="BP3212" s="3"/>
    </row>
    <row r="3213" spans="1:68" x14ac:dyDescent="0.25">
      <c r="A3213" s="1"/>
      <c r="B3213" s="2"/>
      <c r="BJ3213" s="3"/>
      <c r="BL3213" s="3"/>
      <c r="BN3213" s="3"/>
      <c r="BP3213" s="3"/>
    </row>
    <row r="3214" spans="1:68" x14ac:dyDescent="0.25">
      <c r="A3214" s="1"/>
      <c r="B3214" s="2"/>
      <c r="BJ3214" s="3"/>
      <c r="BL3214" s="3"/>
      <c r="BN3214" s="3"/>
      <c r="BP3214" s="3"/>
    </row>
    <row r="3215" spans="1:68" x14ac:dyDescent="0.25">
      <c r="A3215" s="1"/>
      <c r="B3215" s="2"/>
      <c r="BJ3215" s="3"/>
      <c r="BL3215" s="3"/>
      <c r="BN3215" s="3"/>
      <c r="BP3215" s="3"/>
    </row>
    <row r="3216" spans="1:68" x14ac:dyDescent="0.25">
      <c r="A3216" s="1"/>
      <c r="B3216" s="2"/>
      <c r="BJ3216" s="3"/>
      <c r="BL3216" s="3"/>
      <c r="BN3216" s="3"/>
      <c r="BP3216" s="3"/>
    </row>
    <row r="3217" spans="1:68" x14ac:dyDescent="0.25">
      <c r="A3217" s="1"/>
      <c r="B3217" s="2"/>
      <c r="BJ3217" s="3"/>
      <c r="BL3217" s="3"/>
      <c r="BN3217" s="3"/>
      <c r="BP3217" s="3"/>
    </row>
    <row r="3218" spans="1:68" x14ac:dyDescent="0.25">
      <c r="A3218" s="1"/>
      <c r="B3218" s="2"/>
      <c r="BJ3218" s="3"/>
      <c r="BL3218" s="3"/>
      <c r="BN3218" s="3"/>
      <c r="BP3218" s="3"/>
    </row>
    <row r="3219" spans="1:68" x14ac:dyDescent="0.25">
      <c r="A3219" s="1"/>
      <c r="B3219" s="2"/>
      <c r="BJ3219" s="3"/>
      <c r="BL3219" s="3"/>
      <c r="BN3219" s="3"/>
      <c r="BP3219" s="3"/>
    </row>
    <row r="3220" spans="1:68" x14ac:dyDescent="0.25">
      <c r="A3220" s="1"/>
      <c r="B3220" s="2"/>
      <c r="BJ3220" s="3"/>
      <c r="BL3220" s="3"/>
      <c r="BN3220" s="3"/>
      <c r="BP3220" s="3"/>
    </row>
    <row r="3221" spans="1:68" x14ac:dyDescent="0.25">
      <c r="A3221" s="1"/>
      <c r="B3221" s="2"/>
      <c r="BJ3221" s="3"/>
      <c r="BL3221" s="3"/>
      <c r="BN3221" s="3"/>
      <c r="BP3221" s="3"/>
    </row>
    <row r="3222" spans="1:68" x14ac:dyDescent="0.25">
      <c r="A3222" s="1"/>
      <c r="B3222" s="2"/>
      <c r="BJ3222" s="3"/>
      <c r="BL3222" s="3"/>
      <c r="BN3222" s="3"/>
      <c r="BP3222" s="3"/>
    </row>
    <row r="3223" spans="1:68" x14ac:dyDescent="0.25">
      <c r="A3223" s="1"/>
      <c r="B3223" s="2"/>
      <c r="BJ3223" s="3"/>
      <c r="BL3223" s="3"/>
      <c r="BN3223" s="3"/>
      <c r="BP3223" s="3"/>
    </row>
    <row r="3224" spans="1:68" x14ac:dyDescent="0.25">
      <c r="A3224" s="1"/>
      <c r="B3224" s="2"/>
      <c r="BJ3224" s="3"/>
      <c r="BL3224" s="3"/>
      <c r="BN3224" s="3"/>
      <c r="BP3224" s="3"/>
    </row>
    <row r="3225" spans="1:68" x14ac:dyDescent="0.25">
      <c r="A3225" s="1"/>
      <c r="B3225" s="2"/>
      <c r="BJ3225" s="3"/>
      <c r="BL3225" s="3"/>
      <c r="BN3225" s="3"/>
      <c r="BP3225" s="3"/>
    </row>
    <row r="3226" spans="1:68" x14ac:dyDescent="0.25">
      <c r="A3226" s="1"/>
      <c r="B3226" s="2"/>
      <c r="BJ3226" s="3"/>
      <c r="BL3226" s="3"/>
      <c r="BN3226" s="3"/>
      <c r="BP3226" s="3"/>
    </row>
    <row r="3227" spans="1:68" x14ac:dyDescent="0.25">
      <c r="A3227" s="1"/>
      <c r="B3227" s="2"/>
      <c r="BJ3227" s="3"/>
      <c r="BL3227" s="3"/>
      <c r="BN3227" s="3"/>
      <c r="BP3227" s="3"/>
    </row>
    <row r="3228" spans="1:68" x14ac:dyDescent="0.25">
      <c r="A3228" s="1"/>
      <c r="B3228" s="2"/>
      <c r="BJ3228" s="3"/>
      <c r="BL3228" s="3"/>
      <c r="BN3228" s="3"/>
      <c r="BP3228" s="3"/>
    </row>
    <row r="3229" spans="1:68" x14ac:dyDescent="0.25">
      <c r="A3229" s="1"/>
      <c r="B3229" s="2"/>
      <c r="BJ3229" s="3"/>
      <c r="BL3229" s="3"/>
      <c r="BN3229" s="3"/>
      <c r="BP3229" s="3"/>
    </row>
    <row r="3230" spans="1:68" x14ac:dyDescent="0.25">
      <c r="A3230" s="1"/>
      <c r="B3230" s="2"/>
      <c r="BJ3230" s="3"/>
      <c r="BL3230" s="3"/>
      <c r="BN3230" s="3"/>
      <c r="BP3230" s="3"/>
    </row>
    <row r="3231" spans="1:68" x14ac:dyDescent="0.25">
      <c r="A3231" s="1"/>
      <c r="B3231" s="2"/>
      <c r="BJ3231" s="3"/>
      <c r="BL3231" s="3"/>
      <c r="BN3231" s="3"/>
      <c r="BP3231" s="3"/>
    </row>
    <row r="3232" spans="1:68" x14ac:dyDescent="0.25">
      <c r="A3232" s="1"/>
      <c r="B3232" s="2"/>
      <c r="BJ3232" s="3"/>
      <c r="BL3232" s="3"/>
      <c r="BN3232" s="3"/>
      <c r="BP3232" s="3"/>
    </row>
    <row r="3233" spans="1:68" x14ac:dyDescent="0.25">
      <c r="A3233" s="1"/>
      <c r="B3233" s="2"/>
      <c r="BJ3233" s="3"/>
      <c r="BL3233" s="3"/>
      <c r="BN3233" s="3"/>
      <c r="BP3233" s="3"/>
    </row>
    <row r="3234" spans="1:68" x14ac:dyDescent="0.25">
      <c r="A3234" s="1"/>
      <c r="B3234" s="2"/>
      <c r="BJ3234" s="3"/>
      <c r="BL3234" s="3"/>
      <c r="BN3234" s="3"/>
      <c r="BP3234" s="3"/>
    </row>
    <row r="3235" spans="1:68" x14ac:dyDescent="0.25">
      <c r="A3235" s="1"/>
      <c r="B3235" s="2"/>
      <c r="BJ3235" s="3"/>
      <c r="BL3235" s="3"/>
      <c r="BN3235" s="3"/>
      <c r="BP3235" s="3"/>
    </row>
    <row r="3236" spans="1:68" x14ac:dyDescent="0.25">
      <c r="A3236" s="1"/>
      <c r="B3236" s="2"/>
      <c r="BJ3236" s="3"/>
      <c r="BL3236" s="3"/>
      <c r="BN3236" s="3"/>
      <c r="BP3236" s="3"/>
    </row>
    <row r="3237" spans="1:68" x14ac:dyDescent="0.25">
      <c r="A3237" s="1"/>
      <c r="B3237" s="2"/>
      <c r="BJ3237" s="3"/>
      <c r="BL3237" s="3"/>
      <c r="BN3237" s="3"/>
      <c r="BP3237" s="3"/>
    </row>
    <row r="3238" spans="1:68" x14ac:dyDescent="0.25">
      <c r="A3238" s="1"/>
      <c r="B3238" s="2"/>
      <c r="BJ3238" s="3"/>
      <c r="BL3238" s="3"/>
      <c r="BN3238" s="3"/>
      <c r="BP3238" s="3"/>
    </row>
    <row r="3239" spans="1:68" x14ac:dyDescent="0.25">
      <c r="A3239" s="1"/>
      <c r="B3239" s="2"/>
      <c r="BJ3239" s="3"/>
      <c r="BL3239" s="3"/>
      <c r="BN3239" s="3"/>
      <c r="BP3239" s="3"/>
    </row>
    <row r="3240" spans="1:68" x14ac:dyDescent="0.25">
      <c r="A3240" s="1"/>
      <c r="B3240" s="2"/>
      <c r="BJ3240" s="3"/>
      <c r="BL3240" s="3"/>
      <c r="BN3240" s="3"/>
      <c r="BP3240" s="3"/>
    </row>
    <row r="3241" spans="1:68" x14ac:dyDescent="0.25">
      <c r="A3241" s="1"/>
      <c r="B3241" s="2"/>
      <c r="BJ3241" s="3"/>
      <c r="BL3241" s="3"/>
      <c r="BN3241" s="3"/>
      <c r="BP3241" s="3"/>
    </row>
    <row r="3242" spans="1:68" x14ac:dyDescent="0.25">
      <c r="A3242" s="1"/>
      <c r="B3242" s="2"/>
      <c r="BJ3242" s="3"/>
      <c r="BL3242" s="3"/>
      <c r="BN3242" s="3"/>
      <c r="BP3242" s="3"/>
    </row>
    <row r="3243" spans="1:68" x14ac:dyDescent="0.25">
      <c r="A3243" s="1"/>
      <c r="B3243" s="2"/>
      <c r="BJ3243" s="3"/>
      <c r="BL3243" s="3"/>
      <c r="BN3243" s="3"/>
      <c r="BP3243" s="3"/>
    </row>
    <row r="3244" spans="1:68" x14ac:dyDescent="0.25">
      <c r="A3244" s="1"/>
      <c r="B3244" s="2"/>
      <c r="BJ3244" s="3"/>
      <c r="BL3244" s="3"/>
      <c r="BN3244" s="3"/>
      <c r="BP3244" s="3"/>
    </row>
    <row r="3245" spans="1:68" x14ac:dyDescent="0.25">
      <c r="A3245" s="1"/>
      <c r="B3245" s="2"/>
      <c r="BJ3245" s="3"/>
      <c r="BL3245" s="3"/>
      <c r="BN3245" s="3"/>
      <c r="BP3245" s="3"/>
    </row>
    <row r="3246" spans="1:68" x14ac:dyDescent="0.25">
      <c r="A3246" s="1"/>
      <c r="B3246" s="2"/>
      <c r="BJ3246" s="3"/>
      <c r="BL3246" s="3"/>
      <c r="BN3246" s="3"/>
      <c r="BP3246" s="3"/>
    </row>
    <row r="3247" spans="1:68" x14ac:dyDescent="0.25">
      <c r="A3247" s="1"/>
      <c r="B3247" s="2"/>
      <c r="BJ3247" s="3"/>
      <c r="BL3247" s="3"/>
      <c r="BN3247" s="3"/>
      <c r="BP3247" s="3"/>
    </row>
    <row r="3248" spans="1:68" x14ac:dyDescent="0.25">
      <c r="A3248" s="1"/>
      <c r="B3248" s="2"/>
      <c r="BJ3248" s="3"/>
      <c r="BL3248" s="3"/>
      <c r="BN3248" s="3"/>
      <c r="BP3248" s="3"/>
    </row>
    <row r="3249" spans="1:68" x14ac:dyDescent="0.25">
      <c r="A3249" s="1"/>
      <c r="B3249" s="2"/>
      <c r="BJ3249" s="3"/>
      <c r="BL3249" s="3"/>
      <c r="BN3249" s="3"/>
      <c r="BP3249" s="3"/>
    </row>
    <row r="3250" spans="1:68" x14ac:dyDescent="0.25">
      <c r="A3250" s="1"/>
      <c r="B3250" s="2"/>
      <c r="BJ3250" s="3"/>
      <c r="BL3250" s="3"/>
      <c r="BN3250" s="3"/>
      <c r="BP3250" s="3"/>
    </row>
    <row r="3251" spans="1:68" x14ac:dyDescent="0.25">
      <c r="A3251" s="1"/>
      <c r="B3251" s="2"/>
      <c r="BJ3251" s="3"/>
      <c r="BL3251" s="3"/>
      <c r="BN3251" s="3"/>
      <c r="BP3251" s="3"/>
    </row>
    <row r="3252" spans="1:68" x14ac:dyDescent="0.25">
      <c r="A3252" s="1"/>
      <c r="B3252" s="2"/>
      <c r="BJ3252" s="3"/>
      <c r="BL3252" s="3"/>
      <c r="BN3252" s="3"/>
      <c r="BP3252" s="3"/>
    </row>
    <row r="3253" spans="1:68" x14ac:dyDescent="0.25">
      <c r="A3253" s="1"/>
      <c r="B3253" s="2"/>
      <c r="BJ3253" s="3"/>
      <c r="BL3253" s="3"/>
      <c r="BN3253" s="3"/>
      <c r="BP3253" s="3"/>
    </row>
    <row r="3254" spans="1:68" x14ac:dyDescent="0.25">
      <c r="A3254" s="1"/>
      <c r="B3254" s="2"/>
      <c r="BJ3254" s="3"/>
      <c r="BL3254" s="3"/>
      <c r="BN3254" s="3"/>
      <c r="BP3254" s="3"/>
    </row>
    <row r="3255" spans="1:68" x14ac:dyDescent="0.25">
      <c r="A3255" s="1"/>
      <c r="B3255" s="2"/>
      <c r="BJ3255" s="3"/>
      <c r="BL3255" s="3"/>
      <c r="BN3255" s="3"/>
      <c r="BP3255" s="3"/>
    </row>
    <row r="3256" spans="1:68" x14ac:dyDescent="0.25">
      <c r="A3256" s="1"/>
      <c r="B3256" s="2"/>
      <c r="BJ3256" s="3"/>
      <c r="BL3256" s="3"/>
      <c r="BN3256" s="3"/>
      <c r="BP3256" s="3"/>
    </row>
    <row r="3257" spans="1:68" x14ac:dyDescent="0.25">
      <c r="A3257" s="1"/>
      <c r="B3257" s="2"/>
      <c r="BJ3257" s="3"/>
      <c r="BL3257" s="3"/>
      <c r="BN3257" s="3"/>
      <c r="BP3257" s="3"/>
    </row>
    <row r="3258" spans="1:68" x14ac:dyDescent="0.25">
      <c r="A3258" s="1"/>
      <c r="B3258" s="2"/>
      <c r="BJ3258" s="3"/>
      <c r="BL3258" s="3"/>
      <c r="BN3258" s="3"/>
      <c r="BP3258" s="3"/>
    </row>
    <row r="3259" spans="1:68" x14ac:dyDescent="0.25">
      <c r="A3259" s="1"/>
      <c r="B3259" s="2"/>
      <c r="BJ3259" s="3"/>
      <c r="BL3259" s="3"/>
      <c r="BN3259" s="3"/>
      <c r="BP3259" s="3"/>
    </row>
    <row r="3260" spans="1:68" x14ac:dyDescent="0.25">
      <c r="A3260" s="1"/>
      <c r="B3260" s="2"/>
      <c r="BJ3260" s="3"/>
      <c r="BL3260" s="3"/>
      <c r="BN3260" s="3"/>
      <c r="BP3260" s="3"/>
    </row>
    <row r="3261" spans="1:68" x14ac:dyDescent="0.25">
      <c r="A3261" s="1"/>
      <c r="B3261" s="2"/>
      <c r="BJ3261" s="3"/>
      <c r="BL3261" s="3"/>
      <c r="BN3261" s="3"/>
      <c r="BP3261" s="3"/>
    </row>
    <row r="3262" spans="1:68" x14ac:dyDescent="0.25">
      <c r="A3262" s="1"/>
      <c r="B3262" s="2"/>
      <c r="BJ3262" s="3"/>
      <c r="BL3262" s="3"/>
      <c r="BN3262" s="3"/>
      <c r="BP3262" s="3"/>
    </row>
    <row r="3263" spans="1:68" x14ac:dyDescent="0.25">
      <c r="A3263" s="1"/>
      <c r="B3263" s="2"/>
      <c r="BJ3263" s="3"/>
      <c r="BL3263" s="3"/>
      <c r="BN3263" s="3"/>
      <c r="BP3263" s="3"/>
    </row>
    <row r="3264" spans="1:68" x14ac:dyDescent="0.25">
      <c r="A3264" s="1"/>
      <c r="B3264" s="2"/>
      <c r="BJ3264" s="3"/>
      <c r="BL3264" s="3"/>
      <c r="BN3264" s="3"/>
      <c r="BP3264" s="3"/>
    </row>
    <row r="3265" spans="1:68" x14ac:dyDescent="0.25">
      <c r="A3265" s="1"/>
      <c r="B3265" s="2"/>
      <c r="BJ3265" s="3"/>
      <c r="BL3265" s="3"/>
      <c r="BN3265" s="3"/>
      <c r="BP3265" s="3"/>
    </row>
    <row r="3266" spans="1:68" x14ac:dyDescent="0.25">
      <c r="A3266" s="1"/>
      <c r="B3266" s="2"/>
      <c r="BJ3266" s="3"/>
      <c r="BL3266" s="3"/>
      <c r="BN3266" s="3"/>
      <c r="BP3266" s="3"/>
    </row>
    <row r="3267" spans="1:68" x14ac:dyDescent="0.25">
      <c r="A3267" s="1"/>
      <c r="B3267" s="2"/>
      <c r="BJ3267" s="3"/>
      <c r="BL3267" s="3"/>
      <c r="BN3267" s="3"/>
      <c r="BP3267" s="3"/>
    </row>
    <row r="3268" spans="1:68" x14ac:dyDescent="0.25">
      <c r="A3268" s="1"/>
      <c r="B3268" s="2"/>
      <c r="BJ3268" s="3"/>
      <c r="BL3268" s="3"/>
      <c r="BN3268" s="3"/>
      <c r="BP3268" s="3"/>
    </row>
    <row r="3269" spans="1:68" x14ac:dyDescent="0.25">
      <c r="A3269" s="1"/>
      <c r="B3269" s="2"/>
      <c r="BJ3269" s="3"/>
      <c r="BL3269" s="3"/>
      <c r="BN3269" s="3"/>
      <c r="BP3269" s="3"/>
    </row>
    <row r="3270" spans="1:68" x14ac:dyDescent="0.25">
      <c r="A3270" s="1"/>
      <c r="B3270" s="2"/>
      <c r="BJ3270" s="3"/>
      <c r="BL3270" s="3"/>
      <c r="BN3270" s="3"/>
      <c r="BP3270" s="3"/>
    </row>
    <row r="3271" spans="1:68" x14ac:dyDescent="0.25">
      <c r="A3271" s="1"/>
      <c r="B3271" s="2"/>
      <c r="BJ3271" s="3"/>
      <c r="BL3271" s="3"/>
      <c r="BN3271" s="3"/>
      <c r="BP3271" s="3"/>
    </row>
    <row r="3272" spans="1:68" x14ac:dyDescent="0.25">
      <c r="A3272" s="1"/>
      <c r="B3272" s="2"/>
      <c r="BJ3272" s="3"/>
      <c r="BL3272" s="3"/>
      <c r="BN3272" s="3"/>
      <c r="BP3272" s="3"/>
    </row>
    <row r="3273" spans="1:68" x14ac:dyDescent="0.25">
      <c r="A3273" s="1"/>
      <c r="B3273" s="2"/>
      <c r="BJ3273" s="3"/>
      <c r="BL3273" s="3"/>
      <c r="BN3273" s="3"/>
      <c r="BP3273" s="3"/>
    </row>
    <row r="3274" spans="1:68" x14ac:dyDescent="0.25">
      <c r="A3274" s="1"/>
      <c r="B3274" s="2"/>
      <c r="BJ3274" s="3"/>
      <c r="BL3274" s="3"/>
      <c r="BN3274" s="3"/>
      <c r="BP3274" s="3"/>
    </row>
    <row r="3275" spans="1:68" x14ac:dyDescent="0.25">
      <c r="A3275" s="1"/>
      <c r="B3275" s="2"/>
      <c r="BJ3275" s="3"/>
      <c r="BL3275" s="3"/>
      <c r="BN3275" s="3"/>
      <c r="BP3275" s="3"/>
    </row>
    <row r="3276" spans="1:68" x14ac:dyDescent="0.25">
      <c r="A3276" s="1"/>
      <c r="B3276" s="2"/>
      <c r="BJ3276" s="3"/>
      <c r="BL3276" s="3"/>
      <c r="BN3276" s="3"/>
      <c r="BP3276" s="3"/>
    </row>
    <row r="3277" spans="1:68" x14ac:dyDescent="0.25">
      <c r="A3277" s="1"/>
      <c r="B3277" s="2"/>
      <c r="BJ3277" s="3"/>
      <c r="BL3277" s="3"/>
      <c r="BN3277" s="3"/>
      <c r="BP3277" s="3"/>
    </row>
    <row r="3278" spans="1:68" x14ac:dyDescent="0.25">
      <c r="A3278" s="1"/>
      <c r="B3278" s="2"/>
      <c r="BJ3278" s="3"/>
      <c r="BL3278" s="3"/>
      <c r="BN3278" s="3"/>
      <c r="BP3278" s="3"/>
    </row>
    <row r="3279" spans="1:68" x14ac:dyDescent="0.25">
      <c r="A3279" s="1"/>
      <c r="B3279" s="2"/>
      <c r="BJ3279" s="3"/>
      <c r="BL3279" s="3"/>
      <c r="BN3279" s="3"/>
      <c r="BP3279" s="3"/>
    </row>
    <row r="3280" spans="1:68" x14ac:dyDescent="0.25">
      <c r="A3280" s="1"/>
      <c r="B3280" s="2"/>
      <c r="BJ3280" s="3"/>
      <c r="BL3280" s="3"/>
      <c r="BN3280" s="3"/>
      <c r="BP3280" s="3"/>
    </row>
    <row r="3281" spans="1:68" x14ac:dyDescent="0.25">
      <c r="A3281" s="1"/>
      <c r="B3281" s="2"/>
      <c r="BJ3281" s="3"/>
      <c r="BL3281" s="3"/>
      <c r="BN3281" s="3"/>
      <c r="BP3281" s="3"/>
    </row>
    <row r="3282" spans="1:68" x14ac:dyDescent="0.25">
      <c r="A3282" s="1"/>
      <c r="B3282" s="2"/>
      <c r="BJ3282" s="3"/>
      <c r="BL3282" s="3"/>
      <c r="BN3282" s="3"/>
      <c r="BP3282" s="3"/>
    </row>
    <row r="3283" spans="1:68" x14ac:dyDescent="0.25">
      <c r="A3283" s="1"/>
      <c r="B3283" s="2"/>
      <c r="BJ3283" s="3"/>
      <c r="BL3283" s="3"/>
      <c r="BN3283" s="3"/>
      <c r="BP3283" s="3"/>
    </row>
    <row r="3284" spans="1:68" x14ac:dyDescent="0.25">
      <c r="A3284" s="1"/>
      <c r="B3284" s="2"/>
      <c r="BJ3284" s="3"/>
      <c r="BL3284" s="3"/>
      <c r="BN3284" s="3"/>
      <c r="BP3284" s="3"/>
    </row>
    <row r="3285" spans="1:68" x14ac:dyDescent="0.25">
      <c r="A3285" s="1"/>
      <c r="B3285" s="2"/>
      <c r="BJ3285" s="3"/>
      <c r="BL3285" s="3"/>
      <c r="BN3285" s="3"/>
      <c r="BP3285" s="3"/>
    </row>
    <row r="3286" spans="1:68" x14ac:dyDescent="0.25">
      <c r="A3286" s="1"/>
      <c r="B3286" s="2"/>
      <c r="BJ3286" s="3"/>
      <c r="BL3286" s="3"/>
      <c r="BN3286" s="3"/>
      <c r="BP3286" s="3"/>
    </row>
    <row r="3287" spans="1:68" x14ac:dyDescent="0.25">
      <c r="A3287" s="1"/>
      <c r="B3287" s="2"/>
      <c r="BJ3287" s="3"/>
      <c r="BL3287" s="3"/>
      <c r="BN3287" s="3"/>
      <c r="BP3287" s="3"/>
    </row>
    <row r="3288" spans="1:68" x14ac:dyDescent="0.25">
      <c r="A3288" s="1"/>
      <c r="B3288" s="2"/>
      <c r="BJ3288" s="3"/>
      <c r="BL3288" s="3"/>
      <c r="BN3288" s="3"/>
      <c r="BP3288" s="3"/>
    </row>
    <row r="3289" spans="1:68" x14ac:dyDescent="0.25">
      <c r="A3289" s="1"/>
      <c r="B3289" s="2"/>
      <c r="BJ3289" s="3"/>
      <c r="BL3289" s="3"/>
      <c r="BN3289" s="3"/>
      <c r="BP3289" s="3"/>
    </row>
    <row r="3290" spans="1:68" x14ac:dyDescent="0.25">
      <c r="A3290" s="1"/>
      <c r="B3290" s="2"/>
      <c r="BJ3290" s="3"/>
      <c r="BL3290" s="3"/>
      <c r="BN3290" s="3"/>
      <c r="BP3290" s="3"/>
    </row>
    <row r="3291" spans="1:68" x14ac:dyDescent="0.25">
      <c r="A3291" s="1"/>
      <c r="B3291" s="2"/>
      <c r="BJ3291" s="3"/>
      <c r="BL3291" s="3"/>
      <c r="BN3291" s="3"/>
      <c r="BP3291" s="3"/>
    </row>
    <row r="3292" spans="1:68" x14ac:dyDescent="0.25">
      <c r="A3292" s="1"/>
      <c r="B3292" s="2"/>
      <c r="BJ3292" s="3"/>
      <c r="BL3292" s="3"/>
      <c r="BN3292" s="3"/>
      <c r="BP3292" s="3"/>
    </row>
    <row r="3293" spans="1:68" x14ac:dyDescent="0.25">
      <c r="A3293" s="1"/>
      <c r="B3293" s="2"/>
      <c r="BJ3293" s="3"/>
      <c r="BL3293" s="3"/>
      <c r="BN3293" s="3"/>
      <c r="BP3293" s="3"/>
    </row>
    <row r="3294" spans="1:68" x14ac:dyDescent="0.25">
      <c r="A3294" s="1"/>
      <c r="B3294" s="2"/>
      <c r="BJ3294" s="3"/>
      <c r="BL3294" s="3"/>
      <c r="BN3294" s="3"/>
      <c r="BP3294" s="3"/>
    </row>
    <row r="3295" spans="1:68" x14ac:dyDescent="0.25">
      <c r="A3295" s="1"/>
      <c r="B3295" s="2"/>
      <c r="BJ3295" s="3"/>
      <c r="BL3295" s="3"/>
      <c r="BN3295" s="3"/>
      <c r="BP3295" s="3"/>
    </row>
    <row r="3296" spans="1:68" x14ac:dyDescent="0.25">
      <c r="A3296" s="1"/>
      <c r="B3296" s="2"/>
      <c r="BJ3296" s="3"/>
      <c r="BL3296" s="3"/>
      <c r="BN3296" s="3"/>
      <c r="BP3296" s="3"/>
    </row>
    <row r="3297" spans="1:68" x14ac:dyDescent="0.25">
      <c r="A3297" s="1"/>
      <c r="B3297" s="2"/>
      <c r="BJ3297" s="3"/>
      <c r="BL3297" s="3"/>
      <c r="BN3297" s="3"/>
      <c r="BP3297" s="3"/>
    </row>
    <row r="3298" spans="1:68" x14ac:dyDescent="0.25">
      <c r="A3298" s="1"/>
      <c r="B3298" s="2"/>
      <c r="BJ3298" s="3"/>
      <c r="BL3298" s="3"/>
      <c r="BN3298" s="3"/>
      <c r="BP3298" s="3"/>
    </row>
    <row r="3299" spans="1:68" x14ac:dyDescent="0.25">
      <c r="A3299" s="1"/>
      <c r="B3299" s="2"/>
      <c r="BJ3299" s="3"/>
      <c r="BL3299" s="3"/>
      <c r="BN3299" s="3"/>
      <c r="BP3299" s="3"/>
    </row>
    <row r="3300" spans="1:68" x14ac:dyDescent="0.25">
      <c r="A3300" s="1"/>
      <c r="B3300" s="2"/>
      <c r="BJ3300" s="3"/>
      <c r="BL3300" s="3"/>
      <c r="BN3300" s="3"/>
      <c r="BP3300" s="3"/>
    </row>
    <row r="3301" spans="1:68" x14ac:dyDescent="0.25">
      <c r="A3301" s="1"/>
      <c r="B3301" s="2"/>
      <c r="BJ3301" s="3"/>
      <c r="BL3301" s="3"/>
      <c r="BN3301" s="3"/>
      <c r="BP3301" s="3"/>
    </row>
    <row r="3302" spans="1:68" x14ac:dyDescent="0.25">
      <c r="A3302" s="1"/>
      <c r="B3302" s="2"/>
      <c r="BJ3302" s="3"/>
      <c r="BL3302" s="3"/>
      <c r="BN3302" s="3"/>
      <c r="BP3302" s="3"/>
    </row>
    <row r="3303" spans="1:68" x14ac:dyDescent="0.25">
      <c r="A3303" s="1"/>
      <c r="B3303" s="2"/>
      <c r="BJ3303" s="3"/>
      <c r="BL3303" s="3"/>
      <c r="BN3303" s="3"/>
      <c r="BP3303" s="3"/>
    </row>
    <row r="3304" spans="1:68" x14ac:dyDescent="0.25">
      <c r="A3304" s="1"/>
      <c r="B3304" s="2"/>
      <c r="BJ3304" s="3"/>
      <c r="BL3304" s="3"/>
      <c r="BN3304" s="3"/>
      <c r="BP3304" s="3"/>
    </row>
    <row r="3305" spans="1:68" x14ac:dyDescent="0.25">
      <c r="A3305" s="1"/>
      <c r="B3305" s="2"/>
      <c r="BJ3305" s="3"/>
      <c r="BL3305" s="3"/>
      <c r="BN3305" s="3"/>
      <c r="BP3305" s="3"/>
    </row>
    <row r="3306" spans="1:68" x14ac:dyDescent="0.25">
      <c r="A3306" s="1"/>
      <c r="B3306" s="2"/>
      <c r="BJ3306" s="3"/>
      <c r="BL3306" s="3"/>
      <c r="BN3306" s="3"/>
      <c r="BP3306" s="3"/>
    </row>
    <row r="3307" spans="1:68" x14ac:dyDescent="0.25">
      <c r="A3307" s="1"/>
      <c r="B3307" s="2"/>
      <c r="BJ3307" s="3"/>
      <c r="BL3307" s="3"/>
      <c r="BN3307" s="3"/>
      <c r="BP3307" s="3"/>
    </row>
    <row r="3308" spans="1:68" x14ac:dyDescent="0.25">
      <c r="A3308" s="1"/>
      <c r="B3308" s="2"/>
      <c r="BJ3308" s="3"/>
      <c r="BL3308" s="3"/>
      <c r="BN3308" s="3"/>
      <c r="BP3308" s="3"/>
    </row>
    <row r="3309" spans="1:68" x14ac:dyDescent="0.25">
      <c r="A3309" s="1"/>
      <c r="B3309" s="2"/>
      <c r="BJ3309" s="3"/>
      <c r="BL3309" s="3"/>
      <c r="BN3309" s="3"/>
      <c r="BP3309" s="3"/>
    </row>
    <row r="3310" spans="1:68" x14ac:dyDescent="0.25">
      <c r="A3310" s="1"/>
      <c r="B3310" s="2"/>
      <c r="BJ3310" s="3"/>
      <c r="BL3310" s="3"/>
      <c r="BN3310" s="3"/>
      <c r="BP3310" s="3"/>
    </row>
    <row r="3311" spans="1:68" x14ac:dyDescent="0.25">
      <c r="A3311" s="1"/>
      <c r="B3311" s="2"/>
      <c r="BJ3311" s="3"/>
      <c r="BL3311" s="3"/>
      <c r="BN3311" s="3"/>
      <c r="BP3311" s="3"/>
    </row>
    <row r="3312" spans="1:68" x14ac:dyDescent="0.25">
      <c r="A3312" s="1"/>
      <c r="B3312" s="2"/>
      <c r="BJ3312" s="3"/>
      <c r="BL3312" s="3"/>
      <c r="BN3312" s="3"/>
      <c r="BP3312" s="3"/>
    </row>
    <row r="3313" spans="1:68" x14ac:dyDescent="0.25">
      <c r="A3313" s="1"/>
      <c r="B3313" s="2"/>
      <c r="BJ3313" s="3"/>
      <c r="BL3313" s="3"/>
      <c r="BN3313" s="3"/>
      <c r="BP3313" s="3"/>
    </row>
    <row r="3314" spans="1:68" x14ac:dyDescent="0.25">
      <c r="A3314" s="1"/>
      <c r="B3314" s="2"/>
      <c r="BJ3314" s="3"/>
      <c r="BL3314" s="3"/>
      <c r="BN3314" s="3"/>
      <c r="BP3314" s="3"/>
    </row>
    <row r="3315" spans="1:68" x14ac:dyDescent="0.25">
      <c r="A3315" s="1"/>
      <c r="B3315" s="2"/>
      <c r="BJ3315" s="3"/>
      <c r="BL3315" s="3"/>
      <c r="BN3315" s="3"/>
      <c r="BP3315" s="3"/>
    </row>
    <row r="3316" spans="1:68" x14ac:dyDescent="0.25">
      <c r="A3316" s="1"/>
      <c r="B3316" s="2"/>
      <c r="BJ3316" s="3"/>
      <c r="BL3316" s="3"/>
      <c r="BN3316" s="3"/>
      <c r="BP3316" s="3"/>
    </row>
    <row r="3317" spans="1:68" x14ac:dyDescent="0.25">
      <c r="A3317" s="1"/>
      <c r="B3317" s="2"/>
      <c r="BJ3317" s="3"/>
      <c r="BL3317" s="3"/>
      <c r="BN3317" s="3"/>
      <c r="BP3317" s="3"/>
    </row>
    <row r="3318" spans="1:68" x14ac:dyDescent="0.25">
      <c r="A3318" s="1"/>
      <c r="B3318" s="2"/>
      <c r="BJ3318" s="3"/>
      <c r="BL3318" s="3"/>
      <c r="BN3318" s="3"/>
      <c r="BP3318" s="3"/>
    </row>
    <row r="3319" spans="1:68" x14ac:dyDescent="0.25">
      <c r="A3319" s="1"/>
      <c r="B3319" s="2"/>
      <c r="BJ3319" s="3"/>
      <c r="BL3319" s="3"/>
      <c r="BN3319" s="3"/>
      <c r="BP3319" s="3"/>
    </row>
    <row r="3320" spans="1:68" x14ac:dyDescent="0.25">
      <c r="A3320" s="1"/>
      <c r="B3320" s="2"/>
      <c r="BJ3320" s="3"/>
      <c r="BL3320" s="3"/>
      <c r="BN3320" s="3"/>
      <c r="BP3320" s="3"/>
    </row>
    <row r="3321" spans="1:68" x14ac:dyDescent="0.25">
      <c r="A3321" s="1"/>
      <c r="B3321" s="2"/>
      <c r="BJ3321" s="3"/>
      <c r="BL3321" s="3"/>
      <c r="BN3321" s="3"/>
      <c r="BP3321" s="3"/>
    </row>
    <row r="3322" spans="1:68" x14ac:dyDescent="0.25">
      <c r="A3322" s="1"/>
      <c r="B3322" s="2"/>
      <c r="BJ3322" s="3"/>
      <c r="BL3322" s="3"/>
      <c r="BN3322" s="3"/>
      <c r="BP3322" s="3"/>
    </row>
    <row r="3323" spans="1:68" x14ac:dyDescent="0.25">
      <c r="A3323" s="1"/>
      <c r="B3323" s="2"/>
      <c r="BJ3323" s="3"/>
      <c r="BL3323" s="3"/>
      <c r="BN3323" s="3"/>
      <c r="BP3323" s="3"/>
    </row>
    <row r="3324" spans="1:68" x14ac:dyDescent="0.25">
      <c r="A3324" s="1"/>
      <c r="B3324" s="2"/>
      <c r="BJ3324" s="3"/>
      <c r="BL3324" s="3"/>
      <c r="BN3324" s="3"/>
      <c r="BP3324" s="3"/>
    </row>
    <row r="3325" spans="1:68" x14ac:dyDescent="0.25">
      <c r="A3325" s="1"/>
      <c r="B3325" s="2"/>
      <c r="BJ3325" s="3"/>
      <c r="BL3325" s="3"/>
      <c r="BN3325" s="3"/>
      <c r="BP3325" s="3"/>
    </row>
    <row r="3326" spans="1:68" x14ac:dyDescent="0.25">
      <c r="A3326" s="1"/>
      <c r="B3326" s="2"/>
      <c r="BJ3326" s="3"/>
      <c r="BL3326" s="3"/>
      <c r="BN3326" s="3"/>
      <c r="BP3326" s="3"/>
    </row>
    <row r="3327" spans="1:68" x14ac:dyDescent="0.25">
      <c r="A3327" s="1"/>
      <c r="B3327" s="2"/>
      <c r="BJ3327" s="3"/>
      <c r="BL3327" s="3"/>
      <c r="BN3327" s="3"/>
      <c r="BP3327" s="3"/>
    </row>
    <row r="3328" spans="1:68" x14ac:dyDescent="0.25">
      <c r="A3328" s="1"/>
      <c r="B3328" s="2"/>
      <c r="BJ3328" s="3"/>
      <c r="BL3328" s="3"/>
      <c r="BN3328" s="3"/>
      <c r="BP3328" s="3"/>
    </row>
    <row r="3329" spans="1:68" x14ac:dyDescent="0.25">
      <c r="A3329" s="1"/>
      <c r="B3329" s="2"/>
      <c r="BJ3329" s="3"/>
      <c r="BL3329" s="3"/>
      <c r="BN3329" s="3"/>
      <c r="BP3329" s="3"/>
    </row>
    <row r="3330" spans="1:68" x14ac:dyDescent="0.25">
      <c r="A3330" s="1"/>
      <c r="B3330" s="2"/>
      <c r="BJ3330" s="3"/>
      <c r="BL3330" s="3"/>
      <c r="BN3330" s="3"/>
      <c r="BP3330" s="3"/>
    </row>
    <row r="3331" spans="1:68" x14ac:dyDescent="0.25">
      <c r="A3331" s="1"/>
      <c r="B3331" s="2"/>
      <c r="BJ3331" s="3"/>
      <c r="BL3331" s="3"/>
      <c r="BN3331" s="3"/>
      <c r="BP3331" s="3"/>
    </row>
    <row r="3332" spans="1:68" x14ac:dyDescent="0.25">
      <c r="A3332" s="1"/>
      <c r="B3332" s="2"/>
      <c r="BJ3332" s="3"/>
      <c r="BL3332" s="3"/>
      <c r="BN3332" s="3"/>
      <c r="BP3332" s="3"/>
    </row>
    <row r="3333" spans="1:68" x14ac:dyDescent="0.25">
      <c r="A3333" s="1"/>
      <c r="B3333" s="2"/>
      <c r="BJ3333" s="3"/>
      <c r="BL3333" s="3"/>
      <c r="BN3333" s="3"/>
      <c r="BP3333" s="3"/>
    </row>
    <row r="3334" spans="1:68" x14ac:dyDescent="0.25">
      <c r="A3334" s="1"/>
      <c r="B3334" s="2"/>
      <c r="BJ3334" s="3"/>
      <c r="BL3334" s="3"/>
      <c r="BN3334" s="3"/>
      <c r="BP3334" s="3"/>
    </row>
    <row r="3335" spans="1:68" x14ac:dyDescent="0.25">
      <c r="A3335" s="1"/>
      <c r="B3335" s="2"/>
      <c r="BJ3335" s="3"/>
      <c r="BL3335" s="3"/>
      <c r="BN3335" s="3"/>
      <c r="BP3335" s="3"/>
    </row>
    <row r="3336" spans="1:68" x14ac:dyDescent="0.25">
      <c r="A3336" s="1"/>
      <c r="B3336" s="2"/>
      <c r="BJ3336" s="3"/>
      <c r="BL3336" s="3"/>
      <c r="BN3336" s="3"/>
      <c r="BP3336" s="3"/>
    </row>
    <row r="3337" spans="1:68" x14ac:dyDescent="0.25">
      <c r="A3337" s="1"/>
      <c r="B3337" s="2"/>
      <c r="BJ3337" s="3"/>
      <c r="BL3337" s="3"/>
      <c r="BN3337" s="3"/>
      <c r="BP3337" s="3"/>
    </row>
    <row r="3338" spans="1:68" x14ac:dyDescent="0.25">
      <c r="A3338" s="1"/>
      <c r="B3338" s="2"/>
      <c r="BJ3338" s="3"/>
      <c r="BL3338" s="3"/>
      <c r="BN3338" s="3"/>
      <c r="BP3338" s="3"/>
    </row>
    <row r="3339" spans="1:68" x14ac:dyDescent="0.25">
      <c r="A3339" s="1"/>
      <c r="B3339" s="2"/>
      <c r="BJ3339" s="3"/>
      <c r="BL3339" s="3"/>
      <c r="BN3339" s="3"/>
      <c r="BP3339" s="3"/>
    </row>
    <row r="3340" spans="1:68" x14ac:dyDescent="0.25">
      <c r="A3340" s="1"/>
      <c r="B3340" s="2"/>
      <c r="BJ3340" s="3"/>
      <c r="BL3340" s="3"/>
      <c r="BN3340" s="3"/>
      <c r="BP3340" s="3"/>
    </row>
    <row r="3341" spans="1:68" x14ac:dyDescent="0.25">
      <c r="A3341" s="1"/>
      <c r="B3341" s="2"/>
      <c r="BJ3341" s="3"/>
      <c r="BL3341" s="3"/>
      <c r="BN3341" s="3"/>
      <c r="BP3341" s="3"/>
    </row>
    <row r="3342" spans="1:68" x14ac:dyDescent="0.25">
      <c r="A3342" s="1"/>
      <c r="B3342" s="2"/>
      <c r="BJ3342" s="3"/>
      <c r="BL3342" s="3"/>
      <c r="BN3342" s="3"/>
      <c r="BP3342" s="3"/>
    </row>
    <row r="3343" spans="1:68" x14ac:dyDescent="0.25">
      <c r="A3343" s="1"/>
      <c r="B3343" s="2"/>
      <c r="BJ3343" s="3"/>
      <c r="BL3343" s="3"/>
      <c r="BN3343" s="3"/>
      <c r="BP3343" s="3"/>
    </row>
    <row r="3344" spans="1:68" x14ac:dyDescent="0.25">
      <c r="A3344" s="1"/>
      <c r="B3344" s="2"/>
      <c r="BJ3344" s="3"/>
      <c r="BL3344" s="3"/>
      <c r="BN3344" s="3"/>
      <c r="BP3344" s="3"/>
    </row>
    <row r="3345" spans="1:68" x14ac:dyDescent="0.25">
      <c r="A3345" s="1"/>
      <c r="B3345" s="2"/>
      <c r="BJ3345" s="3"/>
      <c r="BL3345" s="3"/>
      <c r="BN3345" s="3"/>
      <c r="BP3345" s="3"/>
    </row>
    <row r="3346" spans="1:68" x14ac:dyDescent="0.25">
      <c r="A3346" s="1"/>
      <c r="B3346" s="2"/>
      <c r="BJ3346" s="3"/>
      <c r="BL3346" s="3"/>
      <c r="BN3346" s="3"/>
      <c r="BP3346" s="3"/>
    </row>
    <row r="3347" spans="1:68" x14ac:dyDescent="0.25">
      <c r="A3347" s="1"/>
      <c r="B3347" s="2"/>
      <c r="BJ3347" s="3"/>
      <c r="BL3347" s="3"/>
      <c r="BN3347" s="3"/>
      <c r="BP3347" s="3"/>
    </row>
    <row r="3348" spans="1:68" x14ac:dyDescent="0.25">
      <c r="A3348" s="1"/>
      <c r="B3348" s="2"/>
      <c r="BJ3348" s="3"/>
      <c r="BL3348" s="3"/>
      <c r="BN3348" s="3"/>
      <c r="BP3348" s="3"/>
    </row>
    <row r="3349" spans="1:68" x14ac:dyDescent="0.25">
      <c r="A3349" s="1"/>
      <c r="B3349" s="2"/>
      <c r="BJ3349" s="3"/>
      <c r="BL3349" s="3"/>
      <c r="BN3349" s="3"/>
      <c r="BP3349" s="3"/>
    </row>
    <row r="3350" spans="1:68" x14ac:dyDescent="0.25">
      <c r="A3350" s="1"/>
      <c r="B3350" s="2"/>
      <c r="BJ3350" s="3"/>
      <c r="BL3350" s="3"/>
      <c r="BN3350" s="3"/>
      <c r="BP3350" s="3"/>
    </row>
    <row r="3351" spans="1:68" x14ac:dyDescent="0.25">
      <c r="A3351" s="1"/>
      <c r="B3351" s="2"/>
      <c r="BJ3351" s="3"/>
      <c r="BL3351" s="3"/>
      <c r="BN3351" s="3"/>
      <c r="BP3351" s="3"/>
    </row>
    <row r="3352" spans="1:68" x14ac:dyDescent="0.25">
      <c r="A3352" s="1"/>
      <c r="B3352" s="2"/>
      <c r="BJ3352" s="3"/>
      <c r="BL3352" s="3"/>
      <c r="BN3352" s="3"/>
      <c r="BP3352" s="3"/>
    </row>
    <row r="3353" spans="1:68" x14ac:dyDescent="0.25">
      <c r="A3353" s="1"/>
      <c r="B3353" s="2"/>
      <c r="BJ3353" s="3"/>
      <c r="BL3353" s="3"/>
      <c r="BN3353" s="3"/>
      <c r="BP3353" s="3"/>
    </row>
    <row r="3354" spans="1:68" x14ac:dyDescent="0.25">
      <c r="A3354" s="1"/>
      <c r="B3354" s="2"/>
      <c r="BJ3354" s="3"/>
      <c r="BL3354" s="3"/>
      <c r="BN3354" s="3"/>
      <c r="BP3354" s="3"/>
    </row>
    <row r="3355" spans="1:68" x14ac:dyDescent="0.25">
      <c r="A3355" s="1"/>
      <c r="B3355" s="2"/>
      <c r="BJ3355" s="3"/>
      <c r="BL3355" s="3"/>
      <c r="BN3355" s="3"/>
      <c r="BP3355" s="3"/>
    </row>
    <row r="3356" spans="1:68" x14ac:dyDescent="0.25">
      <c r="A3356" s="1"/>
      <c r="B3356" s="2"/>
      <c r="BJ3356" s="3"/>
      <c r="BL3356" s="3"/>
      <c r="BN3356" s="3"/>
      <c r="BP3356" s="3"/>
    </row>
    <row r="3357" spans="1:68" x14ac:dyDescent="0.25">
      <c r="A3357" s="1"/>
      <c r="B3357" s="2"/>
      <c r="BJ3357" s="3"/>
      <c r="BL3357" s="3"/>
      <c r="BN3357" s="3"/>
      <c r="BP3357" s="3"/>
    </row>
    <row r="3358" spans="1:68" x14ac:dyDescent="0.25">
      <c r="A3358" s="1"/>
      <c r="B3358" s="2"/>
      <c r="BJ3358" s="3"/>
      <c r="BL3358" s="3"/>
      <c r="BN3358" s="3"/>
      <c r="BP3358" s="3"/>
    </row>
    <row r="3359" spans="1:68" x14ac:dyDescent="0.25">
      <c r="A3359" s="1"/>
      <c r="B3359" s="2"/>
      <c r="BJ3359" s="3"/>
      <c r="BL3359" s="3"/>
      <c r="BN3359" s="3"/>
      <c r="BP3359" s="3"/>
    </row>
    <row r="3360" spans="1:68" x14ac:dyDescent="0.25">
      <c r="A3360" s="1"/>
      <c r="B3360" s="2"/>
      <c r="BJ3360" s="3"/>
      <c r="BL3360" s="3"/>
      <c r="BN3360" s="3"/>
      <c r="BP3360" s="3"/>
    </row>
    <row r="3361" spans="1:68" x14ac:dyDescent="0.25">
      <c r="A3361" s="1"/>
      <c r="B3361" s="2"/>
      <c r="BJ3361" s="3"/>
      <c r="BL3361" s="3"/>
      <c r="BN3361" s="3"/>
      <c r="BP3361" s="3"/>
    </row>
    <row r="3362" spans="1:68" x14ac:dyDescent="0.25">
      <c r="A3362" s="1"/>
      <c r="B3362" s="2"/>
      <c r="BJ3362" s="3"/>
      <c r="BL3362" s="3"/>
      <c r="BN3362" s="3"/>
      <c r="BP3362" s="3"/>
    </row>
    <row r="3363" spans="1:68" x14ac:dyDescent="0.25">
      <c r="A3363" s="1"/>
      <c r="B3363" s="2"/>
      <c r="BJ3363" s="3"/>
      <c r="BL3363" s="3"/>
      <c r="BN3363" s="3"/>
      <c r="BP3363" s="3"/>
    </row>
    <row r="3364" spans="1:68" x14ac:dyDescent="0.25">
      <c r="A3364" s="1"/>
      <c r="B3364" s="2"/>
      <c r="BJ3364" s="3"/>
      <c r="BL3364" s="3"/>
      <c r="BN3364" s="3"/>
      <c r="BP3364" s="3"/>
    </row>
    <row r="3365" spans="1:68" x14ac:dyDescent="0.25">
      <c r="A3365" s="1"/>
      <c r="B3365" s="2"/>
      <c r="BJ3365" s="3"/>
      <c r="BL3365" s="3"/>
      <c r="BN3365" s="3"/>
      <c r="BP3365" s="3"/>
    </row>
    <row r="3366" spans="1:68" x14ac:dyDescent="0.25">
      <c r="A3366" s="1"/>
      <c r="B3366" s="2"/>
      <c r="BJ3366" s="3"/>
      <c r="BL3366" s="3"/>
      <c r="BN3366" s="3"/>
      <c r="BP3366" s="3"/>
    </row>
    <row r="3367" spans="1:68" x14ac:dyDescent="0.25">
      <c r="A3367" s="1"/>
      <c r="B3367" s="2"/>
      <c r="BJ3367" s="3"/>
      <c r="BL3367" s="3"/>
      <c r="BN3367" s="3"/>
      <c r="BP3367" s="3"/>
    </row>
    <row r="3368" spans="1:68" x14ac:dyDescent="0.25">
      <c r="A3368" s="1"/>
      <c r="B3368" s="2"/>
      <c r="BJ3368" s="3"/>
      <c r="BL3368" s="3"/>
      <c r="BN3368" s="3"/>
      <c r="BP3368" s="3"/>
    </row>
    <row r="3369" spans="1:68" x14ac:dyDescent="0.25">
      <c r="A3369" s="1"/>
      <c r="B3369" s="2"/>
      <c r="BJ3369" s="3"/>
      <c r="BL3369" s="3"/>
      <c r="BN3369" s="3"/>
      <c r="BP3369" s="3"/>
    </row>
    <row r="3370" spans="1:68" x14ac:dyDescent="0.25">
      <c r="A3370" s="1"/>
      <c r="B3370" s="2"/>
      <c r="BJ3370" s="3"/>
      <c r="BL3370" s="3"/>
      <c r="BN3370" s="3"/>
      <c r="BP3370" s="3"/>
    </row>
    <row r="3371" spans="1:68" x14ac:dyDescent="0.25">
      <c r="A3371" s="1"/>
      <c r="B3371" s="2"/>
      <c r="BJ3371" s="3"/>
      <c r="BL3371" s="3"/>
      <c r="BN3371" s="3"/>
      <c r="BP3371" s="3"/>
    </row>
    <row r="3372" spans="1:68" x14ac:dyDescent="0.25">
      <c r="A3372" s="1"/>
      <c r="B3372" s="2"/>
      <c r="BJ3372" s="3"/>
      <c r="BL3372" s="3"/>
      <c r="BN3372" s="3"/>
      <c r="BP3372" s="3"/>
    </row>
    <row r="3373" spans="1:68" x14ac:dyDescent="0.25">
      <c r="A3373" s="1"/>
      <c r="B3373" s="2"/>
      <c r="BJ3373" s="3"/>
      <c r="BL3373" s="3"/>
      <c r="BN3373" s="3"/>
      <c r="BP3373" s="3"/>
    </row>
    <row r="3374" spans="1:68" x14ac:dyDescent="0.25">
      <c r="A3374" s="1"/>
      <c r="B3374" s="2"/>
      <c r="BJ3374" s="3"/>
      <c r="BL3374" s="3"/>
      <c r="BN3374" s="3"/>
      <c r="BP3374" s="3"/>
    </row>
    <row r="3375" spans="1:68" x14ac:dyDescent="0.25">
      <c r="A3375" s="1"/>
      <c r="B3375" s="2"/>
      <c r="BJ3375" s="3"/>
      <c r="BL3375" s="3"/>
      <c r="BN3375" s="3"/>
      <c r="BP3375" s="3"/>
    </row>
    <row r="3376" spans="1:68" x14ac:dyDescent="0.25">
      <c r="A3376" s="1"/>
      <c r="B3376" s="2"/>
      <c r="BJ3376" s="3"/>
      <c r="BL3376" s="3"/>
      <c r="BN3376" s="3"/>
      <c r="BP3376" s="3"/>
    </row>
    <row r="3377" spans="1:68" x14ac:dyDescent="0.25">
      <c r="A3377" s="1"/>
      <c r="B3377" s="2"/>
      <c r="BJ3377" s="3"/>
      <c r="BL3377" s="3"/>
      <c r="BN3377" s="3"/>
      <c r="BP3377" s="3"/>
    </row>
    <row r="3378" spans="1:68" x14ac:dyDescent="0.25">
      <c r="A3378" s="1"/>
      <c r="B3378" s="2"/>
      <c r="BJ3378" s="3"/>
      <c r="BL3378" s="3"/>
      <c r="BN3378" s="3"/>
      <c r="BP3378" s="3"/>
    </row>
    <row r="3379" spans="1:68" x14ac:dyDescent="0.25">
      <c r="A3379" s="1"/>
      <c r="B3379" s="2"/>
      <c r="BJ3379" s="3"/>
      <c r="BL3379" s="3"/>
      <c r="BN3379" s="3"/>
      <c r="BP3379" s="3"/>
    </row>
    <row r="3380" spans="1:68" x14ac:dyDescent="0.25">
      <c r="A3380" s="1"/>
      <c r="B3380" s="2"/>
      <c r="BJ3380" s="3"/>
      <c r="BL3380" s="3"/>
      <c r="BN3380" s="3"/>
      <c r="BP3380" s="3"/>
    </row>
    <row r="3381" spans="1:68" x14ac:dyDescent="0.25">
      <c r="A3381" s="1"/>
      <c r="B3381" s="2"/>
      <c r="BJ3381" s="3"/>
      <c r="BL3381" s="3"/>
      <c r="BN3381" s="3"/>
      <c r="BP3381" s="3"/>
    </row>
    <row r="3382" spans="1:68" x14ac:dyDescent="0.25">
      <c r="A3382" s="1"/>
      <c r="B3382" s="2"/>
      <c r="BJ3382" s="3"/>
      <c r="BL3382" s="3"/>
      <c r="BN3382" s="3"/>
      <c r="BP3382" s="3"/>
    </row>
    <row r="3383" spans="1:68" x14ac:dyDescent="0.25">
      <c r="A3383" s="1"/>
      <c r="B3383" s="2"/>
      <c r="BJ3383" s="3"/>
      <c r="BL3383" s="3"/>
      <c r="BN3383" s="3"/>
      <c r="BP3383" s="3"/>
    </row>
    <row r="3384" spans="1:68" x14ac:dyDescent="0.25">
      <c r="A3384" s="1"/>
      <c r="B3384" s="2"/>
      <c r="BJ3384" s="3"/>
      <c r="BL3384" s="3"/>
      <c r="BN3384" s="3"/>
      <c r="BP3384" s="3"/>
    </row>
    <row r="3385" spans="1:68" x14ac:dyDescent="0.25">
      <c r="A3385" s="1"/>
      <c r="B3385" s="2"/>
      <c r="BJ3385" s="3"/>
      <c r="BL3385" s="3"/>
      <c r="BN3385" s="3"/>
      <c r="BP3385" s="3"/>
    </row>
    <row r="3386" spans="1:68" x14ac:dyDescent="0.25">
      <c r="A3386" s="1"/>
      <c r="B3386" s="2"/>
      <c r="BJ3386" s="3"/>
      <c r="BL3386" s="3"/>
      <c r="BN3386" s="3"/>
      <c r="BP3386" s="3"/>
    </row>
    <row r="3387" spans="1:68" x14ac:dyDescent="0.25">
      <c r="A3387" s="1"/>
      <c r="B3387" s="2"/>
      <c r="BJ3387" s="3"/>
      <c r="BL3387" s="3"/>
      <c r="BN3387" s="3"/>
      <c r="BP3387" s="3"/>
    </row>
    <row r="3388" spans="1:68" x14ac:dyDescent="0.25">
      <c r="A3388" s="1"/>
      <c r="B3388" s="2"/>
      <c r="BJ3388" s="3"/>
      <c r="BL3388" s="3"/>
      <c r="BN3388" s="3"/>
      <c r="BP3388" s="3"/>
    </row>
    <row r="3389" spans="1:68" x14ac:dyDescent="0.25">
      <c r="A3389" s="1"/>
      <c r="B3389" s="2"/>
      <c r="BJ3389" s="3"/>
      <c r="BL3389" s="3"/>
      <c r="BN3389" s="3"/>
      <c r="BP3389" s="3"/>
    </row>
    <row r="3390" spans="1:68" x14ac:dyDescent="0.25">
      <c r="A3390" s="1"/>
      <c r="B3390" s="2"/>
      <c r="BJ3390" s="3"/>
      <c r="BL3390" s="3"/>
      <c r="BN3390" s="3"/>
      <c r="BP3390" s="3"/>
    </row>
    <row r="3391" spans="1:68" x14ac:dyDescent="0.25">
      <c r="A3391" s="1"/>
      <c r="B3391" s="2"/>
      <c r="BJ3391" s="3"/>
      <c r="BL3391" s="3"/>
      <c r="BN3391" s="3"/>
      <c r="BP3391" s="3"/>
    </row>
    <row r="3392" spans="1:68" x14ac:dyDescent="0.25">
      <c r="A3392" s="1"/>
      <c r="B3392" s="2"/>
      <c r="BJ3392" s="3"/>
      <c r="BL3392" s="3"/>
      <c r="BN3392" s="3"/>
      <c r="BP3392" s="3"/>
    </row>
    <row r="3393" spans="1:68" x14ac:dyDescent="0.25">
      <c r="A3393" s="1"/>
      <c r="B3393" s="2"/>
      <c r="BJ3393" s="3"/>
      <c r="BL3393" s="3"/>
      <c r="BN3393" s="3"/>
      <c r="BP3393" s="3"/>
    </row>
    <row r="3394" spans="1:68" x14ac:dyDescent="0.25">
      <c r="A3394" s="1"/>
      <c r="B3394" s="2"/>
      <c r="BJ3394" s="3"/>
      <c r="BL3394" s="3"/>
      <c r="BN3394" s="3"/>
      <c r="BP3394" s="3"/>
    </row>
    <row r="3395" spans="1:68" x14ac:dyDescent="0.25">
      <c r="A3395" s="1"/>
      <c r="B3395" s="2"/>
      <c r="BJ3395" s="3"/>
      <c r="BL3395" s="3"/>
      <c r="BN3395" s="3"/>
      <c r="BP3395" s="3"/>
    </row>
    <row r="3396" spans="1:68" x14ac:dyDescent="0.25">
      <c r="A3396" s="1"/>
      <c r="B3396" s="2"/>
      <c r="BJ3396" s="3"/>
      <c r="BL3396" s="3"/>
      <c r="BN3396" s="3"/>
      <c r="BP3396" s="3"/>
    </row>
    <row r="3397" spans="1:68" x14ac:dyDescent="0.25">
      <c r="A3397" s="1"/>
      <c r="B3397" s="2"/>
      <c r="BJ3397" s="3"/>
      <c r="BL3397" s="3"/>
      <c r="BN3397" s="3"/>
      <c r="BP3397" s="3"/>
    </row>
    <row r="3398" spans="1:68" x14ac:dyDescent="0.25">
      <c r="A3398" s="1"/>
      <c r="B3398" s="2"/>
      <c r="BJ3398" s="3"/>
      <c r="BL3398" s="3"/>
      <c r="BN3398" s="3"/>
      <c r="BP3398" s="3"/>
    </row>
    <row r="3399" spans="1:68" x14ac:dyDescent="0.25">
      <c r="A3399" s="1"/>
      <c r="B3399" s="2"/>
      <c r="BJ3399" s="3"/>
      <c r="BL3399" s="3"/>
      <c r="BN3399" s="3"/>
      <c r="BP3399" s="3"/>
    </row>
    <row r="3400" spans="1:68" x14ac:dyDescent="0.25">
      <c r="A3400" s="1"/>
      <c r="B3400" s="2"/>
      <c r="BJ3400" s="3"/>
      <c r="BL3400" s="3"/>
      <c r="BN3400" s="3"/>
      <c r="BP3400" s="3"/>
    </row>
    <row r="3401" spans="1:68" x14ac:dyDescent="0.25">
      <c r="A3401" s="1"/>
      <c r="B3401" s="2"/>
      <c r="BJ3401" s="3"/>
      <c r="BL3401" s="3"/>
      <c r="BN3401" s="3"/>
      <c r="BP3401" s="3"/>
    </row>
    <row r="3402" spans="1:68" x14ac:dyDescent="0.25">
      <c r="A3402" s="1"/>
      <c r="B3402" s="2"/>
      <c r="BJ3402" s="3"/>
      <c r="BL3402" s="3"/>
      <c r="BN3402" s="3"/>
      <c r="BP3402" s="3"/>
    </row>
    <row r="3403" spans="1:68" x14ac:dyDescent="0.25">
      <c r="A3403" s="1"/>
      <c r="B3403" s="2"/>
      <c r="BJ3403" s="3"/>
      <c r="BL3403" s="3"/>
      <c r="BN3403" s="3"/>
      <c r="BP3403" s="3"/>
    </row>
    <row r="3404" spans="1:68" x14ac:dyDescent="0.25">
      <c r="A3404" s="1"/>
      <c r="B3404" s="2"/>
      <c r="BJ3404" s="3"/>
      <c r="BL3404" s="3"/>
      <c r="BN3404" s="3"/>
      <c r="BP3404" s="3"/>
    </row>
    <row r="3405" spans="1:68" x14ac:dyDescent="0.25">
      <c r="A3405" s="1"/>
      <c r="B3405" s="2"/>
      <c r="BJ3405" s="3"/>
      <c r="BL3405" s="3"/>
      <c r="BN3405" s="3"/>
      <c r="BP3405" s="3"/>
    </row>
    <row r="3406" spans="1:68" x14ac:dyDescent="0.25">
      <c r="A3406" s="1"/>
      <c r="B3406" s="2"/>
      <c r="BJ3406" s="3"/>
      <c r="BL3406" s="3"/>
      <c r="BN3406" s="3"/>
      <c r="BP3406" s="3"/>
    </row>
    <row r="3407" spans="1:68" x14ac:dyDescent="0.25">
      <c r="A3407" s="1"/>
      <c r="B3407" s="2"/>
      <c r="BJ3407" s="3"/>
      <c r="BL3407" s="3"/>
      <c r="BN3407" s="3"/>
      <c r="BP3407" s="3"/>
    </row>
    <row r="3408" spans="1:68" x14ac:dyDescent="0.25">
      <c r="A3408" s="1"/>
      <c r="B3408" s="2"/>
      <c r="BJ3408" s="3"/>
      <c r="BL3408" s="3"/>
      <c r="BN3408" s="3"/>
      <c r="BP3408" s="3"/>
    </row>
    <row r="3409" spans="1:68" x14ac:dyDescent="0.25">
      <c r="A3409" s="1"/>
      <c r="B3409" s="2"/>
      <c r="BJ3409" s="3"/>
      <c r="BL3409" s="3"/>
      <c r="BN3409" s="3"/>
      <c r="BP3409" s="3"/>
    </row>
    <row r="3410" spans="1:68" x14ac:dyDescent="0.25">
      <c r="A3410" s="1"/>
      <c r="B3410" s="2"/>
      <c r="BJ3410" s="3"/>
      <c r="BL3410" s="3"/>
      <c r="BN3410" s="3"/>
      <c r="BP3410" s="3"/>
    </row>
    <row r="3411" spans="1:68" x14ac:dyDescent="0.25">
      <c r="A3411" s="1"/>
      <c r="B3411" s="2"/>
      <c r="BJ3411" s="3"/>
      <c r="BL3411" s="3"/>
      <c r="BN3411" s="3"/>
      <c r="BP3411" s="3"/>
    </row>
    <row r="3412" spans="1:68" x14ac:dyDescent="0.25">
      <c r="A3412" s="1"/>
      <c r="B3412" s="2"/>
      <c r="BJ3412" s="3"/>
      <c r="BL3412" s="3"/>
      <c r="BN3412" s="3"/>
      <c r="BP3412" s="3"/>
    </row>
    <row r="3413" spans="1:68" x14ac:dyDescent="0.25">
      <c r="A3413" s="1"/>
      <c r="B3413" s="2"/>
      <c r="BJ3413" s="3"/>
      <c r="BL3413" s="3"/>
      <c r="BN3413" s="3"/>
      <c r="BP3413" s="3"/>
    </row>
    <row r="3414" spans="1:68" x14ac:dyDescent="0.25">
      <c r="A3414" s="1"/>
      <c r="B3414" s="2"/>
      <c r="BJ3414" s="3"/>
      <c r="BL3414" s="3"/>
      <c r="BN3414" s="3"/>
      <c r="BP3414" s="3"/>
    </row>
    <row r="3415" spans="1:68" x14ac:dyDescent="0.25">
      <c r="A3415" s="1"/>
      <c r="B3415" s="2"/>
      <c r="BJ3415" s="3"/>
      <c r="BL3415" s="3"/>
      <c r="BN3415" s="3"/>
      <c r="BP3415" s="3"/>
    </row>
    <row r="3416" spans="1:68" x14ac:dyDescent="0.25">
      <c r="A3416" s="1"/>
      <c r="B3416" s="2"/>
      <c r="BJ3416" s="3"/>
      <c r="BL3416" s="3"/>
      <c r="BN3416" s="3"/>
      <c r="BP3416" s="3"/>
    </row>
    <row r="3417" spans="1:68" x14ac:dyDescent="0.25">
      <c r="A3417" s="1"/>
      <c r="B3417" s="2"/>
      <c r="BJ3417" s="3"/>
      <c r="BL3417" s="3"/>
      <c r="BN3417" s="3"/>
      <c r="BP3417" s="3"/>
    </row>
    <row r="3418" spans="1:68" x14ac:dyDescent="0.25">
      <c r="A3418" s="1"/>
      <c r="B3418" s="2"/>
      <c r="BJ3418" s="3"/>
      <c r="BL3418" s="3"/>
      <c r="BN3418" s="3"/>
      <c r="BP3418" s="3"/>
    </row>
    <row r="3419" spans="1:68" x14ac:dyDescent="0.25">
      <c r="A3419" s="1"/>
      <c r="B3419" s="2"/>
      <c r="BJ3419" s="3"/>
      <c r="BL3419" s="3"/>
      <c r="BN3419" s="3"/>
      <c r="BP3419" s="3"/>
    </row>
    <row r="3420" spans="1:68" x14ac:dyDescent="0.25">
      <c r="A3420" s="1"/>
      <c r="B3420" s="2"/>
      <c r="BJ3420" s="3"/>
      <c r="BL3420" s="3"/>
      <c r="BN3420" s="3"/>
      <c r="BP3420" s="3"/>
    </row>
    <row r="3421" spans="1:68" x14ac:dyDescent="0.25">
      <c r="A3421" s="1"/>
      <c r="B3421" s="2"/>
      <c r="BJ3421" s="3"/>
      <c r="BL3421" s="3"/>
      <c r="BN3421" s="3"/>
      <c r="BP3421" s="3"/>
    </row>
    <row r="3422" spans="1:68" x14ac:dyDescent="0.25">
      <c r="A3422" s="1"/>
      <c r="B3422" s="2"/>
      <c r="BJ3422" s="3"/>
      <c r="BL3422" s="3"/>
      <c r="BN3422" s="3"/>
      <c r="BP3422" s="3"/>
    </row>
    <row r="3423" spans="1:68" x14ac:dyDescent="0.25">
      <c r="A3423" s="1"/>
      <c r="B3423" s="2"/>
      <c r="BJ3423" s="3"/>
      <c r="BL3423" s="3"/>
      <c r="BN3423" s="3"/>
      <c r="BP3423" s="3"/>
    </row>
    <row r="3424" spans="1:68" x14ac:dyDescent="0.25">
      <c r="A3424" s="1"/>
      <c r="B3424" s="2"/>
      <c r="BJ3424" s="3"/>
      <c r="BL3424" s="3"/>
      <c r="BN3424" s="3"/>
      <c r="BP3424" s="3"/>
    </row>
    <row r="3425" spans="1:68" x14ac:dyDescent="0.25">
      <c r="A3425" s="1"/>
      <c r="B3425" s="2"/>
      <c r="BJ3425" s="3"/>
      <c r="BL3425" s="3"/>
      <c r="BN3425" s="3"/>
      <c r="BP3425" s="3"/>
    </row>
    <row r="3426" spans="1:68" x14ac:dyDescent="0.25">
      <c r="A3426" s="1"/>
      <c r="B3426" s="2"/>
      <c r="BJ3426" s="3"/>
      <c r="BL3426" s="3"/>
      <c r="BN3426" s="3"/>
      <c r="BP3426" s="3"/>
    </row>
    <row r="3427" spans="1:68" x14ac:dyDescent="0.25">
      <c r="A3427" s="1"/>
      <c r="B3427" s="2"/>
      <c r="BJ3427" s="3"/>
      <c r="BL3427" s="3"/>
      <c r="BN3427" s="3"/>
      <c r="BP3427" s="3"/>
    </row>
    <row r="3428" spans="1:68" x14ac:dyDescent="0.25">
      <c r="A3428" s="1"/>
      <c r="B3428" s="2"/>
      <c r="BJ3428" s="3"/>
      <c r="BL3428" s="3"/>
      <c r="BN3428" s="3"/>
      <c r="BP3428" s="3"/>
    </row>
    <row r="3429" spans="1:68" x14ac:dyDescent="0.25">
      <c r="A3429" s="1"/>
      <c r="B3429" s="2"/>
      <c r="BJ3429" s="3"/>
      <c r="BL3429" s="3"/>
      <c r="BN3429" s="3"/>
      <c r="BP3429" s="3"/>
    </row>
    <row r="3430" spans="1:68" x14ac:dyDescent="0.25">
      <c r="A3430" s="1"/>
      <c r="B3430" s="2"/>
      <c r="BJ3430" s="3"/>
      <c r="BL3430" s="3"/>
      <c r="BN3430" s="3"/>
      <c r="BP3430" s="3"/>
    </row>
    <row r="3431" spans="1:68" x14ac:dyDescent="0.25">
      <c r="A3431" s="1"/>
      <c r="B3431" s="2"/>
      <c r="BJ3431" s="3"/>
      <c r="BL3431" s="3"/>
      <c r="BN3431" s="3"/>
      <c r="BP3431" s="3"/>
    </row>
    <row r="3432" spans="1:68" x14ac:dyDescent="0.25">
      <c r="A3432" s="1"/>
      <c r="B3432" s="2"/>
      <c r="BJ3432" s="3"/>
      <c r="BL3432" s="3"/>
      <c r="BN3432" s="3"/>
      <c r="BP3432" s="3"/>
    </row>
    <row r="3433" spans="1:68" x14ac:dyDescent="0.25">
      <c r="A3433" s="1"/>
      <c r="B3433" s="2"/>
      <c r="BJ3433" s="3"/>
      <c r="BL3433" s="3"/>
      <c r="BN3433" s="3"/>
      <c r="BP3433" s="3"/>
    </row>
    <row r="3434" spans="1:68" x14ac:dyDescent="0.25">
      <c r="A3434" s="1"/>
      <c r="B3434" s="2"/>
      <c r="BJ3434" s="3"/>
      <c r="BL3434" s="3"/>
      <c r="BN3434" s="3"/>
      <c r="BP3434" s="3"/>
    </row>
    <row r="3435" spans="1:68" x14ac:dyDescent="0.25">
      <c r="A3435" s="1"/>
      <c r="B3435" s="2"/>
      <c r="BJ3435" s="3"/>
      <c r="BL3435" s="3"/>
      <c r="BN3435" s="3"/>
      <c r="BP3435" s="3"/>
    </row>
    <row r="3436" spans="1:68" x14ac:dyDescent="0.25">
      <c r="A3436" s="1"/>
      <c r="B3436" s="2"/>
      <c r="BJ3436" s="3"/>
      <c r="BL3436" s="3"/>
      <c r="BN3436" s="3"/>
      <c r="BP3436" s="3"/>
    </row>
    <row r="3437" spans="1:68" x14ac:dyDescent="0.25">
      <c r="A3437" s="1"/>
      <c r="B3437" s="2"/>
      <c r="BJ3437" s="3"/>
      <c r="BL3437" s="3"/>
      <c r="BN3437" s="3"/>
      <c r="BP3437" s="3"/>
    </row>
    <row r="3438" spans="1:68" x14ac:dyDescent="0.25">
      <c r="A3438" s="1"/>
      <c r="B3438" s="2"/>
      <c r="BJ3438" s="3"/>
      <c r="BL3438" s="3"/>
      <c r="BN3438" s="3"/>
      <c r="BP3438" s="3"/>
    </row>
    <row r="3439" spans="1:68" x14ac:dyDescent="0.25">
      <c r="A3439" s="1"/>
      <c r="B3439" s="2"/>
      <c r="BJ3439" s="3"/>
      <c r="BL3439" s="3"/>
      <c r="BN3439" s="3"/>
      <c r="BP3439" s="3"/>
    </row>
    <row r="3440" spans="1:68" x14ac:dyDescent="0.25">
      <c r="A3440" s="1"/>
      <c r="B3440" s="2"/>
      <c r="BJ3440" s="3"/>
      <c r="BL3440" s="3"/>
      <c r="BN3440" s="3"/>
      <c r="BP3440" s="3"/>
    </row>
    <row r="3441" spans="1:68" x14ac:dyDescent="0.25">
      <c r="A3441" s="1"/>
      <c r="B3441" s="2"/>
      <c r="BJ3441" s="3"/>
      <c r="BL3441" s="3"/>
      <c r="BN3441" s="3"/>
      <c r="BP3441" s="3"/>
    </row>
    <row r="3442" spans="1:68" x14ac:dyDescent="0.25">
      <c r="A3442" s="1"/>
      <c r="B3442" s="2"/>
      <c r="BJ3442" s="3"/>
      <c r="BL3442" s="3"/>
      <c r="BN3442" s="3"/>
      <c r="BP3442" s="3"/>
    </row>
    <row r="3443" spans="1:68" x14ac:dyDescent="0.25">
      <c r="A3443" s="1"/>
      <c r="B3443" s="2"/>
      <c r="BJ3443" s="3"/>
      <c r="BL3443" s="3"/>
      <c r="BN3443" s="3"/>
      <c r="BP3443" s="3"/>
    </row>
    <row r="3444" spans="1:68" x14ac:dyDescent="0.25">
      <c r="A3444" s="1"/>
      <c r="B3444" s="2"/>
      <c r="BJ3444" s="3"/>
      <c r="BL3444" s="3"/>
      <c r="BN3444" s="3"/>
      <c r="BP3444" s="3"/>
    </row>
    <row r="3445" spans="1:68" x14ac:dyDescent="0.25">
      <c r="A3445" s="1"/>
      <c r="B3445" s="2"/>
      <c r="BJ3445" s="3"/>
      <c r="BL3445" s="3"/>
      <c r="BN3445" s="3"/>
      <c r="BP3445" s="3"/>
    </row>
    <row r="3446" spans="1:68" x14ac:dyDescent="0.25">
      <c r="A3446" s="1"/>
      <c r="B3446" s="2"/>
      <c r="BJ3446" s="3"/>
      <c r="BL3446" s="3"/>
      <c r="BN3446" s="3"/>
      <c r="BP3446" s="3"/>
    </row>
    <row r="3447" spans="1:68" x14ac:dyDescent="0.25">
      <c r="A3447" s="1"/>
      <c r="B3447" s="2"/>
      <c r="BJ3447" s="3"/>
      <c r="BL3447" s="3"/>
      <c r="BN3447" s="3"/>
      <c r="BP3447" s="3"/>
    </row>
    <row r="3448" spans="1:68" x14ac:dyDescent="0.25">
      <c r="A3448" s="1"/>
      <c r="B3448" s="2"/>
      <c r="BJ3448" s="3"/>
      <c r="BL3448" s="3"/>
      <c r="BN3448" s="3"/>
      <c r="BP3448" s="3"/>
    </row>
    <row r="3449" spans="1:68" x14ac:dyDescent="0.25">
      <c r="A3449" s="1"/>
      <c r="B3449" s="2"/>
      <c r="BJ3449" s="3"/>
      <c r="BL3449" s="3"/>
      <c r="BN3449" s="3"/>
      <c r="BP3449" s="3"/>
    </row>
    <row r="3450" spans="1:68" x14ac:dyDescent="0.25">
      <c r="A3450" s="1"/>
      <c r="B3450" s="2"/>
      <c r="BJ3450" s="3"/>
      <c r="BL3450" s="3"/>
      <c r="BN3450" s="3"/>
      <c r="BP3450" s="3"/>
    </row>
    <row r="3451" spans="1:68" x14ac:dyDescent="0.25">
      <c r="A3451" s="1"/>
      <c r="B3451" s="2"/>
      <c r="BJ3451" s="3"/>
      <c r="BL3451" s="3"/>
      <c r="BN3451" s="3"/>
      <c r="BP3451" s="3"/>
    </row>
    <row r="3452" spans="1:68" x14ac:dyDescent="0.25">
      <c r="A3452" s="1"/>
      <c r="B3452" s="2"/>
      <c r="BJ3452" s="3"/>
      <c r="BL3452" s="3"/>
      <c r="BN3452" s="3"/>
      <c r="BP3452" s="3"/>
    </row>
    <row r="3453" spans="1:68" x14ac:dyDescent="0.25">
      <c r="A3453" s="1"/>
      <c r="B3453" s="2"/>
      <c r="BJ3453" s="3"/>
      <c r="BL3453" s="3"/>
      <c r="BN3453" s="3"/>
      <c r="BP3453" s="3"/>
    </row>
    <row r="3454" spans="1:68" x14ac:dyDescent="0.25">
      <c r="A3454" s="1"/>
      <c r="B3454" s="2"/>
      <c r="BJ3454" s="3"/>
      <c r="BL3454" s="3"/>
      <c r="BN3454" s="3"/>
      <c r="BP3454" s="3"/>
    </row>
    <row r="3455" spans="1:68" x14ac:dyDescent="0.25">
      <c r="A3455" s="1"/>
      <c r="B3455" s="2"/>
      <c r="BJ3455" s="3"/>
      <c r="BL3455" s="3"/>
      <c r="BN3455" s="3"/>
      <c r="BP3455" s="3"/>
    </row>
    <row r="3456" spans="1:68" x14ac:dyDescent="0.25">
      <c r="A3456" s="1"/>
      <c r="B3456" s="2"/>
      <c r="BJ3456" s="3"/>
      <c r="BL3456" s="3"/>
      <c r="BN3456" s="3"/>
      <c r="BP3456" s="3"/>
    </row>
    <row r="3457" spans="1:68" x14ac:dyDescent="0.25">
      <c r="A3457" s="1"/>
      <c r="B3457" s="2"/>
      <c r="BJ3457" s="3"/>
      <c r="BL3457" s="3"/>
      <c r="BN3457" s="3"/>
      <c r="BP3457" s="3"/>
    </row>
    <row r="3458" spans="1:68" x14ac:dyDescent="0.25">
      <c r="A3458" s="1"/>
      <c r="B3458" s="2"/>
      <c r="BJ3458" s="3"/>
      <c r="BL3458" s="3"/>
      <c r="BN3458" s="3"/>
      <c r="BP3458" s="3"/>
    </row>
    <row r="3459" spans="1:68" x14ac:dyDescent="0.25">
      <c r="A3459" s="1"/>
      <c r="B3459" s="2"/>
      <c r="BJ3459" s="3"/>
      <c r="BL3459" s="3"/>
      <c r="BN3459" s="3"/>
      <c r="BP3459" s="3"/>
    </row>
    <row r="3460" spans="1:68" x14ac:dyDescent="0.25">
      <c r="A3460" s="1"/>
      <c r="B3460" s="2"/>
      <c r="BJ3460" s="3"/>
      <c r="BL3460" s="3"/>
      <c r="BN3460" s="3"/>
      <c r="BP3460" s="3"/>
    </row>
    <row r="3461" spans="1:68" x14ac:dyDescent="0.25">
      <c r="A3461" s="1"/>
      <c r="B3461" s="2"/>
      <c r="BJ3461" s="3"/>
      <c r="BL3461" s="3"/>
      <c r="BN3461" s="3"/>
      <c r="BP3461" s="3"/>
    </row>
    <row r="3462" spans="1:68" x14ac:dyDescent="0.25">
      <c r="A3462" s="1"/>
      <c r="B3462" s="2"/>
      <c r="BJ3462" s="3"/>
      <c r="BL3462" s="3"/>
      <c r="BN3462" s="3"/>
      <c r="BP3462" s="3"/>
    </row>
    <row r="3463" spans="1:68" x14ac:dyDescent="0.25">
      <c r="A3463" s="1"/>
      <c r="B3463" s="2"/>
      <c r="BJ3463" s="3"/>
      <c r="BL3463" s="3"/>
      <c r="BN3463" s="3"/>
      <c r="BP3463" s="3"/>
    </row>
    <row r="3464" spans="1:68" x14ac:dyDescent="0.25">
      <c r="A3464" s="1"/>
      <c r="B3464" s="2"/>
      <c r="BJ3464" s="3"/>
      <c r="BL3464" s="3"/>
      <c r="BN3464" s="3"/>
      <c r="BP3464" s="3"/>
    </row>
    <row r="3465" spans="1:68" x14ac:dyDescent="0.25">
      <c r="A3465" s="1"/>
      <c r="B3465" s="2"/>
      <c r="BJ3465" s="3"/>
      <c r="BL3465" s="3"/>
      <c r="BN3465" s="3"/>
      <c r="BP3465" s="3"/>
    </row>
    <row r="3466" spans="1:68" x14ac:dyDescent="0.25">
      <c r="A3466" s="1"/>
      <c r="B3466" s="2"/>
      <c r="BJ3466" s="3"/>
      <c r="BL3466" s="3"/>
      <c r="BN3466" s="3"/>
      <c r="BP3466" s="3"/>
    </row>
    <row r="3467" spans="1:68" x14ac:dyDescent="0.25">
      <c r="A3467" s="1"/>
      <c r="B3467" s="2"/>
      <c r="BJ3467" s="3"/>
      <c r="BL3467" s="3"/>
      <c r="BN3467" s="3"/>
      <c r="BP3467" s="3"/>
    </row>
    <row r="3468" spans="1:68" x14ac:dyDescent="0.25">
      <c r="A3468" s="1"/>
      <c r="B3468" s="2"/>
      <c r="BJ3468" s="3"/>
      <c r="BL3468" s="3"/>
      <c r="BN3468" s="3"/>
      <c r="BP3468" s="3"/>
    </row>
    <row r="3469" spans="1:68" x14ac:dyDescent="0.25">
      <c r="A3469" s="1"/>
      <c r="B3469" s="2"/>
      <c r="BJ3469" s="3"/>
      <c r="BL3469" s="3"/>
      <c r="BN3469" s="3"/>
      <c r="BP3469" s="3"/>
    </row>
    <row r="3470" spans="1:68" x14ac:dyDescent="0.25">
      <c r="A3470" s="1"/>
      <c r="B3470" s="2"/>
      <c r="BJ3470" s="3"/>
      <c r="BL3470" s="3"/>
      <c r="BN3470" s="3"/>
      <c r="BP3470" s="3"/>
    </row>
    <row r="3471" spans="1:68" x14ac:dyDescent="0.25">
      <c r="A3471" s="1"/>
      <c r="B3471" s="2"/>
      <c r="BJ3471" s="3"/>
      <c r="BL3471" s="3"/>
      <c r="BN3471" s="3"/>
      <c r="BP3471" s="3"/>
    </row>
    <row r="3472" spans="1:68" x14ac:dyDescent="0.25">
      <c r="A3472" s="1"/>
      <c r="B3472" s="2"/>
      <c r="BJ3472" s="3"/>
      <c r="BL3472" s="3"/>
      <c r="BN3472" s="3"/>
      <c r="BP3472" s="3"/>
    </row>
    <row r="3473" spans="1:68" x14ac:dyDescent="0.25">
      <c r="A3473" s="1"/>
      <c r="B3473" s="2"/>
      <c r="BJ3473" s="3"/>
      <c r="BL3473" s="3"/>
      <c r="BN3473" s="3"/>
      <c r="BP3473" s="3"/>
    </row>
    <row r="3474" spans="1:68" x14ac:dyDescent="0.25">
      <c r="A3474" s="1"/>
      <c r="B3474" s="2"/>
      <c r="BJ3474" s="3"/>
      <c r="BL3474" s="3"/>
      <c r="BN3474" s="3"/>
      <c r="BP3474" s="3"/>
    </row>
    <row r="3475" spans="1:68" x14ac:dyDescent="0.25">
      <c r="A3475" s="1"/>
      <c r="B3475" s="2"/>
      <c r="BJ3475" s="3"/>
      <c r="BL3475" s="3"/>
      <c r="BN3475" s="3"/>
      <c r="BP3475" s="3"/>
    </row>
    <row r="3476" spans="1:68" x14ac:dyDescent="0.25">
      <c r="A3476" s="1"/>
      <c r="B3476" s="2"/>
      <c r="BJ3476" s="3"/>
      <c r="BL3476" s="3"/>
      <c r="BN3476" s="3"/>
      <c r="BP3476" s="3"/>
    </row>
    <row r="3477" spans="1:68" x14ac:dyDescent="0.25">
      <c r="A3477" s="1"/>
      <c r="B3477" s="2"/>
      <c r="BJ3477" s="3"/>
      <c r="BL3477" s="3"/>
      <c r="BN3477" s="3"/>
      <c r="BP3477" s="3"/>
    </row>
    <row r="3478" spans="1:68" x14ac:dyDescent="0.25">
      <c r="A3478" s="1"/>
      <c r="B3478" s="2"/>
      <c r="BJ3478" s="3"/>
      <c r="BL3478" s="3"/>
      <c r="BN3478" s="3"/>
      <c r="BP3478" s="3"/>
    </row>
    <row r="3479" spans="1:68" x14ac:dyDescent="0.25">
      <c r="A3479" s="1"/>
      <c r="B3479" s="2"/>
      <c r="BJ3479" s="3"/>
      <c r="BL3479" s="3"/>
      <c r="BN3479" s="3"/>
      <c r="BP3479" s="3"/>
    </row>
    <row r="3480" spans="1:68" x14ac:dyDescent="0.25">
      <c r="A3480" s="1"/>
      <c r="B3480" s="2"/>
      <c r="BJ3480" s="3"/>
      <c r="BL3480" s="3"/>
      <c r="BN3480" s="3"/>
      <c r="BP3480" s="3"/>
    </row>
    <row r="3481" spans="1:68" x14ac:dyDescent="0.25">
      <c r="A3481" s="1"/>
      <c r="B3481" s="2"/>
      <c r="BJ3481" s="3"/>
      <c r="BL3481" s="3"/>
      <c r="BN3481" s="3"/>
      <c r="BP3481" s="3"/>
    </row>
    <row r="3482" spans="1:68" x14ac:dyDescent="0.25">
      <c r="A3482" s="1"/>
      <c r="B3482" s="2"/>
      <c r="BJ3482" s="3"/>
      <c r="BL3482" s="3"/>
      <c r="BN3482" s="3"/>
      <c r="BP3482" s="3"/>
    </row>
    <row r="3483" spans="1:68" x14ac:dyDescent="0.25">
      <c r="A3483" s="1"/>
      <c r="B3483" s="2"/>
      <c r="BJ3483" s="3"/>
      <c r="BL3483" s="3"/>
      <c r="BN3483" s="3"/>
      <c r="BP3483" s="3"/>
    </row>
    <row r="3484" spans="1:68" x14ac:dyDescent="0.25">
      <c r="A3484" s="1"/>
      <c r="B3484" s="2"/>
      <c r="BJ3484" s="3"/>
      <c r="BL3484" s="3"/>
      <c r="BN3484" s="3"/>
      <c r="BP3484" s="3"/>
    </row>
    <row r="3485" spans="1:68" x14ac:dyDescent="0.25">
      <c r="A3485" s="1"/>
      <c r="B3485" s="2"/>
      <c r="BJ3485" s="3"/>
      <c r="BL3485" s="3"/>
      <c r="BN3485" s="3"/>
      <c r="BP3485" s="3"/>
    </row>
    <row r="3486" spans="1:68" x14ac:dyDescent="0.25">
      <c r="A3486" s="1"/>
      <c r="B3486" s="2"/>
      <c r="BJ3486" s="3"/>
      <c r="BL3486" s="3"/>
      <c r="BN3486" s="3"/>
      <c r="BP3486" s="3"/>
    </row>
    <row r="3487" spans="1:68" x14ac:dyDescent="0.25">
      <c r="A3487" s="1"/>
      <c r="B3487" s="2"/>
      <c r="BJ3487" s="3"/>
      <c r="BL3487" s="3"/>
      <c r="BN3487" s="3"/>
      <c r="BP3487" s="3"/>
    </row>
    <row r="3488" spans="1:68" x14ac:dyDescent="0.25">
      <c r="A3488" s="1"/>
      <c r="B3488" s="2"/>
      <c r="BJ3488" s="3"/>
      <c r="BL3488" s="3"/>
      <c r="BN3488" s="3"/>
      <c r="BP3488" s="3"/>
    </row>
    <row r="3489" spans="1:68" x14ac:dyDescent="0.25">
      <c r="A3489" s="1"/>
      <c r="B3489" s="2"/>
      <c r="BJ3489" s="3"/>
      <c r="BL3489" s="3"/>
      <c r="BN3489" s="3"/>
      <c r="BP3489" s="3"/>
    </row>
    <row r="3490" spans="1:68" x14ac:dyDescent="0.25">
      <c r="A3490" s="1"/>
      <c r="B3490" s="2"/>
      <c r="BJ3490" s="3"/>
      <c r="BL3490" s="3"/>
      <c r="BN3490" s="3"/>
      <c r="BP3490" s="3"/>
    </row>
    <row r="3491" spans="1:68" x14ac:dyDescent="0.25">
      <c r="A3491" s="1"/>
      <c r="B3491" s="2"/>
      <c r="BJ3491" s="3"/>
      <c r="BL3491" s="3"/>
      <c r="BN3491" s="3"/>
      <c r="BP3491" s="3"/>
    </row>
    <row r="3492" spans="1:68" x14ac:dyDescent="0.25">
      <c r="A3492" s="1"/>
      <c r="B3492" s="2"/>
      <c r="BJ3492" s="3"/>
      <c r="BL3492" s="3"/>
      <c r="BN3492" s="3"/>
      <c r="BP3492" s="3"/>
    </row>
    <row r="3493" spans="1:68" x14ac:dyDescent="0.25">
      <c r="A3493" s="1"/>
      <c r="B3493" s="2"/>
      <c r="BJ3493" s="3"/>
      <c r="BL3493" s="3"/>
      <c r="BN3493" s="3"/>
      <c r="BP3493" s="3"/>
    </row>
    <row r="3494" spans="1:68" x14ac:dyDescent="0.25">
      <c r="A3494" s="1"/>
      <c r="B3494" s="2"/>
      <c r="BJ3494" s="3"/>
      <c r="BL3494" s="3"/>
      <c r="BN3494" s="3"/>
      <c r="BP3494" s="3"/>
    </row>
    <row r="3495" spans="1:68" x14ac:dyDescent="0.25">
      <c r="A3495" s="1"/>
      <c r="B3495" s="2"/>
      <c r="BJ3495" s="3"/>
      <c r="BL3495" s="3"/>
      <c r="BN3495" s="3"/>
      <c r="BP3495" s="3"/>
    </row>
    <row r="3496" spans="1:68" x14ac:dyDescent="0.25">
      <c r="A3496" s="1"/>
      <c r="B3496" s="2"/>
      <c r="BJ3496" s="3"/>
      <c r="BL3496" s="3"/>
      <c r="BN3496" s="3"/>
      <c r="BP3496" s="3"/>
    </row>
    <row r="3497" spans="1:68" x14ac:dyDescent="0.25">
      <c r="A3497" s="1"/>
      <c r="B3497" s="2"/>
      <c r="BJ3497" s="3"/>
      <c r="BL3497" s="3"/>
      <c r="BN3497" s="3"/>
      <c r="BP3497" s="3"/>
    </row>
    <row r="3498" spans="1:68" x14ac:dyDescent="0.25">
      <c r="A3498" s="1"/>
      <c r="B3498" s="2"/>
      <c r="BJ3498" s="3"/>
      <c r="BL3498" s="3"/>
      <c r="BN3498" s="3"/>
      <c r="BP3498" s="3"/>
    </row>
    <row r="3499" spans="1:68" x14ac:dyDescent="0.25">
      <c r="A3499" s="1"/>
      <c r="B3499" s="2"/>
      <c r="BJ3499" s="3"/>
      <c r="BL3499" s="3"/>
      <c r="BN3499" s="3"/>
      <c r="BP3499" s="3"/>
    </row>
    <row r="3500" spans="1:68" x14ac:dyDescent="0.25">
      <c r="A3500" s="1"/>
      <c r="B3500" s="2"/>
      <c r="BJ3500" s="3"/>
      <c r="BL3500" s="3"/>
      <c r="BN3500" s="3"/>
      <c r="BP3500" s="3"/>
    </row>
    <row r="3501" spans="1:68" x14ac:dyDescent="0.25">
      <c r="A3501" s="1"/>
      <c r="B3501" s="2"/>
      <c r="BJ3501" s="3"/>
      <c r="BL3501" s="3"/>
      <c r="BN3501" s="3"/>
      <c r="BP3501" s="3"/>
    </row>
    <row r="3502" spans="1:68" x14ac:dyDescent="0.25">
      <c r="A3502" s="1"/>
      <c r="B3502" s="2"/>
      <c r="BJ3502" s="3"/>
      <c r="BL3502" s="3"/>
      <c r="BN3502" s="3"/>
      <c r="BP3502" s="3"/>
    </row>
    <row r="3503" spans="1:68" x14ac:dyDescent="0.25">
      <c r="A3503" s="1"/>
      <c r="B3503" s="2"/>
      <c r="BJ3503" s="3"/>
      <c r="BL3503" s="3"/>
      <c r="BN3503" s="3"/>
      <c r="BP3503" s="3"/>
    </row>
    <row r="3504" spans="1:68" x14ac:dyDescent="0.25">
      <c r="A3504" s="1"/>
      <c r="B3504" s="2"/>
      <c r="BJ3504" s="3"/>
      <c r="BL3504" s="3"/>
      <c r="BN3504" s="3"/>
      <c r="BP3504" s="3"/>
    </row>
    <row r="3505" spans="1:68" x14ac:dyDescent="0.25">
      <c r="A3505" s="1"/>
      <c r="B3505" s="2"/>
      <c r="BJ3505" s="3"/>
      <c r="BL3505" s="3"/>
      <c r="BN3505" s="3"/>
      <c r="BP3505" s="3"/>
    </row>
    <row r="3506" spans="1:68" x14ac:dyDescent="0.25">
      <c r="A3506" s="1"/>
      <c r="B3506" s="2"/>
      <c r="BJ3506" s="3"/>
      <c r="BL3506" s="3"/>
      <c r="BN3506" s="3"/>
      <c r="BP3506" s="3"/>
    </row>
    <row r="3507" spans="1:68" x14ac:dyDescent="0.25">
      <c r="A3507" s="1"/>
      <c r="B3507" s="2"/>
      <c r="BJ3507" s="3"/>
      <c r="BL3507" s="3"/>
      <c r="BN3507" s="3"/>
      <c r="BP3507" s="3"/>
    </row>
    <row r="3508" spans="1:68" x14ac:dyDescent="0.25">
      <c r="A3508" s="1"/>
      <c r="B3508" s="2"/>
      <c r="BJ3508" s="3"/>
      <c r="BL3508" s="3"/>
      <c r="BN3508" s="3"/>
      <c r="BP3508" s="3"/>
    </row>
    <row r="3509" spans="1:68" x14ac:dyDescent="0.25">
      <c r="A3509" s="1"/>
      <c r="B3509" s="2"/>
      <c r="BJ3509" s="3"/>
      <c r="BL3509" s="3"/>
      <c r="BN3509" s="3"/>
      <c r="BP3509" s="3"/>
    </row>
    <row r="3510" spans="1:68" x14ac:dyDescent="0.25">
      <c r="A3510" s="1"/>
      <c r="B3510" s="2"/>
      <c r="BJ3510" s="3"/>
      <c r="BL3510" s="3"/>
      <c r="BN3510" s="3"/>
      <c r="BP3510" s="3"/>
    </row>
    <row r="3511" spans="1:68" x14ac:dyDescent="0.25">
      <c r="A3511" s="1"/>
      <c r="B3511" s="2"/>
      <c r="BJ3511" s="3"/>
      <c r="BL3511" s="3"/>
      <c r="BN3511" s="3"/>
      <c r="BP3511" s="3"/>
    </row>
    <row r="3512" spans="1:68" x14ac:dyDescent="0.25">
      <c r="A3512" s="1"/>
      <c r="B3512" s="2"/>
      <c r="BJ3512" s="3"/>
      <c r="BL3512" s="3"/>
      <c r="BN3512" s="3"/>
      <c r="BP3512" s="3"/>
    </row>
    <row r="3513" spans="1:68" x14ac:dyDescent="0.25">
      <c r="A3513" s="1"/>
      <c r="B3513" s="2"/>
      <c r="BJ3513" s="3"/>
      <c r="BL3513" s="3"/>
      <c r="BN3513" s="3"/>
      <c r="BP3513" s="3"/>
    </row>
    <row r="3514" spans="1:68" x14ac:dyDescent="0.25">
      <c r="A3514" s="1"/>
      <c r="B3514" s="2"/>
      <c r="BJ3514" s="3"/>
      <c r="BL3514" s="3"/>
      <c r="BN3514" s="3"/>
      <c r="BP3514" s="3"/>
    </row>
    <row r="3515" spans="1:68" x14ac:dyDescent="0.25">
      <c r="A3515" s="1"/>
      <c r="B3515" s="2"/>
      <c r="BJ3515" s="3"/>
      <c r="BL3515" s="3"/>
      <c r="BN3515" s="3"/>
      <c r="BP3515" s="3"/>
    </row>
    <row r="3516" spans="1:68" x14ac:dyDescent="0.25">
      <c r="A3516" s="1"/>
      <c r="B3516" s="2"/>
      <c r="BJ3516" s="3"/>
      <c r="BL3516" s="3"/>
      <c r="BN3516" s="3"/>
      <c r="BP3516" s="3"/>
    </row>
    <row r="3517" spans="1:68" x14ac:dyDescent="0.25">
      <c r="A3517" s="1"/>
      <c r="B3517" s="2"/>
      <c r="BJ3517" s="3"/>
      <c r="BL3517" s="3"/>
      <c r="BN3517" s="3"/>
      <c r="BP3517" s="3"/>
    </row>
    <row r="3518" spans="1:68" x14ac:dyDescent="0.25">
      <c r="A3518" s="1"/>
      <c r="B3518" s="2"/>
      <c r="BJ3518" s="3"/>
      <c r="BL3518" s="3"/>
      <c r="BN3518" s="3"/>
      <c r="BP3518" s="3"/>
    </row>
    <row r="3519" spans="1:68" x14ac:dyDescent="0.25">
      <c r="A3519" s="1"/>
      <c r="B3519" s="2"/>
      <c r="BJ3519" s="3"/>
      <c r="BL3519" s="3"/>
      <c r="BN3519" s="3"/>
      <c r="BP3519" s="3"/>
    </row>
    <row r="3520" spans="1:68" x14ac:dyDescent="0.25">
      <c r="A3520" s="1"/>
      <c r="B3520" s="2"/>
      <c r="BJ3520" s="3"/>
      <c r="BL3520" s="3"/>
      <c r="BN3520" s="3"/>
      <c r="BP3520" s="3"/>
    </row>
    <row r="3521" spans="1:68" x14ac:dyDescent="0.25">
      <c r="A3521" s="1"/>
      <c r="B3521" s="2"/>
      <c r="BJ3521" s="3"/>
      <c r="BL3521" s="3"/>
      <c r="BN3521" s="3"/>
      <c r="BP3521" s="3"/>
    </row>
    <row r="3522" spans="1:68" x14ac:dyDescent="0.25">
      <c r="A3522" s="1"/>
      <c r="B3522" s="2"/>
      <c r="BJ3522" s="3"/>
      <c r="BL3522" s="3"/>
      <c r="BN3522" s="3"/>
      <c r="BP3522" s="3"/>
    </row>
    <row r="3523" spans="1:68" x14ac:dyDescent="0.25">
      <c r="A3523" s="1"/>
      <c r="B3523" s="2"/>
      <c r="BJ3523" s="3"/>
      <c r="BL3523" s="3"/>
      <c r="BN3523" s="3"/>
      <c r="BP3523" s="3"/>
    </row>
    <row r="3524" spans="1:68" x14ac:dyDescent="0.25">
      <c r="A3524" s="1"/>
      <c r="B3524" s="2"/>
      <c r="BJ3524" s="3"/>
      <c r="BL3524" s="3"/>
      <c r="BN3524" s="3"/>
      <c r="BP3524" s="3"/>
    </row>
    <row r="3525" spans="1:68" x14ac:dyDescent="0.25">
      <c r="A3525" s="1"/>
      <c r="B3525" s="2"/>
      <c r="BJ3525" s="3"/>
      <c r="BL3525" s="3"/>
      <c r="BN3525" s="3"/>
      <c r="BP3525" s="3"/>
    </row>
    <row r="3526" spans="1:68" x14ac:dyDescent="0.25">
      <c r="A3526" s="1"/>
      <c r="B3526" s="2"/>
      <c r="BJ3526" s="3"/>
      <c r="BL3526" s="3"/>
      <c r="BN3526" s="3"/>
      <c r="BP3526" s="3"/>
    </row>
    <row r="3527" spans="1:68" x14ac:dyDescent="0.25">
      <c r="A3527" s="1"/>
      <c r="B3527" s="2"/>
      <c r="BJ3527" s="3"/>
      <c r="BL3527" s="3"/>
      <c r="BN3527" s="3"/>
      <c r="BP3527" s="3"/>
    </row>
    <row r="3528" spans="1:68" x14ac:dyDescent="0.25">
      <c r="A3528" s="1"/>
      <c r="B3528" s="2"/>
      <c r="BJ3528" s="3"/>
      <c r="BL3528" s="3"/>
      <c r="BN3528" s="3"/>
      <c r="BP3528" s="3"/>
    </row>
    <row r="3529" spans="1:68" x14ac:dyDescent="0.25">
      <c r="A3529" s="1"/>
      <c r="B3529" s="2"/>
      <c r="BJ3529" s="3"/>
      <c r="BL3529" s="3"/>
      <c r="BN3529" s="3"/>
      <c r="BP3529" s="3"/>
    </row>
    <row r="3530" spans="1:68" x14ac:dyDescent="0.25">
      <c r="A3530" s="1"/>
      <c r="B3530" s="2"/>
      <c r="BJ3530" s="3"/>
      <c r="BL3530" s="3"/>
      <c r="BN3530" s="3"/>
      <c r="BP3530" s="3"/>
    </row>
    <row r="3531" spans="1:68" x14ac:dyDescent="0.25">
      <c r="A3531" s="1"/>
      <c r="B3531" s="2"/>
      <c r="BJ3531" s="3"/>
      <c r="BL3531" s="3"/>
      <c r="BN3531" s="3"/>
      <c r="BP3531" s="3"/>
    </row>
    <row r="3532" spans="1:68" x14ac:dyDescent="0.25">
      <c r="A3532" s="1"/>
      <c r="B3532" s="2"/>
      <c r="BJ3532" s="3"/>
      <c r="BL3532" s="3"/>
      <c r="BN3532" s="3"/>
      <c r="BP3532" s="3"/>
    </row>
    <row r="3533" spans="1:68" x14ac:dyDescent="0.25">
      <c r="A3533" s="1"/>
      <c r="B3533" s="2"/>
      <c r="BJ3533" s="3"/>
      <c r="BL3533" s="3"/>
      <c r="BN3533" s="3"/>
      <c r="BP3533" s="3"/>
    </row>
    <row r="3534" spans="1:68" x14ac:dyDescent="0.25">
      <c r="A3534" s="1"/>
      <c r="B3534" s="2"/>
      <c r="BJ3534" s="3"/>
      <c r="BL3534" s="3"/>
      <c r="BN3534" s="3"/>
      <c r="BP3534" s="3"/>
    </row>
    <row r="3535" spans="1:68" x14ac:dyDescent="0.25">
      <c r="A3535" s="1"/>
      <c r="B3535" s="2"/>
      <c r="BJ3535" s="3"/>
      <c r="BL3535" s="3"/>
      <c r="BN3535" s="3"/>
      <c r="BP3535" s="3"/>
    </row>
    <row r="3536" spans="1:68" x14ac:dyDescent="0.25">
      <c r="A3536" s="1"/>
      <c r="B3536" s="2"/>
      <c r="BJ3536" s="3"/>
      <c r="BL3536" s="3"/>
      <c r="BN3536" s="3"/>
      <c r="BP3536" s="3"/>
    </row>
    <row r="3537" spans="1:68" x14ac:dyDescent="0.25">
      <c r="A3537" s="1"/>
      <c r="B3537" s="2"/>
      <c r="BJ3537" s="3"/>
      <c r="BL3537" s="3"/>
      <c r="BN3537" s="3"/>
      <c r="BP3537" s="3"/>
    </row>
    <row r="3538" spans="1:68" x14ac:dyDescent="0.25">
      <c r="A3538" s="1"/>
      <c r="B3538" s="2"/>
      <c r="BJ3538" s="3"/>
      <c r="BL3538" s="3"/>
      <c r="BN3538" s="3"/>
      <c r="BP3538" s="3"/>
    </row>
    <row r="3539" spans="1:68" x14ac:dyDescent="0.25">
      <c r="A3539" s="1"/>
      <c r="B3539" s="2"/>
      <c r="BJ3539" s="3"/>
      <c r="BL3539" s="3"/>
      <c r="BN3539" s="3"/>
      <c r="BP3539" s="3"/>
    </row>
    <row r="3540" spans="1:68" x14ac:dyDescent="0.25">
      <c r="A3540" s="1"/>
      <c r="B3540" s="2"/>
      <c r="BJ3540" s="3"/>
      <c r="BL3540" s="3"/>
      <c r="BN3540" s="3"/>
      <c r="BP3540" s="3"/>
    </row>
    <row r="3541" spans="1:68" x14ac:dyDescent="0.25">
      <c r="A3541" s="1"/>
      <c r="B3541" s="2"/>
      <c r="BJ3541" s="3"/>
      <c r="BL3541" s="3"/>
      <c r="BN3541" s="3"/>
      <c r="BP3541" s="3"/>
    </row>
    <row r="3542" spans="1:68" x14ac:dyDescent="0.25">
      <c r="A3542" s="1"/>
      <c r="B3542" s="2"/>
      <c r="BJ3542" s="3"/>
      <c r="BL3542" s="3"/>
      <c r="BN3542" s="3"/>
      <c r="BP3542" s="3"/>
    </row>
    <row r="3543" spans="1:68" x14ac:dyDescent="0.25">
      <c r="A3543" s="1"/>
      <c r="B3543" s="2"/>
      <c r="BJ3543" s="3"/>
      <c r="BL3543" s="3"/>
      <c r="BN3543" s="3"/>
      <c r="BP3543" s="3"/>
    </row>
    <row r="3544" spans="1:68" x14ac:dyDescent="0.25">
      <c r="A3544" s="1"/>
      <c r="B3544" s="2"/>
      <c r="BJ3544" s="3"/>
      <c r="BL3544" s="3"/>
      <c r="BN3544" s="3"/>
      <c r="BP3544" s="3"/>
    </row>
    <row r="3545" spans="1:68" x14ac:dyDescent="0.25">
      <c r="A3545" s="1"/>
      <c r="B3545" s="2"/>
      <c r="BJ3545" s="3"/>
      <c r="BL3545" s="3"/>
      <c r="BN3545" s="3"/>
      <c r="BP3545" s="3"/>
    </row>
    <row r="3546" spans="1:68" x14ac:dyDescent="0.25">
      <c r="A3546" s="1"/>
      <c r="B3546" s="2"/>
      <c r="BJ3546" s="3"/>
      <c r="BL3546" s="3"/>
      <c r="BN3546" s="3"/>
      <c r="BP3546" s="3"/>
    </row>
    <row r="3547" spans="1:68" x14ac:dyDescent="0.25">
      <c r="A3547" s="1"/>
      <c r="B3547" s="2"/>
      <c r="BJ3547" s="3"/>
      <c r="BL3547" s="3"/>
      <c r="BN3547" s="3"/>
      <c r="BP3547" s="3"/>
    </row>
    <row r="3548" spans="1:68" x14ac:dyDescent="0.25">
      <c r="A3548" s="1"/>
      <c r="B3548" s="2"/>
      <c r="BJ3548" s="3"/>
      <c r="BL3548" s="3"/>
      <c r="BN3548" s="3"/>
      <c r="BP3548" s="3"/>
    </row>
    <row r="3549" spans="1:68" x14ac:dyDescent="0.25">
      <c r="A3549" s="1"/>
      <c r="B3549" s="2"/>
      <c r="BJ3549" s="3"/>
      <c r="BL3549" s="3"/>
      <c r="BN3549" s="3"/>
      <c r="BP3549" s="3"/>
    </row>
    <row r="3550" spans="1:68" x14ac:dyDescent="0.25">
      <c r="A3550" s="1"/>
      <c r="B3550" s="2"/>
      <c r="BJ3550" s="3"/>
      <c r="BL3550" s="3"/>
      <c r="BN3550" s="3"/>
      <c r="BP3550" s="3"/>
    </row>
    <row r="3551" spans="1:68" x14ac:dyDescent="0.25">
      <c r="A3551" s="1"/>
      <c r="B3551" s="2"/>
      <c r="BJ3551" s="3"/>
      <c r="BL3551" s="3"/>
      <c r="BN3551" s="3"/>
      <c r="BP3551" s="3"/>
    </row>
    <row r="3552" spans="1:68" x14ac:dyDescent="0.25">
      <c r="A3552" s="1"/>
      <c r="B3552" s="2"/>
      <c r="BJ3552" s="3"/>
      <c r="BL3552" s="3"/>
      <c r="BN3552" s="3"/>
      <c r="BP3552" s="3"/>
    </row>
    <row r="3553" spans="1:68" x14ac:dyDescent="0.25">
      <c r="A3553" s="1"/>
      <c r="B3553" s="2"/>
      <c r="BJ3553" s="3"/>
      <c r="BL3553" s="3"/>
      <c r="BN3553" s="3"/>
      <c r="BP3553" s="3"/>
    </row>
    <row r="3554" spans="1:68" x14ac:dyDescent="0.25">
      <c r="A3554" s="1"/>
      <c r="B3554" s="2"/>
      <c r="BJ3554" s="3"/>
      <c r="BL3554" s="3"/>
      <c r="BN3554" s="3"/>
      <c r="BP3554" s="3"/>
    </row>
    <row r="3555" spans="1:68" x14ac:dyDescent="0.25">
      <c r="A3555" s="1"/>
      <c r="B3555" s="2"/>
      <c r="BJ3555" s="3"/>
      <c r="BL3555" s="3"/>
      <c r="BN3555" s="3"/>
      <c r="BP3555" s="3"/>
    </row>
    <row r="3556" spans="1:68" x14ac:dyDescent="0.25">
      <c r="A3556" s="1"/>
      <c r="B3556" s="2"/>
      <c r="BJ3556" s="3"/>
      <c r="BL3556" s="3"/>
      <c r="BN3556" s="3"/>
      <c r="BP3556" s="3"/>
    </row>
    <row r="3557" spans="1:68" x14ac:dyDescent="0.25">
      <c r="A3557" s="1"/>
      <c r="B3557" s="2"/>
      <c r="BJ3557" s="3"/>
      <c r="BL3557" s="3"/>
      <c r="BN3557" s="3"/>
      <c r="BP3557" s="3"/>
    </row>
    <row r="3558" spans="1:68" x14ac:dyDescent="0.25">
      <c r="A3558" s="1"/>
      <c r="B3558" s="2"/>
      <c r="BJ3558" s="3"/>
      <c r="BL3558" s="3"/>
      <c r="BN3558" s="3"/>
      <c r="BP3558" s="3"/>
    </row>
    <row r="3559" spans="1:68" x14ac:dyDescent="0.25">
      <c r="A3559" s="1"/>
      <c r="B3559" s="2"/>
      <c r="BJ3559" s="3"/>
      <c r="BL3559" s="3"/>
      <c r="BN3559" s="3"/>
      <c r="BP3559" s="3"/>
    </row>
    <row r="3560" spans="1:68" x14ac:dyDescent="0.25">
      <c r="A3560" s="1"/>
      <c r="B3560" s="2"/>
      <c r="BJ3560" s="3"/>
      <c r="BL3560" s="3"/>
      <c r="BN3560" s="3"/>
      <c r="BP3560" s="3"/>
    </row>
    <row r="3561" spans="1:68" x14ac:dyDescent="0.25">
      <c r="A3561" s="1"/>
      <c r="B3561" s="2"/>
      <c r="BJ3561" s="3"/>
      <c r="BL3561" s="3"/>
      <c r="BN3561" s="3"/>
      <c r="BP3561" s="3"/>
    </row>
    <row r="3562" spans="1:68" x14ac:dyDescent="0.25">
      <c r="A3562" s="1"/>
      <c r="B3562" s="2"/>
      <c r="BJ3562" s="3"/>
      <c r="BL3562" s="3"/>
      <c r="BN3562" s="3"/>
      <c r="BP3562" s="3"/>
    </row>
    <row r="3563" spans="1:68" x14ac:dyDescent="0.25">
      <c r="A3563" s="1"/>
      <c r="B3563" s="2"/>
      <c r="BJ3563" s="3"/>
      <c r="BL3563" s="3"/>
      <c r="BN3563" s="3"/>
      <c r="BP3563" s="3"/>
    </row>
    <row r="3564" spans="1:68" x14ac:dyDescent="0.25">
      <c r="A3564" s="1"/>
      <c r="B3564" s="2"/>
      <c r="BJ3564" s="3"/>
      <c r="BL3564" s="3"/>
      <c r="BN3564" s="3"/>
      <c r="BP3564" s="3"/>
    </row>
    <row r="3565" spans="1:68" x14ac:dyDescent="0.25">
      <c r="A3565" s="1"/>
      <c r="B3565" s="2"/>
      <c r="BJ3565" s="3"/>
      <c r="BL3565" s="3"/>
      <c r="BN3565" s="3"/>
      <c r="BP3565" s="3"/>
    </row>
    <row r="3566" spans="1:68" x14ac:dyDescent="0.25">
      <c r="A3566" s="1"/>
      <c r="B3566" s="2"/>
      <c r="BJ3566" s="3"/>
      <c r="BL3566" s="3"/>
      <c r="BN3566" s="3"/>
      <c r="BP3566" s="3"/>
    </row>
    <row r="3567" spans="1:68" x14ac:dyDescent="0.25">
      <c r="A3567" s="1"/>
      <c r="B3567" s="2"/>
      <c r="BJ3567" s="3"/>
      <c r="BL3567" s="3"/>
      <c r="BN3567" s="3"/>
      <c r="BP3567" s="3"/>
    </row>
    <row r="3568" spans="1:68" x14ac:dyDescent="0.25">
      <c r="A3568" s="1"/>
      <c r="B3568" s="2"/>
      <c r="BJ3568" s="3"/>
      <c r="BL3568" s="3"/>
      <c r="BN3568" s="3"/>
      <c r="BP3568" s="3"/>
    </row>
    <row r="3569" spans="1:68" x14ac:dyDescent="0.25">
      <c r="A3569" s="1"/>
      <c r="B3569" s="2"/>
      <c r="BJ3569" s="3"/>
      <c r="BL3569" s="3"/>
      <c r="BN3569" s="3"/>
      <c r="BP3569" s="3"/>
    </row>
    <row r="3570" spans="1:68" x14ac:dyDescent="0.25">
      <c r="A3570" s="1"/>
      <c r="B3570" s="2"/>
      <c r="BJ3570" s="3"/>
      <c r="BL3570" s="3"/>
      <c r="BN3570" s="3"/>
      <c r="BP3570" s="3"/>
    </row>
    <row r="3571" spans="1:68" x14ac:dyDescent="0.25">
      <c r="A3571" s="1"/>
      <c r="B3571" s="2"/>
      <c r="BJ3571" s="3"/>
      <c r="BL3571" s="3"/>
      <c r="BN3571" s="3"/>
      <c r="BP3571" s="3"/>
    </row>
    <row r="3572" spans="1:68" x14ac:dyDescent="0.25">
      <c r="A3572" s="1"/>
      <c r="B3572" s="2"/>
      <c r="BJ3572" s="3"/>
      <c r="BL3572" s="3"/>
      <c r="BN3572" s="3"/>
      <c r="BP3572" s="3"/>
    </row>
    <row r="3573" spans="1:68" x14ac:dyDescent="0.25">
      <c r="A3573" s="1"/>
      <c r="B3573" s="2"/>
      <c r="BJ3573" s="3"/>
      <c r="BL3573" s="3"/>
      <c r="BN3573" s="3"/>
      <c r="BP3573" s="3"/>
    </row>
    <row r="3574" spans="1:68" x14ac:dyDescent="0.25">
      <c r="A3574" s="1"/>
      <c r="B3574" s="2"/>
      <c r="BJ3574" s="3"/>
      <c r="BL3574" s="3"/>
      <c r="BN3574" s="3"/>
      <c r="BP3574" s="3"/>
    </row>
    <row r="3575" spans="1:68" x14ac:dyDescent="0.25">
      <c r="A3575" s="1"/>
      <c r="B3575" s="2"/>
      <c r="BJ3575" s="3"/>
      <c r="BL3575" s="3"/>
      <c r="BN3575" s="3"/>
      <c r="BP3575" s="3"/>
    </row>
    <row r="3576" spans="1:68" x14ac:dyDescent="0.25">
      <c r="A3576" s="1"/>
      <c r="B3576" s="2"/>
      <c r="BJ3576" s="3"/>
      <c r="BL3576" s="3"/>
      <c r="BN3576" s="3"/>
      <c r="BP3576" s="3"/>
    </row>
    <row r="3577" spans="1:68" x14ac:dyDescent="0.25">
      <c r="A3577" s="1"/>
      <c r="B3577" s="2"/>
      <c r="BJ3577" s="3"/>
      <c r="BL3577" s="3"/>
      <c r="BN3577" s="3"/>
      <c r="BP3577" s="3"/>
    </row>
    <row r="3578" spans="1:68" x14ac:dyDescent="0.25">
      <c r="A3578" s="1"/>
      <c r="B3578" s="2"/>
      <c r="BJ3578" s="3"/>
      <c r="BL3578" s="3"/>
      <c r="BN3578" s="3"/>
      <c r="BP3578" s="3"/>
    </row>
    <row r="3579" spans="1:68" x14ac:dyDescent="0.25">
      <c r="A3579" s="1"/>
      <c r="B3579" s="2"/>
      <c r="BJ3579" s="3"/>
      <c r="BL3579" s="3"/>
      <c r="BN3579" s="3"/>
      <c r="BP3579" s="3"/>
    </row>
    <row r="3580" spans="1:68" x14ac:dyDescent="0.25">
      <c r="A3580" s="1"/>
      <c r="B3580" s="2"/>
      <c r="BJ3580" s="3"/>
      <c r="BL3580" s="3"/>
      <c r="BN3580" s="3"/>
      <c r="BP3580" s="3"/>
    </row>
    <row r="3581" spans="1:68" x14ac:dyDescent="0.25">
      <c r="A3581" s="1"/>
      <c r="B3581" s="2"/>
      <c r="BJ3581" s="3"/>
      <c r="BL3581" s="3"/>
      <c r="BN3581" s="3"/>
      <c r="BP3581" s="3"/>
    </row>
    <row r="3582" spans="1:68" x14ac:dyDescent="0.25">
      <c r="A3582" s="1"/>
      <c r="B3582" s="2"/>
      <c r="BJ3582" s="3"/>
      <c r="BL3582" s="3"/>
      <c r="BN3582" s="3"/>
      <c r="BP3582" s="3"/>
    </row>
    <row r="3583" spans="1:68" x14ac:dyDescent="0.25">
      <c r="A3583" s="1"/>
      <c r="B3583" s="2"/>
      <c r="BJ3583" s="3"/>
      <c r="BL3583" s="3"/>
      <c r="BN3583" s="3"/>
      <c r="BP3583" s="3"/>
    </row>
    <row r="3584" spans="1:68" x14ac:dyDescent="0.25">
      <c r="A3584" s="1"/>
      <c r="B3584" s="2"/>
      <c r="BJ3584" s="3"/>
      <c r="BL3584" s="3"/>
      <c r="BN3584" s="3"/>
      <c r="BP3584" s="3"/>
    </row>
    <row r="3585" spans="1:68" x14ac:dyDescent="0.25">
      <c r="A3585" s="1"/>
      <c r="B3585" s="2"/>
      <c r="BJ3585" s="3"/>
      <c r="BL3585" s="3"/>
      <c r="BN3585" s="3"/>
      <c r="BP3585" s="3"/>
    </row>
    <row r="3586" spans="1:68" x14ac:dyDescent="0.25">
      <c r="A3586" s="1"/>
      <c r="B3586" s="2"/>
      <c r="BJ3586" s="3"/>
      <c r="BL3586" s="3"/>
      <c r="BN3586" s="3"/>
      <c r="BP3586" s="3"/>
    </row>
    <row r="3587" spans="1:68" x14ac:dyDescent="0.25">
      <c r="A3587" s="1"/>
      <c r="B3587" s="2"/>
      <c r="BJ3587" s="3"/>
      <c r="BL3587" s="3"/>
      <c r="BN3587" s="3"/>
      <c r="BP3587" s="3"/>
    </row>
    <row r="3588" spans="1:68" x14ac:dyDescent="0.25">
      <c r="A3588" s="1"/>
      <c r="B3588" s="2"/>
      <c r="BJ3588" s="3"/>
      <c r="BL3588" s="3"/>
      <c r="BN3588" s="3"/>
      <c r="BP3588" s="3"/>
    </row>
    <row r="3589" spans="1:68" x14ac:dyDescent="0.25">
      <c r="A3589" s="1"/>
      <c r="B3589" s="2"/>
      <c r="BJ3589" s="3"/>
      <c r="BL3589" s="3"/>
      <c r="BN3589" s="3"/>
      <c r="BP3589" s="3"/>
    </row>
    <row r="3590" spans="1:68" x14ac:dyDescent="0.25">
      <c r="A3590" s="1"/>
      <c r="B3590" s="2"/>
      <c r="BJ3590" s="3"/>
      <c r="BL3590" s="3"/>
      <c r="BN3590" s="3"/>
      <c r="BP3590" s="3"/>
    </row>
    <row r="3591" spans="1:68" x14ac:dyDescent="0.25">
      <c r="A3591" s="1"/>
      <c r="B3591" s="2"/>
      <c r="BJ3591" s="3"/>
      <c r="BL3591" s="3"/>
      <c r="BN3591" s="3"/>
      <c r="BP3591" s="3"/>
    </row>
    <row r="3592" spans="1:68" x14ac:dyDescent="0.25">
      <c r="A3592" s="1"/>
      <c r="B3592" s="2"/>
      <c r="BJ3592" s="3"/>
      <c r="BL3592" s="3"/>
      <c r="BN3592" s="3"/>
      <c r="BP3592" s="3"/>
    </row>
    <row r="3593" spans="1:68" x14ac:dyDescent="0.25">
      <c r="A3593" s="1"/>
      <c r="B3593" s="2"/>
      <c r="BJ3593" s="3"/>
      <c r="BL3593" s="3"/>
      <c r="BN3593" s="3"/>
      <c r="BP3593" s="3"/>
    </row>
    <row r="3594" spans="1:68" x14ac:dyDescent="0.25">
      <c r="A3594" s="1"/>
      <c r="B3594" s="2"/>
      <c r="BJ3594" s="3"/>
      <c r="BL3594" s="3"/>
      <c r="BN3594" s="3"/>
      <c r="BP3594" s="3"/>
    </row>
    <row r="3595" spans="1:68" x14ac:dyDescent="0.25">
      <c r="A3595" s="1"/>
      <c r="B3595" s="2"/>
      <c r="BJ3595" s="3"/>
      <c r="BL3595" s="3"/>
      <c r="BN3595" s="3"/>
      <c r="BP3595" s="3"/>
    </row>
    <row r="3596" spans="1:68" x14ac:dyDescent="0.25">
      <c r="A3596" s="1"/>
      <c r="B3596" s="2"/>
      <c r="BJ3596" s="3"/>
      <c r="BL3596" s="3"/>
      <c r="BN3596" s="3"/>
      <c r="BP3596" s="3"/>
    </row>
    <row r="3597" spans="1:68" x14ac:dyDescent="0.25">
      <c r="A3597" s="1"/>
      <c r="B3597" s="2"/>
      <c r="BJ3597" s="3"/>
      <c r="BL3597" s="3"/>
      <c r="BN3597" s="3"/>
      <c r="BP3597" s="3"/>
    </row>
    <row r="3598" spans="1:68" x14ac:dyDescent="0.25">
      <c r="A3598" s="1"/>
      <c r="B3598" s="2"/>
      <c r="BJ3598" s="3"/>
      <c r="BL3598" s="3"/>
      <c r="BN3598" s="3"/>
      <c r="BP3598" s="3"/>
    </row>
    <row r="3599" spans="1:68" x14ac:dyDescent="0.25">
      <c r="A3599" s="1"/>
      <c r="B3599" s="2"/>
      <c r="BJ3599" s="3"/>
      <c r="BL3599" s="3"/>
      <c r="BN3599" s="3"/>
      <c r="BP3599" s="3"/>
    </row>
    <row r="3600" spans="1:68" x14ac:dyDescent="0.25">
      <c r="A3600" s="1"/>
      <c r="B3600" s="2"/>
      <c r="BJ3600" s="3"/>
      <c r="BL3600" s="3"/>
      <c r="BN3600" s="3"/>
      <c r="BP3600" s="3"/>
    </row>
    <row r="3601" spans="1:68" x14ac:dyDescent="0.25">
      <c r="A3601" s="1"/>
      <c r="B3601" s="2"/>
      <c r="BJ3601" s="3"/>
      <c r="BL3601" s="3"/>
      <c r="BN3601" s="3"/>
      <c r="BP3601" s="3"/>
    </row>
    <row r="3602" spans="1:68" x14ac:dyDescent="0.25">
      <c r="A3602" s="1"/>
      <c r="B3602" s="2"/>
      <c r="BJ3602" s="3"/>
      <c r="BL3602" s="3"/>
      <c r="BN3602" s="3"/>
      <c r="BP3602" s="3"/>
    </row>
    <row r="3603" spans="1:68" x14ac:dyDescent="0.25">
      <c r="A3603" s="1"/>
      <c r="B3603" s="2"/>
      <c r="BJ3603" s="3"/>
      <c r="BL3603" s="3"/>
      <c r="BN3603" s="3"/>
      <c r="BP3603" s="3"/>
    </row>
    <row r="3604" spans="1:68" x14ac:dyDescent="0.25">
      <c r="A3604" s="1"/>
      <c r="B3604" s="2"/>
      <c r="BJ3604" s="3"/>
      <c r="BL3604" s="3"/>
      <c r="BN3604" s="3"/>
      <c r="BP3604" s="3"/>
    </row>
    <row r="3605" spans="1:68" x14ac:dyDescent="0.25">
      <c r="A3605" s="1"/>
      <c r="B3605" s="2"/>
      <c r="BJ3605" s="3"/>
      <c r="BL3605" s="3"/>
      <c r="BN3605" s="3"/>
      <c r="BP3605" s="3"/>
    </row>
    <row r="3606" spans="1:68" x14ac:dyDescent="0.25">
      <c r="A3606" s="1"/>
      <c r="B3606" s="2"/>
      <c r="BJ3606" s="3"/>
      <c r="BL3606" s="3"/>
      <c r="BN3606" s="3"/>
      <c r="BP3606" s="3"/>
    </row>
    <row r="3607" spans="1:68" x14ac:dyDescent="0.25">
      <c r="A3607" s="1"/>
      <c r="B3607" s="2"/>
      <c r="BJ3607" s="3"/>
      <c r="BL3607" s="3"/>
      <c r="BN3607" s="3"/>
      <c r="BP3607" s="3"/>
    </row>
    <row r="3608" spans="1:68" x14ac:dyDescent="0.25">
      <c r="A3608" s="1"/>
      <c r="B3608" s="2"/>
      <c r="BJ3608" s="3"/>
      <c r="BL3608" s="3"/>
      <c r="BN3608" s="3"/>
      <c r="BP3608" s="3"/>
    </row>
    <row r="3609" spans="1:68" x14ac:dyDescent="0.25">
      <c r="A3609" s="1"/>
      <c r="B3609" s="2"/>
      <c r="BJ3609" s="3"/>
      <c r="BL3609" s="3"/>
      <c r="BN3609" s="3"/>
      <c r="BP3609" s="3"/>
    </row>
    <row r="3610" spans="1:68" x14ac:dyDescent="0.25">
      <c r="A3610" s="1"/>
      <c r="B3610" s="2"/>
      <c r="BJ3610" s="3"/>
      <c r="BL3610" s="3"/>
      <c r="BN3610" s="3"/>
      <c r="BP3610" s="3"/>
    </row>
    <row r="3611" spans="1:68" x14ac:dyDescent="0.25">
      <c r="A3611" s="1"/>
      <c r="B3611" s="2"/>
      <c r="BJ3611" s="3"/>
      <c r="BL3611" s="3"/>
      <c r="BN3611" s="3"/>
      <c r="BP3611" s="3"/>
    </row>
    <row r="3612" spans="1:68" x14ac:dyDescent="0.25">
      <c r="A3612" s="1"/>
      <c r="B3612" s="2"/>
      <c r="BJ3612" s="3"/>
      <c r="BL3612" s="3"/>
      <c r="BN3612" s="3"/>
      <c r="BP3612" s="3"/>
    </row>
    <row r="3613" spans="1:68" x14ac:dyDescent="0.25">
      <c r="A3613" s="1"/>
      <c r="B3613" s="2"/>
      <c r="BJ3613" s="3"/>
      <c r="BL3613" s="3"/>
      <c r="BN3613" s="3"/>
      <c r="BP3613" s="3"/>
    </row>
    <row r="3614" spans="1:68" x14ac:dyDescent="0.25">
      <c r="A3614" s="1"/>
      <c r="B3614" s="2"/>
      <c r="BJ3614" s="3"/>
      <c r="BL3614" s="3"/>
      <c r="BN3614" s="3"/>
      <c r="BP3614" s="3"/>
    </row>
    <row r="3615" spans="1:68" x14ac:dyDescent="0.25">
      <c r="A3615" s="1"/>
      <c r="B3615" s="2"/>
      <c r="BJ3615" s="3"/>
      <c r="BL3615" s="3"/>
      <c r="BN3615" s="3"/>
      <c r="BP3615" s="3"/>
    </row>
    <row r="3616" spans="1:68" x14ac:dyDescent="0.25">
      <c r="A3616" s="1"/>
      <c r="B3616" s="2"/>
      <c r="BJ3616" s="3"/>
      <c r="BL3616" s="3"/>
      <c r="BN3616" s="3"/>
      <c r="BP3616" s="3"/>
    </row>
    <row r="3617" spans="1:68" x14ac:dyDescent="0.25">
      <c r="A3617" s="1"/>
      <c r="B3617" s="2"/>
      <c r="BJ3617" s="3"/>
      <c r="BL3617" s="3"/>
      <c r="BN3617" s="3"/>
      <c r="BP3617" s="3"/>
    </row>
    <row r="3618" spans="1:68" x14ac:dyDescent="0.25">
      <c r="A3618" s="1"/>
      <c r="B3618" s="2"/>
      <c r="BJ3618" s="3"/>
      <c r="BL3618" s="3"/>
      <c r="BN3618" s="3"/>
      <c r="BP3618" s="3"/>
    </row>
    <row r="3619" spans="1:68" x14ac:dyDescent="0.25">
      <c r="A3619" s="1"/>
      <c r="B3619" s="2"/>
      <c r="BJ3619" s="3"/>
      <c r="BL3619" s="3"/>
      <c r="BN3619" s="3"/>
      <c r="BP3619" s="3"/>
    </row>
    <row r="3620" spans="1:68" x14ac:dyDescent="0.25">
      <c r="A3620" s="1"/>
      <c r="B3620" s="2"/>
      <c r="BJ3620" s="3"/>
      <c r="BL3620" s="3"/>
      <c r="BN3620" s="3"/>
      <c r="BP3620" s="3"/>
    </row>
    <row r="3621" spans="1:68" x14ac:dyDescent="0.25">
      <c r="A3621" s="1"/>
      <c r="B3621" s="2"/>
      <c r="BJ3621" s="3"/>
      <c r="BL3621" s="3"/>
      <c r="BN3621" s="3"/>
      <c r="BP3621" s="3"/>
    </row>
    <row r="3622" spans="1:68" x14ac:dyDescent="0.25">
      <c r="A3622" s="1"/>
      <c r="B3622" s="2"/>
      <c r="BJ3622" s="3"/>
      <c r="BL3622" s="3"/>
      <c r="BN3622" s="3"/>
      <c r="BP3622" s="3"/>
    </row>
    <row r="3623" spans="1:68" x14ac:dyDescent="0.25">
      <c r="A3623" s="1"/>
      <c r="B3623" s="2"/>
      <c r="BJ3623" s="3"/>
      <c r="BL3623" s="3"/>
      <c r="BN3623" s="3"/>
      <c r="BP3623" s="3"/>
    </row>
    <row r="3624" spans="1:68" x14ac:dyDescent="0.25">
      <c r="A3624" s="1"/>
      <c r="B3624" s="2"/>
      <c r="BJ3624" s="3"/>
      <c r="BL3624" s="3"/>
      <c r="BN3624" s="3"/>
      <c r="BP3624" s="3"/>
    </row>
    <row r="3625" spans="1:68" x14ac:dyDescent="0.25">
      <c r="A3625" s="1"/>
      <c r="B3625" s="2"/>
      <c r="BJ3625" s="3"/>
      <c r="BL3625" s="3"/>
      <c r="BN3625" s="3"/>
      <c r="BP3625" s="3"/>
    </row>
    <row r="3626" spans="1:68" x14ac:dyDescent="0.25">
      <c r="A3626" s="1"/>
      <c r="B3626" s="2"/>
      <c r="BJ3626" s="3"/>
      <c r="BL3626" s="3"/>
      <c r="BN3626" s="3"/>
      <c r="BP3626" s="3"/>
    </row>
    <row r="3627" spans="1:68" x14ac:dyDescent="0.25">
      <c r="A3627" s="1"/>
      <c r="B3627" s="2"/>
      <c r="BJ3627" s="3"/>
      <c r="BL3627" s="3"/>
      <c r="BN3627" s="3"/>
      <c r="BP3627" s="3"/>
    </row>
    <row r="3628" spans="1:68" x14ac:dyDescent="0.25">
      <c r="A3628" s="1"/>
      <c r="B3628" s="2"/>
      <c r="BJ3628" s="3"/>
      <c r="BL3628" s="3"/>
      <c r="BN3628" s="3"/>
      <c r="BP3628" s="3"/>
    </row>
    <row r="3629" spans="1:68" x14ac:dyDescent="0.25">
      <c r="A3629" s="1"/>
      <c r="B3629" s="2"/>
      <c r="BJ3629" s="3"/>
      <c r="BL3629" s="3"/>
      <c r="BN3629" s="3"/>
      <c r="BP3629" s="3"/>
    </row>
    <row r="3630" spans="1:68" x14ac:dyDescent="0.25">
      <c r="A3630" s="1"/>
      <c r="B3630" s="2"/>
      <c r="BJ3630" s="3"/>
      <c r="BL3630" s="3"/>
      <c r="BN3630" s="3"/>
      <c r="BP3630" s="3"/>
    </row>
    <row r="3631" spans="1:68" x14ac:dyDescent="0.25">
      <c r="A3631" s="1"/>
      <c r="B3631" s="2"/>
      <c r="BJ3631" s="3"/>
      <c r="BL3631" s="3"/>
      <c r="BN3631" s="3"/>
      <c r="BP3631" s="3"/>
    </row>
    <row r="3632" spans="1:68" x14ac:dyDescent="0.25">
      <c r="A3632" s="1"/>
      <c r="B3632" s="2"/>
      <c r="BJ3632" s="3"/>
      <c r="BL3632" s="3"/>
      <c r="BN3632" s="3"/>
      <c r="BP3632" s="3"/>
    </row>
    <row r="3633" spans="1:68" x14ac:dyDescent="0.25">
      <c r="A3633" s="1"/>
      <c r="B3633" s="2"/>
      <c r="BJ3633" s="3"/>
      <c r="BL3633" s="3"/>
      <c r="BN3633" s="3"/>
      <c r="BP3633" s="3"/>
    </row>
    <row r="3634" spans="1:68" x14ac:dyDescent="0.25">
      <c r="A3634" s="1"/>
      <c r="B3634" s="2"/>
      <c r="BJ3634" s="3"/>
      <c r="BL3634" s="3"/>
      <c r="BN3634" s="3"/>
      <c r="BP3634" s="3"/>
    </row>
    <row r="3635" spans="1:68" x14ac:dyDescent="0.25">
      <c r="A3635" s="1"/>
      <c r="B3635" s="2"/>
      <c r="BJ3635" s="3"/>
      <c r="BL3635" s="3"/>
      <c r="BN3635" s="3"/>
      <c r="BP3635" s="3"/>
    </row>
    <row r="3636" spans="1:68" x14ac:dyDescent="0.25">
      <c r="A3636" s="1"/>
      <c r="B3636" s="2"/>
      <c r="BJ3636" s="3"/>
      <c r="BL3636" s="3"/>
      <c r="BN3636" s="3"/>
      <c r="BP3636" s="3"/>
    </row>
    <row r="3637" spans="1:68" x14ac:dyDescent="0.25">
      <c r="A3637" s="1"/>
      <c r="B3637" s="2"/>
      <c r="BJ3637" s="3"/>
      <c r="BL3637" s="3"/>
      <c r="BN3637" s="3"/>
      <c r="BP3637" s="3"/>
    </row>
    <row r="3638" spans="1:68" x14ac:dyDescent="0.25">
      <c r="A3638" s="1"/>
      <c r="B3638" s="2"/>
      <c r="BJ3638" s="3"/>
      <c r="BL3638" s="3"/>
      <c r="BN3638" s="3"/>
      <c r="BP3638" s="3"/>
    </row>
    <row r="3639" spans="1:68" x14ac:dyDescent="0.25">
      <c r="A3639" s="1"/>
      <c r="B3639" s="2"/>
      <c r="BJ3639" s="3"/>
      <c r="BL3639" s="3"/>
      <c r="BN3639" s="3"/>
      <c r="BP3639" s="3"/>
    </row>
    <row r="3640" spans="1:68" x14ac:dyDescent="0.25">
      <c r="A3640" s="1"/>
      <c r="B3640" s="2"/>
      <c r="BJ3640" s="3"/>
      <c r="BL3640" s="3"/>
      <c r="BN3640" s="3"/>
      <c r="BP3640" s="3"/>
    </row>
    <row r="3641" spans="1:68" x14ac:dyDescent="0.25">
      <c r="A3641" s="1"/>
      <c r="B3641" s="2"/>
      <c r="BJ3641" s="3"/>
      <c r="BL3641" s="3"/>
      <c r="BN3641" s="3"/>
      <c r="BP3641" s="3"/>
    </row>
    <row r="3642" spans="1:68" x14ac:dyDescent="0.25">
      <c r="A3642" s="1"/>
      <c r="B3642" s="2"/>
      <c r="BJ3642" s="3"/>
      <c r="BL3642" s="3"/>
      <c r="BN3642" s="3"/>
      <c r="BP3642" s="3"/>
    </row>
    <row r="3643" spans="1:68" x14ac:dyDescent="0.25">
      <c r="A3643" s="1"/>
      <c r="B3643" s="2"/>
      <c r="BJ3643" s="3"/>
      <c r="BL3643" s="3"/>
      <c r="BN3643" s="3"/>
      <c r="BP3643" s="3"/>
    </row>
    <row r="3644" spans="1:68" x14ac:dyDescent="0.25">
      <c r="A3644" s="1"/>
      <c r="B3644" s="2"/>
      <c r="BJ3644" s="3"/>
      <c r="BL3644" s="3"/>
      <c r="BN3644" s="3"/>
      <c r="BP3644" s="3"/>
    </row>
    <row r="3645" spans="1:68" x14ac:dyDescent="0.25">
      <c r="A3645" s="1"/>
      <c r="B3645" s="2"/>
      <c r="BJ3645" s="3"/>
      <c r="BL3645" s="3"/>
      <c r="BN3645" s="3"/>
      <c r="BP3645" s="3"/>
    </row>
    <row r="3646" spans="1:68" x14ac:dyDescent="0.25">
      <c r="A3646" s="1"/>
      <c r="B3646" s="2"/>
      <c r="BJ3646" s="3"/>
      <c r="BL3646" s="3"/>
      <c r="BN3646" s="3"/>
      <c r="BP3646" s="3"/>
    </row>
    <row r="3647" spans="1:68" x14ac:dyDescent="0.25">
      <c r="A3647" s="1"/>
      <c r="B3647" s="2"/>
      <c r="BJ3647" s="3"/>
      <c r="BL3647" s="3"/>
      <c r="BN3647" s="3"/>
      <c r="BP3647" s="3"/>
    </row>
    <row r="3648" spans="1:68" x14ac:dyDescent="0.25">
      <c r="A3648" s="1"/>
      <c r="B3648" s="2"/>
      <c r="BJ3648" s="3"/>
      <c r="BL3648" s="3"/>
      <c r="BN3648" s="3"/>
      <c r="BP3648" s="3"/>
    </row>
    <row r="3649" spans="1:68" x14ac:dyDescent="0.25">
      <c r="A3649" s="1"/>
      <c r="B3649" s="2"/>
      <c r="BJ3649" s="3"/>
      <c r="BL3649" s="3"/>
      <c r="BN3649" s="3"/>
      <c r="BP3649" s="3"/>
    </row>
    <row r="3650" spans="1:68" x14ac:dyDescent="0.25">
      <c r="A3650" s="1"/>
      <c r="B3650" s="2"/>
      <c r="BJ3650" s="3"/>
      <c r="BL3650" s="3"/>
      <c r="BN3650" s="3"/>
      <c r="BP3650" s="3"/>
    </row>
    <row r="3651" spans="1:68" x14ac:dyDescent="0.25">
      <c r="A3651" s="1"/>
      <c r="B3651" s="2"/>
      <c r="BJ3651" s="3"/>
      <c r="BL3651" s="3"/>
      <c r="BN3651" s="3"/>
      <c r="BP3651" s="3"/>
    </row>
    <row r="3652" spans="1:68" x14ac:dyDescent="0.25">
      <c r="A3652" s="1"/>
      <c r="B3652" s="2"/>
      <c r="BJ3652" s="3"/>
      <c r="BL3652" s="3"/>
      <c r="BN3652" s="3"/>
      <c r="BP3652" s="3"/>
    </row>
    <row r="3653" spans="1:68" x14ac:dyDescent="0.25">
      <c r="A3653" s="1"/>
      <c r="B3653" s="2"/>
      <c r="BJ3653" s="3"/>
      <c r="BL3653" s="3"/>
      <c r="BN3653" s="3"/>
      <c r="BP3653" s="3"/>
    </row>
    <row r="3654" spans="1:68" x14ac:dyDescent="0.25">
      <c r="A3654" s="1"/>
      <c r="B3654" s="2"/>
      <c r="BJ3654" s="3"/>
      <c r="BL3654" s="3"/>
      <c r="BN3654" s="3"/>
      <c r="BP3654" s="3"/>
    </row>
    <row r="3655" spans="1:68" x14ac:dyDescent="0.25">
      <c r="A3655" s="1"/>
      <c r="B3655" s="2"/>
      <c r="BJ3655" s="3"/>
      <c r="BL3655" s="3"/>
      <c r="BN3655" s="3"/>
      <c r="BP3655" s="3"/>
    </row>
    <row r="3656" spans="1:68" x14ac:dyDescent="0.25">
      <c r="A3656" s="1"/>
      <c r="B3656" s="2"/>
      <c r="BJ3656" s="3"/>
      <c r="BL3656" s="3"/>
      <c r="BN3656" s="3"/>
      <c r="BP3656" s="3"/>
    </row>
    <row r="3657" spans="1:68" x14ac:dyDescent="0.25">
      <c r="A3657" s="1"/>
      <c r="B3657" s="2"/>
      <c r="BJ3657" s="3"/>
      <c r="BL3657" s="3"/>
      <c r="BN3657" s="3"/>
      <c r="BP3657" s="3"/>
    </row>
    <row r="3658" spans="1:68" x14ac:dyDescent="0.25">
      <c r="A3658" s="1"/>
      <c r="B3658" s="2"/>
      <c r="BJ3658" s="3"/>
      <c r="BL3658" s="3"/>
      <c r="BN3658" s="3"/>
      <c r="BP3658" s="3"/>
    </row>
    <row r="3659" spans="1:68" x14ac:dyDescent="0.25">
      <c r="A3659" s="1"/>
      <c r="B3659" s="2"/>
      <c r="BJ3659" s="3"/>
      <c r="BL3659" s="3"/>
      <c r="BN3659" s="3"/>
      <c r="BP3659" s="3"/>
    </row>
    <row r="3660" spans="1:68" x14ac:dyDescent="0.25">
      <c r="A3660" s="1"/>
      <c r="B3660" s="2"/>
      <c r="BJ3660" s="3"/>
      <c r="BL3660" s="3"/>
      <c r="BN3660" s="3"/>
      <c r="BP3660" s="3"/>
    </row>
    <row r="3661" spans="1:68" x14ac:dyDescent="0.25">
      <c r="A3661" s="1"/>
      <c r="B3661" s="2"/>
      <c r="BJ3661" s="3"/>
      <c r="BL3661" s="3"/>
      <c r="BN3661" s="3"/>
      <c r="BP3661" s="3"/>
    </row>
    <row r="3662" spans="1:68" x14ac:dyDescent="0.25">
      <c r="A3662" s="1"/>
      <c r="B3662" s="2"/>
      <c r="BJ3662" s="3"/>
      <c r="BL3662" s="3"/>
      <c r="BN3662" s="3"/>
      <c r="BP3662" s="3"/>
    </row>
    <row r="3663" spans="1:68" x14ac:dyDescent="0.25">
      <c r="A3663" s="1"/>
      <c r="B3663" s="2"/>
      <c r="BJ3663" s="3"/>
      <c r="BL3663" s="3"/>
      <c r="BN3663" s="3"/>
      <c r="BP3663" s="3"/>
    </row>
    <row r="3664" spans="1:68" x14ac:dyDescent="0.25">
      <c r="A3664" s="1"/>
      <c r="B3664" s="2"/>
      <c r="BJ3664" s="3"/>
      <c r="BL3664" s="3"/>
      <c r="BN3664" s="3"/>
      <c r="BP3664" s="3"/>
    </row>
    <row r="3665" spans="1:68" x14ac:dyDescent="0.25">
      <c r="A3665" s="1"/>
      <c r="B3665" s="2"/>
      <c r="BJ3665" s="3"/>
      <c r="BL3665" s="3"/>
      <c r="BN3665" s="3"/>
      <c r="BP3665" s="3"/>
    </row>
    <row r="3666" spans="1:68" x14ac:dyDescent="0.25">
      <c r="A3666" s="1"/>
      <c r="B3666" s="2"/>
      <c r="BJ3666" s="3"/>
      <c r="BL3666" s="3"/>
      <c r="BN3666" s="3"/>
      <c r="BP3666" s="3"/>
    </row>
    <row r="3667" spans="1:68" x14ac:dyDescent="0.25">
      <c r="A3667" s="1"/>
      <c r="B3667" s="2"/>
      <c r="BJ3667" s="3"/>
      <c r="BL3667" s="3"/>
      <c r="BN3667" s="3"/>
      <c r="BP3667" s="3"/>
    </row>
    <row r="3668" spans="1:68" x14ac:dyDescent="0.25">
      <c r="A3668" s="1"/>
      <c r="B3668" s="2"/>
      <c r="BJ3668" s="3"/>
      <c r="BL3668" s="3"/>
      <c r="BN3668" s="3"/>
      <c r="BP3668" s="3"/>
    </row>
    <row r="3669" spans="1:68" x14ac:dyDescent="0.25">
      <c r="A3669" s="1"/>
      <c r="B3669" s="2"/>
      <c r="BJ3669" s="3"/>
      <c r="BL3669" s="3"/>
      <c r="BN3669" s="3"/>
      <c r="BP3669" s="3"/>
    </row>
    <row r="3670" spans="1:68" x14ac:dyDescent="0.25">
      <c r="A3670" s="1"/>
      <c r="B3670" s="2"/>
      <c r="BJ3670" s="3"/>
      <c r="BL3670" s="3"/>
      <c r="BN3670" s="3"/>
      <c r="BP3670" s="3"/>
    </row>
    <row r="3671" spans="1:68" x14ac:dyDescent="0.25">
      <c r="A3671" s="1"/>
      <c r="B3671" s="2"/>
      <c r="BJ3671" s="3"/>
      <c r="BL3671" s="3"/>
      <c r="BN3671" s="3"/>
      <c r="BP3671" s="3"/>
    </row>
    <row r="3672" spans="1:68" x14ac:dyDescent="0.25">
      <c r="A3672" s="1"/>
      <c r="B3672" s="2"/>
      <c r="BJ3672" s="3"/>
      <c r="BL3672" s="3"/>
      <c r="BN3672" s="3"/>
      <c r="BP3672" s="3"/>
    </row>
    <row r="3673" spans="1:68" x14ac:dyDescent="0.25">
      <c r="A3673" s="1"/>
      <c r="B3673" s="2"/>
      <c r="BJ3673" s="3"/>
      <c r="BL3673" s="3"/>
      <c r="BN3673" s="3"/>
      <c r="BP3673" s="3"/>
    </row>
    <row r="3674" spans="1:68" x14ac:dyDescent="0.25">
      <c r="A3674" s="1"/>
      <c r="B3674" s="2"/>
      <c r="BJ3674" s="3"/>
      <c r="BL3674" s="3"/>
      <c r="BN3674" s="3"/>
      <c r="BP3674" s="3"/>
    </row>
    <row r="3675" spans="1:68" x14ac:dyDescent="0.25">
      <c r="A3675" s="1"/>
      <c r="B3675" s="2"/>
      <c r="BJ3675" s="3"/>
      <c r="BL3675" s="3"/>
      <c r="BN3675" s="3"/>
      <c r="BP3675" s="3"/>
    </row>
    <row r="3676" spans="1:68" x14ac:dyDescent="0.25">
      <c r="A3676" s="1"/>
      <c r="B3676" s="2"/>
      <c r="BJ3676" s="3"/>
      <c r="BL3676" s="3"/>
      <c r="BN3676" s="3"/>
      <c r="BP3676" s="3"/>
    </row>
    <row r="3677" spans="1:68" x14ac:dyDescent="0.25">
      <c r="A3677" s="1"/>
      <c r="B3677" s="2"/>
      <c r="BJ3677" s="3"/>
      <c r="BL3677" s="3"/>
      <c r="BN3677" s="3"/>
      <c r="BP3677" s="3"/>
    </row>
    <row r="3678" spans="1:68" x14ac:dyDescent="0.25">
      <c r="A3678" s="1"/>
      <c r="B3678" s="2"/>
      <c r="BJ3678" s="3"/>
      <c r="BL3678" s="3"/>
      <c r="BN3678" s="3"/>
      <c r="BP3678" s="3"/>
    </row>
    <row r="3679" spans="1:68" x14ac:dyDescent="0.25">
      <c r="A3679" s="1"/>
      <c r="B3679" s="2"/>
      <c r="BJ3679" s="3"/>
      <c r="BL3679" s="3"/>
      <c r="BN3679" s="3"/>
      <c r="BP3679" s="3"/>
    </row>
    <row r="3680" spans="1:68" x14ac:dyDescent="0.25">
      <c r="A3680" s="1"/>
      <c r="B3680" s="2"/>
      <c r="BJ3680" s="3"/>
      <c r="BL3680" s="3"/>
      <c r="BN3680" s="3"/>
      <c r="BP3680" s="3"/>
    </row>
    <row r="3681" spans="1:68" x14ac:dyDescent="0.25">
      <c r="A3681" s="1"/>
      <c r="B3681" s="2"/>
      <c r="BJ3681" s="3"/>
      <c r="BL3681" s="3"/>
      <c r="BN3681" s="3"/>
      <c r="BP3681" s="3"/>
    </row>
    <row r="3682" spans="1:68" x14ac:dyDescent="0.25">
      <c r="A3682" s="1"/>
      <c r="B3682" s="2"/>
      <c r="BJ3682" s="3"/>
      <c r="BL3682" s="3"/>
      <c r="BN3682" s="3"/>
      <c r="BP3682" s="3"/>
    </row>
    <row r="3683" spans="1:68" x14ac:dyDescent="0.25">
      <c r="A3683" s="1"/>
      <c r="B3683" s="2"/>
      <c r="BJ3683" s="3"/>
      <c r="BL3683" s="3"/>
      <c r="BN3683" s="3"/>
      <c r="BP3683" s="3"/>
    </row>
    <row r="3684" spans="1:68" x14ac:dyDescent="0.25">
      <c r="A3684" s="1"/>
      <c r="B3684" s="2"/>
      <c r="BJ3684" s="3"/>
      <c r="BL3684" s="3"/>
      <c r="BN3684" s="3"/>
      <c r="BP3684" s="3"/>
    </row>
    <row r="3685" spans="1:68" x14ac:dyDescent="0.25">
      <c r="A3685" s="1"/>
      <c r="B3685" s="2"/>
      <c r="BJ3685" s="3"/>
      <c r="BL3685" s="3"/>
      <c r="BN3685" s="3"/>
      <c r="BP3685" s="3"/>
    </row>
    <row r="3686" spans="1:68" x14ac:dyDescent="0.25">
      <c r="A3686" s="1"/>
      <c r="B3686" s="2"/>
      <c r="BJ3686" s="3"/>
      <c r="BL3686" s="3"/>
      <c r="BN3686" s="3"/>
      <c r="BP3686" s="3"/>
    </row>
    <row r="3687" spans="1:68" x14ac:dyDescent="0.25">
      <c r="A3687" s="1"/>
      <c r="B3687" s="2"/>
      <c r="BJ3687" s="3"/>
      <c r="BL3687" s="3"/>
      <c r="BN3687" s="3"/>
      <c r="BP3687" s="3"/>
    </row>
    <row r="3688" spans="1:68" x14ac:dyDescent="0.25">
      <c r="A3688" s="1"/>
      <c r="B3688" s="2"/>
      <c r="BJ3688" s="3"/>
      <c r="BL3688" s="3"/>
      <c r="BN3688" s="3"/>
      <c r="BP3688" s="3"/>
    </row>
    <row r="3689" spans="1:68" x14ac:dyDescent="0.25">
      <c r="A3689" s="1"/>
      <c r="B3689" s="2"/>
      <c r="BJ3689" s="3"/>
      <c r="BL3689" s="3"/>
      <c r="BN3689" s="3"/>
      <c r="BP3689" s="3"/>
    </row>
    <row r="3690" spans="1:68" x14ac:dyDescent="0.25">
      <c r="A3690" s="1"/>
      <c r="B3690" s="2"/>
      <c r="BJ3690" s="3"/>
      <c r="BL3690" s="3"/>
      <c r="BN3690" s="3"/>
      <c r="BP3690" s="3"/>
    </row>
    <row r="3691" spans="1:68" x14ac:dyDescent="0.25">
      <c r="A3691" s="1"/>
      <c r="B3691" s="2"/>
      <c r="BJ3691" s="3"/>
      <c r="BL3691" s="3"/>
      <c r="BN3691" s="3"/>
      <c r="BP3691" s="3"/>
    </row>
    <row r="3692" spans="1:68" x14ac:dyDescent="0.25">
      <c r="A3692" s="1"/>
      <c r="B3692" s="2"/>
      <c r="BJ3692" s="3"/>
      <c r="BL3692" s="3"/>
      <c r="BN3692" s="3"/>
      <c r="BP3692" s="3"/>
    </row>
    <row r="3693" spans="1:68" x14ac:dyDescent="0.25">
      <c r="A3693" s="1"/>
      <c r="B3693" s="2"/>
      <c r="BJ3693" s="3"/>
      <c r="BL3693" s="3"/>
      <c r="BN3693" s="3"/>
      <c r="BP3693" s="3"/>
    </row>
    <row r="3694" spans="1:68" x14ac:dyDescent="0.25">
      <c r="A3694" s="1"/>
      <c r="B3694" s="2"/>
      <c r="BJ3694" s="3"/>
      <c r="BL3694" s="3"/>
      <c r="BN3694" s="3"/>
      <c r="BP3694" s="3"/>
    </row>
    <row r="3695" spans="1:68" x14ac:dyDescent="0.25">
      <c r="A3695" s="1"/>
      <c r="B3695" s="2"/>
      <c r="BJ3695" s="3"/>
      <c r="BL3695" s="3"/>
      <c r="BN3695" s="3"/>
      <c r="BP3695" s="3"/>
    </row>
    <row r="3696" spans="1:68" x14ac:dyDescent="0.25">
      <c r="A3696" s="1"/>
      <c r="B3696" s="2"/>
      <c r="BJ3696" s="3"/>
      <c r="BL3696" s="3"/>
      <c r="BN3696" s="3"/>
      <c r="BP3696" s="3"/>
    </row>
    <row r="3697" spans="1:68" x14ac:dyDescent="0.25">
      <c r="A3697" s="1"/>
      <c r="B3697" s="2"/>
      <c r="BJ3697" s="3"/>
      <c r="BL3697" s="3"/>
      <c r="BN3697" s="3"/>
      <c r="BP3697" s="3"/>
    </row>
    <row r="3698" spans="1:68" x14ac:dyDescent="0.25">
      <c r="A3698" s="1"/>
      <c r="B3698" s="2"/>
      <c r="BJ3698" s="3"/>
      <c r="BL3698" s="3"/>
      <c r="BN3698" s="3"/>
      <c r="BP3698" s="3"/>
    </row>
    <row r="3699" spans="1:68" x14ac:dyDescent="0.25">
      <c r="A3699" s="1"/>
      <c r="B3699" s="2"/>
      <c r="BJ3699" s="3"/>
      <c r="BL3699" s="3"/>
      <c r="BN3699" s="3"/>
      <c r="BP3699" s="3"/>
    </row>
    <row r="3700" spans="1:68" x14ac:dyDescent="0.25">
      <c r="A3700" s="1"/>
      <c r="B3700" s="2"/>
      <c r="BJ3700" s="3"/>
      <c r="BL3700" s="3"/>
      <c r="BN3700" s="3"/>
      <c r="BP3700" s="3"/>
    </row>
    <row r="3701" spans="1:68" x14ac:dyDescent="0.25">
      <c r="A3701" s="1"/>
      <c r="B3701" s="2"/>
      <c r="BJ3701" s="3"/>
      <c r="BL3701" s="3"/>
      <c r="BN3701" s="3"/>
      <c r="BP3701" s="3"/>
    </row>
    <row r="3702" spans="1:68" x14ac:dyDescent="0.25">
      <c r="A3702" s="1"/>
      <c r="B3702" s="2"/>
      <c r="BJ3702" s="3"/>
      <c r="BL3702" s="3"/>
      <c r="BN3702" s="3"/>
      <c r="BP3702" s="3"/>
    </row>
    <row r="3703" spans="1:68" x14ac:dyDescent="0.25">
      <c r="A3703" s="1"/>
      <c r="B3703" s="2"/>
      <c r="BJ3703" s="3"/>
      <c r="BL3703" s="3"/>
      <c r="BN3703" s="3"/>
      <c r="BP3703" s="3"/>
    </row>
    <row r="3704" spans="1:68" x14ac:dyDescent="0.25">
      <c r="A3704" s="1"/>
      <c r="B3704" s="2"/>
      <c r="BJ3704" s="3"/>
      <c r="BL3704" s="3"/>
      <c r="BN3704" s="3"/>
      <c r="BP3704" s="3"/>
    </row>
    <row r="3705" spans="1:68" x14ac:dyDescent="0.25">
      <c r="A3705" s="1"/>
      <c r="B3705" s="2"/>
      <c r="BJ3705" s="3"/>
      <c r="BL3705" s="3"/>
      <c r="BN3705" s="3"/>
      <c r="BP3705" s="3"/>
    </row>
    <row r="3706" spans="1:68" x14ac:dyDescent="0.25">
      <c r="A3706" s="1"/>
      <c r="B3706" s="2"/>
      <c r="BJ3706" s="3"/>
      <c r="BL3706" s="3"/>
      <c r="BN3706" s="3"/>
      <c r="BP3706" s="3"/>
    </row>
    <row r="3707" spans="1:68" x14ac:dyDescent="0.25">
      <c r="A3707" s="1"/>
      <c r="B3707" s="2"/>
      <c r="BJ3707" s="3"/>
      <c r="BL3707" s="3"/>
      <c r="BN3707" s="3"/>
      <c r="BP3707" s="3"/>
    </row>
    <row r="3708" spans="1:68" x14ac:dyDescent="0.25">
      <c r="A3708" s="1"/>
      <c r="B3708" s="2"/>
      <c r="BJ3708" s="3"/>
      <c r="BL3708" s="3"/>
      <c r="BN3708" s="3"/>
      <c r="BP3708" s="3"/>
    </row>
    <row r="3709" spans="1:68" x14ac:dyDescent="0.25">
      <c r="A3709" s="1"/>
      <c r="B3709" s="2"/>
      <c r="BJ3709" s="3"/>
      <c r="BL3709" s="3"/>
      <c r="BN3709" s="3"/>
      <c r="BP3709" s="3"/>
    </row>
    <row r="3710" spans="1:68" x14ac:dyDescent="0.25">
      <c r="A3710" s="1"/>
      <c r="B3710" s="2"/>
      <c r="BJ3710" s="3"/>
      <c r="BL3710" s="3"/>
      <c r="BN3710" s="3"/>
      <c r="BP3710" s="3"/>
    </row>
    <row r="3711" spans="1:68" x14ac:dyDescent="0.25">
      <c r="A3711" s="1"/>
      <c r="B3711" s="2"/>
      <c r="BJ3711" s="3"/>
      <c r="BL3711" s="3"/>
      <c r="BN3711" s="3"/>
      <c r="BP3711" s="3"/>
    </row>
    <row r="3712" spans="1:68" x14ac:dyDescent="0.25">
      <c r="A3712" s="1"/>
      <c r="B3712" s="2"/>
      <c r="BJ3712" s="3"/>
      <c r="BL3712" s="3"/>
      <c r="BN3712" s="3"/>
      <c r="BP3712" s="3"/>
    </row>
    <row r="3713" spans="1:68" x14ac:dyDescent="0.25">
      <c r="A3713" s="1"/>
      <c r="B3713" s="2"/>
      <c r="BJ3713" s="3"/>
      <c r="BL3713" s="3"/>
      <c r="BN3713" s="3"/>
      <c r="BP3713" s="3"/>
    </row>
    <row r="3714" spans="1:68" x14ac:dyDescent="0.25">
      <c r="A3714" s="1"/>
      <c r="B3714" s="2"/>
      <c r="BJ3714" s="3"/>
      <c r="BL3714" s="3"/>
      <c r="BN3714" s="3"/>
      <c r="BP3714" s="3"/>
    </row>
    <row r="3715" spans="1:68" x14ac:dyDescent="0.25">
      <c r="A3715" s="1"/>
      <c r="B3715" s="2"/>
      <c r="BJ3715" s="3"/>
      <c r="BL3715" s="3"/>
      <c r="BN3715" s="3"/>
      <c r="BP3715" s="3"/>
    </row>
    <row r="3716" spans="1:68" x14ac:dyDescent="0.25">
      <c r="A3716" s="1"/>
      <c r="B3716" s="2"/>
      <c r="BJ3716" s="3"/>
      <c r="BL3716" s="3"/>
      <c r="BN3716" s="3"/>
      <c r="BP3716" s="3"/>
    </row>
    <row r="3717" spans="1:68" x14ac:dyDescent="0.25">
      <c r="A3717" s="1"/>
      <c r="B3717" s="2"/>
      <c r="BJ3717" s="3"/>
      <c r="BL3717" s="3"/>
      <c r="BN3717" s="3"/>
      <c r="BP3717" s="3"/>
    </row>
    <row r="3718" spans="1:68" x14ac:dyDescent="0.25">
      <c r="A3718" s="1"/>
      <c r="B3718" s="2"/>
      <c r="BJ3718" s="3"/>
      <c r="BL3718" s="3"/>
      <c r="BN3718" s="3"/>
      <c r="BP3718" s="3"/>
    </row>
    <row r="3719" spans="1:68" x14ac:dyDescent="0.25">
      <c r="A3719" s="1"/>
      <c r="B3719" s="2"/>
      <c r="BJ3719" s="3"/>
      <c r="BL3719" s="3"/>
      <c r="BN3719" s="3"/>
      <c r="BP3719" s="3"/>
    </row>
    <row r="3720" spans="1:68" x14ac:dyDescent="0.25">
      <c r="A3720" s="1"/>
      <c r="B3720" s="2"/>
      <c r="BJ3720" s="3"/>
      <c r="BL3720" s="3"/>
      <c r="BN3720" s="3"/>
      <c r="BP3720" s="3"/>
    </row>
    <row r="3721" spans="1:68" x14ac:dyDescent="0.25">
      <c r="A3721" s="1"/>
      <c r="B3721" s="2"/>
      <c r="BJ3721" s="3"/>
      <c r="BL3721" s="3"/>
      <c r="BN3721" s="3"/>
      <c r="BP3721" s="3"/>
    </row>
    <row r="3722" spans="1:68" x14ac:dyDescent="0.25">
      <c r="A3722" s="1"/>
      <c r="B3722" s="2"/>
      <c r="BJ3722" s="3"/>
      <c r="BL3722" s="3"/>
      <c r="BN3722" s="3"/>
      <c r="BP3722" s="3"/>
    </row>
    <row r="3723" spans="1:68" x14ac:dyDescent="0.25">
      <c r="A3723" s="1"/>
      <c r="B3723" s="2"/>
      <c r="BJ3723" s="3"/>
      <c r="BL3723" s="3"/>
      <c r="BN3723" s="3"/>
      <c r="BP3723" s="3"/>
    </row>
    <row r="3724" spans="1:68" x14ac:dyDescent="0.25">
      <c r="A3724" s="1"/>
      <c r="B3724" s="2"/>
      <c r="BJ3724" s="3"/>
      <c r="BL3724" s="3"/>
      <c r="BN3724" s="3"/>
      <c r="BP3724" s="3"/>
    </row>
    <row r="3725" spans="1:68" x14ac:dyDescent="0.25">
      <c r="A3725" s="1"/>
      <c r="B3725" s="2"/>
      <c r="BJ3725" s="3"/>
      <c r="BL3725" s="3"/>
      <c r="BN3725" s="3"/>
      <c r="BP3725" s="3"/>
    </row>
    <row r="3726" spans="1:68" x14ac:dyDescent="0.25">
      <c r="A3726" s="1"/>
      <c r="B3726" s="2"/>
      <c r="BJ3726" s="3"/>
      <c r="BL3726" s="3"/>
      <c r="BN3726" s="3"/>
      <c r="BP3726" s="3"/>
    </row>
    <row r="3727" spans="1:68" x14ac:dyDescent="0.25">
      <c r="A3727" s="1"/>
      <c r="B3727" s="2"/>
      <c r="BJ3727" s="3"/>
      <c r="BL3727" s="3"/>
      <c r="BN3727" s="3"/>
      <c r="BP3727" s="3"/>
    </row>
    <row r="3728" spans="1:68" x14ac:dyDescent="0.25">
      <c r="A3728" s="1"/>
      <c r="B3728" s="2"/>
      <c r="BJ3728" s="3"/>
      <c r="BL3728" s="3"/>
      <c r="BN3728" s="3"/>
      <c r="BP3728" s="3"/>
    </row>
    <row r="3729" spans="1:68" x14ac:dyDescent="0.25">
      <c r="A3729" s="1"/>
      <c r="B3729" s="2"/>
      <c r="BJ3729" s="3"/>
      <c r="BL3729" s="3"/>
      <c r="BN3729" s="3"/>
      <c r="BP3729" s="3"/>
    </row>
    <row r="3730" spans="1:68" x14ac:dyDescent="0.25">
      <c r="A3730" s="1"/>
      <c r="B3730" s="2"/>
      <c r="BJ3730" s="3"/>
      <c r="BL3730" s="3"/>
      <c r="BN3730" s="3"/>
      <c r="BP3730" s="3"/>
    </row>
    <row r="3731" spans="1:68" x14ac:dyDescent="0.25">
      <c r="A3731" s="1"/>
      <c r="B3731" s="2"/>
      <c r="BJ3731" s="3"/>
      <c r="BL3731" s="3"/>
      <c r="BN3731" s="3"/>
      <c r="BP3731" s="3"/>
    </row>
    <row r="3732" spans="1:68" x14ac:dyDescent="0.25">
      <c r="A3732" s="1"/>
      <c r="B3732" s="2"/>
      <c r="BJ3732" s="3"/>
      <c r="BL3732" s="3"/>
      <c r="BN3732" s="3"/>
      <c r="BP3732" s="3"/>
    </row>
    <row r="3733" spans="1:68" x14ac:dyDescent="0.25">
      <c r="A3733" s="1"/>
      <c r="B3733" s="2"/>
      <c r="BJ3733" s="3"/>
      <c r="BL3733" s="3"/>
      <c r="BN3733" s="3"/>
      <c r="BP3733" s="3"/>
    </row>
    <row r="3734" spans="1:68" x14ac:dyDescent="0.25">
      <c r="A3734" s="1"/>
      <c r="B3734" s="2"/>
      <c r="BJ3734" s="3"/>
      <c r="BL3734" s="3"/>
      <c r="BN3734" s="3"/>
      <c r="BP3734" s="3"/>
    </row>
    <row r="3735" spans="1:68" x14ac:dyDescent="0.25">
      <c r="A3735" s="1"/>
      <c r="B3735" s="2"/>
      <c r="BJ3735" s="3"/>
      <c r="BL3735" s="3"/>
      <c r="BN3735" s="3"/>
      <c r="BP3735" s="3"/>
    </row>
    <row r="3736" spans="1:68" x14ac:dyDescent="0.25">
      <c r="A3736" s="1"/>
      <c r="B3736" s="2"/>
      <c r="BJ3736" s="3"/>
      <c r="BL3736" s="3"/>
      <c r="BN3736" s="3"/>
      <c r="BP3736" s="3"/>
    </row>
    <row r="3737" spans="1:68" x14ac:dyDescent="0.25">
      <c r="A3737" s="1"/>
      <c r="B3737" s="2"/>
      <c r="BJ3737" s="3"/>
      <c r="BL3737" s="3"/>
      <c r="BN3737" s="3"/>
      <c r="BP3737" s="3"/>
    </row>
    <row r="3738" spans="1:68" x14ac:dyDescent="0.25">
      <c r="A3738" s="1"/>
      <c r="B3738" s="2"/>
      <c r="BJ3738" s="3"/>
      <c r="BL3738" s="3"/>
      <c r="BN3738" s="3"/>
      <c r="BP3738" s="3"/>
    </row>
    <row r="3739" spans="1:68" x14ac:dyDescent="0.25">
      <c r="A3739" s="1"/>
      <c r="B3739" s="2"/>
      <c r="BJ3739" s="3"/>
      <c r="BL3739" s="3"/>
      <c r="BN3739" s="3"/>
      <c r="BP3739" s="3"/>
    </row>
    <row r="3740" spans="1:68" x14ac:dyDescent="0.25">
      <c r="A3740" s="1"/>
      <c r="B3740" s="2"/>
      <c r="BJ3740" s="3"/>
      <c r="BL3740" s="3"/>
      <c r="BN3740" s="3"/>
      <c r="BP3740" s="3"/>
    </row>
    <row r="3741" spans="1:68" x14ac:dyDescent="0.25">
      <c r="A3741" s="1"/>
      <c r="B3741" s="2"/>
      <c r="BJ3741" s="3"/>
      <c r="BL3741" s="3"/>
      <c r="BN3741" s="3"/>
      <c r="BP3741" s="3"/>
    </row>
    <row r="3742" spans="1:68" x14ac:dyDescent="0.25">
      <c r="A3742" s="1"/>
      <c r="B3742" s="2"/>
      <c r="BJ3742" s="3"/>
      <c r="BL3742" s="3"/>
      <c r="BN3742" s="3"/>
      <c r="BP3742" s="3"/>
    </row>
    <row r="3743" spans="1:68" x14ac:dyDescent="0.25">
      <c r="A3743" s="1"/>
      <c r="B3743" s="2"/>
      <c r="BJ3743" s="3"/>
      <c r="BL3743" s="3"/>
      <c r="BN3743" s="3"/>
      <c r="BP3743" s="3"/>
    </row>
    <row r="3744" spans="1:68" x14ac:dyDescent="0.25">
      <c r="A3744" s="1"/>
      <c r="B3744" s="2"/>
      <c r="BJ3744" s="3"/>
      <c r="BL3744" s="3"/>
      <c r="BN3744" s="3"/>
      <c r="BP3744" s="3"/>
    </row>
    <row r="3745" spans="1:68" x14ac:dyDescent="0.25">
      <c r="A3745" s="1"/>
      <c r="B3745" s="2"/>
      <c r="BJ3745" s="3"/>
      <c r="BL3745" s="3"/>
      <c r="BN3745" s="3"/>
      <c r="BP3745" s="3"/>
    </row>
    <row r="3746" spans="1:68" x14ac:dyDescent="0.25">
      <c r="A3746" s="1"/>
      <c r="B3746" s="2"/>
      <c r="BJ3746" s="3"/>
      <c r="BL3746" s="3"/>
      <c r="BN3746" s="3"/>
      <c r="BP3746" s="3"/>
    </row>
    <row r="3747" spans="1:68" x14ac:dyDescent="0.25">
      <c r="A3747" s="1"/>
      <c r="B3747" s="2"/>
      <c r="BJ3747" s="3"/>
      <c r="BL3747" s="3"/>
      <c r="BN3747" s="3"/>
      <c r="BP3747" s="3"/>
    </row>
    <row r="3748" spans="1:68" x14ac:dyDescent="0.25">
      <c r="A3748" s="1"/>
      <c r="B3748" s="2"/>
      <c r="BJ3748" s="3"/>
      <c r="BL3748" s="3"/>
      <c r="BN3748" s="3"/>
      <c r="BP3748" s="3"/>
    </row>
    <row r="3749" spans="1:68" x14ac:dyDescent="0.25">
      <c r="A3749" s="1"/>
      <c r="B3749" s="2"/>
      <c r="BJ3749" s="3"/>
      <c r="BL3749" s="3"/>
      <c r="BN3749" s="3"/>
      <c r="BP3749" s="3"/>
    </row>
    <row r="3750" spans="1:68" x14ac:dyDescent="0.25">
      <c r="A3750" s="1"/>
      <c r="B3750" s="2"/>
      <c r="BJ3750" s="3"/>
      <c r="BL3750" s="3"/>
      <c r="BN3750" s="3"/>
      <c r="BP3750" s="3"/>
    </row>
    <row r="3751" spans="1:68" x14ac:dyDescent="0.25">
      <c r="A3751" s="1"/>
      <c r="B3751" s="2"/>
      <c r="BJ3751" s="3"/>
      <c r="BL3751" s="3"/>
      <c r="BN3751" s="3"/>
      <c r="BP3751" s="3"/>
    </row>
    <row r="3752" spans="1:68" x14ac:dyDescent="0.25">
      <c r="A3752" s="1"/>
      <c r="B3752" s="2"/>
      <c r="BJ3752" s="3"/>
      <c r="BL3752" s="3"/>
      <c r="BN3752" s="3"/>
      <c r="BP3752" s="3"/>
    </row>
    <row r="3753" spans="1:68" x14ac:dyDescent="0.25">
      <c r="A3753" s="1"/>
      <c r="B3753" s="2"/>
      <c r="BJ3753" s="3"/>
      <c r="BL3753" s="3"/>
      <c r="BN3753" s="3"/>
      <c r="BP3753" s="3"/>
    </row>
    <row r="3754" spans="1:68" x14ac:dyDescent="0.25">
      <c r="A3754" s="1"/>
      <c r="B3754" s="2"/>
      <c r="BJ3754" s="3"/>
      <c r="BL3754" s="3"/>
      <c r="BN3754" s="3"/>
      <c r="BP3754" s="3"/>
    </row>
    <row r="3755" spans="1:68" x14ac:dyDescent="0.25">
      <c r="A3755" s="1"/>
      <c r="B3755" s="2"/>
      <c r="BJ3755" s="3"/>
      <c r="BL3755" s="3"/>
      <c r="BN3755" s="3"/>
      <c r="BP3755" s="3"/>
    </row>
    <row r="3756" spans="1:68" x14ac:dyDescent="0.25">
      <c r="A3756" s="1"/>
      <c r="B3756" s="2"/>
      <c r="BJ3756" s="3"/>
      <c r="BL3756" s="3"/>
      <c r="BN3756" s="3"/>
      <c r="BP3756" s="3"/>
    </row>
    <row r="3757" spans="1:68" x14ac:dyDescent="0.25">
      <c r="A3757" s="1"/>
      <c r="B3757" s="2"/>
      <c r="BJ3757" s="3"/>
      <c r="BL3757" s="3"/>
      <c r="BN3757" s="3"/>
      <c r="BP3757" s="3"/>
    </row>
    <row r="3758" spans="1:68" x14ac:dyDescent="0.25">
      <c r="A3758" s="1"/>
      <c r="B3758" s="2"/>
      <c r="BJ3758" s="3"/>
      <c r="BL3758" s="3"/>
      <c r="BN3758" s="3"/>
      <c r="BP3758" s="3"/>
    </row>
    <row r="3759" spans="1:68" x14ac:dyDescent="0.25">
      <c r="A3759" s="1"/>
      <c r="B3759" s="2"/>
      <c r="BJ3759" s="3"/>
      <c r="BL3759" s="3"/>
      <c r="BN3759" s="3"/>
      <c r="BP3759" s="3"/>
    </row>
    <row r="3760" spans="1:68" x14ac:dyDescent="0.25">
      <c r="A3760" s="1"/>
      <c r="B3760" s="2"/>
      <c r="BJ3760" s="3"/>
      <c r="BL3760" s="3"/>
      <c r="BN3760" s="3"/>
      <c r="BP3760" s="3"/>
    </row>
    <row r="3761" spans="1:68" x14ac:dyDescent="0.25">
      <c r="A3761" s="1"/>
      <c r="B3761" s="2"/>
      <c r="BJ3761" s="3"/>
      <c r="BL3761" s="3"/>
      <c r="BN3761" s="3"/>
      <c r="BP3761" s="3"/>
    </row>
    <row r="3762" spans="1:68" x14ac:dyDescent="0.25">
      <c r="A3762" s="1"/>
      <c r="B3762" s="2"/>
      <c r="BJ3762" s="3"/>
      <c r="BL3762" s="3"/>
      <c r="BN3762" s="3"/>
      <c r="BP3762" s="3"/>
    </row>
    <row r="3763" spans="1:68" x14ac:dyDescent="0.25">
      <c r="A3763" s="1"/>
      <c r="B3763" s="2"/>
      <c r="BJ3763" s="3"/>
      <c r="BL3763" s="3"/>
      <c r="BN3763" s="3"/>
      <c r="BP3763" s="3"/>
    </row>
    <row r="3764" spans="1:68" x14ac:dyDescent="0.25">
      <c r="A3764" s="1"/>
      <c r="B3764" s="2"/>
      <c r="BJ3764" s="3"/>
      <c r="BL3764" s="3"/>
      <c r="BN3764" s="3"/>
      <c r="BP3764" s="3"/>
    </row>
    <row r="3765" spans="1:68" x14ac:dyDescent="0.25">
      <c r="A3765" s="1"/>
      <c r="B3765" s="2"/>
      <c r="BJ3765" s="3"/>
      <c r="BL3765" s="3"/>
      <c r="BN3765" s="3"/>
      <c r="BP3765" s="3"/>
    </row>
    <row r="3766" spans="1:68" x14ac:dyDescent="0.25">
      <c r="A3766" s="1"/>
      <c r="B3766" s="2"/>
      <c r="BJ3766" s="3"/>
      <c r="BL3766" s="3"/>
      <c r="BN3766" s="3"/>
      <c r="BP3766" s="3"/>
    </row>
    <row r="3767" spans="1:68" x14ac:dyDescent="0.25">
      <c r="A3767" s="1"/>
      <c r="B3767" s="2"/>
      <c r="BJ3767" s="3"/>
      <c r="BL3767" s="3"/>
      <c r="BN3767" s="3"/>
      <c r="BP3767" s="3"/>
    </row>
    <row r="3768" spans="1:68" x14ac:dyDescent="0.25">
      <c r="A3768" s="1"/>
      <c r="B3768" s="2"/>
      <c r="BJ3768" s="3"/>
      <c r="BL3768" s="3"/>
      <c r="BN3768" s="3"/>
      <c r="BP3768" s="3"/>
    </row>
    <row r="3769" spans="1:68" x14ac:dyDescent="0.25">
      <c r="A3769" s="1"/>
      <c r="B3769" s="2"/>
      <c r="BJ3769" s="3"/>
      <c r="BL3769" s="3"/>
      <c r="BN3769" s="3"/>
      <c r="BP3769" s="3"/>
    </row>
    <row r="3770" spans="1:68" x14ac:dyDescent="0.25">
      <c r="A3770" s="1"/>
      <c r="B3770" s="2"/>
      <c r="BJ3770" s="3"/>
      <c r="BL3770" s="3"/>
      <c r="BN3770" s="3"/>
      <c r="BP3770" s="3"/>
    </row>
    <row r="3771" spans="1:68" x14ac:dyDescent="0.25">
      <c r="A3771" s="1"/>
      <c r="B3771" s="2"/>
      <c r="BJ3771" s="3"/>
      <c r="BL3771" s="3"/>
      <c r="BN3771" s="3"/>
      <c r="BP3771" s="3"/>
    </row>
    <row r="3772" spans="1:68" x14ac:dyDescent="0.25">
      <c r="A3772" s="1"/>
      <c r="B3772" s="2"/>
      <c r="BJ3772" s="3"/>
      <c r="BL3772" s="3"/>
      <c r="BN3772" s="3"/>
      <c r="BP3772" s="3"/>
    </row>
    <row r="3773" spans="1:68" x14ac:dyDescent="0.25">
      <c r="A3773" s="1"/>
      <c r="B3773" s="2"/>
      <c r="BJ3773" s="3"/>
      <c r="BL3773" s="3"/>
      <c r="BN3773" s="3"/>
      <c r="BP3773" s="3"/>
    </row>
    <row r="3774" spans="1:68" x14ac:dyDescent="0.25">
      <c r="A3774" s="1"/>
      <c r="B3774" s="2"/>
      <c r="BJ3774" s="3"/>
      <c r="BL3774" s="3"/>
      <c r="BN3774" s="3"/>
      <c r="BP3774" s="3"/>
    </row>
    <row r="3775" spans="1:68" x14ac:dyDescent="0.25">
      <c r="A3775" s="1"/>
      <c r="B3775" s="2"/>
      <c r="BJ3775" s="3"/>
      <c r="BL3775" s="3"/>
      <c r="BN3775" s="3"/>
      <c r="BP3775" s="3"/>
    </row>
    <row r="3776" spans="1:68" x14ac:dyDescent="0.25">
      <c r="A3776" s="1"/>
      <c r="B3776" s="2"/>
      <c r="BJ3776" s="3"/>
      <c r="BL3776" s="3"/>
      <c r="BN3776" s="3"/>
      <c r="BP3776" s="3"/>
    </row>
    <row r="3777" spans="1:68" x14ac:dyDescent="0.25">
      <c r="A3777" s="1"/>
      <c r="B3777" s="2"/>
      <c r="BJ3777" s="3"/>
      <c r="BL3777" s="3"/>
      <c r="BN3777" s="3"/>
      <c r="BP3777" s="3"/>
    </row>
    <row r="3778" spans="1:68" x14ac:dyDescent="0.25">
      <c r="A3778" s="1"/>
      <c r="B3778" s="2"/>
      <c r="BJ3778" s="3"/>
      <c r="BL3778" s="3"/>
      <c r="BN3778" s="3"/>
      <c r="BP3778" s="3"/>
    </row>
    <row r="3779" spans="1:68" x14ac:dyDescent="0.25">
      <c r="A3779" s="1"/>
      <c r="B3779" s="2"/>
      <c r="BJ3779" s="3"/>
      <c r="BL3779" s="3"/>
      <c r="BN3779" s="3"/>
      <c r="BP3779" s="3"/>
    </row>
    <row r="3780" spans="1:68" x14ac:dyDescent="0.25">
      <c r="A3780" s="1"/>
      <c r="B3780" s="2"/>
      <c r="BJ3780" s="3"/>
      <c r="BL3780" s="3"/>
      <c r="BN3780" s="3"/>
      <c r="BP3780" s="3"/>
    </row>
    <row r="3781" spans="1:68" x14ac:dyDescent="0.25">
      <c r="A3781" s="1"/>
      <c r="B3781" s="2"/>
      <c r="BJ3781" s="3"/>
      <c r="BL3781" s="3"/>
      <c r="BN3781" s="3"/>
      <c r="BP3781" s="3"/>
    </row>
    <row r="3782" spans="1:68" x14ac:dyDescent="0.25">
      <c r="A3782" s="1"/>
      <c r="B3782" s="2"/>
      <c r="BJ3782" s="3"/>
      <c r="BL3782" s="3"/>
      <c r="BN3782" s="3"/>
      <c r="BP3782" s="3"/>
    </row>
    <row r="3783" spans="1:68" x14ac:dyDescent="0.25">
      <c r="A3783" s="1"/>
      <c r="B3783" s="2"/>
      <c r="BJ3783" s="3"/>
      <c r="BL3783" s="3"/>
      <c r="BN3783" s="3"/>
      <c r="BP3783" s="3"/>
    </row>
    <row r="3784" spans="1:68" x14ac:dyDescent="0.25">
      <c r="A3784" s="1"/>
      <c r="B3784" s="2"/>
      <c r="BJ3784" s="3"/>
      <c r="BL3784" s="3"/>
      <c r="BN3784" s="3"/>
      <c r="BP3784" s="3"/>
    </row>
    <row r="3785" spans="1:68" x14ac:dyDescent="0.25">
      <c r="A3785" s="1"/>
      <c r="B3785" s="2"/>
      <c r="BJ3785" s="3"/>
      <c r="BL3785" s="3"/>
      <c r="BN3785" s="3"/>
      <c r="BP3785" s="3"/>
    </row>
    <row r="3786" spans="1:68" x14ac:dyDescent="0.25">
      <c r="A3786" s="1"/>
      <c r="B3786" s="2"/>
      <c r="BJ3786" s="3"/>
      <c r="BL3786" s="3"/>
      <c r="BN3786" s="3"/>
      <c r="BP3786" s="3"/>
    </row>
    <row r="3787" spans="1:68" x14ac:dyDescent="0.25">
      <c r="A3787" s="1"/>
      <c r="B3787" s="2"/>
      <c r="BJ3787" s="3"/>
      <c r="BL3787" s="3"/>
      <c r="BN3787" s="3"/>
      <c r="BP3787" s="3"/>
    </row>
    <row r="3788" spans="1:68" x14ac:dyDescent="0.25">
      <c r="A3788" s="1"/>
      <c r="B3788" s="2"/>
      <c r="BJ3788" s="3"/>
      <c r="BL3788" s="3"/>
      <c r="BN3788" s="3"/>
      <c r="BP3788" s="3"/>
    </row>
    <row r="3789" spans="1:68" x14ac:dyDescent="0.25">
      <c r="A3789" s="1"/>
      <c r="B3789" s="2"/>
      <c r="BJ3789" s="3"/>
      <c r="BL3789" s="3"/>
      <c r="BN3789" s="3"/>
      <c r="BP3789" s="3"/>
    </row>
    <row r="3790" spans="1:68" x14ac:dyDescent="0.25">
      <c r="A3790" s="1"/>
      <c r="B3790" s="2"/>
      <c r="BJ3790" s="3"/>
      <c r="BL3790" s="3"/>
      <c r="BN3790" s="3"/>
      <c r="BP3790" s="3"/>
    </row>
    <row r="3791" spans="1:68" x14ac:dyDescent="0.25">
      <c r="A3791" s="1"/>
      <c r="B3791" s="2"/>
      <c r="BJ3791" s="3"/>
      <c r="BL3791" s="3"/>
      <c r="BN3791" s="3"/>
      <c r="BP3791" s="3"/>
    </row>
    <row r="3792" spans="1:68" x14ac:dyDescent="0.25">
      <c r="A3792" s="1"/>
      <c r="B3792" s="2"/>
      <c r="BJ3792" s="3"/>
      <c r="BL3792" s="3"/>
      <c r="BN3792" s="3"/>
      <c r="BP3792" s="3"/>
    </row>
    <row r="3793" spans="1:68" x14ac:dyDescent="0.25">
      <c r="A3793" s="1"/>
      <c r="B3793" s="2"/>
      <c r="BJ3793" s="3"/>
      <c r="BL3793" s="3"/>
      <c r="BN3793" s="3"/>
      <c r="BP3793" s="3"/>
    </row>
    <row r="3794" spans="1:68" x14ac:dyDescent="0.25">
      <c r="A3794" s="1"/>
      <c r="B3794" s="2"/>
      <c r="BJ3794" s="3"/>
      <c r="BL3794" s="3"/>
      <c r="BN3794" s="3"/>
      <c r="BP3794" s="3"/>
    </row>
    <row r="3795" spans="1:68" x14ac:dyDescent="0.25">
      <c r="A3795" s="1"/>
      <c r="B3795" s="2"/>
      <c r="BJ3795" s="3"/>
      <c r="BL3795" s="3"/>
      <c r="BN3795" s="3"/>
      <c r="BP3795" s="3"/>
    </row>
    <row r="3796" spans="1:68" x14ac:dyDescent="0.25">
      <c r="A3796" s="1"/>
      <c r="B3796" s="2"/>
      <c r="BJ3796" s="3"/>
      <c r="BL3796" s="3"/>
      <c r="BN3796" s="3"/>
      <c r="BP3796" s="3"/>
    </row>
    <row r="3797" spans="1:68" x14ac:dyDescent="0.25">
      <c r="A3797" s="1"/>
      <c r="B3797" s="2"/>
      <c r="BJ3797" s="3"/>
      <c r="BL3797" s="3"/>
      <c r="BN3797" s="3"/>
      <c r="BP3797" s="3"/>
    </row>
    <row r="3798" spans="1:68" x14ac:dyDescent="0.25">
      <c r="A3798" s="1"/>
      <c r="B3798" s="2"/>
      <c r="BJ3798" s="3"/>
      <c r="BL3798" s="3"/>
      <c r="BN3798" s="3"/>
      <c r="BP3798" s="3"/>
    </row>
    <row r="3799" spans="1:68" x14ac:dyDescent="0.25">
      <c r="A3799" s="1"/>
      <c r="B3799" s="2"/>
      <c r="BJ3799" s="3"/>
      <c r="BL3799" s="3"/>
      <c r="BN3799" s="3"/>
      <c r="BP3799" s="3"/>
    </row>
    <row r="3800" spans="1:68" x14ac:dyDescent="0.25">
      <c r="A3800" s="1"/>
      <c r="B3800" s="2"/>
      <c r="BJ3800" s="3"/>
      <c r="BL3800" s="3"/>
      <c r="BN3800" s="3"/>
      <c r="BP3800" s="3"/>
    </row>
    <row r="3801" spans="1:68" x14ac:dyDescent="0.25">
      <c r="A3801" s="1"/>
      <c r="B3801" s="2"/>
      <c r="BJ3801" s="3"/>
      <c r="BL3801" s="3"/>
      <c r="BN3801" s="3"/>
      <c r="BP3801" s="3"/>
    </row>
    <row r="3802" spans="1:68" x14ac:dyDescent="0.25">
      <c r="A3802" s="1"/>
      <c r="B3802" s="2"/>
      <c r="BJ3802" s="3"/>
      <c r="BL3802" s="3"/>
      <c r="BN3802" s="3"/>
      <c r="BP3802" s="3"/>
    </row>
    <row r="3803" spans="1:68" x14ac:dyDescent="0.25">
      <c r="A3803" s="1"/>
      <c r="B3803" s="2"/>
      <c r="BJ3803" s="3"/>
      <c r="BL3803" s="3"/>
      <c r="BN3803" s="3"/>
      <c r="BP3803" s="3"/>
    </row>
    <row r="3804" spans="1:68" x14ac:dyDescent="0.25">
      <c r="A3804" s="1"/>
      <c r="B3804" s="2"/>
      <c r="BJ3804" s="3"/>
      <c r="BL3804" s="3"/>
      <c r="BN3804" s="3"/>
      <c r="BP3804" s="3"/>
    </row>
    <row r="3805" spans="1:68" x14ac:dyDescent="0.25">
      <c r="A3805" s="1"/>
      <c r="B3805" s="2"/>
      <c r="BJ3805" s="3"/>
      <c r="BL3805" s="3"/>
      <c r="BN3805" s="3"/>
      <c r="BP3805" s="3"/>
    </row>
    <row r="3806" spans="1:68" x14ac:dyDescent="0.25">
      <c r="A3806" s="1"/>
      <c r="B3806" s="2"/>
      <c r="BJ3806" s="3"/>
      <c r="BL3806" s="3"/>
      <c r="BN3806" s="3"/>
      <c r="BP3806" s="3"/>
    </row>
    <row r="3807" spans="1:68" x14ac:dyDescent="0.25">
      <c r="A3807" s="1"/>
      <c r="B3807" s="2"/>
      <c r="BJ3807" s="3"/>
      <c r="BL3807" s="3"/>
      <c r="BN3807" s="3"/>
      <c r="BP3807" s="3"/>
    </row>
    <row r="3808" spans="1:68" x14ac:dyDescent="0.25">
      <c r="A3808" s="1"/>
      <c r="B3808" s="2"/>
      <c r="BJ3808" s="3"/>
      <c r="BL3808" s="3"/>
      <c r="BN3808" s="3"/>
      <c r="BP3808" s="3"/>
    </row>
    <row r="3809" spans="1:68" x14ac:dyDescent="0.25">
      <c r="A3809" s="1"/>
      <c r="B3809" s="2"/>
      <c r="BJ3809" s="3"/>
      <c r="BL3809" s="3"/>
      <c r="BN3809" s="3"/>
      <c r="BP3809" s="3"/>
    </row>
    <row r="3810" spans="1:68" x14ac:dyDescent="0.25">
      <c r="A3810" s="1"/>
      <c r="B3810" s="2"/>
      <c r="BJ3810" s="3"/>
      <c r="BL3810" s="3"/>
      <c r="BN3810" s="3"/>
      <c r="BP3810" s="3"/>
    </row>
    <row r="3811" spans="1:68" x14ac:dyDescent="0.25">
      <c r="A3811" s="1"/>
      <c r="B3811" s="2"/>
      <c r="BJ3811" s="3"/>
      <c r="BL3811" s="3"/>
      <c r="BN3811" s="3"/>
      <c r="BP3811" s="3"/>
    </row>
    <row r="3812" spans="1:68" x14ac:dyDescent="0.25">
      <c r="A3812" s="1"/>
      <c r="B3812" s="2"/>
      <c r="BJ3812" s="3"/>
      <c r="BL3812" s="3"/>
      <c r="BN3812" s="3"/>
      <c r="BP3812" s="3"/>
    </row>
    <row r="3813" spans="1:68" x14ac:dyDescent="0.25">
      <c r="A3813" s="1"/>
      <c r="B3813" s="2"/>
      <c r="BJ3813" s="3"/>
      <c r="BL3813" s="3"/>
      <c r="BN3813" s="3"/>
      <c r="BP3813" s="3"/>
    </row>
    <row r="3814" spans="1:68" x14ac:dyDescent="0.25">
      <c r="A3814" s="1"/>
      <c r="B3814" s="2"/>
      <c r="BJ3814" s="3"/>
      <c r="BL3814" s="3"/>
      <c r="BN3814" s="3"/>
      <c r="BP3814" s="3"/>
    </row>
    <row r="3815" spans="1:68" x14ac:dyDescent="0.25">
      <c r="A3815" s="1"/>
      <c r="B3815" s="2"/>
      <c r="BJ3815" s="3"/>
      <c r="BL3815" s="3"/>
      <c r="BN3815" s="3"/>
      <c r="BP3815" s="3"/>
    </row>
    <row r="3816" spans="1:68" x14ac:dyDescent="0.25">
      <c r="A3816" s="1"/>
      <c r="B3816" s="2"/>
      <c r="BJ3816" s="3"/>
      <c r="BL3816" s="3"/>
      <c r="BN3816" s="3"/>
      <c r="BP3816" s="3"/>
    </row>
    <row r="3817" spans="1:68" x14ac:dyDescent="0.25">
      <c r="A3817" s="1"/>
      <c r="B3817" s="2"/>
      <c r="BJ3817" s="3"/>
      <c r="BL3817" s="3"/>
      <c r="BN3817" s="3"/>
      <c r="BP3817" s="3"/>
    </row>
    <row r="3818" spans="1:68" x14ac:dyDescent="0.25">
      <c r="A3818" s="1"/>
      <c r="B3818" s="2"/>
      <c r="BJ3818" s="3"/>
      <c r="BL3818" s="3"/>
      <c r="BN3818" s="3"/>
      <c r="BP3818" s="3"/>
    </row>
    <row r="3819" spans="1:68" x14ac:dyDescent="0.25">
      <c r="A3819" s="1"/>
      <c r="B3819" s="2"/>
      <c r="BJ3819" s="3"/>
      <c r="BL3819" s="3"/>
      <c r="BN3819" s="3"/>
      <c r="BP3819" s="3"/>
    </row>
    <row r="3820" spans="1:68" x14ac:dyDescent="0.25">
      <c r="A3820" s="1"/>
      <c r="B3820" s="2"/>
      <c r="BJ3820" s="3"/>
      <c r="BL3820" s="3"/>
      <c r="BN3820" s="3"/>
      <c r="BP3820" s="3"/>
    </row>
    <row r="3821" spans="1:68" x14ac:dyDescent="0.25">
      <c r="A3821" s="1"/>
      <c r="B3821" s="2"/>
      <c r="BJ3821" s="3"/>
      <c r="BL3821" s="3"/>
      <c r="BN3821" s="3"/>
      <c r="BP3821" s="3"/>
    </row>
    <row r="3822" spans="1:68" x14ac:dyDescent="0.25">
      <c r="A3822" s="1"/>
      <c r="B3822" s="2"/>
      <c r="BJ3822" s="3"/>
      <c r="BL3822" s="3"/>
      <c r="BN3822" s="3"/>
      <c r="BP3822" s="3"/>
    </row>
    <row r="3823" spans="1:68" x14ac:dyDescent="0.25">
      <c r="A3823" s="1"/>
      <c r="B3823" s="2"/>
      <c r="BJ3823" s="3"/>
      <c r="BL3823" s="3"/>
      <c r="BN3823" s="3"/>
      <c r="BP3823" s="3"/>
    </row>
    <row r="3824" spans="1:68" x14ac:dyDescent="0.25">
      <c r="A3824" s="1"/>
      <c r="B3824" s="2"/>
      <c r="BJ3824" s="3"/>
      <c r="BL3824" s="3"/>
      <c r="BN3824" s="3"/>
      <c r="BP3824" s="3"/>
    </row>
    <row r="3825" spans="1:68" x14ac:dyDescent="0.25">
      <c r="A3825" s="1"/>
      <c r="B3825" s="2"/>
      <c r="BJ3825" s="3"/>
      <c r="BL3825" s="3"/>
      <c r="BN3825" s="3"/>
      <c r="BP3825" s="3"/>
    </row>
    <row r="3826" spans="1:68" x14ac:dyDescent="0.25">
      <c r="A3826" s="1"/>
      <c r="B3826" s="2"/>
      <c r="BJ3826" s="3"/>
      <c r="BL3826" s="3"/>
      <c r="BN3826" s="3"/>
      <c r="BP3826" s="3"/>
    </row>
    <row r="3827" spans="1:68" x14ac:dyDescent="0.25">
      <c r="A3827" s="1"/>
      <c r="B3827" s="2"/>
      <c r="BJ3827" s="3"/>
      <c r="BL3827" s="3"/>
      <c r="BN3827" s="3"/>
      <c r="BP3827" s="3"/>
    </row>
    <row r="3828" spans="1:68" x14ac:dyDescent="0.25">
      <c r="A3828" s="1"/>
      <c r="B3828" s="2"/>
      <c r="BJ3828" s="3"/>
      <c r="BL3828" s="3"/>
      <c r="BN3828" s="3"/>
      <c r="BP3828" s="3"/>
    </row>
    <row r="3829" spans="1:68" x14ac:dyDescent="0.25">
      <c r="A3829" s="1"/>
      <c r="B3829" s="2"/>
      <c r="BJ3829" s="3"/>
      <c r="BL3829" s="3"/>
      <c r="BN3829" s="3"/>
      <c r="BP3829" s="3"/>
    </row>
    <row r="3830" spans="1:68" x14ac:dyDescent="0.25">
      <c r="A3830" s="1"/>
      <c r="B3830" s="2"/>
      <c r="BJ3830" s="3"/>
      <c r="BL3830" s="3"/>
      <c r="BN3830" s="3"/>
      <c r="BP3830" s="3"/>
    </row>
    <row r="3831" spans="1:68" x14ac:dyDescent="0.25">
      <c r="A3831" s="1"/>
      <c r="B3831" s="2"/>
      <c r="BJ3831" s="3"/>
      <c r="BL3831" s="3"/>
      <c r="BN3831" s="3"/>
      <c r="BP3831" s="3"/>
    </row>
    <row r="3832" spans="1:68" x14ac:dyDescent="0.25">
      <c r="A3832" s="1"/>
      <c r="B3832" s="2"/>
      <c r="BJ3832" s="3"/>
      <c r="BL3832" s="3"/>
      <c r="BN3832" s="3"/>
      <c r="BP3832" s="3"/>
    </row>
    <row r="3833" spans="1:68" x14ac:dyDescent="0.25">
      <c r="A3833" s="1"/>
      <c r="B3833" s="2"/>
      <c r="BJ3833" s="3"/>
      <c r="BL3833" s="3"/>
      <c r="BN3833" s="3"/>
      <c r="BP3833" s="3"/>
    </row>
    <row r="3834" spans="1:68" x14ac:dyDescent="0.25">
      <c r="A3834" s="1"/>
      <c r="B3834" s="2"/>
      <c r="BJ3834" s="3"/>
      <c r="BL3834" s="3"/>
      <c r="BN3834" s="3"/>
      <c r="BP3834" s="3"/>
    </row>
    <row r="3835" spans="1:68" x14ac:dyDescent="0.25">
      <c r="A3835" s="1"/>
      <c r="B3835" s="2"/>
      <c r="BJ3835" s="3"/>
      <c r="BL3835" s="3"/>
      <c r="BN3835" s="3"/>
      <c r="BP3835" s="3"/>
    </row>
    <row r="3836" spans="1:68" x14ac:dyDescent="0.25">
      <c r="A3836" s="1"/>
      <c r="B3836" s="2"/>
      <c r="BJ3836" s="3"/>
      <c r="BL3836" s="3"/>
      <c r="BN3836" s="3"/>
      <c r="BP3836" s="3"/>
    </row>
    <row r="3837" spans="1:68" x14ac:dyDescent="0.25">
      <c r="A3837" s="1"/>
      <c r="B3837" s="2"/>
      <c r="BJ3837" s="3"/>
      <c r="BL3837" s="3"/>
      <c r="BN3837" s="3"/>
      <c r="BP3837" s="3"/>
    </row>
    <row r="3838" spans="1:68" x14ac:dyDescent="0.25">
      <c r="A3838" s="1"/>
      <c r="B3838" s="2"/>
      <c r="BJ3838" s="3"/>
      <c r="BL3838" s="3"/>
      <c r="BN3838" s="3"/>
      <c r="BP3838" s="3"/>
    </row>
    <row r="3839" spans="1:68" x14ac:dyDescent="0.25">
      <c r="A3839" s="1"/>
      <c r="B3839" s="2"/>
      <c r="BJ3839" s="3"/>
      <c r="BL3839" s="3"/>
      <c r="BN3839" s="3"/>
      <c r="BP3839" s="3"/>
    </row>
    <row r="3840" spans="1:68" x14ac:dyDescent="0.25">
      <c r="A3840" s="1"/>
      <c r="B3840" s="2"/>
      <c r="BJ3840" s="3"/>
      <c r="BL3840" s="3"/>
      <c r="BN3840" s="3"/>
      <c r="BP3840" s="3"/>
    </row>
    <row r="3841" spans="1:68" x14ac:dyDescent="0.25">
      <c r="A3841" s="1"/>
      <c r="B3841" s="2"/>
      <c r="BJ3841" s="3"/>
      <c r="BL3841" s="3"/>
      <c r="BN3841" s="3"/>
      <c r="BP3841" s="3"/>
    </row>
    <row r="3842" spans="1:68" x14ac:dyDescent="0.25">
      <c r="A3842" s="1"/>
      <c r="B3842" s="2"/>
      <c r="BJ3842" s="3"/>
      <c r="BL3842" s="3"/>
      <c r="BN3842" s="3"/>
      <c r="BP3842" s="3"/>
    </row>
    <row r="3843" spans="1:68" x14ac:dyDescent="0.25">
      <c r="A3843" s="1"/>
      <c r="B3843" s="2"/>
      <c r="BJ3843" s="3"/>
      <c r="BL3843" s="3"/>
      <c r="BN3843" s="3"/>
      <c r="BP3843" s="3"/>
    </row>
    <row r="3844" spans="1:68" x14ac:dyDescent="0.25">
      <c r="A3844" s="1"/>
      <c r="B3844" s="2"/>
      <c r="BJ3844" s="3"/>
      <c r="BL3844" s="3"/>
      <c r="BN3844" s="3"/>
      <c r="BP3844" s="3"/>
    </row>
    <row r="3845" spans="1:68" x14ac:dyDescent="0.25">
      <c r="A3845" s="1"/>
      <c r="B3845" s="2"/>
      <c r="BJ3845" s="3"/>
      <c r="BL3845" s="3"/>
      <c r="BN3845" s="3"/>
      <c r="BP3845" s="3"/>
    </row>
    <row r="3846" spans="1:68" x14ac:dyDescent="0.25">
      <c r="A3846" s="1"/>
      <c r="B3846" s="2"/>
      <c r="BJ3846" s="3"/>
      <c r="BL3846" s="3"/>
      <c r="BN3846" s="3"/>
      <c r="BP3846" s="3"/>
    </row>
    <row r="3847" spans="1:68" x14ac:dyDescent="0.25">
      <c r="A3847" s="1"/>
      <c r="B3847" s="2"/>
      <c r="BJ3847" s="3"/>
      <c r="BL3847" s="3"/>
      <c r="BN3847" s="3"/>
      <c r="BP3847" s="3"/>
    </row>
    <row r="3848" spans="1:68" x14ac:dyDescent="0.25">
      <c r="A3848" s="1"/>
      <c r="B3848" s="2"/>
      <c r="BJ3848" s="3"/>
      <c r="BL3848" s="3"/>
      <c r="BN3848" s="3"/>
      <c r="BP3848" s="3"/>
    </row>
    <row r="3849" spans="1:68" x14ac:dyDescent="0.25">
      <c r="A3849" s="1"/>
      <c r="B3849" s="2"/>
      <c r="BJ3849" s="3"/>
      <c r="BL3849" s="3"/>
      <c r="BN3849" s="3"/>
      <c r="BP3849" s="3"/>
    </row>
    <row r="3850" spans="1:68" x14ac:dyDescent="0.25">
      <c r="A3850" s="1"/>
      <c r="B3850" s="2"/>
      <c r="BJ3850" s="3"/>
      <c r="BL3850" s="3"/>
      <c r="BN3850" s="3"/>
      <c r="BP3850" s="3"/>
    </row>
    <row r="3851" spans="1:68" x14ac:dyDescent="0.25">
      <c r="A3851" s="1"/>
      <c r="B3851" s="2"/>
      <c r="BJ3851" s="3"/>
      <c r="BL3851" s="3"/>
      <c r="BN3851" s="3"/>
      <c r="BP3851" s="3"/>
    </row>
    <row r="3852" spans="1:68" x14ac:dyDescent="0.25">
      <c r="A3852" s="1"/>
      <c r="B3852" s="2"/>
      <c r="BJ3852" s="3"/>
      <c r="BL3852" s="3"/>
      <c r="BN3852" s="3"/>
      <c r="BP3852" s="3"/>
    </row>
    <row r="3853" spans="1:68" x14ac:dyDescent="0.25">
      <c r="A3853" s="1"/>
      <c r="B3853" s="2"/>
      <c r="BJ3853" s="3"/>
      <c r="BL3853" s="3"/>
      <c r="BN3853" s="3"/>
      <c r="BP3853" s="3"/>
    </row>
    <row r="3854" spans="1:68" x14ac:dyDescent="0.25">
      <c r="A3854" s="1"/>
      <c r="B3854" s="2"/>
      <c r="BJ3854" s="3"/>
      <c r="BL3854" s="3"/>
      <c r="BN3854" s="3"/>
      <c r="BP3854" s="3"/>
    </row>
    <row r="3855" spans="1:68" x14ac:dyDescent="0.25">
      <c r="A3855" s="1"/>
      <c r="B3855" s="2"/>
      <c r="BJ3855" s="3"/>
      <c r="BL3855" s="3"/>
      <c r="BN3855" s="3"/>
      <c r="BP3855" s="3"/>
    </row>
    <row r="3856" spans="1:68" x14ac:dyDescent="0.25">
      <c r="A3856" s="1"/>
      <c r="B3856" s="2"/>
      <c r="BJ3856" s="3"/>
      <c r="BL3856" s="3"/>
      <c r="BN3856" s="3"/>
      <c r="BP3856" s="3"/>
    </row>
    <row r="3857" spans="1:68" x14ac:dyDescent="0.25">
      <c r="A3857" s="1"/>
      <c r="B3857" s="2"/>
      <c r="BJ3857" s="3"/>
      <c r="BL3857" s="3"/>
      <c r="BN3857" s="3"/>
      <c r="BP3857" s="3"/>
    </row>
    <row r="3858" spans="1:68" x14ac:dyDescent="0.25">
      <c r="A3858" s="1"/>
      <c r="B3858" s="2"/>
      <c r="BJ3858" s="3"/>
      <c r="BL3858" s="3"/>
      <c r="BN3858" s="3"/>
      <c r="BP3858" s="3"/>
    </row>
    <row r="3859" spans="1:68" x14ac:dyDescent="0.25">
      <c r="A3859" s="1"/>
      <c r="B3859" s="2"/>
      <c r="BJ3859" s="3"/>
      <c r="BL3859" s="3"/>
      <c r="BN3859" s="3"/>
      <c r="BP3859" s="3"/>
    </row>
    <row r="3860" spans="1:68" x14ac:dyDescent="0.25">
      <c r="A3860" s="1"/>
      <c r="B3860" s="2"/>
      <c r="BJ3860" s="3"/>
      <c r="BL3860" s="3"/>
      <c r="BN3860" s="3"/>
      <c r="BP3860" s="3"/>
    </row>
    <row r="3861" spans="1:68" x14ac:dyDescent="0.25">
      <c r="A3861" s="1"/>
      <c r="B3861" s="2"/>
      <c r="BJ3861" s="3"/>
      <c r="BL3861" s="3"/>
      <c r="BN3861" s="3"/>
      <c r="BP3861" s="3"/>
    </row>
    <row r="3862" spans="1:68" x14ac:dyDescent="0.25">
      <c r="A3862" s="1"/>
      <c r="B3862" s="2"/>
      <c r="BJ3862" s="3"/>
      <c r="BL3862" s="3"/>
      <c r="BN3862" s="3"/>
      <c r="BP3862" s="3"/>
    </row>
    <row r="3863" spans="1:68" x14ac:dyDescent="0.25">
      <c r="A3863" s="1"/>
      <c r="B3863" s="2"/>
      <c r="BJ3863" s="3"/>
      <c r="BL3863" s="3"/>
      <c r="BN3863" s="3"/>
      <c r="BP3863" s="3"/>
    </row>
    <row r="3864" spans="1:68" x14ac:dyDescent="0.25">
      <c r="A3864" s="1"/>
      <c r="B3864" s="2"/>
      <c r="BJ3864" s="3"/>
      <c r="BL3864" s="3"/>
      <c r="BN3864" s="3"/>
      <c r="BP3864" s="3"/>
    </row>
    <row r="3865" spans="1:68" x14ac:dyDescent="0.25">
      <c r="A3865" s="1"/>
      <c r="B3865" s="2"/>
      <c r="BJ3865" s="3"/>
      <c r="BL3865" s="3"/>
      <c r="BN3865" s="3"/>
      <c r="BP3865" s="3"/>
    </row>
    <row r="3866" spans="1:68" x14ac:dyDescent="0.25">
      <c r="A3866" s="1"/>
      <c r="B3866" s="2"/>
      <c r="BJ3866" s="3"/>
      <c r="BL3866" s="3"/>
      <c r="BN3866" s="3"/>
      <c r="BP3866" s="3"/>
    </row>
    <row r="3867" spans="1:68" x14ac:dyDescent="0.25">
      <c r="A3867" s="1"/>
      <c r="B3867" s="2"/>
      <c r="BJ3867" s="3"/>
      <c r="BL3867" s="3"/>
      <c r="BN3867" s="3"/>
      <c r="BP3867" s="3"/>
    </row>
    <row r="3868" spans="1:68" x14ac:dyDescent="0.25">
      <c r="A3868" s="1"/>
      <c r="B3868" s="2"/>
      <c r="BJ3868" s="3"/>
      <c r="BL3868" s="3"/>
      <c r="BN3868" s="3"/>
      <c r="BP3868" s="3"/>
    </row>
    <row r="3869" spans="1:68" x14ac:dyDescent="0.25">
      <c r="A3869" s="1"/>
      <c r="B3869" s="2"/>
      <c r="BJ3869" s="3"/>
      <c r="BL3869" s="3"/>
      <c r="BN3869" s="3"/>
      <c r="BP3869" s="3"/>
    </row>
    <row r="3870" spans="1:68" x14ac:dyDescent="0.25">
      <c r="A3870" s="1"/>
      <c r="B3870" s="2"/>
      <c r="BJ3870" s="3"/>
      <c r="BL3870" s="3"/>
      <c r="BN3870" s="3"/>
      <c r="BP3870" s="3"/>
    </row>
    <row r="3871" spans="1:68" x14ac:dyDescent="0.25">
      <c r="A3871" s="1"/>
      <c r="B3871" s="2"/>
      <c r="BJ3871" s="3"/>
      <c r="BL3871" s="3"/>
      <c r="BN3871" s="3"/>
      <c r="BP3871" s="3"/>
    </row>
    <row r="3872" spans="1:68" x14ac:dyDescent="0.25">
      <c r="A3872" s="1"/>
      <c r="B3872" s="2"/>
      <c r="BJ3872" s="3"/>
      <c r="BL3872" s="3"/>
      <c r="BN3872" s="3"/>
      <c r="BP3872" s="3"/>
    </row>
    <row r="3873" spans="1:68" x14ac:dyDescent="0.25">
      <c r="A3873" s="1"/>
      <c r="B3873" s="2"/>
      <c r="BJ3873" s="3"/>
      <c r="BL3873" s="3"/>
      <c r="BN3873" s="3"/>
      <c r="BP3873" s="3"/>
    </row>
    <row r="3874" spans="1:68" x14ac:dyDescent="0.25">
      <c r="A3874" s="1"/>
      <c r="B3874" s="2"/>
      <c r="BJ3874" s="3"/>
      <c r="BL3874" s="3"/>
      <c r="BN3874" s="3"/>
      <c r="BP3874" s="3"/>
    </row>
    <row r="3875" spans="1:68" x14ac:dyDescent="0.25">
      <c r="A3875" s="1"/>
      <c r="B3875" s="2"/>
      <c r="BJ3875" s="3"/>
      <c r="BL3875" s="3"/>
      <c r="BN3875" s="3"/>
      <c r="BP3875" s="3"/>
    </row>
    <row r="3876" spans="1:68" x14ac:dyDescent="0.25">
      <c r="A3876" s="1"/>
      <c r="B3876" s="2"/>
      <c r="BJ3876" s="3"/>
      <c r="BL3876" s="3"/>
      <c r="BN3876" s="3"/>
      <c r="BP3876" s="3"/>
    </row>
    <row r="3877" spans="1:68" x14ac:dyDescent="0.25">
      <c r="A3877" s="1"/>
      <c r="B3877" s="2"/>
      <c r="BJ3877" s="3"/>
      <c r="BL3877" s="3"/>
      <c r="BN3877" s="3"/>
      <c r="BP3877" s="3"/>
    </row>
    <row r="3878" spans="1:68" x14ac:dyDescent="0.25">
      <c r="A3878" s="1"/>
      <c r="B3878" s="2"/>
      <c r="BJ3878" s="3"/>
      <c r="BL3878" s="3"/>
      <c r="BN3878" s="3"/>
      <c r="BP3878" s="3"/>
    </row>
    <row r="3879" spans="1:68" x14ac:dyDescent="0.25">
      <c r="A3879" s="1"/>
      <c r="B3879" s="2"/>
      <c r="BJ3879" s="3"/>
      <c r="BL3879" s="3"/>
      <c r="BN3879" s="3"/>
      <c r="BP3879" s="3"/>
    </row>
    <row r="3880" spans="1:68" x14ac:dyDescent="0.25">
      <c r="A3880" s="1"/>
      <c r="B3880" s="2"/>
      <c r="BJ3880" s="3"/>
      <c r="BL3880" s="3"/>
      <c r="BN3880" s="3"/>
      <c r="BP3880" s="3"/>
    </row>
    <row r="3881" spans="1:68" x14ac:dyDescent="0.25">
      <c r="A3881" s="1"/>
      <c r="B3881" s="2"/>
      <c r="BJ3881" s="3"/>
      <c r="BL3881" s="3"/>
      <c r="BN3881" s="3"/>
      <c r="BP3881" s="3"/>
    </row>
    <row r="3882" spans="1:68" x14ac:dyDescent="0.25">
      <c r="A3882" s="1"/>
      <c r="B3882" s="2"/>
      <c r="BJ3882" s="3"/>
      <c r="BL3882" s="3"/>
      <c r="BN3882" s="3"/>
      <c r="BP3882" s="3"/>
    </row>
    <row r="3883" spans="1:68" x14ac:dyDescent="0.25">
      <c r="A3883" s="1"/>
      <c r="B3883" s="2"/>
      <c r="BJ3883" s="3"/>
      <c r="BL3883" s="3"/>
      <c r="BN3883" s="3"/>
      <c r="BP3883" s="3"/>
    </row>
    <row r="3884" spans="1:68" x14ac:dyDescent="0.25">
      <c r="A3884" s="1"/>
      <c r="B3884" s="2"/>
      <c r="BJ3884" s="3"/>
      <c r="BL3884" s="3"/>
      <c r="BN3884" s="3"/>
      <c r="BP3884" s="3"/>
    </row>
    <row r="3885" spans="1:68" x14ac:dyDescent="0.25">
      <c r="A3885" s="1"/>
      <c r="B3885" s="2"/>
      <c r="BJ3885" s="3"/>
      <c r="BL3885" s="3"/>
      <c r="BN3885" s="3"/>
      <c r="BP3885" s="3"/>
    </row>
    <row r="3886" spans="1:68" x14ac:dyDescent="0.25">
      <c r="A3886" s="1"/>
      <c r="B3886" s="2"/>
      <c r="BJ3886" s="3"/>
      <c r="BL3886" s="3"/>
      <c r="BN3886" s="3"/>
      <c r="BP3886" s="3"/>
    </row>
    <row r="3887" spans="1:68" x14ac:dyDescent="0.25">
      <c r="A3887" s="1"/>
      <c r="B3887" s="2"/>
      <c r="BJ3887" s="3"/>
      <c r="BL3887" s="3"/>
      <c r="BN3887" s="3"/>
      <c r="BP3887" s="3"/>
    </row>
    <row r="3888" spans="1:68" x14ac:dyDescent="0.25">
      <c r="A3888" s="1"/>
      <c r="B3888" s="2"/>
      <c r="BJ3888" s="3"/>
      <c r="BL3888" s="3"/>
      <c r="BN3888" s="3"/>
      <c r="BP3888" s="3"/>
    </row>
    <row r="3889" spans="1:68" x14ac:dyDescent="0.25">
      <c r="A3889" s="1"/>
      <c r="B3889" s="2"/>
      <c r="BJ3889" s="3"/>
      <c r="BL3889" s="3"/>
      <c r="BN3889" s="3"/>
      <c r="BP3889" s="3"/>
    </row>
    <row r="3890" spans="1:68" x14ac:dyDescent="0.25">
      <c r="A3890" s="1"/>
      <c r="B3890" s="2"/>
      <c r="BJ3890" s="3"/>
      <c r="BL3890" s="3"/>
      <c r="BN3890" s="3"/>
      <c r="BP3890" s="3"/>
    </row>
    <row r="3891" spans="1:68" x14ac:dyDescent="0.25">
      <c r="A3891" s="1"/>
      <c r="B3891" s="2"/>
      <c r="BJ3891" s="3"/>
      <c r="BL3891" s="3"/>
      <c r="BN3891" s="3"/>
      <c r="BP3891" s="3"/>
    </row>
    <row r="3892" spans="1:68" x14ac:dyDescent="0.25">
      <c r="A3892" s="1"/>
      <c r="B3892" s="2"/>
      <c r="BJ3892" s="3"/>
      <c r="BL3892" s="3"/>
      <c r="BN3892" s="3"/>
      <c r="BP3892" s="3"/>
    </row>
    <row r="3893" spans="1:68" x14ac:dyDescent="0.25">
      <c r="A3893" s="1"/>
      <c r="B3893" s="2"/>
      <c r="BJ3893" s="3"/>
      <c r="BL3893" s="3"/>
      <c r="BN3893" s="3"/>
      <c r="BP3893" s="3"/>
    </row>
    <row r="3894" spans="1:68" x14ac:dyDescent="0.25">
      <c r="A3894" s="1"/>
      <c r="B3894" s="2"/>
      <c r="BJ3894" s="3"/>
      <c r="BL3894" s="3"/>
      <c r="BN3894" s="3"/>
      <c r="BP3894" s="3"/>
    </row>
    <row r="3895" spans="1:68" x14ac:dyDescent="0.25">
      <c r="A3895" s="1"/>
      <c r="B3895" s="2"/>
      <c r="BJ3895" s="3"/>
      <c r="BL3895" s="3"/>
      <c r="BN3895" s="3"/>
      <c r="BP3895" s="3"/>
    </row>
    <row r="3896" spans="1:68" x14ac:dyDescent="0.25">
      <c r="A3896" s="1"/>
      <c r="B3896" s="2"/>
      <c r="BJ3896" s="3"/>
      <c r="BL3896" s="3"/>
      <c r="BN3896" s="3"/>
      <c r="BP3896" s="3"/>
    </row>
    <row r="3897" spans="1:68" x14ac:dyDescent="0.25">
      <c r="A3897" s="1"/>
      <c r="B3897" s="2"/>
      <c r="BJ3897" s="3"/>
      <c r="BL3897" s="3"/>
      <c r="BN3897" s="3"/>
      <c r="BP3897" s="3"/>
    </row>
    <row r="3898" spans="1:68" x14ac:dyDescent="0.25">
      <c r="A3898" s="1"/>
      <c r="B3898" s="2"/>
      <c r="BJ3898" s="3"/>
      <c r="BL3898" s="3"/>
      <c r="BN3898" s="3"/>
      <c r="BP3898" s="3"/>
    </row>
    <row r="3899" spans="1:68" x14ac:dyDescent="0.25">
      <c r="A3899" s="1"/>
      <c r="B3899" s="2"/>
      <c r="BJ3899" s="3"/>
      <c r="BL3899" s="3"/>
      <c r="BN3899" s="3"/>
      <c r="BP3899" s="3"/>
    </row>
    <row r="3900" spans="1:68" x14ac:dyDescent="0.25">
      <c r="A3900" s="1"/>
      <c r="B3900" s="2"/>
      <c r="BJ3900" s="3"/>
      <c r="BL3900" s="3"/>
      <c r="BN3900" s="3"/>
      <c r="BP3900" s="3"/>
    </row>
    <row r="3901" spans="1:68" x14ac:dyDescent="0.25">
      <c r="A3901" s="1"/>
      <c r="B3901" s="2"/>
      <c r="BJ3901" s="3"/>
      <c r="BL3901" s="3"/>
      <c r="BN3901" s="3"/>
      <c r="BP3901" s="3"/>
    </row>
    <row r="3902" spans="1:68" x14ac:dyDescent="0.25">
      <c r="A3902" s="1"/>
      <c r="B3902" s="2"/>
      <c r="BJ3902" s="3"/>
      <c r="BL3902" s="3"/>
      <c r="BN3902" s="3"/>
      <c r="BP3902" s="3"/>
    </row>
    <row r="3903" spans="1:68" x14ac:dyDescent="0.25">
      <c r="A3903" s="1"/>
      <c r="B3903" s="2"/>
      <c r="BJ3903" s="3"/>
      <c r="BL3903" s="3"/>
      <c r="BN3903" s="3"/>
      <c r="BP3903" s="3"/>
    </row>
    <row r="3904" spans="1:68" x14ac:dyDescent="0.25">
      <c r="A3904" s="1"/>
      <c r="B3904" s="2"/>
      <c r="BJ3904" s="3"/>
      <c r="BL3904" s="3"/>
      <c r="BN3904" s="3"/>
      <c r="BP3904" s="3"/>
    </row>
    <row r="3905" spans="1:68" x14ac:dyDescent="0.25">
      <c r="A3905" s="1"/>
      <c r="B3905" s="2"/>
      <c r="BJ3905" s="3"/>
      <c r="BL3905" s="3"/>
      <c r="BN3905" s="3"/>
      <c r="BP3905" s="3"/>
    </row>
    <row r="3906" spans="1:68" x14ac:dyDescent="0.25">
      <c r="A3906" s="1"/>
      <c r="B3906" s="2"/>
      <c r="BJ3906" s="3"/>
      <c r="BL3906" s="3"/>
      <c r="BN3906" s="3"/>
      <c r="BP3906" s="3"/>
    </row>
    <row r="3907" spans="1:68" x14ac:dyDescent="0.25">
      <c r="A3907" s="1"/>
      <c r="B3907" s="2"/>
      <c r="BJ3907" s="3"/>
      <c r="BL3907" s="3"/>
      <c r="BN3907" s="3"/>
      <c r="BP3907" s="3"/>
    </row>
    <row r="3908" spans="1:68" x14ac:dyDescent="0.25">
      <c r="A3908" s="1"/>
      <c r="B3908" s="2"/>
      <c r="BJ3908" s="3"/>
      <c r="BL3908" s="3"/>
      <c r="BN3908" s="3"/>
      <c r="BP3908" s="3"/>
    </row>
    <row r="3909" spans="1:68" x14ac:dyDescent="0.25">
      <c r="A3909" s="1"/>
      <c r="B3909" s="2"/>
      <c r="BJ3909" s="3"/>
      <c r="BL3909" s="3"/>
      <c r="BN3909" s="3"/>
      <c r="BP3909" s="3"/>
    </row>
    <row r="3910" spans="1:68" x14ac:dyDescent="0.25">
      <c r="A3910" s="1"/>
      <c r="B3910" s="2"/>
      <c r="BJ3910" s="3"/>
      <c r="BL3910" s="3"/>
      <c r="BN3910" s="3"/>
      <c r="BP3910" s="3"/>
    </row>
    <row r="3911" spans="1:68" x14ac:dyDescent="0.25">
      <c r="A3911" s="1"/>
      <c r="B3911" s="2"/>
      <c r="BJ3911" s="3"/>
      <c r="BL3911" s="3"/>
      <c r="BN3911" s="3"/>
      <c r="BP3911" s="3"/>
    </row>
    <row r="3912" spans="1:68" x14ac:dyDescent="0.25">
      <c r="A3912" s="1"/>
      <c r="B3912" s="2"/>
      <c r="BJ3912" s="3"/>
      <c r="BL3912" s="3"/>
      <c r="BN3912" s="3"/>
      <c r="BP3912" s="3"/>
    </row>
    <row r="3913" spans="1:68" x14ac:dyDescent="0.25">
      <c r="A3913" s="1"/>
      <c r="B3913" s="2"/>
      <c r="BJ3913" s="3"/>
      <c r="BL3913" s="3"/>
      <c r="BN3913" s="3"/>
      <c r="BP3913" s="3"/>
    </row>
    <row r="3914" spans="1:68" x14ac:dyDescent="0.25">
      <c r="A3914" s="1"/>
      <c r="B3914" s="2"/>
      <c r="BJ3914" s="3"/>
      <c r="BL3914" s="3"/>
      <c r="BN3914" s="3"/>
      <c r="BP3914" s="3"/>
    </row>
    <row r="3915" spans="1:68" x14ac:dyDescent="0.25">
      <c r="A3915" s="1"/>
      <c r="B3915" s="2"/>
      <c r="BJ3915" s="3"/>
      <c r="BL3915" s="3"/>
      <c r="BN3915" s="3"/>
      <c r="BP3915" s="3"/>
    </row>
    <row r="3916" spans="1:68" x14ac:dyDescent="0.25">
      <c r="A3916" s="1"/>
      <c r="B3916" s="2"/>
      <c r="BJ3916" s="3"/>
      <c r="BL3916" s="3"/>
      <c r="BN3916" s="3"/>
      <c r="BP3916" s="3"/>
    </row>
    <row r="3917" spans="1:68" x14ac:dyDescent="0.25">
      <c r="A3917" s="1"/>
      <c r="B3917" s="2"/>
      <c r="BJ3917" s="3"/>
      <c r="BL3917" s="3"/>
      <c r="BN3917" s="3"/>
      <c r="BP3917" s="3"/>
    </row>
    <row r="3918" spans="1:68" x14ac:dyDescent="0.25">
      <c r="A3918" s="1"/>
      <c r="B3918" s="2"/>
      <c r="BJ3918" s="3"/>
      <c r="BL3918" s="3"/>
      <c r="BN3918" s="3"/>
      <c r="BP3918" s="3"/>
    </row>
    <row r="3919" spans="1:68" x14ac:dyDescent="0.25">
      <c r="A3919" s="1"/>
      <c r="B3919" s="2"/>
      <c r="BJ3919" s="3"/>
      <c r="BL3919" s="3"/>
      <c r="BN3919" s="3"/>
      <c r="BP3919" s="3"/>
    </row>
    <row r="3920" spans="1:68" x14ac:dyDescent="0.25">
      <c r="A3920" s="1"/>
      <c r="B3920" s="2"/>
      <c r="BJ3920" s="3"/>
      <c r="BL3920" s="3"/>
      <c r="BN3920" s="3"/>
      <c r="BP3920" s="3"/>
    </row>
    <row r="3921" spans="1:68" x14ac:dyDescent="0.25">
      <c r="A3921" s="1"/>
      <c r="B3921" s="2"/>
      <c r="BJ3921" s="3"/>
      <c r="BL3921" s="3"/>
      <c r="BN3921" s="3"/>
      <c r="BP3921" s="3"/>
    </row>
    <row r="3922" spans="1:68" x14ac:dyDescent="0.25">
      <c r="A3922" s="1"/>
      <c r="B3922" s="2"/>
      <c r="BJ3922" s="3"/>
      <c r="BL3922" s="3"/>
      <c r="BN3922" s="3"/>
      <c r="BP3922" s="3"/>
    </row>
    <row r="3923" spans="1:68" x14ac:dyDescent="0.25">
      <c r="A3923" s="1"/>
      <c r="B3923" s="2"/>
      <c r="BJ3923" s="3"/>
      <c r="BL3923" s="3"/>
      <c r="BN3923" s="3"/>
      <c r="BP3923" s="3"/>
    </row>
    <row r="3924" spans="1:68" x14ac:dyDescent="0.25">
      <c r="A3924" s="1"/>
      <c r="B3924" s="2"/>
      <c r="BJ3924" s="3"/>
      <c r="BL3924" s="3"/>
      <c r="BN3924" s="3"/>
      <c r="BP3924" s="3"/>
    </row>
    <row r="3925" spans="1:68" x14ac:dyDescent="0.25">
      <c r="A3925" s="1"/>
      <c r="B3925" s="2"/>
      <c r="BJ3925" s="3"/>
      <c r="BL3925" s="3"/>
      <c r="BN3925" s="3"/>
      <c r="BP3925" s="3"/>
    </row>
    <row r="3926" spans="1:68" x14ac:dyDescent="0.25">
      <c r="A3926" s="1"/>
      <c r="B3926" s="2"/>
      <c r="BJ3926" s="3"/>
      <c r="BL3926" s="3"/>
      <c r="BN3926" s="3"/>
      <c r="BP3926" s="3"/>
    </row>
    <row r="3927" spans="1:68" x14ac:dyDescent="0.25">
      <c r="A3927" s="1"/>
      <c r="B3927" s="2"/>
      <c r="BJ3927" s="3"/>
      <c r="BL3927" s="3"/>
      <c r="BN3927" s="3"/>
      <c r="BP3927" s="3"/>
    </row>
    <row r="3928" spans="1:68" x14ac:dyDescent="0.25">
      <c r="A3928" s="1"/>
      <c r="B3928" s="2"/>
      <c r="BJ3928" s="3"/>
      <c r="BL3928" s="3"/>
      <c r="BN3928" s="3"/>
      <c r="BP3928" s="3"/>
    </row>
    <row r="3929" spans="1:68" x14ac:dyDescent="0.25">
      <c r="A3929" s="1"/>
      <c r="B3929" s="2"/>
      <c r="BJ3929" s="3"/>
      <c r="BL3929" s="3"/>
      <c r="BN3929" s="3"/>
      <c r="BP3929" s="3"/>
    </row>
    <row r="3930" spans="1:68" x14ac:dyDescent="0.25">
      <c r="A3930" s="1"/>
      <c r="B3930" s="2"/>
      <c r="BJ3930" s="3"/>
      <c r="BL3930" s="3"/>
      <c r="BN3930" s="3"/>
      <c r="BP3930" s="3"/>
    </row>
    <row r="3931" spans="1:68" x14ac:dyDescent="0.25">
      <c r="A3931" s="1"/>
      <c r="B3931" s="2"/>
      <c r="BJ3931" s="3"/>
      <c r="BL3931" s="3"/>
      <c r="BN3931" s="3"/>
      <c r="BP3931" s="3"/>
    </row>
    <row r="3932" spans="1:68" x14ac:dyDescent="0.25">
      <c r="A3932" s="1"/>
      <c r="B3932" s="2"/>
      <c r="BJ3932" s="3"/>
      <c r="BL3932" s="3"/>
      <c r="BN3932" s="3"/>
      <c r="BP3932" s="3"/>
    </row>
    <row r="3933" spans="1:68" x14ac:dyDescent="0.25">
      <c r="A3933" s="1"/>
      <c r="B3933" s="2"/>
      <c r="BJ3933" s="3"/>
      <c r="BL3933" s="3"/>
      <c r="BN3933" s="3"/>
      <c r="BP3933" s="3"/>
    </row>
    <row r="3934" spans="1:68" x14ac:dyDescent="0.25">
      <c r="A3934" s="1"/>
      <c r="B3934" s="2"/>
      <c r="BJ3934" s="3"/>
      <c r="BL3934" s="3"/>
      <c r="BN3934" s="3"/>
      <c r="BP3934" s="3"/>
    </row>
    <row r="3935" spans="1:68" x14ac:dyDescent="0.25">
      <c r="A3935" s="1"/>
      <c r="B3935" s="2"/>
      <c r="BJ3935" s="3"/>
      <c r="BL3935" s="3"/>
      <c r="BN3935" s="3"/>
      <c r="BP3935" s="3"/>
    </row>
    <row r="3936" spans="1:68" x14ac:dyDescent="0.25">
      <c r="A3936" s="1"/>
      <c r="B3936" s="2"/>
      <c r="BJ3936" s="3"/>
      <c r="BL3936" s="3"/>
      <c r="BN3936" s="3"/>
      <c r="BP3936" s="3"/>
    </row>
    <row r="3937" spans="1:68" x14ac:dyDescent="0.25">
      <c r="A3937" s="1"/>
      <c r="B3937" s="2"/>
      <c r="BJ3937" s="3"/>
      <c r="BL3937" s="3"/>
      <c r="BN3937" s="3"/>
      <c r="BP3937" s="3"/>
    </row>
    <row r="3938" spans="1:68" x14ac:dyDescent="0.25">
      <c r="A3938" s="1"/>
      <c r="B3938" s="2"/>
      <c r="BJ3938" s="3"/>
      <c r="BL3938" s="3"/>
      <c r="BN3938" s="3"/>
      <c r="BP3938" s="3"/>
    </row>
    <row r="3939" spans="1:68" x14ac:dyDescent="0.25">
      <c r="A3939" s="1"/>
      <c r="B3939" s="2"/>
      <c r="BJ3939" s="3"/>
      <c r="BL3939" s="3"/>
      <c r="BN3939" s="3"/>
      <c r="BP3939" s="3"/>
    </row>
    <row r="3940" spans="1:68" x14ac:dyDescent="0.25">
      <c r="A3940" s="1"/>
      <c r="B3940" s="2"/>
      <c r="BJ3940" s="3"/>
      <c r="BL3940" s="3"/>
      <c r="BN3940" s="3"/>
      <c r="BP3940" s="3"/>
    </row>
    <row r="3941" spans="1:68" x14ac:dyDescent="0.25">
      <c r="A3941" s="1"/>
      <c r="B3941" s="2"/>
      <c r="BJ3941" s="3"/>
      <c r="BL3941" s="3"/>
      <c r="BN3941" s="3"/>
      <c r="BP3941" s="3"/>
    </row>
    <row r="3942" spans="1:68" x14ac:dyDescent="0.25">
      <c r="A3942" s="1"/>
      <c r="B3942" s="2"/>
      <c r="BJ3942" s="3"/>
      <c r="BL3942" s="3"/>
      <c r="BN3942" s="3"/>
      <c r="BP3942" s="3"/>
    </row>
    <row r="3943" spans="1:68" x14ac:dyDescent="0.25">
      <c r="A3943" s="1"/>
      <c r="B3943" s="2"/>
      <c r="BJ3943" s="3"/>
      <c r="BL3943" s="3"/>
      <c r="BN3943" s="3"/>
      <c r="BP3943" s="3"/>
    </row>
    <row r="3944" spans="1:68" x14ac:dyDescent="0.25">
      <c r="A3944" s="1"/>
      <c r="B3944" s="2"/>
      <c r="BJ3944" s="3"/>
      <c r="BL3944" s="3"/>
      <c r="BN3944" s="3"/>
      <c r="BP3944" s="3"/>
    </row>
    <row r="3945" spans="1:68" x14ac:dyDescent="0.25">
      <c r="A3945" s="1"/>
      <c r="B3945" s="2"/>
      <c r="BJ3945" s="3"/>
      <c r="BL3945" s="3"/>
      <c r="BN3945" s="3"/>
      <c r="BP3945" s="3"/>
    </row>
    <row r="3946" spans="1:68" x14ac:dyDescent="0.25">
      <c r="A3946" s="1"/>
      <c r="B3946" s="2"/>
      <c r="BJ3946" s="3"/>
      <c r="BL3946" s="3"/>
      <c r="BN3946" s="3"/>
      <c r="BP3946" s="3"/>
    </row>
    <row r="3947" spans="1:68" x14ac:dyDescent="0.25">
      <c r="A3947" s="1"/>
      <c r="B3947" s="2"/>
      <c r="BJ3947" s="3"/>
      <c r="BL3947" s="3"/>
      <c r="BN3947" s="3"/>
      <c r="BP3947" s="3"/>
    </row>
    <row r="3948" spans="1:68" x14ac:dyDescent="0.25">
      <c r="A3948" s="1"/>
      <c r="B3948" s="2"/>
      <c r="BJ3948" s="3"/>
      <c r="BL3948" s="3"/>
      <c r="BN3948" s="3"/>
      <c r="BP3948" s="3"/>
    </row>
    <row r="3949" spans="1:68" x14ac:dyDescent="0.25">
      <c r="A3949" s="1"/>
      <c r="B3949" s="2"/>
      <c r="BJ3949" s="3"/>
      <c r="BL3949" s="3"/>
      <c r="BN3949" s="3"/>
      <c r="BP3949" s="3"/>
    </row>
    <row r="3950" spans="1:68" x14ac:dyDescent="0.25">
      <c r="A3950" s="1"/>
      <c r="B3950" s="2"/>
      <c r="BJ3950" s="3"/>
      <c r="BL3950" s="3"/>
      <c r="BN3950" s="3"/>
      <c r="BP3950" s="3"/>
    </row>
    <row r="3951" spans="1:68" x14ac:dyDescent="0.25">
      <c r="A3951" s="1"/>
      <c r="B3951" s="2"/>
      <c r="BJ3951" s="3"/>
      <c r="BL3951" s="3"/>
      <c r="BN3951" s="3"/>
      <c r="BP3951" s="3"/>
    </row>
    <row r="3952" spans="1:68" x14ac:dyDescent="0.25">
      <c r="A3952" s="1"/>
      <c r="B3952" s="2"/>
      <c r="BJ3952" s="3"/>
      <c r="BL3952" s="3"/>
      <c r="BN3952" s="3"/>
      <c r="BP3952" s="3"/>
    </row>
    <row r="3953" spans="1:68" x14ac:dyDescent="0.25">
      <c r="A3953" s="1"/>
      <c r="B3953" s="2"/>
      <c r="BJ3953" s="3"/>
      <c r="BL3953" s="3"/>
      <c r="BN3953" s="3"/>
      <c r="BP3953" s="3"/>
    </row>
    <row r="3954" spans="1:68" x14ac:dyDescent="0.25">
      <c r="A3954" s="1"/>
      <c r="B3954" s="2"/>
      <c r="BJ3954" s="3"/>
      <c r="BL3954" s="3"/>
      <c r="BN3954" s="3"/>
      <c r="BP3954" s="3"/>
    </row>
    <row r="3955" spans="1:68" x14ac:dyDescent="0.25">
      <c r="A3955" s="1"/>
      <c r="B3955" s="2"/>
      <c r="BJ3955" s="3"/>
      <c r="BL3955" s="3"/>
      <c r="BN3955" s="3"/>
      <c r="BP3955" s="3"/>
    </row>
    <row r="3956" spans="1:68" x14ac:dyDescent="0.25">
      <c r="A3956" s="1"/>
      <c r="B3956" s="2"/>
      <c r="BJ3956" s="3"/>
      <c r="BL3956" s="3"/>
      <c r="BN3956" s="3"/>
      <c r="BP3956" s="3"/>
    </row>
    <row r="3957" spans="1:68" x14ac:dyDescent="0.25">
      <c r="A3957" s="1"/>
      <c r="B3957" s="2"/>
      <c r="BJ3957" s="3"/>
      <c r="BL3957" s="3"/>
      <c r="BN3957" s="3"/>
      <c r="BP3957" s="3"/>
    </row>
    <row r="3958" spans="1:68" x14ac:dyDescent="0.25">
      <c r="A3958" s="1"/>
      <c r="B3958" s="2"/>
      <c r="BJ3958" s="3"/>
      <c r="BL3958" s="3"/>
      <c r="BN3958" s="3"/>
      <c r="BP3958" s="3"/>
    </row>
    <row r="3959" spans="1:68" x14ac:dyDescent="0.25">
      <c r="A3959" s="1"/>
      <c r="B3959" s="2"/>
      <c r="BJ3959" s="3"/>
      <c r="BL3959" s="3"/>
      <c r="BN3959" s="3"/>
      <c r="BP3959" s="3"/>
    </row>
    <row r="3960" spans="1:68" x14ac:dyDescent="0.25">
      <c r="A3960" s="1"/>
      <c r="B3960" s="2"/>
      <c r="BJ3960" s="3"/>
      <c r="BL3960" s="3"/>
      <c r="BN3960" s="3"/>
      <c r="BP3960" s="3"/>
    </row>
    <row r="3961" spans="1:68" x14ac:dyDescent="0.25">
      <c r="A3961" s="1"/>
      <c r="B3961" s="2"/>
      <c r="BJ3961" s="3"/>
      <c r="BL3961" s="3"/>
      <c r="BN3961" s="3"/>
      <c r="BP3961" s="3"/>
    </row>
    <row r="3962" spans="1:68" x14ac:dyDescent="0.25">
      <c r="A3962" s="1"/>
      <c r="B3962" s="2"/>
      <c r="BJ3962" s="3"/>
      <c r="BL3962" s="3"/>
      <c r="BN3962" s="3"/>
      <c r="BP3962" s="3"/>
    </row>
    <row r="3963" spans="1:68" x14ac:dyDescent="0.25">
      <c r="A3963" s="1"/>
      <c r="B3963" s="2"/>
      <c r="BJ3963" s="3"/>
      <c r="BL3963" s="3"/>
      <c r="BN3963" s="3"/>
      <c r="BP3963" s="3"/>
    </row>
    <row r="3964" spans="1:68" x14ac:dyDescent="0.25">
      <c r="A3964" s="1"/>
      <c r="B3964" s="2"/>
      <c r="BJ3964" s="3"/>
      <c r="BL3964" s="3"/>
      <c r="BN3964" s="3"/>
      <c r="BP3964" s="3"/>
    </row>
    <row r="3965" spans="1:68" x14ac:dyDescent="0.25">
      <c r="A3965" s="1"/>
      <c r="B3965" s="2"/>
      <c r="BJ3965" s="3"/>
      <c r="BL3965" s="3"/>
      <c r="BN3965" s="3"/>
      <c r="BP3965" s="3"/>
    </row>
    <row r="3966" spans="1:68" x14ac:dyDescent="0.25">
      <c r="A3966" s="1"/>
      <c r="B3966" s="2"/>
      <c r="BJ3966" s="3"/>
      <c r="BL3966" s="3"/>
      <c r="BN3966" s="3"/>
      <c r="BP3966" s="3"/>
    </row>
    <row r="3967" spans="1:68" x14ac:dyDescent="0.25">
      <c r="A3967" s="1"/>
      <c r="B3967" s="2"/>
      <c r="BJ3967" s="3"/>
      <c r="BL3967" s="3"/>
      <c r="BN3967" s="3"/>
      <c r="BP3967" s="3"/>
    </row>
    <row r="3968" spans="1:68" x14ac:dyDescent="0.25">
      <c r="A3968" s="1"/>
      <c r="B3968" s="2"/>
      <c r="BJ3968" s="3"/>
      <c r="BL3968" s="3"/>
      <c r="BN3968" s="3"/>
      <c r="BP3968" s="3"/>
    </row>
    <row r="3969" spans="1:68" x14ac:dyDescent="0.25">
      <c r="A3969" s="1"/>
      <c r="B3969" s="2"/>
      <c r="BJ3969" s="3"/>
      <c r="BL3969" s="3"/>
      <c r="BN3969" s="3"/>
      <c r="BP3969" s="3"/>
    </row>
    <row r="3970" spans="1:68" x14ac:dyDescent="0.25">
      <c r="A3970" s="1"/>
      <c r="B3970" s="2"/>
      <c r="BJ3970" s="3"/>
      <c r="BL3970" s="3"/>
      <c r="BN3970" s="3"/>
      <c r="BP3970" s="3"/>
    </row>
    <row r="3971" spans="1:68" x14ac:dyDescent="0.25">
      <c r="A3971" s="1"/>
      <c r="B3971" s="2"/>
      <c r="BJ3971" s="3"/>
      <c r="BL3971" s="3"/>
      <c r="BN3971" s="3"/>
      <c r="BP3971" s="3"/>
    </row>
    <row r="3972" spans="1:68" x14ac:dyDescent="0.25">
      <c r="A3972" s="1"/>
      <c r="B3972" s="2"/>
      <c r="BJ3972" s="3"/>
      <c r="BL3972" s="3"/>
      <c r="BN3972" s="3"/>
      <c r="BP3972" s="3"/>
    </row>
    <row r="3973" spans="1:68" x14ac:dyDescent="0.25">
      <c r="A3973" s="1"/>
      <c r="B3973" s="2"/>
      <c r="BJ3973" s="3"/>
      <c r="BL3973" s="3"/>
      <c r="BN3973" s="3"/>
      <c r="BP3973" s="3"/>
    </row>
    <row r="3974" spans="1:68" x14ac:dyDescent="0.25">
      <c r="A3974" s="1"/>
      <c r="B3974" s="2"/>
      <c r="BJ3974" s="3"/>
      <c r="BL3974" s="3"/>
      <c r="BN3974" s="3"/>
      <c r="BP3974" s="3"/>
    </row>
    <row r="3975" spans="1:68" x14ac:dyDescent="0.25">
      <c r="A3975" s="1"/>
      <c r="B3975" s="2"/>
      <c r="BJ3975" s="3"/>
      <c r="BL3975" s="3"/>
      <c r="BN3975" s="3"/>
      <c r="BP3975" s="3"/>
    </row>
    <row r="3976" spans="1:68" x14ac:dyDescent="0.25">
      <c r="A3976" s="1"/>
      <c r="B3976" s="2"/>
      <c r="BJ3976" s="3"/>
      <c r="BL3976" s="3"/>
      <c r="BN3976" s="3"/>
      <c r="BP3976" s="3"/>
    </row>
    <row r="3977" spans="1:68" x14ac:dyDescent="0.25">
      <c r="A3977" s="1"/>
      <c r="B3977" s="2"/>
      <c r="BJ3977" s="3"/>
      <c r="BL3977" s="3"/>
      <c r="BN3977" s="3"/>
      <c r="BP3977" s="3"/>
    </row>
    <row r="3978" spans="1:68" x14ac:dyDescent="0.25">
      <c r="A3978" s="1"/>
      <c r="B3978" s="2"/>
      <c r="BJ3978" s="3"/>
      <c r="BL3978" s="3"/>
      <c r="BN3978" s="3"/>
      <c r="BP3978" s="3"/>
    </row>
    <row r="3979" spans="1:68" x14ac:dyDescent="0.25">
      <c r="A3979" s="1"/>
      <c r="B3979" s="2"/>
      <c r="BJ3979" s="3"/>
      <c r="BL3979" s="3"/>
      <c r="BN3979" s="3"/>
      <c r="BP3979" s="3"/>
    </row>
    <row r="3980" spans="1:68" x14ac:dyDescent="0.25">
      <c r="A3980" s="1"/>
      <c r="B3980" s="2"/>
      <c r="BJ3980" s="3"/>
      <c r="BL3980" s="3"/>
      <c r="BN3980" s="3"/>
      <c r="BP3980" s="3"/>
    </row>
    <row r="3981" spans="1:68" x14ac:dyDescent="0.25">
      <c r="A3981" s="1"/>
      <c r="B3981" s="2"/>
      <c r="BJ3981" s="3"/>
      <c r="BL3981" s="3"/>
      <c r="BN3981" s="3"/>
      <c r="BP3981" s="3"/>
    </row>
    <row r="3982" spans="1:68" x14ac:dyDescent="0.25">
      <c r="A3982" s="1"/>
      <c r="B3982" s="2"/>
      <c r="BJ3982" s="3"/>
      <c r="BL3982" s="3"/>
      <c r="BN3982" s="3"/>
      <c r="BP3982" s="3"/>
    </row>
    <row r="3983" spans="1:68" x14ac:dyDescent="0.25">
      <c r="A3983" s="1"/>
      <c r="B3983" s="2"/>
      <c r="BJ3983" s="3"/>
      <c r="BL3983" s="3"/>
      <c r="BN3983" s="3"/>
      <c r="BP3983" s="3"/>
    </row>
    <row r="3984" spans="1:68" x14ac:dyDescent="0.25">
      <c r="A3984" s="1"/>
      <c r="B3984" s="2"/>
      <c r="BJ3984" s="3"/>
      <c r="BL3984" s="3"/>
      <c r="BN3984" s="3"/>
      <c r="BP3984" s="3"/>
    </row>
    <row r="3985" spans="1:68" x14ac:dyDescent="0.25">
      <c r="A3985" s="1"/>
      <c r="B3985" s="2"/>
      <c r="BJ3985" s="3"/>
      <c r="BL3985" s="3"/>
      <c r="BN3985" s="3"/>
      <c r="BP3985" s="3"/>
    </row>
    <row r="3986" spans="1:68" x14ac:dyDescent="0.25">
      <c r="A3986" s="1"/>
      <c r="B3986" s="2"/>
      <c r="BJ3986" s="3"/>
      <c r="BL3986" s="3"/>
      <c r="BN3986" s="3"/>
      <c r="BP3986" s="3"/>
    </row>
    <row r="3987" spans="1:68" x14ac:dyDescent="0.25">
      <c r="A3987" s="1"/>
      <c r="B3987" s="2"/>
      <c r="BJ3987" s="3"/>
      <c r="BL3987" s="3"/>
      <c r="BN3987" s="3"/>
      <c r="BP3987" s="3"/>
    </row>
    <row r="3988" spans="1:68" x14ac:dyDescent="0.25">
      <c r="A3988" s="1"/>
      <c r="B3988" s="2"/>
      <c r="BJ3988" s="3"/>
      <c r="BL3988" s="3"/>
      <c r="BN3988" s="3"/>
      <c r="BP3988" s="3"/>
    </row>
    <row r="3989" spans="1:68" x14ac:dyDescent="0.25">
      <c r="A3989" s="1"/>
      <c r="B3989" s="2"/>
      <c r="BJ3989" s="3"/>
      <c r="BL3989" s="3"/>
      <c r="BN3989" s="3"/>
      <c r="BP3989" s="3"/>
    </row>
    <row r="3990" spans="1:68" x14ac:dyDescent="0.25">
      <c r="A3990" s="1"/>
      <c r="B3990" s="2"/>
      <c r="BJ3990" s="3"/>
      <c r="BL3990" s="3"/>
      <c r="BN3990" s="3"/>
      <c r="BP3990" s="3"/>
    </row>
    <row r="3991" spans="1:68" x14ac:dyDescent="0.25">
      <c r="A3991" s="1"/>
      <c r="B3991" s="2"/>
      <c r="BJ3991" s="3"/>
      <c r="BL3991" s="3"/>
      <c r="BN3991" s="3"/>
      <c r="BP3991" s="3"/>
    </row>
    <row r="3992" spans="1:68" x14ac:dyDescent="0.25">
      <c r="A3992" s="1"/>
      <c r="B3992" s="2"/>
      <c r="BJ3992" s="3"/>
      <c r="BL3992" s="3"/>
      <c r="BN3992" s="3"/>
      <c r="BP3992" s="3"/>
    </row>
    <row r="3993" spans="1:68" x14ac:dyDescent="0.25">
      <c r="A3993" s="1"/>
      <c r="B3993" s="2"/>
      <c r="BJ3993" s="3"/>
      <c r="BL3993" s="3"/>
      <c r="BN3993" s="3"/>
      <c r="BP3993" s="3"/>
    </row>
    <row r="3994" spans="1:68" x14ac:dyDescent="0.25">
      <c r="A3994" s="1"/>
      <c r="B3994" s="2"/>
      <c r="BJ3994" s="3"/>
      <c r="BL3994" s="3"/>
      <c r="BN3994" s="3"/>
      <c r="BP3994" s="3"/>
    </row>
    <row r="3995" spans="1:68" x14ac:dyDescent="0.25">
      <c r="A3995" s="1"/>
      <c r="B3995" s="2"/>
      <c r="BJ3995" s="3"/>
      <c r="BL3995" s="3"/>
      <c r="BN3995" s="3"/>
      <c r="BP3995" s="3"/>
    </row>
    <row r="3996" spans="1:68" x14ac:dyDescent="0.25">
      <c r="A3996" s="1"/>
      <c r="B3996" s="2"/>
      <c r="BJ3996" s="3"/>
      <c r="BL3996" s="3"/>
      <c r="BN3996" s="3"/>
      <c r="BP3996" s="3"/>
    </row>
    <row r="3997" spans="1:68" x14ac:dyDescent="0.25">
      <c r="A3997" s="1"/>
      <c r="B3997" s="2"/>
      <c r="BJ3997" s="3"/>
      <c r="BL3997" s="3"/>
      <c r="BN3997" s="3"/>
      <c r="BP3997" s="3"/>
    </row>
    <row r="3998" spans="1:68" x14ac:dyDescent="0.25">
      <c r="A3998" s="1"/>
      <c r="B3998" s="2"/>
      <c r="BJ3998" s="3"/>
      <c r="BL3998" s="3"/>
      <c r="BN3998" s="3"/>
      <c r="BP3998" s="3"/>
    </row>
    <row r="3999" spans="1:68" x14ac:dyDescent="0.25">
      <c r="A3999" s="1"/>
      <c r="B3999" s="2"/>
      <c r="BJ3999" s="3"/>
      <c r="BL3999" s="3"/>
      <c r="BN3999" s="3"/>
      <c r="BP3999" s="3"/>
    </row>
    <row r="4000" spans="1:68" x14ac:dyDescent="0.25">
      <c r="A4000" s="1"/>
      <c r="B4000" s="2"/>
      <c r="BJ4000" s="3"/>
      <c r="BL4000" s="3"/>
      <c r="BN4000" s="3"/>
      <c r="BP4000" s="3"/>
    </row>
    <row r="4001" spans="1:68" x14ac:dyDescent="0.25">
      <c r="A4001" s="1"/>
      <c r="B4001" s="2"/>
      <c r="BJ4001" s="3"/>
      <c r="BL4001" s="3"/>
      <c r="BN4001" s="3"/>
      <c r="BP4001" s="3"/>
    </row>
    <row r="4002" spans="1:68" x14ac:dyDescent="0.25">
      <c r="A4002" s="1"/>
      <c r="B4002" s="2"/>
      <c r="BJ4002" s="3"/>
      <c r="BL4002" s="3"/>
      <c r="BN4002" s="3"/>
      <c r="BP4002" s="3"/>
    </row>
    <row r="4003" spans="1:68" x14ac:dyDescent="0.25">
      <c r="A4003" s="1"/>
      <c r="B4003" s="2"/>
      <c r="BJ4003" s="3"/>
      <c r="BL4003" s="3"/>
      <c r="BN4003" s="3"/>
      <c r="BP4003" s="3"/>
    </row>
    <row r="4004" spans="1:68" x14ac:dyDescent="0.25">
      <c r="A4004" s="1"/>
      <c r="B4004" s="2"/>
      <c r="BJ4004" s="3"/>
      <c r="BL4004" s="3"/>
      <c r="BN4004" s="3"/>
      <c r="BP4004" s="3"/>
    </row>
    <row r="4005" spans="1:68" x14ac:dyDescent="0.25">
      <c r="A4005" s="1"/>
      <c r="B4005" s="2"/>
      <c r="BJ4005" s="3"/>
      <c r="BL4005" s="3"/>
      <c r="BN4005" s="3"/>
      <c r="BP4005" s="3"/>
    </row>
    <row r="4006" spans="1:68" x14ac:dyDescent="0.25">
      <c r="A4006" s="1"/>
      <c r="B4006" s="2"/>
      <c r="BJ4006" s="3"/>
      <c r="BL4006" s="3"/>
      <c r="BN4006" s="3"/>
      <c r="BP4006" s="3"/>
    </row>
    <row r="4007" spans="1:68" x14ac:dyDescent="0.25">
      <c r="A4007" s="1"/>
      <c r="B4007" s="2"/>
      <c r="BJ4007" s="3"/>
      <c r="BL4007" s="3"/>
      <c r="BN4007" s="3"/>
      <c r="BP4007" s="3"/>
    </row>
    <row r="4008" spans="1:68" x14ac:dyDescent="0.25">
      <c r="A4008" s="1"/>
      <c r="B4008" s="2"/>
      <c r="BJ4008" s="3"/>
      <c r="BL4008" s="3"/>
      <c r="BN4008" s="3"/>
      <c r="BP4008" s="3"/>
    </row>
    <row r="4009" spans="1:68" x14ac:dyDescent="0.25">
      <c r="A4009" s="1"/>
      <c r="B4009" s="2"/>
      <c r="BJ4009" s="3"/>
      <c r="BL4009" s="3"/>
      <c r="BN4009" s="3"/>
      <c r="BP4009" s="3"/>
    </row>
    <row r="4010" spans="1:68" x14ac:dyDescent="0.25">
      <c r="A4010" s="1"/>
      <c r="B4010" s="2"/>
      <c r="BJ4010" s="3"/>
      <c r="BL4010" s="3"/>
      <c r="BN4010" s="3"/>
      <c r="BP4010" s="3"/>
    </row>
    <row r="4011" spans="1:68" x14ac:dyDescent="0.25">
      <c r="A4011" s="1"/>
      <c r="B4011" s="2"/>
      <c r="BJ4011" s="3"/>
      <c r="BL4011" s="3"/>
      <c r="BN4011" s="3"/>
      <c r="BP4011" s="3"/>
    </row>
    <row r="4012" spans="1:68" x14ac:dyDescent="0.25">
      <c r="A4012" s="1"/>
      <c r="B4012" s="2"/>
      <c r="BJ4012" s="3"/>
      <c r="BL4012" s="3"/>
      <c r="BN4012" s="3"/>
      <c r="BP4012" s="3"/>
    </row>
    <row r="4013" spans="1:68" x14ac:dyDescent="0.25">
      <c r="A4013" s="1"/>
      <c r="B4013" s="2"/>
      <c r="BJ4013" s="3"/>
      <c r="BL4013" s="3"/>
      <c r="BN4013" s="3"/>
      <c r="BP4013" s="3"/>
    </row>
    <row r="4014" spans="1:68" x14ac:dyDescent="0.25">
      <c r="A4014" s="1"/>
      <c r="B4014" s="2"/>
      <c r="BJ4014" s="3"/>
      <c r="BL4014" s="3"/>
      <c r="BN4014" s="3"/>
      <c r="BP4014" s="3"/>
    </row>
    <row r="4015" spans="1:68" x14ac:dyDescent="0.25">
      <c r="A4015" s="1"/>
      <c r="B4015" s="2"/>
      <c r="BJ4015" s="3"/>
      <c r="BL4015" s="3"/>
      <c r="BN4015" s="3"/>
      <c r="BP4015" s="3"/>
    </row>
    <row r="4016" spans="1:68" x14ac:dyDescent="0.25">
      <c r="A4016" s="1"/>
      <c r="B4016" s="2"/>
      <c r="BJ4016" s="3"/>
      <c r="BL4016" s="3"/>
      <c r="BN4016" s="3"/>
      <c r="BP4016" s="3"/>
    </row>
    <row r="4017" spans="1:68" x14ac:dyDescent="0.25">
      <c r="A4017" s="1"/>
      <c r="B4017" s="2"/>
      <c r="BJ4017" s="3"/>
      <c r="BL4017" s="3"/>
      <c r="BN4017" s="3"/>
      <c r="BP4017" s="3"/>
    </row>
    <row r="4018" spans="1:68" x14ac:dyDescent="0.25">
      <c r="A4018" s="1"/>
      <c r="B4018" s="2"/>
      <c r="BJ4018" s="3"/>
      <c r="BL4018" s="3"/>
      <c r="BN4018" s="3"/>
      <c r="BP4018" s="3"/>
    </row>
    <row r="4019" spans="1:68" x14ac:dyDescent="0.25">
      <c r="A4019" s="1"/>
      <c r="B4019" s="2"/>
      <c r="BJ4019" s="3"/>
      <c r="BL4019" s="3"/>
      <c r="BN4019" s="3"/>
      <c r="BP4019" s="3"/>
    </row>
    <row r="4020" spans="1:68" x14ac:dyDescent="0.25">
      <c r="A4020" s="1"/>
      <c r="B4020" s="2"/>
      <c r="BJ4020" s="3"/>
      <c r="BL4020" s="3"/>
      <c r="BN4020" s="3"/>
      <c r="BP4020" s="3"/>
    </row>
    <row r="4021" spans="1:68" x14ac:dyDescent="0.25">
      <c r="A4021" s="1"/>
      <c r="B4021" s="2"/>
      <c r="BJ4021" s="3"/>
      <c r="BL4021" s="3"/>
      <c r="BN4021" s="3"/>
      <c r="BP4021" s="3"/>
    </row>
    <row r="4022" spans="1:68" x14ac:dyDescent="0.25">
      <c r="A4022" s="1"/>
      <c r="B4022" s="2"/>
      <c r="BJ4022" s="3"/>
      <c r="BL4022" s="3"/>
      <c r="BN4022" s="3"/>
      <c r="BP4022" s="3"/>
    </row>
    <row r="4023" spans="1:68" x14ac:dyDescent="0.25">
      <c r="A4023" s="1"/>
      <c r="B4023" s="2"/>
      <c r="BJ4023" s="3"/>
      <c r="BL4023" s="3"/>
      <c r="BN4023" s="3"/>
      <c r="BP4023" s="3"/>
    </row>
    <row r="4024" spans="1:68" x14ac:dyDescent="0.25">
      <c r="A4024" s="1"/>
      <c r="B4024" s="2"/>
      <c r="BJ4024" s="3"/>
      <c r="BL4024" s="3"/>
      <c r="BN4024" s="3"/>
      <c r="BP4024" s="3"/>
    </row>
    <row r="4025" spans="1:68" x14ac:dyDescent="0.25">
      <c r="A4025" s="1"/>
      <c r="B4025" s="2"/>
      <c r="BJ4025" s="3"/>
      <c r="BL4025" s="3"/>
      <c r="BN4025" s="3"/>
      <c r="BP4025" s="3"/>
    </row>
    <row r="4026" spans="1:68" x14ac:dyDescent="0.25">
      <c r="A4026" s="1"/>
      <c r="B4026" s="2"/>
      <c r="BJ4026" s="3"/>
      <c r="BL4026" s="3"/>
      <c r="BN4026" s="3"/>
      <c r="BP4026" s="3"/>
    </row>
    <row r="4027" spans="1:68" x14ac:dyDescent="0.25">
      <c r="A4027" s="1"/>
      <c r="B4027" s="2"/>
      <c r="BJ4027" s="3"/>
      <c r="BL4027" s="3"/>
      <c r="BN4027" s="3"/>
      <c r="BP4027" s="3"/>
    </row>
    <row r="4028" spans="1:68" x14ac:dyDescent="0.25">
      <c r="A4028" s="1"/>
      <c r="B4028" s="2"/>
      <c r="BJ4028" s="3"/>
      <c r="BL4028" s="3"/>
      <c r="BN4028" s="3"/>
      <c r="BP4028" s="3"/>
    </row>
    <row r="4029" spans="1:68" x14ac:dyDescent="0.25">
      <c r="A4029" s="1"/>
      <c r="B4029" s="2"/>
      <c r="BJ4029" s="3"/>
      <c r="BL4029" s="3"/>
      <c r="BN4029" s="3"/>
      <c r="BP4029" s="3"/>
    </row>
    <row r="4030" spans="1:68" x14ac:dyDescent="0.25">
      <c r="A4030" s="1"/>
      <c r="B4030" s="2"/>
      <c r="BJ4030" s="3"/>
      <c r="BL4030" s="3"/>
      <c r="BN4030" s="3"/>
      <c r="BP4030" s="3"/>
    </row>
    <row r="4031" spans="1:68" x14ac:dyDescent="0.25">
      <c r="A4031" s="1"/>
      <c r="B4031" s="2"/>
      <c r="BJ4031" s="3"/>
      <c r="BL4031" s="3"/>
      <c r="BN4031" s="3"/>
      <c r="BP4031" s="3"/>
    </row>
    <row r="4032" spans="1:68" x14ac:dyDescent="0.25">
      <c r="A4032" s="1"/>
      <c r="B4032" s="2"/>
      <c r="BJ4032" s="3"/>
      <c r="BL4032" s="3"/>
      <c r="BN4032" s="3"/>
      <c r="BP4032" s="3"/>
    </row>
    <row r="4033" spans="1:68" x14ac:dyDescent="0.25">
      <c r="A4033" s="1"/>
      <c r="B4033" s="2"/>
      <c r="BJ4033" s="3"/>
      <c r="BL4033" s="3"/>
      <c r="BN4033" s="3"/>
      <c r="BP4033" s="3"/>
    </row>
    <row r="4034" spans="1:68" x14ac:dyDescent="0.25">
      <c r="A4034" s="1"/>
      <c r="B4034" s="2"/>
      <c r="BJ4034" s="3"/>
      <c r="BL4034" s="3"/>
      <c r="BN4034" s="3"/>
      <c r="BP4034" s="3"/>
    </row>
    <row r="4035" spans="1:68" x14ac:dyDescent="0.25">
      <c r="A4035" s="1"/>
      <c r="B4035" s="2"/>
      <c r="BJ4035" s="3"/>
      <c r="BL4035" s="3"/>
      <c r="BN4035" s="3"/>
      <c r="BP4035" s="3"/>
    </row>
    <row r="4036" spans="1:68" x14ac:dyDescent="0.25">
      <c r="A4036" s="1"/>
      <c r="B4036" s="2"/>
      <c r="BJ4036" s="3"/>
      <c r="BL4036" s="3"/>
      <c r="BN4036" s="3"/>
      <c r="BP4036" s="3"/>
    </row>
    <row r="4037" spans="1:68" x14ac:dyDescent="0.25">
      <c r="A4037" s="1"/>
      <c r="B4037" s="2"/>
      <c r="BJ4037" s="3"/>
      <c r="BL4037" s="3"/>
      <c r="BN4037" s="3"/>
      <c r="BP4037" s="3"/>
    </row>
    <row r="4038" spans="1:68" x14ac:dyDescent="0.25">
      <c r="A4038" s="1"/>
      <c r="B4038" s="2"/>
      <c r="BJ4038" s="3"/>
      <c r="BL4038" s="3"/>
      <c r="BN4038" s="3"/>
      <c r="BP4038" s="3"/>
    </row>
    <row r="4039" spans="1:68" x14ac:dyDescent="0.25">
      <c r="A4039" s="1"/>
      <c r="B4039" s="2"/>
      <c r="BJ4039" s="3"/>
      <c r="BL4039" s="3"/>
      <c r="BN4039" s="3"/>
      <c r="BP4039" s="3"/>
    </row>
    <row r="4040" spans="1:68" x14ac:dyDescent="0.25">
      <c r="A4040" s="1"/>
      <c r="B4040" s="2"/>
      <c r="BJ4040" s="3"/>
      <c r="BL4040" s="3"/>
      <c r="BN4040" s="3"/>
      <c r="BP4040" s="3"/>
    </row>
    <row r="4041" spans="1:68" x14ac:dyDescent="0.25">
      <c r="A4041" s="1"/>
      <c r="B4041" s="2"/>
      <c r="BJ4041" s="3"/>
      <c r="BL4041" s="3"/>
      <c r="BN4041" s="3"/>
      <c r="BP4041" s="3"/>
    </row>
    <row r="4042" spans="1:68" x14ac:dyDescent="0.25">
      <c r="A4042" s="1"/>
      <c r="B4042" s="2"/>
      <c r="BJ4042" s="3"/>
      <c r="BL4042" s="3"/>
      <c r="BN4042" s="3"/>
      <c r="BP4042" s="3"/>
    </row>
    <row r="4043" spans="1:68" x14ac:dyDescent="0.25">
      <c r="A4043" s="1"/>
      <c r="B4043" s="2"/>
      <c r="BJ4043" s="3"/>
      <c r="BL4043" s="3"/>
      <c r="BN4043" s="3"/>
      <c r="BP4043" s="3"/>
    </row>
    <row r="4044" spans="1:68" x14ac:dyDescent="0.25">
      <c r="A4044" s="1"/>
      <c r="B4044" s="2"/>
      <c r="BJ4044" s="3"/>
      <c r="BL4044" s="3"/>
      <c r="BN4044" s="3"/>
      <c r="BP4044" s="3"/>
    </row>
    <row r="4045" spans="1:68" x14ac:dyDescent="0.25">
      <c r="A4045" s="1"/>
      <c r="B4045" s="2"/>
      <c r="BJ4045" s="3"/>
      <c r="BL4045" s="3"/>
      <c r="BN4045" s="3"/>
      <c r="BP4045" s="3"/>
    </row>
    <row r="4046" spans="1:68" x14ac:dyDescent="0.25">
      <c r="A4046" s="1"/>
      <c r="B4046" s="2"/>
      <c r="BJ4046" s="3"/>
      <c r="BL4046" s="3"/>
      <c r="BN4046" s="3"/>
      <c r="BP4046" s="3"/>
    </row>
    <row r="4047" spans="1:68" x14ac:dyDescent="0.25">
      <c r="A4047" s="1"/>
      <c r="B4047" s="2"/>
      <c r="BJ4047" s="3"/>
      <c r="BL4047" s="3"/>
      <c r="BN4047" s="3"/>
      <c r="BP4047" s="3"/>
    </row>
    <row r="4048" spans="1:68" x14ac:dyDescent="0.25">
      <c r="A4048" s="1"/>
      <c r="B4048" s="2"/>
      <c r="BJ4048" s="3"/>
      <c r="BL4048" s="3"/>
      <c r="BN4048" s="3"/>
      <c r="BP4048" s="3"/>
    </row>
    <row r="4049" spans="1:68" x14ac:dyDescent="0.25">
      <c r="A4049" s="1"/>
      <c r="B4049" s="2"/>
      <c r="BJ4049" s="3"/>
      <c r="BL4049" s="3"/>
      <c r="BN4049" s="3"/>
      <c r="BP4049" s="3"/>
    </row>
    <row r="4050" spans="1:68" x14ac:dyDescent="0.25">
      <c r="A4050" s="1"/>
      <c r="B4050" s="2"/>
      <c r="BJ4050" s="3"/>
      <c r="BL4050" s="3"/>
      <c r="BN4050" s="3"/>
      <c r="BP4050" s="3"/>
    </row>
    <row r="4051" spans="1:68" x14ac:dyDescent="0.25">
      <c r="A4051" s="1"/>
      <c r="B4051" s="2"/>
      <c r="BJ4051" s="3"/>
      <c r="BL4051" s="3"/>
      <c r="BN4051" s="3"/>
      <c r="BP4051" s="3"/>
    </row>
    <row r="4052" spans="1:68" x14ac:dyDescent="0.25">
      <c r="A4052" s="1"/>
      <c r="B4052" s="2"/>
      <c r="BJ4052" s="3"/>
      <c r="BL4052" s="3"/>
      <c r="BN4052" s="3"/>
      <c r="BP4052" s="3"/>
    </row>
    <row r="4053" spans="1:68" x14ac:dyDescent="0.25">
      <c r="A4053" s="1"/>
      <c r="B4053" s="2"/>
      <c r="BJ4053" s="3"/>
      <c r="BL4053" s="3"/>
      <c r="BN4053" s="3"/>
      <c r="BP4053" s="3"/>
    </row>
    <row r="4054" spans="1:68" x14ac:dyDescent="0.25">
      <c r="A4054" s="1"/>
      <c r="B4054" s="2"/>
      <c r="BJ4054" s="3"/>
      <c r="BL4054" s="3"/>
      <c r="BN4054" s="3"/>
      <c r="BP4054" s="3"/>
    </row>
    <row r="4055" spans="1:68" x14ac:dyDescent="0.25">
      <c r="A4055" s="1"/>
      <c r="B4055" s="2"/>
      <c r="BJ4055" s="3"/>
      <c r="BL4055" s="3"/>
      <c r="BN4055" s="3"/>
      <c r="BP4055" s="3"/>
    </row>
    <row r="4056" spans="1:68" x14ac:dyDescent="0.25">
      <c r="A4056" s="1"/>
      <c r="B4056" s="2"/>
      <c r="BJ4056" s="3"/>
      <c r="BL4056" s="3"/>
      <c r="BN4056" s="3"/>
      <c r="BP4056" s="3"/>
    </row>
    <row r="4057" spans="1:68" x14ac:dyDescent="0.25">
      <c r="A4057" s="1"/>
      <c r="B4057" s="2"/>
      <c r="BJ4057" s="3"/>
      <c r="BL4057" s="3"/>
      <c r="BN4057" s="3"/>
      <c r="BP4057" s="3"/>
    </row>
    <row r="4058" spans="1:68" x14ac:dyDescent="0.25">
      <c r="A4058" s="1"/>
      <c r="B4058" s="2"/>
      <c r="BJ4058" s="3"/>
      <c r="BL4058" s="3"/>
      <c r="BN4058" s="3"/>
      <c r="BP4058" s="3"/>
    </row>
    <row r="4059" spans="1:68" x14ac:dyDescent="0.25">
      <c r="A4059" s="1"/>
      <c r="B4059" s="2"/>
      <c r="BJ4059" s="3"/>
      <c r="BL4059" s="3"/>
      <c r="BN4059" s="3"/>
      <c r="BP4059" s="3"/>
    </row>
    <row r="4060" spans="1:68" x14ac:dyDescent="0.25">
      <c r="A4060" s="1"/>
      <c r="B4060" s="2"/>
      <c r="BJ4060" s="3"/>
      <c r="BL4060" s="3"/>
      <c r="BN4060" s="3"/>
      <c r="BP4060" s="3"/>
    </row>
    <row r="4061" spans="1:68" x14ac:dyDescent="0.25">
      <c r="A4061" s="1"/>
      <c r="B4061" s="2"/>
      <c r="BJ4061" s="3"/>
      <c r="BL4061" s="3"/>
      <c r="BN4061" s="3"/>
      <c r="BP4061" s="3"/>
    </row>
    <row r="4062" spans="1:68" x14ac:dyDescent="0.25">
      <c r="A4062" s="1"/>
      <c r="B4062" s="2"/>
      <c r="BJ4062" s="3"/>
      <c r="BL4062" s="3"/>
      <c r="BN4062" s="3"/>
      <c r="BP4062" s="3"/>
    </row>
    <row r="4063" spans="1:68" x14ac:dyDescent="0.25">
      <c r="A4063" s="1"/>
      <c r="B4063" s="2"/>
      <c r="BJ4063" s="3"/>
      <c r="BL4063" s="3"/>
      <c r="BN4063" s="3"/>
      <c r="BP4063" s="3"/>
    </row>
    <row r="4064" spans="1:68" x14ac:dyDescent="0.25">
      <c r="A4064" s="1"/>
      <c r="B4064" s="2"/>
      <c r="BJ4064" s="3"/>
      <c r="BL4064" s="3"/>
      <c r="BN4064" s="3"/>
      <c r="BP4064" s="3"/>
    </row>
    <row r="4065" spans="1:68" x14ac:dyDescent="0.25">
      <c r="A4065" s="1"/>
      <c r="B4065" s="2"/>
      <c r="BJ4065" s="3"/>
      <c r="BL4065" s="3"/>
      <c r="BN4065" s="3"/>
      <c r="BP4065" s="3"/>
    </row>
    <row r="4066" spans="1:68" x14ac:dyDescent="0.25">
      <c r="A4066" s="1"/>
      <c r="B4066" s="2"/>
      <c r="BJ4066" s="3"/>
      <c r="BL4066" s="3"/>
      <c r="BN4066" s="3"/>
      <c r="BP4066" s="3"/>
    </row>
    <row r="4067" spans="1:68" x14ac:dyDescent="0.25">
      <c r="A4067" s="1"/>
      <c r="B4067" s="2"/>
      <c r="BJ4067" s="3"/>
      <c r="BL4067" s="3"/>
      <c r="BN4067" s="3"/>
      <c r="BP4067" s="3"/>
    </row>
    <row r="4068" spans="1:68" x14ac:dyDescent="0.25">
      <c r="A4068" s="1"/>
      <c r="B4068" s="2"/>
      <c r="BJ4068" s="3"/>
      <c r="BL4068" s="3"/>
      <c r="BN4068" s="3"/>
      <c r="BP4068" s="3"/>
    </row>
    <row r="4069" spans="1:68" x14ac:dyDescent="0.25">
      <c r="A4069" s="1"/>
      <c r="B4069" s="2"/>
      <c r="BJ4069" s="3"/>
      <c r="BL4069" s="3"/>
      <c r="BN4069" s="3"/>
      <c r="BP4069" s="3"/>
    </row>
    <row r="4070" spans="1:68" x14ac:dyDescent="0.25">
      <c r="A4070" s="1"/>
      <c r="B4070" s="2"/>
      <c r="BJ4070" s="3"/>
      <c r="BL4070" s="3"/>
      <c r="BN4070" s="3"/>
      <c r="BP4070" s="3"/>
    </row>
    <row r="4071" spans="1:68" x14ac:dyDescent="0.25">
      <c r="A4071" s="1"/>
      <c r="B4071" s="2"/>
      <c r="BJ4071" s="3"/>
      <c r="BL4071" s="3"/>
      <c r="BN4071" s="3"/>
      <c r="BP4071" s="3"/>
    </row>
    <row r="4072" spans="1:68" x14ac:dyDescent="0.25">
      <c r="A4072" s="1"/>
      <c r="B4072" s="2"/>
      <c r="BJ4072" s="3"/>
      <c r="BL4072" s="3"/>
      <c r="BN4072" s="3"/>
      <c r="BP4072" s="3"/>
    </row>
    <row r="4073" spans="1:68" x14ac:dyDescent="0.25">
      <c r="A4073" s="1"/>
      <c r="B4073" s="2"/>
      <c r="BJ4073" s="3"/>
      <c r="BL4073" s="3"/>
      <c r="BN4073" s="3"/>
      <c r="BP4073" s="3"/>
    </row>
    <row r="4074" spans="1:68" x14ac:dyDescent="0.25">
      <c r="A4074" s="1"/>
      <c r="B4074" s="2"/>
      <c r="BJ4074" s="3"/>
      <c r="BL4074" s="3"/>
      <c r="BN4074" s="3"/>
      <c r="BP4074" s="3"/>
    </row>
    <row r="4075" spans="1:68" x14ac:dyDescent="0.25">
      <c r="A4075" s="1"/>
      <c r="B4075" s="2"/>
      <c r="BJ4075" s="3"/>
      <c r="BL4075" s="3"/>
      <c r="BN4075" s="3"/>
      <c r="BP4075" s="3"/>
    </row>
    <row r="4076" spans="1:68" x14ac:dyDescent="0.25">
      <c r="A4076" s="1"/>
      <c r="B4076" s="2"/>
      <c r="BJ4076" s="3"/>
      <c r="BL4076" s="3"/>
      <c r="BN4076" s="3"/>
      <c r="BP4076" s="3"/>
    </row>
    <row r="4077" spans="1:68" x14ac:dyDescent="0.25">
      <c r="A4077" s="1"/>
      <c r="B4077" s="2"/>
      <c r="BJ4077" s="3"/>
      <c r="BL4077" s="3"/>
      <c r="BN4077" s="3"/>
      <c r="BP4077" s="3"/>
    </row>
    <row r="4078" spans="1:68" x14ac:dyDescent="0.25">
      <c r="A4078" s="1"/>
      <c r="B4078" s="2"/>
      <c r="BJ4078" s="3"/>
      <c r="BL4078" s="3"/>
      <c r="BN4078" s="3"/>
      <c r="BP4078" s="3"/>
    </row>
    <row r="4079" spans="1:68" x14ac:dyDescent="0.25">
      <c r="A4079" s="1"/>
      <c r="B4079" s="2"/>
      <c r="BJ4079" s="3"/>
      <c r="BL4079" s="3"/>
      <c r="BN4079" s="3"/>
      <c r="BP4079" s="3"/>
    </row>
    <row r="4080" spans="1:68" x14ac:dyDescent="0.25">
      <c r="A4080" s="1"/>
      <c r="B4080" s="2"/>
      <c r="BJ4080" s="3"/>
      <c r="BL4080" s="3"/>
      <c r="BN4080" s="3"/>
      <c r="BP4080" s="3"/>
    </row>
    <row r="4081" spans="1:68" x14ac:dyDescent="0.25">
      <c r="A4081" s="1"/>
      <c r="B4081" s="2"/>
      <c r="BJ4081" s="3"/>
      <c r="BL4081" s="3"/>
      <c r="BN4081" s="3"/>
      <c r="BP4081" s="3"/>
    </row>
    <row r="4082" spans="1:68" x14ac:dyDescent="0.25">
      <c r="A4082" s="1"/>
      <c r="B4082" s="2"/>
      <c r="BJ4082" s="3"/>
      <c r="BL4082" s="3"/>
      <c r="BN4082" s="3"/>
      <c r="BP4082" s="3"/>
    </row>
    <row r="4083" spans="1:68" x14ac:dyDescent="0.25">
      <c r="A4083" s="1"/>
      <c r="B4083" s="2"/>
      <c r="BJ4083" s="3"/>
      <c r="BL4083" s="3"/>
      <c r="BN4083" s="3"/>
      <c r="BP4083" s="3"/>
    </row>
    <row r="4084" spans="1:68" x14ac:dyDescent="0.25">
      <c r="A4084" s="1"/>
      <c r="B4084" s="2"/>
      <c r="BJ4084" s="3"/>
      <c r="BL4084" s="3"/>
      <c r="BN4084" s="3"/>
      <c r="BP4084" s="3"/>
    </row>
    <row r="4085" spans="1:68" x14ac:dyDescent="0.25">
      <c r="A4085" s="1"/>
      <c r="B4085" s="2"/>
      <c r="BJ4085" s="3"/>
      <c r="BL4085" s="3"/>
      <c r="BN4085" s="3"/>
      <c r="BP4085" s="3"/>
    </row>
    <row r="4086" spans="1:68" x14ac:dyDescent="0.25">
      <c r="A4086" s="1"/>
      <c r="B4086" s="2"/>
      <c r="BJ4086" s="3"/>
      <c r="BL4086" s="3"/>
      <c r="BN4086" s="3"/>
      <c r="BP4086" s="3"/>
    </row>
    <row r="4087" spans="1:68" x14ac:dyDescent="0.25">
      <c r="A4087" s="1"/>
      <c r="B4087" s="2"/>
      <c r="BJ4087" s="3"/>
      <c r="BL4087" s="3"/>
      <c r="BN4087" s="3"/>
      <c r="BP4087" s="3"/>
    </row>
    <row r="4088" spans="1:68" x14ac:dyDescent="0.25">
      <c r="A4088" s="1"/>
      <c r="B4088" s="2"/>
      <c r="BJ4088" s="3"/>
      <c r="BL4088" s="3"/>
      <c r="BN4088" s="3"/>
      <c r="BP4088" s="3"/>
    </row>
    <row r="4089" spans="1:68" x14ac:dyDescent="0.25">
      <c r="A4089" s="1"/>
      <c r="B4089" s="2"/>
      <c r="BJ4089" s="3"/>
      <c r="BL4089" s="3"/>
      <c r="BN4089" s="3"/>
      <c r="BP4089" s="3"/>
    </row>
    <row r="4090" spans="1:68" x14ac:dyDescent="0.25">
      <c r="A4090" s="1"/>
      <c r="B4090" s="2"/>
      <c r="BJ4090" s="3"/>
      <c r="BL4090" s="3"/>
      <c r="BN4090" s="3"/>
      <c r="BP4090" s="3"/>
    </row>
    <row r="4091" spans="1:68" x14ac:dyDescent="0.25">
      <c r="A4091" s="1"/>
      <c r="B4091" s="2"/>
      <c r="BJ4091" s="3"/>
      <c r="BL4091" s="3"/>
      <c r="BN4091" s="3"/>
      <c r="BP4091" s="3"/>
    </row>
    <row r="4092" spans="1:68" x14ac:dyDescent="0.25">
      <c r="A4092" s="1"/>
      <c r="B4092" s="2"/>
      <c r="BJ4092" s="3"/>
      <c r="BL4092" s="3"/>
      <c r="BN4092" s="3"/>
      <c r="BP4092" s="3"/>
    </row>
    <row r="4093" spans="1:68" x14ac:dyDescent="0.25">
      <c r="A4093" s="1"/>
      <c r="B4093" s="2"/>
      <c r="BJ4093" s="3"/>
      <c r="BL4093" s="3"/>
      <c r="BN4093" s="3"/>
      <c r="BP4093" s="3"/>
    </row>
    <row r="4094" spans="1:68" x14ac:dyDescent="0.25">
      <c r="A4094" s="1"/>
      <c r="B4094" s="2"/>
      <c r="BJ4094" s="3"/>
      <c r="BL4094" s="3"/>
      <c r="BN4094" s="3"/>
      <c r="BP4094" s="3"/>
    </row>
    <row r="4095" spans="1:68" x14ac:dyDescent="0.25">
      <c r="A4095" s="1"/>
      <c r="B4095" s="2"/>
      <c r="BJ4095" s="3"/>
      <c r="BL4095" s="3"/>
      <c r="BN4095" s="3"/>
      <c r="BP4095" s="3"/>
    </row>
    <row r="4096" spans="1:68" x14ac:dyDescent="0.25">
      <c r="A4096" s="1"/>
      <c r="B4096" s="2"/>
      <c r="BJ4096" s="3"/>
      <c r="BL4096" s="3"/>
      <c r="BN4096" s="3"/>
      <c r="BP4096" s="3"/>
    </row>
    <row r="4097" spans="1:68" x14ac:dyDescent="0.25">
      <c r="A4097" s="1"/>
      <c r="B4097" s="2"/>
      <c r="BJ4097" s="3"/>
      <c r="BL4097" s="3"/>
      <c r="BN4097" s="3"/>
      <c r="BP4097" s="3"/>
    </row>
    <row r="4098" spans="1:68" x14ac:dyDescent="0.25">
      <c r="A4098" s="1"/>
      <c r="B4098" s="2"/>
      <c r="BJ4098" s="3"/>
      <c r="BL4098" s="3"/>
      <c r="BN4098" s="3"/>
      <c r="BP4098" s="3"/>
    </row>
    <row r="4099" spans="1:68" x14ac:dyDescent="0.25">
      <c r="A4099" s="1"/>
      <c r="B4099" s="2"/>
      <c r="BJ4099" s="3"/>
      <c r="BL4099" s="3"/>
      <c r="BN4099" s="3"/>
      <c r="BP4099" s="3"/>
    </row>
    <row r="4100" spans="1:68" x14ac:dyDescent="0.25">
      <c r="A4100" s="1"/>
      <c r="B4100" s="2"/>
      <c r="BJ4100" s="3"/>
      <c r="BL4100" s="3"/>
      <c r="BN4100" s="3"/>
      <c r="BP4100" s="3"/>
    </row>
    <row r="4101" spans="1:68" x14ac:dyDescent="0.25">
      <c r="A4101" s="1"/>
      <c r="B4101" s="2"/>
      <c r="BJ4101" s="3"/>
      <c r="BL4101" s="3"/>
      <c r="BN4101" s="3"/>
      <c r="BP4101" s="3"/>
    </row>
    <row r="4102" spans="1:68" x14ac:dyDescent="0.25">
      <c r="A4102" s="1"/>
      <c r="B4102" s="2"/>
      <c r="BJ4102" s="3"/>
      <c r="BL4102" s="3"/>
      <c r="BN4102" s="3"/>
      <c r="BP4102" s="3"/>
    </row>
    <row r="4103" spans="1:68" x14ac:dyDescent="0.25">
      <c r="A4103" s="1"/>
      <c r="B4103" s="2"/>
      <c r="BJ4103" s="3"/>
      <c r="BL4103" s="3"/>
      <c r="BN4103" s="3"/>
      <c r="BP4103" s="3"/>
    </row>
    <row r="4104" spans="1:68" x14ac:dyDescent="0.25">
      <c r="A4104" s="1"/>
      <c r="B4104" s="2"/>
      <c r="BJ4104" s="3"/>
      <c r="BL4104" s="3"/>
      <c r="BN4104" s="3"/>
      <c r="BP4104" s="3"/>
    </row>
    <row r="4105" spans="1:68" x14ac:dyDescent="0.25">
      <c r="A4105" s="1"/>
      <c r="B4105" s="2"/>
      <c r="BJ4105" s="3"/>
      <c r="BL4105" s="3"/>
      <c r="BN4105" s="3"/>
      <c r="BP4105" s="3"/>
    </row>
    <row r="4106" spans="1:68" x14ac:dyDescent="0.25">
      <c r="A4106" s="1"/>
      <c r="B4106" s="2"/>
      <c r="BJ4106" s="3"/>
      <c r="BL4106" s="3"/>
      <c r="BN4106" s="3"/>
      <c r="BP4106" s="3"/>
    </row>
    <row r="4107" spans="1:68" x14ac:dyDescent="0.25">
      <c r="A4107" s="1"/>
      <c r="B4107" s="2"/>
      <c r="BJ4107" s="3"/>
      <c r="BL4107" s="3"/>
      <c r="BN4107" s="3"/>
      <c r="BP4107" s="3"/>
    </row>
    <row r="4108" spans="1:68" x14ac:dyDescent="0.25">
      <c r="A4108" s="1"/>
      <c r="B4108" s="2"/>
      <c r="BJ4108" s="3"/>
      <c r="BL4108" s="3"/>
      <c r="BN4108" s="3"/>
      <c r="BP4108" s="3"/>
    </row>
    <row r="4109" spans="1:68" x14ac:dyDescent="0.25">
      <c r="A4109" s="1"/>
      <c r="B4109" s="2"/>
      <c r="BJ4109" s="3"/>
      <c r="BL4109" s="3"/>
      <c r="BN4109" s="3"/>
      <c r="BP4109" s="3"/>
    </row>
    <row r="4110" spans="1:68" x14ac:dyDescent="0.25">
      <c r="A4110" s="1"/>
      <c r="B4110" s="2"/>
      <c r="BJ4110" s="3"/>
      <c r="BL4110" s="3"/>
      <c r="BN4110" s="3"/>
      <c r="BP4110" s="3"/>
    </row>
    <row r="4111" spans="1:68" x14ac:dyDescent="0.25">
      <c r="A4111" s="1"/>
      <c r="B4111" s="2"/>
      <c r="BJ4111" s="3"/>
      <c r="BL4111" s="3"/>
      <c r="BN4111" s="3"/>
      <c r="BP4111" s="3"/>
    </row>
    <row r="4112" spans="1:68" x14ac:dyDescent="0.25">
      <c r="A4112" s="1"/>
      <c r="B4112" s="2"/>
      <c r="BJ4112" s="3"/>
      <c r="BL4112" s="3"/>
      <c r="BN4112" s="3"/>
      <c r="BP4112" s="3"/>
    </row>
    <row r="4113" spans="1:68" x14ac:dyDescent="0.25">
      <c r="A4113" s="1"/>
      <c r="B4113" s="2"/>
      <c r="BJ4113" s="3"/>
      <c r="BL4113" s="3"/>
      <c r="BN4113" s="3"/>
      <c r="BP4113" s="3"/>
    </row>
    <row r="4114" spans="1:68" x14ac:dyDescent="0.25">
      <c r="A4114" s="1"/>
      <c r="B4114" s="2"/>
      <c r="BJ4114" s="3"/>
      <c r="BL4114" s="3"/>
      <c r="BN4114" s="3"/>
      <c r="BP4114" s="3"/>
    </row>
    <row r="4115" spans="1:68" x14ac:dyDescent="0.25">
      <c r="A4115" s="1"/>
      <c r="B4115" s="2"/>
      <c r="BJ4115" s="3"/>
      <c r="BL4115" s="3"/>
      <c r="BN4115" s="3"/>
      <c r="BP4115" s="3"/>
    </row>
    <row r="4116" spans="1:68" x14ac:dyDescent="0.25">
      <c r="A4116" s="1"/>
      <c r="B4116" s="2"/>
      <c r="BJ4116" s="3"/>
      <c r="BL4116" s="3"/>
      <c r="BN4116" s="3"/>
      <c r="BP4116" s="3"/>
    </row>
    <row r="4117" spans="1:68" x14ac:dyDescent="0.25">
      <c r="A4117" s="1"/>
      <c r="B4117" s="2"/>
      <c r="BJ4117" s="3"/>
      <c r="BL4117" s="3"/>
      <c r="BN4117" s="3"/>
      <c r="BP4117" s="3"/>
    </row>
    <row r="4118" spans="1:68" x14ac:dyDescent="0.25">
      <c r="A4118" s="1"/>
      <c r="B4118" s="2"/>
      <c r="BJ4118" s="3"/>
      <c r="BL4118" s="3"/>
      <c r="BN4118" s="3"/>
      <c r="BP4118" s="3"/>
    </row>
    <row r="4119" spans="1:68" x14ac:dyDescent="0.25">
      <c r="A4119" s="1"/>
      <c r="B4119" s="2"/>
      <c r="BJ4119" s="3"/>
      <c r="BL4119" s="3"/>
      <c r="BN4119" s="3"/>
      <c r="BP4119" s="3"/>
    </row>
    <row r="4120" spans="1:68" x14ac:dyDescent="0.25">
      <c r="A4120" s="1"/>
      <c r="B4120" s="2"/>
      <c r="BJ4120" s="3"/>
      <c r="BL4120" s="3"/>
      <c r="BN4120" s="3"/>
      <c r="BP4120" s="3"/>
    </row>
    <row r="4121" spans="1:68" x14ac:dyDescent="0.25">
      <c r="A4121" s="1"/>
      <c r="B4121" s="2"/>
      <c r="BJ4121" s="3"/>
      <c r="BL4121" s="3"/>
      <c r="BN4121" s="3"/>
      <c r="BP4121" s="3"/>
    </row>
    <row r="4122" spans="1:68" x14ac:dyDescent="0.25">
      <c r="A4122" s="1"/>
      <c r="B4122" s="2"/>
      <c r="BJ4122" s="3"/>
      <c r="BL4122" s="3"/>
      <c r="BN4122" s="3"/>
      <c r="BP4122" s="3"/>
    </row>
    <row r="4123" spans="1:68" x14ac:dyDescent="0.25">
      <c r="A4123" s="1"/>
      <c r="B4123" s="2"/>
      <c r="BJ4123" s="3"/>
      <c r="BL4123" s="3"/>
      <c r="BN4123" s="3"/>
      <c r="BP4123" s="3"/>
    </row>
    <row r="4124" spans="1:68" x14ac:dyDescent="0.25">
      <c r="A4124" s="1"/>
      <c r="B4124" s="2"/>
      <c r="BJ4124" s="3"/>
      <c r="BL4124" s="3"/>
      <c r="BN4124" s="3"/>
      <c r="BP4124" s="3"/>
    </row>
    <row r="4125" spans="1:68" x14ac:dyDescent="0.25">
      <c r="A4125" s="1"/>
      <c r="B4125" s="2"/>
      <c r="BJ4125" s="3"/>
      <c r="BL4125" s="3"/>
      <c r="BN4125" s="3"/>
      <c r="BP4125" s="3"/>
    </row>
    <row r="4126" spans="1:68" x14ac:dyDescent="0.25">
      <c r="A4126" s="1"/>
      <c r="B4126" s="2"/>
      <c r="BJ4126" s="3"/>
      <c r="BL4126" s="3"/>
      <c r="BN4126" s="3"/>
      <c r="BP4126" s="3"/>
    </row>
    <row r="4127" spans="1:68" x14ac:dyDescent="0.25">
      <c r="A4127" s="1"/>
      <c r="B4127" s="2"/>
      <c r="BJ4127" s="3"/>
      <c r="BL4127" s="3"/>
      <c r="BN4127" s="3"/>
      <c r="BP4127" s="3"/>
    </row>
    <row r="4128" spans="1:68" x14ac:dyDescent="0.25">
      <c r="A4128" s="1"/>
      <c r="B4128" s="2"/>
      <c r="BJ4128" s="3"/>
      <c r="BL4128" s="3"/>
      <c r="BN4128" s="3"/>
      <c r="BP4128" s="3"/>
    </row>
    <row r="4129" spans="1:68" x14ac:dyDescent="0.25">
      <c r="A4129" s="1"/>
      <c r="B4129" s="2"/>
      <c r="BJ4129" s="3"/>
      <c r="BL4129" s="3"/>
      <c r="BN4129" s="3"/>
      <c r="BP4129" s="3"/>
    </row>
    <row r="4130" spans="1:68" x14ac:dyDescent="0.25">
      <c r="A4130" s="1"/>
      <c r="B4130" s="2"/>
      <c r="BJ4130" s="3"/>
      <c r="BL4130" s="3"/>
      <c r="BN4130" s="3"/>
      <c r="BP4130" s="3"/>
    </row>
    <row r="4131" spans="1:68" x14ac:dyDescent="0.25">
      <c r="A4131" s="1"/>
      <c r="B4131" s="2"/>
      <c r="BJ4131" s="3"/>
      <c r="BL4131" s="3"/>
      <c r="BN4131" s="3"/>
      <c r="BP4131" s="3"/>
    </row>
    <row r="4132" spans="1:68" x14ac:dyDescent="0.25">
      <c r="A4132" s="1"/>
      <c r="B4132" s="2"/>
      <c r="BJ4132" s="3"/>
      <c r="BL4132" s="3"/>
      <c r="BN4132" s="3"/>
      <c r="BP4132" s="3"/>
    </row>
    <row r="4133" spans="1:68" x14ac:dyDescent="0.25">
      <c r="A4133" s="1"/>
      <c r="B4133" s="2"/>
      <c r="BJ4133" s="3"/>
      <c r="BL4133" s="3"/>
      <c r="BN4133" s="3"/>
      <c r="BP4133" s="3"/>
    </row>
    <row r="4134" spans="1:68" x14ac:dyDescent="0.25">
      <c r="A4134" s="1"/>
      <c r="B4134" s="2"/>
      <c r="BJ4134" s="3"/>
      <c r="BL4134" s="3"/>
      <c r="BN4134" s="3"/>
      <c r="BP4134" s="3"/>
    </row>
    <row r="4135" spans="1:68" x14ac:dyDescent="0.25">
      <c r="A4135" s="1"/>
      <c r="B4135" s="2"/>
      <c r="BJ4135" s="3"/>
      <c r="BL4135" s="3"/>
      <c r="BN4135" s="3"/>
      <c r="BP4135" s="3"/>
    </row>
    <row r="4136" spans="1:68" x14ac:dyDescent="0.25">
      <c r="A4136" s="1"/>
      <c r="B4136" s="2"/>
      <c r="BJ4136" s="3"/>
      <c r="BL4136" s="3"/>
      <c r="BN4136" s="3"/>
      <c r="BP4136" s="3"/>
    </row>
    <row r="4137" spans="1:68" x14ac:dyDescent="0.25">
      <c r="A4137" s="1"/>
      <c r="B4137" s="2"/>
      <c r="BJ4137" s="3"/>
      <c r="BL4137" s="3"/>
      <c r="BN4137" s="3"/>
      <c r="BP4137" s="3"/>
    </row>
    <row r="4138" spans="1:68" x14ac:dyDescent="0.25">
      <c r="A4138" s="1"/>
      <c r="B4138" s="2"/>
      <c r="BJ4138" s="3"/>
      <c r="BL4138" s="3"/>
      <c r="BN4138" s="3"/>
      <c r="BP4138" s="3"/>
    </row>
    <row r="4139" spans="1:68" x14ac:dyDescent="0.25">
      <c r="A4139" s="1"/>
      <c r="B4139" s="2"/>
      <c r="BJ4139" s="3"/>
      <c r="BL4139" s="3"/>
      <c r="BN4139" s="3"/>
      <c r="BP4139" s="3"/>
    </row>
    <row r="4140" spans="1:68" x14ac:dyDescent="0.25">
      <c r="A4140" s="1"/>
      <c r="B4140" s="2"/>
      <c r="BJ4140" s="3"/>
      <c r="BL4140" s="3"/>
      <c r="BN4140" s="3"/>
      <c r="BP4140" s="3"/>
    </row>
    <row r="4141" spans="1:68" x14ac:dyDescent="0.25">
      <c r="A4141" s="1"/>
      <c r="B4141" s="2"/>
      <c r="BJ4141" s="3"/>
      <c r="BL4141" s="3"/>
      <c r="BN4141" s="3"/>
      <c r="BP4141" s="3"/>
    </row>
    <row r="4142" spans="1:68" x14ac:dyDescent="0.25">
      <c r="A4142" s="1"/>
      <c r="B4142" s="2"/>
      <c r="BJ4142" s="3"/>
      <c r="BL4142" s="3"/>
      <c r="BN4142" s="3"/>
      <c r="BP4142" s="3"/>
    </row>
    <row r="4143" spans="1:68" x14ac:dyDescent="0.25">
      <c r="A4143" s="1"/>
      <c r="B4143" s="2"/>
      <c r="BJ4143" s="3"/>
      <c r="BL4143" s="3"/>
      <c r="BN4143" s="3"/>
      <c r="BP4143" s="3"/>
    </row>
    <row r="4144" spans="1:68" x14ac:dyDescent="0.25">
      <c r="A4144" s="1"/>
      <c r="B4144" s="2"/>
      <c r="BJ4144" s="3"/>
      <c r="BL4144" s="3"/>
      <c r="BN4144" s="3"/>
      <c r="BP4144" s="3"/>
    </row>
    <row r="4145" spans="1:68" x14ac:dyDescent="0.25">
      <c r="A4145" s="1"/>
      <c r="B4145" s="2"/>
      <c r="BJ4145" s="3"/>
      <c r="BL4145" s="3"/>
      <c r="BN4145" s="3"/>
      <c r="BP4145" s="3"/>
    </row>
    <row r="4146" spans="1:68" x14ac:dyDescent="0.25">
      <c r="A4146" s="1"/>
      <c r="B4146" s="2"/>
      <c r="BJ4146" s="3"/>
      <c r="BL4146" s="3"/>
      <c r="BN4146" s="3"/>
      <c r="BP4146" s="3"/>
    </row>
    <row r="4147" spans="1:68" x14ac:dyDescent="0.25">
      <c r="A4147" s="1"/>
      <c r="B4147" s="2"/>
      <c r="BJ4147" s="3"/>
      <c r="BL4147" s="3"/>
      <c r="BN4147" s="3"/>
      <c r="BP4147" s="3"/>
    </row>
    <row r="4148" spans="1:68" x14ac:dyDescent="0.25">
      <c r="A4148" s="1"/>
      <c r="B4148" s="2"/>
      <c r="BJ4148" s="3"/>
      <c r="BL4148" s="3"/>
      <c r="BN4148" s="3"/>
      <c r="BP4148" s="3"/>
    </row>
    <row r="4149" spans="1:68" x14ac:dyDescent="0.25">
      <c r="A4149" s="1"/>
      <c r="B4149" s="2"/>
      <c r="BJ4149" s="3"/>
      <c r="BL4149" s="3"/>
      <c r="BN4149" s="3"/>
      <c r="BP4149" s="3"/>
    </row>
    <row r="4150" spans="1:68" x14ac:dyDescent="0.25">
      <c r="A4150" s="1"/>
      <c r="B4150" s="2"/>
      <c r="BJ4150" s="3"/>
      <c r="BL4150" s="3"/>
      <c r="BN4150" s="3"/>
      <c r="BP4150" s="3"/>
    </row>
    <row r="4151" spans="1:68" x14ac:dyDescent="0.25">
      <c r="A4151" s="1"/>
      <c r="B4151" s="2"/>
      <c r="BJ4151" s="3"/>
      <c r="BL4151" s="3"/>
      <c r="BN4151" s="3"/>
      <c r="BP4151" s="3"/>
    </row>
    <row r="4152" spans="1:68" x14ac:dyDescent="0.25">
      <c r="A4152" s="1"/>
      <c r="B4152" s="2"/>
      <c r="BJ4152" s="3"/>
      <c r="BL4152" s="3"/>
      <c r="BN4152" s="3"/>
      <c r="BP4152" s="3"/>
    </row>
    <row r="4153" spans="1:68" x14ac:dyDescent="0.25">
      <c r="A4153" s="1"/>
      <c r="B4153" s="2"/>
      <c r="BJ4153" s="3"/>
      <c r="BL4153" s="3"/>
      <c r="BN4153" s="3"/>
      <c r="BP4153" s="3"/>
    </row>
    <row r="4154" spans="1:68" x14ac:dyDescent="0.25">
      <c r="A4154" s="1"/>
      <c r="B4154" s="2"/>
      <c r="BJ4154" s="3"/>
      <c r="BL4154" s="3"/>
      <c r="BN4154" s="3"/>
      <c r="BP4154" s="3"/>
    </row>
    <row r="4155" spans="1:68" x14ac:dyDescent="0.25">
      <c r="A4155" s="1"/>
      <c r="B4155" s="2"/>
      <c r="BJ4155" s="3"/>
      <c r="BL4155" s="3"/>
      <c r="BN4155" s="3"/>
      <c r="BP4155" s="3"/>
    </row>
    <row r="4156" spans="1:68" x14ac:dyDescent="0.25">
      <c r="A4156" s="1"/>
      <c r="B4156" s="2"/>
      <c r="BJ4156" s="3"/>
      <c r="BL4156" s="3"/>
      <c r="BN4156" s="3"/>
      <c r="BP4156" s="3"/>
    </row>
    <row r="4157" spans="1:68" x14ac:dyDescent="0.25">
      <c r="A4157" s="1"/>
      <c r="B4157" s="2"/>
      <c r="BJ4157" s="3"/>
      <c r="BL4157" s="3"/>
      <c r="BN4157" s="3"/>
      <c r="BP4157" s="3"/>
    </row>
    <row r="4158" spans="1:68" x14ac:dyDescent="0.25">
      <c r="A4158" s="1"/>
      <c r="B4158" s="2"/>
      <c r="BJ4158" s="3"/>
      <c r="BL4158" s="3"/>
      <c r="BN4158" s="3"/>
      <c r="BP4158" s="3"/>
    </row>
    <row r="4159" spans="1:68" x14ac:dyDescent="0.25">
      <c r="A4159" s="1"/>
      <c r="B4159" s="2"/>
      <c r="BJ4159" s="3"/>
      <c r="BL4159" s="3"/>
      <c r="BN4159" s="3"/>
      <c r="BP4159" s="3"/>
    </row>
    <row r="4160" spans="1:68" x14ac:dyDescent="0.25">
      <c r="A4160" s="1"/>
      <c r="B4160" s="2"/>
      <c r="BJ4160" s="3"/>
      <c r="BL4160" s="3"/>
      <c r="BN4160" s="3"/>
      <c r="BP4160" s="3"/>
    </row>
    <row r="4161" spans="1:68" x14ac:dyDescent="0.25">
      <c r="A4161" s="1"/>
      <c r="B4161" s="2"/>
      <c r="BJ4161" s="3"/>
      <c r="BL4161" s="3"/>
      <c r="BN4161" s="3"/>
      <c r="BP4161" s="3"/>
    </row>
    <row r="4162" spans="1:68" x14ac:dyDescent="0.25">
      <c r="A4162" s="1"/>
      <c r="B4162" s="2"/>
      <c r="BJ4162" s="3"/>
      <c r="BL4162" s="3"/>
      <c r="BN4162" s="3"/>
      <c r="BP4162" s="3"/>
    </row>
    <row r="4163" spans="1:68" x14ac:dyDescent="0.25">
      <c r="A4163" s="1"/>
      <c r="B4163" s="2"/>
      <c r="BJ4163" s="3"/>
      <c r="BL4163" s="3"/>
      <c r="BN4163" s="3"/>
      <c r="BP4163" s="3"/>
    </row>
    <row r="4164" spans="1:68" x14ac:dyDescent="0.25">
      <c r="A4164" s="1"/>
      <c r="B4164" s="2"/>
      <c r="BJ4164" s="3"/>
      <c r="BL4164" s="3"/>
      <c r="BN4164" s="3"/>
      <c r="BP4164" s="3"/>
    </row>
    <row r="4165" spans="1:68" x14ac:dyDescent="0.25">
      <c r="A4165" s="1"/>
      <c r="B4165" s="2"/>
      <c r="BJ4165" s="3"/>
      <c r="BL4165" s="3"/>
      <c r="BN4165" s="3"/>
      <c r="BP4165" s="3"/>
    </row>
    <row r="4166" spans="1:68" x14ac:dyDescent="0.25">
      <c r="A4166" s="1"/>
      <c r="B4166" s="2"/>
      <c r="BJ4166" s="3"/>
      <c r="BL4166" s="3"/>
      <c r="BN4166" s="3"/>
      <c r="BP4166" s="3"/>
    </row>
    <row r="4167" spans="1:68" x14ac:dyDescent="0.25">
      <c r="A4167" s="1"/>
      <c r="B4167" s="2"/>
      <c r="BJ4167" s="3"/>
      <c r="BL4167" s="3"/>
      <c r="BN4167" s="3"/>
      <c r="BP4167" s="3"/>
    </row>
    <row r="4168" spans="1:68" x14ac:dyDescent="0.25">
      <c r="A4168" s="1"/>
      <c r="B4168" s="2"/>
      <c r="BJ4168" s="3"/>
      <c r="BL4168" s="3"/>
      <c r="BN4168" s="3"/>
      <c r="BP4168" s="3"/>
    </row>
    <row r="4169" spans="1:68" x14ac:dyDescent="0.25">
      <c r="A4169" s="1"/>
      <c r="B4169" s="2"/>
      <c r="BJ4169" s="3"/>
      <c r="BL4169" s="3"/>
      <c r="BN4169" s="3"/>
      <c r="BP4169" s="3"/>
    </row>
    <row r="4170" spans="1:68" x14ac:dyDescent="0.25">
      <c r="A4170" s="1"/>
      <c r="B4170" s="2"/>
      <c r="BJ4170" s="3"/>
      <c r="BL4170" s="3"/>
      <c r="BN4170" s="3"/>
      <c r="BP4170" s="3"/>
    </row>
    <row r="4171" spans="1:68" x14ac:dyDescent="0.25">
      <c r="A4171" s="1"/>
      <c r="B4171" s="2"/>
      <c r="BJ4171" s="3"/>
      <c r="BL4171" s="3"/>
      <c r="BN4171" s="3"/>
      <c r="BP4171" s="3"/>
    </row>
    <row r="4172" spans="1:68" x14ac:dyDescent="0.25">
      <c r="A4172" s="1"/>
      <c r="B4172" s="2"/>
      <c r="BJ4172" s="3"/>
      <c r="BL4172" s="3"/>
      <c r="BN4172" s="3"/>
      <c r="BP4172" s="3"/>
    </row>
    <row r="4173" spans="1:68" x14ac:dyDescent="0.25">
      <c r="A4173" s="1"/>
      <c r="B4173" s="2"/>
      <c r="BJ4173" s="3"/>
      <c r="BL4173" s="3"/>
      <c r="BN4173" s="3"/>
      <c r="BP4173" s="3"/>
    </row>
    <row r="4174" spans="1:68" x14ac:dyDescent="0.25">
      <c r="A4174" s="1"/>
      <c r="B4174" s="2"/>
      <c r="BJ4174" s="3"/>
      <c r="BL4174" s="3"/>
      <c r="BN4174" s="3"/>
      <c r="BP4174" s="3"/>
    </row>
    <row r="4175" spans="1:68" x14ac:dyDescent="0.25">
      <c r="A4175" s="1"/>
      <c r="B4175" s="2"/>
      <c r="BJ4175" s="3"/>
      <c r="BL4175" s="3"/>
      <c r="BN4175" s="3"/>
      <c r="BP4175" s="3"/>
    </row>
    <row r="4176" spans="1:68" x14ac:dyDescent="0.25">
      <c r="A4176" s="1"/>
      <c r="B4176" s="2"/>
      <c r="BJ4176" s="3"/>
      <c r="BL4176" s="3"/>
      <c r="BN4176" s="3"/>
      <c r="BP4176" s="3"/>
    </row>
    <row r="4177" spans="1:68" x14ac:dyDescent="0.25">
      <c r="A4177" s="1"/>
      <c r="B4177" s="2"/>
      <c r="BJ4177" s="3"/>
      <c r="BL4177" s="3"/>
      <c r="BN4177" s="3"/>
      <c r="BP4177" s="3"/>
    </row>
    <row r="4178" spans="1:68" x14ac:dyDescent="0.25">
      <c r="A4178" s="1"/>
      <c r="B4178" s="2"/>
      <c r="BJ4178" s="3"/>
      <c r="BL4178" s="3"/>
      <c r="BN4178" s="3"/>
      <c r="BP4178" s="3"/>
    </row>
    <row r="4179" spans="1:68" x14ac:dyDescent="0.25">
      <c r="A4179" s="1"/>
      <c r="B4179" s="2"/>
      <c r="BJ4179" s="3"/>
      <c r="BL4179" s="3"/>
      <c r="BN4179" s="3"/>
      <c r="BP4179" s="3"/>
    </row>
    <row r="4180" spans="1:68" x14ac:dyDescent="0.25">
      <c r="A4180" s="1"/>
      <c r="B4180" s="2"/>
      <c r="BJ4180" s="3"/>
      <c r="BL4180" s="3"/>
      <c r="BN4180" s="3"/>
      <c r="BP4180" s="3"/>
    </row>
    <row r="4181" spans="1:68" x14ac:dyDescent="0.25">
      <c r="A4181" s="1"/>
      <c r="B4181" s="2"/>
      <c r="BJ4181" s="3"/>
      <c r="BL4181" s="3"/>
      <c r="BN4181" s="3"/>
      <c r="BP4181" s="3"/>
    </row>
    <row r="4182" spans="1:68" x14ac:dyDescent="0.25">
      <c r="A4182" s="1"/>
      <c r="B4182" s="2"/>
      <c r="BJ4182" s="3"/>
      <c r="BL4182" s="3"/>
      <c r="BN4182" s="3"/>
      <c r="BP4182" s="3"/>
    </row>
    <row r="4183" spans="1:68" x14ac:dyDescent="0.25">
      <c r="A4183" s="1"/>
      <c r="B4183" s="2"/>
      <c r="BJ4183" s="3"/>
      <c r="BL4183" s="3"/>
      <c r="BN4183" s="3"/>
      <c r="BP4183" s="3"/>
    </row>
    <row r="4184" spans="1:68" x14ac:dyDescent="0.25">
      <c r="A4184" s="1"/>
      <c r="B4184" s="2"/>
      <c r="BJ4184" s="3"/>
      <c r="BL4184" s="3"/>
      <c r="BN4184" s="3"/>
      <c r="BP4184" s="3"/>
    </row>
    <row r="4185" spans="1:68" x14ac:dyDescent="0.25">
      <c r="A4185" s="1"/>
      <c r="B4185" s="2"/>
      <c r="BJ4185" s="3"/>
      <c r="BL4185" s="3"/>
      <c r="BN4185" s="3"/>
      <c r="BP4185" s="3"/>
    </row>
    <row r="4186" spans="1:68" x14ac:dyDescent="0.25">
      <c r="A4186" s="1"/>
      <c r="B4186" s="2"/>
      <c r="BJ4186" s="3"/>
      <c r="BL4186" s="3"/>
      <c r="BN4186" s="3"/>
      <c r="BP4186" s="3"/>
    </row>
    <row r="4187" spans="1:68" x14ac:dyDescent="0.25">
      <c r="A4187" s="1"/>
      <c r="B4187" s="2"/>
      <c r="BJ4187" s="3"/>
      <c r="BL4187" s="3"/>
      <c r="BN4187" s="3"/>
      <c r="BP4187" s="3"/>
    </row>
    <row r="4188" spans="1:68" x14ac:dyDescent="0.25">
      <c r="A4188" s="1"/>
      <c r="B4188" s="2"/>
      <c r="BJ4188" s="3"/>
      <c r="BL4188" s="3"/>
      <c r="BN4188" s="3"/>
      <c r="BP4188" s="3"/>
    </row>
    <row r="4189" spans="1:68" x14ac:dyDescent="0.25">
      <c r="A4189" s="1"/>
      <c r="B4189" s="2"/>
      <c r="BJ4189" s="3"/>
      <c r="BL4189" s="3"/>
      <c r="BN4189" s="3"/>
      <c r="BP4189" s="3"/>
    </row>
    <row r="4190" spans="1:68" x14ac:dyDescent="0.25">
      <c r="A4190" s="1"/>
      <c r="B4190" s="2"/>
      <c r="BJ4190" s="3"/>
      <c r="BL4190" s="3"/>
      <c r="BN4190" s="3"/>
      <c r="BP4190" s="3"/>
    </row>
    <row r="4191" spans="1:68" x14ac:dyDescent="0.25">
      <c r="A4191" s="1"/>
      <c r="B4191" s="2"/>
      <c r="BJ4191" s="3"/>
      <c r="BL4191" s="3"/>
      <c r="BN4191" s="3"/>
      <c r="BP4191" s="3"/>
    </row>
    <row r="4192" spans="1:68" x14ac:dyDescent="0.25">
      <c r="A4192" s="1"/>
      <c r="B4192" s="2"/>
      <c r="BJ4192" s="3"/>
      <c r="BL4192" s="3"/>
      <c r="BN4192" s="3"/>
      <c r="BP4192" s="3"/>
    </row>
    <row r="4193" spans="1:68" x14ac:dyDescent="0.25">
      <c r="A4193" s="1"/>
      <c r="B4193" s="2"/>
      <c r="BJ4193" s="3"/>
      <c r="BL4193" s="3"/>
      <c r="BN4193" s="3"/>
      <c r="BP4193" s="3"/>
    </row>
    <row r="4194" spans="1:68" x14ac:dyDescent="0.25">
      <c r="A4194" s="1"/>
      <c r="B4194" s="2"/>
      <c r="BJ4194" s="3"/>
      <c r="BL4194" s="3"/>
      <c r="BN4194" s="3"/>
      <c r="BP4194" s="3"/>
    </row>
    <row r="4195" spans="1:68" x14ac:dyDescent="0.25">
      <c r="A4195" s="1"/>
      <c r="B4195" s="2"/>
      <c r="BJ4195" s="3"/>
      <c r="BL4195" s="3"/>
      <c r="BN4195" s="3"/>
      <c r="BP4195" s="3"/>
    </row>
    <row r="4196" spans="1:68" x14ac:dyDescent="0.25">
      <c r="A4196" s="1"/>
      <c r="B4196" s="2"/>
      <c r="BJ4196" s="3"/>
      <c r="BL4196" s="3"/>
      <c r="BN4196" s="3"/>
      <c r="BP4196" s="3"/>
    </row>
    <row r="4197" spans="1:68" x14ac:dyDescent="0.25">
      <c r="A4197" s="1"/>
      <c r="B4197" s="2"/>
      <c r="BJ4197" s="3"/>
      <c r="BL4197" s="3"/>
      <c r="BN4197" s="3"/>
      <c r="BP4197" s="3"/>
    </row>
    <row r="4198" spans="1:68" x14ac:dyDescent="0.25">
      <c r="A4198" s="1"/>
      <c r="B4198" s="2"/>
      <c r="BJ4198" s="3"/>
      <c r="BL4198" s="3"/>
      <c r="BN4198" s="3"/>
      <c r="BP4198" s="3"/>
    </row>
    <row r="4199" spans="1:68" x14ac:dyDescent="0.25">
      <c r="A4199" s="1"/>
      <c r="B4199" s="2"/>
      <c r="BJ4199" s="3"/>
      <c r="BL4199" s="3"/>
      <c r="BN4199" s="3"/>
      <c r="BP4199" s="3"/>
    </row>
    <row r="4200" spans="1:68" x14ac:dyDescent="0.25">
      <c r="A4200" s="1"/>
      <c r="B4200" s="2"/>
      <c r="BJ4200" s="3"/>
      <c r="BL4200" s="3"/>
      <c r="BN4200" s="3"/>
      <c r="BP4200" s="3"/>
    </row>
    <row r="4201" spans="1:68" x14ac:dyDescent="0.25">
      <c r="A4201" s="1"/>
      <c r="B4201" s="2"/>
      <c r="BJ4201" s="3"/>
      <c r="BL4201" s="3"/>
      <c r="BN4201" s="3"/>
      <c r="BP4201" s="3"/>
    </row>
    <row r="4202" spans="1:68" x14ac:dyDescent="0.25">
      <c r="A4202" s="1"/>
      <c r="B4202" s="2"/>
      <c r="BJ4202" s="3"/>
      <c r="BL4202" s="3"/>
      <c r="BN4202" s="3"/>
      <c r="BP4202" s="3"/>
    </row>
    <row r="4203" spans="1:68" x14ac:dyDescent="0.25">
      <c r="A4203" s="1"/>
      <c r="B4203" s="2"/>
      <c r="BJ4203" s="3"/>
      <c r="BL4203" s="3"/>
      <c r="BN4203" s="3"/>
      <c r="BP4203" s="3"/>
    </row>
    <row r="4204" spans="1:68" x14ac:dyDescent="0.25">
      <c r="A4204" s="1"/>
      <c r="B4204" s="2"/>
      <c r="BJ4204" s="3"/>
      <c r="BL4204" s="3"/>
      <c r="BN4204" s="3"/>
      <c r="BP4204" s="3"/>
    </row>
    <row r="4205" spans="1:68" x14ac:dyDescent="0.25">
      <c r="A4205" s="1"/>
      <c r="B4205" s="2"/>
      <c r="BJ4205" s="3"/>
      <c r="BL4205" s="3"/>
      <c r="BN4205" s="3"/>
      <c r="BP4205" s="3"/>
    </row>
    <row r="4206" spans="1:68" x14ac:dyDescent="0.25">
      <c r="A4206" s="1"/>
      <c r="B4206" s="2"/>
      <c r="BJ4206" s="3"/>
      <c r="BL4206" s="3"/>
      <c r="BN4206" s="3"/>
      <c r="BP4206" s="3"/>
    </row>
    <row r="4207" spans="1:68" x14ac:dyDescent="0.25">
      <c r="A4207" s="1"/>
      <c r="B4207" s="2"/>
      <c r="BJ4207" s="3"/>
      <c r="BL4207" s="3"/>
      <c r="BN4207" s="3"/>
      <c r="BP4207" s="3"/>
    </row>
    <row r="4208" spans="1:68" x14ac:dyDescent="0.25">
      <c r="A4208" s="1"/>
      <c r="B4208" s="2"/>
      <c r="BJ4208" s="3"/>
      <c r="BL4208" s="3"/>
      <c r="BN4208" s="3"/>
      <c r="BP4208" s="3"/>
    </row>
    <row r="4209" spans="1:68" x14ac:dyDescent="0.25">
      <c r="A4209" s="1"/>
      <c r="B4209" s="2"/>
      <c r="BJ4209" s="3"/>
      <c r="BL4209" s="3"/>
      <c r="BN4209" s="3"/>
      <c r="BP4209" s="3"/>
    </row>
    <row r="4210" spans="1:68" x14ac:dyDescent="0.25">
      <c r="A4210" s="1"/>
      <c r="B4210" s="2"/>
      <c r="BJ4210" s="3"/>
      <c r="BL4210" s="3"/>
      <c r="BN4210" s="3"/>
      <c r="BP4210" s="3"/>
    </row>
    <row r="4211" spans="1:68" x14ac:dyDescent="0.25">
      <c r="A4211" s="1"/>
      <c r="B4211" s="2"/>
      <c r="BJ4211" s="3"/>
      <c r="BL4211" s="3"/>
      <c r="BN4211" s="3"/>
      <c r="BP4211" s="3"/>
    </row>
    <row r="4212" spans="1:68" x14ac:dyDescent="0.25">
      <c r="A4212" s="1"/>
      <c r="B4212" s="2"/>
      <c r="BJ4212" s="3"/>
      <c r="BL4212" s="3"/>
      <c r="BN4212" s="3"/>
      <c r="BP4212" s="3"/>
    </row>
    <row r="4213" spans="1:68" x14ac:dyDescent="0.25">
      <c r="A4213" s="1"/>
      <c r="B4213" s="2"/>
      <c r="BJ4213" s="3"/>
      <c r="BL4213" s="3"/>
      <c r="BN4213" s="3"/>
      <c r="BP4213" s="3"/>
    </row>
    <row r="4214" spans="1:68" x14ac:dyDescent="0.25">
      <c r="A4214" s="1"/>
      <c r="B4214" s="2"/>
      <c r="BJ4214" s="3"/>
      <c r="BL4214" s="3"/>
      <c r="BN4214" s="3"/>
      <c r="BP4214" s="3"/>
    </row>
    <row r="4215" spans="1:68" x14ac:dyDescent="0.25">
      <c r="A4215" s="1"/>
      <c r="B4215" s="2"/>
      <c r="BJ4215" s="3"/>
      <c r="BL4215" s="3"/>
      <c r="BN4215" s="3"/>
      <c r="BP4215" s="3"/>
    </row>
    <row r="4216" spans="1:68" x14ac:dyDescent="0.25">
      <c r="A4216" s="1"/>
      <c r="B4216" s="2"/>
      <c r="BJ4216" s="3"/>
      <c r="BL4216" s="3"/>
      <c r="BN4216" s="3"/>
      <c r="BP4216" s="3"/>
    </row>
    <row r="4217" spans="1:68" x14ac:dyDescent="0.25">
      <c r="A4217" s="1"/>
      <c r="B4217" s="2"/>
      <c r="BJ4217" s="3"/>
      <c r="BL4217" s="3"/>
      <c r="BN4217" s="3"/>
      <c r="BP4217" s="3"/>
    </row>
    <row r="4218" spans="1:68" x14ac:dyDescent="0.25">
      <c r="A4218" s="1"/>
      <c r="B4218" s="2"/>
      <c r="BJ4218" s="3"/>
      <c r="BL4218" s="3"/>
      <c r="BN4218" s="3"/>
      <c r="BP4218" s="3"/>
    </row>
    <row r="4219" spans="1:68" x14ac:dyDescent="0.25">
      <c r="A4219" s="1"/>
      <c r="B4219" s="2"/>
      <c r="BJ4219" s="3"/>
      <c r="BL4219" s="3"/>
      <c r="BN4219" s="3"/>
      <c r="BP4219" s="3"/>
    </row>
    <row r="4220" spans="1:68" x14ac:dyDescent="0.25">
      <c r="A4220" s="1"/>
      <c r="B4220" s="2"/>
      <c r="BJ4220" s="3"/>
      <c r="BL4220" s="3"/>
      <c r="BN4220" s="3"/>
      <c r="BP4220" s="3"/>
    </row>
    <row r="4221" spans="1:68" x14ac:dyDescent="0.25">
      <c r="A4221" s="1"/>
      <c r="B4221" s="2"/>
      <c r="BJ4221" s="3"/>
      <c r="BL4221" s="3"/>
      <c r="BN4221" s="3"/>
      <c r="BP4221" s="3"/>
    </row>
    <row r="4222" spans="1:68" x14ac:dyDescent="0.25">
      <c r="A4222" s="1"/>
      <c r="B4222" s="2"/>
      <c r="BJ4222" s="3"/>
      <c r="BL4222" s="3"/>
      <c r="BN4222" s="3"/>
      <c r="BP4222" s="3"/>
    </row>
    <row r="4223" spans="1:68" x14ac:dyDescent="0.25">
      <c r="A4223" s="1"/>
      <c r="B4223" s="2"/>
      <c r="BJ4223" s="3"/>
      <c r="BL4223" s="3"/>
      <c r="BN4223" s="3"/>
      <c r="BP4223" s="3"/>
    </row>
    <row r="4224" spans="1:68" x14ac:dyDescent="0.25">
      <c r="A4224" s="1"/>
      <c r="B4224" s="2"/>
      <c r="BJ4224" s="3"/>
      <c r="BL4224" s="3"/>
      <c r="BN4224" s="3"/>
      <c r="BP4224" s="3"/>
    </row>
    <row r="4225" spans="1:68" x14ac:dyDescent="0.25">
      <c r="A4225" s="1"/>
      <c r="B4225" s="2"/>
      <c r="BJ4225" s="3"/>
      <c r="BL4225" s="3"/>
      <c r="BN4225" s="3"/>
      <c r="BP4225" s="3"/>
    </row>
    <row r="4226" spans="1:68" x14ac:dyDescent="0.25">
      <c r="A4226" s="1"/>
      <c r="B4226" s="2"/>
      <c r="BJ4226" s="3"/>
      <c r="BL4226" s="3"/>
      <c r="BN4226" s="3"/>
      <c r="BP4226" s="3"/>
    </row>
    <row r="4227" spans="1:68" x14ac:dyDescent="0.25">
      <c r="A4227" s="1"/>
      <c r="B4227" s="2"/>
      <c r="BJ4227" s="3"/>
      <c r="BL4227" s="3"/>
      <c r="BN4227" s="3"/>
      <c r="BP4227" s="3"/>
    </row>
    <row r="4228" spans="1:68" x14ac:dyDescent="0.25">
      <c r="A4228" s="1"/>
      <c r="B4228" s="2"/>
      <c r="BJ4228" s="3"/>
      <c r="BL4228" s="3"/>
      <c r="BN4228" s="3"/>
      <c r="BP4228" s="3"/>
    </row>
    <row r="4229" spans="1:68" x14ac:dyDescent="0.25">
      <c r="A4229" s="1"/>
      <c r="B4229" s="2"/>
      <c r="BJ4229" s="3"/>
      <c r="BL4229" s="3"/>
      <c r="BN4229" s="3"/>
      <c r="BP4229" s="3"/>
    </row>
    <row r="4230" spans="1:68" x14ac:dyDescent="0.25">
      <c r="A4230" s="1"/>
      <c r="B4230" s="2"/>
      <c r="BJ4230" s="3"/>
      <c r="BL4230" s="3"/>
      <c r="BN4230" s="3"/>
      <c r="BP4230" s="3"/>
    </row>
    <row r="4231" spans="1:68" x14ac:dyDescent="0.25">
      <c r="A4231" s="1"/>
      <c r="B4231" s="2"/>
      <c r="BJ4231" s="3"/>
      <c r="BL4231" s="3"/>
      <c r="BN4231" s="3"/>
      <c r="BP4231" s="3"/>
    </row>
    <row r="4232" spans="1:68" x14ac:dyDescent="0.25">
      <c r="A4232" s="1"/>
      <c r="B4232" s="2"/>
      <c r="BJ4232" s="3"/>
      <c r="BL4232" s="3"/>
      <c r="BN4232" s="3"/>
      <c r="BP4232" s="3"/>
    </row>
    <row r="4233" spans="1:68" x14ac:dyDescent="0.25">
      <c r="A4233" s="1"/>
      <c r="B4233" s="2"/>
      <c r="BJ4233" s="3"/>
      <c r="BL4233" s="3"/>
      <c r="BN4233" s="3"/>
      <c r="BP4233" s="3"/>
    </row>
    <row r="4234" spans="1:68" x14ac:dyDescent="0.25">
      <c r="A4234" s="1"/>
      <c r="B4234" s="2"/>
      <c r="BJ4234" s="3"/>
      <c r="BL4234" s="3"/>
      <c r="BN4234" s="3"/>
      <c r="BP4234" s="3"/>
    </row>
    <row r="4235" spans="1:68" x14ac:dyDescent="0.25">
      <c r="A4235" s="1"/>
      <c r="B4235" s="2"/>
      <c r="BJ4235" s="3"/>
      <c r="BL4235" s="3"/>
      <c r="BN4235" s="3"/>
      <c r="BP4235" s="3"/>
    </row>
    <row r="4236" spans="1:68" x14ac:dyDescent="0.25">
      <c r="A4236" s="1"/>
      <c r="B4236" s="2"/>
      <c r="BJ4236" s="3"/>
      <c r="BL4236" s="3"/>
      <c r="BN4236" s="3"/>
      <c r="BP4236" s="3"/>
    </row>
    <row r="4237" spans="1:68" x14ac:dyDescent="0.25">
      <c r="A4237" s="1"/>
      <c r="B4237" s="2"/>
      <c r="BJ4237" s="3"/>
      <c r="BL4237" s="3"/>
      <c r="BN4237" s="3"/>
      <c r="BP4237" s="3"/>
    </row>
    <row r="4238" spans="1:68" x14ac:dyDescent="0.25">
      <c r="A4238" s="1"/>
      <c r="B4238" s="2"/>
      <c r="BJ4238" s="3"/>
      <c r="BL4238" s="3"/>
      <c r="BN4238" s="3"/>
      <c r="BP4238" s="3"/>
    </row>
    <row r="4239" spans="1:68" x14ac:dyDescent="0.25">
      <c r="A4239" s="1"/>
      <c r="B4239" s="2"/>
      <c r="BJ4239" s="3"/>
      <c r="BL4239" s="3"/>
      <c r="BN4239" s="3"/>
      <c r="BP4239" s="3"/>
    </row>
    <row r="4240" spans="1:68" x14ac:dyDescent="0.25">
      <c r="A4240" s="1"/>
      <c r="B4240" s="2"/>
      <c r="BJ4240" s="3"/>
      <c r="BL4240" s="3"/>
      <c r="BN4240" s="3"/>
      <c r="BP4240" s="3"/>
    </row>
    <row r="4241" spans="1:68" x14ac:dyDescent="0.25">
      <c r="A4241" s="1"/>
      <c r="B4241" s="2"/>
      <c r="BJ4241" s="3"/>
      <c r="BL4241" s="3"/>
      <c r="BN4241" s="3"/>
      <c r="BP4241" s="3"/>
    </row>
    <row r="4242" spans="1:68" x14ac:dyDescent="0.25">
      <c r="A4242" s="1"/>
      <c r="B4242" s="2"/>
      <c r="BJ4242" s="3"/>
      <c r="BL4242" s="3"/>
      <c r="BN4242" s="3"/>
      <c r="BP4242" s="3"/>
    </row>
    <row r="4243" spans="1:68" x14ac:dyDescent="0.25">
      <c r="A4243" s="1"/>
      <c r="B4243" s="2"/>
      <c r="BJ4243" s="3"/>
      <c r="BL4243" s="3"/>
      <c r="BN4243" s="3"/>
      <c r="BP4243" s="3"/>
    </row>
    <row r="4244" spans="1:68" x14ac:dyDescent="0.25">
      <c r="A4244" s="1"/>
      <c r="B4244" s="2"/>
      <c r="BJ4244" s="3"/>
      <c r="BL4244" s="3"/>
      <c r="BN4244" s="3"/>
      <c r="BP4244" s="3"/>
    </row>
    <row r="4245" spans="1:68" x14ac:dyDescent="0.25">
      <c r="A4245" s="1"/>
      <c r="B4245" s="2"/>
      <c r="BJ4245" s="3"/>
      <c r="BL4245" s="3"/>
      <c r="BN4245" s="3"/>
      <c r="BP4245" s="3"/>
    </row>
    <row r="4246" spans="1:68" x14ac:dyDescent="0.25">
      <c r="A4246" s="1"/>
      <c r="B4246" s="2"/>
      <c r="BJ4246" s="3"/>
      <c r="BL4246" s="3"/>
      <c r="BN4246" s="3"/>
      <c r="BP4246" s="3"/>
    </row>
    <row r="4247" spans="1:68" x14ac:dyDescent="0.25">
      <c r="A4247" s="1"/>
      <c r="B4247" s="2"/>
      <c r="BJ4247" s="3"/>
      <c r="BL4247" s="3"/>
      <c r="BN4247" s="3"/>
      <c r="BP4247" s="3"/>
    </row>
    <row r="4248" spans="1:68" x14ac:dyDescent="0.25">
      <c r="A4248" s="1"/>
      <c r="B4248" s="2"/>
      <c r="BJ4248" s="3"/>
      <c r="BL4248" s="3"/>
      <c r="BN4248" s="3"/>
      <c r="BP4248" s="3"/>
    </row>
    <row r="4249" spans="1:68" x14ac:dyDescent="0.25">
      <c r="A4249" s="1"/>
      <c r="B4249" s="2"/>
      <c r="BJ4249" s="3"/>
      <c r="BL4249" s="3"/>
      <c r="BN4249" s="3"/>
      <c r="BP4249" s="3"/>
    </row>
    <row r="4250" spans="1:68" x14ac:dyDescent="0.25">
      <c r="A4250" s="1"/>
      <c r="B4250" s="2"/>
      <c r="BJ4250" s="3"/>
      <c r="BL4250" s="3"/>
      <c r="BN4250" s="3"/>
      <c r="BP4250" s="3"/>
    </row>
    <row r="4251" spans="1:68" x14ac:dyDescent="0.25">
      <c r="A4251" s="1"/>
      <c r="B4251" s="2"/>
      <c r="BJ4251" s="3"/>
      <c r="BL4251" s="3"/>
      <c r="BN4251" s="3"/>
      <c r="BP4251" s="3"/>
    </row>
    <row r="4252" spans="1:68" x14ac:dyDescent="0.25">
      <c r="A4252" s="1"/>
      <c r="B4252" s="2"/>
      <c r="BJ4252" s="3"/>
      <c r="BL4252" s="3"/>
      <c r="BN4252" s="3"/>
      <c r="BP4252" s="3"/>
    </row>
    <row r="4253" spans="1:68" x14ac:dyDescent="0.25">
      <c r="A4253" s="1"/>
      <c r="B4253" s="2"/>
      <c r="BJ4253" s="3"/>
      <c r="BL4253" s="3"/>
      <c r="BN4253" s="3"/>
      <c r="BP4253" s="3"/>
    </row>
    <row r="4254" spans="1:68" x14ac:dyDescent="0.25">
      <c r="A4254" s="1"/>
      <c r="B4254" s="2"/>
      <c r="BJ4254" s="3"/>
      <c r="BL4254" s="3"/>
      <c r="BN4254" s="3"/>
      <c r="BP4254" s="3"/>
    </row>
    <row r="4255" spans="1:68" x14ac:dyDescent="0.25">
      <c r="A4255" s="1"/>
      <c r="B4255" s="2"/>
      <c r="BJ4255" s="3"/>
      <c r="BL4255" s="3"/>
      <c r="BN4255" s="3"/>
      <c r="BP4255" s="3"/>
    </row>
    <row r="4256" spans="1:68" x14ac:dyDescent="0.25">
      <c r="A4256" s="1"/>
      <c r="B4256" s="2"/>
      <c r="BJ4256" s="3"/>
      <c r="BL4256" s="3"/>
      <c r="BN4256" s="3"/>
      <c r="BP4256" s="3"/>
    </row>
    <row r="4257" spans="1:68" x14ac:dyDescent="0.25">
      <c r="A4257" s="1"/>
      <c r="B4257" s="2"/>
      <c r="BJ4257" s="3"/>
      <c r="BL4257" s="3"/>
      <c r="BN4257" s="3"/>
      <c r="BP4257" s="3"/>
    </row>
    <row r="4258" spans="1:68" x14ac:dyDescent="0.25">
      <c r="A4258" s="1"/>
      <c r="B4258" s="2"/>
      <c r="BJ4258" s="3"/>
      <c r="BL4258" s="3"/>
      <c r="BN4258" s="3"/>
      <c r="BP4258" s="3"/>
    </row>
    <row r="4259" spans="1:68" x14ac:dyDescent="0.25">
      <c r="A4259" s="1"/>
      <c r="B4259" s="2"/>
      <c r="BJ4259" s="3"/>
      <c r="BL4259" s="3"/>
      <c r="BN4259" s="3"/>
      <c r="BP4259" s="3"/>
    </row>
    <row r="4260" spans="1:68" x14ac:dyDescent="0.25">
      <c r="A4260" s="1"/>
      <c r="B4260" s="2"/>
      <c r="BJ4260" s="3"/>
      <c r="BL4260" s="3"/>
      <c r="BN4260" s="3"/>
      <c r="BP4260" s="3"/>
    </row>
    <row r="4261" spans="1:68" x14ac:dyDescent="0.25">
      <c r="A4261" s="1"/>
      <c r="B4261" s="2"/>
      <c r="BJ4261" s="3"/>
      <c r="BL4261" s="3"/>
      <c r="BN4261" s="3"/>
      <c r="BP4261" s="3"/>
    </row>
    <row r="4262" spans="1:68" x14ac:dyDescent="0.25">
      <c r="A4262" s="1"/>
      <c r="B4262" s="2"/>
      <c r="BJ4262" s="3"/>
      <c r="BL4262" s="3"/>
      <c r="BN4262" s="3"/>
      <c r="BP4262" s="3"/>
    </row>
    <row r="4263" spans="1:68" x14ac:dyDescent="0.25">
      <c r="A4263" s="1"/>
      <c r="B4263" s="2"/>
      <c r="BJ4263" s="3"/>
      <c r="BL4263" s="3"/>
      <c r="BN4263" s="3"/>
      <c r="BP4263" s="3"/>
    </row>
    <row r="4264" spans="1:68" x14ac:dyDescent="0.25">
      <c r="A4264" s="1"/>
      <c r="B4264" s="2"/>
      <c r="BJ4264" s="3"/>
      <c r="BL4264" s="3"/>
      <c r="BN4264" s="3"/>
      <c r="BP4264" s="3"/>
    </row>
    <row r="4265" spans="1:68" x14ac:dyDescent="0.25">
      <c r="A4265" s="1"/>
      <c r="B4265" s="2"/>
      <c r="BJ4265" s="3"/>
      <c r="BL4265" s="3"/>
      <c r="BN4265" s="3"/>
      <c r="BP4265" s="3"/>
    </row>
    <row r="4266" spans="1:68" x14ac:dyDescent="0.25">
      <c r="A4266" s="1"/>
      <c r="B4266" s="2"/>
      <c r="BJ4266" s="3"/>
      <c r="BL4266" s="3"/>
      <c r="BN4266" s="3"/>
      <c r="BP4266" s="3"/>
    </row>
    <row r="4267" spans="1:68" x14ac:dyDescent="0.25">
      <c r="A4267" s="1"/>
      <c r="B4267" s="2"/>
      <c r="BJ4267" s="3"/>
      <c r="BL4267" s="3"/>
      <c r="BN4267" s="3"/>
      <c r="BP4267" s="3"/>
    </row>
    <row r="4268" spans="1:68" x14ac:dyDescent="0.25">
      <c r="A4268" s="1"/>
      <c r="B4268" s="2"/>
      <c r="BJ4268" s="3"/>
      <c r="BL4268" s="3"/>
      <c r="BN4268" s="3"/>
      <c r="BP4268" s="3"/>
    </row>
    <row r="4269" spans="1:68" x14ac:dyDescent="0.25">
      <c r="A4269" s="1"/>
      <c r="B4269" s="2"/>
      <c r="BJ4269" s="3"/>
      <c r="BL4269" s="3"/>
      <c r="BN4269" s="3"/>
      <c r="BP4269" s="3"/>
    </row>
    <row r="4270" spans="1:68" x14ac:dyDescent="0.25">
      <c r="A4270" s="1"/>
      <c r="B4270" s="2"/>
      <c r="BJ4270" s="3"/>
      <c r="BL4270" s="3"/>
      <c r="BN4270" s="3"/>
      <c r="BP4270" s="3"/>
    </row>
    <row r="4271" spans="1:68" x14ac:dyDescent="0.25">
      <c r="A4271" s="1"/>
      <c r="B4271" s="2"/>
      <c r="BJ4271" s="3"/>
      <c r="BL4271" s="3"/>
      <c r="BN4271" s="3"/>
      <c r="BP4271" s="3"/>
    </row>
    <row r="4272" spans="1:68" x14ac:dyDescent="0.25">
      <c r="A4272" s="1"/>
      <c r="B4272" s="2"/>
      <c r="BJ4272" s="3"/>
      <c r="BL4272" s="3"/>
      <c r="BN4272" s="3"/>
      <c r="BP4272" s="3"/>
    </row>
    <row r="4273" spans="1:68" x14ac:dyDescent="0.25">
      <c r="A4273" s="1"/>
      <c r="B4273" s="2"/>
      <c r="BJ4273" s="3"/>
      <c r="BL4273" s="3"/>
      <c r="BN4273" s="3"/>
      <c r="BP4273" s="3"/>
    </row>
    <row r="4274" spans="1:68" x14ac:dyDescent="0.25">
      <c r="A4274" s="1"/>
      <c r="B4274" s="2"/>
      <c r="BJ4274" s="3"/>
      <c r="BL4274" s="3"/>
      <c r="BN4274" s="3"/>
      <c r="BP4274" s="3"/>
    </row>
    <row r="4275" spans="1:68" x14ac:dyDescent="0.25">
      <c r="A4275" s="1"/>
      <c r="B4275" s="2"/>
      <c r="BJ4275" s="3"/>
      <c r="BL4275" s="3"/>
      <c r="BN4275" s="3"/>
      <c r="BP4275" s="3"/>
    </row>
    <row r="4276" spans="1:68" x14ac:dyDescent="0.25">
      <c r="A4276" s="1"/>
      <c r="B4276" s="2"/>
      <c r="BJ4276" s="3"/>
      <c r="BL4276" s="3"/>
      <c r="BN4276" s="3"/>
      <c r="BP4276" s="3"/>
    </row>
    <row r="4277" spans="1:68" x14ac:dyDescent="0.25">
      <c r="A4277" s="1"/>
      <c r="B4277" s="2"/>
      <c r="BJ4277" s="3"/>
      <c r="BL4277" s="3"/>
      <c r="BN4277" s="3"/>
      <c r="BP4277" s="3"/>
    </row>
    <row r="4278" spans="1:68" x14ac:dyDescent="0.25">
      <c r="A4278" s="1"/>
      <c r="B4278" s="2"/>
      <c r="BJ4278" s="3"/>
      <c r="BL4278" s="3"/>
      <c r="BN4278" s="3"/>
      <c r="BP4278" s="3"/>
    </row>
    <row r="4279" spans="1:68" x14ac:dyDescent="0.25">
      <c r="A4279" s="1"/>
      <c r="B4279" s="2"/>
      <c r="BJ4279" s="3"/>
      <c r="BL4279" s="3"/>
      <c r="BN4279" s="3"/>
      <c r="BP4279" s="3"/>
    </row>
    <row r="4280" spans="1:68" x14ac:dyDescent="0.25">
      <c r="A4280" s="1"/>
      <c r="B4280" s="2"/>
      <c r="BJ4280" s="3"/>
      <c r="BL4280" s="3"/>
      <c r="BN4280" s="3"/>
      <c r="BP4280" s="3"/>
    </row>
    <row r="4281" spans="1:68" x14ac:dyDescent="0.25">
      <c r="A4281" s="1"/>
      <c r="B4281" s="2"/>
      <c r="BJ4281" s="3"/>
      <c r="BL4281" s="3"/>
      <c r="BN4281" s="3"/>
      <c r="BP4281" s="3"/>
    </row>
    <row r="4282" spans="1:68" x14ac:dyDescent="0.25">
      <c r="A4282" s="1"/>
      <c r="B4282" s="2"/>
      <c r="BJ4282" s="3"/>
      <c r="BL4282" s="3"/>
      <c r="BN4282" s="3"/>
      <c r="BP4282" s="3"/>
    </row>
    <row r="4283" spans="1:68" x14ac:dyDescent="0.25">
      <c r="A4283" s="1"/>
      <c r="B4283" s="2"/>
      <c r="BJ4283" s="3"/>
      <c r="BL4283" s="3"/>
      <c r="BN4283" s="3"/>
      <c r="BP4283" s="3"/>
    </row>
    <row r="4284" spans="1:68" x14ac:dyDescent="0.25">
      <c r="A4284" s="1"/>
      <c r="B4284" s="2"/>
      <c r="BJ4284" s="3"/>
      <c r="BL4284" s="3"/>
      <c r="BN4284" s="3"/>
      <c r="BP4284" s="3"/>
    </row>
    <row r="4285" spans="1:68" x14ac:dyDescent="0.25">
      <c r="A4285" s="1"/>
      <c r="B4285" s="2"/>
      <c r="BJ4285" s="3"/>
      <c r="BL4285" s="3"/>
      <c r="BN4285" s="3"/>
      <c r="BP4285" s="3"/>
    </row>
    <row r="4286" spans="1:68" x14ac:dyDescent="0.25">
      <c r="A4286" s="1"/>
      <c r="B4286" s="2"/>
      <c r="BJ4286" s="3"/>
      <c r="BL4286" s="3"/>
      <c r="BN4286" s="3"/>
      <c r="BP4286" s="3"/>
    </row>
    <row r="4287" spans="1:68" x14ac:dyDescent="0.25">
      <c r="A4287" s="1"/>
      <c r="B4287" s="2"/>
      <c r="BJ4287" s="3"/>
      <c r="BL4287" s="3"/>
      <c r="BN4287" s="3"/>
      <c r="BP4287" s="3"/>
    </row>
    <row r="4288" spans="1:68" x14ac:dyDescent="0.25">
      <c r="A4288" s="1"/>
      <c r="B4288" s="2"/>
      <c r="BJ4288" s="3"/>
      <c r="BL4288" s="3"/>
      <c r="BN4288" s="3"/>
      <c r="BP4288" s="3"/>
    </row>
    <row r="4289" spans="1:68" x14ac:dyDescent="0.25">
      <c r="A4289" s="1"/>
      <c r="B4289" s="2"/>
      <c r="BJ4289" s="3"/>
      <c r="BL4289" s="3"/>
      <c r="BN4289" s="3"/>
      <c r="BP4289" s="3"/>
    </row>
    <row r="4290" spans="1:68" x14ac:dyDescent="0.25">
      <c r="A4290" s="1"/>
      <c r="B4290" s="2"/>
      <c r="BJ4290" s="3"/>
      <c r="BL4290" s="3"/>
      <c r="BN4290" s="3"/>
      <c r="BP4290" s="3"/>
    </row>
    <row r="4291" spans="1:68" x14ac:dyDescent="0.25">
      <c r="A4291" s="1"/>
      <c r="B4291" s="2"/>
      <c r="BJ4291" s="3"/>
      <c r="BL4291" s="3"/>
      <c r="BN4291" s="3"/>
      <c r="BP4291" s="3"/>
    </row>
    <row r="4292" spans="1:68" x14ac:dyDescent="0.25">
      <c r="A4292" s="1"/>
      <c r="B4292" s="2"/>
      <c r="BJ4292" s="3"/>
      <c r="BL4292" s="3"/>
      <c r="BN4292" s="3"/>
      <c r="BP4292" s="3"/>
    </row>
    <row r="4293" spans="1:68" x14ac:dyDescent="0.25">
      <c r="A4293" s="1"/>
      <c r="B4293" s="2"/>
      <c r="BJ4293" s="3"/>
      <c r="BL4293" s="3"/>
      <c r="BN4293" s="3"/>
      <c r="BP4293" s="3"/>
    </row>
    <row r="4294" spans="1:68" x14ac:dyDescent="0.25">
      <c r="A4294" s="1"/>
      <c r="B4294" s="2"/>
      <c r="BJ4294" s="3"/>
      <c r="BL4294" s="3"/>
      <c r="BN4294" s="3"/>
      <c r="BP4294" s="3"/>
    </row>
    <row r="4295" spans="1:68" x14ac:dyDescent="0.25">
      <c r="A4295" s="1"/>
      <c r="B4295" s="2"/>
      <c r="BJ4295" s="3"/>
      <c r="BL4295" s="3"/>
      <c r="BN4295" s="3"/>
      <c r="BP4295" s="3"/>
    </row>
    <row r="4296" spans="1:68" x14ac:dyDescent="0.25">
      <c r="A4296" s="1"/>
      <c r="B4296" s="2"/>
      <c r="BJ4296" s="3"/>
      <c r="BL4296" s="3"/>
      <c r="BN4296" s="3"/>
      <c r="BP4296" s="3"/>
    </row>
    <row r="4297" spans="1:68" x14ac:dyDescent="0.25">
      <c r="A4297" s="1"/>
      <c r="B4297" s="2"/>
      <c r="BJ4297" s="3"/>
      <c r="BL4297" s="3"/>
      <c r="BN4297" s="3"/>
      <c r="BP4297" s="3"/>
    </row>
    <row r="4298" spans="1:68" x14ac:dyDescent="0.25">
      <c r="A4298" s="1"/>
      <c r="B4298" s="2"/>
      <c r="BJ4298" s="3"/>
      <c r="BL4298" s="3"/>
      <c r="BN4298" s="3"/>
      <c r="BP4298" s="3"/>
    </row>
    <row r="4299" spans="1:68" x14ac:dyDescent="0.25">
      <c r="A4299" s="1"/>
      <c r="B4299" s="2"/>
      <c r="BJ4299" s="3"/>
      <c r="BL4299" s="3"/>
      <c r="BN4299" s="3"/>
      <c r="BP4299" s="3"/>
    </row>
    <row r="4300" spans="1:68" x14ac:dyDescent="0.25">
      <c r="A4300" s="1"/>
      <c r="B4300" s="2"/>
      <c r="BJ4300" s="3"/>
      <c r="BL4300" s="3"/>
      <c r="BN4300" s="3"/>
      <c r="BP4300" s="3"/>
    </row>
    <row r="4301" spans="1:68" x14ac:dyDescent="0.25">
      <c r="A4301" s="1"/>
      <c r="B4301" s="2"/>
      <c r="BJ4301" s="3"/>
      <c r="BL4301" s="3"/>
      <c r="BN4301" s="3"/>
      <c r="BP4301" s="3"/>
    </row>
    <row r="4302" spans="1:68" x14ac:dyDescent="0.25">
      <c r="A4302" s="1"/>
      <c r="B4302" s="2"/>
      <c r="BJ4302" s="3"/>
      <c r="BL4302" s="3"/>
      <c r="BN4302" s="3"/>
      <c r="BP4302" s="3"/>
    </row>
    <row r="4303" spans="1:68" x14ac:dyDescent="0.25">
      <c r="A4303" s="1"/>
      <c r="B4303" s="2"/>
      <c r="BJ4303" s="3"/>
      <c r="BL4303" s="3"/>
      <c r="BN4303" s="3"/>
      <c r="BP4303" s="3"/>
    </row>
    <row r="4304" spans="1:68" x14ac:dyDescent="0.25">
      <c r="A4304" s="1"/>
      <c r="B4304" s="2"/>
      <c r="BJ4304" s="3"/>
      <c r="BL4304" s="3"/>
      <c r="BN4304" s="3"/>
      <c r="BP4304" s="3"/>
    </row>
    <row r="4305" spans="1:68" x14ac:dyDescent="0.25">
      <c r="A4305" s="1"/>
      <c r="B4305" s="2"/>
      <c r="BJ4305" s="3"/>
      <c r="BL4305" s="3"/>
      <c r="BN4305" s="3"/>
      <c r="BP4305" s="3"/>
    </row>
    <row r="4306" spans="1:68" x14ac:dyDescent="0.25">
      <c r="A4306" s="1"/>
      <c r="B4306" s="2"/>
      <c r="BJ4306" s="3"/>
      <c r="BL4306" s="3"/>
      <c r="BN4306" s="3"/>
      <c r="BP4306" s="3"/>
    </row>
    <row r="4307" spans="1:68" x14ac:dyDescent="0.25">
      <c r="A4307" s="1"/>
      <c r="B4307" s="2"/>
      <c r="BJ4307" s="3"/>
      <c r="BL4307" s="3"/>
      <c r="BN4307" s="3"/>
      <c r="BP4307" s="3"/>
    </row>
    <row r="4308" spans="1:68" x14ac:dyDescent="0.25">
      <c r="A4308" s="1"/>
      <c r="B4308" s="2"/>
      <c r="BJ4308" s="3"/>
      <c r="BL4308" s="3"/>
      <c r="BN4308" s="3"/>
      <c r="BP4308" s="3"/>
    </row>
    <row r="4309" spans="1:68" x14ac:dyDescent="0.25">
      <c r="A4309" s="1"/>
      <c r="B4309" s="2"/>
      <c r="BJ4309" s="3"/>
      <c r="BL4309" s="3"/>
      <c r="BN4309" s="3"/>
      <c r="BP4309" s="3"/>
    </row>
    <row r="4310" spans="1:68" x14ac:dyDescent="0.25">
      <c r="A4310" s="1"/>
      <c r="B4310" s="2"/>
      <c r="BJ4310" s="3"/>
      <c r="BL4310" s="3"/>
      <c r="BN4310" s="3"/>
      <c r="BP4310" s="3"/>
    </row>
    <row r="4311" spans="1:68" x14ac:dyDescent="0.25">
      <c r="A4311" s="1"/>
      <c r="B4311" s="2"/>
      <c r="BJ4311" s="3"/>
      <c r="BL4311" s="3"/>
      <c r="BN4311" s="3"/>
      <c r="BP4311" s="3"/>
    </row>
    <row r="4312" spans="1:68" x14ac:dyDescent="0.25">
      <c r="A4312" s="1"/>
      <c r="B4312" s="2"/>
      <c r="BJ4312" s="3"/>
      <c r="BL4312" s="3"/>
      <c r="BN4312" s="3"/>
      <c r="BP4312" s="3"/>
    </row>
    <row r="4313" spans="1:68" x14ac:dyDescent="0.25">
      <c r="A4313" s="1"/>
      <c r="B4313" s="2"/>
      <c r="BJ4313" s="3"/>
      <c r="BL4313" s="3"/>
      <c r="BN4313" s="3"/>
      <c r="BP4313" s="3"/>
    </row>
    <row r="4314" spans="1:68" x14ac:dyDescent="0.25">
      <c r="A4314" s="1"/>
      <c r="B4314" s="2"/>
      <c r="BJ4314" s="3"/>
      <c r="BL4314" s="3"/>
      <c r="BN4314" s="3"/>
      <c r="BP4314" s="3"/>
    </row>
    <row r="4315" spans="1:68" x14ac:dyDescent="0.25">
      <c r="A4315" s="1"/>
      <c r="B4315" s="2"/>
      <c r="BJ4315" s="3"/>
      <c r="BL4315" s="3"/>
      <c r="BN4315" s="3"/>
      <c r="BP4315" s="3"/>
    </row>
    <row r="4316" spans="1:68" x14ac:dyDescent="0.25">
      <c r="A4316" s="1"/>
      <c r="B4316" s="2"/>
      <c r="BJ4316" s="3"/>
      <c r="BL4316" s="3"/>
      <c r="BN4316" s="3"/>
      <c r="BP4316" s="3"/>
    </row>
    <row r="4317" spans="1:68" x14ac:dyDescent="0.25">
      <c r="A4317" s="1"/>
      <c r="B4317" s="2"/>
      <c r="BJ4317" s="3"/>
      <c r="BL4317" s="3"/>
      <c r="BN4317" s="3"/>
      <c r="BP4317" s="3"/>
    </row>
    <row r="4318" spans="1:68" x14ac:dyDescent="0.25">
      <c r="A4318" s="1"/>
      <c r="B4318" s="2"/>
      <c r="BJ4318" s="3"/>
      <c r="BL4318" s="3"/>
      <c r="BN4318" s="3"/>
      <c r="BP4318" s="3"/>
    </row>
    <row r="4319" spans="1:68" x14ac:dyDescent="0.25">
      <c r="A4319" s="1"/>
      <c r="B4319" s="2"/>
      <c r="BJ4319" s="3"/>
      <c r="BL4319" s="3"/>
      <c r="BN4319" s="3"/>
      <c r="BP4319" s="3"/>
    </row>
    <row r="4320" spans="1:68" x14ac:dyDescent="0.25">
      <c r="A4320" s="1"/>
      <c r="B4320" s="2"/>
      <c r="BJ4320" s="3"/>
      <c r="BL4320" s="3"/>
      <c r="BN4320" s="3"/>
      <c r="BP4320" s="3"/>
    </row>
    <row r="4321" spans="1:68" x14ac:dyDescent="0.25">
      <c r="A4321" s="1"/>
      <c r="B4321" s="2"/>
      <c r="BJ4321" s="3"/>
      <c r="BL4321" s="3"/>
      <c r="BN4321" s="3"/>
      <c r="BP4321" s="3"/>
    </row>
    <row r="4322" spans="1:68" x14ac:dyDescent="0.25">
      <c r="A4322" s="1"/>
      <c r="B4322" s="2"/>
      <c r="BJ4322" s="3"/>
      <c r="BL4322" s="3"/>
      <c r="BN4322" s="3"/>
      <c r="BP4322" s="3"/>
    </row>
    <row r="4323" spans="1:68" x14ac:dyDescent="0.25">
      <c r="A4323" s="1"/>
      <c r="B4323" s="2"/>
      <c r="BJ4323" s="3"/>
      <c r="BL4323" s="3"/>
      <c r="BN4323" s="3"/>
      <c r="BP4323" s="3"/>
    </row>
    <row r="4324" spans="1:68" x14ac:dyDescent="0.25">
      <c r="A4324" s="1"/>
      <c r="B4324" s="2"/>
      <c r="BJ4324" s="3"/>
      <c r="BL4324" s="3"/>
      <c r="BN4324" s="3"/>
      <c r="BP4324" s="3"/>
    </row>
    <row r="4325" spans="1:68" x14ac:dyDescent="0.25">
      <c r="A4325" s="1"/>
      <c r="B4325" s="2"/>
      <c r="BJ4325" s="3"/>
      <c r="BL4325" s="3"/>
      <c r="BN4325" s="3"/>
      <c r="BP4325" s="3"/>
    </row>
    <row r="4326" spans="1:68" x14ac:dyDescent="0.25">
      <c r="A4326" s="1"/>
      <c r="B4326" s="2"/>
      <c r="BJ4326" s="3"/>
      <c r="BL4326" s="3"/>
      <c r="BN4326" s="3"/>
      <c r="BP4326" s="3"/>
    </row>
    <row r="4327" spans="1:68" x14ac:dyDescent="0.25">
      <c r="A4327" s="1"/>
      <c r="B4327" s="2"/>
      <c r="BJ4327" s="3"/>
      <c r="BL4327" s="3"/>
      <c r="BN4327" s="3"/>
      <c r="BP4327" s="3"/>
    </row>
    <row r="4328" spans="1:68" x14ac:dyDescent="0.25">
      <c r="A4328" s="1"/>
      <c r="B4328" s="2"/>
      <c r="BJ4328" s="3"/>
      <c r="BL4328" s="3"/>
      <c r="BN4328" s="3"/>
      <c r="BP4328" s="3"/>
    </row>
    <row r="4329" spans="1:68" x14ac:dyDescent="0.25">
      <c r="A4329" s="1"/>
      <c r="B4329" s="2"/>
      <c r="BJ4329" s="3"/>
      <c r="BL4329" s="3"/>
      <c r="BN4329" s="3"/>
      <c r="BP4329" s="3"/>
    </row>
    <row r="4330" spans="1:68" x14ac:dyDescent="0.25">
      <c r="A4330" s="1"/>
      <c r="B4330" s="2"/>
      <c r="BJ4330" s="3"/>
      <c r="BL4330" s="3"/>
      <c r="BN4330" s="3"/>
      <c r="BP4330" s="3"/>
    </row>
    <row r="4331" spans="1:68" x14ac:dyDescent="0.25">
      <c r="A4331" s="1"/>
      <c r="B4331" s="2"/>
      <c r="BJ4331" s="3"/>
      <c r="BL4331" s="3"/>
      <c r="BN4331" s="3"/>
      <c r="BP4331" s="3"/>
    </row>
    <row r="4332" spans="1:68" x14ac:dyDescent="0.25">
      <c r="A4332" s="1"/>
      <c r="B4332" s="2"/>
      <c r="BJ4332" s="3"/>
      <c r="BL4332" s="3"/>
      <c r="BN4332" s="3"/>
      <c r="BP4332" s="3"/>
    </row>
    <row r="4333" spans="1:68" x14ac:dyDescent="0.25">
      <c r="A4333" s="1"/>
      <c r="B4333" s="2"/>
      <c r="BJ4333" s="3"/>
      <c r="BL4333" s="3"/>
      <c r="BN4333" s="3"/>
      <c r="BP4333" s="3"/>
    </row>
    <row r="4334" spans="1:68" x14ac:dyDescent="0.25">
      <c r="A4334" s="1"/>
      <c r="B4334" s="2"/>
      <c r="BJ4334" s="3"/>
      <c r="BL4334" s="3"/>
      <c r="BN4334" s="3"/>
      <c r="BP4334" s="3"/>
    </row>
    <row r="4335" spans="1:68" x14ac:dyDescent="0.25">
      <c r="A4335" s="1"/>
      <c r="B4335" s="2"/>
      <c r="BJ4335" s="3"/>
      <c r="BL4335" s="3"/>
      <c r="BN4335" s="3"/>
      <c r="BP4335" s="3"/>
    </row>
    <row r="4336" spans="1:68" x14ac:dyDescent="0.25">
      <c r="A4336" s="1"/>
      <c r="B4336" s="2"/>
      <c r="BJ4336" s="3"/>
      <c r="BL4336" s="3"/>
      <c r="BN4336" s="3"/>
      <c r="BP4336" s="3"/>
    </row>
    <row r="4337" spans="1:68" x14ac:dyDescent="0.25">
      <c r="A4337" s="1"/>
      <c r="B4337" s="2"/>
      <c r="BJ4337" s="3"/>
      <c r="BL4337" s="3"/>
      <c r="BN4337" s="3"/>
      <c r="BP4337" s="3"/>
    </row>
    <row r="4338" spans="1:68" x14ac:dyDescent="0.25">
      <c r="A4338" s="1"/>
      <c r="B4338" s="2"/>
      <c r="BJ4338" s="3"/>
      <c r="BL4338" s="3"/>
      <c r="BN4338" s="3"/>
      <c r="BP4338" s="3"/>
    </row>
    <row r="4339" spans="1:68" x14ac:dyDescent="0.25">
      <c r="A4339" s="1"/>
      <c r="B4339" s="2"/>
      <c r="BJ4339" s="3"/>
      <c r="BL4339" s="3"/>
      <c r="BN4339" s="3"/>
      <c r="BP4339" s="3"/>
    </row>
    <row r="4340" spans="1:68" x14ac:dyDescent="0.25">
      <c r="A4340" s="1"/>
      <c r="B4340" s="2"/>
      <c r="BJ4340" s="3"/>
      <c r="BL4340" s="3"/>
      <c r="BN4340" s="3"/>
      <c r="BP4340" s="3"/>
    </row>
    <row r="4341" spans="1:68" x14ac:dyDescent="0.25">
      <c r="A4341" s="1"/>
      <c r="B4341" s="2"/>
      <c r="BJ4341" s="3"/>
      <c r="BL4341" s="3"/>
      <c r="BN4341" s="3"/>
      <c r="BP4341" s="3"/>
    </row>
    <row r="4342" spans="1:68" x14ac:dyDescent="0.25">
      <c r="A4342" s="1"/>
      <c r="B4342" s="2"/>
      <c r="BJ4342" s="3"/>
      <c r="BL4342" s="3"/>
      <c r="BN4342" s="3"/>
      <c r="BP4342" s="3"/>
    </row>
    <row r="4343" spans="1:68" x14ac:dyDescent="0.25">
      <c r="A4343" s="1"/>
      <c r="B4343" s="2"/>
      <c r="BJ4343" s="3"/>
      <c r="BL4343" s="3"/>
      <c r="BN4343" s="3"/>
      <c r="BP4343" s="3"/>
    </row>
    <row r="4344" spans="1:68" x14ac:dyDescent="0.25">
      <c r="A4344" s="1"/>
      <c r="B4344" s="2"/>
      <c r="BJ4344" s="3"/>
      <c r="BL4344" s="3"/>
      <c r="BN4344" s="3"/>
      <c r="BP4344" s="3"/>
    </row>
    <row r="4345" spans="1:68" x14ac:dyDescent="0.25">
      <c r="A4345" s="1"/>
      <c r="B4345" s="2"/>
      <c r="BJ4345" s="3"/>
      <c r="BL4345" s="3"/>
      <c r="BN4345" s="3"/>
      <c r="BP4345" s="3"/>
    </row>
    <row r="4346" spans="1:68" x14ac:dyDescent="0.25">
      <c r="A4346" s="1"/>
      <c r="B4346" s="2"/>
      <c r="BJ4346" s="3"/>
      <c r="BL4346" s="3"/>
      <c r="BN4346" s="3"/>
      <c r="BP4346" s="3"/>
    </row>
    <row r="4347" spans="1:68" x14ac:dyDescent="0.25">
      <c r="A4347" s="1"/>
      <c r="B4347" s="2"/>
      <c r="BJ4347" s="3"/>
      <c r="BL4347" s="3"/>
      <c r="BN4347" s="3"/>
      <c r="BP4347" s="3"/>
    </row>
    <row r="4348" spans="1:68" x14ac:dyDescent="0.25">
      <c r="A4348" s="1"/>
      <c r="B4348" s="2"/>
      <c r="BJ4348" s="3"/>
      <c r="BL4348" s="3"/>
      <c r="BN4348" s="3"/>
      <c r="BP4348" s="3"/>
    </row>
    <row r="4349" spans="1:68" x14ac:dyDescent="0.25">
      <c r="A4349" s="1"/>
      <c r="B4349" s="2"/>
      <c r="BJ4349" s="3"/>
      <c r="BL4349" s="3"/>
      <c r="BN4349" s="3"/>
      <c r="BP4349" s="3"/>
    </row>
    <row r="4350" spans="1:68" x14ac:dyDescent="0.25">
      <c r="A4350" s="1"/>
      <c r="B4350" s="2"/>
      <c r="BJ4350" s="3"/>
      <c r="BL4350" s="3"/>
      <c r="BN4350" s="3"/>
      <c r="BP4350" s="3"/>
    </row>
    <row r="4351" spans="1:68" x14ac:dyDescent="0.25">
      <c r="A4351" s="1"/>
      <c r="B4351" s="2"/>
      <c r="BJ4351" s="3"/>
      <c r="BL4351" s="3"/>
      <c r="BN4351" s="3"/>
      <c r="BP4351" s="3"/>
    </row>
    <row r="4352" spans="1:68" x14ac:dyDescent="0.25">
      <c r="A4352" s="1"/>
      <c r="B4352" s="2"/>
      <c r="BJ4352" s="3"/>
      <c r="BL4352" s="3"/>
      <c r="BN4352" s="3"/>
      <c r="BP4352" s="3"/>
    </row>
    <row r="4353" spans="1:68" x14ac:dyDescent="0.25">
      <c r="A4353" s="1"/>
      <c r="B4353" s="2"/>
      <c r="BJ4353" s="3"/>
      <c r="BL4353" s="3"/>
      <c r="BN4353" s="3"/>
      <c r="BP4353" s="3"/>
    </row>
    <row r="4354" spans="1:68" x14ac:dyDescent="0.25">
      <c r="A4354" s="1"/>
      <c r="B4354" s="2"/>
      <c r="BJ4354" s="3"/>
      <c r="BL4354" s="3"/>
      <c r="BN4354" s="3"/>
      <c r="BP4354" s="3"/>
    </row>
    <row r="4355" spans="1:68" x14ac:dyDescent="0.25">
      <c r="A4355" s="1"/>
      <c r="B4355" s="2"/>
      <c r="BJ4355" s="3"/>
      <c r="BL4355" s="3"/>
      <c r="BN4355" s="3"/>
      <c r="BP4355" s="3"/>
    </row>
    <row r="4356" spans="1:68" x14ac:dyDescent="0.25">
      <c r="A4356" s="1"/>
      <c r="B4356" s="2"/>
      <c r="BJ4356" s="3"/>
      <c r="BL4356" s="3"/>
      <c r="BN4356" s="3"/>
      <c r="BP4356" s="3"/>
    </row>
    <row r="4357" spans="1:68" x14ac:dyDescent="0.25">
      <c r="A4357" s="1"/>
      <c r="B4357" s="2"/>
      <c r="BJ4357" s="3"/>
      <c r="BL4357" s="3"/>
      <c r="BN4357" s="3"/>
      <c r="BP4357" s="3"/>
    </row>
    <row r="4358" spans="1:68" x14ac:dyDescent="0.25">
      <c r="A4358" s="1"/>
      <c r="B4358" s="2"/>
      <c r="BJ4358" s="3"/>
      <c r="BL4358" s="3"/>
      <c r="BN4358" s="3"/>
      <c r="BP4358" s="3"/>
    </row>
    <row r="4359" spans="1:68" x14ac:dyDescent="0.25">
      <c r="A4359" s="1"/>
      <c r="B4359" s="2"/>
      <c r="BJ4359" s="3"/>
      <c r="BL4359" s="3"/>
      <c r="BN4359" s="3"/>
      <c r="BP4359" s="3"/>
    </row>
    <row r="4360" spans="1:68" x14ac:dyDescent="0.25">
      <c r="A4360" s="1"/>
      <c r="B4360" s="2"/>
      <c r="BJ4360" s="3"/>
      <c r="BL4360" s="3"/>
      <c r="BN4360" s="3"/>
      <c r="BP4360" s="3"/>
    </row>
    <row r="4361" spans="1:68" x14ac:dyDescent="0.25">
      <c r="A4361" s="1"/>
      <c r="B4361" s="2"/>
      <c r="BJ4361" s="3"/>
      <c r="BL4361" s="3"/>
      <c r="BN4361" s="3"/>
      <c r="BP4361" s="3"/>
    </row>
    <row r="4362" spans="1:68" x14ac:dyDescent="0.25">
      <c r="A4362" s="1"/>
      <c r="B4362" s="2"/>
      <c r="BJ4362" s="3"/>
      <c r="BL4362" s="3"/>
      <c r="BN4362" s="3"/>
      <c r="BP4362" s="3"/>
    </row>
    <row r="4363" spans="1:68" x14ac:dyDescent="0.25">
      <c r="A4363" s="1"/>
      <c r="B4363" s="2"/>
      <c r="BJ4363" s="3"/>
      <c r="BL4363" s="3"/>
      <c r="BN4363" s="3"/>
      <c r="BP4363" s="3"/>
    </row>
    <row r="4364" spans="1:68" x14ac:dyDescent="0.25">
      <c r="A4364" s="1"/>
      <c r="B4364" s="2"/>
      <c r="BJ4364" s="3"/>
      <c r="BL4364" s="3"/>
      <c r="BN4364" s="3"/>
      <c r="BP4364" s="3"/>
    </row>
    <row r="4365" spans="1:68" x14ac:dyDescent="0.25">
      <c r="A4365" s="1"/>
      <c r="B4365" s="2"/>
      <c r="BJ4365" s="3"/>
      <c r="BL4365" s="3"/>
      <c r="BN4365" s="3"/>
      <c r="BP4365" s="3"/>
    </row>
    <row r="4366" spans="1:68" x14ac:dyDescent="0.25">
      <c r="A4366" s="1"/>
      <c r="B4366" s="2"/>
      <c r="BJ4366" s="3"/>
      <c r="BL4366" s="3"/>
      <c r="BN4366" s="3"/>
      <c r="BP4366" s="3"/>
    </row>
    <row r="4367" spans="1:68" x14ac:dyDescent="0.25">
      <c r="A4367" s="1"/>
      <c r="B4367" s="2"/>
      <c r="BJ4367" s="3"/>
      <c r="BL4367" s="3"/>
      <c r="BN4367" s="3"/>
      <c r="BP4367" s="3"/>
    </row>
    <row r="4368" spans="1:68" x14ac:dyDescent="0.25">
      <c r="A4368" s="1"/>
      <c r="B4368" s="2"/>
      <c r="BJ4368" s="3"/>
      <c r="BL4368" s="3"/>
      <c r="BN4368" s="3"/>
      <c r="BP4368" s="3"/>
    </row>
    <row r="4369" spans="1:68" x14ac:dyDescent="0.25">
      <c r="A4369" s="1"/>
      <c r="B4369" s="2"/>
      <c r="BJ4369" s="3"/>
      <c r="BL4369" s="3"/>
      <c r="BN4369" s="3"/>
      <c r="BP4369" s="3"/>
    </row>
    <row r="4370" spans="1:68" x14ac:dyDescent="0.25">
      <c r="A4370" s="1"/>
      <c r="B4370" s="2"/>
      <c r="BJ4370" s="3"/>
      <c r="BL4370" s="3"/>
      <c r="BN4370" s="3"/>
      <c r="BP4370" s="3"/>
    </row>
    <row r="4371" spans="1:68" x14ac:dyDescent="0.25">
      <c r="A4371" s="1"/>
      <c r="B4371" s="2"/>
      <c r="BJ4371" s="3"/>
      <c r="BL4371" s="3"/>
      <c r="BN4371" s="3"/>
      <c r="BP4371" s="3"/>
    </row>
    <row r="4372" spans="1:68" x14ac:dyDescent="0.25">
      <c r="A4372" s="1"/>
      <c r="B4372" s="2"/>
      <c r="BJ4372" s="3"/>
      <c r="BL4372" s="3"/>
      <c r="BN4372" s="3"/>
      <c r="BP4372" s="3"/>
    </row>
    <row r="4373" spans="1:68" x14ac:dyDescent="0.25">
      <c r="A4373" s="1"/>
      <c r="B4373" s="2"/>
      <c r="BJ4373" s="3"/>
      <c r="BL4373" s="3"/>
      <c r="BN4373" s="3"/>
      <c r="BP4373" s="3"/>
    </row>
    <row r="4374" spans="1:68" x14ac:dyDescent="0.25">
      <c r="A4374" s="1"/>
      <c r="B4374" s="2"/>
      <c r="BJ4374" s="3"/>
      <c r="BL4374" s="3"/>
      <c r="BN4374" s="3"/>
      <c r="BP4374" s="3"/>
    </row>
    <row r="4375" spans="1:68" x14ac:dyDescent="0.25">
      <c r="A4375" s="1"/>
      <c r="B4375" s="2"/>
      <c r="BJ4375" s="3"/>
      <c r="BL4375" s="3"/>
      <c r="BN4375" s="3"/>
      <c r="BP4375" s="3"/>
    </row>
    <row r="4376" spans="1:68" x14ac:dyDescent="0.25">
      <c r="A4376" s="1"/>
      <c r="B4376" s="2"/>
      <c r="BJ4376" s="3"/>
      <c r="BL4376" s="3"/>
      <c r="BN4376" s="3"/>
      <c r="BP4376" s="3"/>
    </row>
    <row r="4377" spans="1:68" x14ac:dyDescent="0.25">
      <c r="A4377" s="1"/>
      <c r="B4377" s="2"/>
      <c r="BJ4377" s="3"/>
      <c r="BL4377" s="3"/>
      <c r="BN4377" s="3"/>
      <c r="BP4377" s="3"/>
    </row>
    <row r="4378" spans="1:68" x14ac:dyDescent="0.25">
      <c r="A4378" s="1"/>
      <c r="B4378" s="2"/>
      <c r="BJ4378" s="3"/>
      <c r="BL4378" s="3"/>
      <c r="BN4378" s="3"/>
      <c r="BP4378" s="3"/>
    </row>
    <row r="4379" spans="1:68" x14ac:dyDescent="0.25">
      <c r="A4379" s="1"/>
      <c r="B4379" s="2"/>
      <c r="BJ4379" s="3"/>
      <c r="BL4379" s="3"/>
      <c r="BN4379" s="3"/>
      <c r="BP4379" s="3"/>
    </row>
    <row r="4380" spans="1:68" x14ac:dyDescent="0.25">
      <c r="A4380" s="1"/>
      <c r="B4380" s="2"/>
      <c r="BJ4380" s="3"/>
      <c r="BL4380" s="3"/>
      <c r="BN4380" s="3"/>
      <c r="BP4380" s="3"/>
    </row>
    <row r="4381" spans="1:68" x14ac:dyDescent="0.25">
      <c r="A4381" s="1"/>
      <c r="B4381" s="2"/>
      <c r="BJ4381" s="3"/>
      <c r="BL4381" s="3"/>
      <c r="BN4381" s="3"/>
      <c r="BP4381" s="3"/>
    </row>
    <row r="4382" spans="1:68" x14ac:dyDescent="0.25">
      <c r="A4382" s="1"/>
      <c r="B4382" s="2"/>
      <c r="BJ4382" s="3"/>
      <c r="BL4382" s="3"/>
      <c r="BN4382" s="3"/>
      <c r="BP4382" s="3"/>
    </row>
    <row r="4383" spans="1:68" x14ac:dyDescent="0.25">
      <c r="A4383" s="1"/>
      <c r="B4383" s="2"/>
      <c r="BJ4383" s="3"/>
      <c r="BL4383" s="3"/>
      <c r="BN4383" s="3"/>
      <c r="BP4383" s="3"/>
    </row>
    <row r="4384" spans="1:68" x14ac:dyDescent="0.25">
      <c r="A4384" s="1"/>
      <c r="B4384" s="2"/>
      <c r="BJ4384" s="3"/>
      <c r="BL4384" s="3"/>
      <c r="BN4384" s="3"/>
      <c r="BP4384" s="3"/>
    </row>
    <row r="4385" spans="1:68" x14ac:dyDescent="0.25">
      <c r="A4385" s="1"/>
      <c r="B4385" s="2"/>
      <c r="BJ4385" s="3"/>
      <c r="BL4385" s="3"/>
      <c r="BN4385" s="3"/>
      <c r="BP4385" s="3"/>
    </row>
    <row r="4386" spans="1:68" x14ac:dyDescent="0.25">
      <c r="A4386" s="1"/>
      <c r="B4386" s="2"/>
      <c r="BJ4386" s="3"/>
      <c r="BL4386" s="3"/>
      <c r="BN4386" s="3"/>
      <c r="BP4386" s="3"/>
    </row>
    <row r="4387" spans="1:68" x14ac:dyDescent="0.25">
      <c r="A4387" s="1"/>
      <c r="B4387" s="2"/>
      <c r="BJ4387" s="3"/>
      <c r="BL4387" s="3"/>
      <c r="BN4387" s="3"/>
      <c r="BP4387" s="3"/>
    </row>
    <row r="4388" spans="1:68" x14ac:dyDescent="0.25">
      <c r="A4388" s="1"/>
      <c r="B4388" s="2"/>
      <c r="BJ4388" s="3"/>
      <c r="BL4388" s="3"/>
      <c r="BN4388" s="3"/>
      <c r="BP4388" s="3"/>
    </row>
    <row r="4389" spans="1:68" x14ac:dyDescent="0.25">
      <c r="A4389" s="1"/>
      <c r="B4389" s="2"/>
      <c r="BJ4389" s="3"/>
      <c r="BL4389" s="3"/>
      <c r="BN4389" s="3"/>
      <c r="BP4389" s="3"/>
    </row>
    <row r="4390" spans="1:68" x14ac:dyDescent="0.25">
      <c r="A4390" s="1"/>
      <c r="B4390" s="2"/>
      <c r="BJ4390" s="3"/>
      <c r="BL4390" s="3"/>
      <c r="BN4390" s="3"/>
      <c r="BP4390" s="3"/>
    </row>
    <row r="4391" spans="1:68" x14ac:dyDescent="0.25">
      <c r="A4391" s="1"/>
      <c r="B4391" s="2"/>
      <c r="BJ4391" s="3"/>
      <c r="BL4391" s="3"/>
      <c r="BN4391" s="3"/>
      <c r="BP4391" s="3"/>
    </row>
    <row r="4392" spans="1:68" x14ac:dyDescent="0.25">
      <c r="A4392" s="1"/>
      <c r="B4392" s="2"/>
      <c r="BJ4392" s="3"/>
      <c r="BL4392" s="3"/>
      <c r="BN4392" s="3"/>
      <c r="BP4392" s="3"/>
    </row>
    <row r="4393" spans="1:68" x14ac:dyDescent="0.25">
      <c r="A4393" s="1"/>
      <c r="B4393" s="2"/>
      <c r="BJ4393" s="3"/>
      <c r="BL4393" s="3"/>
      <c r="BN4393" s="3"/>
      <c r="BP4393" s="3"/>
    </row>
    <row r="4394" spans="1:68" x14ac:dyDescent="0.25">
      <c r="A4394" s="1"/>
      <c r="B4394" s="2"/>
      <c r="BJ4394" s="3"/>
      <c r="BL4394" s="3"/>
      <c r="BN4394" s="3"/>
      <c r="BP4394" s="3"/>
    </row>
    <row r="4395" spans="1:68" x14ac:dyDescent="0.25">
      <c r="A4395" s="1"/>
      <c r="B4395" s="2"/>
      <c r="BJ4395" s="3"/>
      <c r="BL4395" s="3"/>
      <c r="BN4395" s="3"/>
      <c r="BP4395" s="3"/>
    </row>
    <row r="4396" spans="1:68" x14ac:dyDescent="0.25">
      <c r="A4396" s="1"/>
      <c r="B4396" s="2"/>
      <c r="BJ4396" s="3"/>
      <c r="BL4396" s="3"/>
      <c r="BN4396" s="3"/>
      <c r="BP4396" s="3"/>
    </row>
    <row r="4397" spans="1:68" x14ac:dyDescent="0.25">
      <c r="A4397" s="1"/>
      <c r="B4397" s="2"/>
      <c r="BJ4397" s="3"/>
      <c r="BL4397" s="3"/>
      <c r="BN4397" s="3"/>
      <c r="BP4397" s="3"/>
    </row>
    <row r="4398" spans="1:68" x14ac:dyDescent="0.25">
      <c r="A4398" s="1"/>
      <c r="B4398" s="2"/>
      <c r="BJ4398" s="3"/>
      <c r="BL4398" s="3"/>
      <c r="BN4398" s="3"/>
      <c r="BP4398" s="3"/>
    </row>
    <row r="4399" spans="1:68" x14ac:dyDescent="0.25">
      <c r="A4399" s="1"/>
      <c r="B4399" s="2"/>
      <c r="BJ4399" s="3"/>
      <c r="BL4399" s="3"/>
      <c r="BN4399" s="3"/>
      <c r="BP4399" s="3"/>
    </row>
    <row r="4400" spans="1:68" x14ac:dyDescent="0.25">
      <c r="A4400" s="1"/>
      <c r="B4400" s="2"/>
      <c r="BJ4400" s="3"/>
      <c r="BL4400" s="3"/>
      <c r="BN4400" s="3"/>
      <c r="BP4400" s="3"/>
    </row>
    <row r="4401" spans="1:68" x14ac:dyDescent="0.25">
      <c r="A4401" s="1"/>
      <c r="B4401" s="2"/>
      <c r="BJ4401" s="3"/>
      <c r="BL4401" s="3"/>
      <c r="BN4401" s="3"/>
      <c r="BP4401" s="3"/>
    </row>
    <row r="4402" spans="1:68" x14ac:dyDescent="0.25">
      <c r="A4402" s="1"/>
      <c r="B4402" s="2"/>
      <c r="BJ4402" s="3"/>
      <c r="BL4402" s="3"/>
      <c r="BN4402" s="3"/>
      <c r="BP4402" s="3"/>
    </row>
    <row r="4403" spans="1:68" x14ac:dyDescent="0.25">
      <c r="A4403" s="1"/>
      <c r="B4403" s="2"/>
      <c r="BJ4403" s="3"/>
      <c r="BL4403" s="3"/>
      <c r="BN4403" s="3"/>
      <c r="BP4403" s="3"/>
    </row>
    <row r="4404" spans="1:68" x14ac:dyDescent="0.25">
      <c r="A4404" s="1"/>
      <c r="B4404" s="2"/>
      <c r="BJ4404" s="3"/>
      <c r="BL4404" s="3"/>
      <c r="BN4404" s="3"/>
      <c r="BP4404" s="3"/>
    </row>
    <row r="4405" spans="1:68" x14ac:dyDescent="0.25">
      <c r="A4405" s="1"/>
      <c r="B4405" s="2"/>
      <c r="BJ4405" s="3"/>
      <c r="BL4405" s="3"/>
      <c r="BN4405" s="3"/>
      <c r="BP4405" s="3"/>
    </row>
    <row r="4406" spans="1:68" x14ac:dyDescent="0.25">
      <c r="A4406" s="1"/>
      <c r="B4406" s="2"/>
      <c r="BJ4406" s="3"/>
      <c r="BL4406" s="3"/>
      <c r="BN4406" s="3"/>
      <c r="BP4406" s="3"/>
    </row>
    <row r="4407" spans="1:68" x14ac:dyDescent="0.25">
      <c r="A4407" s="1"/>
      <c r="B4407" s="2"/>
      <c r="BJ4407" s="3"/>
      <c r="BL4407" s="3"/>
      <c r="BN4407" s="3"/>
      <c r="BP4407" s="3"/>
    </row>
    <row r="4408" spans="1:68" x14ac:dyDescent="0.25">
      <c r="A4408" s="1"/>
      <c r="B4408" s="2"/>
      <c r="BJ4408" s="3"/>
      <c r="BL4408" s="3"/>
      <c r="BN4408" s="3"/>
      <c r="BP4408" s="3"/>
    </row>
    <row r="4409" spans="1:68" x14ac:dyDescent="0.25">
      <c r="A4409" s="1"/>
      <c r="B4409" s="2"/>
      <c r="BJ4409" s="3"/>
      <c r="BL4409" s="3"/>
      <c r="BN4409" s="3"/>
      <c r="BP4409" s="3"/>
    </row>
    <row r="4410" spans="1:68" x14ac:dyDescent="0.25">
      <c r="A4410" s="1"/>
      <c r="B4410" s="2"/>
      <c r="BJ4410" s="3"/>
      <c r="BL4410" s="3"/>
      <c r="BN4410" s="3"/>
      <c r="BP4410" s="3"/>
    </row>
    <row r="4411" spans="1:68" x14ac:dyDescent="0.25">
      <c r="A4411" s="1"/>
      <c r="B4411" s="2"/>
      <c r="BJ4411" s="3"/>
      <c r="BL4411" s="3"/>
      <c r="BN4411" s="3"/>
      <c r="BP4411" s="3"/>
    </row>
    <row r="4412" spans="1:68" x14ac:dyDescent="0.25">
      <c r="A4412" s="1"/>
      <c r="B4412" s="2"/>
      <c r="BJ4412" s="3"/>
      <c r="BL4412" s="3"/>
      <c r="BN4412" s="3"/>
      <c r="BP4412" s="3"/>
    </row>
    <row r="4413" spans="1:68" x14ac:dyDescent="0.25">
      <c r="A4413" s="1"/>
      <c r="B4413" s="2"/>
      <c r="BJ4413" s="3"/>
      <c r="BL4413" s="3"/>
      <c r="BN4413" s="3"/>
      <c r="BP4413" s="3"/>
    </row>
    <row r="4414" spans="1:68" x14ac:dyDescent="0.25">
      <c r="A4414" s="1"/>
      <c r="B4414" s="2"/>
      <c r="BJ4414" s="3"/>
      <c r="BL4414" s="3"/>
      <c r="BN4414" s="3"/>
      <c r="BP4414" s="3"/>
    </row>
    <row r="4415" spans="1:68" x14ac:dyDescent="0.25">
      <c r="A4415" s="1"/>
      <c r="B4415" s="2"/>
      <c r="BJ4415" s="3"/>
      <c r="BL4415" s="3"/>
      <c r="BN4415" s="3"/>
      <c r="BP4415" s="3"/>
    </row>
    <row r="4416" spans="1:68" x14ac:dyDescent="0.25">
      <c r="A4416" s="1"/>
      <c r="B4416" s="2"/>
      <c r="BJ4416" s="3"/>
      <c r="BL4416" s="3"/>
      <c r="BN4416" s="3"/>
      <c r="BP4416" s="3"/>
    </row>
    <row r="4417" spans="1:68" x14ac:dyDescent="0.25">
      <c r="A4417" s="1"/>
      <c r="B4417" s="2"/>
      <c r="BJ4417" s="3"/>
      <c r="BL4417" s="3"/>
      <c r="BN4417" s="3"/>
      <c r="BP4417" s="3"/>
    </row>
    <row r="4418" spans="1:68" x14ac:dyDescent="0.25">
      <c r="A4418" s="1"/>
      <c r="B4418" s="2"/>
      <c r="BJ4418" s="3"/>
      <c r="BL4418" s="3"/>
      <c r="BN4418" s="3"/>
      <c r="BP4418" s="3"/>
    </row>
    <row r="4419" spans="1:68" x14ac:dyDescent="0.25">
      <c r="A4419" s="1"/>
      <c r="B4419" s="2"/>
      <c r="BJ4419" s="3"/>
      <c r="BL4419" s="3"/>
      <c r="BN4419" s="3"/>
      <c r="BP4419" s="3"/>
    </row>
    <row r="4420" spans="1:68" x14ac:dyDescent="0.25">
      <c r="A4420" s="1"/>
      <c r="B4420" s="2"/>
      <c r="BJ4420" s="3"/>
      <c r="BL4420" s="3"/>
      <c r="BN4420" s="3"/>
      <c r="BP4420" s="3"/>
    </row>
    <row r="4421" spans="1:68" x14ac:dyDescent="0.25">
      <c r="A4421" s="1"/>
      <c r="B4421" s="2"/>
      <c r="BJ4421" s="3"/>
      <c r="BL4421" s="3"/>
      <c r="BN4421" s="3"/>
      <c r="BP4421" s="3"/>
    </row>
    <row r="4422" spans="1:68" x14ac:dyDescent="0.25">
      <c r="A4422" s="1"/>
      <c r="B4422" s="2"/>
      <c r="BJ4422" s="3"/>
      <c r="BL4422" s="3"/>
      <c r="BN4422" s="3"/>
      <c r="BP4422" s="3"/>
    </row>
    <row r="4423" spans="1:68" x14ac:dyDescent="0.25">
      <c r="A4423" s="1"/>
      <c r="B4423" s="2"/>
      <c r="BJ4423" s="3"/>
      <c r="BL4423" s="3"/>
      <c r="BN4423" s="3"/>
      <c r="BP4423" s="3"/>
    </row>
    <row r="4424" spans="1:68" x14ac:dyDescent="0.25">
      <c r="A4424" s="1"/>
      <c r="B4424" s="2"/>
      <c r="BJ4424" s="3"/>
      <c r="BL4424" s="3"/>
      <c r="BN4424" s="3"/>
      <c r="BP4424" s="3"/>
    </row>
    <row r="4425" spans="1:68" x14ac:dyDescent="0.25">
      <c r="A4425" s="1"/>
      <c r="B4425" s="2"/>
      <c r="BJ4425" s="3"/>
      <c r="BL4425" s="3"/>
      <c r="BN4425" s="3"/>
      <c r="BP4425" s="3"/>
    </row>
    <row r="4426" spans="1:68" x14ac:dyDescent="0.25">
      <c r="A4426" s="1"/>
      <c r="B4426" s="2"/>
      <c r="BJ4426" s="3"/>
      <c r="BL4426" s="3"/>
      <c r="BN4426" s="3"/>
      <c r="BP4426" s="3"/>
    </row>
    <row r="4427" spans="1:68" x14ac:dyDescent="0.25">
      <c r="A4427" s="1"/>
      <c r="B4427" s="2"/>
      <c r="BJ4427" s="3"/>
      <c r="BL4427" s="3"/>
      <c r="BN4427" s="3"/>
      <c r="BP4427" s="3"/>
    </row>
    <row r="4428" spans="1:68" x14ac:dyDescent="0.25">
      <c r="A4428" s="1"/>
      <c r="B4428" s="2"/>
      <c r="BJ4428" s="3"/>
      <c r="BL4428" s="3"/>
      <c r="BN4428" s="3"/>
      <c r="BP4428" s="3"/>
    </row>
    <row r="4429" spans="1:68" x14ac:dyDescent="0.25">
      <c r="A4429" s="1"/>
      <c r="B4429" s="2"/>
      <c r="BJ4429" s="3"/>
      <c r="BL4429" s="3"/>
      <c r="BN4429" s="3"/>
      <c r="BP4429" s="3"/>
    </row>
    <row r="4430" spans="1:68" x14ac:dyDescent="0.25">
      <c r="A4430" s="1"/>
      <c r="B4430" s="2"/>
      <c r="BJ4430" s="3"/>
      <c r="BL4430" s="3"/>
      <c r="BN4430" s="3"/>
      <c r="BP4430" s="3"/>
    </row>
    <row r="4431" spans="1:68" x14ac:dyDescent="0.25">
      <c r="A4431" s="1"/>
      <c r="B4431" s="2"/>
      <c r="BJ4431" s="3"/>
      <c r="BL4431" s="3"/>
      <c r="BN4431" s="3"/>
      <c r="BP4431" s="3"/>
    </row>
    <row r="4432" spans="1:68" x14ac:dyDescent="0.25">
      <c r="A4432" s="1"/>
      <c r="B4432" s="2"/>
      <c r="BJ4432" s="3"/>
      <c r="BL4432" s="3"/>
      <c r="BN4432" s="3"/>
      <c r="BP4432" s="3"/>
    </row>
    <row r="4433" spans="1:68" x14ac:dyDescent="0.25">
      <c r="A4433" s="1"/>
      <c r="B4433" s="2"/>
      <c r="BJ4433" s="3"/>
      <c r="BL4433" s="3"/>
      <c r="BN4433" s="3"/>
      <c r="BP4433" s="3"/>
    </row>
    <row r="4434" spans="1:68" x14ac:dyDescent="0.25">
      <c r="A4434" s="1"/>
      <c r="B4434" s="2"/>
      <c r="BJ4434" s="3"/>
      <c r="BL4434" s="3"/>
      <c r="BN4434" s="3"/>
      <c r="BP4434" s="3"/>
    </row>
    <row r="4435" spans="1:68" x14ac:dyDescent="0.25">
      <c r="A4435" s="1"/>
      <c r="B4435" s="2"/>
      <c r="BJ4435" s="3"/>
      <c r="BL4435" s="3"/>
      <c r="BN4435" s="3"/>
      <c r="BP4435" s="3"/>
    </row>
    <row r="4436" spans="1:68" x14ac:dyDescent="0.25">
      <c r="A4436" s="1"/>
      <c r="B4436" s="2"/>
      <c r="BJ4436" s="3"/>
      <c r="BL4436" s="3"/>
      <c r="BN4436" s="3"/>
      <c r="BP4436" s="3"/>
    </row>
    <row r="4437" spans="1:68" x14ac:dyDescent="0.25">
      <c r="A4437" s="1"/>
      <c r="B4437" s="2"/>
      <c r="BJ4437" s="3"/>
      <c r="BL4437" s="3"/>
      <c r="BN4437" s="3"/>
      <c r="BP4437" s="3"/>
    </row>
    <row r="4438" spans="1:68" x14ac:dyDescent="0.25">
      <c r="A4438" s="1"/>
      <c r="B4438" s="2"/>
      <c r="BJ4438" s="3"/>
      <c r="BL4438" s="3"/>
      <c r="BN4438" s="3"/>
      <c r="BP4438" s="3"/>
    </row>
    <row r="4439" spans="1:68" x14ac:dyDescent="0.25">
      <c r="A4439" s="1"/>
      <c r="B4439" s="2"/>
      <c r="BJ4439" s="3"/>
      <c r="BL4439" s="3"/>
      <c r="BN4439" s="3"/>
      <c r="BP4439" s="3"/>
    </row>
    <row r="4440" spans="1:68" x14ac:dyDescent="0.25">
      <c r="A4440" s="1"/>
      <c r="B4440" s="2"/>
      <c r="BJ4440" s="3"/>
      <c r="BL4440" s="3"/>
      <c r="BN4440" s="3"/>
      <c r="BP4440" s="3"/>
    </row>
    <row r="4441" spans="1:68" x14ac:dyDescent="0.25">
      <c r="A4441" s="1"/>
      <c r="B4441" s="2"/>
      <c r="BJ4441" s="3"/>
      <c r="BL4441" s="3"/>
      <c r="BN4441" s="3"/>
      <c r="BP4441" s="3"/>
    </row>
    <row r="4442" spans="1:68" x14ac:dyDescent="0.25">
      <c r="A4442" s="1"/>
      <c r="B4442" s="2"/>
      <c r="BJ4442" s="3"/>
      <c r="BL4442" s="3"/>
      <c r="BN4442" s="3"/>
      <c r="BP4442" s="3"/>
    </row>
    <row r="4443" spans="1:68" x14ac:dyDescent="0.25">
      <c r="A4443" s="1"/>
      <c r="B4443" s="2"/>
      <c r="BJ4443" s="3"/>
      <c r="BL4443" s="3"/>
      <c r="BN4443" s="3"/>
      <c r="BP4443" s="3"/>
    </row>
    <row r="4444" spans="1:68" x14ac:dyDescent="0.25">
      <c r="A4444" s="1"/>
      <c r="B4444" s="2"/>
      <c r="BJ4444" s="3"/>
      <c r="BL4444" s="3"/>
      <c r="BN4444" s="3"/>
      <c r="BP4444" s="3"/>
    </row>
    <row r="4445" spans="1:68" x14ac:dyDescent="0.25">
      <c r="A4445" s="1"/>
      <c r="B4445" s="2"/>
      <c r="BJ4445" s="3"/>
      <c r="BL4445" s="3"/>
      <c r="BN4445" s="3"/>
      <c r="BP4445" s="3"/>
    </row>
    <row r="4446" spans="1:68" x14ac:dyDescent="0.25">
      <c r="A4446" s="1"/>
      <c r="B4446" s="2"/>
      <c r="BJ4446" s="3"/>
      <c r="BL4446" s="3"/>
      <c r="BN4446" s="3"/>
      <c r="BP4446" s="3"/>
    </row>
    <row r="4447" spans="1:68" x14ac:dyDescent="0.25">
      <c r="A4447" s="1"/>
      <c r="B4447" s="2"/>
      <c r="BJ4447" s="3"/>
      <c r="BL4447" s="3"/>
      <c r="BN4447" s="3"/>
      <c r="BP4447" s="3"/>
    </row>
    <row r="4448" spans="1:68" x14ac:dyDescent="0.25">
      <c r="A4448" s="1"/>
      <c r="B4448" s="2"/>
      <c r="BJ4448" s="3"/>
      <c r="BL4448" s="3"/>
      <c r="BN4448" s="3"/>
      <c r="BP4448" s="3"/>
    </row>
    <row r="4449" spans="1:68" x14ac:dyDescent="0.25">
      <c r="A4449" s="1"/>
      <c r="B4449" s="2"/>
      <c r="BJ4449" s="3"/>
      <c r="BL4449" s="3"/>
      <c r="BN4449" s="3"/>
      <c r="BP4449" s="3"/>
    </row>
    <row r="4450" spans="1:68" x14ac:dyDescent="0.25">
      <c r="A4450" s="1"/>
      <c r="B4450" s="2"/>
      <c r="BJ4450" s="3"/>
      <c r="BL4450" s="3"/>
      <c r="BN4450" s="3"/>
      <c r="BP4450" s="3"/>
    </row>
    <row r="4451" spans="1:68" x14ac:dyDescent="0.25">
      <c r="A4451" s="1"/>
      <c r="B4451" s="2"/>
      <c r="BJ4451" s="3"/>
      <c r="BL4451" s="3"/>
      <c r="BN4451" s="3"/>
      <c r="BP4451" s="3"/>
    </row>
    <row r="4452" spans="1:68" x14ac:dyDescent="0.25">
      <c r="A4452" s="1"/>
      <c r="B4452" s="2"/>
      <c r="BJ4452" s="3"/>
      <c r="BL4452" s="3"/>
      <c r="BN4452" s="3"/>
      <c r="BP4452" s="3"/>
    </row>
    <row r="4453" spans="1:68" x14ac:dyDescent="0.25">
      <c r="A4453" s="1"/>
      <c r="B4453" s="2"/>
      <c r="BJ4453" s="3"/>
      <c r="BL4453" s="3"/>
      <c r="BN4453" s="3"/>
      <c r="BP4453" s="3"/>
    </row>
    <row r="4454" spans="1:68" x14ac:dyDescent="0.25">
      <c r="A4454" s="1"/>
      <c r="B4454" s="2"/>
      <c r="BJ4454" s="3"/>
      <c r="BL4454" s="3"/>
      <c r="BN4454" s="3"/>
      <c r="BP4454" s="3"/>
    </row>
    <row r="4455" spans="1:68" x14ac:dyDescent="0.25">
      <c r="A4455" s="1"/>
      <c r="B4455" s="2"/>
      <c r="BJ4455" s="3"/>
      <c r="BL4455" s="3"/>
      <c r="BN4455" s="3"/>
      <c r="BP4455" s="3"/>
    </row>
    <row r="4456" spans="1:68" x14ac:dyDescent="0.25">
      <c r="A4456" s="1"/>
      <c r="B4456" s="2"/>
      <c r="BJ4456" s="3"/>
      <c r="BL4456" s="3"/>
      <c r="BN4456" s="3"/>
      <c r="BP4456" s="3"/>
    </row>
    <row r="4457" spans="1:68" x14ac:dyDescent="0.25">
      <c r="A4457" s="1"/>
      <c r="B4457" s="2"/>
      <c r="BJ4457" s="3"/>
      <c r="BL4457" s="3"/>
      <c r="BN4457" s="3"/>
      <c r="BP4457" s="3"/>
    </row>
    <row r="4458" spans="1:68" x14ac:dyDescent="0.25">
      <c r="A4458" s="1"/>
      <c r="B4458" s="2"/>
      <c r="BJ4458" s="3"/>
      <c r="BL4458" s="3"/>
      <c r="BN4458" s="3"/>
      <c r="BP4458" s="3"/>
    </row>
    <row r="4459" spans="1:68" x14ac:dyDescent="0.25">
      <c r="A4459" s="1"/>
      <c r="B4459" s="2"/>
      <c r="BJ4459" s="3"/>
      <c r="BL4459" s="3"/>
      <c r="BN4459" s="3"/>
      <c r="BP4459" s="3"/>
    </row>
    <row r="4460" spans="1:68" x14ac:dyDescent="0.25">
      <c r="A4460" s="1"/>
      <c r="B4460" s="2"/>
      <c r="BJ4460" s="3"/>
      <c r="BL4460" s="3"/>
      <c r="BN4460" s="3"/>
      <c r="BP4460" s="3"/>
    </row>
    <row r="4461" spans="1:68" x14ac:dyDescent="0.25">
      <c r="A4461" s="1"/>
      <c r="B4461" s="2"/>
      <c r="BJ4461" s="3"/>
      <c r="BL4461" s="3"/>
      <c r="BN4461" s="3"/>
      <c r="BP4461" s="3"/>
    </row>
    <row r="4462" spans="1:68" x14ac:dyDescent="0.25">
      <c r="A4462" s="1"/>
      <c r="B4462" s="2"/>
      <c r="BJ4462" s="3"/>
      <c r="BL4462" s="3"/>
      <c r="BN4462" s="3"/>
      <c r="BP4462" s="3"/>
    </row>
    <row r="4463" spans="1:68" x14ac:dyDescent="0.25">
      <c r="A4463" s="1"/>
      <c r="B4463" s="2"/>
      <c r="BJ4463" s="3"/>
      <c r="BL4463" s="3"/>
      <c r="BN4463" s="3"/>
      <c r="BP4463" s="3"/>
    </row>
    <row r="4464" spans="1:68" x14ac:dyDescent="0.25">
      <c r="A4464" s="1"/>
      <c r="B4464" s="2"/>
      <c r="BJ4464" s="3"/>
      <c r="BL4464" s="3"/>
      <c r="BN4464" s="3"/>
      <c r="BP4464" s="3"/>
    </row>
    <row r="4465" spans="1:68" x14ac:dyDescent="0.25">
      <c r="A4465" s="1"/>
      <c r="B4465" s="2"/>
      <c r="BJ4465" s="3"/>
      <c r="BL4465" s="3"/>
      <c r="BN4465" s="3"/>
      <c r="BP4465" s="3"/>
    </row>
    <row r="4466" spans="1:68" x14ac:dyDescent="0.25">
      <c r="A4466" s="1"/>
      <c r="B4466" s="2"/>
      <c r="BJ4466" s="3"/>
      <c r="BL4466" s="3"/>
      <c r="BN4466" s="3"/>
      <c r="BP4466" s="3"/>
    </row>
    <row r="4467" spans="1:68" x14ac:dyDescent="0.25">
      <c r="A4467" s="1"/>
      <c r="B4467" s="2"/>
      <c r="BJ4467" s="3"/>
      <c r="BL4467" s="3"/>
      <c r="BN4467" s="3"/>
      <c r="BP4467" s="3"/>
    </row>
    <row r="4468" spans="1:68" x14ac:dyDescent="0.25">
      <c r="A4468" s="1"/>
      <c r="B4468" s="2"/>
      <c r="BJ4468" s="3"/>
      <c r="BL4468" s="3"/>
      <c r="BN4468" s="3"/>
      <c r="BP4468" s="3"/>
    </row>
    <row r="4469" spans="1:68" x14ac:dyDescent="0.25">
      <c r="A4469" s="1"/>
      <c r="B4469" s="2"/>
      <c r="BJ4469" s="3"/>
      <c r="BL4469" s="3"/>
      <c r="BN4469" s="3"/>
      <c r="BP4469" s="3"/>
    </row>
    <row r="4470" spans="1:68" x14ac:dyDescent="0.25">
      <c r="A4470" s="1"/>
      <c r="B4470" s="2"/>
      <c r="BJ4470" s="3"/>
      <c r="BL4470" s="3"/>
      <c r="BN4470" s="3"/>
      <c r="BP4470" s="3"/>
    </row>
    <row r="4471" spans="1:68" x14ac:dyDescent="0.25">
      <c r="A4471" s="1"/>
      <c r="B4471" s="2"/>
      <c r="BJ4471" s="3"/>
      <c r="BL4471" s="3"/>
      <c r="BN4471" s="3"/>
      <c r="BP4471" s="3"/>
    </row>
    <row r="4472" spans="1:68" x14ac:dyDescent="0.25">
      <c r="A4472" s="1"/>
      <c r="B4472" s="2"/>
      <c r="BJ4472" s="3"/>
      <c r="BL4472" s="3"/>
      <c r="BN4472" s="3"/>
      <c r="BP4472" s="3"/>
    </row>
    <row r="4473" spans="1:68" x14ac:dyDescent="0.25">
      <c r="A4473" s="1"/>
      <c r="B4473" s="2"/>
      <c r="BJ4473" s="3"/>
      <c r="BL4473" s="3"/>
      <c r="BN4473" s="3"/>
      <c r="BP4473" s="3"/>
    </row>
    <row r="4474" spans="1:68" x14ac:dyDescent="0.25">
      <c r="A4474" s="1"/>
      <c r="B4474" s="2"/>
      <c r="BJ4474" s="3"/>
      <c r="BL4474" s="3"/>
      <c r="BN4474" s="3"/>
      <c r="BP4474" s="3"/>
    </row>
    <row r="4475" spans="1:68" x14ac:dyDescent="0.25">
      <c r="A4475" s="1"/>
      <c r="B4475" s="2"/>
      <c r="BJ4475" s="3"/>
      <c r="BL4475" s="3"/>
      <c r="BN4475" s="3"/>
      <c r="BP4475" s="3"/>
    </row>
    <row r="4476" spans="1:68" x14ac:dyDescent="0.25">
      <c r="A4476" s="1"/>
      <c r="B4476" s="2"/>
      <c r="BJ4476" s="3"/>
      <c r="BL4476" s="3"/>
      <c r="BN4476" s="3"/>
      <c r="BP4476" s="3"/>
    </row>
    <row r="4477" spans="1:68" x14ac:dyDescent="0.25">
      <c r="A4477" s="1"/>
      <c r="B4477" s="2"/>
      <c r="BJ4477" s="3"/>
      <c r="BL4477" s="3"/>
      <c r="BN4477" s="3"/>
      <c r="BP4477" s="3"/>
    </row>
    <row r="4478" spans="1:68" x14ac:dyDescent="0.25">
      <c r="A4478" s="1"/>
      <c r="B4478" s="2"/>
      <c r="BJ4478" s="3"/>
      <c r="BL4478" s="3"/>
      <c r="BN4478" s="3"/>
      <c r="BP4478" s="3"/>
    </row>
    <row r="4479" spans="1:68" x14ac:dyDescent="0.25">
      <c r="A4479" s="1"/>
      <c r="B4479" s="2"/>
      <c r="BJ4479" s="3"/>
      <c r="BL4479" s="3"/>
      <c r="BN4479" s="3"/>
      <c r="BP4479" s="3"/>
    </row>
    <row r="4480" spans="1:68" x14ac:dyDescent="0.25">
      <c r="A4480" s="1"/>
      <c r="B4480" s="2"/>
      <c r="BJ4480" s="3"/>
      <c r="BL4480" s="3"/>
      <c r="BN4480" s="3"/>
      <c r="BP4480" s="3"/>
    </row>
    <row r="4481" spans="1:68" x14ac:dyDescent="0.25">
      <c r="A4481" s="1"/>
      <c r="B4481" s="2"/>
      <c r="BJ4481" s="3"/>
      <c r="BL4481" s="3"/>
      <c r="BN4481" s="3"/>
      <c r="BP4481" s="3"/>
    </row>
    <row r="4482" spans="1:68" x14ac:dyDescent="0.25">
      <c r="A4482" s="1"/>
      <c r="B4482" s="2"/>
      <c r="BJ4482" s="3"/>
      <c r="BL4482" s="3"/>
      <c r="BN4482" s="3"/>
      <c r="BP4482" s="3"/>
    </row>
    <row r="4483" spans="1:68" x14ac:dyDescent="0.25">
      <c r="A4483" s="1"/>
      <c r="B4483" s="2"/>
      <c r="BJ4483" s="3"/>
      <c r="BL4483" s="3"/>
      <c r="BN4483" s="3"/>
      <c r="BP4483" s="3"/>
    </row>
    <row r="4484" spans="1:68" x14ac:dyDescent="0.25">
      <c r="A4484" s="1"/>
      <c r="B4484" s="2"/>
      <c r="BJ4484" s="3"/>
      <c r="BL4484" s="3"/>
      <c r="BN4484" s="3"/>
      <c r="BP4484" s="3"/>
    </row>
    <row r="4485" spans="1:68" x14ac:dyDescent="0.25">
      <c r="A4485" s="1"/>
      <c r="B4485" s="2"/>
      <c r="BJ4485" s="3"/>
      <c r="BL4485" s="3"/>
      <c r="BN4485" s="3"/>
      <c r="BP4485" s="3"/>
    </row>
    <row r="4486" spans="1:68" x14ac:dyDescent="0.25">
      <c r="A4486" s="1"/>
      <c r="B4486" s="2"/>
      <c r="BJ4486" s="3"/>
      <c r="BL4486" s="3"/>
      <c r="BN4486" s="3"/>
      <c r="BP4486" s="3"/>
    </row>
    <row r="4487" spans="1:68" x14ac:dyDescent="0.25">
      <c r="A4487" s="1"/>
      <c r="B4487" s="2"/>
      <c r="BJ4487" s="3"/>
      <c r="BL4487" s="3"/>
      <c r="BN4487" s="3"/>
      <c r="BP4487" s="3"/>
    </row>
    <row r="4488" spans="1:68" x14ac:dyDescent="0.25">
      <c r="A4488" s="1"/>
      <c r="B4488" s="2"/>
      <c r="BJ4488" s="3"/>
      <c r="BL4488" s="3"/>
      <c r="BN4488" s="3"/>
      <c r="BP4488" s="3"/>
    </row>
    <row r="4489" spans="1:68" x14ac:dyDescent="0.25">
      <c r="A4489" s="1"/>
      <c r="B4489" s="2"/>
      <c r="BJ4489" s="3"/>
      <c r="BL4489" s="3"/>
      <c r="BN4489" s="3"/>
      <c r="BP4489" s="3"/>
    </row>
    <row r="4490" spans="1:68" x14ac:dyDescent="0.25">
      <c r="A4490" s="1"/>
      <c r="B4490" s="2"/>
      <c r="BJ4490" s="3"/>
      <c r="BL4490" s="3"/>
      <c r="BN4490" s="3"/>
      <c r="BP4490" s="3"/>
    </row>
    <row r="4491" spans="1:68" x14ac:dyDescent="0.25">
      <c r="A4491" s="1"/>
      <c r="B4491" s="2"/>
      <c r="BJ4491" s="3"/>
      <c r="BL4491" s="3"/>
      <c r="BN4491" s="3"/>
      <c r="BP4491" s="3"/>
    </row>
    <row r="4492" spans="1:68" x14ac:dyDescent="0.25">
      <c r="A4492" s="1"/>
      <c r="B4492" s="2"/>
      <c r="BJ4492" s="3"/>
      <c r="BL4492" s="3"/>
      <c r="BN4492" s="3"/>
      <c r="BP4492" s="3"/>
    </row>
    <row r="4493" spans="1:68" x14ac:dyDescent="0.25">
      <c r="A4493" s="1"/>
      <c r="B4493" s="2"/>
      <c r="BJ4493" s="3"/>
      <c r="BL4493" s="3"/>
      <c r="BN4493" s="3"/>
      <c r="BP4493" s="3"/>
    </row>
    <row r="4494" spans="1:68" x14ac:dyDescent="0.25">
      <c r="A4494" s="1"/>
      <c r="B4494" s="2"/>
      <c r="BJ4494" s="3"/>
      <c r="BL4494" s="3"/>
      <c r="BN4494" s="3"/>
      <c r="BP4494" s="3"/>
    </row>
    <row r="4495" spans="1:68" x14ac:dyDescent="0.25">
      <c r="A4495" s="1"/>
      <c r="B4495" s="2"/>
      <c r="BJ4495" s="3"/>
      <c r="BL4495" s="3"/>
      <c r="BN4495" s="3"/>
      <c r="BP4495" s="3"/>
    </row>
    <row r="4496" spans="1:68" x14ac:dyDescent="0.25">
      <c r="A4496" s="1"/>
      <c r="B4496" s="2"/>
      <c r="BJ4496" s="3"/>
      <c r="BL4496" s="3"/>
      <c r="BN4496" s="3"/>
      <c r="BP4496" s="3"/>
    </row>
    <row r="4497" spans="1:68" x14ac:dyDescent="0.25">
      <c r="A4497" s="1"/>
      <c r="B4497" s="2"/>
      <c r="BJ4497" s="3"/>
      <c r="BL4497" s="3"/>
      <c r="BN4497" s="3"/>
      <c r="BP4497" s="3"/>
    </row>
    <row r="4498" spans="1:68" x14ac:dyDescent="0.25">
      <c r="A4498" s="1"/>
      <c r="B4498" s="2"/>
      <c r="BJ4498" s="3"/>
      <c r="BL4498" s="3"/>
      <c r="BN4498" s="3"/>
      <c r="BP4498" s="3"/>
    </row>
    <row r="4499" spans="1:68" x14ac:dyDescent="0.25">
      <c r="A4499" s="1"/>
      <c r="B4499" s="2"/>
      <c r="BJ4499" s="3"/>
      <c r="BL4499" s="3"/>
      <c r="BN4499" s="3"/>
      <c r="BP4499" s="3"/>
    </row>
    <row r="4500" spans="1:68" x14ac:dyDescent="0.25">
      <c r="A4500" s="1"/>
      <c r="B4500" s="2"/>
      <c r="BJ4500" s="3"/>
      <c r="BL4500" s="3"/>
      <c r="BN4500" s="3"/>
      <c r="BP4500" s="3"/>
    </row>
    <row r="4501" spans="1:68" x14ac:dyDescent="0.25">
      <c r="A4501" s="1"/>
      <c r="B4501" s="2"/>
      <c r="BJ4501" s="3"/>
      <c r="BL4501" s="3"/>
      <c r="BN4501" s="3"/>
      <c r="BP4501" s="3"/>
    </row>
    <row r="4502" spans="1:68" x14ac:dyDescent="0.25">
      <c r="A4502" s="1"/>
      <c r="B4502" s="2"/>
      <c r="BJ4502" s="3"/>
      <c r="BL4502" s="3"/>
      <c r="BN4502" s="3"/>
      <c r="BP4502" s="3"/>
    </row>
    <row r="4503" spans="1:68" x14ac:dyDescent="0.25">
      <c r="A4503" s="1"/>
      <c r="B4503" s="2"/>
      <c r="BJ4503" s="3"/>
      <c r="BL4503" s="3"/>
      <c r="BN4503" s="3"/>
      <c r="BP4503" s="3"/>
    </row>
    <row r="4504" spans="1:68" x14ac:dyDescent="0.25">
      <c r="A4504" s="1"/>
      <c r="B4504" s="2"/>
      <c r="BJ4504" s="3"/>
      <c r="BL4504" s="3"/>
      <c r="BN4504" s="3"/>
      <c r="BP4504" s="3"/>
    </row>
    <row r="4505" spans="1:68" x14ac:dyDescent="0.25">
      <c r="A4505" s="1"/>
      <c r="B4505" s="2"/>
      <c r="BJ4505" s="3"/>
      <c r="BL4505" s="3"/>
      <c r="BN4505" s="3"/>
      <c r="BP4505" s="3"/>
    </row>
    <row r="4506" spans="1:68" x14ac:dyDescent="0.25">
      <c r="A4506" s="1"/>
      <c r="B4506" s="2"/>
      <c r="BJ4506" s="3"/>
      <c r="BL4506" s="3"/>
      <c r="BN4506" s="3"/>
      <c r="BP4506" s="3"/>
    </row>
    <row r="4507" spans="1:68" x14ac:dyDescent="0.25">
      <c r="A4507" s="1"/>
      <c r="B4507" s="2"/>
      <c r="BJ4507" s="3"/>
      <c r="BL4507" s="3"/>
      <c r="BN4507" s="3"/>
      <c r="BP4507" s="3"/>
    </row>
    <row r="4508" spans="1:68" x14ac:dyDescent="0.25">
      <c r="A4508" s="1"/>
      <c r="B4508" s="2"/>
      <c r="BJ4508" s="3"/>
      <c r="BL4508" s="3"/>
      <c r="BN4508" s="3"/>
      <c r="BP4508" s="3"/>
    </row>
    <row r="4509" spans="1:68" x14ac:dyDescent="0.25">
      <c r="A4509" s="1"/>
      <c r="B4509" s="2"/>
      <c r="BJ4509" s="3"/>
      <c r="BL4509" s="3"/>
      <c r="BN4509" s="3"/>
      <c r="BP4509" s="3"/>
    </row>
    <row r="4510" spans="1:68" x14ac:dyDescent="0.25">
      <c r="A4510" s="1"/>
      <c r="B4510" s="2"/>
      <c r="BJ4510" s="3"/>
      <c r="BL4510" s="3"/>
      <c r="BN4510" s="3"/>
      <c r="BP4510" s="3"/>
    </row>
    <row r="4511" spans="1:68" x14ac:dyDescent="0.25">
      <c r="A4511" s="1"/>
      <c r="B4511" s="2"/>
      <c r="BJ4511" s="3"/>
      <c r="BL4511" s="3"/>
      <c r="BN4511" s="3"/>
      <c r="BP4511" s="3"/>
    </row>
    <row r="4512" spans="1:68" x14ac:dyDescent="0.25">
      <c r="A4512" s="1"/>
      <c r="B4512" s="2"/>
      <c r="BJ4512" s="3"/>
      <c r="BL4512" s="3"/>
      <c r="BN4512" s="3"/>
      <c r="BP4512" s="3"/>
    </row>
    <row r="4513" spans="1:68" x14ac:dyDescent="0.25">
      <c r="A4513" s="1"/>
      <c r="B4513" s="2"/>
      <c r="BJ4513" s="3"/>
      <c r="BL4513" s="3"/>
      <c r="BN4513" s="3"/>
      <c r="BP4513" s="3"/>
    </row>
    <row r="4514" spans="1:68" x14ac:dyDescent="0.25">
      <c r="A4514" s="1"/>
      <c r="B4514" s="2"/>
      <c r="BJ4514" s="3"/>
      <c r="BL4514" s="3"/>
      <c r="BN4514" s="3"/>
      <c r="BP4514" s="3"/>
    </row>
    <row r="4515" spans="1:68" x14ac:dyDescent="0.25">
      <c r="A4515" s="1"/>
      <c r="B4515" s="2"/>
      <c r="BJ4515" s="3"/>
      <c r="BL4515" s="3"/>
      <c r="BN4515" s="3"/>
      <c r="BP4515" s="3"/>
    </row>
    <row r="4516" spans="1:68" x14ac:dyDescent="0.25">
      <c r="A4516" s="1"/>
      <c r="B4516" s="2"/>
      <c r="BJ4516" s="3"/>
      <c r="BL4516" s="3"/>
      <c r="BN4516" s="3"/>
      <c r="BP4516" s="3"/>
    </row>
    <row r="4517" spans="1:68" x14ac:dyDescent="0.25">
      <c r="A4517" s="1"/>
      <c r="B4517" s="2"/>
      <c r="BJ4517" s="3"/>
      <c r="BL4517" s="3"/>
      <c r="BN4517" s="3"/>
      <c r="BP4517" s="3"/>
    </row>
    <row r="4518" spans="1:68" x14ac:dyDescent="0.25">
      <c r="A4518" s="1"/>
      <c r="B4518" s="2"/>
      <c r="BJ4518" s="3"/>
      <c r="BL4518" s="3"/>
      <c r="BN4518" s="3"/>
      <c r="BP4518" s="3"/>
    </row>
    <row r="4519" spans="1:68" x14ac:dyDescent="0.25">
      <c r="A4519" s="1"/>
      <c r="B4519" s="2"/>
      <c r="BJ4519" s="3"/>
      <c r="BL4519" s="3"/>
      <c r="BN4519" s="3"/>
      <c r="BP4519" s="3"/>
    </row>
    <row r="4520" spans="1:68" x14ac:dyDescent="0.25">
      <c r="A4520" s="1"/>
      <c r="B4520" s="2"/>
      <c r="BJ4520" s="3"/>
      <c r="BL4520" s="3"/>
      <c r="BN4520" s="3"/>
      <c r="BP4520" s="3"/>
    </row>
    <row r="4521" spans="1:68" x14ac:dyDescent="0.25">
      <c r="A4521" s="1"/>
      <c r="B4521" s="2"/>
      <c r="BJ4521" s="3"/>
      <c r="BL4521" s="3"/>
      <c r="BN4521" s="3"/>
      <c r="BP4521" s="3"/>
    </row>
    <row r="4522" spans="1:68" x14ac:dyDescent="0.25">
      <c r="A4522" s="1"/>
      <c r="B4522" s="2"/>
      <c r="BJ4522" s="3"/>
      <c r="BL4522" s="3"/>
      <c r="BN4522" s="3"/>
      <c r="BP4522" s="3"/>
    </row>
    <row r="4523" spans="1:68" x14ac:dyDescent="0.25">
      <c r="A4523" s="1"/>
      <c r="B4523" s="2"/>
      <c r="BJ4523" s="3"/>
      <c r="BL4523" s="3"/>
      <c r="BN4523" s="3"/>
      <c r="BP4523" s="3"/>
    </row>
    <row r="4524" spans="1:68" x14ac:dyDescent="0.25">
      <c r="A4524" s="1"/>
      <c r="B4524" s="2"/>
      <c r="BJ4524" s="3"/>
      <c r="BL4524" s="3"/>
      <c r="BN4524" s="3"/>
      <c r="BP4524" s="3"/>
    </row>
    <row r="4525" spans="1:68" x14ac:dyDescent="0.25">
      <c r="A4525" s="1"/>
      <c r="B4525" s="2"/>
      <c r="BJ4525" s="3"/>
      <c r="BL4525" s="3"/>
      <c r="BN4525" s="3"/>
      <c r="BP4525" s="3"/>
    </row>
    <row r="4526" spans="1:68" x14ac:dyDescent="0.25">
      <c r="A4526" s="1"/>
      <c r="B4526" s="2"/>
      <c r="BJ4526" s="3"/>
      <c r="BL4526" s="3"/>
      <c r="BN4526" s="3"/>
      <c r="BP4526" s="3"/>
    </row>
    <row r="4527" spans="1:68" x14ac:dyDescent="0.25">
      <c r="A4527" s="1"/>
      <c r="B4527" s="2"/>
      <c r="BJ4527" s="3"/>
      <c r="BL4527" s="3"/>
      <c r="BN4527" s="3"/>
      <c r="BP4527" s="3"/>
    </row>
    <row r="4528" spans="1:68" x14ac:dyDescent="0.25">
      <c r="A4528" s="1"/>
      <c r="B4528" s="2"/>
      <c r="BJ4528" s="3"/>
      <c r="BL4528" s="3"/>
      <c r="BN4528" s="3"/>
      <c r="BP4528" s="3"/>
    </row>
    <row r="4529" spans="1:68" x14ac:dyDescent="0.25">
      <c r="A4529" s="1"/>
      <c r="B4529" s="2"/>
      <c r="BJ4529" s="3"/>
      <c r="BL4529" s="3"/>
      <c r="BN4529" s="3"/>
      <c r="BP4529" s="3"/>
    </row>
    <row r="4530" spans="1:68" x14ac:dyDescent="0.25">
      <c r="A4530" s="1"/>
      <c r="B4530" s="2"/>
      <c r="BJ4530" s="3"/>
      <c r="BL4530" s="3"/>
      <c r="BN4530" s="3"/>
      <c r="BP4530" s="3"/>
    </row>
    <row r="4531" spans="1:68" x14ac:dyDescent="0.25">
      <c r="A4531" s="1"/>
      <c r="B4531" s="2"/>
      <c r="BJ4531" s="3"/>
      <c r="BL4531" s="3"/>
      <c r="BN4531" s="3"/>
      <c r="BP4531" s="3"/>
    </row>
    <row r="4532" spans="1:68" x14ac:dyDescent="0.25">
      <c r="A4532" s="1"/>
      <c r="B4532" s="2"/>
      <c r="BJ4532" s="3"/>
      <c r="BL4532" s="3"/>
      <c r="BN4532" s="3"/>
      <c r="BP4532" s="3"/>
    </row>
    <row r="4533" spans="1:68" x14ac:dyDescent="0.25">
      <c r="A4533" s="1"/>
      <c r="B4533" s="2"/>
      <c r="BJ4533" s="3"/>
      <c r="BL4533" s="3"/>
      <c r="BN4533" s="3"/>
      <c r="BP4533" s="3"/>
    </row>
    <row r="4534" spans="1:68" x14ac:dyDescent="0.25">
      <c r="A4534" s="1"/>
      <c r="B4534" s="2"/>
      <c r="BJ4534" s="3"/>
      <c r="BL4534" s="3"/>
      <c r="BN4534" s="3"/>
      <c r="BP4534" s="3"/>
    </row>
    <row r="4535" spans="1:68" x14ac:dyDescent="0.25">
      <c r="A4535" s="1"/>
      <c r="B4535" s="2"/>
      <c r="BJ4535" s="3"/>
      <c r="BL4535" s="3"/>
      <c r="BN4535" s="3"/>
      <c r="BP4535" s="3"/>
    </row>
    <row r="4536" spans="1:68" x14ac:dyDescent="0.25">
      <c r="A4536" s="1"/>
      <c r="B4536" s="2"/>
      <c r="BJ4536" s="3"/>
      <c r="BL4536" s="3"/>
      <c r="BN4536" s="3"/>
      <c r="BP4536" s="3"/>
    </row>
    <row r="4537" spans="1:68" x14ac:dyDescent="0.25">
      <c r="A4537" s="1"/>
      <c r="B4537" s="2"/>
      <c r="BJ4537" s="3"/>
      <c r="BL4537" s="3"/>
      <c r="BN4537" s="3"/>
      <c r="BP4537" s="3"/>
    </row>
    <row r="4538" spans="1:68" x14ac:dyDescent="0.25">
      <c r="A4538" s="1"/>
      <c r="B4538" s="2"/>
      <c r="BJ4538" s="3"/>
      <c r="BL4538" s="3"/>
      <c r="BN4538" s="3"/>
      <c r="BP4538" s="3"/>
    </row>
    <row r="4539" spans="1:68" x14ac:dyDescent="0.25">
      <c r="A4539" s="1"/>
      <c r="B4539" s="2"/>
      <c r="BJ4539" s="3"/>
      <c r="BL4539" s="3"/>
      <c r="BN4539" s="3"/>
      <c r="BP4539" s="3"/>
    </row>
    <row r="4540" spans="1:68" x14ac:dyDescent="0.25">
      <c r="A4540" s="1"/>
      <c r="B4540" s="2"/>
      <c r="BJ4540" s="3"/>
      <c r="BL4540" s="3"/>
      <c r="BN4540" s="3"/>
      <c r="BP4540" s="3"/>
    </row>
    <row r="4541" spans="1:68" x14ac:dyDescent="0.25">
      <c r="A4541" s="1"/>
      <c r="B4541" s="2"/>
      <c r="BJ4541" s="3"/>
      <c r="BL4541" s="3"/>
      <c r="BN4541" s="3"/>
      <c r="BP4541" s="3"/>
    </row>
    <row r="4542" spans="1:68" x14ac:dyDescent="0.25">
      <c r="A4542" s="1"/>
      <c r="B4542" s="2"/>
      <c r="BJ4542" s="3"/>
      <c r="BL4542" s="3"/>
      <c r="BN4542" s="3"/>
      <c r="BP4542" s="3"/>
    </row>
    <row r="4543" spans="1:68" x14ac:dyDescent="0.25">
      <c r="A4543" s="1"/>
      <c r="B4543" s="2"/>
      <c r="BJ4543" s="3"/>
      <c r="BL4543" s="3"/>
      <c r="BN4543" s="3"/>
      <c r="BP4543" s="3"/>
    </row>
    <row r="4544" spans="1:68" x14ac:dyDescent="0.25">
      <c r="A4544" s="1"/>
      <c r="B4544" s="2"/>
      <c r="BJ4544" s="3"/>
      <c r="BL4544" s="3"/>
      <c r="BN4544" s="3"/>
      <c r="BP4544" s="3"/>
    </row>
    <row r="4545" spans="1:68" x14ac:dyDescent="0.25">
      <c r="A4545" s="1"/>
      <c r="B4545" s="2"/>
      <c r="BJ4545" s="3"/>
      <c r="BL4545" s="3"/>
      <c r="BN4545" s="3"/>
      <c r="BP4545" s="3"/>
    </row>
    <row r="4546" spans="1:68" x14ac:dyDescent="0.25">
      <c r="A4546" s="1"/>
      <c r="B4546" s="2"/>
      <c r="BJ4546" s="3"/>
      <c r="BL4546" s="3"/>
      <c r="BN4546" s="3"/>
      <c r="BP4546" s="3"/>
    </row>
    <row r="4547" spans="1:68" x14ac:dyDescent="0.25">
      <c r="A4547" s="1"/>
      <c r="B4547" s="2"/>
      <c r="BJ4547" s="3"/>
      <c r="BL4547" s="3"/>
      <c r="BN4547" s="3"/>
      <c r="BP4547" s="3"/>
    </row>
    <row r="4548" spans="1:68" x14ac:dyDescent="0.25">
      <c r="A4548" s="1"/>
      <c r="B4548" s="2"/>
      <c r="BJ4548" s="3"/>
      <c r="BL4548" s="3"/>
      <c r="BN4548" s="3"/>
      <c r="BP4548" s="3"/>
    </row>
    <row r="4549" spans="1:68" x14ac:dyDescent="0.25">
      <c r="A4549" s="1"/>
      <c r="B4549" s="2"/>
      <c r="BJ4549" s="3"/>
      <c r="BL4549" s="3"/>
      <c r="BN4549" s="3"/>
      <c r="BP4549" s="3"/>
    </row>
    <row r="4550" spans="1:68" x14ac:dyDescent="0.25">
      <c r="A4550" s="1"/>
      <c r="B4550" s="2"/>
      <c r="BJ4550" s="3"/>
      <c r="BL4550" s="3"/>
      <c r="BN4550" s="3"/>
      <c r="BP4550" s="3"/>
    </row>
    <row r="4551" spans="1:68" x14ac:dyDescent="0.25">
      <c r="A4551" s="1"/>
      <c r="B4551" s="2"/>
      <c r="BJ4551" s="3"/>
      <c r="BL4551" s="3"/>
      <c r="BN4551" s="3"/>
      <c r="BP4551" s="3"/>
    </row>
    <row r="4552" spans="1:68" x14ac:dyDescent="0.25">
      <c r="A4552" s="1"/>
      <c r="B4552" s="2"/>
      <c r="BJ4552" s="3"/>
      <c r="BL4552" s="3"/>
      <c r="BN4552" s="3"/>
      <c r="BP4552" s="3"/>
    </row>
    <row r="4553" spans="1:68" x14ac:dyDescent="0.25">
      <c r="A4553" s="1"/>
      <c r="B4553" s="2"/>
      <c r="BJ4553" s="3"/>
      <c r="BL4553" s="3"/>
      <c r="BN4553" s="3"/>
      <c r="BP4553" s="3"/>
    </row>
    <row r="4554" spans="1:68" x14ac:dyDescent="0.25">
      <c r="A4554" s="1"/>
      <c r="B4554" s="2"/>
      <c r="BJ4554" s="3"/>
      <c r="BL4554" s="3"/>
      <c r="BN4554" s="3"/>
      <c r="BP4554" s="3"/>
    </row>
    <row r="4555" spans="1:68" x14ac:dyDescent="0.25">
      <c r="A4555" s="1"/>
      <c r="B4555" s="2"/>
      <c r="BJ4555" s="3"/>
      <c r="BL4555" s="3"/>
      <c r="BN4555" s="3"/>
      <c r="BP4555" s="3"/>
    </row>
    <row r="4556" spans="1:68" x14ac:dyDescent="0.25">
      <c r="A4556" s="1"/>
      <c r="B4556" s="2"/>
      <c r="BJ4556" s="3"/>
      <c r="BL4556" s="3"/>
      <c r="BN4556" s="3"/>
      <c r="BP4556" s="3"/>
    </row>
    <row r="4557" spans="1:68" x14ac:dyDescent="0.25">
      <c r="A4557" s="1"/>
      <c r="B4557" s="2"/>
      <c r="BJ4557" s="3"/>
      <c r="BL4557" s="3"/>
      <c r="BN4557" s="3"/>
      <c r="BP4557" s="3"/>
    </row>
    <row r="4558" spans="1:68" x14ac:dyDescent="0.25">
      <c r="A4558" s="1"/>
      <c r="B4558" s="2"/>
      <c r="BJ4558" s="3"/>
      <c r="BL4558" s="3"/>
      <c r="BN4558" s="3"/>
      <c r="BP4558" s="3"/>
    </row>
    <row r="4559" spans="1:68" x14ac:dyDescent="0.25">
      <c r="A4559" s="1"/>
      <c r="B4559" s="2"/>
      <c r="BJ4559" s="3"/>
      <c r="BL4559" s="3"/>
      <c r="BN4559" s="3"/>
      <c r="BP4559" s="3"/>
    </row>
    <row r="4560" spans="1:68" x14ac:dyDescent="0.25">
      <c r="A4560" s="1"/>
      <c r="B4560" s="2"/>
      <c r="BJ4560" s="3"/>
      <c r="BL4560" s="3"/>
      <c r="BN4560" s="3"/>
      <c r="BP4560" s="3"/>
    </row>
    <row r="4561" spans="1:68" x14ac:dyDescent="0.25">
      <c r="A4561" s="1"/>
      <c r="B4561" s="2"/>
      <c r="BJ4561" s="3"/>
      <c r="BL4561" s="3"/>
      <c r="BN4561" s="3"/>
      <c r="BP4561" s="3"/>
    </row>
    <row r="4562" spans="1:68" x14ac:dyDescent="0.25">
      <c r="A4562" s="1"/>
      <c r="B4562" s="2"/>
      <c r="BJ4562" s="3"/>
      <c r="BL4562" s="3"/>
      <c r="BN4562" s="3"/>
      <c r="BP4562" s="3"/>
    </row>
    <row r="4563" spans="1:68" x14ac:dyDescent="0.25">
      <c r="A4563" s="1"/>
      <c r="B4563" s="2"/>
      <c r="BJ4563" s="3"/>
      <c r="BL4563" s="3"/>
      <c r="BN4563" s="3"/>
      <c r="BP4563" s="3"/>
    </row>
    <row r="4564" spans="1:68" x14ac:dyDescent="0.25">
      <c r="A4564" s="1"/>
      <c r="B4564" s="2"/>
      <c r="BJ4564" s="3"/>
      <c r="BL4564" s="3"/>
      <c r="BN4564" s="3"/>
      <c r="BP4564" s="3"/>
    </row>
    <row r="4565" spans="1:68" x14ac:dyDescent="0.25">
      <c r="A4565" s="1"/>
      <c r="B4565" s="2"/>
      <c r="BJ4565" s="3"/>
      <c r="BL4565" s="3"/>
      <c r="BN4565" s="3"/>
      <c r="BP4565" s="3"/>
    </row>
    <row r="4566" spans="1:68" x14ac:dyDescent="0.25">
      <c r="A4566" s="1"/>
      <c r="B4566" s="2"/>
      <c r="BJ4566" s="3"/>
      <c r="BL4566" s="3"/>
      <c r="BN4566" s="3"/>
      <c r="BP4566" s="3"/>
    </row>
    <row r="4567" spans="1:68" x14ac:dyDescent="0.25">
      <c r="A4567" s="1"/>
      <c r="B4567" s="2"/>
      <c r="BJ4567" s="3"/>
      <c r="BL4567" s="3"/>
      <c r="BN4567" s="3"/>
      <c r="BP4567" s="3"/>
    </row>
    <row r="4568" spans="1:68" x14ac:dyDescent="0.25">
      <c r="A4568" s="1"/>
      <c r="B4568" s="2"/>
      <c r="BJ4568" s="3"/>
      <c r="BL4568" s="3"/>
      <c r="BN4568" s="3"/>
      <c r="BP4568" s="3"/>
    </row>
    <row r="4569" spans="1:68" x14ac:dyDescent="0.25">
      <c r="A4569" s="1"/>
      <c r="B4569" s="2"/>
      <c r="BJ4569" s="3"/>
      <c r="BL4569" s="3"/>
      <c r="BN4569" s="3"/>
      <c r="BP4569" s="3"/>
    </row>
    <row r="4570" spans="1:68" x14ac:dyDescent="0.25">
      <c r="A4570" s="1"/>
      <c r="B4570" s="2"/>
      <c r="BJ4570" s="3"/>
      <c r="BL4570" s="3"/>
      <c r="BN4570" s="3"/>
      <c r="BP4570" s="3"/>
    </row>
    <row r="4571" spans="1:68" x14ac:dyDescent="0.25">
      <c r="A4571" s="1"/>
      <c r="B4571" s="2"/>
      <c r="BJ4571" s="3"/>
      <c r="BL4571" s="3"/>
      <c r="BN4571" s="3"/>
      <c r="BP4571" s="3"/>
    </row>
    <row r="4572" spans="1:68" x14ac:dyDescent="0.25">
      <c r="A4572" s="1"/>
      <c r="B4572" s="2"/>
      <c r="BJ4572" s="3"/>
      <c r="BL4572" s="3"/>
      <c r="BN4572" s="3"/>
      <c r="BP4572" s="3"/>
    </row>
    <row r="4573" spans="1:68" x14ac:dyDescent="0.25">
      <c r="A4573" s="1"/>
      <c r="B4573" s="2"/>
      <c r="BJ4573" s="3"/>
      <c r="BL4573" s="3"/>
      <c r="BN4573" s="3"/>
      <c r="BP4573" s="3"/>
    </row>
    <row r="4574" spans="1:68" x14ac:dyDescent="0.25">
      <c r="A4574" s="1"/>
      <c r="B4574" s="2"/>
      <c r="BJ4574" s="3"/>
      <c r="BL4574" s="3"/>
      <c r="BN4574" s="3"/>
      <c r="BP4574" s="3"/>
    </row>
    <row r="4575" spans="1:68" x14ac:dyDescent="0.25">
      <c r="A4575" s="1"/>
      <c r="B4575" s="2"/>
      <c r="BJ4575" s="3"/>
      <c r="BL4575" s="3"/>
      <c r="BN4575" s="3"/>
      <c r="BP4575" s="3"/>
    </row>
    <row r="4576" spans="1:68" x14ac:dyDescent="0.25">
      <c r="A4576" s="1"/>
      <c r="B4576" s="2"/>
      <c r="BJ4576" s="3"/>
      <c r="BL4576" s="3"/>
      <c r="BN4576" s="3"/>
      <c r="BP4576" s="3"/>
    </row>
    <row r="4577" spans="1:68" x14ac:dyDescent="0.25">
      <c r="A4577" s="1"/>
      <c r="B4577" s="2"/>
      <c r="BJ4577" s="3"/>
      <c r="BL4577" s="3"/>
      <c r="BN4577" s="3"/>
      <c r="BP4577" s="3"/>
    </row>
    <row r="4578" spans="1:68" x14ac:dyDescent="0.25">
      <c r="A4578" s="1"/>
      <c r="B4578" s="2"/>
      <c r="BJ4578" s="3"/>
      <c r="BL4578" s="3"/>
      <c r="BN4578" s="3"/>
      <c r="BP4578" s="3"/>
    </row>
    <row r="4579" spans="1:68" x14ac:dyDescent="0.25">
      <c r="A4579" s="1"/>
      <c r="B4579" s="2"/>
      <c r="BJ4579" s="3"/>
      <c r="BL4579" s="3"/>
      <c r="BN4579" s="3"/>
      <c r="BP4579" s="3"/>
    </row>
    <row r="4580" spans="1:68" x14ac:dyDescent="0.25">
      <c r="A4580" s="1"/>
      <c r="B4580" s="2"/>
      <c r="BJ4580" s="3"/>
      <c r="BL4580" s="3"/>
      <c r="BN4580" s="3"/>
      <c r="BP4580" s="3"/>
    </row>
    <row r="4581" spans="1:68" x14ac:dyDescent="0.25">
      <c r="A4581" s="1"/>
      <c r="B4581" s="2"/>
      <c r="BJ4581" s="3"/>
      <c r="BL4581" s="3"/>
      <c r="BN4581" s="3"/>
      <c r="BP4581" s="3"/>
    </row>
    <row r="4582" spans="1:68" x14ac:dyDescent="0.25">
      <c r="A4582" s="1"/>
      <c r="B4582" s="2"/>
      <c r="BJ4582" s="3"/>
      <c r="BL4582" s="3"/>
      <c r="BN4582" s="3"/>
      <c r="BP4582" s="3"/>
    </row>
    <row r="4583" spans="1:68" x14ac:dyDescent="0.25">
      <c r="A4583" s="1"/>
      <c r="B4583" s="2"/>
      <c r="BJ4583" s="3"/>
      <c r="BL4583" s="3"/>
      <c r="BN4583" s="3"/>
      <c r="BP4583" s="3"/>
    </row>
    <row r="4584" spans="1:68" x14ac:dyDescent="0.25">
      <c r="A4584" s="1"/>
      <c r="B4584" s="2"/>
      <c r="BJ4584" s="3"/>
      <c r="BL4584" s="3"/>
      <c r="BN4584" s="3"/>
      <c r="BP4584" s="3"/>
    </row>
    <row r="4585" spans="1:68" x14ac:dyDescent="0.25">
      <c r="A4585" s="1"/>
      <c r="B4585" s="2"/>
      <c r="BJ4585" s="3"/>
      <c r="BL4585" s="3"/>
      <c r="BN4585" s="3"/>
      <c r="BP4585" s="3"/>
    </row>
    <row r="4586" spans="1:68" x14ac:dyDescent="0.25">
      <c r="A4586" s="1"/>
      <c r="B4586" s="2"/>
      <c r="BJ4586" s="3"/>
      <c r="BL4586" s="3"/>
      <c r="BN4586" s="3"/>
      <c r="BP4586" s="3"/>
    </row>
    <row r="4587" spans="1:68" x14ac:dyDescent="0.25">
      <c r="A4587" s="1"/>
      <c r="B4587" s="2"/>
      <c r="BJ4587" s="3"/>
      <c r="BL4587" s="3"/>
      <c r="BN4587" s="3"/>
      <c r="BP4587" s="3"/>
    </row>
    <row r="4588" spans="1:68" x14ac:dyDescent="0.25">
      <c r="A4588" s="1"/>
      <c r="B4588" s="2"/>
      <c r="BJ4588" s="3"/>
      <c r="BL4588" s="3"/>
      <c r="BN4588" s="3"/>
      <c r="BP4588" s="3"/>
    </row>
    <row r="4589" spans="1:68" x14ac:dyDescent="0.25">
      <c r="A4589" s="1"/>
      <c r="B4589" s="2"/>
      <c r="BJ4589" s="3"/>
      <c r="BL4589" s="3"/>
      <c r="BN4589" s="3"/>
      <c r="BP4589" s="3"/>
    </row>
    <row r="4590" spans="1:68" x14ac:dyDescent="0.25">
      <c r="A4590" s="1"/>
      <c r="B4590" s="2"/>
      <c r="BJ4590" s="3"/>
      <c r="BL4590" s="3"/>
      <c r="BN4590" s="3"/>
      <c r="BP4590" s="3"/>
    </row>
    <row r="4591" spans="1:68" x14ac:dyDescent="0.25">
      <c r="A4591" s="1"/>
      <c r="B4591" s="2"/>
      <c r="BJ4591" s="3"/>
      <c r="BL4591" s="3"/>
      <c r="BN4591" s="3"/>
      <c r="BP4591" s="3"/>
    </row>
    <row r="4592" spans="1:68" x14ac:dyDescent="0.25">
      <c r="A4592" s="1"/>
      <c r="B4592" s="2"/>
      <c r="BJ4592" s="3"/>
      <c r="BL4592" s="3"/>
      <c r="BN4592" s="3"/>
      <c r="BP4592" s="3"/>
    </row>
    <row r="4593" spans="1:68" x14ac:dyDescent="0.25">
      <c r="A4593" s="1"/>
      <c r="B4593" s="2"/>
      <c r="BJ4593" s="3"/>
      <c r="BL4593" s="3"/>
      <c r="BN4593" s="3"/>
      <c r="BP4593" s="3"/>
    </row>
    <row r="4594" spans="1:68" x14ac:dyDescent="0.25">
      <c r="A4594" s="1"/>
      <c r="B4594" s="2"/>
      <c r="BJ4594" s="3"/>
      <c r="BL4594" s="3"/>
      <c r="BN4594" s="3"/>
      <c r="BP4594" s="3"/>
    </row>
    <row r="4595" spans="1:68" x14ac:dyDescent="0.25">
      <c r="A4595" s="1"/>
      <c r="B4595" s="2"/>
      <c r="BJ4595" s="3"/>
      <c r="BL4595" s="3"/>
      <c r="BN4595" s="3"/>
      <c r="BP4595" s="3"/>
    </row>
    <row r="4596" spans="1:68" x14ac:dyDescent="0.25">
      <c r="A4596" s="1"/>
      <c r="B4596" s="2"/>
      <c r="BJ4596" s="3"/>
      <c r="BL4596" s="3"/>
      <c r="BN4596" s="3"/>
      <c r="BP4596" s="3"/>
    </row>
    <row r="4597" spans="1:68" x14ac:dyDescent="0.25">
      <c r="A4597" s="1"/>
      <c r="B4597" s="2"/>
      <c r="BJ4597" s="3"/>
      <c r="BL4597" s="3"/>
      <c r="BN4597" s="3"/>
      <c r="BP4597" s="3"/>
    </row>
    <row r="4598" spans="1:68" x14ac:dyDescent="0.25">
      <c r="A4598" s="1"/>
      <c r="B4598" s="2"/>
      <c r="BJ4598" s="3"/>
      <c r="BL4598" s="3"/>
      <c r="BN4598" s="3"/>
      <c r="BP4598" s="3"/>
    </row>
    <row r="4599" spans="1:68" x14ac:dyDescent="0.25">
      <c r="A4599" s="1"/>
      <c r="B4599" s="2"/>
      <c r="BJ4599" s="3"/>
      <c r="BL4599" s="3"/>
      <c r="BN4599" s="3"/>
      <c r="BP4599" s="3"/>
    </row>
    <row r="4600" spans="1:68" x14ac:dyDescent="0.25">
      <c r="A4600" s="1"/>
      <c r="B4600" s="2"/>
      <c r="BJ4600" s="3"/>
      <c r="BL4600" s="3"/>
      <c r="BN4600" s="3"/>
      <c r="BP4600" s="3"/>
    </row>
    <row r="4601" spans="1:68" x14ac:dyDescent="0.25">
      <c r="A4601" s="1"/>
      <c r="B4601" s="2"/>
      <c r="BJ4601" s="3"/>
      <c r="BL4601" s="3"/>
      <c r="BN4601" s="3"/>
      <c r="BP4601" s="3"/>
    </row>
    <row r="4602" spans="1:68" x14ac:dyDescent="0.25">
      <c r="A4602" s="1"/>
      <c r="B4602" s="2"/>
      <c r="BJ4602" s="3"/>
      <c r="BL4602" s="3"/>
      <c r="BN4602" s="3"/>
      <c r="BP4602" s="3"/>
    </row>
    <row r="4603" spans="1:68" x14ac:dyDescent="0.25">
      <c r="A4603" s="1"/>
      <c r="B4603" s="2"/>
      <c r="BJ4603" s="3"/>
      <c r="BL4603" s="3"/>
      <c r="BN4603" s="3"/>
      <c r="BP4603" s="3"/>
    </row>
    <row r="4604" spans="1:68" x14ac:dyDescent="0.25">
      <c r="A4604" s="1"/>
      <c r="B4604" s="2"/>
      <c r="BJ4604" s="3"/>
      <c r="BL4604" s="3"/>
      <c r="BN4604" s="3"/>
      <c r="BP4604" s="3"/>
    </row>
    <row r="4605" spans="1:68" x14ac:dyDescent="0.25">
      <c r="A4605" s="1"/>
      <c r="B4605" s="2"/>
      <c r="BJ4605" s="3"/>
      <c r="BL4605" s="3"/>
      <c r="BN4605" s="3"/>
      <c r="BP4605" s="3"/>
    </row>
    <row r="4606" spans="1:68" x14ac:dyDescent="0.25">
      <c r="A4606" s="1"/>
      <c r="B4606" s="2"/>
      <c r="BJ4606" s="3"/>
      <c r="BL4606" s="3"/>
      <c r="BN4606" s="3"/>
      <c r="BP4606" s="3"/>
    </row>
    <row r="4607" spans="1:68" x14ac:dyDescent="0.25">
      <c r="A4607" s="1"/>
      <c r="B4607" s="2"/>
      <c r="BJ4607" s="3"/>
      <c r="BL4607" s="3"/>
      <c r="BN4607" s="3"/>
      <c r="BP4607" s="3"/>
    </row>
    <row r="4608" spans="1:68" x14ac:dyDescent="0.25">
      <c r="A4608" s="1"/>
      <c r="B4608" s="2"/>
      <c r="BJ4608" s="3"/>
      <c r="BL4608" s="3"/>
      <c r="BN4608" s="3"/>
      <c r="BP4608" s="3"/>
    </row>
    <row r="4609" spans="1:68" x14ac:dyDescent="0.25">
      <c r="A4609" s="1"/>
      <c r="B4609" s="2"/>
      <c r="BJ4609" s="3"/>
      <c r="BL4609" s="3"/>
      <c r="BN4609" s="3"/>
      <c r="BP4609" s="3"/>
    </row>
    <row r="4610" spans="1:68" x14ac:dyDescent="0.25">
      <c r="A4610" s="1"/>
      <c r="B4610" s="2"/>
      <c r="BJ4610" s="3"/>
      <c r="BL4610" s="3"/>
      <c r="BN4610" s="3"/>
      <c r="BP4610" s="3"/>
    </row>
    <row r="4611" spans="1:68" x14ac:dyDescent="0.25">
      <c r="A4611" s="1"/>
      <c r="B4611" s="2"/>
      <c r="BJ4611" s="3"/>
      <c r="BL4611" s="3"/>
      <c r="BN4611" s="3"/>
      <c r="BP4611" s="3"/>
    </row>
    <row r="4612" spans="1:68" x14ac:dyDescent="0.25">
      <c r="A4612" s="1"/>
      <c r="B4612" s="2"/>
      <c r="BJ4612" s="3"/>
      <c r="BL4612" s="3"/>
      <c r="BN4612" s="3"/>
      <c r="BP4612" s="3"/>
    </row>
    <row r="4613" spans="1:68" x14ac:dyDescent="0.25">
      <c r="A4613" s="1"/>
      <c r="B4613" s="2"/>
      <c r="BJ4613" s="3"/>
      <c r="BL4613" s="3"/>
      <c r="BN4613" s="3"/>
      <c r="BP4613" s="3"/>
    </row>
    <row r="4614" spans="1:68" x14ac:dyDescent="0.25">
      <c r="A4614" s="1"/>
      <c r="B4614" s="2"/>
      <c r="BJ4614" s="3"/>
      <c r="BL4614" s="3"/>
      <c r="BN4614" s="3"/>
      <c r="BP4614" s="3"/>
    </row>
    <row r="4615" spans="1:68" x14ac:dyDescent="0.25">
      <c r="A4615" s="1"/>
      <c r="B4615" s="2"/>
      <c r="BJ4615" s="3"/>
      <c r="BL4615" s="3"/>
      <c r="BN4615" s="3"/>
      <c r="BP4615" s="3"/>
    </row>
    <row r="4616" spans="1:68" x14ac:dyDescent="0.25">
      <c r="A4616" s="1"/>
      <c r="B4616" s="2"/>
      <c r="BJ4616" s="3"/>
      <c r="BL4616" s="3"/>
      <c r="BN4616" s="3"/>
      <c r="BP4616" s="3"/>
    </row>
    <row r="4617" spans="1:68" x14ac:dyDescent="0.25">
      <c r="A4617" s="1"/>
      <c r="B4617" s="2"/>
      <c r="BJ4617" s="3"/>
      <c r="BL4617" s="3"/>
      <c r="BN4617" s="3"/>
      <c r="BP4617" s="3"/>
    </row>
    <row r="4618" spans="1:68" x14ac:dyDescent="0.25">
      <c r="A4618" s="1"/>
      <c r="B4618" s="2"/>
      <c r="BJ4618" s="3"/>
      <c r="BL4618" s="3"/>
      <c r="BN4618" s="3"/>
      <c r="BP4618" s="3"/>
    </row>
    <row r="4619" spans="1:68" x14ac:dyDescent="0.25">
      <c r="A4619" s="1"/>
      <c r="B4619" s="2"/>
      <c r="BJ4619" s="3"/>
      <c r="BL4619" s="3"/>
      <c r="BN4619" s="3"/>
      <c r="BP4619" s="3"/>
    </row>
    <row r="4620" spans="1:68" x14ac:dyDescent="0.25">
      <c r="A4620" s="1"/>
      <c r="B4620" s="2"/>
      <c r="BJ4620" s="3"/>
      <c r="BL4620" s="3"/>
      <c r="BN4620" s="3"/>
      <c r="BP4620" s="3"/>
    </row>
    <row r="4621" spans="1:68" x14ac:dyDescent="0.25">
      <c r="A4621" s="1"/>
      <c r="B4621" s="2"/>
      <c r="BJ4621" s="3"/>
      <c r="BL4621" s="3"/>
      <c r="BN4621" s="3"/>
      <c r="BP4621" s="3"/>
    </row>
    <row r="4622" spans="1:68" x14ac:dyDescent="0.25">
      <c r="A4622" s="1"/>
      <c r="B4622" s="2"/>
      <c r="BJ4622" s="3"/>
      <c r="BL4622" s="3"/>
      <c r="BN4622" s="3"/>
      <c r="BP4622" s="3"/>
    </row>
    <row r="4623" spans="1:68" x14ac:dyDescent="0.25">
      <c r="A4623" s="1"/>
      <c r="B4623" s="2"/>
      <c r="BJ4623" s="3"/>
      <c r="BL4623" s="3"/>
      <c r="BN4623" s="3"/>
      <c r="BP4623" s="3"/>
    </row>
    <row r="4624" spans="1:68" x14ac:dyDescent="0.25">
      <c r="A4624" s="1"/>
      <c r="B4624" s="2"/>
      <c r="BJ4624" s="3"/>
      <c r="BL4624" s="3"/>
      <c r="BN4624" s="3"/>
      <c r="BP4624" s="3"/>
    </row>
    <row r="4625" spans="1:68" x14ac:dyDescent="0.25">
      <c r="A4625" s="1"/>
      <c r="B4625" s="2"/>
      <c r="BJ4625" s="3"/>
      <c r="BL4625" s="3"/>
      <c r="BN4625" s="3"/>
      <c r="BP4625" s="3"/>
    </row>
    <row r="4626" spans="1:68" x14ac:dyDescent="0.25">
      <c r="A4626" s="1"/>
      <c r="B4626" s="2"/>
      <c r="BJ4626" s="3"/>
      <c r="BL4626" s="3"/>
      <c r="BN4626" s="3"/>
      <c r="BP4626" s="3"/>
    </row>
    <row r="4627" spans="1:68" x14ac:dyDescent="0.25">
      <c r="A4627" s="1"/>
      <c r="B4627" s="2"/>
      <c r="BJ4627" s="3"/>
      <c r="BL4627" s="3"/>
      <c r="BN4627" s="3"/>
      <c r="BP4627" s="3"/>
    </row>
    <row r="4628" spans="1:68" x14ac:dyDescent="0.25">
      <c r="A4628" s="1"/>
      <c r="B4628" s="2"/>
      <c r="BJ4628" s="3"/>
      <c r="BL4628" s="3"/>
      <c r="BN4628" s="3"/>
      <c r="BP4628" s="3"/>
    </row>
    <row r="4629" spans="1:68" x14ac:dyDescent="0.25">
      <c r="A4629" s="1"/>
      <c r="B4629" s="2"/>
      <c r="BJ4629" s="3"/>
      <c r="BL4629" s="3"/>
      <c r="BN4629" s="3"/>
      <c r="BP4629" s="3"/>
    </row>
    <row r="4630" spans="1:68" x14ac:dyDescent="0.25">
      <c r="A4630" s="1"/>
      <c r="B4630" s="2"/>
      <c r="BJ4630" s="3"/>
      <c r="BL4630" s="3"/>
      <c r="BN4630" s="3"/>
      <c r="BP4630" s="3"/>
    </row>
    <row r="4631" spans="1:68" x14ac:dyDescent="0.25">
      <c r="A4631" s="1"/>
      <c r="B4631" s="2"/>
      <c r="BJ4631" s="3"/>
      <c r="BL4631" s="3"/>
      <c r="BN4631" s="3"/>
      <c r="BP4631" s="3"/>
    </row>
    <row r="4632" spans="1:68" x14ac:dyDescent="0.25">
      <c r="A4632" s="1"/>
      <c r="B4632" s="2"/>
      <c r="BJ4632" s="3"/>
      <c r="BL4632" s="3"/>
      <c r="BN4632" s="3"/>
      <c r="BP4632" s="3"/>
    </row>
    <row r="4633" spans="1:68" x14ac:dyDescent="0.25">
      <c r="A4633" s="1"/>
      <c r="B4633" s="2"/>
      <c r="BJ4633" s="3"/>
      <c r="BL4633" s="3"/>
      <c r="BN4633" s="3"/>
      <c r="BP4633" s="3"/>
    </row>
    <row r="4634" spans="1:68" x14ac:dyDescent="0.25">
      <c r="A4634" s="1"/>
      <c r="B4634" s="2"/>
      <c r="BJ4634" s="3"/>
      <c r="BL4634" s="3"/>
      <c r="BN4634" s="3"/>
      <c r="BP4634" s="3"/>
    </row>
    <row r="4635" spans="1:68" x14ac:dyDescent="0.25">
      <c r="A4635" s="1"/>
      <c r="B4635" s="2"/>
      <c r="BJ4635" s="3"/>
      <c r="BL4635" s="3"/>
      <c r="BN4635" s="3"/>
      <c r="BP4635" s="3"/>
    </row>
    <row r="4636" spans="1:68" x14ac:dyDescent="0.25">
      <c r="A4636" s="1"/>
      <c r="B4636" s="2"/>
      <c r="BJ4636" s="3"/>
      <c r="BL4636" s="3"/>
      <c r="BN4636" s="3"/>
      <c r="BP4636" s="3"/>
    </row>
    <row r="4637" spans="1:68" x14ac:dyDescent="0.25">
      <c r="A4637" s="1"/>
      <c r="B4637" s="2"/>
      <c r="BJ4637" s="3"/>
      <c r="BL4637" s="3"/>
      <c r="BN4637" s="3"/>
      <c r="BP4637" s="3"/>
    </row>
    <row r="4638" spans="1:68" x14ac:dyDescent="0.25">
      <c r="A4638" s="1"/>
      <c r="B4638" s="2"/>
      <c r="BJ4638" s="3"/>
      <c r="BL4638" s="3"/>
      <c r="BN4638" s="3"/>
      <c r="BP4638" s="3"/>
    </row>
    <row r="4639" spans="1:68" x14ac:dyDescent="0.25">
      <c r="A4639" s="1"/>
      <c r="B4639" s="2"/>
      <c r="BJ4639" s="3"/>
      <c r="BL4639" s="3"/>
      <c r="BN4639" s="3"/>
      <c r="BP4639" s="3"/>
    </row>
    <row r="4640" spans="1:68" x14ac:dyDescent="0.25">
      <c r="A4640" s="1"/>
      <c r="B4640" s="2"/>
      <c r="BJ4640" s="3"/>
      <c r="BL4640" s="3"/>
      <c r="BN4640" s="3"/>
      <c r="BP4640" s="3"/>
    </row>
    <row r="4641" spans="1:68" x14ac:dyDescent="0.25">
      <c r="A4641" s="1"/>
      <c r="B4641" s="2"/>
      <c r="BJ4641" s="3"/>
      <c r="BL4641" s="3"/>
      <c r="BN4641" s="3"/>
      <c r="BP4641" s="3"/>
    </row>
    <row r="4642" spans="1:68" x14ac:dyDescent="0.25">
      <c r="A4642" s="1"/>
      <c r="B4642" s="2"/>
      <c r="BJ4642" s="3"/>
      <c r="BL4642" s="3"/>
      <c r="BN4642" s="3"/>
      <c r="BP4642" s="3"/>
    </row>
    <row r="4643" spans="1:68" x14ac:dyDescent="0.25">
      <c r="A4643" s="1"/>
      <c r="B4643" s="2"/>
      <c r="BJ4643" s="3"/>
      <c r="BL4643" s="3"/>
      <c r="BN4643" s="3"/>
      <c r="BP4643" s="3"/>
    </row>
    <row r="4644" spans="1:68" x14ac:dyDescent="0.25">
      <c r="A4644" s="1"/>
      <c r="B4644" s="2"/>
      <c r="BJ4644" s="3"/>
      <c r="BL4644" s="3"/>
      <c r="BN4644" s="3"/>
      <c r="BP4644" s="3"/>
    </row>
    <row r="4645" spans="1:68" x14ac:dyDescent="0.25">
      <c r="A4645" s="1"/>
      <c r="B4645" s="2"/>
      <c r="BJ4645" s="3"/>
      <c r="BL4645" s="3"/>
      <c r="BN4645" s="3"/>
      <c r="BP4645" s="3"/>
    </row>
    <row r="4646" spans="1:68" x14ac:dyDescent="0.25">
      <c r="A4646" s="1"/>
      <c r="B4646" s="2"/>
      <c r="BJ4646" s="3"/>
      <c r="BL4646" s="3"/>
      <c r="BN4646" s="3"/>
      <c r="BP4646" s="3"/>
    </row>
    <row r="4647" spans="1:68" x14ac:dyDescent="0.25">
      <c r="A4647" s="1"/>
      <c r="B4647" s="2"/>
      <c r="BJ4647" s="3"/>
      <c r="BL4647" s="3"/>
      <c r="BN4647" s="3"/>
      <c r="BP4647" s="3"/>
    </row>
    <row r="4648" spans="1:68" x14ac:dyDescent="0.25">
      <c r="A4648" s="1"/>
      <c r="B4648" s="2"/>
      <c r="BJ4648" s="3"/>
      <c r="BL4648" s="3"/>
      <c r="BN4648" s="3"/>
      <c r="BP4648" s="3"/>
    </row>
    <row r="4649" spans="1:68" x14ac:dyDescent="0.25">
      <c r="A4649" s="1"/>
      <c r="B4649" s="2"/>
      <c r="BJ4649" s="3"/>
      <c r="BL4649" s="3"/>
      <c r="BN4649" s="3"/>
      <c r="BP4649" s="3"/>
    </row>
    <row r="4650" spans="1:68" x14ac:dyDescent="0.25">
      <c r="A4650" s="1"/>
      <c r="B4650" s="2"/>
      <c r="BJ4650" s="3"/>
      <c r="BL4650" s="3"/>
      <c r="BN4650" s="3"/>
      <c r="BP4650" s="3"/>
    </row>
    <row r="4651" spans="1:68" x14ac:dyDescent="0.25">
      <c r="A4651" s="1"/>
      <c r="B4651" s="2"/>
      <c r="BJ4651" s="3"/>
      <c r="BL4651" s="3"/>
      <c r="BN4651" s="3"/>
      <c r="BP4651" s="3"/>
    </row>
    <row r="4652" spans="1:68" x14ac:dyDescent="0.25">
      <c r="A4652" s="1"/>
      <c r="B4652" s="2"/>
      <c r="BJ4652" s="3"/>
      <c r="BL4652" s="3"/>
      <c r="BN4652" s="3"/>
      <c r="BP4652" s="3"/>
    </row>
    <row r="4653" spans="1:68" x14ac:dyDescent="0.25">
      <c r="A4653" s="1"/>
      <c r="B4653" s="2"/>
      <c r="BJ4653" s="3"/>
      <c r="BL4653" s="3"/>
      <c r="BN4653" s="3"/>
      <c r="BP4653" s="3"/>
    </row>
    <row r="4654" spans="1:68" x14ac:dyDescent="0.25">
      <c r="A4654" s="1"/>
      <c r="B4654" s="2"/>
      <c r="BJ4654" s="3"/>
      <c r="BL4654" s="3"/>
      <c r="BN4654" s="3"/>
      <c r="BP4654" s="3"/>
    </row>
    <row r="4655" spans="1:68" x14ac:dyDescent="0.25">
      <c r="A4655" s="1"/>
      <c r="B4655" s="2"/>
      <c r="BJ4655" s="3"/>
      <c r="BL4655" s="3"/>
      <c r="BN4655" s="3"/>
      <c r="BP4655" s="3"/>
    </row>
    <row r="4656" spans="1:68" x14ac:dyDescent="0.25">
      <c r="A4656" s="1"/>
      <c r="B4656" s="2"/>
      <c r="BJ4656" s="3"/>
      <c r="BL4656" s="3"/>
      <c r="BN4656" s="3"/>
      <c r="BP4656" s="3"/>
    </row>
    <row r="4657" spans="1:68" x14ac:dyDescent="0.25">
      <c r="A4657" s="1"/>
      <c r="B4657" s="2"/>
      <c r="BJ4657" s="3"/>
      <c r="BL4657" s="3"/>
      <c r="BN4657" s="3"/>
      <c r="BP4657" s="3"/>
    </row>
    <row r="4658" spans="1:68" x14ac:dyDescent="0.25">
      <c r="A4658" s="1"/>
      <c r="B4658" s="2"/>
      <c r="BJ4658" s="3"/>
      <c r="BL4658" s="3"/>
      <c r="BN4658" s="3"/>
      <c r="BP4658" s="3"/>
    </row>
    <row r="4659" spans="1:68" x14ac:dyDescent="0.25">
      <c r="A4659" s="1"/>
      <c r="B4659" s="2"/>
      <c r="BJ4659" s="3"/>
      <c r="BL4659" s="3"/>
      <c r="BN4659" s="3"/>
      <c r="BP4659" s="3"/>
    </row>
    <row r="4660" spans="1:68" x14ac:dyDescent="0.25">
      <c r="A4660" s="1"/>
      <c r="B4660" s="2"/>
      <c r="BJ4660" s="3"/>
      <c r="BL4660" s="3"/>
      <c r="BN4660" s="3"/>
      <c r="BP4660" s="3"/>
    </row>
    <row r="4661" spans="1:68" x14ac:dyDescent="0.25">
      <c r="A4661" s="1"/>
      <c r="B4661" s="2"/>
      <c r="BJ4661" s="3"/>
      <c r="BL4661" s="3"/>
      <c r="BN4661" s="3"/>
      <c r="BP4661" s="3"/>
    </row>
    <row r="4662" spans="1:68" x14ac:dyDescent="0.25">
      <c r="A4662" s="1"/>
      <c r="B4662" s="2"/>
      <c r="BJ4662" s="3"/>
      <c r="BL4662" s="3"/>
      <c r="BN4662" s="3"/>
      <c r="BP4662" s="3"/>
    </row>
    <row r="4663" spans="1:68" x14ac:dyDescent="0.25">
      <c r="A4663" s="1"/>
      <c r="B4663" s="2"/>
      <c r="BJ4663" s="3"/>
      <c r="BL4663" s="3"/>
      <c r="BN4663" s="3"/>
      <c r="BP4663" s="3"/>
    </row>
    <row r="4664" spans="1:68" x14ac:dyDescent="0.25">
      <c r="A4664" s="1"/>
      <c r="B4664" s="2"/>
      <c r="BJ4664" s="3"/>
      <c r="BL4664" s="3"/>
      <c r="BN4664" s="3"/>
      <c r="BP4664" s="3"/>
    </row>
    <row r="4665" spans="1:68" x14ac:dyDescent="0.25">
      <c r="A4665" s="1"/>
      <c r="B4665" s="2"/>
      <c r="BJ4665" s="3"/>
      <c r="BL4665" s="3"/>
      <c r="BN4665" s="3"/>
      <c r="BP4665" s="3"/>
    </row>
    <row r="4666" spans="1:68" x14ac:dyDescent="0.25">
      <c r="A4666" s="1"/>
      <c r="B4666" s="2"/>
      <c r="BJ4666" s="3"/>
      <c r="BL4666" s="3"/>
      <c r="BN4666" s="3"/>
      <c r="BP4666" s="3"/>
    </row>
    <row r="4667" spans="1:68" x14ac:dyDescent="0.25">
      <c r="A4667" s="1"/>
      <c r="B4667" s="2"/>
      <c r="BJ4667" s="3"/>
      <c r="BL4667" s="3"/>
      <c r="BN4667" s="3"/>
      <c r="BP4667" s="3"/>
    </row>
    <row r="4668" spans="1:68" x14ac:dyDescent="0.25">
      <c r="A4668" s="1"/>
      <c r="B4668" s="2"/>
      <c r="BJ4668" s="3"/>
      <c r="BL4668" s="3"/>
      <c r="BN4668" s="3"/>
      <c r="BP4668" s="3"/>
    </row>
    <row r="4669" spans="1:68" x14ac:dyDescent="0.25">
      <c r="A4669" s="1"/>
      <c r="B4669" s="2"/>
      <c r="BJ4669" s="3"/>
      <c r="BL4669" s="3"/>
      <c r="BN4669" s="3"/>
      <c r="BP4669" s="3"/>
    </row>
    <row r="4670" spans="1:68" x14ac:dyDescent="0.25">
      <c r="A4670" s="1"/>
      <c r="B4670" s="2"/>
      <c r="BJ4670" s="3"/>
      <c r="BL4670" s="3"/>
      <c r="BN4670" s="3"/>
      <c r="BP4670" s="3"/>
    </row>
    <row r="4671" spans="1:68" x14ac:dyDescent="0.25">
      <c r="A4671" s="1"/>
      <c r="B4671" s="2"/>
      <c r="BJ4671" s="3"/>
      <c r="BL4671" s="3"/>
      <c r="BN4671" s="3"/>
      <c r="BP4671" s="3"/>
    </row>
    <row r="4672" spans="1:68" x14ac:dyDescent="0.25">
      <c r="A4672" s="1"/>
      <c r="B4672" s="2"/>
      <c r="BJ4672" s="3"/>
      <c r="BL4672" s="3"/>
      <c r="BN4672" s="3"/>
      <c r="BP4672" s="3"/>
    </row>
    <row r="4673" spans="1:68" x14ac:dyDescent="0.25">
      <c r="A4673" s="1"/>
      <c r="B4673" s="2"/>
      <c r="BJ4673" s="3"/>
      <c r="BL4673" s="3"/>
      <c r="BN4673" s="3"/>
      <c r="BP4673" s="3"/>
    </row>
    <row r="4674" spans="1:68" x14ac:dyDescent="0.25">
      <c r="A4674" s="1"/>
      <c r="B4674" s="2"/>
      <c r="BJ4674" s="3"/>
      <c r="BL4674" s="3"/>
      <c r="BN4674" s="3"/>
      <c r="BP4674" s="3"/>
    </row>
    <row r="4675" spans="1:68" x14ac:dyDescent="0.25">
      <c r="A4675" s="1"/>
      <c r="B4675" s="2"/>
      <c r="BJ4675" s="3"/>
      <c r="BL4675" s="3"/>
      <c r="BN4675" s="3"/>
      <c r="BP4675" s="3"/>
    </row>
    <row r="4676" spans="1:68" x14ac:dyDescent="0.25">
      <c r="A4676" s="1"/>
      <c r="B4676" s="2"/>
      <c r="BJ4676" s="3"/>
      <c r="BL4676" s="3"/>
      <c r="BN4676" s="3"/>
      <c r="BP4676" s="3"/>
    </row>
    <row r="4677" spans="1:68" x14ac:dyDescent="0.25">
      <c r="A4677" s="1"/>
      <c r="B4677" s="2"/>
      <c r="BJ4677" s="3"/>
      <c r="BL4677" s="3"/>
      <c r="BN4677" s="3"/>
      <c r="BP4677" s="3"/>
    </row>
    <row r="4678" spans="1:68" x14ac:dyDescent="0.25">
      <c r="A4678" s="1"/>
      <c r="B4678" s="2"/>
      <c r="BJ4678" s="3"/>
      <c r="BL4678" s="3"/>
      <c r="BN4678" s="3"/>
      <c r="BP4678" s="3"/>
    </row>
    <row r="4679" spans="1:68" x14ac:dyDescent="0.25">
      <c r="A4679" s="1"/>
      <c r="B4679" s="2"/>
      <c r="BJ4679" s="3"/>
      <c r="BL4679" s="3"/>
      <c r="BN4679" s="3"/>
      <c r="BP4679" s="3"/>
    </row>
    <row r="4680" spans="1:68" x14ac:dyDescent="0.25">
      <c r="A4680" s="1"/>
      <c r="B4680" s="2"/>
      <c r="BJ4680" s="3"/>
      <c r="BL4680" s="3"/>
      <c r="BN4680" s="3"/>
      <c r="BP4680" s="3"/>
    </row>
    <row r="4681" spans="1:68" x14ac:dyDescent="0.25">
      <c r="A4681" s="1"/>
      <c r="B4681" s="2"/>
      <c r="BJ4681" s="3"/>
      <c r="BL4681" s="3"/>
      <c r="BN4681" s="3"/>
      <c r="BP4681" s="3"/>
    </row>
    <row r="4682" spans="1:68" x14ac:dyDescent="0.25">
      <c r="A4682" s="1"/>
      <c r="B4682" s="2"/>
      <c r="BJ4682" s="3"/>
      <c r="BL4682" s="3"/>
      <c r="BN4682" s="3"/>
      <c r="BP4682" s="3"/>
    </row>
    <row r="4683" spans="1:68" x14ac:dyDescent="0.25">
      <c r="A4683" s="1"/>
      <c r="B4683" s="2"/>
      <c r="BJ4683" s="3"/>
      <c r="BL4683" s="3"/>
      <c r="BN4683" s="3"/>
      <c r="BP4683" s="3"/>
    </row>
    <row r="4684" spans="1:68" x14ac:dyDescent="0.25">
      <c r="A4684" s="1"/>
      <c r="B4684" s="2"/>
      <c r="BJ4684" s="3"/>
      <c r="BL4684" s="3"/>
      <c r="BN4684" s="3"/>
      <c r="BP4684" s="3"/>
    </row>
    <row r="4685" spans="1:68" x14ac:dyDescent="0.25">
      <c r="A4685" s="1"/>
      <c r="B4685" s="2"/>
      <c r="BJ4685" s="3"/>
      <c r="BL4685" s="3"/>
      <c r="BN4685" s="3"/>
      <c r="BP4685" s="3"/>
    </row>
    <row r="4686" spans="1:68" x14ac:dyDescent="0.25">
      <c r="A4686" s="1"/>
      <c r="B4686" s="2"/>
      <c r="BJ4686" s="3"/>
      <c r="BL4686" s="3"/>
      <c r="BN4686" s="3"/>
      <c r="BP4686" s="3"/>
    </row>
    <row r="4687" spans="1:68" x14ac:dyDescent="0.25">
      <c r="A4687" s="1"/>
      <c r="B4687" s="2"/>
      <c r="BJ4687" s="3"/>
      <c r="BL4687" s="3"/>
      <c r="BN4687" s="3"/>
      <c r="BP4687" s="3"/>
    </row>
    <row r="4688" spans="1:68" x14ac:dyDescent="0.25">
      <c r="A4688" s="1"/>
      <c r="B4688" s="2"/>
      <c r="BJ4688" s="3"/>
      <c r="BL4688" s="3"/>
      <c r="BN4688" s="3"/>
      <c r="BP4688" s="3"/>
    </row>
    <row r="4689" spans="1:68" x14ac:dyDescent="0.25">
      <c r="A4689" s="1"/>
      <c r="B4689" s="2"/>
      <c r="BJ4689" s="3"/>
      <c r="BL4689" s="3"/>
      <c r="BN4689" s="3"/>
      <c r="BP4689" s="3"/>
    </row>
    <row r="4690" spans="1:68" x14ac:dyDescent="0.25">
      <c r="A4690" s="1"/>
      <c r="B4690" s="2"/>
      <c r="BJ4690" s="3"/>
      <c r="BL4690" s="3"/>
      <c r="BN4690" s="3"/>
      <c r="BP4690" s="3"/>
    </row>
    <row r="4691" spans="1:68" x14ac:dyDescent="0.25">
      <c r="A4691" s="1"/>
      <c r="B4691" s="2"/>
      <c r="BJ4691" s="3"/>
      <c r="BL4691" s="3"/>
      <c r="BN4691" s="3"/>
      <c r="BP4691" s="3"/>
    </row>
    <row r="4692" spans="1:68" x14ac:dyDescent="0.25">
      <c r="A4692" s="1"/>
      <c r="B4692" s="2"/>
      <c r="BJ4692" s="3"/>
      <c r="BL4692" s="3"/>
      <c r="BN4692" s="3"/>
      <c r="BP4692" s="3"/>
    </row>
    <row r="4693" spans="1:68" x14ac:dyDescent="0.25">
      <c r="A4693" s="1"/>
      <c r="B4693" s="2"/>
      <c r="BJ4693" s="3"/>
      <c r="BL4693" s="3"/>
      <c r="BN4693" s="3"/>
      <c r="BP4693" s="3"/>
    </row>
    <row r="4694" spans="1:68" x14ac:dyDescent="0.25">
      <c r="A4694" s="1"/>
      <c r="B4694" s="2"/>
      <c r="BJ4694" s="3"/>
      <c r="BL4694" s="3"/>
      <c r="BN4694" s="3"/>
      <c r="BP4694" s="3"/>
    </row>
    <row r="4695" spans="1:68" x14ac:dyDescent="0.25">
      <c r="A4695" s="1"/>
      <c r="B4695" s="2"/>
      <c r="BJ4695" s="3"/>
      <c r="BL4695" s="3"/>
      <c r="BN4695" s="3"/>
      <c r="BP4695" s="3"/>
    </row>
    <row r="4696" spans="1:68" x14ac:dyDescent="0.25">
      <c r="A4696" s="1"/>
      <c r="B4696" s="2"/>
      <c r="BJ4696" s="3"/>
      <c r="BL4696" s="3"/>
      <c r="BN4696" s="3"/>
      <c r="BP4696" s="3"/>
    </row>
    <row r="4697" spans="1:68" x14ac:dyDescent="0.25">
      <c r="A4697" s="1"/>
      <c r="B4697" s="2"/>
      <c r="BJ4697" s="3"/>
      <c r="BL4697" s="3"/>
      <c r="BN4697" s="3"/>
      <c r="BP4697" s="3"/>
    </row>
    <row r="4698" spans="1:68" x14ac:dyDescent="0.25">
      <c r="A4698" s="1"/>
      <c r="B4698" s="2"/>
      <c r="BJ4698" s="3"/>
      <c r="BL4698" s="3"/>
      <c r="BN4698" s="3"/>
      <c r="BP4698" s="3"/>
    </row>
    <row r="4699" spans="1:68" x14ac:dyDescent="0.25">
      <c r="A4699" s="1"/>
      <c r="B4699" s="2"/>
      <c r="BJ4699" s="3"/>
      <c r="BL4699" s="3"/>
      <c r="BN4699" s="3"/>
      <c r="BP4699" s="3"/>
    </row>
    <row r="4700" spans="1:68" x14ac:dyDescent="0.25">
      <c r="A4700" s="1"/>
      <c r="B4700" s="2"/>
      <c r="BJ4700" s="3"/>
      <c r="BL4700" s="3"/>
      <c r="BN4700" s="3"/>
      <c r="BP4700" s="3"/>
    </row>
    <row r="4701" spans="1:68" x14ac:dyDescent="0.25">
      <c r="A4701" s="1"/>
      <c r="B4701" s="2"/>
      <c r="BJ4701" s="3"/>
      <c r="BL4701" s="3"/>
      <c r="BN4701" s="3"/>
      <c r="BP4701" s="3"/>
    </row>
    <row r="4702" spans="1:68" x14ac:dyDescent="0.25">
      <c r="A4702" s="1"/>
      <c r="B4702" s="2"/>
      <c r="BJ4702" s="3"/>
      <c r="BL4702" s="3"/>
      <c r="BN4702" s="3"/>
      <c r="BP4702" s="3"/>
    </row>
    <row r="4703" spans="1:68" x14ac:dyDescent="0.25">
      <c r="A4703" s="1"/>
      <c r="B4703" s="2"/>
      <c r="BJ4703" s="3"/>
      <c r="BL4703" s="3"/>
      <c r="BN4703" s="3"/>
      <c r="BP4703" s="3"/>
    </row>
    <row r="4704" spans="1:68" x14ac:dyDescent="0.25">
      <c r="A4704" s="1"/>
      <c r="B4704" s="2"/>
      <c r="BJ4704" s="3"/>
      <c r="BL4704" s="3"/>
      <c r="BN4704" s="3"/>
      <c r="BP4704" s="3"/>
    </row>
    <row r="4705" spans="1:68" x14ac:dyDescent="0.25">
      <c r="A4705" s="1"/>
      <c r="B4705" s="2"/>
      <c r="BJ4705" s="3"/>
      <c r="BL4705" s="3"/>
      <c r="BN4705" s="3"/>
      <c r="BP4705" s="3"/>
    </row>
    <row r="4706" spans="1:68" x14ac:dyDescent="0.25">
      <c r="A4706" s="1"/>
      <c r="B4706" s="2"/>
      <c r="BJ4706" s="3"/>
      <c r="BL4706" s="3"/>
      <c r="BN4706" s="3"/>
      <c r="BP4706" s="3"/>
    </row>
    <row r="4707" spans="1:68" x14ac:dyDescent="0.25">
      <c r="A4707" s="1"/>
      <c r="B4707" s="2"/>
      <c r="BJ4707" s="3"/>
      <c r="BL4707" s="3"/>
      <c r="BN4707" s="3"/>
      <c r="BP4707" s="3"/>
    </row>
    <row r="4708" spans="1:68" x14ac:dyDescent="0.25">
      <c r="A4708" s="1"/>
      <c r="B4708" s="2"/>
      <c r="BJ4708" s="3"/>
      <c r="BL4708" s="3"/>
      <c r="BN4708" s="3"/>
      <c r="BP4708" s="3"/>
    </row>
    <row r="4709" spans="1:68" x14ac:dyDescent="0.25">
      <c r="A4709" s="1"/>
      <c r="B4709" s="2"/>
      <c r="BJ4709" s="3"/>
      <c r="BL4709" s="3"/>
      <c r="BN4709" s="3"/>
      <c r="BP4709" s="3"/>
    </row>
    <row r="4710" spans="1:68" x14ac:dyDescent="0.25">
      <c r="A4710" s="1"/>
      <c r="B4710" s="2"/>
      <c r="BJ4710" s="3"/>
      <c r="BL4710" s="3"/>
      <c r="BN4710" s="3"/>
      <c r="BP4710" s="3"/>
    </row>
    <row r="4711" spans="1:68" x14ac:dyDescent="0.25">
      <c r="A4711" s="1"/>
      <c r="B4711" s="2"/>
      <c r="BJ4711" s="3"/>
      <c r="BL4711" s="3"/>
      <c r="BN4711" s="3"/>
      <c r="BP4711" s="3"/>
    </row>
    <row r="4712" spans="1:68" x14ac:dyDescent="0.25">
      <c r="A4712" s="1"/>
      <c r="B4712" s="2"/>
      <c r="BJ4712" s="3"/>
      <c r="BL4712" s="3"/>
      <c r="BN4712" s="3"/>
      <c r="BP4712" s="3"/>
    </row>
    <row r="4713" spans="1:68" x14ac:dyDescent="0.25">
      <c r="A4713" s="1"/>
      <c r="B4713" s="2"/>
      <c r="BJ4713" s="3"/>
      <c r="BL4713" s="3"/>
      <c r="BN4713" s="3"/>
      <c r="BP4713" s="3"/>
    </row>
    <row r="4714" spans="1:68" x14ac:dyDescent="0.25">
      <c r="A4714" s="1"/>
      <c r="B4714" s="2"/>
      <c r="BJ4714" s="3"/>
      <c r="BL4714" s="3"/>
      <c r="BN4714" s="3"/>
      <c r="BP4714" s="3"/>
    </row>
    <row r="4715" spans="1:68" x14ac:dyDescent="0.25">
      <c r="A4715" s="1"/>
      <c r="B4715" s="2"/>
      <c r="BJ4715" s="3"/>
      <c r="BL4715" s="3"/>
      <c r="BN4715" s="3"/>
      <c r="BP4715" s="3"/>
    </row>
    <row r="4716" spans="1:68" x14ac:dyDescent="0.25">
      <c r="A4716" s="1"/>
      <c r="B4716" s="2"/>
      <c r="BJ4716" s="3"/>
      <c r="BL4716" s="3"/>
      <c r="BN4716" s="3"/>
      <c r="BP4716" s="3"/>
    </row>
    <row r="4717" spans="1:68" x14ac:dyDescent="0.25">
      <c r="A4717" s="1"/>
      <c r="B4717" s="2"/>
      <c r="BJ4717" s="3"/>
      <c r="BL4717" s="3"/>
      <c r="BN4717" s="3"/>
      <c r="BP4717" s="3"/>
    </row>
    <row r="4718" spans="1:68" x14ac:dyDescent="0.25">
      <c r="A4718" s="1"/>
      <c r="B4718" s="2"/>
      <c r="BJ4718" s="3"/>
      <c r="BL4718" s="3"/>
      <c r="BN4718" s="3"/>
      <c r="BP4718" s="3"/>
    </row>
    <row r="4719" spans="1:68" x14ac:dyDescent="0.25">
      <c r="A4719" s="1"/>
      <c r="B4719" s="2"/>
      <c r="BJ4719" s="3"/>
      <c r="BL4719" s="3"/>
      <c r="BN4719" s="3"/>
      <c r="BP4719" s="3"/>
    </row>
    <row r="4720" spans="1:68" x14ac:dyDescent="0.25">
      <c r="A4720" s="1"/>
      <c r="B4720" s="2"/>
      <c r="BJ4720" s="3"/>
      <c r="BL4720" s="3"/>
      <c r="BN4720" s="3"/>
      <c r="BP4720" s="3"/>
    </row>
    <row r="4721" spans="1:68" x14ac:dyDescent="0.25">
      <c r="A4721" s="1"/>
      <c r="B4721" s="2"/>
      <c r="BJ4721" s="3"/>
      <c r="BL4721" s="3"/>
      <c r="BN4721" s="3"/>
      <c r="BP4721" s="3"/>
    </row>
    <row r="4722" spans="1:68" x14ac:dyDescent="0.25">
      <c r="A4722" s="1"/>
      <c r="B4722" s="2"/>
      <c r="BJ4722" s="3"/>
      <c r="BL4722" s="3"/>
      <c r="BN4722" s="3"/>
      <c r="BP4722" s="3"/>
    </row>
    <row r="4723" spans="1:68" x14ac:dyDescent="0.25">
      <c r="A4723" s="1"/>
      <c r="B4723" s="2"/>
      <c r="BJ4723" s="3"/>
      <c r="BL4723" s="3"/>
      <c r="BN4723" s="3"/>
      <c r="BP4723" s="3"/>
    </row>
    <row r="4724" spans="1:68" x14ac:dyDescent="0.25">
      <c r="A4724" s="1"/>
      <c r="B4724" s="2"/>
      <c r="BJ4724" s="3"/>
      <c r="BL4724" s="3"/>
      <c r="BN4724" s="3"/>
      <c r="BP4724" s="3"/>
    </row>
    <row r="4725" spans="1:68" x14ac:dyDescent="0.25">
      <c r="A4725" s="1"/>
      <c r="B4725" s="2"/>
      <c r="BJ4725" s="3"/>
      <c r="BL4725" s="3"/>
      <c r="BN4725" s="3"/>
      <c r="BP4725" s="3"/>
    </row>
    <row r="4726" spans="1:68" x14ac:dyDescent="0.25">
      <c r="A4726" s="1"/>
      <c r="B4726" s="2"/>
      <c r="BJ4726" s="3"/>
      <c r="BL4726" s="3"/>
      <c r="BN4726" s="3"/>
      <c r="BP4726" s="3"/>
    </row>
    <row r="4727" spans="1:68" x14ac:dyDescent="0.25">
      <c r="A4727" s="1"/>
      <c r="B4727" s="2"/>
      <c r="BJ4727" s="3"/>
      <c r="BL4727" s="3"/>
      <c r="BN4727" s="3"/>
      <c r="BP4727" s="3"/>
    </row>
    <row r="4728" spans="1:68" x14ac:dyDescent="0.25">
      <c r="A4728" s="1"/>
      <c r="B4728" s="2"/>
      <c r="BJ4728" s="3"/>
      <c r="BL4728" s="3"/>
      <c r="BN4728" s="3"/>
      <c r="BP4728" s="3"/>
    </row>
    <row r="4729" spans="1:68" x14ac:dyDescent="0.25">
      <c r="A4729" s="1"/>
      <c r="B4729" s="2"/>
      <c r="BJ4729" s="3"/>
      <c r="BL4729" s="3"/>
      <c r="BN4729" s="3"/>
      <c r="BP4729" s="3"/>
    </row>
    <row r="4730" spans="1:68" x14ac:dyDescent="0.25">
      <c r="A4730" s="1"/>
      <c r="B4730" s="2"/>
      <c r="BJ4730" s="3"/>
      <c r="BL4730" s="3"/>
      <c r="BN4730" s="3"/>
      <c r="BP4730" s="3"/>
    </row>
    <row r="4731" spans="1:68" x14ac:dyDescent="0.25">
      <c r="A4731" s="1"/>
      <c r="B4731" s="2"/>
      <c r="BJ4731" s="3"/>
      <c r="BL4731" s="3"/>
      <c r="BN4731" s="3"/>
      <c r="BP4731" s="3"/>
    </row>
    <row r="4732" spans="1:68" x14ac:dyDescent="0.25">
      <c r="A4732" s="1"/>
      <c r="B4732" s="2"/>
      <c r="BJ4732" s="3"/>
      <c r="BL4732" s="3"/>
      <c r="BN4732" s="3"/>
      <c r="BP4732" s="3"/>
    </row>
    <row r="4733" spans="1:68" x14ac:dyDescent="0.25">
      <c r="A4733" s="1"/>
      <c r="B4733" s="2"/>
      <c r="BJ4733" s="3"/>
      <c r="BL4733" s="3"/>
      <c r="BN4733" s="3"/>
      <c r="BP4733" s="3"/>
    </row>
    <row r="4734" spans="1:68" x14ac:dyDescent="0.25">
      <c r="A4734" s="1"/>
      <c r="B4734" s="2"/>
      <c r="BJ4734" s="3"/>
      <c r="BL4734" s="3"/>
      <c r="BN4734" s="3"/>
      <c r="BP4734" s="3"/>
    </row>
    <row r="4735" spans="1:68" x14ac:dyDescent="0.25">
      <c r="A4735" s="1"/>
      <c r="B4735" s="2"/>
      <c r="BJ4735" s="3"/>
      <c r="BL4735" s="3"/>
      <c r="BN4735" s="3"/>
      <c r="BP4735" s="3"/>
    </row>
    <row r="4736" spans="1:68" x14ac:dyDescent="0.25">
      <c r="A4736" s="1"/>
      <c r="B4736" s="2"/>
      <c r="BJ4736" s="3"/>
      <c r="BL4736" s="3"/>
      <c r="BN4736" s="3"/>
      <c r="BP4736" s="3"/>
    </row>
    <row r="4737" spans="1:68" x14ac:dyDescent="0.25">
      <c r="A4737" s="1"/>
      <c r="B4737" s="2"/>
      <c r="BJ4737" s="3"/>
      <c r="BL4737" s="3"/>
      <c r="BN4737" s="3"/>
      <c r="BP4737" s="3"/>
    </row>
    <row r="4738" spans="1:68" x14ac:dyDescent="0.25">
      <c r="A4738" s="1"/>
      <c r="B4738" s="2"/>
      <c r="BJ4738" s="3"/>
      <c r="BL4738" s="3"/>
      <c r="BN4738" s="3"/>
      <c r="BP4738" s="3"/>
    </row>
    <row r="4739" spans="1:68" x14ac:dyDescent="0.25">
      <c r="A4739" s="1"/>
      <c r="B4739" s="2"/>
      <c r="BJ4739" s="3"/>
      <c r="BL4739" s="3"/>
      <c r="BN4739" s="3"/>
      <c r="BP4739" s="3"/>
    </row>
    <row r="4740" spans="1:68" x14ac:dyDescent="0.25">
      <c r="A4740" s="1"/>
      <c r="B4740" s="2"/>
      <c r="BJ4740" s="3"/>
      <c r="BL4740" s="3"/>
      <c r="BN4740" s="3"/>
      <c r="BP4740" s="3"/>
    </row>
    <row r="4741" spans="1:68" x14ac:dyDescent="0.25">
      <c r="A4741" s="1"/>
      <c r="B4741" s="2"/>
      <c r="BJ4741" s="3"/>
      <c r="BL4741" s="3"/>
      <c r="BN4741" s="3"/>
      <c r="BP4741" s="3"/>
    </row>
    <row r="4742" spans="1:68" x14ac:dyDescent="0.25">
      <c r="A4742" s="1"/>
      <c r="B4742" s="2"/>
      <c r="BJ4742" s="3"/>
      <c r="BL4742" s="3"/>
      <c r="BN4742" s="3"/>
      <c r="BP4742" s="3"/>
    </row>
    <row r="4743" spans="1:68" x14ac:dyDescent="0.25">
      <c r="A4743" s="1"/>
      <c r="B4743" s="2"/>
      <c r="BJ4743" s="3"/>
      <c r="BL4743" s="3"/>
      <c r="BN4743" s="3"/>
      <c r="BP4743" s="3"/>
    </row>
    <row r="4744" spans="1:68" x14ac:dyDescent="0.25">
      <c r="A4744" s="1"/>
      <c r="B4744" s="2"/>
      <c r="BJ4744" s="3"/>
      <c r="BL4744" s="3"/>
      <c r="BN4744" s="3"/>
      <c r="BP4744" s="3"/>
    </row>
    <row r="4745" spans="1:68" x14ac:dyDescent="0.25">
      <c r="A4745" s="1"/>
      <c r="B4745" s="2"/>
      <c r="BJ4745" s="3"/>
      <c r="BL4745" s="3"/>
      <c r="BN4745" s="3"/>
      <c r="BP4745" s="3"/>
    </row>
    <row r="4746" spans="1:68" x14ac:dyDescent="0.25">
      <c r="A4746" s="1"/>
      <c r="B4746" s="2"/>
      <c r="BJ4746" s="3"/>
      <c r="BL4746" s="3"/>
      <c r="BN4746" s="3"/>
      <c r="BP4746" s="3"/>
    </row>
    <row r="4747" spans="1:68" x14ac:dyDescent="0.25">
      <c r="A4747" s="1"/>
      <c r="B4747" s="2"/>
      <c r="BJ4747" s="3"/>
      <c r="BL4747" s="3"/>
      <c r="BN4747" s="3"/>
      <c r="BP4747" s="3"/>
    </row>
    <row r="4748" spans="1:68" x14ac:dyDescent="0.25">
      <c r="A4748" s="1"/>
      <c r="B4748" s="2"/>
      <c r="BJ4748" s="3"/>
      <c r="BL4748" s="3"/>
      <c r="BN4748" s="3"/>
      <c r="BP4748" s="3"/>
    </row>
    <row r="4749" spans="1:68" x14ac:dyDescent="0.25">
      <c r="A4749" s="1"/>
      <c r="B4749" s="2"/>
      <c r="BJ4749" s="3"/>
      <c r="BL4749" s="3"/>
      <c r="BN4749" s="3"/>
      <c r="BP4749" s="3"/>
    </row>
    <row r="4750" spans="1:68" x14ac:dyDescent="0.25">
      <c r="A4750" s="1"/>
      <c r="B4750" s="2"/>
      <c r="BJ4750" s="3"/>
      <c r="BL4750" s="3"/>
      <c r="BN4750" s="3"/>
      <c r="BP4750" s="3"/>
    </row>
    <row r="4751" spans="1:68" x14ac:dyDescent="0.25">
      <c r="A4751" s="1"/>
      <c r="B4751" s="2"/>
      <c r="BJ4751" s="3"/>
      <c r="BL4751" s="3"/>
      <c r="BN4751" s="3"/>
      <c r="BP4751" s="3"/>
    </row>
    <row r="4752" spans="1:68" x14ac:dyDescent="0.25">
      <c r="A4752" s="1"/>
      <c r="B4752" s="2"/>
      <c r="BJ4752" s="3"/>
      <c r="BL4752" s="3"/>
      <c r="BN4752" s="3"/>
      <c r="BP4752" s="3"/>
    </row>
    <row r="4753" spans="1:68" x14ac:dyDescent="0.25">
      <c r="A4753" s="1"/>
      <c r="B4753" s="2"/>
      <c r="BJ4753" s="3"/>
      <c r="BL4753" s="3"/>
      <c r="BN4753" s="3"/>
      <c r="BP4753" s="3"/>
    </row>
    <row r="4754" spans="1:68" x14ac:dyDescent="0.25">
      <c r="A4754" s="1"/>
      <c r="B4754" s="2"/>
      <c r="BJ4754" s="3"/>
      <c r="BL4754" s="3"/>
      <c r="BN4754" s="3"/>
      <c r="BP4754" s="3"/>
    </row>
    <row r="4755" spans="1:68" x14ac:dyDescent="0.25">
      <c r="A4755" s="1"/>
      <c r="B4755" s="2"/>
      <c r="BJ4755" s="3"/>
      <c r="BL4755" s="3"/>
      <c r="BN4755" s="3"/>
      <c r="BP4755" s="3"/>
    </row>
    <row r="4756" spans="1:68" x14ac:dyDescent="0.25">
      <c r="A4756" s="1"/>
      <c r="B4756" s="2"/>
      <c r="BJ4756" s="3"/>
      <c r="BL4756" s="3"/>
      <c r="BN4756" s="3"/>
      <c r="BP4756" s="3"/>
    </row>
    <row r="4757" spans="1:68" x14ac:dyDescent="0.25">
      <c r="A4757" s="1"/>
      <c r="B4757" s="2"/>
      <c r="BJ4757" s="3"/>
      <c r="BL4757" s="3"/>
      <c r="BN4757" s="3"/>
      <c r="BP4757" s="3"/>
    </row>
    <row r="4758" spans="1:68" x14ac:dyDescent="0.25">
      <c r="A4758" s="1"/>
      <c r="B4758" s="2"/>
      <c r="BJ4758" s="3"/>
      <c r="BL4758" s="3"/>
      <c r="BN4758" s="3"/>
      <c r="BP4758" s="3"/>
    </row>
    <row r="4759" spans="1:68" x14ac:dyDescent="0.25">
      <c r="A4759" s="1"/>
      <c r="B4759" s="2"/>
      <c r="BJ4759" s="3"/>
      <c r="BL4759" s="3"/>
      <c r="BN4759" s="3"/>
      <c r="BP4759" s="3"/>
    </row>
    <row r="4760" spans="1:68" x14ac:dyDescent="0.25">
      <c r="A4760" s="1"/>
      <c r="B4760" s="2"/>
      <c r="BJ4760" s="3"/>
      <c r="BL4760" s="3"/>
      <c r="BN4760" s="3"/>
      <c r="BP4760" s="3"/>
    </row>
    <row r="4761" spans="1:68" x14ac:dyDescent="0.25">
      <c r="A4761" s="1"/>
      <c r="B4761" s="2"/>
      <c r="BJ4761" s="3"/>
      <c r="BL4761" s="3"/>
      <c r="BN4761" s="3"/>
      <c r="BP4761" s="3"/>
    </row>
    <row r="4762" spans="1:68" x14ac:dyDescent="0.25">
      <c r="A4762" s="1"/>
      <c r="B4762" s="2"/>
      <c r="BJ4762" s="3"/>
      <c r="BL4762" s="3"/>
      <c r="BN4762" s="3"/>
      <c r="BP4762" s="3"/>
    </row>
    <row r="4763" spans="1:68" x14ac:dyDescent="0.25">
      <c r="A4763" s="1"/>
      <c r="B4763" s="2"/>
      <c r="BJ4763" s="3"/>
      <c r="BL4763" s="3"/>
      <c r="BN4763" s="3"/>
      <c r="BP4763" s="3"/>
    </row>
    <row r="4764" spans="1:68" x14ac:dyDescent="0.25">
      <c r="A4764" s="1"/>
      <c r="B4764" s="2"/>
      <c r="BJ4764" s="3"/>
      <c r="BL4764" s="3"/>
      <c r="BN4764" s="3"/>
      <c r="BP4764" s="3"/>
    </row>
    <row r="4765" spans="1:68" x14ac:dyDescent="0.25">
      <c r="A4765" s="1"/>
      <c r="B4765" s="2"/>
      <c r="BJ4765" s="3"/>
      <c r="BL4765" s="3"/>
      <c r="BN4765" s="3"/>
      <c r="BP4765" s="3"/>
    </row>
    <row r="4766" spans="1:68" x14ac:dyDescent="0.25">
      <c r="A4766" s="1"/>
      <c r="B4766" s="2"/>
      <c r="BJ4766" s="3"/>
      <c r="BL4766" s="3"/>
      <c r="BN4766" s="3"/>
      <c r="BP4766" s="3"/>
    </row>
    <row r="4767" spans="1:68" x14ac:dyDescent="0.25">
      <c r="A4767" s="1"/>
      <c r="B4767" s="2"/>
      <c r="BJ4767" s="3"/>
      <c r="BL4767" s="3"/>
      <c r="BN4767" s="3"/>
      <c r="BP4767" s="3"/>
    </row>
    <row r="4768" spans="1:68" x14ac:dyDescent="0.25">
      <c r="A4768" s="1"/>
      <c r="B4768" s="2"/>
      <c r="BJ4768" s="3"/>
      <c r="BL4768" s="3"/>
      <c r="BN4768" s="3"/>
      <c r="BP4768" s="3"/>
    </row>
    <row r="4769" spans="1:68" x14ac:dyDescent="0.25">
      <c r="A4769" s="1"/>
      <c r="B4769" s="2"/>
      <c r="BJ4769" s="3"/>
      <c r="BL4769" s="3"/>
      <c r="BN4769" s="3"/>
      <c r="BP4769" s="3"/>
    </row>
    <row r="4770" spans="1:68" x14ac:dyDescent="0.25">
      <c r="A4770" s="1"/>
      <c r="B4770" s="2"/>
      <c r="BJ4770" s="3"/>
      <c r="BL4770" s="3"/>
      <c r="BN4770" s="3"/>
      <c r="BP4770" s="3"/>
    </row>
    <row r="4771" spans="1:68" x14ac:dyDescent="0.25">
      <c r="A4771" s="1"/>
      <c r="B4771" s="2"/>
      <c r="BJ4771" s="3"/>
      <c r="BL4771" s="3"/>
      <c r="BN4771" s="3"/>
      <c r="BP4771" s="3"/>
    </row>
    <row r="4772" spans="1:68" x14ac:dyDescent="0.25">
      <c r="A4772" s="1"/>
      <c r="B4772" s="2"/>
      <c r="BJ4772" s="3"/>
      <c r="BL4772" s="3"/>
      <c r="BN4772" s="3"/>
      <c r="BP4772" s="3"/>
    </row>
    <row r="4773" spans="1:68" x14ac:dyDescent="0.25">
      <c r="A4773" s="1"/>
      <c r="B4773" s="2"/>
      <c r="BJ4773" s="3"/>
      <c r="BL4773" s="3"/>
      <c r="BN4773" s="3"/>
      <c r="BP4773" s="3"/>
    </row>
    <row r="4774" spans="1:68" x14ac:dyDescent="0.25">
      <c r="A4774" s="1"/>
      <c r="B4774" s="2"/>
      <c r="BJ4774" s="3"/>
      <c r="BL4774" s="3"/>
      <c r="BN4774" s="3"/>
      <c r="BP4774" s="3"/>
    </row>
    <row r="4775" spans="1:68" x14ac:dyDescent="0.25">
      <c r="A4775" s="1"/>
      <c r="B4775" s="2"/>
      <c r="BJ4775" s="3"/>
      <c r="BL4775" s="3"/>
      <c r="BN4775" s="3"/>
      <c r="BP4775" s="3"/>
    </row>
    <row r="4776" spans="1:68" x14ac:dyDescent="0.25">
      <c r="A4776" s="1"/>
      <c r="B4776" s="2"/>
      <c r="BJ4776" s="3"/>
      <c r="BL4776" s="3"/>
      <c r="BN4776" s="3"/>
      <c r="BP4776" s="3"/>
    </row>
    <row r="4777" spans="1:68" x14ac:dyDescent="0.25">
      <c r="A4777" s="1"/>
      <c r="B4777" s="2"/>
      <c r="BJ4777" s="3"/>
      <c r="BL4777" s="3"/>
      <c r="BN4777" s="3"/>
      <c r="BP4777" s="3"/>
    </row>
    <row r="4778" spans="1:68" x14ac:dyDescent="0.25">
      <c r="A4778" s="1"/>
      <c r="B4778" s="2"/>
      <c r="BJ4778" s="3"/>
      <c r="BL4778" s="3"/>
      <c r="BN4778" s="3"/>
      <c r="BP4778" s="3"/>
    </row>
    <row r="4779" spans="1:68" x14ac:dyDescent="0.25">
      <c r="A4779" s="1"/>
      <c r="B4779" s="2"/>
      <c r="BJ4779" s="3"/>
      <c r="BL4779" s="3"/>
      <c r="BN4779" s="3"/>
      <c r="BP4779" s="3"/>
    </row>
    <row r="4780" spans="1:68" x14ac:dyDescent="0.25">
      <c r="A4780" s="1"/>
      <c r="B4780" s="2"/>
      <c r="BJ4780" s="3"/>
      <c r="BL4780" s="3"/>
      <c r="BN4780" s="3"/>
      <c r="BP4780" s="3"/>
    </row>
    <row r="4781" spans="1:68" x14ac:dyDescent="0.25">
      <c r="A4781" s="1"/>
      <c r="B4781" s="2"/>
      <c r="BJ4781" s="3"/>
      <c r="BL4781" s="3"/>
      <c r="BN4781" s="3"/>
      <c r="BP4781" s="3"/>
    </row>
    <row r="4782" spans="1:68" x14ac:dyDescent="0.25">
      <c r="A4782" s="1"/>
      <c r="B4782" s="2"/>
      <c r="BJ4782" s="3"/>
      <c r="BL4782" s="3"/>
      <c r="BN4782" s="3"/>
      <c r="BP4782" s="3"/>
    </row>
    <row r="4783" spans="1:68" x14ac:dyDescent="0.25">
      <c r="A4783" s="1"/>
      <c r="B4783" s="2"/>
      <c r="BJ4783" s="3"/>
      <c r="BL4783" s="3"/>
      <c r="BN4783" s="3"/>
      <c r="BP4783" s="3"/>
    </row>
    <row r="4784" spans="1:68" x14ac:dyDescent="0.25">
      <c r="A4784" s="1"/>
      <c r="B4784" s="2"/>
      <c r="BJ4784" s="3"/>
      <c r="BL4784" s="3"/>
      <c r="BN4784" s="3"/>
      <c r="BP4784" s="3"/>
    </row>
    <row r="4785" spans="1:68" x14ac:dyDescent="0.25">
      <c r="A4785" s="1"/>
      <c r="B4785" s="2"/>
      <c r="BJ4785" s="3"/>
      <c r="BL4785" s="3"/>
      <c r="BN4785" s="3"/>
      <c r="BP4785" s="3"/>
    </row>
    <row r="4786" spans="1:68" x14ac:dyDescent="0.25">
      <c r="A4786" s="1"/>
      <c r="B4786" s="2"/>
      <c r="BJ4786" s="3"/>
      <c r="BL4786" s="3"/>
      <c r="BN4786" s="3"/>
      <c r="BP4786" s="3"/>
    </row>
    <row r="4787" spans="1:68" x14ac:dyDescent="0.25">
      <c r="A4787" s="1"/>
      <c r="B4787" s="2"/>
      <c r="BJ4787" s="3"/>
      <c r="BL4787" s="3"/>
      <c r="BN4787" s="3"/>
      <c r="BP4787" s="3"/>
    </row>
    <row r="4788" spans="1:68" x14ac:dyDescent="0.25">
      <c r="A4788" s="1"/>
      <c r="B4788" s="2"/>
      <c r="BJ4788" s="3"/>
      <c r="BL4788" s="3"/>
      <c r="BN4788" s="3"/>
      <c r="BP4788" s="3"/>
    </row>
    <row r="4789" spans="1:68" x14ac:dyDescent="0.25">
      <c r="A4789" s="1"/>
      <c r="B4789" s="2"/>
      <c r="BJ4789" s="3"/>
      <c r="BL4789" s="3"/>
      <c r="BN4789" s="3"/>
      <c r="BP4789" s="3"/>
    </row>
    <row r="4790" spans="1:68" x14ac:dyDescent="0.25">
      <c r="A4790" s="1"/>
      <c r="B4790" s="2"/>
      <c r="BJ4790" s="3"/>
      <c r="BL4790" s="3"/>
      <c r="BN4790" s="3"/>
      <c r="BP4790" s="3"/>
    </row>
    <row r="4791" spans="1:68" x14ac:dyDescent="0.25">
      <c r="A4791" s="1"/>
      <c r="B4791" s="2"/>
      <c r="BJ4791" s="3"/>
      <c r="BL4791" s="3"/>
      <c r="BN4791" s="3"/>
      <c r="BP4791" s="3"/>
    </row>
    <row r="4792" spans="1:68" x14ac:dyDescent="0.25">
      <c r="A4792" s="1"/>
      <c r="B4792" s="2"/>
      <c r="BJ4792" s="3"/>
      <c r="BL4792" s="3"/>
      <c r="BN4792" s="3"/>
      <c r="BP4792" s="3"/>
    </row>
    <row r="4793" spans="1:68" x14ac:dyDescent="0.25">
      <c r="A4793" s="1"/>
      <c r="B4793" s="2"/>
      <c r="BJ4793" s="3"/>
      <c r="BL4793" s="3"/>
      <c r="BN4793" s="3"/>
      <c r="BP4793" s="3"/>
    </row>
    <row r="4794" spans="1:68" x14ac:dyDescent="0.25">
      <c r="A4794" s="1"/>
      <c r="B4794" s="2"/>
      <c r="BJ4794" s="3"/>
      <c r="BL4794" s="3"/>
      <c r="BN4794" s="3"/>
      <c r="BP4794" s="3"/>
    </row>
    <row r="4795" spans="1:68" x14ac:dyDescent="0.25">
      <c r="A4795" s="1"/>
      <c r="B4795" s="2"/>
      <c r="BJ4795" s="3"/>
      <c r="BL4795" s="3"/>
      <c r="BN4795" s="3"/>
      <c r="BP4795" s="3"/>
    </row>
    <row r="4796" spans="1:68" x14ac:dyDescent="0.25">
      <c r="A4796" s="1"/>
      <c r="B4796" s="2"/>
      <c r="BJ4796" s="3"/>
      <c r="BL4796" s="3"/>
      <c r="BN4796" s="3"/>
      <c r="BP4796" s="3"/>
    </row>
    <row r="4797" spans="1:68" x14ac:dyDescent="0.25">
      <c r="A4797" s="1"/>
      <c r="B4797" s="2"/>
      <c r="BJ4797" s="3"/>
      <c r="BL4797" s="3"/>
      <c r="BN4797" s="3"/>
      <c r="BP4797" s="3"/>
    </row>
    <row r="4798" spans="1:68" x14ac:dyDescent="0.25">
      <c r="A4798" s="1"/>
      <c r="B4798" s="2"/>
      <c r="BJ4798" s="3"/>
      <c r="BL4798" s="3"/>
      <c r="BN4798" s="3"/>
      <c r="BP4798" s="3"/>
    </row>
    <row r="4799" spans="1:68" x14ac:dyDescent="0.25">
      <c r="A4799" s="1"/>
      <c r="B4799" s="2"/>
      <c r="BJ4799" s="3"/>
      <c r="BL4799" s="3"/>
      <c r="BN4799" s="3"/>
      <c r="BP4799" s="3"/>
    </row>
    <row r="4800" spans="1:68" x14ac:dyDescent="0.25">
      <c r="A4800" s="1"/>
      <c r="B4800" s="2"/>
      <c r="BJ4800" s="3"/>
      <c r="BL4800" s="3"/>
      <c r="BN4800" s="3"/>
      <c r="BP4800" s="3"/>
    </row>
    <row r="4801" spans="1:68" x14ac:dyDescent="0.25">
      <c r="A4801" s="1"/>
      <c r="B4801" s="2"/>
      <c r="BJ4801" s="3"/>
      <c r="BL4801" s="3"/>
      <c r="BN4801" s="3"/>
      <c r="BP4801" s="3"/>
    </row>
    <row r="4802" spans="1:68" x14ac:dyDescent="0.25">
      <c r="A4802" s="1"/>
      <c r="B4802" s="2"/>
      <c r="BJ4802" s="3"/>
      <c r="BL4802" s="3"/>
      <c r="BN4802" s="3"/>
      <c r="BP4802" s="3"/>
    </row>
    <row r="4803" spans="1:68" x14ac:dyDescent="0.25">
      <c r="A4803" s="1"/>
      <c r="B4803" s="2"/>
      <c r="BJ4803" s="3"/>
      <c r="BL4803" s="3"/>
      <c r="BN4803" s="3"/>
      <c r="BP4803" s="3"/>
    </row>
    <row r="4804" spans="1:68" x14ac:dyDescent="0.25">
      <c r="A4804" s="1"/>
      <c r="B4804" s="2"/>
      <c r="BJ4804" s="3"/>
      <c r="BL4804" s="3"/>
      <c r="BN4804" s="3"/>
      <c r="BP4804" s="3"/>
    </row>
    <row r="4805" spans="1:68" x14ac:dyDescent="0.25">
      <c r="A4805" s="1"/>
      <c r="B4805" s="2"/>
      <c r="BJ4805" s="3"/>
      <c r="BL4805" s="3"/>
      <c r="BN4805" s="3"/>
      <c r="BP4805" s="3"/>
    </row>
    <row r="4806" spans="1:68" x14ac:dyDescent="0.25">
      <c r="A4806" s="1"/>
      <c r="B4806" s="2"/>
      <c r="BJ4806" s="3"/>
      <c r="BL4806" s="3"/>
      <c r="BN4806" s="3"/>
      <c r="BP4806" s="3"/>
    </row>
    <row r="4807" spans="1:68" x14ac:dyDescent="0.25">
      <c r="A4807" s="1"/>
      <c r="B4807" s="2"/>
      <c r="BJ4807" s="3"/>
      <c r="BL4807" s="3"/>
      <c r="BN4807" s="3"/>
      <c r="BP4807" s="3"/>
    </row>
    <row r="4808" spans="1:68" x14ac:dyDescent="0.25">
      <c r="A4808" s="1"/>
      <c r="B4808" s="2"/>
      <c r="BJ4808" s="3"/>
      <c r="BL4808" s="3"/>
      <c r="BN4808" s="3"/>
      <c r="BP4808" s="3"/>
    </row>
    <row r="4809" spans="1:68" x14ac:dyDescent="0.25">
      <c r="A4809" s="1"/>
      <c r="B4809" s="2"/>
      <c r="BJ4809" s="3"/>
      <c r="BL4809" s="3"/>
      <c r="BN4809" s="3"/>
      <c r="BP4809" s="3"/>
    </row>
    <row r="4810" spans="1:68" x14ac:dyDescent="0.25">
      <c r="A4810" s="1"/>
      <c r="B4810" s="2"/>
      <c r="BJ4810" s="3"/>
      <c r="BL4810" s="3"/>
      <c r="BN4810" s="3"/>
      <c r="BP4810" s="3"/>
    </row>
    <row r="4811" spans="1:68" x14ac:dyDescent="0.25">
      <c r="A4811" s="1"/>
      <c r="B4811" s="2"/>
      <c r="BJ4811" s="3"/>
      <c r="BL4811" s="3"/>
      <c r="BN4811" s="3"/>
      <c r="BP4811" s="3"/>
    </row>
    <row r="4812" spans="1:68" x14ac:dyDescent="0.25">
      <c r="A4812" s="1"/>
      <c r="B4812" s="2"/>
      <c r="BJ4812" s="3"/>
      <c r="BL4812" s="3"/>
      <c r="BN4812" s="3"/>
      <c r="BP4812" s="3"/>
    </row>
    <row r="4813" spans="1:68" x14ac:dyDescent="0.25">
      <c r="A4813" s="1"/>
      <c r="B4813" s="2"/>
      <c r="BJ4813" s="3"/>
      <c r="BL4813" s="3"/>
      <c r="BN4813" s="3"/>
      <c r="BP4813" s="3"/>
    </row>
    <row r="4814" spans="1:68" x14ac:dyDescent="0.25">
      <c r="A4814" s="1"/>
      <c r="B4814" s="2"/>
      <c r="BJ4814" s="3"/>
      <c r="BL4814" s="3"/>
      <c r="BN4814" s="3"/>
      <c r="BP4814" s="3"/>
    </row>
    <row r="4815" spans="1:68" x14ac:dyDescent="0.25">
      <c r="A4815" s="1"/>
      <c r="B4815" s="2"/>
      <c r="BJ4815" s="3"/>
      <c r="BL4815" s="3"/>
      <c r="BN4815" s="3"/>
      <c r="BP4815" s="3"/>
    </row>
    <row r="4816" spans="1:68" x14ac:dyDescent="0.25">
      <c r="A4816" s="1"/>
      <c r="B4816" s="2"/>
      <c r="BJ4816" s="3"/>
      <c r="BL4816" s="3"/>
      <c r="BN4816" s="3"/>
      <c r="BP4816" s="3"/>
    </row>
    <row r="4817" spans="1:68" x14ac:dyDescent="0.25">
      <c r="A4817" s="1"/>
      <c r="B4817" s="2"/>
      <c r="BJ4817" s="3"/>
      <c r="BL4817" s="3"/>
      <c r="BN4817" s="3"/>
      <c r="BP4817" s="3"/>
    </row>
    <row r="4818" spans="1:68" x14ac:dyDescent="0.25">
      <c r="A4818" s="1"/>
      <c r="B4818" s="2"/>
      <c r="BJ4818" s="3"/>
      <c r="BL4818" s="3"/>
      <c r="BN4818" s="3"/>
      <c r="BP4818" s="3"/>
    </row>
    <row r="4819" spans="1:68" x14ac:dyDescent="0.25">
      <c r="A4819" s="1"/>
      <c r="B4819" s="2"/>
      <c r="BJ4819" s="3"/>
      <c r="BL4819" s="3"/>
      <c r="BN4819" s="3"/>
      <c r="BP4819" s="3"/>
    </row>
    <row r="4820" spans="1:68" x14ac:dyDescent="0.25">
      <c r="A4820" s="1"/>
      <c r="B4820" s="2"/>
      <c r="BJ4820" s="3"/>
      <c r="BL4820" s="3"/>
      <c r="BN4820" s="3"/>
      <c r="BP4820" s="3"/>
    </row>
    <row r="4821" spans="1:68" x14ac:dyDescent="0.25">
      <c r="A4821" s="1"/>
      <c r="B4821" s="2"/>
      <c r="BJ4821" s="3"/>
      <c r="BL4821" s="3"/>
      <c r="BN4821" s="3"/>
      <c r="BP4821" s="3"/>
    </row>
    <row r="4822" spans="1:68" x14ac:dyDescent="0.25">
      <c r="A4822" s="1"/>
      <c r="B4822" s="2"/>
      <c r="BJ4822" s="3"/>
      <c r="BL4822" s="3"/>
      <c r="BN4822" s="3"/>
      <c r="BP4822" s="3"/>
    </row>
    <row r="4823" spans="1:68" x14ac:dyDescent="0.25">
      <c r="A4823" s="1"/>
      <c r="B4823" s="2"/>
      <c r="BJ4823" s="3"/>
      <c r="BL4823" s="3"/>
      <c r="BN4823" s="3"/>
      <c r="BP4823" s="3"/>
    </row>
    <row r="4824" spans="1:68" x14ac:dyDescent="0.25">
      <c r="A4824" s="1"/>
      <c r="B4824" s="2"/>
      <c r="BJ4824" s="3"/>
      <c r="BL4824" s="3"/>
      <c r="BN4824" s="3"/>
      <c r="BP4824" s="3"/>
    </row>
    <row r="4825" spans="1:68" x14ac:dyDescent="0.25">
      <c r="A4825" s="1"/>
      <c r="B4825" s="2"/>
      <c r="BJ4825" s="3"/>
      <c r="BL4825" s="3"/>
      <c r="BN4825" s="3"/>
      <c r="BP4825" s="3"/>
    </row>
    <row r="4826" spans="1:68" x14ac:dyDescent="0.25">
      <c r="A4826" s="1"/>
      <c r="B4826" s="2"/>
      <c r="BJ4826" s="3"/>
      <c r="BL4826" s="3"/>
      <c r="BN4826" s="3"/>
      <c r="BP4826" s="3"/>
    </row>
    <row r="4827" spans="1:68" x14ac:dyDescent="0.25">
      <c r="A4827" s="1"/>
      <c r="B4827" s="2"/>
      <c r="BJ4827" s="3"/>
      <c r="BL4827" s="3"/>
      <c r="BN4827" s="3"/>
      <c r="BP4827" s="3"/>
    </row>
    <row r="4828" spans="1:68" x14ac:dyDescent="0.25">
      <c r="A4828" s="1"/>
      <c r="B4828" s="2"/>
      <c r="BJ4828" s="3"/>
      <c r="BL4828" s="3"/>
      <c r="BN4828" s="3"/>
      <c r="BP4828" s="3"/>
    </row>
    <row r="4829" spans="1:68" x14ac:dyDescent="0.25">
      <c r="A4829" s="1"/>
      <c r="B4829" s="2"/>
      <c r="BJ4829" s="3"/>
      <c r="BL4829" s="3"/>
      <c r="BN4829" s="3"/>
      <c r="BP4829" s="3"/>
    </row>
    <row r="4830" spans="1:68" x14ac:dyDescent="0.25">
      <c r="A4830" s="1"/>
      <c r="B4830" s="2"/>
      <c r="BJ4830" s="3"/>
      <c r="BL4830" s="3"/>
      <c r="BN4830" s="3"/>
      <c r="BP4830" s="3"/>
    </row>
    <row r="4831" spans="1:68" x14ac:dyDescent="0.25">
      <c r="A4831" s="1"/>
      <c r="B4831" s="2"/>
      <c r="BJ4831" s="3"/>
      <c r="BL4831" s="3"/>
      <c r="BN4831" s="3"/>
      <c r="BP4831" s="3"/>
    </row>
    <row r="4832" spans="1:68" x14ac:dyDescent="0.25">
      <c r="A4832" s="1"/>
      <c r="B4832" s="2"/>
      <c r="BJ4832" s="3"/>
      <c r="BL4832" s="3"/>
      <c r="BN4832" s="3"/>
      <c r="BP4832" s="3"/>
    </row>
    <row r="4833" spans="1:68" x14ac:dyDescent="0.25">
      <c r="A4833" s="1"/>
      <c r="B4833" s="2"/>
      <c r="BJ4833" s="3"/>
      <c r="BL4833" s="3"/>
      <c r="BN4833" s="3"/>
      <c r="BP4833" s="3"/>
    </row>
    <row r="4834" spans="1:68" x14ac:dyDescent="0.25">
      <c r="A4834" s="1"/>
      <c r="B4834" s="2"/>
      <c r="BJ4834" s="3"/>
      <c r="BL4834" s="3"/>
      <c r="BN4834" s="3"/>
      <c r="BP4834" s="3"/>
    </row>
    <row r="4835" spans="1:68" x14ac:dyDescent="0.25">
      <c r="A4835" s="1"/>
      <c r="B4835" s="2"/>
      <c r="BJ4835" s="3"/>
      <c r="BL4835" s="3"/>
      <c r="BN4835" s="3"/>
      <c r="BP4835" s="3"/>
    </row>
    <row r="4836" spans="1:68" x14ac:dyDescent="0.25">
      <c r="A4836" s="1"/>
      <c r="B4836" s="2"/>
      <c r="BJ4836" s="3"/>
      <c r="BL4836" s="3"/>
      <c r="BN4836" s="3"/>
      <c r="BP4836" s="3"/>
    </row>
    <row r="4837" spans="1:68" x14ac:dyDescent="0.25">
      <c r="A4837" s="1"/>
      <c r="B4837" s="2"/>
      <c r="BJ4837" s="3"/>
      <c r="BL4837" s="3"/>
      <c r="BN4837" s="3"/>
      <c r="BP4837" s="3"/>
    </row>
    <row r="4838" spans="1:68" x14ac:dyDescent="0.25">
      <c r="A4838" s="1"/>
      <c r="B4838" s="2"/>
      <c r="BJ4838" s="3"/>
      <c r="BL4838" s="3"/>
      <c r="BN4838" s="3"/>
      <c r="BP4838" s="3"/>
    </row>
    <row r="4839" spans="1:68" x14ac:dyDescent="0.25">
      <c r="A4839" s="1"/>
      <c r="B4839" s="2"/>
      <c r="BJ4839" s="3"/>
      <c r="BL4839" s="3"/>
      <c r="BN4839" s="3"/>
      <c r="BP4839" s="3"/>
    </row>
    <row r="4840" spans="1:68" x14ac:dyDescent="0.25">
      <c r="A4840" s="1"/>
      <c r="B4840" s="2"/>
      <c r="BJ4840" s="3"/>
      <c r="BL4840" s="3"/>
      <c r="BN4840" s="3"/>
      <c r="BP4840" s="3"/>
    </row>
    <row r="4841" spans="1:68" x14ac:dyDescent="0.25">
      <c r="A4841" s="1"/>
      <c r="B4841" s="2"/>
      <c r="BJ4841" s="3"/>
      <c r="BL4841" s="3"/>
      <c r="BN4841" s="3"/>
      <c r="BP4841" s="3"/>
    </row>
    <row r="4842" spans="1:68" x14ac:dyDescent="0.25">
      <c r="A4842" s="1"/>
      <c r="B4842" s="2"/>
      <c r="BJ4842" s="3"/>
      <c r="BL4842" s="3"/>
      <c r="BN4842" s="3"/>
      <c r="BP4842" s="3"/>
    </row>
    <row r="4843" spans="1:68" x14ac:dyDescent="0.25">
      <c r="A4843" s="1"/>
      <c r="B4843" s="2"/>
      <c r="BJ4843" s="3"/>
      <c r="BL4843" s="3"/>
      <c r="BN4843" s="3"/>
      <c r="BP4843" s="3"/>
    </row>
    <row r="4844" spans="1:68" x14ac:dyDescent="0.25">
      <c r="A4844" s="1"/>
      <c r="B4844" s="2"/>
      <c r="BJ4844" s="3"/>
      <c r="BL4844" s="3"/>
      <c r="BN4844" s="3"/>
      <c r="BP4844" s="3"/>
    </row>
    <row r="4845" spans="1:68" x14ac:dyDescent="0.25">
      <c r="A4845" s="1"/>
      <c r="B4845" s="2"/>
      <c r="BJ4845" s="3"/>
      <c r="BL4845" s="3"/>
      <c r="BN4845" s="3"/>
      <c r="BP4845" s="3"/>
    </row>
    <row r="4846" spans="1:68" x14ac:dyDescent="0.25">
      <c r="A4846" s="1"/>
      <c r="B4846" s="2"/>
      <c r="BJ4846" s="3"/>
      <c r="BL4846" s="3"/>
      <c r="BN4846" s="3"/>
      <c r="BP4846" s="3"/>
    </row>
    <row r="4847" spans="1:68" x14ac:dyDescent="0.25">
      <c r="A4847" s="1"/>
      <c r="B4847" s="2"/>
      <c r="BJ4847" s="3"/>
      <c r="BL4847" s="3"/>
      <c r="BN4847" s="3"/>
      <c r="BP4847" s="3"/>
    </row>
    <row r="4848" spans="1:68" x14ac:dyDescent="0.25">
      <c r="A4848" s="1"/>
      <c r="B4848" s="2"/>
      <c r="BJ4848" s="3"/>
      <c r="BL4848" s="3"/>
      <c r="BN4848" s="3"/>
      <c r="BP4848" s="3"/>
    </row>
    <row r="4849" spans="1:68" x14ac:dyDescent="0.25">
      <c r="A4849" s="1"/>
      <c r="B4849" s="2"/>
      <c r="BJ4849" s="3"/>
      <c r="BL4849" s="3"/>
      <c r="BN4849" s="3"/>
      <c r="BP4849" s="3"/>
    </row>
    <row r="4850" spans="1:68" x14ac:dyDescent="0.25">
      <c r="A4850" s="1"/>
      <c r="B4850" s="2"/>
      <c r="BJ4850" s="3"/>
      <c r="BL4850" s="3"/>
      <c r="BN4850" s="3"/>
      <c r="BP4850" s="3"/>
    </row>
    <row r="4851" spans="1:68" x14ac:dyDescent="0.25">
      <c r="A4851" s="1"/>
      <c r="B4851" s="2"/>
      <c r="BJ4851" s="3"/>
      <c r="BL4851" s="3"/>
      <c r="BN4851" s="3"/>
      <c r="BP4851" s="3"/>
    </row>
    <row r="4852" spans="1:68" x14ac:dyDescent="0.25">
      <c r="A4852" s="1"/>
      <c r="B4852" s="2"/>
      <c r="BJ4852" s="3"/>
      <c r="BL4852" s="3"/>
      <c r="BN4852" s="3"/>
      <c r="BP4852" s="3"/>
    </row>
    <row r="4853" spans="1:68" x14ac:dyDescent="0.25">
      <c r="A4853" s="1"/>
      <c r="B4853" s="2"/>
      <c r="BJ4853" s="3"/>
      <c r="BL4853" s="3"/>
      <c r="BN4853" s="3"/>
      <c r="BP4853" s="3"/>
    </row>
    <row r="4854" spans="1:68" x14ac:dyDescent="0.25">
      <c r="A4854" s="1"/>
      <c r="B4854" s="2"/>
      <c r="BJ4854" s="3"/>
      <c r="BL4854" s="3"/>
      <c r="BN4854" s="3"/>
      <c r="BP4854" s="3"/>
    </row>
    <row r="4855" spans="1:68" x14ac:dyDescent="0.25">
      <c r="A4855" s="1"/>
      <c r="B4855" s="2"/>
      <c r="BJ4855" s="3"/>
      <c r="BL4855" s="3"/>
      <c r="BN4855" s="3"/>
      <c r="BP4855" s="3"/>
    </row>
    <row r="4856" spans="1:68" x14ac:dyDescent="0.25">
      <c r="A4856" s="1"/>
      <c r="B4856" s="2"/>
      <c r="BJ4856" s="3"/>
      <c r="BL4856" s="3"/>
      <c r="BN4856" s="3"/>
      <c r="BP4856" s="3"/>
    </row>
    <row r="4857" spans="1:68" x14ac:dyDescent="0.25">
      <c r="A4857" s="1"/>
      <c r="B4857" s="2"/>
      <c r="BJ4857" s="3"/>
      <c r="BL4857" s="3"/>
      <c r="BN4857" s="3"/>
      <c r="BP4857" s="3"/>
    </row>
    <row r="4858" spans="1:68" x14ac:dyDescent="0.25">
      <c r="A4858" s="1"/>
      <c r="B4858" s="2"/>
      <c r="BJ4858" s="3"/>
      <c r="BL4858" s="3"/>
      <c r="BN4858" s="3"/>
      <c r="BP4858" s="3"/>
    </row>
    <row r="4859" spans="1:68" x14ac:dyDescent="0.25">
      <c r="A4859" s="1"/>
      <c r="B4859" s="2"/>
      <c r="BJ4859" s="3"/>
      <c r="BL4859" s="3"/>
      <c r="BN4859" s="3"/>
      <c r="BP4859" s="3"/>
    </row>
    <row r="4860" spans="1:68" x14ac:dyDescent="0.25">
      <c r="A4860" s="1"/>
      <c r="B4860" s="2"/>
      <c r="BJ4860" s="3"/>
      <c r="BL4860" s="3"/>
      <c r="BN4860" s="3"/>
      <c r="BP4860" s="3"/>
    </row>
    <row r="4861" spans="1:68" x14ac:dyDescent="0.25">
      <c r="A4861" s="1"/>
      <c r="B4861" s="2"/>
      <c r="BJ4861" s="3"/>
      <c r="BL4861" s="3"/>
      <c r="BN4861" s="3"/>
      <c r="BP4861" s="3"/>
    </row>
    <row r="4862" spans="1:68" x14ac:dyDescent="0.25">
      <c r="A4862" s="1"/>
      <c r="B4862" s="2"/>
      <c r="BJ4862" s="3"/>
      <c r="BL4862" s="3"/>
      <c r="BN4862" s="3"/>
      <c r="BP4862" s="3"/>
    </row>
    <row r="4863" spans="1:68" x14ac:dyDescent="0.25">
      <c r="A4863" s="1"/>
      <c r="B4863" s="2"/>
      <c r="BJ4863" s="3"/>
      <c r="BL4863" s="3"/>
      <c r="BN4863" s="3"/>
      <c r="BP4863" s="3"/>
    </row>
    <row r="4864" spans="1:68" x14ac:dyDescent="0.25">
      <c r="A4864" s="1"/>
      <c r="B4864" s="2"/>
      <c r="BJ4864" s="3"/>
      <c r="BL4864" s="3"/>
      <c r="BN4864" s="3"/>
      <c r="BP4864" s="3"/>
    </row>
    <row r="4865" spans="1:68" x14ac:dyDescent="0.25">
      <c r="A4865" s="1"/>
      <c r="B4865" s="2"/>
      <c r="BJ4865" s="3"/>
      <c r="BL4865" s="3"/>
      <c r="BN4865" s="3"/>
      <c r="BP4865" s="3"/>
    </row>
    <row r="4866" spans="1:68" x14ac:dyDescent="0.25">
      <c r="A4866" s="1"/>
      <c r="B4866" s="2"/>
      <c r="BJ4866" s="3"/>
      <c r="BL4866" s="3"/>
      <c r="BN4866" s="3"/>
      <c r="BP4866" s="3"/>
    </row>
    <row r="4867" spans="1:68" x14ac:dyDescent="0.25">
      <c r="A4867" s="1"/>
      <c r="B4867" s="2"/>
      <c r="BJ4867" s="3"/>
      <c r="BL4867" s="3"/>
      <c r="BN4867" s="3"/>
      <c r="BP4867" s="3"/>
    </row>
    <row r="4868" spans="1:68" x14ac:dyDescent="0.25">
      <c r="A4868" s="1"/>
      <c r="B4868" s="2"/>
      <c r="BJ4868" s="3"/>
      <c r="BL4868" s="3"/>
      <c r="BN4868" s="3"/>
      <c r="BP4868" s="3"/>
    </row>
    <row r="4869" spans="1:68" x14ac:dyDescent="0.25">
      <c r="A4869" s="1"/>
      <c r="B4869" s="2"/>
      <c r="BJ4869" s="3"/>
      <c r="BL4869" s="3"/>
      <c r="BN4869" s="3"/>
      <c r="BP4869" s="3"/>
    </row>
    <row r="4870" spans="1:68" x14ac:dyDescent="0.25">
      <c r="A4870" s="1"/>
      <c r="B4870" s="2"/>
      <c r="BJ4870" s="3"/>
      <c r="BL4870" s="3"/>
      <c r="BN4870" s="3"/>
      <c r="BP4870" s="3"/>
    </row>
    <row r="4871" spans="1:68" x14ac:dyDescent="0.25">
      <c r="A4871" s="1"/>
      <c r="B4871" s="2"/>
      <c r="BJ4871" s="3"/>
      <c r="BL4871" s="3"/>
      <c r="BN4871" s="3"/>
      <c r="BP4871" s="3"/>
    </row>
    <row r="4872" spans="1:68" x14ac:dyDescent="0.25">
      <c r="A4872" s="1"/>
      <c r="B4872" s="2"/>
      <c r="BJ4872" s="3"/>
      <c r="BL4872" s="3"/>
      <c r="BN4872" s="3"/>
      <c r="BP4872" s="3"/>
    </row>
    <row r="4873" spans="1:68" x14ac:dyDescent="0.25">
      <c r="A4873" s="1"/>
      <c r="B4873" s="2"/>
      <c r="BJ4873" s="3"/>
      <c r="BL4873" s="3"/>
      <c r="BN4873" s="3"/>
      <c r="BP4873" s="3"/>
    </row>
    <row r="4874" spans="1:68" x14ac:dyDescent="0.25">
      <c r="A4874" s="1"/>
      <c r="B4874" s="2"/>
      <c r="BJ4874" s="3"/>
      <c r="BL4874" s="3"/>
      <c r="BN4874" s="3"/>
      <c r="BP4874" s="3"/>
    </row>
    <row r="4875" spans="1:68" x14ac:dyDescent="0.25">
      <c r="A4875" s="1"/>
      <c r="B4875" s="2"/>
      <c r="BJ4875" s="3"/>
      <c r="BL4875" s="3"/>
      <c r="BN4875" s="3"/>
      <c r="BP4875" s="3"/>
    </row>
    <row r="4876" spans="1:68" x14ac:dyDescent="0.25">
      <c r="A4876" s="1"/>
      <c r="B4876" s="2"/>
      <c r="BJ4876" s="3"/>
      <c r="BL4876" s="3"/>
      <c r="BN4876" s="3"/>
      <c r="BP4876" s="3"/>
    </row>
    <row r="4877" spans="1:68" x14ac:dyDescent="0.25">
      <c r="A4877" s="1"/>
      <c r="B4877" s="2"/>
      <c r="BJ4877" s="3"/>
      <c r="BL4877" s="3"/>
      <c r="BN4877" s="3"/>
      <c r="BP4877" s="3"/>
    </row>
    <row r="4878" spans="1:68" x14ac:dyDescent="0.25">
      <c r="A4878" s="1"/>
      <c r="B4878" s="2"/>
      <c r="BJ4878" s="3"/>
      <c r="BL4878" s="3"/>
      <c r="BN4878" s="3"/>
      <c r="BP4878" s="3"/>
    </row>
    <row r="4879" spans="1:68" x14ac:dyDescent="0.25">
      <c r="A4879" s="1"/>
      <c r="B4879" s="2"/>
      <c r="BJ4879" s="3"/>
      <c r="BL4879" s="3"/>
      <c r="BN4879" s="3"/>
      <c r="BP4879" s="3"/>
    </row>
    <row r="4880" spans="1:68" x14ac:dyDescent="0.25">
      <c r="A4880" s="1"/>
      <c r="B4880" s="2"/>
      <c r="BJ4880" s="3"/>
      <c r="BL4880" s="3"/>
      <c r="BN4880" s="3"/>
      <c r="BP4880" s="3"/>
    </row>
    <row r="4881" spans="1:68" x14ac:dyDescent="0.25">
      <c r="A4881" s="1"/>
      <c r="B4881" s="2"/>
      <c r="BJ4881" s="3"/>
      <c r="BL4881" s="3"/>
      <c r="BN4881" s="3"/>
      <c r="BP4881" s="3"/>
    </row>
    <row r="4882" spans="1:68" x14ac:dyDescent="0.25">
      <c r="A4882" s="1"/>
      <c r="B4882" s="2"/>
      <c r="BJ4882" s="3"/>
      <c r="BL4882" s="3"/>
      <c r="BN4882" s="3"/>
      <c r="BP4882" s="3"/>
    </row>
    <row r="4883" spans="1:68" x14ac:dyDescent="0.25">
      <c r="A4883" s="1"/>
      <c r="B4883" s="2"/>
      <c r="BJ4883" s="3"/>
      <c r="BL4883" s="3"/>
      <c r="BN4883" s="3"/>
      <c r="BP4883" s="3"/>
    </row>
    <row r="4884" spans="1:68" x14ac:dyDescent="0.25">
      <c r="A4884" s="1"/>
      <c r="B4884" s="2"/>
      <c r="BJ4884" s="3"/>
      <c r="BL4884" s="3"/>
      <c r="BN4884" s="3"/>
      <c r="BP4884" s="3"/>
    </row>
    <row r="4885" spans="1:68" x14ac:dyDescent="0.25">
      <c r="A4885" s="1"/>
      <c r="B4885" s="2"/>
      <c r="BJ4885" s="3"/>
      <c r="BL4885" s="3"/>
      <c r="BN4885" s="3"/>
      <c r="BP4885" s="3"/>
    </row>
    <row r="4886" spans="1:68" x14ac:dyDescent="0.25">
      <c r="A4886" s="1"/>
      <c r="B4886" s="2"/>
      <c r="BJ4886" s="3"/>
      <c r="BL4886" s="3"/>
      <c r="BN4886" s="3"/>
      <c r="BP4886" s="3"/>
    </row>
    <row r="4887" spans="1:68" x14ac:dyDescent="0.25">
      <c r="A4887" s="1"/>
      <c r="B4887" s="2"/>
      <c r="BJ4887" s="3"/>
      <c r="BL4887" s="3"/>
      <c r="BN4887" s="3"/>
      <c r="BP4887" s="3"/>
    </row>
    <row r="4888" spans="1:68" x14ac:dyDescent="0.25">
      <c r="A4888" s="1"/>
      <c r="B4888" s="2"/>
      <c r="BJ4888" s="3"/>
      <c r="BL4888" s="3"/>
      <c r="BN4888" s="3"/>
      <c r="BP4888" s="3"/>
    </row>
    <row r="4889" spans="1:68" x14ac:dyDescent="0.25">
      <c r="A4889" s="1"/>
      <c r="B4889" s="2"/>
      <c r="BJ4889" s="3"/>
      <c r="BL4889" s="3"/>
      <c r="BN4889" s="3"/>
      <c r="BP4889" s="3"/>
    </row>
    <row r="4890" spans="1:68" x14ac:dyDescent="0.25">
      <c r="A4890" s="1"/>
      <c r="B4890" s="2"/>
      <c r="BJ4890" s="3"/>
      <c r="BL4890" s="3"/>
      <c r="BN4890" s="3"/>
      <c r="BP4890" s="3"/>
    </row>
    <row r="4891" spans="1:68" x14ac:dyDescent="0.25">
      <c r="A4891" s="1"/>
      <c r="B4891" s="2"/>
      <c r="BJ4891" s="3"/>
      <c r="BL4891" s="3"/>
      <c r="BN4891" s="3"/>
      <c r="BP4891" s="3"/>
    </row>
    <row r="4892" spans="1:68" x14ac:dyDescent="0.25">
      <c r="A4892" s="1"/>
      <c r="B4892" s="2"/>
      <c r="BJ4892" s="3"/>
      <c r="BL4892" s="3"/>
      <c r="BN4892" s="3"/>
      <c r="BP4892" s="3"/>
    </row>
    <row r="4893" spans="1:68" x14ac:dyDescent="0.25">
      <c r="A4893" s="1"/>
      <c r="B4893" s="2"/>
      <c r="BJ4893" s="3"/>
      <c r="BL4893" s="3"/>
      <c r="BN4893" s="3"/>
      <c r="BP4893" s="3"/>
    </row>
    <row r="4894" spans="1:68" x14ac:dyDescent="0.25">
      <c r="A4894" s="1"/>
      <c r="B4894" s="2"/>
      <c r="BJ4894" s="3"/>
      <c r="BL4894" s="3"/>
      <c r="BN4894" s="3"/>
      <c r="BP4894" s="3"/>
    </row>
    <row r="4895" spans="1:68" x14ac:dyDescent="0.25">
      <c r="A4895" s="1"/>
      <c r="B4895" s="2"/>
      <c r="BJ4895" s="3"/>
      <c r="BL4895" s="3"/>
      <c r="BN4895" s="3"/>
      <c r="BP4895" s="3"/>
    </row>
    <row r="4896" spans="1:68" x14ac:dyDescent="0.25">
      <c r="A4896" s="1"/>
      <c r="B4896" s="2"/>
      <c r="BJ4896" s="3"/>
      <c r="BL4896" s="3"/>
      <c r="BN4896" s="3"/>
      <c r="BP4896" s="3"/>
    </row>
    <row r="4897" spans="1:68" x14ac:dyDescent="0.25">
      <c r="A4897" s="1"/>
      <c r="B4897" s="2"/>
      <c r="BJ4897" s="3"/>
      <c r="BL4897" s="3"/>
      <c r="BN4897" s="3"/>
      <c r="BP4897" s="3"/>
    </row>
    <row r="4898" spans="1:68" x14ac:dyDescent="0.25">
      <c r="A4898" s="1"/>
      <c r="B4898" s="2"/>
      <c r="BJ4898" s="3"/>
      <c r="BL4898" s="3"/>
      <c r="BN4898" s="3"/>
      <c r="BP4898" s="3"/>
    </row>
    <row r="4899" spans="1:68" x14ac:dyDescent="0.25">
      <c r="A4899" s="1"/>
      <c r="B4899" s="2"/>
      <c r="BJ4899" s="3"/>
      <c r="BL4899" s="3"/>
      <c r="BN4899" s="3"/>
      <c r="BP4899" s="3"/>
    </row>
    <row r="4900" spans="1:68" x14ac:dyDescent="0.25">
      <c r="A4900" s="1"/>
      <c r="B4900" s="2"/>
      <c r="BJ4900" s="3"/>
      <c r="BL4900" s="3"/>
      <c r="BN4900" s="3"/>
      <c r="BP4900" s="3"/>
    </row>
    <row r="4901" spans="1:68" x14ac:dyDescent="0.25">
      <c r="A4901" s="1"/>
      <c r="B4901" s="2"/>
      <c r="BJ4901" s="3"/>
      <c r="BL4901" s="3"/>
      <c r="BN4901" s="3"/>
      <c r="BP4901" s="3"/>
    </row>
    <row r="4902" spans="1:68" x14ac:dyDescent="0.25">
      <c r="A4902" s="1"/>
      <c r="B4902" s="2"/>
      <c r="BJ4902" s="3"/>
      <c r="BL4902" s="3"/>
      <c r="BN4902" s="3"/>
      <c r="BP4902" s="3"/>
    </row>
    <row r="4903" spans="1:68" x14ac:dyDescent="0.25">
      <c r="A4903" s="1"/>
      <c r="B4903" s="2"/>
      <c r="BJ4903" s="3"/>
      <c r="BL4903" s="3"/>
      <c r="BN4903" s="3"/>
      <c r="BP4903" s="3"/>
    </row>
    <row r="4904" spans="1:68" x14ac:dyDescent="0.25">
      <c r="A4904" s="1"/>
      <c r="B4904" s="2"/>
      <c r="BJ4904" s="3"/>
      <c r="BL4904" s="3"/>
      <c r="BN4904" s="3"/>
      <c r="BP4904" s="3"/>
    </row>
    <row r="4905" spans="1:68" x14ac:dyDescent="0.25">
      <c r="A4905" s="1"/>
      <c r="B4905" s="2"/>
      <c r="BJ4905" s="3"/>
      <c r="BL4905" s="3"/>
      <c r="BN4905" s="3"/>
      <c r="BP4905" s="3"/>
    </row>
    <row r="4906" spans="1:68" x14ac:dyDescent="0.25">
      <c r="A4906" s="1"/>
      <c r="B4906" s="2"/>
      <c r="BJ4906" s="3"/>
      <c r="BL4906" s="3"/>
      <c r="BN4906" s="3"/>
      <c r="BP4906" s="3"/>
    </row>
    <row r="4907" spans="1:68" x14ac:dyDescent="0.25">
      <c r="A4907" s="1"/>
      <c r="B4907" s="2"/>
      <c r="BJ4907" s="3"/>
      <c r="BL4907" s="3"/>
      <c r="BN4907" s="3"/>
      <c r="BP4907" s="3"/>
    </row>
    <row r="4908" spans="1:68" x14ac:dyDescent="0.25">
      <c r="A4908" s="1"/>
      <c r="B4908" s="2"/>
      <c r="BJ4908" s="3"/>
      <c r="BL4908" s="3"/>
      <c r="BN4908" s="3"/>
      <c r="BP4908" s="3"/>
    </row>
    <row r="4909" spans="1:68" x14ac:dyDescent="0.25">
      <c r="A4909" s="1"/>
      <c r="B4909" s="2"/>
      <c r="BJ4909" s="3"/>
      <c r="BL4909" s="3"/>
      <c r="BN4909" s="3"/>
      <c r="BP4909" s="3"/>
    </row>
    <row r="4910" spans="1:68" x14ac:dyDescent="0.25">
      <c r="A4910" s="1"/>
      <c r="B4910" s="2"/>
      <c r="BJ4910" s="3"/>
      <c r="BL4910" s="3"/>
      <c r="BN4910" s="3"/>
      <c r="BP4910" s="3"/>
    </row>
    <row r="4911" spans="1:68" x14ac:dyDescent="0.25">
      <c r="A4911" s="1"/>
      <c r="B4911" s="2"/>
      <c r="BJ4911" s="3"/>
      <c r="BL4911" s="3"/>
      <c r="BN4911" s="3"/>
      <c r="BP4911" s="3"/>
    </row>
    <row r="4912" spans="1:68" x14ac:dyDescent="0.25">
      <c r="A4912" s="1"/>
      <c r="B4912" s="2"/>
      <c r="BJ4912" s="3"/>
      <c r="BL4912" s="3"/>
      <c r="BN4912" s="3"/>
      <c r="BP4912" s="3"/>
    </row>
    <row r="4913" spans="1:68" x14ac:dyDescent="0.25">
      <c r="A4913" s="1"/>
      <c r="B4913" s="2"/>
      <c r="BJ4913" s="3"/>
      <c r="BL4913" s="3"/>
      <c r="BN4913" s="3"/>
      <c r="BP4913" s="3"/>
    </row>
    <row r="4914" spans="1:68" x14ac:dyDescent="0.25">
      <c r="A4914" s="1"/>
      <c r="B4914" s="2"/>
      <c r="BJ4914" s="3"/>
      <c r="BL4914" s="3"/>
      <c r="BN4914" s="3"/>
      <c r="BP4914" s="3"/>
    </row>
    <row r="4915" spans="1:68" x14ac:dyDescent="0.25">
      <c r="A4915" s="1"/>
      <c r="B4915" s="2"/>
      <c r="BJ4915" s="3"/>
      <c r="BL4915" s="3"/>
      <c r="BN4915" s="3"/>
      <c r="BP4915" s="3"/>
    </row>
    <row r="4916" spans="1:68" x14ac:dyDescent="0.25">
      <c r="A4916" s="1"/>
      <c r="B4916" s="2"/>
      <c r="BJ4916" s="3"/>
      <c r="BL4916" s="3"/>
      <c r="BN4916" s="3"/>
      <c r="BP4916" s="3"/>
    </row>
    <row r="4917" spans="1:68" x14ac:dyDescent="0.25">
      <c r="A4917" s="1"/>
      <c r="B4917" s="2"/>
      <c r="BJ4917" s="3"/>
      <c r="BL4917" s="3"/>
      <c r="BN4917" s="3"/>
      <c r="BP4917" s="3"/>
    </row>
    <row r="4918" spans="1:68" x14ac:dyDescent="0.25">
      <c r="A4918" s="1"/>
      <c r="B4918" s="2"/>
      <c r="BJ4918" s="3"/>
      <c r="BL4918" s="3"/>
      <c r="BN4918" s="3"/>
      <c r="BP4918" s="3"/>
    </row>
    <row r="4919" spans="1:68" x14ac:dyDescent="0.25">
      <c r="A4919" s="1"/>
      <c r="B4919" s="2"/>
      <c r="BJ4919" s="3"/>
      <c r="BL4919" s="3"/>
      <c r="BN4919" s="3"/>
      <c r="BP4919" s="3"/>
    </row>
    <row r="4920" spans="1:68" x14ac:dyDescent="0.25">
      <c r="A4920" s="1"/>
      <c r="B4920" s="2"/>
      <c r="BJ4920" s="3"/>
      <c r="BL4920" s="3"/>
      <c r="BN4920" s="3"/>
      <c r="BP4920" s="3"/>
    </row>
    <row r="4921" spans="1:68" x14ac:dyDescent="0.25">
      <c r="A4921" s="1"/>
      <c r="B4921" s="2"/>
      <c r="BJ4921" s="3"/>
      <c r="BL4921" s="3"/>
      <c r="BN4921" s="3"/>
      <c r="BP4921" s="3"/>
    </row>
    <row r="4922" spans="1:68" x14ac:dyDescent="0.25">
      <c r="A4922" s="1"/>
      <c r="B4922" s="2"/>
      <c r="BJ4922" s="3"/>
      <c r="BL4922" s="3"/>
      <c r="BN4922" s="3"/>
      <c r="BP4922" s="3"/>
    </row>
    <row r="4923" spans="1:68" x14ac:dyDescent="0.25">
      <c r="A4923" s="1"/>
      <c r="B4923" s="2"/>
      <c r="BJ4923" s="3"/>
      <c r="BL4923" s="3"/>
      <c r="BN4923" s="3"/>
      <c r="BP4923" s="3"/>
    </row>
    <row r="4924" spans="1:68" x14ac:dyDescent="0.25">
      <c r="A4924" s="1"/>
      <c r="B4924" s="2"/>
      <c r="BJ4924" s="3"/>
      <c r="BL4924" s="3"/>
      <c r="BN4924" s="3"/>
      <c r="BP4924" s="3"/>
    </row>
    <row r="4925" spans="1:68" x14ac:dyDescent="0.25">
      <c r="A4925" s="1"/>
      <c r="B4925" s="2"/>
      <c r="BJ4925" s="3"/>
      <c r="BL4925" s="3"/>
      <c r="BN4925" s="3"/>
      <c r="BP4925" s="3"/>
    </row>
    <row r="4926" spans="1:68" x14ac:dyDescent="0.25">
      <c r="A4926" s="1"/>
      <c r="B4926" s="2"/>
      <c r="BJ4926" s="3"/>
      <c r="BL4926" s="3"/>
      <c r="BN4926" s="3"/>
      <c r="BP4926" s="3"/>
    </row>
    <row r="4927" spans="1:68" x14ac:dyDescent="0.25">
      <c r="A4927" s="1"/>
      <c r="B4927" s="2"/>
      <c r="BJ4927" s="3"/>
      <c r="BL4927" s="3"/>
      <c r="BN4927" s="3"/>
      <c r="BP4927" s="3"/>
    </row>
    <row r="4928" spans="1:68" x14ac:dyDescent="0.25">
      <c r="A4928" s="1"/>
      <c r="B4928" s="2"/>
      <c r="BJ4928" s="3"/>
      <c r="BL4928" s="3"/>
      <c r="BN4928" s="3"/>
      <c r="BP4928" s="3"/>
    </row>
    <row r="4929" spans="1:68" x14ac:dyDescent="0.25">
      <c r="A4929" s="1"/>
      <c r="B4929" s="2"/>
      <c r="BJ4929" s="3"/>
      <c r="BL4929" s="3"/>
      <c r="BN4929" s="3"/>
      <c r="BP4929" s="3"/>
    </row>
    <row r="4930" spans="1:68" x14ac:dyDescent="0.25">
      <c r="A4930" s="1"/>
      <c r="B4930" s="2"/>
      <c r="BJ4930" s="3"/>
      <c r="BL4930" s="3"/>
      <c r="BN4930" s="3"/>
      <c r="BP4930" s="3"/>
    </row>
    <row r="4931" spans="1:68" x14ac:dyDescent="0.25">
      <c r="A4931" s="1"/>
      <c r="B4931" s="2"/>
      <c r="BJ4931" s="3"/>
      <c r="BL4931" s="3"/>
      <c r="BN4931" s="3"/>
      <c r="BP4931" s="3"/>
    </row>
    <row r="4932" spans="1:68" x14ac:dyDescent="0.25">
      <c r="A4932" s="1"/>
      <c r="B4932" s="2"/>
      <c r="BJ4932" s="3"/>
      <c r="BL4932" s="3"/>
      <c r="BN4932" s="3"/>
      <c r="BP4932" s="3"/>
    </row>
    <row r="4933" spans="1:68" x14ac:dyDescent="0.25">
      <c r="A4933" s="1"/>
      <c r="B4933" s="2"/>
      <c r="BJ4933" s="3"/>
      <c r="BL4933" s="3"/>
      <c r="BN4933" s="3"/>
      <c r="BP4933" s="3"/>
    </row>
    <row r="4934" spans="1:68" x14ac:dyDescent="0.25">
      <c r="A4934" s="1"/>
      <c r="B4934" s="2"/>
      <c r="BJ4934" s="3"/>
      <c r="BL4934" s="3"/>
      <c r="BN4934" s="3"/>
      <c r="BP4934" s="3"/>
    </row>
    <row r="4935" spans="1:68" x14ac:dyDescent="0.25">
      <c r="A4935" s="1"/>
      <c r="B4935" s="2"/>
      <c r="BJ4935" s="3"/>
      <c r="BL4935" s="3"/>
      <c r="BN4935" s="3"/>
      <c r="BP4935" s="3"/>
    </row>
    <row r="4936" spans="1:68" x14ac:dyDescent="0.25">
      <c r="A4936" s="1"/>
      <c r="B4936" s="2"/>
      <c r="BJ4936" s="3"/>
      <c r="BL4936" s="3"/>
      <c r="BN4936" s="3"/>
      <c r="BP4936" s="3"/>
    </row>
    <row r="4937" spans="1:68" x14ac:dyDescent="0.25">
      <c r="A4937" s="1"/>
      <c r="B4937" s="2"/>
      <c r="BJ4937" s="3"/>
      <c r="BL4937" s="3"/>
      <c r="BN4937" s="3"/>
      <c r="BP4937" s="3"/>
    </row>
    <row r="4938" spans="1:68" x14ac:dyDescent="0.25">
      <c r="A4938" s="1"/>
      <c r="B4938" s="2"/>
      <c r="BJ4938" s="3"/>
      <c r="BL4938" s="3"/>
      <c r="BN4938" s="3"/>
      <c r="BP4938" s="3"/>
    </row>
    <row r="4939" spans="1:68" x14ac:dyDescent="0.25">
      <c r="A4939" s="1"/>
      <c r="B4939" s="2"/>
      <c r="BJ4939" s="3"/>
      <c r="BL4939" s="3"/>
      <c r="BN4939" s="3"/>
      <c r="BP4939" s="3"/>
    </row>
    <row r="4940" spans="1:68" x14ac:dyDescent="0.25">
      <c r="A4940" s="1"/>
      <c r="B4940" s="2"/>
      <c r="BJ4940" s="3"/>
      <c r="BL4940" s="3"/>
      <c r="BN4940" s="3"/>
      <c r="BP4940" s="3"/>
    </row>
    <row r="4941" spans="1:68" x14ac:dyDescent="0.25">
      <c r="A4941" s="1"/>
      <c r="B4941" s="2"/>
      <c r="BJ4941" s="3"/>
      <c r="BL4941" s="3"/>
      <c r="BN4941" s="3"/>
      <c r="BP4941" s="3"/>
    </row>
    <row r="4942" spans="1:68" x14ac:dyDescent="0.25">
      <c r="A4942" s="1"/>
      <c r="B4942" s="2"/>
      <c r="BJ4942" s="3"/>
      <c r="BL4942" s="3"/>
      <c r="BN4942" s="3"/>
      <c r="BP4942" s="3"/>
    </row>
    <row r="4943" spans="1:68" x14ac:dyDescent="0.25">
      <c r="A4943" s="1"/>
      <c r="B4943" s="2"/>
      <c r="BJ4943" s="3"/>
      <c r="BL4943" s="3"/>
      <c r="BN4943" s="3"/>
      <c r="BP4943" s="3"/>
    </row>
    <row r="4944" spans="1:68" x14ac:dyDescent="0.25">
      <c r="A4944" s="1"/>
      <c r="B4944" s="2"/>
      <c r="BJ4944" s="3"/>
      <c r="BL4944" s="3"/>
      <c r="BN4944" s="3"/>
      <c r="BP4944" s="3"/>
    </row>
    <row r="4945" spans="1:68" x14ac:dyDescent="0.25">
      <c r="A4945" s="1"/>
      <c r="B4945" s="2"/>
      <c r="BJ4945" s="3"/>
      <c r="BL4945" s="3"/>
      <c r="BN4945" s="3"/>
      <c r="BP4945" s="3"/>
    </row>
    <row r="4946" spans="1:68" x14ac:dyDescent="0.25">
      <c r="A4946" s="1"/>
      <c r="B4946" s="2"/>
      <c r="BJ4946" s="3"/>
      <c r="BL4946" s="3"/>
      <c r="BN4946" s="3"/>
      <c r="BP4946" s="3"/>
    </row>
    <row r="4947" spans="1:68" x14ac:dyDescent="0.25">
      <c r="A4947" s="1"/>
      <c r="B4947" s="2"/>
      <c r="BJ4947" s="3"/>
      <c r="BL4947" s="3"/>
      <c r="BN4947" s="3"/>
      <c r="BP4947" s="3"/>
    </row>
    <row r="4948" spans="1:68" x14ac:dyDescent="0.25">
      <c r="A4948" s="1"/>
      <c r="B4948" s="2"/>
      <c r="BJ4948" s="3"/>
      <c r="BL4948" s="3"/>
      <c r="BN4948" s="3"/>
      <c r="BP4948" s="3"/>
    </row>
    <row r="4949" spans="1:68" x14ac:dyDescent="0.25">
      <c r="A4949" s="1"/>
      <c r="B4949" s="2"/>
      <c r="BJ4949" s="3"/>
      <c r="BL4949" s="3"/>
      <c r="BN4949" s="3"/>
      <c r="BP4949" s="3"/>
    </row>
    <row r="4950" spans="1:68" x14ac:dyDescent="0.25">
      <c r="A4950" s="1"/>
      <c r="B4950" s="2"/>
      <c r="BJ4950" s="3"/>
      <c r="BL4950" s="3"/>
      <c r="BN4950" s="3"/>
      <c r="BP4950" s="3"/>
    </row>
    <row r="4951" spans="1:68" x14ac:dyDescent="0.25">
      <c r="A4951" s="1"/>
      <c r="B4951" s="2"/>
      <c r="BJ4951" s="3"/>
      <c r="BL4951" s="3"/>
      <c r="BN4951" s="3"/>
      <c r="BP4951" s="3"/>
    </row>
    <row r="4952" spans="1:68" x14ac:dyDescent="0.25">
      <c r="A4952" s="1"/>
      <c r="B4952" s="2"/>
      <c r="BJ4952" s="3"/>
      <c r="BL4952" s="3"/>
      <c r="BN4952" s="3"/>
      <c r="BP4952" s="3"/>
    </row>
    <row r="4953" spans="1:68" x14ac:dyDescent="0.25">
      <c r="A4953" s="1"/>
      <c r="B4953" s="2"/>
      <c r="BJ4953" s="3"/>
      <c r="BL4953" s="3"/>
      <c r="BN4953" s="3"/>
      <c r="BP4953" s="3"/>
    </row>
    <row r="4954" spans="1:68" x14ac:dyDescent="0.25">
      <c r="A4954" s="1"/>
      <c r="B4954" s="2"/>
      <c r="BJ4954" s="3"/>
      <c r="BL4954" s="3"/>
      <c r="BN4954" s="3"/>
      <c r="BP4954" s="3"/>
    </row>
    <row r="4955" spans="1:68" x14ac:dyDescent="0.25">
      <c r="A4955" s="1"/>
      <c r="B4955" s="2"/>
      <c r="BJ4955" s="3"/>
      <c r="BL4955" s="3"/>
      <c r="BN4955" s="3"/>
      <c r="BP4955" s="3"/>
    </row>
    <row r="4956" spans="1:68" x14ac:dyDescent="0.25">
      <c r="A4956" s="1"/>
      <c r="B4956" s="2"/>
      <c r="BJ4956" s="3"/>
      <c r="BL4956" s="3"/>
      <c r="BN4956" s="3"/>
      <c r="BP4956" s="3"/>
    </row>
    <row r="4957" spans="1:68" x14ac:dyDescent="0.25">
      <c r="A4957" s="1"/>
      <c r="B4957" s="2"/>
      <c r="BJ4957" s="3"/>
      <c r="BL4957" s="3"/>
      <c r="BN4957" s="3"/>
      <c r="BP4957" s="3"/>
    </row>
    <row r="4958" spans="1:68" x14ac:dyDescent="0.25">
      <c r="A4958" s="1"/>
      <c r="B4958" s="2"/>
      <c r="BJ4958" s="3"/>
      <c r="BL4958" s="3"/>
      <c r="BN4958" s="3"/>
      <c r="BP4958" s="3"/>
    </row>
    <row r="4959" spans="1:68" x14ac:dyDescent="0.25">
      <c r="A4959" s="1"/>
      <c r="B4959" s="2"/>
      <c r="BJ4959" s="3"/>
      <c r="BL4959" s="3"/>
      <c r="BN4959" s="3"/>
      <c r="BP4959" s="3"/>
    </row>
    <row r="4960" spans="1:68" x14ac:dyDescent="0.25">
      <c r="A4960" s="1"/>
      <c r="B4960" s="2"/>
      <c r="BJ4960" s="3"/>
      <c r="BL4960" s="3"/>
      <c r="BN4960" s="3"/>
      <c r="BP4960" s="3"/>
    </row>
    <row r="4961" spans="1:68" x14ac:dyDescent="0.25">
      <c r="A4961" s="1"/>
      <c r="B4961" s="2"/>
      <c r="BJ4961" s="3"/>
      <c r="BL4961" s="3"/>
      <c r="BN4961" s="3"/>
      <c r="BP4961" s="3"/>
    </row>
    <row r="4962" spans="1:68" x14ac:dyDescent="0.25">
      <c r="A4962" s="1"/>
      <c r="B4962" s="2"/>
      <c r="BJ4962" s="3"/>
      <c r="BL4962" s="3"/>
      <c r="BN4962" s="3"/>
      <c r="BP4962" s="3"/>
    </row>
    <row r="4963" spans="1:68" x14ac:dyDescent="0.25">
      <c r="A4963" s="1"/>
      <c r="B4963" s="2"/>
      <c r="BJ4963" s="3"/>
      <c r="BL4963" s="3"/>
      <c r="BN4963" s="3"/>
      <c r="BP4963" s="3"/>
    </row>
    <row r="4964" spans="1:68" x14ac:dyDescent="0.25">
      <c r="A4964" s="1"/>
      <c r="B4964" s="2"/>
      <c r="BJ4964" s="3"/>
      <c r="BL4964" s="3"/>
      <c r="BN4964" s="3"/>
      <c r="BP4964" s="3"/>
    </row>
    <row r="4965" spans="1:68" x14ac:dyDescent="0.25">
      <c r="A4965" s="1"/>
      <c r="B4965" s="2"/>
      <c r="BJ4965" s="3"/>
      <c r="BL4965" s="3"/>
      <c r="BN4965" s="3"/>
      <c r="BP4965" s="3"/>
    </row>
    <row r="4966" spans="1:68" x14ac:dyDescent="0.25">
      <c r="A4966" s="1"/>
      <c r="B4966" s="2"/>
      <c r="BJ4966" s="3"/>
      <c r="BL4966" s="3"/>
      <c r="BN4966" s="3"/>
      <c r="BP4966" s="3"/>
    </row>
    <row r="4967" spans="1:68" x14ac:dyDescent="0.25">
      <c r="A4967" s="1"/>
      <c r="B4967" s="2"/>
      <c r="BJ4967" s="3"/>
      <c r="BL4967" s="3"/>
      <c r="BN4967" s="3"/>
      <c r="BP4967" s="3"/>
    </row>
    <row r="4968" spans="1:68" x14ac:dyDescent="0.25">
      <c r="A4968" s="1"/>
      <c r="B4968" s="2"/>
      <c r="BJ4968" s="3"/>
      <c r="BL4968" s="3"/>
      <c r="BN4968" s="3"/>
      <c r="BP4968" s="3"/>
    </row>
    <row r="4969" spans="1:68" x14ac:dyDescent="0.25">
      <c r="A4969" s="1"/>
      <c r="B4969" s="2"/>
      <c r="BJ4969" s="3"/>
      <c r="BL4969" s="3"/>
      <c r="BN4969" s="3"/>
      <c r="BP4969" s="3"/>
    </row>
    <row r="4970" spans="1:68" x14ac:dyDescent="0.25">
      <c r="A4970" s="1"/>
      <c r="B4970" s="2"/>
      <c r="BJ4970" s="3"/>
      <c r="BL4970" s="3"/>
      <c r="BN4970" s="3"/>
      <c r="BP4970" s="3"/>
    </row>
    <row r="4971" spans="1:68" x14ac:dyDescent="0.25">
      <c r="A4971" s="1"/>
      <c r="B4971" s="2"/>
      <c r="BJ4971" s="3"/>
      <c r="BL4971" s="3"/>
      <c r="BN4971" s="3"/>
      <c r="BP4971" s="3"/>
    </row>
    <row r="4972" spans="1:68" x14ac:dyDescent="0.25">
      <c r="A4972" s="1"/>
      <c r="B4972" s="2"/>
      <c r="BJ4972" s="3"/>
      <c r="BL4972" s="3"/>
      <c r="BN4972" s="3"/>
      <c r="BP4972" s="3"/>
    </row>
    <row r="4973" spans="1:68" x14ac:dyDescent="0.25">
      <c r="A4973" s="1"/>
      <c r="B4973" s="2"/>
      <c r="BJ4973" s="3"/>
      <c r="BL4973" s="3"/>
      <c r="BN4973" s="3"/>
      <c r="BP4973" s="3"/>
    </row>
    <row r="4974" spans="1:68" x14ac:dyDescent="0.25">
      <c r="A4974" s="1"/>
      <c r="B4974" s="2"/>
      <c r="BJ4974" s="3"/>
      <c r="BL4974" s="3"/>
      <c r="BN4974" s="3"/>
      <c r="BP4974" s="3"/>
    </row>
    <row r="4975" spans="1:68" x14ac:dyDescent="0.25">
      <c r="A4975" s="1"/>
      <c r="B4975" s="2"/>
      <c r="BJ4975" s="3"/>
      <c r="BL4975" s="3"/>
      <c r="BN4975" s="3"/>
      <c r="BP4975" s="3"/>
    </row>
    <row r="4976" spans="1:68" x14ac:dyDescent="0.25">
      <c r="A4976" s="1"/>
      <c r="B4976" s="2"/>
      <c r="BJ4976" s="3"/>
      <c r="BL4976" s="3"/>
      <c r="BN4976" s="3"/>
      <c r="BP4976" s="3"/>
    </row>
    <row r="4977" spans="1:68" x14ac:dyDescent="0.25">
      <c r="A4977" s="1"/>
      <c r="B4977" s="2"/>
      <c r="BJ4977" s="3"/>
      <c r="BL4977" s="3"/>
      <c r="BN4977" s="3"/>
      <c r="BP4977" s="3"/>
    </row>
    <row r="4978" spans="1:68" x14ac:dyDescent="0.25">
      <c r="A4978" s="1"/>
      <c r="B4978" s="2"/>
      <c r="BJ4978" s="3"/>
      <c r="BL4978" s="3"/>
      <c r="BN4978" s="3"/>
      <c r="BP4978" s="3"/>
    </row>
    <row r="4979" spans="1:68" x14ac:dyDescent="0.25">
      <c r="A4979" s="1"/>
      <c r="B4979" s="2"/>
      <c r="BJ4979" s="3"/>
      <c r="BL4979" s="3"/>
      <c r="BN4979" s="3"/>
      <c r="BP4979" s="3"/>
    </row>
    <row r="4980" spans="1:68" x14ac:dyDescent="0.25">
      <c r="A4980" s="1"/>
      <c r="B4980" s="2"/>
      <c r="BJ4980" s="3"/>
      <c r="BL4980" s="3"/>
      <c r="BN4980" s="3"/>
      <c r="BP4980" s="3"/>
    </row>
    <row r="4981" spans="1:68" x14ac:dyDescent="0.25">
      <c r="A4981" s="1"/>
      <c r="B4981" s="2"/>
      <c r="BJ4981" s="3"/>
      <c r="BL4981" s="3"/>
      <c r="BN4981" s="3"/>
      <c r="BP4981" s="3"/>
    </row>
    <row r="4982" spans="1:68" x14ac:dyDescent="0.25">
      <c r="A4982" s="1"/>
      <c r="B4982" s="2"/>
      <c r="BJ4982" s="3"/>
      <c r="BL4982" s="3"/>
      <c r="BN4982" s="3"/>
      <c r="BP4982" s="3"/>
    </row>
    <row r="4983" spans="1:68" x14ac:dyDescent="0.25">
      <c r="A4983" s="1"/>
      <c r="B4983" s="2"/>
      <c r="BJ4983" s="3"/>
      <c r="BL4983" s="3"/>
      <c r="BN4983" s="3"/>
      <c r="BP4983" s="3"/>
    </row>
    <row r="4984" spans="1:68" x14ac:dyDescent="0.25">
      <c r="A4984" s="1"/>
      <c r="B4984" s="2"/>
      <c r="BJ4984" s="3"/>
      <c r="BL4984" s="3"/>
      <c r="BN4984" s="3"/>
      <c r="BP4984" s="3"/>
    </row>
    <row r="4985" spans="1:68" x14ac:dyDescent="0.25">
      <c r="A4985" s="1"/>
      <c r="B4985" s="2"/>
      <c r="BJ4985" s="3"/>
      <c r="BL4985" s="3"/>
      <c r="BN4985" s="3"/>
      <c r="BP4985" s="3"/>
    </row>
    <row r="4986" spans="1:68" x14ac:dyDescent="0.25">
      <c r="A4986" s="1"/>
      <c r="B4986" s="2"/>
      <c r="BJ4986" s="3"/>
      <c r="BL4986" s="3"/>
      <c r="BN4986" s="3"/>
      <c r="BP4986" s="3"/>
    </row>
    <row r="4987" spans="1:68" x14ac:dyDescent="0.25">
      <c r="A4987" s="1"/>
      <c r="B4987" s="2"/>
      <c r="BJ4987" s="3"/>
      <c r="BL4987" s="3"/>
      <c r="BN4987" s="3"/>
      <c r="BP4987" s="3"/>
    </row>
    <row r="4988" spans="1:68" x14ac:dyDescent="0.25">
      <c r="A4988" s="1"/>
      <c r="B4988" s="2"/>
      <c r="BJ4988" s="3"/>
      <c r="BL4988" s="3"/>
      <c r="BN4988" s="3"/>
      <c r="BP4988" s="3"/>
    </row>
    <row r="4989" spans="1:68" x14ac:dyDescent="0.25">
      <c r="A4989" s="1"/>
      <c r="B4989" s="2"/>
      <c r="BJ4989" s="3"/>
      <c r="BL4989" s="3"/>
      <c r="BN4989" s="3"/>
      <c r="BP4989" s="3"/>
    </row>
    <row r="4990" spans="1:68" x14ac:dyDescent="0.25">
      <c r="A4990" s="1"/>
      <c r="B4990" s="2"/>
      <c r="BJ4990" s="3"/>
      <c r="BL4990" s="3"/>
      <c r="BN4990" s="3"/>
      <c r="BP4990" s="3"/>
    </row>
    <row r="4991" spans="1:68" x14ac:dyDescent="0.25">
      <c r="A4991" s="1"/>
      <c r="B4991" s="2"/>
      <c r="BJ4991" s="3"/>
      <c r="BL4991" s="3"/>
      <c r="BN4991" s="3"/>
      <c r="BP4991" s="3"/>
    </row>
    <row r="4992" spans="1:68" x14ac:dyDescent="0.25">
      <c r="A4992" s="1"/>
      <c r="B4992" s="2"/>
      <c r="BJ4992" s="3"/>
      <c r="BL4992" s="3"/>
      <c r="BN4992" s="3"/>
      <c r="BP4992" s="3"/>
    </row>
    <row r="4993" spans="1:68" x14ac:dyDescent="0.25">
      <c r="A4993" s="1"/>
      <c r="B4993" s="2"/>
      <c r="BJ4993" s="3"/>
      <c r="BL4993" s="3"/>
      <c r="BN4993" s="3"/>
      <c r="BP4993" s="3"/>
    </row>
    <row r="4994" spans="1:68" x14ac:dyDescent="0.25">
      <c r="A4994" s="1"/>
      <c r="B4994" s="2"/>
      <c r="BJ4994" s="3"/>
      <c r="BL4994" s="3"/>
      <c r="BN4994" s="3"/>
      <c r="BP4994" s="3"/>
    </row>
    <row r="4995" spans="1:68" x14ac:dyDescent="0.25">
      <c r="A4995" s="1"/>
      <c r="B4995" s="2"/>
      <c r="BJ4995" s="3"/>
      <c r="BL4995" s="3"/>
      <c r="BN4995" s="3"/>
      <c r="BP4995" s="3"/>
    </row>
    <row r="4996" spans="1:68" x14ac:dyDescent="0.25">
      <c r="A4996" s="1"/>
      <c r="B4996" s="2"/>
      <c r="BJ4996" s="3"/>
      <c r="BL4996" s="3"/>
      <c r="BN4996" s="3"/>
      <c r="BP4996" s="3"/>
    </row>
    <row r="4997" spans="1:68" x14ac:dyDescent="0.25">
      <c r="A4997" s="1"/>
      <c r="B4997" s="2"/>
      <c r="BJ4997" s="3"/>
      <c r="BL4997" s="3"/>
      <c r="BN4997" s="3"/>
      <c r="BP4997" s="3"/>
    </row>
    <row r="4998" spans="1:68" x14ac:dyDescent="0.25">
      <c r="A4998" s="1"/>
      <c r="B4998" s="2"/>
      <c r="BJ4998" s="3"/>
      <c r="BL4998" s="3"/>
      <c r="BN4998" s="3"/>
      <c r="BP4998" s="3"/>
    </row>
    <row r="4999" spans="1:68" x14ac:dyDescent="0.25">
      <c r="A4999" s="1"/>
      <c r="B4999" s="2"/>
      <c r="BJ4999" s="3"/>
      <c r="BL4999" s="3"/>
      <c r="BN4999" s="3"/>
      <c r="BP4999" s="3"/>
    </row>
    <row r="5000" spans="1:68" x14ac:dyDescent="0.25">
      <c r="A5000" s="1"/>
      <c r="B5000" s="2"/>
      <c r="BJ5000" s="3"/>
      <c r="BL5000" s="3"/>
      <c r="BN5000" s="3"/>
      <c r="BP5000" s="3"/>
    </row>
    <row r="5001" spans="1:68" x14ac:dyDescent="0.25">
      <c r="A5001" s="1"/>
      <c r="B5001" s="2"/>
      <c r="BJ5001" s="3"/>
      <c r="BL5001" s="3"/>
      <c r="BN5001" s="3"/>
      <c r="BP5001" s="3"/>
    </row>
    <row r="5002" spans="1:68" x14ac:dyDescent="0.25">
      <c r="A5002" s="1"/>
      <c r="B5002" s="2"/>
      <c r="BJ5002" s="3"/>
      <c r="BL5002" s="3"/>
      <c r="BN5002" s="3"/>
      <c r="BP5002" s="3"/>
    </row>
    <row r="5003" spans="1:68" x14ac:dyDescent="0.25">
      <c r="A5003" s="1"/>
      <c r="B5003" s="2"/>
      <c r="BJ5003" s="3"/>
      <c r="BL5003" s="3"/>
      <c r="BN5003" s="3"/>
      <c r="BP5003" s="3"/>
    </row>
    <row r="5004" spans="1:68" x14ac:dyDescent="0.25">
      <c r="A5004" s="1"/>
      <c r="B5004" s="2"/>
      <c r="BJ5004" s="3"/>
      <c r="BL5004" s="3"/>
      <c r="BN5004" s="3"/>
      <c r="BP5004" s="3"/>
    </row>
    <row r="5005" spans="1:68" x14ac:dyDescent="0.25">
      <c r="A5005" s="1"/>
      <c r="B5005" s="2"/>
      <c r="BJ5005" s="3"/>
      <c r="BL5005" s="3"/>
      <c r="BN5005" s="3"/>
      <c r="BP5005" s="3"/>
    </row>
    <row r="5006" spans="1:68" x14ac:dyDescent="0.25">
      <c r="A5006" s="1"/>
      <c r="B5006" s="2"/>
      <c r="BJ5006" s="3"/>
      <c r="BL5006" s="3"/>
      <c r="BN5006" s="3"/>
      <c r="BP5006" s="3"/>
    </row>
    <row r="5007" spans="1:68" x14ac:dyDescent="0.25">
      <c r="A5007" s="1"/>
      <c r="B5007" s="2"/>
      <c r="BJ5007" s="3"/>
      <c r="BL5007" s="3"/>
      <c r="BN5007" s="3"/>
      <c r="BP5007" s="3"/>
    </row>
    <row r="5008" spans="1:68" x14ac:dyDescent="0.25">
      <c r="A5008" s="1"/>
      <c r="B5008" s="2"/>
      <c r="BJ5008" s="3"/>
      <c r="BL5008" s="3"/>
      <c r="BN5008" s="3"/>
      <c r="BP5008" s="3"/>
    </row>
    <row r="5009" spans="1:68" x14ac:dyDescent="0.25">
      <c r="A5009" s="1"/>
      <c r="B5009" s="2"/>
      <c r="BJ5009" s="3"/>
      <c r="BL5009" s="3"/>
      <c r="BN5009" s="3"/>
      <c r="BP5009" s="3"/>
    </row>
    <row r="5010" spans="1:68" x14ac:dyDescent="0.25">
      <c r="A5010" s="1"/>
      <c r="B5010" s="2"/>
      <c r="BJ5010" s="3"/>
      <c r="BL5010" s="3"/>
      <c r="BN5010" s="3"/>
      <c r="BP5010" s="3"/>
    </row>
    <row r="5011" spans="1:68" x14ac:dyDescent="0.25">
      <c r="A5011" s="1"/>
      <c r="B5011" s="2"/>
      <c r="BJ5011" s="3"/>
      <c r="BL5011" s="3"/>
      <c r="BN5011" s="3"/>
      <c r="BP5011" s="3"/>
    </row>
    <row r="5012" spans="1:68" x14ac:dyDescent="0.25">
      <c r="A5012" s="1"/>
      <c r="B5012" s="2"/>
      <c r="BJ5012" s="3"/>
      <c r="BL5012" s="3"/>
      <c r="BN5012" s="3"/>
      <c r="BP5012" s="3"/>
    </row>
    <row r="5013" spans="1:68" x14ac:dyDescent="0.25">
      <c r="A5013" s="1"/>
      <c r="B5013" s="2"/>
      <c r="BJ5013" s="3"/>
      <c r="BL5013" s="3"/>
      <c r="BN5013" s="3"/>
      <c r="BP5013" s="3"/>
    </row>
    <row r="5014" spans="1:68" x14ac:dyDescent="0.25">
      <c r="A5014" s="1"/>
      <c r="B5014" s="2"/>
      <c r="BJ5014" s="3"/>
      <c r="BL5014" s="3"/>
      <c r="BN5014" s="3"/>
      <c r="BP5014" s="3"/>
    </row>
    <row r="5015" spans="1:68" x14ac:dyDescent="0.25">
      <c r="A5015" s="1"/>
      <c r="B5015" s="2"/>
      <c r="BJ5015" s="3"/>
      <c r="BL5015" s="3"/>
      <c r="BN5015" s="3"/>
      <c r="BP5015" s="3"/>
    </row>
    <row r="5016" spans="1:68" x14ac:dyDescent="0.25">
      <c r="A5016" s="1"/>
      <c r="B5016" s="2"/>
      <c r="BJ5016" s="3"/>
      <c r="BL5016" s="3"/>
      <c r="BN5016" s="3"/>
      <c r="BP5016" s="3"/>
    </row>
    <row r="5017" spans="1:68" x14ac:dyDescent="0.25">
      <c r="A5017" s="1"/>
      <c r="B5017" s="2"/>
      <c r="BJ5017" s="3"/>
      <c r="BL5017" s="3"/>
      <c r="BN5017" s="3"/>
      <c r="BP5017" s="3"/>
    </row>
    <row r="5018" spans="1:68" x14ac:dyDescent="0.25">
      <c r="A5018" s="1"/>
      <c r="B5018" s="2"/>
      <c r="BJ5018" s="3"/>
      <c r="BL5018" s="3"/>
      <c r="BN5018" s="3"/>
      <c r="BP5018" s="3"/>
    </row>
    <row r="5019" spans="1:68" x14ac:dyDescent="0.25">
      <c r="A5019" s="1"/>
      <c r="B5019" s="2"/>
      <c r="BJ5019" s="3"/>
      <c r="BL5019" s="3"/>
      <c r="BN5019" s="3"/>
      <c r="BP5019" s="3"/>
    </row>
    <row r="5020" spans="1:68" x14ac:dyDescent="0.25">
      <c r="A5020" s="1"/>
      <c r="B5020" s="2"/>
      <c r="BJ5020" s="3"/>
      <c r="BL5020" s="3"/>
      <c r="BN5020" s="3"/>
      <c r="BP5020" s="3"/>
    </row>
    <row r="5021" spans="1:68" x14ac:dyDescent="0.25">
      <c r="A5021" s="1"/>
      <c r="B5021" s="2"/>
      <c r="BJ5021" s="3"/>
      <c r="BL5021" s="3"/>
      <c r="BN5021" s="3"/>
      <c r="BP5021" s="3"/>
    </row>
    <row r="5022" spans="1:68" x14ac:dyDescent="0.25">
      <c r="A5022" s="1"/>
      <c r="B5022" s="2"/>
      <c r="BJ5022" s="3"/>
      <c r="BL5022" s="3"/>
      <c r="BN5022" s="3"/>
      <c r="BP5022" s="3"/>
    </row>
    <row r="5023" spans="1:68" x14ac:dyDescent="0.25">
      <c r="A5023" s="1"/>
      <c r="B5023" s="2"/>
      <c r="BJ5023" s="3"/>
      <c r="BL5023" s="3"/>
      <c r="BN5023" s="3"/>
      <c r="BP5023" s="3"/>
    </row>
    <row r="5024" spans="1:68" x14ac:dyDescent="0.25">
      <c r="A5024" s="1"/>
      <c r="B5024" s="2"/>
      <c r="BJ5024" s="3"/>
      <c r="BL5024" s="3"/>
      <c r="BN5024" s="3"/>
      <c r="BP5024" s="3"/>
    </row>
    <row r="5025" spans="1:68" x14ac:dyDescent="0.25">
      <c r="A5025" s="1"/>
      <c r="B5025" s="2"/>
      <c r="BJ5025" s="3"/>
      <c r="BL5025" s="3"/>
      <c r="BN5025" s="3"/>
      <c r="BP5025" s="3"/>
    </row>
    <row r="5026" spans="1:68" x14ac:dyDescent="0.25">
      <c r="A5026" s="1"/>
      <c r="B5026" s="2"/>
      <c r="BJ5026" s="3"/>
      <c r="BL5026" s="3"/>
      <c r="BN5026" s="3"/>
      <c r="BP5026" s="3"/>
    </row>
    <row r="5027" spans="1:68" x14ac:dyDescent="0.25">
      <c r="A5027" s="1"/>
      <c r="B5027" s="2"/>
      <c r="BJ5027" s="3"/>
      <c r="BL5027" s="3"/>
      <c r="BN5027" s="3"/>
      <c r="BP5027" s="3"/>
    </row>
    <row r="5028" spans="1:68" x14ac:dyDescent="0.25">
      <c r="A5028" s="1"/>
      <c r="B5028" s="2"/>
      <c r="BJ5028" s="3"/>
      <c r="BL5028" s="3"/>
      <c r="BN5028" s="3"/>
      <c r="BP5028" s="3"/>
    </row>
    <row r="5029" spans="1:68" x14ac:dyDescent="0.25">
      <c r="A5029" s="1"/>
      <c r="B5029" s="2"/>
      <c r="BJ5029" s="3"/>
      <c r="BL5029" s="3"/>
      <c r="BN5029" s="3"/>
      <c r="BP5029" s="3"/>
    </row>
    <row r="5030" spans="1:68" x14ac:dyDescent="0.25">
      <c r="A5030" s="1"/>
      <c r="B5030" s="2"/>
      <c r="BJ5030" s="3"/>
      <c r="BL5030" s="3"/>
      <c r="BN5030" s="3"/>
      <c r="BP5030" s="3"/>
    </row>
    <row r="5031" spans="1:68" x14ac:dyDescent="0.25">
      <c r="A5031" s="1"/>
      <c r="B5031" s="2"/>
      <c r="BJ5031" s="3"/>
      <c r="BL5031" s="3"/>
      <c r="BN5031" s="3"/>
      <c r="BP5031" s="3"/>
    </row>
    <row r="5032" spans="1:68" x14ac:dyDescent="0.25">
      <c r="A5032" s="1"/>
      <c r="B5032" s="2"/>
      <c r="BJ5032" s="3"/>
      <c r="BL5032" s="3"/>
      <c r="BN5032" s="3"/>
      <c r="BP5032" s="3"/>
    </row>
    <row r="5033" spans="1:68" x14ac:dyDescent="0.25">
      <c r="A5033" s="1"/>
      <c r="B5033" s="2"/>
      <c r="BJ5033" s="3"/>
      <c r="BL5033" s="3"/>
      <c r="BN5033" s="3"/>
      <c r="BP5033" s="3"/>
    </row>
    <row r="5034" spans="1:68" x14ac:dyDescent="0.25">
      <c r="A5034" s="1"/>
      <c r="B5034" s="2"/>
      <c r="BJ5034" s="3"/>
      <c r="BL5034" s="3"/>
      <c r="BN5034" s="3"/>
      <c r="BP5034" s="3"/>
    </row>
    <row r="5035" spans="1:68" x14ac:dyDescent="0.25">
      <c r="A5035" s="1"/>
      <c r="B5035" s="2"/>
      <c r="BJ5035" s="3"/>
      <c r="BL5035" s="3"/>
      <c r="BN5035" s="3"/>
      <c r="BP5035" s="3"/>
    </row>
    <row r="5036" spans="1:68" x14ac:dyDescent="0.25">
      <c r="A5036" s="1"/>
      <c r="B5036" s="2"/>
      <c r="BJ5036" s="3"/>
      <c r="BL5036" s="3"/>
      <c r="BN5036" s="3"/>
      <c r="BP5036" s="3"/>
    </row>
    <row r="5037" spans="1:68" x14ac:dyDescent="0.25">
      <c r="A5037" s="1"/>
      <c r="B5037" s="2"/>
      <c r="BJ5037" s="3"/>
      <c r="BL5037" s="3"/>
      <c r="BN5037" s="3"/>
      <c r="BP5037" s="3"/>
    </row>
    <row r="5038" spans="1:68" x14ac:dyDescent="0.25">
      <c r="A5038" s="1"/>
      <c r="B5038" s="2"/>
      <c r="BJ5038" s="3"/>
      <c r="BL5038" s="3"/>
      <c r="BN5038" s="3"/>
      <c r="BP5038" s="3"/>
    </row>
    <row r="5039" spans="1:68" x14ac:dyDescent="0.25">
      <c r="A5039" s="1"/>
      <c r="B5039" s="2"/>
      <c r="BJ5039" s="3"/>
      <c r="BL5039" s="3"/>
      <c r="BN5039" s="3"/>
      <c r="BP5039" s="3"/>
    </row>
    <row r="5040" spans="1:68" x14ac:dyDescent="0.25">
      <c r="A5040" s="1"/>
      <c r="B5040" s="2"/>
      <c r="BJ5040" s="3"/>
      <c r="BL5040" s="3"/>
      <c r="BN5040" s="3"/>
      <c r="BP5040" s="3"/>
    </row>
    <row r="5041" spans="1:68" x14ac:dyDescent="0.25">
      <c r="A5041" s="1"/>
      <c r="B5041" s="2"/>
      <c r="BJ5041" s="3"/>
      <c r="BL5041" s="3"/>
      <c r="BN5041" s="3"/>
      <c r="BP5041" s="3"/>
    </row>
    <row r="5042" spans="1:68" x14ac:dyDescent="0.25">
      <c r="A5042" s="1"/>
      <c r="B5042" s="2"/>
      <c r="BJ5042" s="3"/>
      <c r="BL5042" s="3"/>
      <c r="BN5042" s="3"/>
      <c r="BP5042" s="3"/>
    </row>
    <row r="5043" spans="1:68" x14ac:dyDescent="0.25">
      <c r="A5043" s="1"/>
      <c r="B5043" s="2"/>
      <c r="BJ5043" s="3"/>
      <c r="BL5043" s="3"/>
      <c r="BN5043" s="3"/>
      <c r="BP5043" s="3"/>
    </row>
    <row r="5044" spans="1:68" x14ac:dyDescent="0.25">
      <c r="A5044" s="1"/>
      <c r="B5044" s="2"/>
      <c r="BJ5044" s="3"/>
      <c r="BL5044" s="3"/>
      <c r="BN5044" s="3"/>
      <c r="BP5044" s="3"/>
    </row>
    <row r="5045" spans="1:68" x14ac:dyDescent="0.25">
      <c r="A5045" s="1"/>
      <c r="B5045" s="2"/>
      <c r="BJ5045" s="3"/>
      <c r="BL5045" s="3"/>
      <c r="BN5045" s="3"/>
      <c r="BP5045" s="3"/>
    </row>
    <row r="5046" spans="1:68" x14ac:dyDescent="0.25">
      <c r="A5046" s="1"/>
      <c r="B5046" s="2"/>
      <c r="BJ5046" s="3"/>
      <c r="BL5046" s="3"/>
      <c r="BN5046" s="3"/>
      <c r="BP5046" s="3"/>
    </row>
    <row r="5047" spans="1:68" x14ac:dyDescent="0.25">
      <c r="A5047" s="1"/>
      <c r="B5047" s="2"/>
      <c r="BJ5047" s="3"/>
      <c r="BL5047" s="3"/>
      <c r="BN5047" s="3"/>
      <c r="BP5047" s="3"/>
    </row>
    <row r="5048" spans="1:68" x14ac:dyDescent="0.25">
      <c r="A5048" s="1"/>
      <c r="B5048" s="2"/>
      <c r="BJ5048" s="3"/>
      <c r="BL5048" s="3"/>
      <c r="BN5048" s="3"/>
      <c r="BP5048" s="3"/>
    </row>
    <row r="5049" spans="1:68" x14ac:dyDescent="0.25">
      <c r="A5049" s="1"/>
      <c r="B5049" s="2"/>
      <c r="BJ5049" s="3"/>
      <c r="BL5049" s="3"/>
      <c r="BN5049" s="3"/>
      <c r="BP5049" s="3"/>
    </row>
    <row r="5050" spans="1:68" x14ac:dyDescent="0.25">
      <c r="A5050" s="1"/>
      <c r="B5050" s="2"/>
      <c r="BJ5050" s="3"/>
      <c r="BL5050" s="3"/>
      <c r="BN5050" s="3"/>
      <c r="BP5050" s="3"/>
    </row>
    <row r="5051" spans="1:68" x14ac:dyDescent="0.25">
      <c r="A5051" s="1"/>
      <c r="B5051" s="2"/>
      <c r="BJ5051" s="3"/>
      <c r="BL5051" s="3"/>
      <c r="BN5051" s="3"/>
      <c r="BP5051" s="3"/>
    </row>
    <row r="5052" spans="1:68" x14ac:dyDescent="0.25">
      <c r="A5052" s="1"/>
      <c r="B5052" s="2"/>
      <c r="BJ5052" s="3"/>
      <c r="BL5052" s="3"/>
      <c r="BN5052" s="3"/>
      <c r="BP5052" s="3"/>
    </row>
    <row r="5053" spans="1:68" x14ac:dyDescent="0.25">
      <c r="A5053" s="1"/>
      <c r="B5053" s="2"/>
      <c r="BJ5053" s="3"/>
      <c r="BL5053" s="3"/>
      <c r="BN5053" s="3"/>
      <c r="BP5053" s="3"/>
    </row>
    <row r="5054" spans="1:68" x14ac:dyDescent="0.25">
      <c r="A5054" s="1"/>
      <c r="B5054" s="2"/>
      <c r="BJ5054" s="3"/>
      <c r="BL5054" s="3"/>
      <c r="BN5054" s="3"/>
      <c r="BP5054" s="3"/>
    </row>
    <row r="5055" spans="1:68" x14ac:dyDescent="0.25">
      <c r="A5055" s="1"/>
      <c r="B5055" s="2"/>
      <c r="BJ5055" s="3"/>
      <c r="BL5055" s="3"/>
      <c r="BN5055" s="3"/>
      <c r="BP5055" s="3"/>
    </row>
    <row r="5056" spans="1:68" x14ac:dyDescent="0.25">
      <c r="A5056" s="1"/>
      <c r="B5056" s="2"/>
      <c r="BJ5056" s="3"/>
      <c r="BL5056" s="3"/>
      <c r="BN5056" s="3"/>
      <c r="BP5056" s="3"/>
    </row>
    <row r="5057" spans="1:68" x14ac:dyDescent="0.25">
      <c r="A5057" s="1"/>
      <c r="B5057" s="2"/>
      <c r="BJ5057" s="3"/>
      <c r="BL5057" s="3"/>
      <c r="BN5057" s="3"/>
      <c r="BP5057" s="3"/>
    </row>
    <row r="5058" spans="1:68" x14ac:dyDescent="0.25">
      <c r="A5058" s="1"/>
      <c r="B5058" s="2"/>
      <c r="BJ5058" s="3"/>
      <c r="BL5058" s="3"/>
      <c r="BN5058" s="3"/>
      <c r="BP5058" s="3"/>
    </row>
    <row r="5059" spans="1:68" x14ac:dyDescent="0.25">
      <c r="A5059" s="1"/>
      <c r="B5059" s="2"/>
      <c r="BJ5059" s="3"/>
      <c r="BL5059" s="3"/>
      <c r="BN5059" s="3"/>
      <c r="BP5059" s="3"/>
    </row>
    <row r="5060" spans="1:68" x14ac:dyDescent="0.25">
      <c r="A5060" s="1"/>
      <c r="B5060" s="2"/>
      <c r="BJ5060" s="3"/>
      <c r="BL5060" s="3"/>
      <c r="BN5060" s="3"/>
      <c r="BP5060" s="3"/>
    </row>
    <row r="5061" spans="1:68" x14ac:dyDescent="0.25">
      <c r="A5061" s="1"/>
      <c r="B5061" s="2"/>
      <c r="BJ5061" s="3"/>
      <c r="BL5061" s="3"/>
      <c r="BN5061" s="3"/>
      <c r="BP5061" s="3"/>
    </row>
    <row r="5062" spans="1:68" x14ac:dyDescent="0.25">
      <c r="A5062" s="1"/>
      <c r="B5062" s="2"/>
      <c r="BJ5062" s="3"/>
      <c r="BL5062" s="3"/>
      <c r="BN5062" s="3"/>
      <c r="BP5062" s="3"/>
    </row>
    <row r="5063" spans="1:68" x14ac:dyDescent="0.25">
      <c r="A5063" s="1"/>
      <c r="B5063" s="2"/>
      <c r="BJ5063" s="3"/>
      <c r="BL5063" s="3"/>
      <c r="BN5063" s="3"/>
      <c r="BP5063" s="3"/>
    </row>
    <row r="5064" spans="1:68" x14ac:dyDescent="0.25">
      <c r="A5064" s="1"/>
      <c r="B5064" s="2"/>
      <c r="BJ5064" s="3"/>
      <c r="BL5064" s="3"/>
      <c r="BN5064" s="3"/>
      <c r="BP5064" s="3"/>
    </row>
    <row r="5065" spans="1:68" x14ac:dyDescent="0.25">
      <c r="A5065" s="1"/>
      <c r="B5065" s="2"/>
      <c r="BJ5065" s="3"/>
      <c r="BL5065" s="3"/>
      <c r="BN5065" s="3"/>
      <c r="BP5065" s="3"/>
    </row>
    <row r="5066" spans="1:68" x14ac:dyDescent="0.25">
      <c r="A5066" s="1"/>
      <c r="B5066" s="2"/>
      <c r="BJ5066" s="3"/>
      <c r="BL5066" s="3"/>
      <c r="BN5066" s="3"/>
      <c r="BP5066" s="3"/>
    </row>
    <row r="5067" spans="1:68" x14ac:dyDescent="0.25">
      <c r="A5067" s="1"/>
      <c r="B5067" s="2"/>
      <c r="BJ5067" s="3"/>
      <c r="BL5067" s="3"/>
      <c r="BN5067" s="3"/>
      <c r="BP5067" s="3"/>
    </row>
    <row r="5068" spans="1:68" x14ac:dyDescent="0.25">
      <c r="A5068" s="1"/>
      <c r="B5068" s="2"/>
      <c r="BJ5068" s="3"/>
      <c r="BL5068" s="3"/>
      <c r="BN5068" s="3"/>
      <c r="BP5068" s="3"/>
    </row>
    <row r="5069" spans="1:68" x14ac:dyDescent="0.25">
      <c r="A5069" s="1"/>
      <c r="B5069" s="2"/>
      <c r="BJ5069" s="3"/>
      <c r="BL5069" s="3"/>
      <c r="BN5069" s="3"/>
      <c r="BP5069" s="3"/>
    </row>
    <row r="5070" spans="1:68" x14ac:dyDescent="0.25">
      <c r="A5070" s="1"/>
      <c r="B5070" s="2"/>
      <c r="BJ5070" s="3"/>
      <c r="BL5070" s="3"/>
      <c r="BN5070" s="3"/>
      <c r="BP5070" s="3"/>
    </row>
    <row r="5071" spans="1:68" x14ac:dyDescent="0.25">
      <c r="A5071" s="1"/>
      <c r="B5071" s="2"/>
      <c r="BJ5071" s="3"/>
      <c r="BL5071" s="3"/>
      <c r="BN5071" s="3"/>
      <c r="BP5071" s="3"/>
    </row>
    <row r="5072" spans="1:68" x14ac:dyDescent="0.25">
      <c r="A5072" s="1"/>
      <c r="B5072" s="2"/>
      <c r="BJ5072" s="3"/>
      <c r="BL5072" s="3"/>
      <c r="BN5072" s="3"/>
      <c r="BP5072" s="3"/>
    </row>
    <row r="5073" spans="1:68" x14ac:dyDescent="0.25">
      <c r="A5073" s="1"/>
      <c r="B5073" s="2"/>
      <c r="BJ5073" s="3"/>
      <c r="BL5073" s="3"/>
      <c r="BN5073" s="3"/>
      <c r="BP5073" s="3"/>
    </row>
    <row r="5074" spans="1:68" x14ac:dyDescent="0.25">
      <c r="A5074" s="1"/>
      <c r="B5074" s="2"/>
      <c r="BJ5074" s="3"/>
      <c r="BL5074" s="3"/>
      <c r="BN5074" s="3"/>
      <c r="BP5074" s="3"/>
    </row>
    <row r="5075" spans="1:68" x14ac:dyDescent="0.25">
      <c r="A5075" s="1"/>
      <c r="B5075" s="2"/>
      <c r="BJ5075" s="3"/>
      <c r="BL5075" s="3"/>
      <c r="BN5075" s="3"/>
      <c r="BP5075" s="3"/>
    </row>
    <row r="5076" spans="1:68" x14ac:dyDescent="0.25">
      <c r="A5076" s="1"/>
      <c r="B5076" s="2"/>
      <c r="BJ5076" s="3"/>
      <c r="BL5076" s="3"/>
      <c r="BN5076" s="3"/>
      <c r="BP5076" s="3"/>
    </row>
    <row r="5077" spans="1:68" x14ac:dyDescent="0.25">
      <c r="A5077" s="1"/>
      <c r="B5077" s="2"/>
      <c r="BJ5077" s="3"/>
      <c r="BL5077" s="3"/>
      <c r="BN5077" s="3"/>
      <c r="BP5077" s="3"/>
    </row>
    <row r="5078" spans="1:68" x14ac:dyDescent="0.25">
      <c r="A5078" s="1"/>
      <c r="B5078" s="2"/>
      <c r="BJ5078" s="3"/>
      <c r="BL5078" s="3"/>
      <c r="BN5078" s="3"/>
      <c r="BP5078" s="3"/>
    </row>
    <row r="5079" spans="1:68" x14ac:dyDescent="0.25">
      <c r="A5079" s="1"/>
      <c r="B5079" s="2"/>
      <c r="BJ5079" s="3"/>
      <c r="BL5079" s="3"/>
      <c r="BN5079" s="3"/>
      <c r="BP5079" s="3"/>
    </row>
    <row r="5080" spans="1:68" x14ac:dyDescent="0.25">
      <c r="A5080" s="1"/>
      <c r="B5080" s="2"/>
      <c r="BJ5080" s="3"/>
      <c r="BL5080" s="3"/>
      <c r="BN5080" s="3"/>
      <c r="BP5080" s="3"/>
    </row>
    <row r="5081" spans="1:68" x14ac:dyDescent="0.25">
      <c r="A5081" s="1"/>
      <c r="B5081" s="2"/>
      <c r="BJ5081" s="3"/>
      <c r="BL5081" s="3"/>
      <c r="BN5081" s="3"/>
      <c r="BP5081" s="3"/>
    </row>
    <row r="5082" spans="1:68" x14ac:dyDescent="0.25">
      <c r="A5082" s="1"/>
      <c r="B5082" s="2"/>
      <c r="BJ5082" s="3"/>
      <c r="BL5082" s="3"/>
      <c r="BN5082" s="3"/>
      <c r="BP5082" s="3"/>
    </row>
    <row r="5083" spans="1:68" x14ac:dyDescent="0.25">
      <c r="A5083" s="1"/>
      <c r="B5083" s="2"/>
      <c r="BJ5083" s="3"/>
      <c r="BL5083" s="3"/>
      <c r="BN5083" s="3"/>
      <c r="BP5083" s="3"/>
    </row>
    <row r="5084" spans="1:68" x14ac:dyDescent="0.25">
      <c r="A5084" s="1"/>
      <c r="B5084" s="2"/>
      <c r="BJ5084" s="3"/>
      <c r="BL5084" s="3"/>
      <c r="BN5084" s="3"/>
      <c r="BP5084" s="3"/>
    </row>
    <row r="5085" spans="1:68" x14ac:dyDescent="0.25">
      <c r="A5085" s="1"/>
      <c r="B5085" s="2"/>
      <c r="BJ5085" s="3"/>
      <c r="BL5085" s="3"/>
      <c r="BN5085" s="3"/>
      <c r="BP5085" s="3"/>
    </row>
    <row r="5086" spans="1:68" x14ac:dyDescent="0.25">
      <c r="A5086" s="1"/>
      <c r="B5086" s="2"/>
      <c r="BJ5086" s="3"/>
      <c r="BL5086" s="3"/>
      <c r="BN5086" s="3"/>
      <c r="BP5086" s="3"/>
    </row>
    <row r="5087" spans="1:68" x14ac:dyDescent="0.25">
      <c r="A5087" s="1"/>
      <c r="B5087" s="2"/>
      <c r="BJ5087" s="3"/>
      <c r="BL5087" s="3"/>
      <c r="BN5087" s="3"/>
      <c r="BP5087" s="3"/>
    </row>
    <row r="5088" spans="1:68" x14ac:dyDescent="0.25">
      <c r="A5088" s="1"/>
      <c r="B5088" s="2"/>
      <c r="BJ5088" s="3"/>
      <c r="BL5088" s="3"/>
      <c r="BN5088" s="3"/>
      <c r="BP5088" s="3"/>
    </row>
    <row r="5089" spans="1:68" x14ac:dyDescent="0.25">
      <c r="A5089" s="1"/>
      <c r="B5089" s="2"/>
      <c r="BJ5089" s="3"/>
      <c r="BL5089" s="3"/>
      <c r="BN5089" s="3"/>
      <c r="BP5089" s="3"/>
    </row>
    <row r="5090" spans="1:68" x14ac:dyDescent="0.25">
      <c r="A5090" s="1"/>
      <c r="B5090" s="2"/>
      <c r="BJ5090" s="3"/>
      <c r="BL5090" s="3"/>
      <c r="BN5090" s="3"/>
      <c r="BP5090" s="3"/>
    </row>
    <row r="5091" spans="1:68" x14ac:dyDescent="0.25">
      <c r="A5091" s="1"/>
      <c r="B5091" s="2"/>
      <c r="BJ5091" s="3"/>
      <c r="BL5091" s="3"/>
      <c r="BN5091" s="3"/>
      <c r="BP5091" s="3"/>
    </row>
    <row r="5092" spans="1:68" x14ac:dyDescent="0.25">
      <c r="A5092" s="1"/>
      <c r="B5092" s="2"/>
      <c r="BJ5092" s="3"/>
      <c r="BL5092" s="3"/>
      <c r="BN5092" s="3"/>
      <c r="BP5092" s="3"/>
    </row>
    <row r="5093" spans="1:68" x14ac:dyDescent="0.25">
      <c r="A5093" s="1"/>
      <c r="B5093" s="2"/>
      <c r="BJ5093" s="3"/>
      <c r="BL5093" s="3"/>
      <c r="BN5093" s="3"/>
      <c r="BP5093" s="3"/>
    </row>
    <row r="5094" spans="1:68" x14ac:dyDescent="0.25">
      <c r="A5094" s="1"/>
      <c r="B5094" s="2"/>
      <c r="BJ5094" s="3"/>
      <c r="BL5094" s="3"/>
      <c r="BN5094" s="3"/>
      <c r="BP5094" s="3"/>
    </row>
    <row r="5095" spans="1:68" x14ac:dyDescent="0.25">
      <c r="A5095" s="1"/>
      <c r="B5095" s="2"/>
      <c r="BJ5095" s="3"/>
      <c r="BL5095" s="3"/>
      <c r="BN5095" s="3"/>
      <c r="BP5095" s="3"/>
    </row>
    <row r="5096" spans="1:68" x14ac:dyDescent="0.25">
      <c r="A5096" s="1"/>
      <c r="B5096" s="2"/>
      <c r="BJ5096" s="3"/>
      <c r="BL5096" s="3"/>
      <c r="BN5096" s="3"/>
      <c r="BP5096" s="3"/>
    </row>
    <row r="5097" spans="1:68" x14ac:dyDescent="0.25">
      <c r="A5097" s="1"/>
      <c r="B5097" s="2"/>
      <c r="BJ5097" s="3"/>
      <c r="BL5097" s="3"/>
      <c r="BN5097" s="3"/>
      <c r="BP5097" s="3"/>
    </row>
    <row r="5098" spans="1:68" x14ac:dyDescent="0.25">
      <c r="A5098" s="1"/>
      <c r="B5098" s="2"/>
      <c r="BJ5098" s="3"/>
      <c r="BL5098" s="3"/>
      <c r="BN5098" s="3"/>
      <c r="BP5098" s="3"/>
    </row>
    <row r="5099" spans="1:68" x14ac:dyDescent="0.25">
      <c r="A5099" s="1"/>
      <c r="B5099" s="2"/>
      <c r="BJ5099" s="3"/>
      <c r="BL5099" s="3"/>
      <c r="BN5099" s="3"/>
      <c r="BP5099" s="3"/>
    </row>
    <row r="5100" spans="1:68" x14ac:dyDescent="0.25">
      <c r="A5100" s="1"/>
      <c r="B5100" s="2"/>
      <c r="BJ5100" s="3"/>
      <c r="BL5100" s="3"/>
      <c r="BN5100" s="3"/>
      <c r="BP5100" s="3"/>
    </row>
    <row r="5101" spans="1:68" x14ac:dyDescent="0.25">
      <c r="A5101" s="1"/>
      <c r="B5101" s="2"/>
      <c r="BJ5101" s="3"/>
      <c r="BL5101" s="3"/>
      <c r="BN5101" s="3"/>
      <c r="BP5101" s="3"/>
    </row>
    <row r="5102" spans="1:68" x14ac:dyDescent="0.25">
      <c r="A5102" s="1"/>
      <c r="B5102" s="2"/>
      <c r="BJ5102" s="3"/>
      <c r="BL5102" s="3"/>
      <c r="BN5102" s="3"/>
      <c r="BP5102" s="3"/>
    </row>
    <row r="5103" spans="1:68" x14ac:dyDescent="0.25">
      <c r="A5103" s="1"/>
      <c r="B5103" s="2"/>
      <c r="BJ5103" s="3"/>
      <c r="BL5103" s="3"/>
      <c r="BN5103" s="3"/>
      <c r="BP5103" s="3"/>
    </row>
    <row r="5104" spans="1:68" x14ac:dyDescent="0.25">
      <c r="A5104" s="1"/>
      <c r="B5104" s="2"/>
      <c r="BJ5104" s="3"/>
      <c r="BL5104" s="3"/>
      <c r="BN5104" s="3"/>
      <c r="BP5104" s="3"/>
    </row>
    <row r="5105" spans="1:68" x14ac:dyDescent="0.25">
      <c r="A5105" s="1"/>
      <c r="B5105" s="2"/>
      <c r="BJ5105" s="3"/>
      <c r="BL5105" s="3"/>
      <c r="BN5105" s="3"/>
      <c r="BP5105" s="3"/>
    </row>
    <row r="5106" spans="1:68" x14ac:dyDescent="0.25">
      <c r="A5106" s="1"/>
      <c r="B5106" s="2"/>
      <c r="BJ5106" s="3"/>
      <c r="BL5106" s="3"/>
      <c r="BN5106" s="3"/>
      <c r="BP5106" s="3"/>
    </row>
    <row r="5107" spans="1:68" x14ac:dyDescent="0.25">
      <c r="A5107" s="1"/>
      <c r="B5107" s="2"/>
      <c r="BJ5107" s="3"/>
      <c r="BL5107" s="3"/>
      <c r="BN5107" s="3"/>
      <c r="BP5107" s="3"/>
    </row>
    <row r="5108" spans="1:68" x14ac:dyDescent="0.25">
      <c r="A5108" s="1"/>
      <c r="B5108" s="2"/>
      <c r="BJ5108" s="3"/>
      <c r="BL5108" s="3"/>
      <c r="BN5108" s="3"/>
      <c r="BP5108" s="3"/>
    </row>
    <row r="5109" spans="1:68" x14ac:dyDescent="0.25">
      <c r="A5109" s="1"/>
      <c r="B5109" s="2"/>
      <c r="BJ5109" s="3"/>
      <c r="BL5109" s="3"/>
      <c r="BN5109" s="3"/>
      <c r="BP5109" s="3"/>
    </row>
    <row r="5110" spans="1:68" x14ac:dyDescent="0.25">
      <c r="A5110" s="1"/>
      <c r="B5110" s="2"/>
      <c r="BJ5110" s="3"/>
      <c r="BL5110" s="3"/>
      <c r="BN5110" s="3"/>
      <c r="BP5110" s="3"/>
    </row>
    <row r="5111" spans="1:68" x14ac:dyDescent="0.25">
      <c r="A5111" s="1"/>
      <c r="B5111" s="2"/>
      <c r="BJ5111" s="3"/>
      <c r="BL5111" s="3"/>
      <c r="BN5111" s="3"/>
      <c r="BP5111" s="3"/>
    </row>
    <row r="5112" spans="1:68" x14ac:dyDescent="0.25">
      <c r="A5112" s="1"/>
      <c r="B5112" s="2"/>
      <c r="BJ5112" s="3"/>
      <c r="BL5112" s="3"/>
      <c r="BN5112" s="3"/>
      <c r="BP5112" s="3"/>
    </row>
    <row r="5113" spans="1:68" x14ac:dyDescent="0.25">
      <c r="A5113" s="1"/>
      <c r="B5113" s="2"/>
      <c r="BJ5113" s="3"/>
      <c r="BL5113" s="3"/>
      <c r="BN5113" s="3"/>
      <c r="BP5113" s="3"/>
    </row>
    <row r="5114" spans="1:68" x14ac:dyDescent="0.25">
      <c r="A5114" s="1"/>
      <c r="B5114" s="2"/>
      <c r="BJ5114" s="3"/>
      <c r="BL5114" s="3"/>
      <c r="BN5114" s="3"/>
      <c r="BP5114" s="3"/>
    </row>
    <row r="5115" spans="1:68" x14ac:dyDescent="0.25">
      <c r="A5115" s="1"/>
      <c r="B5115" s="2"/>
      <c r="BJ5115" s="3"/>
      <c r="BL5115" s="3"/>
      <c r="BN5115" s="3"/>
      <c r="BP5115" s="3"/>
    </row>
    <row r="5116" spans="1:68" x14ac:dyDescent="0.25">
      <c r="A5116" s="1"/>
      <c r="B5116" s="2"/>
      <c r="BJ5116" s="3"/>
      <c r="BL5116" s="3"/>
      <c r="BN5116" s="3"/>
      <c r="BP5116" s="3"/>
    </row>
    <row r="5117" spans="1:68" x14ac:dyDescent="0.25">
      <c r="A5117" s="1"/>
      <c r="B5117" s="2"/>
      <c r="BJ5117" s="3"/>
      <c r="BL5117" s="3"/>
      <c r="BN5117" s="3"/>
      <c r="BP5117" s="3"/>
    </row>
    <row r="5118" spans="1:68" x14ac:dyDescent="0.25">
      <c r="A5118" s="1"/>
      <c r="B5118" s="2"/>
      <c r="BJ5118" s="3"/>
      <c r="BL5118" s="3"/>
      <c r="BN5118" s="3"/>
      <c r="BP5118" s="3"/>
    </row>
    <row r="5119" spans="1:68" x14ac:dyDescent="0.25">
      <c r="A5119" s="1"/>
      <c r="B5119" s="2"/>
      <c r="BJ5119" s="3"/>
      <c r="BL5119" s="3"/>
      <c r="BN5119" s="3"/>
      <c r="BP5119" s="3"/>
    </row>
    <row r="5120" spans="1:68" x14ac:dyDescent="0.25">
      <c r="A5120" s="1"/>
      <c r="B5120" s="2"/>
      <c r="BJ5120" s="3"/>
      <c r="BL5120" s="3"/>
      <c r="BN5120" s="3"/>
      <c r="BP5120" s="3"/>
    </row>
    <row r="5121" spans="1:68" x14ac:dyDescent="0.25">
      <c r="A5121" s="1"/>
      <c r="B5121" s="2"/>
      <c r="BJ5121" s="3"/>
      <c r="BL5121" s="3"/>
      <c r="BN5121" s="3"/>
      <c r="BP5121" s="3"/>
    </row>
    <row r="5122" spans="1:68" x14ac:dyDescent="0.25">
      <c r="A5122" s="1"/>
      <c r="B5122" s="2"/>
      <c r="BJ5122" s="3"/>
      <c r="BL5122" s="3"/>
      <c r="BN5122" s="3"/>
      <c r="BP5122" s="3"/>
    </row>
    <row r="5123" spans="1:68" x14ac:dyDescent="0.25">
      <c r="A5123" s="1"/>
      <c r="B5123" s="2"/>
      <c r="BJ5123" s="3"/>
      <c r="BL5123" s="3"/>
      <c r="BN5123" s="3"/>
      <c r="BP5123" s="3"/>
    </row>
    <row r="5124" spans="1:68" x14ac:dyDescent="0.25">
      <c r="A5124" s="1"/>
      <c r="B5124" s="2"/>
      <c r="BJ5124" s="3"/>
      <c r="BL5124" s="3"/>
      <c r="BN5124" s="3"/>
      <c r="BP5124" s="3"/>
    </row>
    <row r="5125" spans="1:68" x14ac:dyDescent="0.25">
      <c r="A5125" s="1"/>
      <c r="B5125" s="2"/>
      <c r="BJ5125" s="3"/>
      <c r="BL5125" s="3"/>
      <c r="BN5125" s="3"/>
      <c r="BP5125" s="3"/>
    </row>
    <row r="5126" spans="1:68" x14ac:dyDescent="0.25">
      <c r="A5126" s="1"/>
      <c r="B5126" s="2"/>
      <c r="BJ5126" s="3"/>
      <c r="BL5126" s="3"/>
      <c r="BN5126" s="3"/>
      <c r="BP5126" s="3"/>
    </row>
    <row r="5127" spans="1:68" x14ac:dyDescent="0.25">
      <c r="A5127" s="1"/>
      <c r="B5127" s="2"/>
      <c r="BJ5127" s="3"/>
      <c r="BL5127" s="3"/>
      <c r="BN5127" s="3"/>
      <c r="BP5127" s="3"/>
    </row>
    <row r="5128" spans="1:68" x14ac:dyDescent="0.25">
      <c r="A5128" s="1"/>
      <c r="B5128" s="2"/>
      <c r="BJ5128" s="3"/>
      <c r="BL5128" s="3"/>
      <c r="BN5128" s="3"/>
      <c r="BP5128" s="3"/>
    </row>
    <row r="5129" spans="1:68" x14ac:dyDescent="0.25">
      <c r="A5129" s="1"/>
      <c r="B5129" s="2"/>
      <c r="BJ5129" s="3"/>
      <c r="BL5129" s="3"/>
      <c r="BN5129" s="3"/>
      <c r="BP5129" s="3"/>
    </row>
    <row r="5130" spans="1:68" x14ac:dyDescent="0.25">
      <c r="A5130" s="1"/>
      <c r="B5130" s="2"/>
      <c r="BJ5130" s="3"/>
      <c r="BL5130" s="3"/>
      <c r="BN5130" s="3"/>
      <c r="BP5130" s="3"/>
    </row>
    <row r="5131" spans="1:68" x14ac:dyDescent="0.25">
      <c r="A5131" s="1"/>
      <c r="B5131" s="2"/>
      <c r="BJ5131" s="3"/>
      <c r="BL5131" s="3"/>
      <c r="BN5131" s="3"/>
      <c r="BP5131" s="3"/>
    </row>
    <row r="5132" spans="1:68" x14ac:dyDescent="0.25">
      <c r="A5132" s="1"/>
      <c r="B5132" s="2"/>
      <c r="BJ5132" s="3"/>
      <c r="BL5132" s="3"/>
      <c r="BN5132" s="3"/>
      <c r="BP5132" s="3"/>
    </row>
    <row r="5133" spans="1:68" x14ac:dyDescent="0.25">
      <c r="A5133" s="1"/>
      <c r="B5133" s="2"/>
      <c r="BJ5133" s="3"/>
      <c r="BL5133" s="3"/>
      <c r="BN5133" s="3"/>
      <c r="BP5133" s="3"/>
    </row>
    <row r="5134" spans="1:68" x14ac:dyDescent="0.25">
      <c r="A5134" s="1"/>
      <c r="B5134" s="2"/>
      <c r="BJ5134" s="3"/>
      <c r="BL5134" s="3"/>
      <c r="BN5134" s="3"/>
      <c r="BP5134" s="3"/>
    </row>
    <row r="5135" spans="1:68" x14ac:dyDescent="0.25">
      <c r="A5135" s="1"/>
      <c r="B5135" s="2"/>
      <c r="BJ5135" s="3"/>
      <c r="BL5135" s="3"/>
      <c r="BN5135" s="3"/>
      <c r="BP5135" s="3"/>
    </row>
    <row r="5136" spans="1:68" x14ac:dyDescent="0.25">
      <c r="A5136" s="1"/>
      <c r="B5136" s="2"/>
      <c r="BJ5136" s="3"/>
      <c r="BL5136" s="3"/>
      <c r="BN5136" s="3"/>
      <c r="BP5136" s="3"/>
    </row>
    <row r="5137" spans="1:68" x14ac:dyDescent="0.25">
      <c r="A5137" s="1"/>
      <c r="B5137" s="2"/>
      <c r="BJ5137" s="3"/>
      <c r="BL5137" s="3"/>
      <c r="BN5137" s="3"/>
      <c r="BP5137" s="3"/>
    </row>
    <row r="5138" spans="1:68" x14ac:dyDescent="0.25">
      <c r="A5138" s="1"/>
      <c r="B5138" s="2"/>
      <c r="BJ5138" s="3"/>
      <c r="BL5138" s="3"/>
      <c r="BN5138" s="3"/>
      <c r="BP5138" s="3"/>
    </row>
    <row r="5139" spans="1:68" x14ac:dyDescent="0.25">
      <c r="A5139" s="1"/>
      <c r="B5139" s="2"/>
      <c r="BJ5139" s="3"/>
      <c r="BL5139" s="3"/>
      <c r="BN5139" s="3"/>
      <c r="BP5139" s="3"/>
    </row>
    <row r="5140" spans="1:68" x14ac:dyDescent="0.25">
      <c r="A5140" s="1"/>
      <c r="B5140" s="2"/>
      <c r="BJ5140" s="3"/>
      <c r="BL5140" s="3"/>
      <c r="BN5140" s="3"/>
      <c r="BP5140" s="3"/>
    </row>
    <row r="5141" spans="1:68" x14ac:dyDescent="0.25">
      <c r="A5141" s="1"/>
      <c r="B5141" s="2"/>
      <c r="BJ5141" s="3"/>
      <c r="BL5141" s="3"/>
      <c r="BN5141" s="3"/>
      <c r="BP5141" s="3"/>
    </row>
    <row r="5142" spans="1:68" x14ac:dyDescent="0.25">
      <c r="A5142" s="1"/>
      <c r="B5142" s="2"/>
      <c r="BJ5142" s="3"/>
      <c r="BL5142" s="3"/>
      <c r="BN5142" s="3"/>
      <c r="BP5142" s="3"/>
    </row>
    <row r="5143" spans="1:68" x14ac:dyDescent="0.25">
      <c r="A5143" s="1"/>
      <c r="B5143" s="2"/>
      <c r="BJ5143" s="3"/>
      <c r="BL5143" s="3"/>
      <c r="BN5143" s="3"/>
      <c r="BP5143" s="3"/>
    </row>
    <row r="5144" spans="1:68" x14ac:dyDescent="0.25">
      <c r="A5144" s="1"/>
      <c r="B5144" s="2"/>
      <c r="BJ5144" s="3"/>
      <c r="BL5144" s="3"/>
      <c r="BN5144" s="3"/>
      <c r="BP5144" s="3"/>
    </row>
    <row r="5145" spans="1:68" x14ac:dyDescent="0.25">
      <c r="A5145" s="1"/>
      <c r="B5145" s="2"/>
      <c r="BJ5145" s="3"/>
      <c r="BL5145" s="3"/>
      <c r="BN5145" s="3"/>
      <c r="BP5145" s="3"/>
    </row>
    <row r="5146" spans="1:68" x14ac:dyDescent="0.25">
      <c r="A5146" s="1"/>
      <c r="B5146" s="2"/>
      <c r="BJ5146" s="3"/>
      <c r="BL5146" s="3"/>
      <c r="BN5146" s="3"/>
      <c r="BP5146" s="3"/>
    </row>
    <row r="5147" spans="1:68" x14ac:dyDescent="0.25">
      <c r="A5147" s="1"/>
      <c r="B5147" s="2"/>
      <c r="BJ5147" s="3"/>
      <c r="BL5147" s="3"/>
      <c r="BN5147" s="3"/>
      <c r="BP5147" s="3"/>
    </row>
    <row r="5148" spans="1:68" x14ac:dyDescent="0.25">
      <c r="A5148" s="1"/>
      <c r="B5148" s="2"/>
      <c r="BJ5148" s="3"/>
      <c r="BL5148" s="3"/>
      <c r="BN5148" s="3"/>
      <c r="BP5148" s="3"/>
    </row>
    <row r="5149" spans="1:68" x14ac:dyDescent="0.25">
      <c r="A5149" s="1"/>
      <c r="B5149" s="2"/>
      <c r="BJ5149" s="3"/>
      <c r="BL5149" s="3"/>
      <c r="BN5149" s="3"/>
      <c r="BP5149" s="3"/>
    </row>
    <row r="5150" spans="1:68" x14ac:dyDescent="0.25">
      <c r="A5150" s="1"/>
      <c r="B5150" s="2"/>
      <c r="BJ5150" s="3"/>
      <c r="BL5150" s="3"/>
      <c r="BN5150" s="3"/>
      <c r="BP5150" s="3"/>
    </row>
    <row r="5151" spans="1:68" x14ac:dyDescent="0.25">
      <c r="A5151" s="1"/>
      <c r="B5151" s="2"/>
      <c r="BJ5151" s="3"/>
      <c r="BL5151" s="3"/>
      <c r="BN5151" s="3"/>
      <c r="BP5151" s="3"/>
    </row>
    <row r="5152" spans="1:68" x14ac:dyDescent="0.25">
      <c r="A5152" s="1"/>
      <c r="B5152" s="2"/>
      <c r="BJ5152" s="3"/>
      <c r="BL5152" s="3"/>
      <c r="BN5152" s="3"/>
      <c r="BP5152" s="3"/>
    </row>
    <row r="5153" spans="1:68" x14ac:dyDescent="0.25">
      <c r="A5153" s="1"/>
      <c r="B5153" s="2"/>
      <c r="BJ5153" s="3"/>
      <c r="BL5153" s="3"/>
      <c r="BN5153" s="3"/>
      <c r="BP5153" s="3"/>
    </row>
    <row r="5154" spans="1:68" x14ac:dyDescent="0.25">
      <c r="A5154" s="1"/>
      <c r="B5154" s="2"/>
      <c r="BJ5154" s="3"/>
      <c r="BL5154" s="3"/>
      <c r="BN5154" s="3"/>
      <c r="BP5154" s="3"/>
    </row>
    <row r="5155" spans="1:68" x14ac:dyDescent="0.25">
      <c r="A5155" s="1"/>
      <c r="B5155" s="2"/>
      <c r="BJ5155" s="3"/>
      <c r="BL5155" s="3"/>
      <c r="BN5155" s="3"/>
      <c r="BP5155" s="3"/>
    </row>
    <row r="5156" spans="1:68" x14ac:dyDescent="0.25">
      <c r="A5156" s="1"/>
      <c r="B5156" s="2"/>
      <c r="BJ5156" s="3"/>
      <c r="BL5156" s="3"/>
      <c r="BN5156" s="3"/>
      <c r="BP5156" s="3"/>
    </row>
    <row r="5157" spans="1:68" x14ac:dyDescent="0.25">
      <c r="A5157" s="1"/>
      <c r="B5157" s="2"/>
      <c r="BJ5157" s="3"/>
      <c r="BL5157" s="3"/>
      <c r="BN5157" s="3"/>
      <c r="BP5157" s="3"/>
    </row>
    <row r="5158" spans="1:68" x14ac:dyDescent="0.25">
      <c r="A5158" s="1"/>
      <c r="B5158" s="2"/>
      <c r="BJ5158" s="3"/>
      <c r="BL5158" s="3"/>
      <c r="BN5158" s="3"/>
      <c r="BP5158" s="3"/>
    </row>
    <row r="5159" spans="1:68" x14ac:dyDescent="0.25">
      <c r="A5159" s="1"/>
      <c r="B5159" s="2"/>
      <c r="BJ5159" s="3"/>
      <c r="BL5159" s="3"/>
      <c r="BN5159" s="3"/>
      <c r="BP5159" s="3"/>
    </row>
    <row r="5160" spans="1:68" x14ac:dyDescent="0.25">
      <c r="A5160" s="1"/>
      <c r="B5160" s="2"/>
      <c r="BJ5160" s="3"/>
      <c r="BL5160" s="3"/>
      <c r="BN5160" s="3"/>
      <c r="BP5160" s="3"/>
    </row>
    <row r="5161" spans="1:68" x14ac:dyDescent="0.25">
      <c r="A5161" s="1"/>
      <c r="B5161" s="2"/>
      <c r="BJ5161" s="3"/>
      <c r="BL5161" s="3"/>
      <c r="BN5161" s="3"/>
      <c r="BP5161" s="3"/>
    </row>
    <row r="5162" spans="1:68" x14ac:dyDescent="0.25">
      <c r="A5162" s="1"/>
      <c r="B5162" s="2"/>
      <c r="BJ5162" s="3"/>
      <c r="BL5162" s="3"/>
      <c r="BN5162" s="3"/>
      <c r="BP5162" s="3"/>
    </row>
    <row r="5163" spans="1:68" x14ac:dyDescent="0.25">
      <c r="A5163" s="1"/>
      <c r="B5163" s="2"/>
      <c r="BJ5163" s="3"/>
      <c r="BL5163" s="3"/>
      <c r="BN5163" s="3"/>
      <c r="BP5163" s="3"/>
    </row>
    <row r="5164" spans="1:68" x14ac:dyDescent="0.25">
      <c r="A5164" s="1"/>
      <c r="B5164" s="2"/>
      <c r="BJ5164" s="3"/>
      <c r="BL5164" s="3"/>
      <c r="BN5164" s="3"/>
      <c r="BP5164" s="3"/>
    </row>
    <row r="5165" spans="1:68" x14ac:dyDescent="0.25">
      <c r="A5165" s="1"/>
      <c r="B5165" s="2"/>
      <c r="BJ5165" s="3"/>
      <c r="BL5165" s="3"/>
      <c r="BN5165" s="3"/>
      <c r="BP5165" s="3"/>
    </row>
    <row r="5166" spans="1:68" x14ac:dyDescent="0.25">
      <c r="A5166" s="1"/>
      <c r="B5166" s="2"/>
      <c r="BJ5166" s="3"/>
      <c r="BL5166" s="3"/>
      <c r="BN5166" s="3"/>
      <c r="BP5166" s="3"/>
    </row>
    <row r="5167" spans="1:68" x14ac:dyDescent="0.25">
      <c r="A5167" s="1"/>
      <c r="B5167" s="2"/>
      <c r="BJ5167" s="3"/>
      <c r="BL5167" s="3"/>
      <c r="BN5167" s="3"/>
      <c r="BP5167" s="3"/>
    </row>
    <row r="5168" spans="1:68" x14ac:dyDescent="0.25">
      <c r="A5168" s="1"/>
      <c r="B5168" s="2"/>
      <c r="BJ5168" s="3"/>
      <c r="BL5168" s="3"/>
      <c r="BN5168" s="3"/>
      <c r="BP5168" s="3"/>
    </row>
    <row r="5169" spans="1:68" x14ac:dyDescent="0.25">
      <c r="A5169" s="1"/>
      <c r="B5169" s="2"/>
      <c r="BJ5169" s="3"/>
      <c r="BL5169" s="3"/>
      <c r="BN5169" s="3"/>
      <c r="BP5169" s="3"/>
    </row>
    <row r="5170" spans="1:68" x14ac:dyDescent="0.25">
      <c r="A5170" s="1"/>
      <c r="B5170" s="2"/>
      <c r="BJ5170" s="3"/>
      <c r="BL5170" s="3"/>
      <c r="BN5170" s="3"/>
      <c r="BP5170" s="3"/>
    </row>
    <row r="5171" spans="1:68" x14ac:dyDescent="0.25">
      <c r="A5171" s="1"/>
      <c r="B5171" s="2"/>
      <c r="BJ5171" s="3"/>
      <c r="BL5171" s="3"/>
      <c r="BN5171" s="3"/>
      <c r="BP5171" s="3"/>
    </row>
    <row r="5172" spans="1:68" x14ac:dyDescent="0.25">
      <c r="A5172" s="1"/>
      <c r="B5172" s="2"/>
      <c r="BJ5172" s="3"/>
      <c r="BL5172" s="3"/>
      <c r="BN5172" s="3"/>
      <c r="BP5172" s="3"/>
    </row>
    <row r="5173" spans="1:68" x14ac:dyDescent="0.25">
      <c r="A5173" s="1"/>
      <c r="B5173" s="2"/>
      <c r="BJ5173" s="3"/>
      <c r="BL5173" s="3"/>
      <c r="BN5173" s="3"/>
      <c r="BP5173" s="3"/>
    </row>
    <row r="5174" spans="1:68" x14ac:dyDescent="0.25">
      <c r="A5174" s="1"/>
      <c r="B5174" s="2"/>
      <c r="BJ5174" s="3"/>
      <c r="BL5174" s="3"/>
      <c r="BN5174" s="3"/>
      <c r="BP5174" s="3"/>
    </row>
    <row r="5175" spans="1:68" x14ac:dyDescent="0.25">
      <c r="A5175" s="1"/>
      <c r="B5175" s="2"/>
      <c r="BJ5175" s="3"/>
      <c r="BL5175" s="3"/>
      <c r="BN5175" s="3"/>
      <c r="BP5175" s="3"/>
    </row>
    <row r="5176" spans="1:68" x14ac:dyDescent="0.25">
      <c r="A5176" s="1"/>
      <c r="B5176" s="2"/>
      <c r="BJ5176" s="3"/>
      <c r="BL5176" s="3"/>
      <c r="BN5176" s="3"/>
      <c r="BP5176" s="3"/>
    </row>
    <row r="5177" spans="1:68" x14ac:dyDescent="0.25">
      <c r="A5177" s="1"/>
      <c r="B5177" s="2"/>
      <c r="BJ5177" s="3"/>
      <c r="BL5177" s="3"/>
      <c r="BN5177" s="3"/>
      <c r="BP5177" s="3"/>
    </row>
    <row r="5178" spans="1:68" x14ac:dyDescent="0.25">
      <c r="A5178" s="1"/>
      <c r="B5178" s="2"/>
      <c r="BJ5178" s="3"/>
      <c r="BL5178" s="3"/>
      <c r="BN5178" s="3"/>
      <c r="BP5178" s="3"/>
    </row>
    <row r="5179" spans="1:68" x14ac:dyDescent="0.25">
      <c r="A5179" s="1"/>
      <c r="B5179" s="2"/>
      <c r="BJ5179" s="3"/>
      <c r="BL5179" s="3"/>
      <c r="BN5179" s="3"/>
      <c r="BP5179" s="3"/>
    </row>
    <row r="5180" spans="1:68" x14ac:dyDescent="0.25">
      <c r="A5180" s="1"/>
      <c r="B5180" s="2"/>
      <c r="BJ5180" s="3"/>
      <c r="BL5180" s="3"/>
      <c r="BN5180" s="3"/>
      <c r="BP5180" s="3"/>
    </row>
    <row r="5181" spans="1:68" x14ac:dyDescent="0.25">
      <c r="A5181" s="1"/>
      <c r="B5181" s="2"/>
      <c r="BJ5181" s="3"/>
      <c r="BL5181" s="3"/>
      <c r="BN5181" s="3"/>
      <c r="BP5181" s="3"/>
    </row>
    <row r="5182" spans="1:68" x14ac:dyDescent="0.25">
      <c r="A5182" s="1"/>
      <c r="B5182" s="2"/>
      <c r="BJ5182" s="3"/>
      <c r="BL5182" s="3"/>
      <c r="BN5182" s="3"/>
      <c r="BP5182" s="3"/>
    </row>
    <row r="5183" spans="1:68" x14ac:dyDescent="0.25">
      <c r="A5183" s="1"/>
      <c r="B5183" s="2"/>
      <c r="BJ5183" s="3"/>
      <c r="BL5183" s="3"/>
      <c r="BN5183" s="3"/>
      <c r="BP5183" s="3"/>
    </row>
    <row r="5184" spans="1:68" x14ac:dyDescent="0.25">
      <c r="A5184" s="1"/>
      <c r="B5184" s="2"/>
      <c r="BJ5184" s="3"/>
      <c r="BL5184" s="3"/>
      <c r="BN5184" s="3"/>
      <c r="BP5184" s="3"/>
    </row>
    <row r="5185" spans="1:68" x14ac:dyDescent="0.25">
      <c r="A5185" s="1"/>
      <c r="B5185" s="2"/>
      <c r="BJ5185" s="3"/>
      <c r="BL5185" s="3"/>
      <c r="BN5185" s="3"/>
      <c r="BP5185" s="3"/>
    </row>
    <row r="5186" spans="1:68" x14ac:dyDescent="0.25">
      <c r="A5186" s="1"/>
      <c r="B5186" s="2"/>
      <c r="BJ5186" s="3"/>
      <c r="BL5186" s="3"/>
      <c r="BN5186" s="3"/>
      <c r="BP5186" s="3"/>
    </row>
    <row r="5187" spans="1:68" x14ac:dyDescent="0.25">
      <c r="A5187" s="1"/>
      <c r="B5187" s="2"/>
      <c r="BJ5187" s="3"/>
      <c r="BL5187" s="3"/>
      <c r="BN5187" s="3"/>
      <c r="BP5187" s="3"/>
    </row>
    <row r="5188" spans="1:68" x14ac:dyDescent="0.25">
      <c r="A5188" s="1"/>
      <c r="B5188" s="2"/>
      <c r="BJ5188" s="3"/>
      <c r="BL5188" s="3"/>
      <c r="BN5188" s="3"/>
      <c r="BP5188" s="3"/>
    </row>
    <row r="5189" spans="1:68" x14ac:dyDescent="0.25">
      <c r="A5189" s="1"/>
      <c r="B5189" s="2"/>
      <c r="BJ5189" s="3"/>
      <c r="BL5189" s="3"/>
      <c r="BN5189" s="3"/>
      <c r="BP5189" s="3"/>
    </row>
    <row r="5190" spans="1:68" x14ac:dyDescent="0.25">
      <c r="A5190" s="1"/>
      <c r="B5190" s="2"/>
      <c r="BJ5190" s="3"/>
      <c r="BL5190" s="3"/>
      <c r="BN5190" s="3"/>
      <c r="BP5190" s="3"/>
    </row>
    <row r="5191" spans="1:68" x14ac:dyDescent="0.25">
      <c r="A5191" s="1"/>
      <c r="B5191" s="2"/>
      <c r="BJ5191" s="3"/>
      <c r="BL5191" s="3"/>
      <c r="BN5191" s="3"/>
      <c r="BP5191" s="3"/>
    </row>
    <row r="5192" spans="1:68" x14ac:dyDescent="0.25">
      <c r="A5192" s="1"/>
      <c r="B5192" s="2"/>
      <c r="BJ5192" s="3"/>
      <c r="BL5192" s="3"/>
      <c r="BN5192" s="3"/>
      <c r="BP5192" s="3"/>
    </row>
    <row r="5193" spans="1:68" x14ac:dyDescent="0.25">
      <c r="A5193" s="1"/>
      <c r="B5193" s="2"/>
      <c r="BJ5193" s="3"/>
      <c r="BL5193" s="3"/>
      <c r="BN5193" s="3"/>
      <c r="BP5193" s="3"/>
    </row>
    <row r="5194" spans="1:68" x14ac:dyDescent="0.25">
      <c r="A5194" s="1"/>
      <c r="B5194" s="2"/>
      <c r="BJ5194" s="3"/>
      <c r="BL5194" s="3"/>
      <c r="BN5194" s="3"/>
      <c r="BP5194" s="3"/>
    </row>
    <row r="5195" spans="1:68" x14ac:dyDescent="0.25">
      <c r="A5195" s="1"/>
      <c r="B5195" s="2"/>
      <c r="BJ5195" s="3"/>
      <c r="BL5195" s="3"/>
      <c r="BN5195" s="3"/>
      <c r="BP5195" s="3"/>
    </row>
    <row r="5196" spans="1:68" x14ac:dyDescent="0.25">
      <c r="A5196" s="1"/>
      <c r="B5196" s="2"/>
      <c r="BJ5196" s="3"/>
      <c r="BL5196" s="3"/>
      <c r="BN5196" s="3"/>
      <c r="BP5196" s="3"/>
    </row>
    <row r="5197" spans="1:68" x14ac:dyDescent="0.25">
      <c r="A5197" s="1"/>
      <c r="B5197" s="2"/>
      <c r="BJ5197" s="3"/>
      <c r="BL5197" s="3"/>
      <c r="BN5197" s="3"/>
      <c r="BP5197" s="3"/>
    </row>
    <row r="5198" spans="1:68" x14ac:dyDescent="0.25">
      <c r="A5198" s="1"/>
      <c r="B5198" s="2"/>
      <c r="BJ5198" s="3"/>
      <c r="BL5198" s="3"/>
      <c r="BN5198" s="3"/>
      <c r="BP5198" s="3"/>
    </row>
    <row r="5199" spans="1:68" x14ac:dyDescent="0.25">
      <c r="A5199" s="1"/>
      <c r="B5199" s="2"/>
      <c r="BJ5199" s="3"/>
      <c r="BL5199" s="3"/>
      <c r="BN5199" s="3"/>
      <c r="BP5199" s="3"/>
    </row>
    <row r="5200" spans="1:68" x14ac:dyDescent="0.25">
      <c r="A5200" s="1"/>
      <c r="B5200" s="2"/>
      <c r="BJ5200" s="3"/>
      <c r="BL5200" s="3"/>
      <c r="BN5200" s="3"/>
      <c r="BP5200" s="3"/>
    </row>
    <row r="5201" spans="1:68" x14ac:dyDescent="0.25">
      <c r="A5201" s="1"/>
      <c r="B5201" s="2"/>
      <c r="BJ5201" s="3"/>
      <c r="BL5201" s="3"/>
      <c r="BN5201" s="3"/>
      <c r="BP5201" s="3"/>
    </row>
    <row r="5202" spans="1:68" x14ac:dyDescent="0.25">
      <c r="A5202" s="1"/>
      <c r="B5202" s="2"/>
      <c r="BJ5202" s="3"/>
      <c r="BL5202" s="3"/>
      <c r="BN5202" s="3"/>
      <c r="BP5202" s="3"/>
    </row>
    <row r="5203" spans="1:68" x14ac:dyDescent="0.25">
      <c r="A5203" s="1"/>
      <c r="B5203" s="2"/>
      <c r="BJ5203" s="3"/>
      <c r="BL5203" s="3"/>
      <c r="BN5203" s="3"/>
      <c r="BP5203" s="3"/>
    </row>
    <row r="5204" spans="1:68" x14ac:dyDescent="0.25">
      <c r="A5204" s="1"/>
      <c r="B5204" s="2"/>
      <c r="BJ5204" s="3"/>
      <c r="BL5204" s="3"/>
      <c r="BN5204" s="3"/>
      <c r="BP5204" s="3"/>
    </row>
    <row r="5205" spans="1:68" x14ac:dyDescent="0.25">
      <c r="A5205" s="1"/>
      <c r="B5205" s="2"/>
      <c r="BJ5205" s="3"/>
      <c r="BL5205" s="3"/>
      <c r="BN5205" s="3"/>
      <c r="BP5205" s="3"/>
    </row>
    <row r="5206" spans="1:68" x14ac:dyDescent="0.25">
      <c r="A5206" s="1"/>
      <c r="B5206" s="2"/>
      <c r="BJ5206" s="3"/>
      <c r="BL5206" s="3"/>
      <c r="BN5206" s="3"/>
      <c r="BP5206" s="3"/>
    </row>
    <row r="5207" spans="1:68" x14ac:dyDescent="0.25">
      <c r="A5207" s="1"/>
      <c r="B5207" s="2"/>
      <c r="BJ5207" s="3"/>
      <c r="BL5207" s="3"/>
      <c r="BN5207" s="3"/>
      <c r="BP5207" s="3"/>
    </row>
    <row r="5208" spans="1:68" x14ac:dyDescent="0.25">
      <c r="A5208" s="1"/>
      <c r="B5208" s="2"/>
      <c r="BJ5208" s="3"/>
      <c r="BL5208" s="3"/>
      <c r="BN5208" s="3"/>
      <c r="BP5208" s="3"/>
    </row>
    <row r="5209" spans="1:68" x14ac:dyDescent="0.25">
      <c r="A5209" s="1"/>
      <c r="B5209" s="2"/>
      <c r="BJ5209" s="3"/>
      <c r="BL5209" s="3"/>
      <c r="BN5209" s="3"/>
      <c r="BP5209" s="3"/>
    </row>
    <row r="5210" spans="1:68" x14ac:dyDescent="0.25">
      <c r="A5210" s="1"/>
      <c r="B5210" s="2"/>
      <c r="BJ5210" s="3"/>
      <c r="BL5210" s="3"/>
      <c r="BN5210" s="3"/>
      <c r="BP5210" s="3"/>
    </row>
    <row r="5211" spans="1:68" x14ac:dyDescent="0.25">
      <c r="A5211" s="1"/>
      <c r="B5211" s="2"/>
      <c r="BJ5211" s="3"/>
      <c r="BL5211" s="3"/>
      <c r="BN5211" s="3"/>
      <c r="BP5211" s="3"/>
    </row>
    <row r="5212" spans="1:68" x14ac:dyDescent="0.25">
      <c r="A5212" s="1"/>
      <c r="B5212" s="2"/>
      <c r="BJ5212" s="3"/>
      <c r="BL5212" s="3"/>
      <c r="BN5212" s="3"/>
      <c r="BP5212" s="3"/>
    </row>
    <row r="5213" spans="1:68" x14ac:dyDescent="0.25">
      <c r="A5213" s="1"/>
      <c r="B5213" s="2"/>
      <c r="BJ5213" s="3"/>
      <c r="BL5213" s="3"/>
      <c r="BN5213" s="3"/>
      <c r="BP5213" s="3"/>
    </row>
    <row r="5214" spans="1:68" x14ac:dyDescent="0.25">
      <c r="A5214" s="1"/>
      <c r="B5214" s="2"/>
      <c r="BJ5214" s="3"/>
      <c r="BL5214" s="3"/>
      <c r="BN5214" s="3"/>
      <c r="BP5214" s="3"/>
    </row>
    <row r="5215" spans="1:68" x14ac:dyDescent="0.25">
      <c r="A5215" s="1"/>
      <c r="B5215" s="2"/>
      <c r="BJ5215" s="3"/>
      <c r="BL5215" s="3"/>
      <c r="BN5215" s="3"/>
      <c r="BP5215" s="3"/>
    </row>
    <row r="5216" spans="1:68" x14ac:dyDescent="0.25">
      <c r="A5216" s="1"/>
      <c r="B5216" s="2"/>
      <c r="BJ5216" s="3"/>
      <c r="BL5216" s="3"/>
      <c r="BN5216" s="3"/>
      <c r="BP5216" s="3"/>
    </row>
    <row r="5217" spans="1:68" x14ac:dyDescent="0.25">
      <c r="A5217" s="1"/>
      <c r="B5217" s="2"/>
      <c r="BJ5217" s="3"/>
      <c r="BL5217" s="3"/>
      <c r="BN5217" s="3"/>
      <c r="BP5217" s="3"/>
    </row>
    <row r="5218" spans="1:68" x14ac:dyDescent="0.25">
      <c r="A5218" s="1"/>
      <c r="B5218" s="2"/>
      <c r="BJ5218" s="3"/>
      <c r="BL5218" s="3"/>
      <c r="BN5218" s="3"/>
      <c r="BP5218" s="3"/>
    </row>
    <row r="5219" spans="1:68" x14ac:dyDescent="0.25">
      <c r="A5219" s="1"/>
      <c r="B5219" s="2"/>
      <c r="BJ5219" s="3"/>
      <c r="BL5219" s="3"/>
      <c r="BN5219" s="3"/>
      <c r="BP5219" s="3"/>
    </row>
    <row r="5220" spans="1:68" x14ac:dyDescent="0.25">
      <c r="A5220" s="1"/>
      <c r="B5220" s="2"/>
      <c r="BJ5220" s="3"/>
      <c r="BL5220" s="3"/>
      <c r="BN5220" s="3"/>
      <c r="BP5220" s="3"/>
    </row>
    <row r="5221" spans="1:68" x14ac:dyDescent="0.25">
      <c r="A5221" s="1"/>
      <c r="B5221" s="2"/>
      <c r="BJ5221" s="3"/>
      <c r="BL5221" s="3"/>
      <c r="BN5221" s="3"/>
      <c r="BP5221" s="3"/>
    </row>
    <row r="5222" spans="1:68" x14ac:dyDescent="0.25">
      <c r="A5222" s="1"/>
      <c r="B5222" s="2"/>
      <c r="BJ5222" s="3"/>
      <c r="BL5222" s="3"/>
      <c r="BN5222" s="3"/>
      <c r="BP5222" s="3"/>
    </row>
    <row r="5223" spans="1:68" x14ac:dyDescent="0.25">
      <c r="A5223" s="1"/>
      <c r="B5223" s="2"/>
      <c r="BJ5223" s="3"/>
      <c r="BL5223" s="3"/>
      <c r="BN5223" s="3"/>
      <c r="BP5223" s="3"/>
    </row>
    <row r="5224" spans="1:68" x14ac:dyDescent="0.25">
      <c r="A5224" s="1"/>
      <c r="B5224" s="2"/>
      <c r="BJ5224" s="3"/>
      <c r="BL5224" s="3"/>
      <c r="BN5224" s="3"/>
      <c r="BP5224" s="3"/>
    </row>
    <row r="5225" spans="1:68" x14ac:dyDescent="0.25">
      <c r="A5225" s="1"/>
      <c r="B5225" s="2"/>
      <c r="BJ5225" s="3"/>
      <c r="BL5225" s="3"/>
      <c r="BN5225" s="3"/>
      <c r="BP5225" s="3"/>
    </row>
    <row r="5226" spans="1:68" x14ac:dyDescent="0.25">
      <c r="A5226" s="1"/>
      <c r="B5226" s="2"/>
      <c r="BJ5226" s="3"/>
      <c r="BL5226" s="3"/>
      <c r="BN5226" s="3"/>
      <c r="BP5226" s="3"/>
    </row>
    <row r="5227" spans="1:68" x14ac:dyDescent="0.25">
      <c r="A5227" s="1"/>
      <c r="B5227" s="2"/>
      <c r="BJ5227" s="3"/>
      <c r="BL5227" s="3"/>
      <c r="BN5227" s="3"/>
      <c r="BP5227" s="3"/>
    </row>
    <row r="5228" spans="1:68" x14ac:dyDescent="0.25">
      <c r="A5228" s="1"/>
      <c r="B5228" s="2"/>
      <c r="BJ5228" s="3"/>
      <c r="BL5228" s="3"/>
      <c r="BN5228" s="3"/>
      <c r="BP5228" s="3"/>
    </row>
    <row r="5229" spans="1:68" x14ac:dyDescent="0.25">
      <c r="A5229" s="1"/>
      <c r="B5229" s="2"/>
      <c r="BJ5229" s="3"/>
      <c r="BL5229" s="3"/>
      <c r="BN5229" s="3"/>
      <c r="BP5229" s="3"/>
    </row>
    <row r="5230" spans="1:68" x14ac:dyDescent="0.25">
      <c r="A5230" s="1"/>
      <c r="B5230" s="2"/>
      <c r="BJ5230" s="3"/>
      <c r="BL5230" s="3"/>
      <c r="BN5230" s="3"/>
      <c r="BP5230" s="3"/>
    </row>
    <row r="5231" spans="1:68" x14ac:dyDescent="0.25">
      <c r="A5231" s="1"/>
      <c r="B5231" s="2"/>
      <c r="BJ5231" s="3"/>
      <c r="BL5231" s="3"/>
      <c r="BN5231" s="3"/>
      <c r="BP5231" s="3"/>
    </row>
    <row r="5232" spans="1:68" x14ac:dyDescent="0.25">
      <c r="A5232" s="1"/>
      <c r="B5232" s="2"/>
      <c r="BJ5232" s="3"/>
      <c r="BL5232" s="3"/>
      <c r="BN5232" s="3"/>
      <c r="BP5232" s="3"/>
    </row>
    <row r="5233" spans="1:68" x14ac:dyDescent="0.25">
      <c r="A5233" s="1"/>
      <c r="B5233" s="2"/>
      <c r="BJ5233" s="3"/>
      <c r="BL5233" s="3"/>
      <c r="BN5233" s="3"/>
      <c r="BP5233" s="3"/>
    </row>
    <row r="5234" spans="1:68" x14ac:dyDescent="0.25">
      <c r="A5234" s="1"/>
      <c r="B5234" s="2"/>
      <c r="BJ5234" s="3"/>
      <c r="BL5234" s="3"/>
      <c r="BN5234" s="3"/>
      <c r="BP5234" s="3"/>
    </row>
    <row r="5235" spans="1:68" x14ac:dyDescent="0.25">
      <c r="A5235" s="1"/>
      <c r="B5235" s="2"/>
      <c r="BJ5235" s="3"/>
      <c r="BL5235" s="3"/>
      <c r="BN5235" s="3"/>
      <c r="BP5235" s="3"/>
    </row>
    <row r="5236" spans="1:68" x14ac:dyDescent="0.25">
      <c r="A5236" s="1"/>
      <c r="B5236" s="2"/>
      <c r="BJ5236" s="3"/>
      <c r="BL5236" s="3"/>
      <c r="BN5236" s="3"/>
      <c r="BP5236" s="3"/>
    </row>
    <row r="5237" spans="1:68" x14ac:dyDescent="0.25">
      <c r="A5237" s="1"/>
      <c r="B5237" s="2"/>
      <c r="BJ5237" s="3"/>
      <c r="BL5237" s="3"/>
      <c r="BN5237" s="3"/>
      <c r="BP5237" s="3"/>
    </row>
    <row r="5238" spans="1:68" x14ac:dyDescent="0.25">
      <c r="A5238" s="1"/>
      <c r="B5238" s="2"/>
      <c r="BJ5238" s="3"/>
      <c r="BL5238" s="3"/>
      <c r="BN5238" s="3"/>
      <c r="BP5238" s="3"/>
    </row>
    <row r="5239" spans="1:68" x14ac:dyDescent="0.25">
      <c r="A5239" s="1"/>
      <c r="B5239" s="2"/>
      <c r="BJ5239" s="3"/>
      <c r="BL5239" s="3"/>
      <c r="BN5239" s="3"/>
      <c r="BP5239" s="3"/>
    </row>
    <row r="5240" spans="1:68" x14ac:dyDescent="0.25">
      <c r="A5240" s="1"/>
      <c r="B5240" s="2"/>
      <c r="BJ5240" s="3"/>
      <c r="BL5240" s="3"/>
      <c r="BN5240" s="3"/>
      <c r="BP5240" s="3"/>
    </row>
    <row r="5241" spans="1:68" x14ac:dyDescent="0.25">
      <c r="A5241" s="1"/>
      <c r="B5241" s="2"/>
      <c r="BJ5241" s="3"/>
      <c r="BL5241" s="3"/>
      <c r="BN5241" s="3"/>
      <c r="BP5241" s="3"/>
    </row>
    <row r="5242" spans="1:68" x14ac:dyDescent="0.25">
      <c r="A5242" s="1"/>
      <c r="B5242" s="2"/>
      <c r="BJ5242" s="3"/>
      <c r="BL5242" s="3"/>
      <c r="BN5242" s="3"/>
      <c r="BP5242" s="3"/>
    </row>
    <row r="5243" spans="1:68" x14ac:dyDescent="0.25">
      <c r="A5243" s="1"/>
      <c r="B5243" s="2"/>
      <c r="BJ5243" s="3"/>
      <c r="BL5243" s="3"/>
      <c r="BN5243" s="3"/>
      <c r="BP5243" s="3"/>
    </row>
    <row r="5244" spans="1:68" x14ac:dyDescent="0.25">
      <c r="A5244" s="1"/>
      <c r="B5244" s="2"/>
      <c r="BJ5244" s="3"/>
      <c r="BL5244" s="3"/>
      <c r="BN5244" s="3"/>
      <c r="BP5244" s="3"/>
    </row>
    <row r="5245" spans="1:68" x14ac:dyDescent="0.25">
      <c r="A5245" s="1"/>
      <c r="B5245" s="2"/>
      <c r="BJ5245" s="3"/>
      <c r="BL5245" s="3"/>
      <c r="BN5245" s="3"/>
      <c r="BP5245" s="3"/>
    </row>
    <row r="5246" spans="1:68" x14ac:dyDescent="0.25">
      <c r="A5246" s="1"/>
      <c r="B5246" s="2"/>
      <c r="BJ5246" s="3"/>
      <c r="BL5246" s="3"/>
      <c r="BN5246" s="3"/>
      <c r="BP5246" s="3"/>
    </row>
    <row r="5247" spans="1:68" x14ac:dyDescent="0.25">
      <c r="A5247" s="1"/>
      <c r="B5247" s="2"/>
      <c r="BJ5247" s="3"/>
      <c r="BL5247" s="3"/>
      <c r="BN5247" s="3"/>
      <c r="BP5247" s="3"/>
    </row>
    <row r="5248" spans="1:68" x14ac:dyDescent="0.25">
      <c r="A5248" s="1"/>
      <c r="B5248" s="2"/>
      <c r="BJ5248" s="3"/>
      <c r="BL5248" s="3"/>
      <c r="BN5248" s="3"/>
      <c r="BP5248" s="3"/>
    </row>
    <row r="5249" spans="1:68" x14ac:dyDescent="0.25">
      <c r="A5249" s="1"/>
      <c r="B5249" s="2"/>
      <c r="BJ5249" s="3"/>
      <c r="BL5249" s="3"/>
      <c r="BN5249" s="3"/>
      <c r="BP5249" s="3"/>
    </row>
    <row r="5250" spans="1:68" x14ac:dyDescent="0.25">
      <c r="A5250" s="1"/>
      <c r="B5250" s="2"/>
      <c r="BJ5250" s="3"/>
      <c r="BL5250" s="3"/>
      <c r="BN5250" s="3"/>
      <c r="BP5250" s="3"/>
    </row>
    <row r="5251" spans="1:68" x14ac:dyDescent="0.25">
      <c r="A5251" s="1"/>
      <c r="B5251" s="2"/>
      <c r="BJ5251" s="3"/>
      <c r="BL5251" s="3"/>
      <c r="BN5251" s="3"/>
      <c r="BP5251" s="3"/>
    </row>
    <row r="5252" spans="1:68" x14ac:dyDescent="0.25">
      <c r="A5252" s="1"/>
      <c r="B5252" s="2"/>
      <c r="BJ5252" s="3"/>
      <c r="BL5252" s="3"/>
      <c r="BN5252" s="3"/>
      <c r="BP5252" s="3"/>
    </row>
    <row r="5253" spans="1:68" x14ac:dyDescent="0.25">
      <c r="A5253" s="1"/>
      <c r="B5253" s="2"/>
      <c r="BJ5253" s="3"/>
      <c r="BL5253" s="3"/>
      <c r="BN5253" s="3"/>
      <c r="BP5253" s="3"/>
    </row>
    <row r="5254" spans="1:68" x14ac:dyDescent="0.25">
      <c r="A5254" s="1"/>
      <c r="B5254" s="2"/>
      <c r="BJ5254" s="3"/>
      <c r="BL5254" s="3"/>
      <c r="BN5254" s="3"/>
      <c r="BP5254" s="3"/>
    </row>
    <row r="5255" spans="1:68" x14ac:dyDescent="0.25">
      <c r="A5255" s="1"/>
      <c r="B5255" s="2"/>
      <c r="BJ5255" s="3"/>
      <c r="BL5255" s="3"/>
      <c r="BN5255" s="3"/>
      <c r="BP5255" s="3"/>
    </row>
    <row r="5256" spans="1:68" x14ac:dyDescent="0.25">
      <c r="A5256" s="1"/>
      <c r="B5256" s="2"/>
      <c r="BJ5256" s="3"/>
      <c r="BL5256" s="3"/>
      <c r="BN5256" s="3"/>
      <c r="BP5256" s="3"/>
    </row>
    <row r="5257" spans="1:68" x14ac:dyDescent="0.25">
      <c r="A5257" s="1"/>
      <c r="B5257" s="2"/>
      <c r="BJ5257" s="3"/>
      <c r="BL5257" s="3"/>
      <c r="BN5257" s="3"/>
      <c r="BP5257" s="3"/>
    </row>
    <row r="5258" spans="1:68" x14ac:dyDescent="0.25">
      <c r="A5258" s="1"/>
      <c r="B5258" s="2"/>
      <c r="BJ5258" s="3"/>
      <c r="BL5258" s="3"/>
      <c r="BN5258" s="3"/>
      <c r="BP5258" s="3"/>
    </row>
    <row r="5259" spans="1:68" x14ac:dyDescent="0.25">
      <c r="A5259" s="1"/>
      <c r="B5259" s="2"/>
      <c r="BJ5259" s="3"/>
      <c r="BL5259" s="3"/>
      <c r="BN5259" s="3"/>
      <c r="BP5259" s="3"/>
    </row>
    <row r="5260" spans="1:68" x14ac:dyDescent="0.25">
      <c r="A5260" s="1"/>
      <c r="B5260" s="2"/>
      <c r="BJ5260" s="3"/>
      <c r="BL5260" s="3"/>
      <c r="BN5260" s="3"/>
      <c r="BP5260" s="3"/>
    </row>
    <row r="5261" spans="1:68" x14ac:dyDescent="0.25">
      <c r="A5261" s="1"/>
      <c r="B5261" s="2"/>
      <c r="BJ5261" s="3"/>
      <c r="BL5261" s="3"/>
      <c r="BN5261" s="3"/>
      <c r="BP5261" s="3"/>
    </row>
    <row r="5262" spans="1:68" x14ac:dyDescent="0.25">
      <c r="A5262" s="1"/>
      <c r="B5262" s="2"/>
      <c r="BJ5262" s="3"/>
      <c r="BL5262" s="3"/>
      <c r="BN5262" s="3"/>
      <c r="BP5262" s="3"/>
    </row>
    <row r="5263" spans="1:68" x14ac:dyDescent="0.25">
      <c r="A5263" s="1"/>
      <c r="B5263" s="2"/>
      <c r="BJ5263" s="3"/>
      <c r="BL5263" s="3"/>
      <c r="BN5263" s="3"/>
      <c r="BP5263" s="3"/>
    </row>
    <row r="5264" spans="1:68" x14ac:dyDescent="0.25">
      <c r="A5264" s="1"/>
      <c r="B5264" s="2"/>
      <c r="BJ5264" s="3"/>
      <c r="BL5264" s="3"/>
      <c r="BN5264" s="3"/>
      <c r="BP5264" s="3"/>
    </row>
    <row r="5265" spans="1:68" x14ac:dyDescent="0.25">
      <c r="A5265" s="1"/>
      <c r="B5265" s="2"/>
      <c r="BJ5265" s="3"/>
      <c r="BL5265" s="3"/>
      <c r="BN5265" s="3"/>
      <c r="BP5265" s="3"/>
    </row>
    <row r="5266" spans="1:68" x14ac:dyDescent="0.25">
      <c r="A5266" s="1"/>
      <c r="B5266" s="2"/>
      <c r="BJ5266" s="3"/>
      <c r="BL5266" s="3"/>
      <c r="BN5266" s="3"/>
      <c r="BP5266" s="3"/>
    </row>
    <row r="5267" spans="1:68" x14ac:dyDescent="0.25">
      <c r="A5267" s="1"/>
      <c r="B5267" s="2"/>
      <c r="BJ5267" s="3"/>
      <c r="BL5267" s="3"/>
      <c r="BN5267" s="3"/>
      <c r="BP5267" s="3"/>
    </row>
    <row r="5268" spans="1:68" x14ac:dyDescent="0.25">
      <c r="A5268" s="1"/>
      <c r="B5268" s="2"/>
      <c r="BJ5268" s="3"/>
      <c r="BL5268" s="3"/>
      <c r="BN5268" s="3"/>
      <c r="BP5268" s="3"/>
    </row>
    <row r="5269" spans="1:68" x14ac:dyDescent="0.25">
      <c r="A5269" s="1"/>
      <c r="B5269" s="2"/>
      <c r="BJ5269" s="3"/>
      <c r="BL5269" s="3"/>
      <c r="BN5269" s="3"/>
      <c r="BP5269" s="3"/>
    </row>
    <row r="5270" spans="1:68" x14ac:dyDescent="0.25">
      <c r="A5270" s="1"/>
      <c r="B5270" s="2"/>
      <c r="BJ5270" s="3"/>
      <c r="BL5270" s="3"/>
      <c r="BN5270" s="3"/>
      <c r="BP5270" s="3"/>
    </row>
    <row r="5271" spans="1:68" x14ac:dyDescent="0.25">
      <c r="A5271" s="1"/>
      <c r="B5271" s="2"/>
      <c r="BJ5271" s="3"/>
      <c r="BL5271" s="3"/>
      <c r="BN5271" s="3"/>
      <c r="BP5271" s="3"/>
    </row>
    <row r="5272" spans="1:68" x14ac:dyDescent="0.25">
      <c r="A5272" s="1"/>
      <c r="B5272" s="2"/>
      <c r="BJ5272" s="3"/>
      <c r="BL5272" s="3"/>
      <c r="BN5272" s="3"/>
      <c r="BP5272" s="3"/>
    </row>
    <row r="5273" spans="1:68" x14ac:dyDescent="0.25">
      <c r="A5273" s="1"/>
      <c r="B5273" s="2"/>
      <c r="BJ5273" s="3"/>
      <c r="BL5273" s="3"/>
      <c r="BN5273" s="3"/>
      <c r="BP5273" s="3"/>
    </row>
    <row r="5274" spans="1:68" x14ac:dyDescent="0.25">
      <c r="A5274" s="1"/>
      <c r="B5274" s="2"/>
      <c r="BJ5274" s="3"/>
      <c r="BL5274" s="3"/>
      <c r="BN5274" s="3"/>
      <c r="BP5274" s="3"/>
    </row>
    <row r="5275" spans="1:68" x14ac:dyDescent="0.25">
      <c r="A5275" s="1"/>
      <c r="B5275" s="2"/>
      <c r="BJ5275" s="3"/>
      <c r="BL5275" s="3"/>
      <c r="BN5275" s="3"/>
      <c r="BP5275" s="3"/>
    </row>
    <row r="5276" spans="1:68" x14ac:dyDescent="0.25">
      <c r="A5276" s="1"/>
      <c r="B5276" s="2"/>
      <c r="BJ5276" s="3"/>
      <c r="BL5276" s="3"/>
      <c r="BN5276" s="3"/>
      <c r="BP5276" s="3"/>
    </row>
    <row r="5277" spans="1:68" x14ac:dyDescent="0.25">
      <c r="A5277" s="1"/>
      <c r="B5277" s="2"/>
      <c r="BJ5277" s="3"/>
      <c r="BL5277" s="3"/>
      <c r="BN5277" s="3"/>
      <c r="BP5277" s="3"/>
    </row>
    <row r="5278" spans="1:68" x14ac:dyDescent="0.25">
      <c r="A5278" s="1"/>
      <c r="B5278" s="2"/>
      <c r="BJ5278" s="3"/>
      <c r="BL5278" s="3"/>
      <c r="BN5278" s="3"/>
      <c r="BP5278" s="3"/>
    </row>
    <row r="5279" spans="1:68" x14ac:dyDescent="0.25">
      <c r="A5279" s="1"/>
      <c r="B5279" s="2"/>
      <c r="BJ5279" s="3"/>
      <c r="BL5279" s="3"/>
      <c r="BN5279" s="3"/>
      <c r="BP5279" s="3"/>
    </row>
    <row r="5280" spans="1:68" x14ac:dyDescent="0.25">
      <c r="A5280" s="1"/>
      <c r="B5280" s="2"/>
      <c r="BJ5280" s="3"/>
      <c r="BL5280" s="3"/>
      <c r="BN5280" s="3"/>
      <c r="BP5280" s="3"/>
    </row>
    <row r="5281" spans="1:68" x14ac:dyDescent="0.25">
      <c r="A5281" s="1"/>
      <c r="B5281" s="2"/>
      <c r="BJ5281" s="3"/>
      <c r="BL5281" s="3"/>
      <c r="BN5281" s="3"/>
      <c r="BP5281" s="3"/>
    </row>
    <row r="5282" spans="1:68" x14ac:dyDescent="0.25">
      <c r="A5282" s="1"/>
      <c r="B5282" s="2"/>
      <c r="BJ5282" s="3"/>
      <c r="BL5282" s="3"/>
      <c r="BN5282" s="3"/>
      <c r="BP5282" s="3"/>
    </row>
    <row r="5283" spans="1:68" x14ac:dyDescent="0.25">
      <c r="A5283" s="1"/>
      <c r="B5283" s="2"/>
      <c r="BJ5283" s="3"/>
      <c r="BL5283" s="3"/>
      <c r="BN5283" s="3"/>
      <c r="BP5283" s="3"/>
    </row>
    <row r="5284" spans="1:68" x14ac:dyDescent="0.25">
      <c r="A5284" s="1"/>
      <c r="B5284" s="2"/>
      <c r="BJ5284" s="3"/>
      <c r="BL5284" s="3"/>
      <c r="BN5284" s="3"/>
      <c r="BP5284" s="3"/>
    </row>
    <row r="5285" spans="1:68" x14ac:dyDescent="0.25">
      <c r="A5285" s="1"/>
      <c r="B5285" s="2"/>
      <c r="BJ5285" s="3"/>
      <c r="BL5285" s="3"/>
      <c r="BN5285" s="3"/>
      <c r="BP5285" s="3"/>
    </row>
    <row r="5286" spans="1:68" x14ac:dyDescent="0.25">
      <c r="A5286" s="1"/>
      <c r="B5286" s="2"/>
      <c r="BJ5286" s="3"/>
      <c r="BL5286" s="3"/>
      <c r="BN5286" s="3"/>
      <c r="BP5286" s="3"/>
    </row>
    <row r="5287" spans="1:68" x14ac:dyDescent="0.25">
      <c r="A5287" s="1"/>
      <c r="B5287" s="2"/>
      <c r="BJ5287" s="3"/>
      <c r="BL5287" s="3"/>
      <c r="BN5287" s="3"/>
      <c r="BP5287" s="3"/>
    </row>
    <row r="5288" spans="1:68" x14ac:dyDescent="0.25">
      <c r="A5288" s="1"/>
      <c r="B5288" s="2"/>
      <c r="BJ5288" s="3"/>
      <c r="BL5288" s="3"/>
      <c r="BN5288" s="3"/>
      <c r="BP5288" s="3"/>
    </row>
    <row r="5289" spans="1:68" x14ac:dyDescent="0.25">
      <c r="A5289" s="1"/>
      <c r="B5289" s="2"/>
      <c r="BJ5289" s="3"/>
      <c r="BL5289" s="3"/>
      <c r="BN5289" s="3"/>
      <c r="BP5289" s="3"/>
    </row>
    <row r="5290" spans="1:68" x14ac:dyDescent="0.25">
      <c r="A5290" s="1"/>
      <c r="B5290" s="2"/>
      <c r="BJ5290" s="3"/>
      <c r="BL5290" s="3"/>
      <c r="BN5290" s="3"/>
      <c r="BP5290" s="3"/>
    </row>
    <row r="5291" spans="1:68" x14ac:dyDescent="0.25">
      <c r="A5291" s="1"/>
      <c r="B5291" s="2"/>
      <c r="BJ5291" s="3"/>
      <c r="BL5291" s="3"/>
      <c r="BN5291" s="3"/>
      <c r="BP5291" s="3"/>
    </row>
    <row r="5292" spans="1:68" x14ac:dyDescent="0.25">
      <c r="A5292" s="1"/>
      <c r="B5292" s="2"/>
      <c r="BJ5292" s="3"/>
      <c r="BL5292" s="3"/>
      <c r="BN5292" s="3"/>
      <c r="BP5292" s="3"/>
    </row>
    <row r="5293" spans="1:68" x14ac:dyDescent="0.25">
      <c r="A5293" s="1"/>
      <c r="B5293" s="2"/>
      <c r="BJ5293" s="3"/>
      <c r="BL5293" s="3"/>
      <c r="BN5293" s="3"/>
      <c r="BP5293" s="3"/>
    </row>
    <row r="5294" spans="1:68" x14ac:dyDescent="0.25">
      <c r="A5294" s="1"/>
      <c r="B5294" s="2"/>
      <c r="BJ5294" s="3"/>
      <c r="BL5294" s="3"/>
      <c r="BN5294" s="3"/>
      <c r="BP5294" s="3"/>
    </row>
    <row r="5295" spans="1:68" x14ac:dyDescent="0.25">
      <c r="A5295" s="1"/>
      <c r="B5295" s="2"/>
      <c r="BJ5295" s="3"/>
      <c r="BL5295" s="3"/>
      <c r="BN5295" s="3"/>
      <c r="BP5295" s="3"/>
    </row>
    <row r="5296" spans="1:68" x14ac:dyDescent="0.25">
      <c r="A5296" s="1"/>
      <c r="B5296" s="2"/>
      <c r="BJ5296" s="3"/>
      <c r="BL5296" s="3"/>
      <c r="BN5296" s="3"/>
      <c r="BP5296" s="3"/>
    </row>
    <row r="5297" spans="1:68" x14ac:dyDescent="0.25">
      <c r="A5297" s="1"/>
      <c r="B5297" s="2"/>
      <c r="BJ5297" s="3"/>
      <c r="BL5297" s="3"/>
      <c r="BN5297" s="3"/>
      <c r="BP5297" s="3"/>
    </row>
    <row r="5298" spans="1:68" x14ac:dyDescent="0.25">
      <c r="A5298" s="1"/>
      <c r="B5298" s="2"/>
      <c r="BJ5298" s="3"/>
      <c r="BL5298" s="3"/>
      <c r="BN5298" s="3"/>
      <c r="BP5298" s="3"/>
    </row>
    <row r="5299" spans="1:68" x14ac:dyDescent="0.25">
      <c r="A5299" s="1"/>
      <c r="B5299" s="2"/>
      <c r="BJ5299" s="3"/>
      <c r="BL5299" s="3"/>
      <c r="BN5299" s="3"/>
      <c r="BP5299" s="3"/>
    </row>
    <row r="5300" spans="1:68" x14ac:dyDescent="0.25">
      <c r="A5300" s="1"/>
      <c r="B5300" s="2"/>
      <c r="BJ5300" s="3"/>
      <c r="BL5300" s="3"/>
      <c r="BN5300" s="3"/>
      <c r="BP5300" s="3"/>
    </row>
    <row r="5301" spans="1:68" x14ac:dyDescent="0.25">
      <c r="A5301" s="1"/>
      <c r="B5301" s="2"/>
      <c r="BJ5301" s="3"/>
      <c r="BL5301" s="3"/>
      <c r="BN5301" s="3"/>
      <c r="BP5301" s="3"/>
    </row>
    <row r="5302" spans="1:68" x14ac:dyDescent="0.25">
      <c r="A5302" s="1"/>
      <c r="B5302" s="2"/>
      <c r="BJ5302" s="3"/>
      <c r="BL5302" s="3"/>
      <c r="BN5302" s="3"/>
      <c r="BP5302" s="3"/>
    </row>
    <row r="5303" spans="1:68" x14ac:dyDescent="0.25">
      <c r="A5303" s="1"/>
      <c r="B5303" s="2"/>
      <c r="BJ5303" s="3"/>
      <c r="BL5303" s="3"/>
      <c r="BN5303" s="3"/>
      <c r="BP5303" s="3"/>
    </row>
    <row r="5304" spans="1:68" x14ac:dyDescent="0.25">
      <c r="A5304" s="1"/>
      <c r="B5304" s="2"/>
      <c r="BJ5304" s="3"/>
      <c r="BL5304" s="3"/>
      <c r="BN5304" s="3"/>
      <c r="BP5304" s="3"/>
    </row>
    <row r="5305" spans="1:68" x14ac:dyDescent="0.25">
      <c r="A5305" s="1"/>
      <c r="B5305" s="2"/>
      <c r="BJ5305" s="3"/>
      <c r="BL5305" s="3"/>
      <c r="BN5305" s="3"/>
      <c r="BP5305" s="3"/>
    </row>
    <row r="5306" spans="1:68" x14ac:dyDescent="0.25">
      <c r="A5306" s="1"/>
      <c r="B5306" s="2"/>
      <c r="BJ5306" s="3"/>
      <c r="BL5306" s="3"/>
      <c r="BN5306" s="3"/>
      <c r="BP5306" s="3"/>
    </row>
    <row r="5307" spans="1:68" x14ac:dyDescent="0.25">
      <c r="A5307" s="1"/>
      <c r="B5307" s="2"/>
      <c r="BJ5307" s="3"/>
      <c r="BL5307" s="3"/>
      <c r="BN5307" s="3"/>
      <c r="BP5307" s="3"/>
    </row>
    <row r="5308" spans="1:68" x14ac:dyDescent="0.25">
      <c r="A5308" s="1"/>
      <c r="B5308" s="2"/>
      <c r="BJ5308" s="3"/>
      <c r="BL5308" s="3"/>
      <c r="BN5308" s="3"/>
      <c r="BP5308" s="3"/>
    </row>
    <row r="5309" spans="1:68" x14ac:dyDescent="0.25">
      <c r="A5309" s="1"/>
      <c r="B5309" s="2"/>
      <c r="BJ5309" s="3"/>
      <c r="BL5309" s="3"/>
      <c r="BN5309" s="3"/>
      <c r="BP5309" s="3"/>
    </row>
    <row r="5310" spans="1:68" x14ac:dyDescent="0.25">
      <c r="A5310" s="1"/>
      <c r="B5310" s="2"/>
      <c r="BJ5310" s="3"/>
      <c r="BL5310" s="3"/>
      <c r="BN5310" s="3"/>
      <c r="BP5310" s="3"/>
    </row>
    <row r="5311" spans="1:68" x14ac:dyDescent="0.25">
      <c r="A5311" s="1"/>
      <c r="B5311" s="2"/>
      <c r="BJ5311" s="3"/>
      <c r="BL5311" s="3"/>
      <c r="BN5311" s="3"/>
      <c r="BP5311" s="3"/>
    </row>
    <row r="5312" spans="1:68" x14ac:dyDescent="0.25">
      <c r="A5312" s="1"/>
      <c r="B5312" s="2"/>
      <c r="BJ5312" s="3"/>
      <c r="BL5312" s="3"/>
      <c r="BN5312" s="3"/>
      <c r="BP5312" s="3"/>
    </row>
    <row r="5313" spans="1:68" x14ac:dyDescent="0.25">
      <c r="A5313" s="1"/>
      <c r="B5313" s="2"/>
      <c r="BJ5313" s="3"/>
      <c r="BL5313" s="3"/>
      <c r="BN5313" s="3"/>
      <c r="BP5313" s="3"/>
    </row>
    <row r="5314" spans="1:68" x14ac:dyDescent="0.25">
      <c r="A5314" s="1"/>
      <c r="B5314" s="2"/>
      <c r="BJ5314" s="3"/>
      <c r="BL5314" s="3"/>
      <c r="BN5314" s="3"/>
      <c r="BP5314" s="3"/>
    </row>
    <row r="5315" spans="1:68" x14ac:dyDescent="0.25">
      <c r="A5315" s="1"/>
      <c r="B5315" s="2"/>
      <c r="BJ5315" s="3"/>
      <c r="BL5315" s="3"/>
      <c r="BN5315" s="3"/>
      <c r="BP5315" s="3"/>
    </row>
    <row r="5316" spans="1:68" x14ac:dyDescent="0.25">
      <c r="A5316" s="1"/>
      <c r="B5316" s="2"/>
      <c r="BJ5316" s="3"/>
      <c r="BL5316" s="3"/>
      <c r="BN5316" s="3"/>
      <c r="BP5316" s="3"/>
    </row>
    <row r="5317" spans="1:68" x14ac:dyDescent="0.25">
      <c r="A5317" s="1"/>
      <c r="B5317" s="2"/>
      <c r="BJ5317" s="3"/>
      <c r="BL5317" s="3"/>
      <c r="BN5317" s="3"/>
      <c r="BP5317" s="3"/>
    </row>
    <row r="5318" spans="1:68" x14ac:dyDescent="0.25">
      <c r="A5318" s="1"/>
      <c r="B5318" s="2"/>
      <c r="BJ5318" s="3"/>
      <c r="BL5318" s="3"/>
      <c r="BN5318" s="3"/>
      <c r="BP5318" s="3"/>
    </row>
    <row r="5319" spans="1:68" x14ac:dyDescent="0.25">
      <c r="A5319" s="1"/>
      <c r="B5319" s="2"/>
      <c r="BJ5319" s="3"/>
      <c r="BL5319" s="3"/>
      <c r="BN5319" s="3"/>
      <c r="BP5319" s="3"/>
    </row>
    <row r="5320" spans="1:68" x14ac:dyDescent="0.25">
      <c r="A5320" s="1"/>
      <c r="B5320" s="2"/>
      <c r="BJ5320" s="3"/>
      <c r="BL5320" s="3"/>
      <c r="BN5320" s="3"/>
      <c r="BP5320" s="3"/>
    </row>
    <row r="5321" spans="1:68" x14ac:dyDescent="0.25">
      <c r="A5321" s="1"/>
      <c r="B5321" s="2"/>
      <c r="BJ5321" s="3"/>
      <c r="BL5321" s="3"/>
      <c r="BN5321" s="3"/>
      <c r="BP5321" s="3"/>
    </row>
    <row r="5322" spans="1:68" x14ac:dyDescent="0.25">
      <c r="A5322" s="1"/>
      <c r="B5322" s="2"/>
      <c r="BJ5322" s="3"/>
      <c r="BL5322" s="3"/>
      <c r="BN5322" s="3"/>
      <c r="BP5322" s="3"/>
    </row>
    <row r="5323" spans="1:68" x14ac:dyDescent="0.25">
      <c r="A5323" s="1"/>
      <c r="B5323" s="2"/>
      <c r="BJ5323" s="3"/>
      <c r="BL5323" s="3"/>
      <c r="BN5323" s="3"/>
      <c r="BP5323" s="3"/>
    </row>
    <row r="5324" spans="1:68" x14ac:dyDescent="0.25">
      <c r="A5324" s="1"/>
      <c r="B5324" s="2"/>
      <c r="BJ5324" s="3"/>
      <c r="BL5324" s="3"/>
      <c r="BN5324" s="3"/>
      <c r="BP5324" s="3"/>
    </row>
    <row r="5325" spans="1:68" x14ac:dyDescent="0.25">
      <c r="A5325" s="1"/>
      <c r="B5325" s="2"/>
      <c r="BJ5325" s="3"/>
      <c r="BL5325" s="3"/>
      <c r="BN5325" s="3"/>
      <c r="BP5325" s="3"/>
    </row>
    <row r="5326" spans="1:68" x14ac:dyDescent="0.25">
      <c r="A5326" s="1"/>
      <c r="B5326" s="2"/>
      <c r="BJ5326" s="3"/>
      <c r="BL5326" s="3"/>
      <c r="BN5326" s="3"/>
      <c r="BP5326" s="3"/>
    </row>
    <row r="5327" spans="1:68" x14ac:dyDescent="0.25">
      <c r="A5327" s="1"/>
      <c r="B5327" s="2"/>
      <c r="BJ5327" s="3"/>
      <c r="BL5327" s="3"/>
      <c r="BN5327" s="3"/>
      <c r="BP5327" s="3"/>
    </row>
    <row r="5328" spans="1:68" x14ac:dyDescent="0.25">
      <c r="A5328" s="1"/>
      <c r="B5328" s="2"/>
      <c r="BJ5328" s="3"/>
      <c r="BL5328" s="3"/>
      <c r="BN5328" s="3"/>
      <c r="BP5328" s="3"/>
    </row>
    <row r="5329" spans="1:68" x14ac:dyDescent="0.25">
      <c r="A5329" s="1"/>
      <c r="B5329" s="2"/>
      <c r="BJ5329" s="3"/>
      <c r="BL5329" s="3"/>
      <c r="BN5329" s="3"/>
      <c r="BP5329" s="3"/>
    </row>
    <row r="5330" spans="1:68" x14ac:dyDescent="0.25">
      <c r="A5330" s="1"/>
      <c r="B5330" s="2"/>
      <c r="BJ5330" s="3"/>
      <c r="BL5330" s="3"/>
      <c r="BN5330" s="3"/>
      <c r="BP5330" s="3"/>
    </row>
    <row r="5331" spans="1:68" x14ac:dyDescent="0.25">
      <c r="A5331" s="1"/>
      <c r="B5331" s="2"/>
      <c r="BJ5331" s="3"/>
      <c r="BL5331" s="3"/>
      <c r="BN5331" s="3"/>
      <c r="BP5331" s="3"/>
    </row>
    <row r="5332" spans="1:68" x14ac:dyDescent="0.25">
      <c r="A5332" s="1"/>
      <c r="B5332" s="2"/>
      <c r="BJ5332" s="3"/>
      <c r="BL5332" s="3"/>
      <c r="BN5332" s="3"/>
      <c r="BP5332" s="3"/>
    </row>
    <row r="5333" spans="1:68" x14ac:dyDescent="0.25">
      <c r="A5333" s="1"/>
      <c r="B5333" s="2"/>
      <c r="BJ5333" s="3"/>
      <c r="BL5333" s="3"/>
      <c r="BN5333" s="3"/>
      <c r="BP5333" s="3"/>
    </row>
    <row r="5334" spans="1:68" x14ac:dyDescent="0.25">
      <c r="A5334" s="1"/>
      <c r="B5334" s="2"/>
      <c r="BJ5334" s="3"/>
      <c r="BL5334" s="3"/>
      <c r="BN5334" s="3"/>
      <c r="BP5334" s="3"/>
    </row>
    <row r="5335" spans="1:68" x14ac:dyDescent="0.25">
      <c r="A5335" s="1"/>
      <c r="B5335" s="2"/>
      <c r="BJ5335" s="3"/>
      <c r="BL5335" s="3"/>
      <c r="BN5335" s="3"/>
      <c r="BP5335" s="3"/>
    </row>
    <row r="5336" spans="1:68" x14ac:dyDescent="0.25">
      <c r="A5336" s="1"/>
      <c r="B5336" s="2"/>
      <c r="BJ5336" s="3"/>
      <c r="BL5336" s="3"/>
      <c r="BN5336" s="3"/>
      <c r="BP5336" s="3"/>
    </row>
    <row r="5337" spans="1:68" x14ac:dyDescent="0.25">
      <c r="A5337" s="1"/>
      <c r="B5337" s="2"/>
      <c r="BJ5337" s="3"/>
      <c r="BL5337" s="3"/>
      <c r="BN5337" s="3"/>
      <c r="BP5337" s="3"/>
    </row>
    <row r="5338" spans="1:68" x14ac:dyDescent="0.25">
      <c r="A5338" s="1"/>
      <c r="B5338" s="2"/>
      <c r="BJ5338" s="3"/>
      <c r="BL5338" s="3"/>
      <c r="BN5338" s="3"/>
      <c r="BP5338" s="3"/>
    </row>
    <row r="5339" spans="1:68" x14ac:dyDescent="0.25">
      <c r="A5339" s="1"/>
      <c r="B5339" s="2"/>
      <c r="BJ5339" s="3"/>
      <c r="BL5339" s="3"/>
      <c r="BN5339" s="3"/>
      <c r="BP5339" s="3"/>
    </row>
    <row r="5340" spans="1:68" x14ac:dyDescent="0.25">
      <c r="A5340" s="1"/>
      <c r="B5340" s="2"/>
      <c r="BJ5340" s="3"/>
      <c r="BL5340" s="3"/>
      <c r="BN5340" s="3"/>
      <c r="BP5340" s="3"/>
    </row>
    <row r="5341" spans="1:68" x14ac:dyDescent="0.25">
      <c r="A5341" s="1"/>
      <c r="B5341" s="2"/>
      <c r="BJ5341" s="3"/>
      <c r="BL5341" s="3"/>
      <c r="BN5341" s="3"/>
      <c r="BP5341" s="3"/>
    </row>
    <row r="5342" spans="1:68" x14ac:dyDescent="0.25">
      <c r="A5342" s="1"/>
      <c r="B5342" s="2"/>
      <c r="BJ5342" s="3"/>
      <c r="BL5342" s="3"/>
      <c r="BN5342" s="3"/>
      <c r="BP5342" s="3"/>
    </row>
    <row r="5343" spans="1:68" x14ac:dyDescent="0.25">
      <c r="A5343" s="1"/>
      <c r="B5343" s="2"/>
      <c r="BJ5343" s="3"/>
      <c r="BL5343" s="3"/>
      <c r="BN5343" s="3"/>
      <c r="BP5343" s="3"/>
    </row>
    <row r="5344" spans="1:68" x14ac:dyDescent="0.25">
      <c r="A5344" s="1"/>
      <c r="B5344" s="2"/>
      <c r="BJ5344" s="3"/>
      <c r="BL5344" s="3"/>
      <c r="BN5344" s="3"/>
      <c r="BP5344" s="3"/>
    </row>
    <row r="5345" spans="1:68" x14ac:dyDescent="0.25">
      <c r="A5345" s="1"/>
      <c r="B5345" s="2"/>
      <c r="BJ5345" s="3"/>
      <c r="BL5345" s="3"/>
      <c r="BN5345" s="3"/>
      <c r="BP5345" s="3"/>
    </row>
    <row r="5346" spans="1:68" x14ac:dyDescent="0.25">
      <c r="A5346" s="1"/>
      <c r="B5346" s="2"/>
      <c r="BJ5346" s="3"/>
      <c r="BL5346" s="3"/>
      <c r="BN5346" s="3"/>
      <c r="BP5346" s="3"/>
    </row>
    <row r="5347" spans="1:68" x14ac:dyDescent="0.25">
      <c r="A5347" s="1"/>
      <c r="B5347" s="2"/>
      <c r="BJ5347" s="3"/>
      <c r="BL5347" s="3"/>
      <c r="BN5347" s="3"/>
      <c r="BP5347" s="3"/>
    </row>
    <row r="5348" spans="1:68" x14ac:dyDescent="0.25">
      <c r="A5348" s="1"/>
      <c r="B5348" s="2"/>
      <c r="BJ5348" s="3"/>
      <c r="BL5348" s="3"/>
      <c r="BN5348" s="3"/>
      <c r="BP5348" s="3"/>
    </row>
    <row r="5349" spans="1:68" x14ac:dyDescent="0.25">
      <c r="A5349" s="1"/>
      <c r="B5349" s="2"/>
      <c r="BJ5349" s="3"/>
      <c r="BL5349" s="3"/>
      <c r="BN5349" s="3"/>
      <c r="BP5349" s="3"/>
    </row>
    <row r="5350" spans="1:68" x14ac:dyDescent="0.25">
      <c r="A5350" s="1"/>
      <c r="B5350" s="2"/>
      <c r="BJ5350" s="3"/>
      <c r="BL5350" s="3"/>
      <c r="BN5350" s="3"/>
      <c r="BP5350" s="3"/>
    </row>
    <row r="5351" spans="1:68" x14ac:dyDescent="0.25">
      <c r="A5351" s="1"/>
      <c r="B5351" s="2"/>
      <c r="BJ5351" s="3"/>
      <c r="BL5351" s="3"/>
      <c r="BN5351" s="3"/>
      <c r="BP5351" s="3"/>
    </row>
    <row r="5352" spans="1:68" x14ac:dyDescent="0.25">
      <c r="A5352" s="1"/>
      <c r="B5352" s="2"/>
      <c r="BJ5352" s="3"/>
      <c r="BL5352" s="3"/>
      <c r="BN5352" s="3"/>
      <c r="BP5352" s="3"/>
    </row>
    <row r="5353" spans="1:68" x14ac:dyDescent="0.25">
      <c r="A5353" s="1"/>
      <c r="B5353" s="2"/>
      <c r="BJ5353" s="3"/>
      <c r="BL5353" s="3"/>
      <c r="BN5353" s="3"/>
      <c r="BP5353" s="3"/>
    </row>
    <row r="5354" spans="1:68" x14ac:dyDescent="0.25">
      <c r="A5354" s="1"/>
      <c r="B5354" s="2"/>
      <c r="BJ5354" s="3"/>
      <c r="BL5354" s="3"/>
      <c r="BN5354" s="3"/>
      <c r="BP5354" s="3"/>
    </row>
    <row r="5355" spans="1:68" x14ac:dyDescent="0.25">
      <c r="A5355" s="1"/>
      <c r="B5355" s="2"/>
      <c r="BJ5355" s="3"/>
      <c r="BL5355" s="3"/>
      <c r="BN5355" s="3"/>
      <c r="BP5355" s="3"/>
    </row>
    <row r="5356" spans="1:68" x14ac:dyDescent="0.25">
      <c r="A5356" s="1"/>
      <c r="B5356" s="2"/>
      <c r="BJ5356" s="3"/>
      <c r="BL5356" s="3"/>
      <c r="BN5356" s="3"/>
      <c r="BP5356" s="3"/>
    </row>
    <row r="5357" spans="1:68" x14ac:dyDescent="0.25">
      <c r="A5357" s="1"/>
      <c r="B5357" s="2"/>
      <c r="BJ5357" s="3"/>
      <c r="BL5357" s="3"/>
      <c r="BN5357" s="3"/>
      <c r="BP5357" s="3"/>
    </row>
    <row r="5358" spans="1:68" x14ac:dyDescent="0.25">
      <c r="A5358" s="1"/>
      <c r="B5358" s="2"/>
      <c r="BJ5358" s="3"/>
      <c r="BL5358" s="3"/>
      <c r="BN5358" s="3"/>
      <c r="BP5358" s="3"/>
    </row>
    <row r="5359" spans="1:68" x14ac:dyDescent="0.25">
      <c r="A5359" s="1"/>
      <c r="B5359" s="2"/>
      <c r="BJ5359" s="3"/>
      <c r="BL5359" s="3"/>
      <c r="BN5359" s="3"/>
      <c r="BP5359" s="3"/>
    </row>
    <row r="5360" spans="1:68" x14ac:dyDescent="0.25">
      <c r="A5360" s="1"/>
      <c r="B5360" s="2"/>
      <c r="BJ5360" s="3"/>
      <c r="BL5360" s="3"/>
      <c r="BN5360" s="3"/>
      <c r="BP5360" s="3"/>
    </row>
    <row r="5361" spans="1:68" x14ac:dyDescent="0.25">
      <c r="A5361" s="1"/>
      <c r="B5361" s="2"/>
      <c r="BJ5361" s="3"/>
      <c r="BL5361" s="3"/>
      <c r="BN5361" s="3"/>
      <c r="BP5361" s="3"/>
    </row>
    <row r="5362" spans="1:68" x14ac:dyDescent="0.25">
      <c r="A5362" s="1"/>
      <c r="B5362" s="2"/>
      <c r="BJ5362" s="3"/>
      <c r="BL5362" s="3"/>
      <c r="BN5362" s="3"/>
      <c r="BP5362" s="3"/>
    </row>
    <row r="5363" spans="1:68" x14ac:dyDescent="0.25">
      <c r="A5363" s="1"/>
      <c r="B5363" s="2"/>
      <c r="BJ5363" s="3"/>
      <c r="BL5363" s="3"/>
      <c r="BN5363" s="3"/>
      <c r="BP5363" s="3"/>
    </row>
    <row r="5364" spans="1:68" x14ac:dyDescent="0.25">
      <c r="A5364" s="1"/>
      <c r="B5364" s="2"/>
      <c r="BJ5364" s="3"/>
      <c r="BL5364" s="3"/>
      <c r="BN5364" s="3"/>
      <c r="BP5364" s="3"/>
    </row>
    <row r="5365" spans="1:68" x14ac:dyDescent="0.25">
      <c r="A5365" s="1"/>
      <c r="B5365" s="2"/>
      <c r="BJ5365" s="3"/>
      <c r="BL5365" s="3"/>
      <c r="BN5365" s="3"/>
      <c r="BP5365" s="3"/>
    </row>
    <row r="5366" spans="1:68" x14ac:dyDescent="0.25">
      <c r="A5366" s="1"/>
      <c r="B5366" s="2"/>
      <c r="BJ5366" s="3"/>
      <c r="BL5366" s="3"/>
      <c r="BN5366" s="3"/>
      <c r="BP5366" s="3"/>
    </row>
    <row r="5367" spans="1:68" x14ac:dyDescent="0.25">
      <c r="A5367" s="1"/>
      <c r="B5367" s="2"/>
      <c r="BJ5367" s="3"/>
      <c r="BL5367" s="3"/>
      <c r="BN5367" s="3"/>
      <c r="BP5367" s="3"/>
    </row>
    <row r="5368" spans="1:68" x14ac:dyDescent="0.25">
      <c r="A5368" s="1"/>
      <c r="B5368" s="2"/>
      <c r="BJ5368" s="3"/>
      <c r="BL5368" s="3"/>
      <c r="BN5368" s="3"/>
      <c r="BP5368" s="3"/>
    </row>
    <row r="5369" spans="1:68" x14ac:dyDescent="0.25">
      <c r="A5369" s="1"/>
      <c r="B5369" s="2"/>
      <c r="BJ5369" s="3"/>
      <c r="BL5369" s="3"/>
      <c r="BN5369" s="3"/>
      <c r="BP5369" s="3"/>
    </row>
    <row r="5370" spans="1:68" x14ac:dyDescent="0.25">
      <c r="A5370" s="1"/>
      <c r="B5370" s="2"/>
      <c r="BJ5370" s="3"/>
      <c r="BL5370" s="3"/>
      <c r="BN5370" s="3"/>
      <c r="BP5370" s="3"/>
    </row>
    <row r="5371" spans="1:68" x14ac:dyDescent="0.25">
      <c r="A5371" s="1"/>
      <c r="B5371" s="2"/>
      <c r="BJ5371" s="3"/>
      <c r="BL5371" s="3"/>
      <c r="BN5371" s="3"/>
      <c r="BP5371" s="3"/>
    </row>
    <row r="5372" spans="1:68" x14ac:dyDescent="0.25">
      <c r="A5372" s="1"/>
      <c r="B5372" s="2"/>
      <c r="BJ5372" s="3"/>
      <c r="BL5372" s="3"/>
      <c r="BN5372" s="3"/>
      <c r="BP5372" s="3"/>
    </row>
    <row r="5373" spans="1:68" x14ac:dyDescent="0.25">
      <c r="A5373" s="1"/>
      <c r="B5373" s="2"/>
      <c r="BJ5373" s="3"/>
      <c r="BL5373" s="3"/>
      <c r="BN5373" s="3"/>
      <c r="BP5373" s="3"/>
    </row>
    <row r="5374" spans="1:68" x14ac:dyDescent="0.25">
      <c r="A5374" s="1"/>
      <c r="B5374" s="2"/>
      <c r="BJ5374" s="3"/>
      <c r="BL5374" s="3"/>
      <c r="BN5374" s="3"/>
      <c r="BP5374" s="3"/>
    </row>
    <row r="5375" spans="1:68" x14ac:dyDescent="0.25">
      <c r="A5375" s="1"/>
      <c r="B5375" s="2"/>
      <c r="BJ5375" s="3"/>
      <c r="BL5375" s="3"/>
      <c r="BN5375" s="3"/>
      <c r="BP5375" s="3"/>
    </row>
    <row r="5376" spans="1:68" x14ac:dyDescent="0.25">
      <c r="A5376" s="1"/>
      <c r="B5376" s="2"/>
      <c r="BJ5376" s="3"/>
      <c r="BL5376" s="3"/>
      <c r="BN5376" s="3"/>
      <c r="BP5376" s="3"/>
    </row>
    <row r="5377" spans="1:68" x14ac:dyDescent="0.25">
      <c r="A5377" s="1"/>
      <c r="B5377" s="2"/>
      <c r="BJ5377" s="3"/>
      <c r="BL5377" s="3"/>
      <c r="BN5377" s="3"/>
      <c r="BP5377" s="3"/>
    </row>
    <row r="5378" spans="1:68" x14ac:dyDescent="0.25">
      <c r="A5378" s="1"/>
      <c r="B5378" s="2"/>
      <c r="BJ5378" s="3"/>
      <c r="BL5378" s="3"/>
      <c r="BN5378" s="3"/>
      <c r="BP5378" s="3"/>
    </row>
    <row r="5379" spans="1:68" x14ac:dyDescent="0.25">
      <c r="A5379" s="1"/>
      <c r="B5379" s="2"/>
      <c r="BJ5379" s="3"/>
      <c r="BL5379" s="3"/>
      <c r="BN5379" s="3"/>
      <c r="BP5379" s="3"/>
    </row>
    <row r="5380" spans="1:68" x14ac:dyDescent="0.25">
      <c r="A5380" s="1"/>
      <c r="B5380" s="2"/>
      <c r="BJ5380" s="3"/>
      <c r="BL5380" s="3"/>
      <c r="BN5380" s="3"/>
      <c r="BP5380" s="3"/>
    </row>
    <row r="5381" spans="1:68" x14ac:dyDescent="0.25">
      <c r="A5381" s="1"/>
      <c r="B5381" s="2"/>
      <c r="BJ5381" s="3"/>
      <c r="BL5381" s="3"/>
      <c r="BN5381" s="3"/>
      <c r="BP5381" s="3"/>
    </row>
    <row r="5382" spans="1:68" x14ac:dyDescent="0.25">
      <c r="A5382" s="1"/>
      <c r="B5382" s="2"/>
      <c r="BJ5382" s="3"/>
      <c r="BL5382" s="3"/>
      <c r="BN5382" s="3"/>
      <c r="BP5382" s="3"/>
    </row>
    <row r="5383" spans="1:68" x14ac:dyDescent="0.25">
      <c r="A5383" s="1"/>
      <c r="B5383" s="2"/>
      <c r="BJ5383" s="3"/>
      <c r="BL5383" s="3"/>
      <c r="BN5383" s="3"/>
      <c r="BP5383" s="3"/>
    </row>
    <row r="5384" spans="1:68" x14ac:dyDescent="0.25">
      <c r="A5384" s="1"/>
      <c r="B5384" s="2"/>
      <c r="BJ5384" s="3"/>
      <c r="BL5384" s="3"/>
      <c r="BN5384" s="3"/>
      <c r="BP5384" s="3"/>
    </row>
    <row r="5385" spans="1:68" x14ac:dyDescent="0.25">
      <c r="A5385" s="1"/>
      <c r="B5385" s="2"/>
      <c r="BJ5385" s="3"/>
      <c r="BL5385" s="3"/>
      <c r="BN5385" s="3"/>
      <c r="BP5385" s="3"/>
    </row>
    <row r="5386" spans="1:68" x14ac:dyDescent="0.25">
      <c r="A5386" s="1"/>
      <c r="B5386" s="2"/>
      <c r="BJ5386" s="3"/>
      <c r="BL5386" s="3"/>
      <c r="BN5386" s="3"/>
      <c r="BP5386" s="3"/>
    </row>
    <row r="5387" spans="1:68" x14ac:dyDescent="0.25">
      <c r="A5387" s="1"/>
      <c r="B5387" s="2"/>
      <c r="BJ5387" s="3"/>
      <c r="BL5387" s="3"/>
      <c r="BN5387" s="3"/>
      <c r="BP5387" s="3"/>
    </row>
    <row r="5388" spans="1:68" x14ac:dyDescent="0.25">
      <c r="A5388" s="1"/>
      <c r="B5388" s="2"/>
      <c r="BJ5388" s="3"/>
      <c r="BL5388" s="3"/>
      <c r="BN5388" s="3"/>
      <c r="BP5388" s="3"/>
    </row>
    <row r="5389" spans="1:68" x14ac:dyDescent="0.25">
      <c r="A5389" s="1"/>
      <c r="B5389" s="2"/>
      <c r="BJ5389" s="3"/>
      <c r="BL5389" s="3"/>
      <c r="BN5389" s="3"/>
      <c r="BP5389" s="3"/>
    </row>
    <row r="5390" spans="1:68" x14ac:dyDescent="0.25">
      <c r="A5390" s="1"/>
      <c r="B5390" s="2"/>
      <c r="BJ5390" s="3"/>
      <c r="BL5390" s="3"/>
      <c r="BN5390" s="3"/>
      <c r="BP5390" s="3"/>
    </row>
    <row r="5391" spans="1:68" x14ac:dyDescent="0.25">
      <c r="A5391" s="1"/>
      <c r="B5391" s="2"/>
      <c r="BJ5391" s="3"/>
      <c r="BL5391" s="3"/>
      <c r="BN5391" s="3"/>
      <c r="BP5391" s="3"/>
    </row>
    <row r="5392" spans="1:68" x14ac:dyDescent="0.25">
      <c r="A5392" s="1"/>
      <c r="B5392" s="2"/>
      <c r="BJ5392" s="3"/>
      <c r="BL5392" s="3"/>
      <c r="BN5392" s="3"/>
      <c r="BP5392" s="3"/>
    </row>
    <row r="5393" spans="1:68" x14ac:dyDescent="0.25">
      <c r="A5393" s="1"/>
      <c r="B5393" s="2"/>
      <c r="BJ5393" s="3"/>
      <c r="BL5393" s="3"/>
      <c r="BN5393" s="3"/>
      <c r="BP5393" s="3"/>
    </row>
    <row r="5394" spans="1:68" x14ac:dyDescent="0.25">
      <c r="A5394" s="1"/>
      <c r="B5394" s="2"/>
      <c r="BJ5394" s="3"/>
      <c r="BL5394" s="3"/>
      <c r="BN5394" s="3"/>
      <c r="BP5394" s="3"/>
    </row>
    <row r="5395" spans="1:68" x14ac:dyDescent="0.25">
      <c r="A5395" s="1"/>
      <c r="B5395" s="2"/>
      <c r="BJ5395" s="3"/>
      <c r="BL5395" s="3"/>
      <c r="BN5395" s="3"/>
      <c r="BP5395" s="3"/>
    </row>
    <row r="5396" spans="1:68" x14ac:dyDescent="0.25">
      <c r="A5396" s="1"/>
      <c r="B5396" s="2"/>
      <c r="BJ5396" s="3"/>
      <c r="BL5396" s="3"/>
      <c r="BN5396" s="3"/>
      <c r="BP5396" s="3"/>
    </row>
    <row r="5397" spans="1:68" x14ac:dyDescent="0.25">
      <c r="A5397" s="1"/>
      <c r="B5397" s="2"/>
      <c r="BJ5397" s="3"/>
      <c r="BL5397" s="3"/>
      <c r="BN5397" s="3"/>
      <c r="BP5397" s="3"/>
    </row>
    <row r="5398" spans="1:68" x14ac:dyDescent="0.25">
      <c r="A5398" s="1"/>
      <c r="B5398" s="2"/>
      <c r="BJ5398" s="3"/>
      <c r="BL5398" s="3"/>
      <c r="BN5398" s="3"/>
      <c r="BP5398" s="3"/>
    </row>
    <row r="5399" spans="1:68" x14ac:dyDescent="0.25">
      <c r="A5399" s="1"/>
      <c r="B5399" s="2"/>
      <c r="BJ5399" s="3"/>
      <c r="BL5399" s="3"/>
      <c r="BN5399" s="3"/>
      <c r="BP5399" s="3"/>
    </row>
    <row r="5400" spans="1:68" x14ac:dyDescent="0.25">
      <c r="A5400" s="1"/>
      <c r="B5400" s="2"/>
      <c r="BJ5400" s="3"/>
      <c r="BL5400" s="3"/>
      <c r="BN5400" s="3"/>
      <c r="BP5400" s="3"/>
    </row>
    <row r="5401" spans="1:68" x14ac:dyDescent="0.25">
      <c r="A5401" s="1"/>
      <c r="B5401" s="2"/>
      <c r="BJ5401" s="3"/>
      <c r="BL5401" s="3"/>
      <c r="BN5401" s="3"/>
      <c r="BP5401" s="3"/>
    </row>
    <row r="5402" spans="1:68" x14ac:dyDescent="0.25">
      <c r="A5402" s="1"/>
      <c r="B5402" s="2"/>
      <c r="BJ5402" s="3"/>
      <c r="BL5402" s="3"/>
      <c r="BN5402" s="3"/>
      <c r="BP5402" s="3"/>
    </row>
    <row r="5403" spans="1:68" x14ac:dyDescent="0.25">
      <c r="A5403" s="1"/>
      <c r="B5403" s="2"/>
      <c r="BJ5403" s="3"/>
      <c r="BL5403" s="3"/>
      <c r="BN5403" s="3"/>
      <c r="BP5403" s="3"/>
    </row>
    <row r="5404" spans="1:68" x14ac:dyDescent="0.25">
      <c r="A5404" s="1"/>
      <c r="B5404" s="2"/>
      <c r="BJ5404" s="3"/>
      <c r="BL5404" s="3"/>
      <c r="BN5404" s="3"/>
      <c r="BP5404" s="3"/>
    </row>
    <row r="5405" spans="1:68" x14ac:dyDescent="0.25">
      <c r="A5405" s="1"/>
      <c r="B5405" s="2"/>
      <c r="BJ5405" s="3"/>
      <c r="BL5405" s="3"/>
      <c r="BN5405" s="3"/>
      <c r="BP5405" s="3"/>
    </row>
    <row r="5406" spans="1:68" x14ac:dyDescent="0.25">
      <c r="A5406" s="1"/>
      <c r="B5406" s="2"/>
      <c r="BJ5406" s="3"/>
      <c r="BL5406" s="3"/>
      <c r="BN5406" s="3"/>
      <c r="BP5406" s="3"/>
    </row>
    <row r="5407" spans="1:68" x14ac:dyDescent="0.25">
      <c r="A5407" s="1"/>
      <c r="B5407" s="2"/>
      <c r="BJ5407" s="3"/>
      <c r="BL5407" s="3"/>
      <c r="BN5407" s="3"/>
      <c r="BP5407" s="3"/>
    </row>
    <row r="5408" spans="1:68" x14ac:dyDescent="0.25">
      <c r="A5408" s="1"/>
      <c r="B5408" s="2"/>
      <c r="BJ5408" s="3"/>
      <c r="BL5408" s="3"/>
      <c r="BN5408" s="3"/>
      <c r="BP5408" s="3"/>
    </row>
    <row r="5409" spans="1:68" x14ac:dyDescent="0.25">
      <c r="A5409" s="1"/>
      <c r="B5409" s="2"/>
      <c r="BJ5409" s="3"/>
      <c r="BL5409" s="3"/>
      <c r="BN5409" s="3"/>
      <c r="BP5409" s="3"/>
    </row>
    <row r="5410" spans="1:68" x14ac:dyDescent="0.25">
      <c r="A5410" s="1"/>
      <c r="B5410" s="2"/>
      <c r="BJ5410" s="3"/>
      <c r="BL5410" s="3"/>
      <c r="BN5410" s="3"/>
      <c r="BP5410" s="3"/>
    </row>
    <row r="5411" spans="1:68" x14ac:dyDescent="0.25">
      <c r="A5411" s="1"/>
      <c r="B5411" s="2"/>
      <c r="BJ5411" s="3"/>
      <c r="BL5411" s="3"/>
      <c r="BN5411" s="3"/>
      <c r="BP5411" s="3"/>
    </row>
    <row r="5412" spans="1:68" x14ac:dyDescent="0.25">
      <c r="A5412" s="1"/>
      <c r="B5412" s="2"/>
      <c r="BJ5412" s="3"/>
      <c r="BL5412" s="3"/>
      <c r="BN5412" s="3"/>
      <c r="BP5412" s="3"/>
    </row>
    <row r="5413" spans="1:68" x14ac:dyDescent="0.25">
      <c r="A5413" s="1"/>
      <c r="B5413" s="2"/>
      <c r="BJ5413" s="3"/>
      <c r="BL5413" s="3"/>
      <c r="BN5413" s="3"/>
      <c r="BP5413" s="3"/>
    </row>
    <row r="5414" spans="1:68" x14ac:dyDescent="0.25">
      <c r="A5414" s="1"/>
      <c r="B5414" s="2"/>
      <c r="BJ5414" s="3"/>
      <c r="BL5414" s="3"/>
      <c r="BN5414" s="3"/>
      <c r="BP5414" s="3"/>
    </row>
    <row r="5415" spans="1:68" x14ac:dyDescent="0.25">
      <c r="A5415" s="1"/>
      <c r="B5415" s="2"/>
      <c r="BJ5415" s="3"/>
      <c r="BL5415" s="3"/>
      <c r="BN5415" s="3"/>
      <c r="BP5415" s="3"/>
    </row>
    <row r="5416" spans="1:68" x14ac:dyDescent="0.25">
      <c r="A5416" s="1"/>
      <c r="B5416" s="2"/>
      <c r="BJ5416" s="3"/>
      <c r="BL5416" s="3"/>
      <c r="BN5416" s="3"/>
      <c r="BP5416" s="3"/>
    </row>
    <row r="5417" spans="1:68" x14ac:dyDescent="0.25">
      <c r="A5417" s="1"/>
      <c r="B5417" s="2"/>
      <c r="BJ5417" s="3"/>
      <c r="BL5417" s="3"/>
      <c r="BN5417" s="3"/>
      <c r="BP5417" s="3"/>
    </row>
    <row r="5418" spans="1:68" x14ac:dyDescent="0.25">
      <c r="A5418" s="1"/>
      <c r="B5418" s="2"/>
      <c r="BJ5418" s="3"/>
      <c r="BL5418" s="3"/>
      <c r="BN5418" s="3"/>
      <c r="BP5418" s="3"/>
    </row>
    <row r="5419" spans="1:68" x14ac:dyDescent="0.25">
      <c r="A5419" s="1"/>
      <c r="B5419" s="2"/>
      <c r="BJ5419" s="3"/>
      <c r="BL5419" s="3"/>
      <c r="BN5419" s="3"/>
      <c r="BP5419" s="3"/>
    </row>
    <row r="5420" spans="1:68" x14ac:dyDescent="0.25">
      <c r="A5420" s="1"/>
      <c r="B5420" s="2"/>
      <c r="BJ5420" s="3"/>
      <c r="BL5420" s="3"/>
      <c r="BN5420" s="3"/>
      <c r="BP5420" s="3"/>
    </row>
    <row r="5421" spans="1:68" x14ac:dyDescent="0.25">
      <c r="A5421" s="1"/>
      <c r="B5421" s="2"/>
      <c r="BJ5421" s="3"/>
      <c r="BL5421" s="3"/>
      <c r="BN5421" s="3"/>
      <c r="BP5421" s="3"/>
    </row>
    <row r="5422" spans="1:68" x14ac:dyDescent="0.25">
      <c r="A5422" s="1"/>
      <c r="B5422" s="2"/>
      <c r="BJ5422" s="3"/>
      <c r="BL5422" s="3"/>
      <c r="BN5422" s="3"/>
      <c r="BP5422" s="3"/>
    </row>
    <row r="5423" spans="1:68" x14ac:dyDescent="0.25">
      <c r="A5423" s="1"/>
      <c r="B5423" s="2"/>
      <c r="BJ5423" s="3"/>
      <c r="BL5423" s="3"/>
      <c r="BN5423" s="3"/>
      <c r="BP5423" s="3"/>
    </row>
    <row r="5424" spans="1:68" x14ac:dyDescent="0.25">
      <c r="A5424" s="1"/>
      <c r="B5424" s="2"/>
      <c r="BJ5424" s="3"/>
      <c r="BL5424" s="3"/>
      <c r="BN5424" s="3"/>
      <c r="BP5424" s="3"/>
    </row>
    <row r="5425" spans="1:68" x14ac:dyDescent="0.25">
      <c r="A5425" s="1"/>
      <c r="B5425" s="2"/>
      <c r="BJ5425" s="3"/>
      <c r="BL5425" s="3"/>
      <c r="BN5425" s="3"/>
      <c r="BP5425" s="3"/>
    </row>
    <row r="5426" spans="1:68" x14ac:dyDescent="0.25">
      <c r="A5426" s="1"/>
      <c r="B5426" s="2"/>
      <c r="BJ5426" s="3"/>
      <c r="BL5426" s="3"/>
      <c r="BN5426" s="3"/>
      <c r="BP5426" s="3"/>
    </row>
    <row r="5427" spans="1:68" x14ac:dyDescent="0.25">
      <c r="A5427" s="1"/>
      <c r="B5427" s="2"/>
      <c r="BJ5427" s="3"/>
      <c r="BL5427" s="3"/>
      <c r="BN5427" s="3"/>
      <c r="BP5427" s="3"/>
    </row>
    <row r="5428" spans="1:68" x14ac:dyDescent="0.25">
      <c r="A5428" s="1"/>
      <c r="B5428" s="2"/>
      <c r="BJ5428" s="3"/>
      <c r="BL5428" s="3"/>
      <c r="BN5428" s="3"/>
      <c r="BP5428" s="3"/>
    </row>
    <row r="5429" spans="1:68" x14ac:dyDescent="0.25">
      <c r="A5429" s="1"/>
      <c r="B5429" s="2"/>
      <c r="BJ5429" s="3"/>
      <c r="BL5429" s="3"/>
      <c r="BN5429" s="3"/>
      <c r="BP5429" s="3"/>
    </row>
    <row r="5430" spans="1:68" x14ac:dyDescent="0.25">
      <c r="A5430" s="1"/>
      <c r="B5430" s="2"/>
      <c r="BJ5430" s="3"/>
      <c r="BL5430" s="3"/>
      <c r="BN5430" s="3"/>
      <c r="BP5430" s="3"/>
    </row>
    <row r="5431" spans="1:68" x14ac:dyDescent="0.25">
      <c r="A5431" s="1"/>
      <c r="B5431" s="2"/>
      <c r="BJ5431" s="3"/>
      <c r="BL5431" s="3"/>
      <c r="BN5431" s="3"/>
      <c r="BP5431" s="3"/>
    </row>
    <row r="5432" spans="1:68" x14ac:dyDescent="0.25">
      <c r="A5432" s="1"/>
      <c r="B5432" s="2"/>
      <c r="BJ5432" s="3"/>
      <c r="BL5432" s="3"/>
      <c r="BN5432" s="3"/>
      <c r="BP5432" s="3"/>
    </row>
    <row r="5433" spans="1:68" x14ac:dyDescent="0.25">
      <c r="A5433" s="1"/>
      <c r="B5433" s="2"/>
      <c r="BJ5433" s="3"/>
      <c r="BL5433" s="3"/>
      <c r="BN5433" s="3"/>
      <c r="BP5433" s="3"/>
    </row>
    <row r="5434" spans="1:68" x14ac:dyDescent="0.25">
      <c r="A5434" s="1"/>
      <c r="B5434" s="2"/>
      <c r="BJ5434" s="3"/>
      <c r="BL5434" s="3"/>
      <c r="BN5434" s="3"/>
      <c r="BP5434" s="3"/>
    </row>
    <row r="5435" spans="1:68" x14ac:dyDescent="0.25">
      <c r="A5435" s="1"/>
      <c r="B5435" s="2"/>
      <c r="BJ5435" s="3"/>
      <c r="BL5435" s="3"/>
      <c r="BN5435" s="3"/>
      <c r="BP5435" s="3"/>
    </row>
    <row r="5436" spans="1:68" x14ac:dyDescent="0.25">
      <c r="A5436" s="1"/>
      <c r="B5436" s="2"/>
      <c r="BJ5436" s="3"/>
      <c r="BL5436" s="3"/>
      <c r="BN5436" s="3"/>
      <c r="BP5436" s="3"/>
    </row>
    <row r="5437" spans="1:68" x14ac:dyDescent="0.25">
      <c r="A5437" s="1"/>
      <c r="B5437" s="2"/>
      <c r="BJ5437" s="3"/>
      <c r="BL5437" s="3"/>
      <c r="BN5437" s="3"/>
      <c r="BP5437" s="3"/>
    </row>
    <row r="5438" spans="1:68" x14ac:dyDescent="0.25">
      <c r="A5438" s="1"/>
      <c r="B5438" s="2"/>
      <c r="BJ5438" s="3"/>
      <c r="BL5438" s="3"/>
      <c r="BN5438" s="3"/>
      <c r="BP5438" s="3"/>
    </row>
    <row r="5439" spans="1:68" x14ac:dyDescent="0.25">
      <c r="A5439" s="1"/>
      <c r="B5439" s="2"/>
      <c r="BJ5439" s="3"/>
      <c r="BL5439" s="3"/>
      <c r="BN5439" s="3"/>
      <c r="BP5439" s="3"/>
    </row>
    <row r="5440" spans="1:68" x14ac:dyDescent="0.25">
      <c r="A5440" s="1"/>
      <c r="B5440" s="2"/>
      <c r="BJ5440" s="3"/>
      <c r="BL5440" s="3"/>
      <c r="BN5440" s="3"/>
      <c r="BP5440" s="3"/>
    </row>
    <row r="5441" spans="1:68" x14ac:dyDescent="0.25">
      <c r="A5441" s="1"/>
      <c r="B5441" s="2"/>
      <c r="BJ5441" s="3"/>
      <c r="BL5441" s="3"/>
      <c r="BN5441" s="3"/>
      <c r="BP5441" s="3"/>
    </row>
    <row r="5442" spans="1:68" x14ac:dyDescent="0.25">
      <c r="A5442" s="1"/>
      <c r="B5442" s="2"/>
      <c r="BJ5442" s="3"/>
      <c r="BL5442" s="3"/>
      <c r="BN5442" s="3"/>
      <c r="BP5442" s="3"/>
    </row>
    <row r="5443" spans="1:68" x14ac:dyDescent="0.25">
      <c r="A5443" s="1"/>
      <c r="B5443" s="2"/>
      <c r="BJ5443" s="3"/>
      <c r="BL5443" s="3"/>
      <c r="BN5443" s="3"/>
      <c r="BP5443" s="3"/>
    </row>
    <row r="5444" spans="1:68" x14ac:dyDescent="0.25">
      <c r="A5444" s="1"/>
      <c r="B5444" s="2"/>
      <c r="BJ5444" s="3"/>
      <c r="BL5444" s="3"/>
      <c r="BN5444" s="3"/>
      <c r="BP5444" s="3"/>
    </row>
    <row r="5445" spans="1:68" x14ac:dyDescent="0.25">
      <c r="A5445" s="1"/>
      <c r="B5445" s="2"/>
      <c r="BJ5445" s="3"/>
      <c r="BL5445" s="3"/>
      <c r="BN5445" s="3"/>
      <c r="BP5445" s="3"/>
    </row>
    <row r="5446" spans="1:68" x14ac:dyDescent="0.25">
      <c r="A5446" s="1"/>
      <c r="B5446" s="2"/>
      <c r="BJ5446" s="3"/>
      <c r="BL5446" s="3"/>
      <c r="BN5446" s="3"/>
      <c r="BP5446" s="3"/>
    </row>
    <row r="5447" spans="1:68" x14ac:dyDescent="0.25">
      <c r="A5447" s="1"/>
      <c r="B5447" s="2"/>
      <c r="BJ5447" s="3"/>
      <c r="BL5447" s="3"/>
      <c r="BN5447" s="3"/>
      <c r="BP5447" s="3"/>
    </row>
    <row r="5448" spans="1:68" x14ac:dyDescent="0.25">
      <c r="A5448" s="1"/>
      <c r="B5448" s="2"/>
      <c r="BJ5448" s="3"/>
      <c r="BL5448" s="3"/>
      <c r="BN5448" s="3"/>
      <c r="BP5448" s="3"/>
    </row>
    <row r="5449" spans="1:68" x14ac:dyDescent="0.25">
      <c r="A5449" s="1"/>
      <c r="B5449" s="2"/>
      <c r="BJ5449" s="3"/>
      <c r="BL5449" s="3"/>
      <c r="BN5449" s="3"/>
      <c r="BP5449" s="3"/>
    </row>
    <row r="5450" spans="1:68" x14ac:dyDescent="0.25">
      <c r="A5450" s="1"/>
      <c r="B5450" s="2"/>
      <c r="BJ5450" s="3"/>
      <c r="BL5450" s="3"/>
      <c r="BN5450" s="3"/>
      <c r="BP5450" s="3"/>
    </row>
    <row r="5451" spans="1:68" x14ac:dyDescent="0.25">
      <c r="A5451" s="1"/>
      <c r="B5451" s="2"/>
      <c r="BJ5451" s="3"/>
      <c r="BL5451" s="3"/>
      <c r="BN5451" s="3"/>
      <c r="BP5451" s="3"/>
    </row>
    <row r="5452" spans="1:68" x14ac:dyDescent="0.25">
      <c r="A5452" s="1"/>
      <c r="B5452" s="2"/>
      <c r="BJ5452" s="3"/>
      <c r="BL5452" s="3"/>
      <c r="BN5452" s="3"/>
      <c r="BP5452" s="3"/>
    </row>
    <row r="5453" spans="1:68" x14ac:dyDescent="0.25">
      <c r="A5453" s="1"/>
      <c r="B5453" s="2"/>
      <c r="BJ5453" s="3"/>
      <c r="BL5453" s="3"/>
      <c r="BN5453" s="3"/>
      <c r="BP5453" s="3"/>
    </row>
    <row r="5454" spans="1:68" x14ac:dyDescent="0.25">
      <c r="A5454" s="1"/>
      <c r="B5454" s="2"/>
      <c r="BJ5454" s="3"/>
      <c r="BL5454" s="3"/>
      <c r="BN5454" s="3"/>
      <c r="BP5454" s="3"/>
    </row>
    <row r="5455" spans="1:68" x14ac:dyDescent="0.25">
      <c r="A5455" s="1"/>
      <c r="B5455" s="2"/>
      <c r="BJ5455" s="3"/>
      <c r="BL5455" s="3"/>
      <c r="BN5455" s="3"/>
      <c r="BP5455" s="3"/>
    </row>
    <row r="5456" spans="1:68" x14ac:dyDescent="0.25">
      <c r="A5456" s="1"/>
      <c r="B5456" s="2"/>
      <c r="BJ5456" s="3"/>
      <c r="BL5456" s="3"/>
      <c r="BN5456" s="3"/>
      <c r="BP5456" s="3"/>
    </row>
    <row r="5457" spans="1:68" x14ac:dyDescent="0.25">
      <c r="A5457" s="1"/>
      <c r="B5457" s="2"/>
      <c r="BJ5457" s="3"/>
      <c r="BL5457" s="3"/>
      <c r="BN5457" s="3"/>
      <c r="BP5457" s="3"/>
    </row>
    <row r="5458" spans="1:68" x14ac:dyDescent="0.25">
      <c r="A5458" s="1"/>
      <c r="B5458" s="2"/>
      <c r="BJ5458" s="3"/>
      <c r="BL5458" s="3"/>
      <c r="BN5458" s="3"/>
      <c r="BP5458" s="3"/>
    </row>
    <row r="5459" spans="1:68" x14ac:dyDescent="0.25">
      <c r="A5459" s="1"/>
      <c r="B5459" s="2"/>
      <c r="BJ5459" s="3"/>
      <c r="BL5459" s="3"/>
      <c r="BN5459" s="3"/>
      <c r="BP5459" s="3"/>
    </row>
    <row r="5460" spans="1:68" x14ac:dyDescent="0.25">
      <c r="A5460" s="1"/>
      <c r="B5460" s="2"/>
      <c r="BJ5460" s="3"/>
      <c r="BL5460" s="3"/>
      <c r="BN5460" s="3"/>
      <c r="BP5460" s="3"/>
    </row>
    <row r="5461" spans="1:68" x14ac:dyDescent="0.25">
      <c r="A5461" s="1"/>
      <c r="B5461" s="2"/>
      <c r="BJ5461" s="3"/>
      <c r="BL5461" s="3"/>
      <c r="BN5461" s="3"/>
      <c r="BP5461" s="3"/>
    </row>
    <row r="5462" spans="1:68" x14ac:dyDescent="0.25">
      <c r="A5462" s="1"/>
      <c r="B5462" s="2"/>
      <c r="BJ5462" s="3"/>
      <c r="BL5462" s="3"/>
      <c r="BN5462" s="3"/>
      <c r="BP5462" s="3"/>
    </row>
    <row r="5463" spans="1:68" x14ac:dyDescent="0.25">
      <c r="A5463" s="1"/>
      <c r="B5463" s="2"/>
      <c r="BJ5463" s="3"/>
      <c r="BL5463" s="3"/>
      <c r="BN5463" s="3"/>
      <c r="BP5463" s="3"/>
    </row>
    <row r="5464" spans="1:68" x14ac:dyDescent="0.25">
      <c r="A5464" s="1"/>
      <c r="B5464" s="2"/>
      <c r="BJ5464" s="3"/>
      <c r="BL5464" s="3"/>
      <c r="BN5464" s="3"/>
      <c r="BP5464" s="3"/>
    </row>
    <row r="5465" spans="1:68" x14ac:dyDescent="0.25">
      <c r="A5465" s="1"/>
      <c r="B5465" s="2"/>
      <c r="BJ5465" s="3"/>
      <c r="BL5465" s="3"/>
      <c r="BN5465" s="3"/>
      <c r="BP5465" s="3"/>
    </row>
    <row r="5466" spans="1:68" x14ac:dyDescent="0.25">
      <c r="A5466" s="1"/>
      <c r="B5466" s="2"/>
      <c r="BJ5466" s="3"/>
      <c r="BL5466" s="3"/>
      <c r="BN5466" s="3"/>
      <c r="BP5466" s="3"/>
    </row>
    <row r="5467" spans="1:68" x14ac:dyDescent="0.25">
      <c r="A5467" s="1"/>
      <c r="B5467" s="2"/>
      <c r="BJ5467" s="3"/>
      <c r="BL5467" s="3"/>
      <c r="BN5467" s="3"/>
      <c r="BP5467" s="3"/>
    </row>
    <row r="5468" spans="1:68" x14ac:dyDescent="0.25">
      <c r="A5468" s="1"/>
      <c r="B5468" s="2"/>
      <c r="BJ5468" s="3"/>
      <c r="BL5468" s="3"/>
      <c r="BN5468" s="3"/>
      <c r="BP5468" s="3"/>
    </row>
    <row r="5469" spans="1:68" x14ac:dyDescent="0.25">
      <c r="A5469" s="1"/>
      <c r="B5469" s="2"/>
      <c r="BJ5469" s="3"/>
      <c r="BL5469" s="3"/>
      <c r="BN5469" s="3"/>
      <c r="BP5469" s="3"/>
    </row>
    <row r="5470" spans="1:68" x14ac:dyDescent="0.25">
      <c r="A5470" s="1"/>
      <c r="B5470" s="2"/>
      <c r="BJ5470" s="3"/>
      <c r="BL5470" s="3"/>
      <c r="BN5470" s="3"/>
      <c r="BP5470" s="3"/>
    </row>
    <row r="5471" spans="1:68" x14ac:dyDescent="0.25">
      <c r="A5471" s="1"/>
      <c r="B5471" s="2"/>
      <c r="BJ5471" s="3"/>
      <c r="BL5471" s="3"/>
      <c r="BN5471" s="3"/>
      <c r="BP5471" s="3"/>
    </row>
    <row r="5472" spans="1:68" x14ac:dyDescent="0.25">
      <c r="A5472" s="1"/>
      <c r="B5472" s="2"/>
      <c r="BJ5472" s="3"/>
      <c r="BL5472" s="3"/>
      <c r="BN5472" s="3"/>
      <c r="BP5472" s="3"/>
    </row>
    <row r="5473" spans="1:68" x14ac:dyDescent="0.25">
      <c r="A5473" s="1"/>
      <c r="B5473" s="2"/>
      <c r="BJ5473" s="3"/>
      <c r="BL5473" s="3"/>
      <c r="BN5473" s="3"/>
      <c r="BP5473" s="3"/>
    </row>
    <row r="5474" spans="1:68" x14ac:dyDescent="0.25">
      <c r="A5474" s="1"/>
      <c r="B5474" s="2"/>
      <c r="BJ5474" s="3"/>
      <c r="BL5474" s="3"/>
      <c r="BN5474" s="3"/>
      <c r="BP5474" s="3"/>
    </row>
    <row r="5475" spans="1:68" x14ac:dyDescent="0.25">
      <c r="A5475" s="1"/>
      <c r="B5475" s="2"/>
      <c r="BJ5475" s="3"/>
      <c r="BL5475" s="3"/>
      <c r="BN5475" s="3"/>
      <c r="BP5475" s="3"/>
    </row>
    <row r="5476" spans="1:68" x14ac:dyDescent="0.25">
      <c r="A5476" s="1"/>
      <c r="B5476" s="2"/>
      <c r="BJ5476" s="3"/>
      <c r="BL5476" s="3"/>
      <c r="BN5476" s="3"/>
      <c r="BP5476" s="3"/>
    </row>
    <row r="5477" spans="1:68" x14ac:dyDescent="0.25">
      <c r="A5477" s="1"/>
      <c r="B5477" s="2"/>
      <c r="BJ5477" s="3"/>
      <c r="BL5477" s="3"/>
      <c r="BN5477" s="3"/>
      <c r="BP5477" s="3"/>
    </row>
    <row r="5478" spans="1:68" x14ac:dyDescent="0.25">
      <c r="A5478" s="1"/>
      <c r="B5478" s="2"/>
      <c r="BJ5478" s="3"/>
      <c r="BL5478" s="3"/>
      <c r="BN5478" s="3"/>
      <c r="BP5478" s="3"/>
    </row>
    <row r="5479" spans="1:68" x14ac:dyDescent="0.25">
      <c r="A5479" s="1"/>
      <c r="B5479" s="2"/>
      <c r="BJ5479" s="3"/>
      <c r="BL5479" s="3"/>
      <c r="BN5479" s="3"/>
      <c r="BP5479" s="3"/>
    </row>
    <row r="5480" spans="1:68" x14ac:dyDescent="0.25">
      <c r="A5480" s="1"/>
      <c r="B5480" s="2"/>
      <c r="BJ5480" s="3"/>
      <c r="BL5480" s="3"/>
      <c r="BN5480" s="3"/>
      <c r="BP5480" s="3"/>
    </row>
    <row r="5481" spans="1:68" x14ac:dyDescent="0.25">
      <c r="A5481" s="1"/>
      <c r="B5481" s="2"/>
      <c r="BJ5481" s="3"/>
      <c r="BL5481" s="3"/>
      <c r="BN5481" s="3"/>
      <c r="BP5481" s="3"/>
    </row>
    <row r="5482" spans="1:68" x14ac:dyDescent="0.25">
      <c r="A5482" s="1"/>
      <c r="B5482" s="2"/>
      <c r="BJ5482" s="3"/>
      <c r="BL5482" s="3"/>
      <c r="BN5482" s="3"/>
      <c r="BP5482" s="3"/>
    </row>
    <row r="5483" spans="1:68" x14ac:dyDescent="0.25">
      <c r="A5483" s="1"/>
      <c r="B5483" s="2"/>
      <c r="BJ5483" s="3"/>
      <c r="BL5483" s="3"/>
      <c r="BN5483" s="3"/>
      <c r="BP5483" s="3"/>
    </row>
    <row r="5484" spans="1:68" x14ac:dyDescent="0.25">
      <c r="A5484" s="1"/>
      <c r="B5484" s="2"/>
      <c r="BJ5484" s="3"/>
      <c r="BL5484" s="3"/>
      <c r="BN5484" s="3"/>
      <c r="BP5484" s="3"/>
    </row>
    <row r="5485" spans="1:68" x14ac:dyDescent="0.25">
      <c r="A5485" s="1"/>
      <c r="B5485" s="2"/>
      <c r="BJ5485" s="3"/>
      <c r="BL5485" s="3"/>
      <c r="BN5485" s="3"/>
      <c r="BP5485" s="3"/>
    </row>
    <row r="5486" spans="1:68" x14ac:dyDescent="0.25">
      <c r="A5486" s="1"/>
      <c r="B5486" s="2"/>
      <c r="BJ5486" s="3"/>
      <c r="BL5486" s="3"/>
      <c r="BN5486" s="3"/>
      <c r="BP5486" s="3"/>
    </row>
    <row r="5487" spans="1:68" x14ac:dyDescent="0.25">
      <c r="A5487" s="1"/>
      <c r="B5487" s="2"/>
      <c r="BJ5487" s="3"/>
      <c r="BL5487" s="3"/>
      <c r="BN5487" s="3"/>
      <c r="BP5487" s="3"/>
    </row>
    <row r="5488" spans="1:68" x14ac:dyDescent="0.25">
      <c r="A5488" s="1"/>
      <c r="B5488" s="2"/>
      <c r="BJ5488" s="3"/>
      <c r="BL5488" s="3"/>
      <c r="BN5488" s="3"/>
      <c r="BP5488" s="3"/>
    </row>
    <row r="5489" spans="1:68" x14ac:dyDescent="0.25">
      <c r="A5489" s="1"/>
      <c r="B5489" s="2"/>
      <c r="BJ5489" s="3"/>
      <c r="BL5489" s="3"/>
      <c r="BN5489" s="3"/>
      <c r="BP5489" s="3"/>
    </row>
    <row r="5490" spans="1:68" x14ac:dyDescent="0.25">
      <c r="A5490" s="1"/>
      <c r="B5490" s="2"/>
      <c r="BJ5490" s="3"/>
      <c r="BL5490" s="3"/>
      <c r="BN5490" s="3"/>
      <c r="BP5490" s="3"/>
    </row>
    <row r="5491" spans="1:68" x14ac:dyDescent="0.25">
      <c r="A5491" s="1"/>
      <c r="B5491" s="2"/>
      <c r="BJ5491" s="3"/>
      <c r="BL5491" s="3"/>
      <c r="BN5491" s="3"/>
      <c r="BP5491" s="3"/>
    </row>
    <row r="5492" spans="1:68" x14ac:dyDescent="0.25">
      <c r="A5492" s="1"/>
      <c r="B5492" s="2"/>
      <c r="BJ5492" s="3"/>
      <c r="BL5492" s="3"/>
      <c r="BN5492" s="3"/>
      <c r="BP5492" s="3"/>
    </row>
    <row r="5493" spans="1:68" x14ac:dyDescent="0.25">
      <c r="A5493" s="1"/>
      <c r="B5493" s="2"/>
      <c r="BJ5493" s="3"/>
      <c r="BL5493" s="3"/>
      <c r="BN5493" s="3"/>
      <c r="BP5493" s="3"/>
    </row>
    <row r="5494" spans="1:68" x14ac:dyDescent="0.25">
      <c r="A5494" s="1"/>
      <c r="B5494" s="2"/>
      <c r="BJ5494" s="3"/>
      <c r="BL5494" s="3"/>
      <c r="BN5494" s="3"/>
      <c r="BP5494" s="3"/>
    </row>
    <row r="5495" spans="1:68" x14ac:dyDescent="0.25">
      <c r="A5495" s="1"/>
      <c r="B5495" s="2"/>
      <c r="BJ5495" s="3"/>
      <c r="BL5495" s="3"/>
      <c r="BN5495" s="3"/>
      <c r="BP5495" s="3"/>
    </row>
    <row r="5496" spans="1:68" x14ac:dyDescent="0.25">
      <c r="A5496" s="1"/>
      <c r="B5496" s="2"/>
      <c r="BJ5496" s="3"/>
      <c r="BL5496" s="3"/>
      <c r="BN5496" s="3"/>
      <c r="BP5496" s="3"/>
    </row>
    <row r="5497" spans="1:68" x14ac:dyDescent="0.25">
      <c r="A5497" s="1"/>
      <c r="B5497" s="2"/>
      <c r="BJ5497" s="3"/>
      <c r="BL5497" s="3"/>
      <c r="BN5497" s="3"/>
      <c r="BP5497" s="3"/>
    </row>
    <row r="5498" spans="1:68" x14ac:dyDescent="0.25">
      <c r="A5498" s="1"/>
      <c r="B5498" s="2"/>
      <c r="BJ5498" s="3"/>
      <c r="BL5498" s="3"/>
      <c r="BN5498" s="3"/>
      <c r="BP5498" s="3"/>
    </row>
    <row r="5499" spans="1:68" x14ac:dyDescent="0.25">
      <c r="A5499" s="1"/>
      <c r="B5499" s="2"/>
      <c r="BJ5499" s="3"/>
      <c r="BL5499" s="3"/>
      <c r="BN5499" s="3"/>
      <c r="BP5499" s="3"/>
    </row>
    <row r="5500" spans="1:68" x14ac:dyDescent="0.25">
      <c r="A5500" s="1"/>
      <c r="B5500" s="2"/>
      <c r="BJ5500" s="3"/>
      <c r="BL5500" s="3"/>
      <c r="BN5500" s="3"/>
      <c r="BP5500" s="3"/>
    </row>
    <row r="5501" spans="1:68" x14ac:dyDescent="0.25">
      <c r="A5501" s="1"/>
      <c r="B5501" s="2"/>
      <c r="BJ5501" s="3"/>
      <c r="BL5501" s="3"/>
      <c r="BN5501" s="3"/>
      <c r="BP5501" s="3"/>
    </row>
    <row r="5502" spans="1:68" x14ac:dyDescent="0.25">
      <c r="A5502" s="1"/>
      <c r="B5502" s="2"/>
      <c r="BJ5502" s="3"/>
      <c r="BL5502" s="3"/>
      <c r="BN5502" s="3"/>
      <c r="BP5502" s="3"/>
    </row>
    <row r="5503" spans="1:68" x14ac:dyDescent="0.25">
      <c r="A5503" s="1"/>
      <c r="B5503" s="2"/>
      <c r="BJ5503" s="3"/>
      <c r="BL5503" s="3"/>
      <c r="BN5503" s="3"/>
      <c r="BP5503" s="3"/>
    </row>
    <row r="5504" spans="1:68" x14ac:dyDescent="0.25">
      <c r="A5504" s="1"/>
      <c r="B5504" s="2"/>
      <c r="BJ5504" s="3"/>
      <c r="BL5504" s="3"/>
      <c r="BN5504" s="3"/>
      <c r="BP5504" s="3"/>
    </row>
    <row r="5505" spans="1:68" x14ac:dyDescent="0.25">
      <c r="A5505" s="1"/>
      <c r="B5505" s="2"/>
      <c r="BJ5505" s="3"/>
      <c r="BL5505" s="3"/>
      <c r="BN5505" s="3"/>
      <c r="BP5505" s="3"/>
    </row>
    <row r="5506" spans="1:68" x14ac:dyDescent="0.25">
      <c r="A5506" s="1"/>
      <c r="B5506" s="2"/>
      <c r="BJ5506" s="3"/>
      <c r="BL5506" s="3"/>
      <c r="BN5506" s="3"/>
      <c r="BP5506" s="3"/>
    </row>
    <row r="5507" spans="1:68" x14ac:dyDescent="0.25">
      <c r="A5507" s="1"/>
      <c r="B5507" s="2"/>
      <c r="BJ5507" s="3"/>
      <c r="BL5507" s="3"/>
      <c r="BN5507" s="3"/>
      <c r="BP5507" s="3"/>
    </row>
    <row r="5508" spans="1:68" x14ac:dyDescent="0.25">
      <c r="A5508" s="1"/>
      <c r="B5508" s="2"/>
      <c r="BJ5508" s="3"/>
      <c r="BL5508" s="3"/>
      <c r="BN5508" s="3"/>
      <c r="BP5508" s="3"/>
    </row>
    <row r="5509" spans="1:68" x14ac:dyDescent="0.25">
      <c r="A5509" s="1"/>
      <c r="B5509" s="2"/>
      <c r="BJ5509" s="3"/>
      <c r="BL5509" s="3"/>
      <c r="BN5509" s="3"/>
      <c r="BP5509" s="3"/>
    </row>
    <row r="5510" spans="1:68" x14ac:dyDescent="0.25">
      <c r="A5510" s="1"/>
      <c r="B5510" s="2"/>
      <c r="BJ5510" s="3"/>
      <c r="BL5510" s="3"/>
      <c r="BN5510" s="3"/>
      <c r="BP5510" s="3"/>
    </row>
    <row r="5511" spans="1:68" x14ac:dyDescent="0.25">
      <c r="A5511" s="1"/>
      <c r="B5511" s="2"/>
      <c r="BJ5511" s="3"/>
      <c r="BL5511" s="3"/>
      <c r="BN5511" s="3"/>
      <c r="BP5511" s="3"/>
    </row>
    <row r="5512" spans="1:68" x14ac:dyDescent="0.25">
      <c r="A5512" s="1"/>
      <c r="B5512" s="2"/>
      <c r="BJ5512" s="3"/>
      <c r="BL5512" s="3"/>
      <c r="BN5512" s="3"/>
      <c r="BP5512" s="3"/>
    </row>
    <row r="5513" spans="1:68" x14ac:dyDescent="0.25">
      <c r="A5513" s="1"/>
      <c r="B5513" s="2"/>
      <c r="BJ5513" s="3"/>
      <c r="BL5513" s="3"/>
      <c r="BN5513" s="3"/>
      <c r="BP5513" s="3"/>
    </row>
    <row r="5514" spans="1:68" x14ac:dyDescent="0.25">
      <c r="A5514" s="1"/>
      <c r="B5514" s="2"/>
      <c r="BJ5514" s="3"/>
      <c r="BL5514" s="3"/>
      <c r="BN5514" s="3"/>
      <c r="BP5514" s="3"/>
    </row>
    <row r="5515" spans="1:68" x14ac:dyDescent="0.25">
      <c r="A5515" s="1"/>
      <c r="B5515" s="2"/>
      <c r="BJ5515" s="3"/>
      <c r="BL5515" s="3"/>
      <c r="BN5515" s="3"/>
      <c r="BP5515" s="3"/>
    </row>
    <row r="5516" spans="1:68" x14ac:dyDescent="0.25">
      <c r="A5516" s="1"/>
      <c r="B5516" s="2"/>
      <c r="BJ5516" s="3"/>
      <c r="BL5516" s="3"/>
      <c r="BN5516" s="3"/>
      <c r="BP5516" s="3"/>
    </row>
    <row r="5517" spans="1:68" x14ac:dyDescent="0.25">
      <c r="A5517" s="1"/>
      <c r="B5517" s="2"/>
      <c r="BJ5517" s="3"/>
      <c r="BL5517" s="3"/>
      <c r="BN5517" s="3"/>
      <c r="BP5517" s="3"/>
    </row>
    <row r="5518" spans="1:68" x14ac:dyDescent="0.25">
      <c r="A5518" s="1"/>
      <c r="B5518" s="2"/>
      <c r="BJ5518" s="3"/>
      <c r="BL5518" s="3"/>
      <c r="BN5518" s="3"/>
      <c r="BP5518" s="3"/>
    </row>
    <row r="5519" spans="1:68" x14ac:dyDescent="0.25">
      <c r="A5519" s="1"/>
      <c r="B5519" s="2"/>
      <c r="BJ5519" s="3"/>
      <c r="BL5519" s="3"/>
      <c r="BN5519" s="3"/>
      <c r="BP5519" s="3"/>
    </row>
    <row r="5520" spans="1:68" x14ac:dyDescent="0.25">
      <c r="A5520" s="1"/>
      <c r="B5520" s="2"/>
      <c r="BJ5520" s="3"/>
      <c r="BL5520" s="3"/>
      <c r="BN5520" s="3"/>
      <c r="BP5520" s="3"/>
    </row>
    <row r="5521" spans="1:68" x14ac:dyDescent="0.25">
      <c r="A5521" s="1"/>
      <c r="B5521" s="2"/>
      <c r="BJ5521" s="3"/>
      <c r="BL5521" s="3"/>
      <c r="BN5521" s="3"/>
      <c r="BP5521" s="3"/>
    </row>
    <row r="5522" spans="1:68" x14ac:dyDescent="0.25">
      <c r="A5522" s="1"/>
      <c r="B5522" s="2"/>
      <c r="BJ5522" s="3"/>
      <c r="BL5522" s="3"/>
      <c r="BN5522" s="3"/>
      <c r="BP5522" s="3"/>
    </row>
    <row r="5523" spans="1:68" x14ac:dyDescent="0.25">
      <c r="A5523" s="1"/>
      <c r="B5523" s="2"/>
      <c r="BJ5523" s="3"/>
      <c r="BL5523" s="3"/>
      <c r="BN5523" s="3"/>
      <c r="BP5523" s="3"/>
    </row>
    <row r="5524" spans="1:68" x14ac:dyDescent="0.25">
      <c r="A5524" s="1"/>
      <c r="B5524" s="2"/>
      <c r="BJ5524" s="3"/>
      <c r="BL5524" s="3"/>
      <c r="BN5524" s="3"/>
      <c r="BP5524" s="3"/>
    </row>
    <row r="5525" spans="1:68" x14ac:dyDescent="0.25">
      <c r="A5525" s="1"/>
      <c r="B5525" s="2"/>
      <c r="BJ5525" s="3"/>
      <c r="BL5525" s="3"/>
      <c r="BN5525" s="3"/>
      <c r="BP5525" s="3"/>
    </row>
    <row r="5526" spans="1:68" x14ac:dyDescent="0.25">
      <c r="A5526" s="1"/>
      <c r="B5526" s="2"/>
      <c r="BJ5526" s="3"/>
      <c r="BL5526" s="3"/>
      <c r="BN5526" s="3"/>
      <c r="BP5526" s="3"/>
    </row>
    <row r="5527" spans="1:68" x14ac:dyDescent="0.25">
      <c r="A5527" s="1"/>
      <c r="B5527" s="2"/>
      <c r="BJ5527" s="3"/>
      <c r="BL5527" s="3"/>
      <c r="BN5527" s="3"/>
      <c r="BP5527" s="3"/>
    </row>
    <row r="5528" spans="1:68" x14ac:dyDescent="0.25">
      <c r="A5528" s="1"/>
      <c r="B5528" s="2"/>
      <c r="BJ5528" s="3"/>
      <c r="BL5528" s="3"/>
      <c r="BN5528" s="3"/>
      <c r="BP5528" s="3"/>
    </row>
    <row r="5529" spans="1:68" x14ac:dyDescent="0.25">
      <c r="A5529" s="1"/>
      <c r="B5529" s="2"/>
      <c r="BJ5529" s="3"/>
      <c r="BL5529" s="3"/>
      <c r="BN5529" s="3"/>
      <c r="BP5529" s="3"/>
    </row>
    <row r="5530" spans="1:68" x14ac:dyDescent="0.25">
      <c r="A5530" s="1"/>
      <c r="B5530" s="2"/>
      <c r="BJ5530" s="3"/>
      <c r="BL5530" s="3"/>
      <c r="BN5530" s="3"/>
      <c r="BP5530" s="3"/>
    </row>
    <row r="5531" spans="1:68" x14ac:dyDescent="0.25">
      <c r="A5531" s="1"/>
      <c r="B5531" s="2"/>
      <c r="BJ5531" s="3"/>
      <c r="BL5531" s="3"/>
      <c r="BN5531" s="3"/>
      <c r="BP5531" s="3"/>
    </row>
    <row r="5532" spans="1:68" x14ac:dyDescent="0.25">
      <c r="A5532" s="1"/>
      <c r="B5532" s="2"/>
      <c r="BJ5532" s="3"/>
      <c r="BL5532" s="3"/>
      <c r="BN5532" s="3"/>
      <c r="BP5532" s="3"/>
    </row>
    <row r="5533" spans="1:68" x14ac:dyDescent="0.25">
      <c r="A5533" s="1"/>
      <c r="B5533" s="2"/>
      <c r="BJ5533" s="3"/>
      <c r="BL5533" s="3"/>
      <c r="BN5533" s="3"/>
      <c r="BP5533" s="3"/>
    </row>
    <row r="5534" spans="1:68" x14ac:dyDescent="0.25">
      <c r="A5534" s="1"/>
      <c r="B5534" s="2"/>
      <c r="BJ5534" s="3"/>
      <c r="BL5534" s="3"/>
      <c r="BN5534" s="3"/>
      <c r="BP5534" s="3"/>
    </row>
    <row r="5535" spans="1:68" x14ac:dyDescent="0.25">
      <c r="A5535" s="1"/>
      <c r="B5535" s="2"/>
      <c r="BJ5535" s="3"/>
      <c r="BL5535" s="3"/>
      <c r="BN5535" s="3"/>
      <c r="BP5535" s="3"/>
    </row>
    <row r="5536" spans="1:68" x14ac:dyDescent="0.25">
      <c r="A5536" s="1"/>
      <c r="B5536" s="2"/>
      <c r="BJ5536" s="3"/>
      <c r="BL5536" s="3"/>
      <c r="BN5536" s="3"/>
      <c r="BP5536" s="3"/>
    </row>
    <row r="5537" spans="1:68" x14ac:dyDescent="0.25">
      <c r="A5537" s="1"/>
      <c r="B5537" s="2"/>
      <c r="BJ5537" s="3"/>
      <c r="BL5537" s="3"/>
      <c r="BN5537" s="3"/>
      <c r="BP5537" s="3"/>
    </row>
    <row r="5538" spans="1:68" x14ac:dyDescent="0.25">
      <c r="A5538" s="1"/>
      <c r="B5538" s="2"/>
      <c r="BJ5538" s="3"/>
      <c r="BL5538" s="3"/>
      <c r="BN5538" s="3"/>
      <c r="BP5538" s="3"/>
    </row>
    <row r="5539" spans="1:68" x14ac:dyDescent="0.25">
      <c r="A5539" s="1"/>
      <c r="B5539" s="2"/>
      <c r="BJ5539" s="3"/>
      <c r="BL5539" s="3"/>
      <c r="BN5539" s="3"/>
      <c r="BP5539" s="3"/>
    </row>
    <row r="5540" spans="1:68" x14ac:dyDescent="0.25">
      <c r="A5540" s="1"/>
      <c r="B5540" s="2"/>
      <c r="BJ5540" s="3"/>
      <c r="BL5540" s="3"/>
      <c r="BN5540" s="3"/>
      <c r="BP5540" s="3"/>
    </row>
    <row r="5541" spans="1:68" x14ac:dyDescent="0.25">
      <c r="A5541" s="1"/>
      <c r="B5541" s="2"/>
      <c r="BJ5541" s="3"/>
      <c r="BL5541" s="3"/>
      <c r="BN5541" s="3"/>
      <c r="BP5541" s="3"/>
    </row>
    <row r="5542" spans="1:68" x14ac:dyDescent="0.25">
      <c r="A5542" s="1"/>
      <c r="B5542" s="2"/>
      <c r="BJ5542" s="3"/>
      <c r="BL5542" s="3"/>
      <c r="BN5542" s="3"/>
      <c r="BP5542" s="3"/>
    </row>
    <row r="5543" spans="1:68" x14ac:dyDescent="0.25">
      <c r="A5543" s="1"/>
      <c r="B5543" s="2"/>
      <c r="BJ5543" s="3"/>
      <c r="BL5543" s="3"/>
      <c r="BN5543" s="3"/>
      <c r="BP5543" s="3"/>
    </row>
    <row r="5544" spans="1:68" x14ac:dyDescent="0.25">
      <c r="A5544" s="1"/>
      <c r="B5544" s="2"/>
      <c r="BJ5544" s="3"/>
      <c r="BL5544" s="3"/>
      <c r="BN5544" s="3"/>
      <c r="BP5544" s="3"/>
    </row>
    <row r="5545" spans="1:68" x14ac:dyDescent="0.25">
      <c r="A5545" s="1"/>
      <c r="B5545" s="2"/>
      <c r="BJ5545" s="3"/>
      <c r="BL5545" s="3"/>
      <c r="BN5545" s="3"/>
      <c r="BP5545" s="3"/>
    </row>
    <row r="5546" spans="1:68" x14ac:dyDescent="0.25">
      <c r="A5546" s="1"/>
      <c r="B5546" s="2"/>
      <c r="BJ5546" s="3"/>
      <c r="BL5546" s="3"/>
      <c r="BN5546" s="3"/>
      <c r="BP5546" s="3"/>
    </row>
    <row r="5547" spans="1:68" x14ac:dyDescent="0.25">
      <c r="A5547" s="1"/>
      <c r="B5547" s="2"/>
      <c r="BJ5547" s="3"/>
      <c r="BL5547" s="3"/>
      <c r="BN5547" s="3"/>
      <c r="BP5547" s="3"/>
    </row>
    <row r="5548" spans="1:68" x14ac:dyDescent="0.25">
      <c r="A5548" s="1"/>
      <c r="B5548" s="2"/>
      <c r="BJ5548" s="3"/>
      <c r="BL5548" s="3"/>
      <c r="BN5548" s="3"/>
      <c r="BP5548" s="3"/>
    </row>
    <row r="5549" spans="1:68" x14ac:dyDescent="0.25">
      <c r="A5549" s="1"/>
      <c r="B5549" s="2"/>
      <c r="BJ5549" s="3"/>
      <c r="BL5549" s="3"/>
      <c r="BN5549" s="3"/>
      <c r="BP5549" s="3"/>
    </row>
    <row r="5550" spans="1:68" x14ac:dyDescent="0.25">
      <c r="A5550" s="1"/>
      <c r="B5550" s="2"/>
      <c r="BJ5550" s="3"/>
      <c r="BL5550" s="3"/>
      <c r="BN5550" s="3"/>
      <c r="BP5550" s="3"/>
    </row>
    <row r="5551" spans="1:68" x14ac:dyDescent="0.25">
      <c r="A5551" s="1"/>
      <c r="B5551" s="2"/>
      <c r="BJ5551" s="3"/>
      <c r="BL5551" s="3"/>
      <c r="BN5551" s="3"/>
      <c r="BP5551" s="3"/>
    </row>
    <row r="5552" spans="1:68" x14ac:dyDescent="0.25">
      <c r="A5552" s="1"/>
      <c r="B5552" s="2"/>
      <c r="BJ5552" s="3"/>
      <c r="BL5552" s="3"/>
      <c r="BN5552" s="3"/>
      <c r="BP5552" s="3"/>
    </row>
    <row r="5553" spans="1:68" x14ac:dyDescent="0.25">
      <c r="A5553" s="1"/>
      <c r="B5553" s="2"/>
      <c r="BJ5553" s="3"/>
      <c r="BL5553" s="3"/>
      <c r="BN5553" s="3"/>
      <c r="BP5553" s="3"/>
    </row>
    <row r="5554" spans="1:68" x14ac:dyDescent="0.25">
      <c r="A5554" s="1"/>
      <c r="B5554" s="2"/>
      <c r="BJ5554" s="3"/>
      <c r="BL5554" s="3"/>
      <c r="BN5554" s="3"/>
      <c r="BP5554" s="3"/>
    </row>
    <row r="5555" spans="1:68" x14ac:dyDescent="0.25">
      <c r="A5555" s="1"/>
      <c r="B5555" s="2"/>
      <c r="BJ5555" s="3"/>
      <c r="BL5555" s="3"/>
      <c r="BN5555" s="3"/>
      <c r="BP5555" s="3"/>
    </row>
    <row r="5556" spans="1:68" x14ac:dyDescent="0.25">
      <c r="A5556" s="1"/>
      <c r="B5556" s="2"/>
      <c r="BJ5556" s="3"/>
      <c r="BL5556" s="3"/>
      <c r="BN5556" s="3"/>
      <c r="BP5556" s="3"/>
    </row>
    <row r="5557" spans="1:68" x14ac:dyDescent="0.25">
      <c r="A5557" s="1"/>
      <c r="B5557" s="2"/>
      <c r="BJ5557" s="3"/>
      <c r="BL5557" s="3"/>
      <c r="BN5557" s="3"/>
      <c r="BP5557" s="3"/>
    </row>
    <row r="5558" spans="1:68" x14ac:dyDescent="0.25">
      <c r="A5558" s="1"/>
      <c r="B5558" s="2"/>
      <c r="BJ5558" s="3"/>
      <c r="BL5558" s="3"/>
      <c r="BN5558" s="3"/>
      <c r="BP5558" s="3"/>
    </row>
    <row r="5559" spans="1:68" x14ac:dyDescent="0.25">
      <c r="A5559" s="1"/>
      <c r="B5559" s="2"/>
      <c r="BJ5559" s="3"/>
      <c r="BL5559" s="3"/>
      <c r="BN5559" s="3"/>
      <c r="BP5559" s="3"/>
    </row>
    <row r="5560" spans="1:68" x14ac:dyDescent="0.25">
      <c r="A5560" s="1"/>
      <c r="B5560" s="2"/>
      <c r="BJ5560" s="3"/>
      <c r="BL5560" s="3"/>
      <c r="BN5560" s="3"/>
      <c r="BP5560" s="3"/>
    </row>
    <row r="5561" spans="1:68" x14ac:dyDescent="0.25">
      <c r="A5561" s="1"/>
      <c r="B5561" s="2"/>
      <c r="BJ5561" s="3"/>
      <c r="BL5561" s="3"/>
      <c r="BN5561" s="3"/>
      <c r="BP5561" s="3"/>
    </row>
    <row r="5562" spans="1:68" x14ac:dyDescent="0.25">
      <c r="A5562" s="1"/>
      <c r="B5562" s="2"/>
      <c r="BJ5562" s="3"/>
      <c r="BL5562" s="3"/>
      <c r="BN5562" s="3"/>
      <c r="BP5562" s="3"/>
    </row>
    <row r="5563" spans="1:68" x14ac:dyDescent="0.25">
      <c r="A5563" s="1"/>
      <c r="B5563" s="2"/>
      <c r="BJ5563" s="3"/>
      <c r="BL5563" s="3"/>
      <c r="BN5563" s="3"/>
      <c r="BP5563" s="3"/>
    </row>
    <row r="5564" spans="1:68" x14ac:dyDescent="0.25">
      <c r="A5564" s="1"/>
      <c r="B5564" s="2"/>
      <c r="BJ5564" s="3"/>
      <c r="BL5564" s="3"/>
      <c r="BN5564" s="3"/>
      <c r="BP5564" s="3"/>
    </row>
    <row r="5565" spans="1:68" x14ac:dyDescent="0.25">
      <c r="A5565" s="1"/>
      <c r="B5565" s="2"/>
      <c r="BJ5565" s="3"/>
      <c r="BL5565" s="3"/>
      <c r="BN5565" s="3"/>
      <c r="BP5565" s="3"/>
    </row>
    <row r="5566" spans="1:68" x14ac:dyDescent="0.25">
      <c r="A5566" s="1"/>
      <c r="B5566" s="2"/>
      <c r="BJ5566" s="3"/>
      <c r="BL5566" s="3"/>
      <c r="BN5566" s="3"/>
      <c r="BP5566" s="3"/>
    </row>
    <row r="5567" spans="1:68" x14ac:dyDescent="0.25">
      <c r="A5567" s="1"/>
      <c r="B5567" s="2"/>
      <c r="BJ5567" s="3"/>
      <c r="BL5567" s="3"/>
      <c r="BN5567" s="3"/>
      <c r="BP5567" s="3"/>
    </row>
    <row r="5568" spans="1:68" x14ac:dyDescent="0.25">
      <c r="A5568" s="1"/>
      <c r="B5568" s="2"/>
      <c r="BJ5568" s="3"/>
      <c r="BL5568" s="3"/>
      <c r="BN5568" s="3"/>
      <c r="BP5568" s="3"/>
    </row>
    <row r="5569" spans="1:68" x14ac:dyDescent="0.25">
      <c r="A5569" s="1"/>
      <c r="B5569" s="2"/>
      <c r="BJ5569" s="3"/>
      <c r="BL5569" s="3"/>
      <c r="BN5569" s="3"/>
      <c r="BP5569" s="3"/>
    </row>
    <row r="5570" spans="1:68" x14ac:dyDescent="0.25">
      <c r="A5570" s="1"/>
      <c r="B5570" s="2"/>
      <c r="BJ5570" s="3"/>
      <c r="BL5570" s="3"/>
      <c r="BN5570" s="3"/>
      <c r="BP5570" s="3"/>
    </row>
    <row r="5571" spans="1:68" x14ac:dyDescent="0.25">
      <c r="A5571" s="1"/>
      <c r="B5571" s="2"/>
      <c r="BJ5571" s="3"/>
      <c r="BL5571" s="3"/>
      <c r="BN5571" s="3"/>
      <c r="BP5571" s="3"/>
    </row>
    <row r="5572" spans="1:68" x14ac:dyDescent="0.25">
      <c r="A5572" s="1"/>
      <c r="B5572" s="2"/>
      <c r="BJ5572" s="3"/>
      <c r="BL5572" s="3"/>
      <c r="BN5572" s="3"/>
      <c r="BP5572" s="3"/>
    </row>
    <row r="5573" spans="1:68" x14ac:dyDescent="0.25">
      <c r="A5573" s="1"/>
      <c r="B5573" s="2"/>
      <c r="BJ5573" s="3"/>
      <c r="BL5573" s="3"/>
      <c r="BN5573" s="3"/>
      <c r="BP5573" s="3"/>
    </row>
    <row r="5574" spans="1:68" x14ac:dyDescent="0.25">
      <c r="A5574" s="1"/>
      <c r="B5574" s="2"/>
      <c r="BJ5574" s="3"/>
      <c r="BL5574" s="3"/>
      <c r="BN5574" s="3"/>
      <c r="BP5574" s="3"/>
    </row>
    <row r="5575" spans="1:68" x14ac:dyDescent="0.25">
      <c r="A5575" s="1"/>
      <c r="B5575" s="2"/>
      <c r="BJ5575" s="3"/>
      <c r="BL5575" s="3"/>
      <c r="BN5575" s="3"/>
      <c r="BP5575" s="3"/>
    </row>
    <row r="5576" spans="1:68" x14ac:dyDescent="0.25">
      <c r="A5576" s="1"/>
      <c r="B5576" s="2"/>
      <c r="BJ5576" s="3"/>
      <c r="BL5576" s="3"/>
      <c r="BN5576" s="3"/>
      <c r="BP5576" s="3"/>
    </row>
    <row r="5577" spans="1:68" x14ac:dyDescent="0.25">
      <c r="A5577" s="1"/>
      <c r="B5577" s="2"/>
      <c r="BJ5577" s="3"/>
      <c r="BL5577" s="3"/>
      <c r="BN5577" s="3"/>
      <c r="BP5577" s="3"/>
    </row>
    <row r="5578" spans="1:68" x14ac:dyDescent="0.25">
      <c r="A5578" s="1"/>
      <c r="B5578" s="2"/>
      <c r="BJ5578" s="3"/>
      <c r="BL5578" s="3"/>
      <c r="BN5578" s="3"/>
      <c r="BP5578" s="3"/>
    </row>
    <row r="5579" spans="1:68" x14ac:dyDescent="0.25">
      <c r="A5579" s="1"/>
      <c r="B5579" s="2"/>
      <c r="BJ5579" s="3"/>
      <c r="BL5579" s="3"/>
      <c r="BN5579" s="3"/>
      <c r="BP5579" s="3"/>
    </row>
    <row r="5580" spans="1:68" x14ac:dyDescent="0.25">
      <c r="A5580" s="1"/>
      <c r="B5580" s="2"/>
      <c r="BJ5580" s="3"/>
      <c r="BL5580" s="3"/>
      <c r="BN5580" s="3"/>
      <c r="BP5580" s="3"/>
    </row>
    <row r="5581" spans="1:68" x14ac:dyDescent="0.25">
      <c r="A5581" s="1"/>
      <c r="B5581" s="2"/>
      <c r="BJ5581" s="3"/>
      <c r="BL5581" s="3"/>
      <c r="BN5581" s="3"/>
      <c r="BP5581" s="3"/>
    </row>
    <row r="5582" spans="1:68" x14ac:dyDescent="0.25">
      <c r="A5582" s="1"/>
      <c r="B5582" s="2"/>
      <c r="BJ5582" s="3"/>
      <c r="BL5582" s="3"/>
      <c r="BN5582" s="3"/>
      <c r="BP5582" s="3"/>
    </row>
    <row r="5583" spans="1:68" x14ac:dyDescent="0.25">
      <c r="A5583" s="1"/>
      <c r="B5583" s="2"/>
      <c r="BJ5583" s="3"/>
      <c r="BL5583" s="3"/>
      <c r="BN5583" s="3"/>
      <c r="BP5583" s="3"/>
    </row>
    <row r="5584" spans="1:68" x14ac:dyDescent="0.25">
      <c r="A5584" s="1"/>
      <c r="B5584" s="2"/>
      <c r="BJ5584" s="3"/>
      <c r="BL5584" s="3"/>
      <c r="BN5584" s="3"/>
      <c r="BP5584" s="3"/>
    </row>
    <row r="5585" spans="1:68" x14ac:dyDescent="0.25">
      <c r="A5585" s="1"/>
      <c r="B5585" s="2"/>
      <c r="BJ5585" s="3"/>
      <c r="BL5585" s="3"/>
      <c r="BN5585" s="3"/>
      <c r="BP5585" s="3"/>
    </row>
    <row r="5586" spans="1:68" x14ac:dyDescent="0.25">
      <c r="A5586" s="1"/>
      <c r="B5586" s="2"/>
      <c r="BJ5586" s="3"/>
      <c r="BL5586" s="3"/>
      <c r="BN5586" s="3"/>
      <c r="BP5586" s="3"/>
    </row>
    <row r="5587" spans="1:68" x14ac:dyDescent="0.25">
      <c r="A5587" s="1"/>
      <c r="B5587" s="2"/>
      <c r="BJ5587" s="3"/>
      <c r="BL5587" s="3"/>
      <c r="BN5587" s="3"/>
      <c r="BP5587" s="3"/>
    </row>
    <row r="5588" spans="1:68" x14ac:dyDescent="0.25">
      <c r="A5588" s="1"/>
      <c r="B5588" s="2"/>
      <c r="BJ5588" s="3"/>
      <c r="BL5588" s="3"/>
      <c r="BN5588" s="3"/>
      <c r="BP5588" s="3"/>
    </row>
    <row r="5589" spans="1:68" x14ac:dyDescent="0.25">
      <c r="A5589" s="1"/>
      <c r="B5589" s="2"/>
      <c r="BJ5589" s="3"/>
      <c r="BL5589" s="3"/>
      <c r="BN5589" s="3"/>
      <c r="BP5589" s="3"/>
    </row>
    <row r="5590" spans="1:68" x14ac:dyDescent="0.25">
      <c r="A5590" s="1"/>
      <c r="B5590" s="2"/>
      <c r="BJ5590" s="3"/>
      <c r="BL5590" s="3"/>
      <c r="BN5590" s="3"/>
      <c r="BP5590" s="3"/>
    </row>
    <row r="5591" spans="1:68" x14ac:dyDescent="0.25">
      <c r="A5591" s="1"/>
      <c r="B5591" s="2"/>
      <c r="BJ5591" s="3"/>
      <c r="BL5591" s="3"/>
      <c r="BN5591" s="3"/>
      <c r="BP5591" s="3"/>
    </row>
    <row r="5592" spans="1:68" x14ac:dyDescent="0.25">
      <c r="A5592" s="1"/>
      <c r="B5592" s="2"/>
      <c r="BJ5592" s="3"/>
      <c r="BL5592" s="3"/>
      <c r="BN5592" s="3"/>
      <c r="BP5592" s="3"/>
    </row>
    <row r="5593" spans="1:68" x14ac:dyDescent="0.25">
      <c r="A5593" s="1"/>
      <c r="B5593" s="2"/>
      <c r="BJ5593" s="3"/>
      <c r="BL5593" s="3"/>
      <c r="BN5593" s="3"/>
      <c r="BP5593" s="3"/>
    </row>
    <row r="5594" spans="1:68" x14ac:dyDescent="0.25">
      <c r="A5594" s="1"/>
      <c r="B5594" s="2"/>
      <c r="BJ5594" s="3"/>
      <c r="BL5594" s="3"/>
      <c r="BN5594" s="3"/>
      <c r="BP5594" s="3"/>
    </row>
    <row r="5595" spans="1:68" x14ac:dyDescent="0.25">
      <c r="A5595" s="1"/>
      <c r="B5595" s="2"/>
      <c r="BJ5595" s="3"/>
      <c r="BL5595" s="3"/>
      <c r="BN5595" s="3"/>
      <c r="BP5595" s="3"/>
    </row>
    <row r="5596" spans="1:68" x14ac:dyDescent="0.25">
      <c r="A5596" s="1"/>
      <c r="B5596" s="2"/>
      <c r="BJ5596" s="3"/>
      <c r="BL5596" s="3"/>
      <c r="BN5596" s="3"/>
      <c r="BP5596" s="3"/>
    </row>
    <row r="5597" spans="1:68" x14ac:dyDescent="0.25">
      <c r="A5597" s="1"/>
      <c r="B5597" s="2"/>
      <c r="BJ5597" s="3"/>
      <c r="BL5597" s="3"/>
      <c r="BN5597" s="3"/>
      <c r="BP5597" s="3"/>
    </row>
    <row r="5598" spans="1:68" x14ac:dyDescent="0.25">
      <c r="A5598" s="1"/>
      <c r="B5598" s="2"/>
      <c r="BJ5598" s="3"/>
      <c r="BL5598" s="3"/>
      <c r="BN5598" s="3"/>
      <c r="BP5598" s="3"/>
    </row>
    <row r="5599" spans="1:68" x14ac:dyDescent="0.25">
      <c r="A5599" s="1"/>
      <c r="B5599" s="2"/>
      <c r="BJ5599" s="3"/>
      <c r="BL5599" s="3"/>
      <c r="BN5599" s="3"/>
      <c r="BP5599" s="3"/>
    </row>
    <row r="5600" spans="1:68" x14ac:dyDescent="0.25">
      <c r="A5600" s="1"/>
      <c r="B5600" s="2"/>
      <c r="BJ5600" s="3"/>
      <c r="BL5600" s="3"/>
      <c r="BN5600" s="3"/>
      <c r="BP5600" s="3"/>
    </row>
    <row r="5601" spans="1:68" x14ac:dyDescent="0.25">
      <c r="A5601" s="1"/>
      <c r="B5601" s="2"/>
      <c r="BJ5601" s="3"/>
      <c r="BL5601" s="3"/>
      <c r="BN5601" s="3"/>
      <c r="BP5601" s="3"/>
    </row>
    <row r="5602" spans="1:68" x14ac:dyDescent="0.25">
      <c r="A5602" s="1"/>
      <c r="B5602" s="2"/>
      <c r="BJ5602" s="3"/>
      <c r="BL5602" s="3"/>
      <c r="BN5602" s="3"/>
      <c r="BP5602" s="3"/>
    </row>
    <row r="5603" spans="1:68" x14ac:dyDescent="0.25">
      <c r="A5603" s="1"/>
      <c r="B5603" s="2"/>
      <c r="BJ5603" s="3"/>
      <c r="BL5603" s="3"/>
      <c r="BN5603" s="3"/>
      <c r="BP5603" s="3"/>
    </row>
    <row r="5604" spans="1:68" x14ac:dyDescent="0.25">
      <c r="A5604" s="1"/>
      <c r="B5604" s="2"/>
      <c r="BJ5604" s="3"/>
      <c r="BL5604" s="3"/>
      <c r="BN5604" s="3"/>
      <c r="BP5604" s="3"/>
    </row>
    <row r="5605" spans="1:68" x14ac:dyDescent="0.25">
      <c r="A5605" s="1"/>
      <c r="B5605" s="2"/>
      <c r="BJ5605" s="3"/>
      <c r="BL5605" s="3"/>
      <c r="BN5605" s="3"/>
      <c r="BP5605" s="3"/>
    </row>
    <row r="5606" spans="1:68" x14ac:dyDescent="0.25">
      <c r="A5606" s="1"/>
      <c r="B5606" s="2"/>
      <c r="BJ5606" s="3"/>
      <c r="BL5606" s="3"/>
      <c r="BN5606" s="3"/>
      <c r="BP5606" s="3"/>
    </row>
    <row r="5607" spans="1:68" x14ac:dyDescent="0.25">
      <c r="A5607" s="1"/>
      <c r="B5607" s="2"/>
      <c r="BJ5607" s="3"/>
      <c r="BL5607" s="3"/>
      <c r="BN5607" s="3"/>
      <c r="BP5607" s="3"/>
    </row>
    <row r="5608" spans="1:68" x14ac:dyDescent="0.25">
      <c r="A5608" s="1"/>
      <c r="B5608" s="2"/>
      <c r="BJ5608" s="3"/>
      <c r="BL5608" s="3"/>
      <c r="BN5608" s="3"/>
      <c r="BP5608" s="3"/>
    </row>
    <row r="5609" spans="1:68" x14ac:dyDescent="0.25">
      <c r="A5609" s="1"/>
      <c r="B5609" s="2"/>
      <c r="BJ5609" s="3"/>
      <c r="BL5609" s="3"/>
      <c r="BN5609" s="3"/>
      <c r="BP5609" s="3"/>
    </row>
    <row r="5610" spans="1:68" x14ac:dyDescent="0.25">
      <c r="A5610" s="1"/>
      <c r="B5610" s="2"/>
      <c r="BJ5610" s="3"/>
      <c r="BL5610" s="3"/>
      <c r="BN5610" s="3"/>
      <c r="BP5610" s="3"/>
    </row>
    <row r="5611" spans="1:68" x14ac:dyDescent="0.25">
      <c r="A5611" s="1"/>
      <c r="B5611" s="2"/>
      <c r="BJ5611" s="3"/>
      <c r="BL5611" s="3"/>
      <c r="BN5611" s="3"/>
      <c r="BP5611" s="3"/>
    </row>
    <row r="5612" spans="1:68" x14ac:dyDescent="0.25">
      <c r="A5612" s="1"/>
      <c r="B5612" s="2"/>
      <c r="BJ5612" s="3"/>
      <c r="BL5612" s="3"/>
      <c r="BN5612" s="3"/>
      <c r="BP5612" s="3"/>
    </row>
    <row r="5613" spans="1:68" x14ac:dyDescent="0.25">
      <c r="A5613" s="1"/>
      <c r="B5613" s="2"/>
      <c r="BJ5613" s="3"/>
      <c r="BL5613" s="3"/>
      <c r="BN5613" s="3"/>
      <c r="BP5613" s="3"/>
    </row>
    <row r="5614" spans="1:68" x14ac:dyDescent="0.25">
      <c r="A5614" s="1"/>
      <c r="B5614" s="2"/>
      <c r="BJ5614" s="3"/>
      <c r="BL5614" s="3"/>
      <c r="BN5614" s="3"/>
      <c r="BP5614" s="3"/>
    </row>
    <row r="5615" spans="1:68" x14ac:dyDescent="0.25">
      <c r="A5615" s="1"/>
      <c r="B5615" s="2"/>
      <c r="BJ5615" s="3"/>
      <c r="BL5615" s="3"/>
      <c r="BN5615" s="3"/>
      <c r="BP5615" s="3"/>
    </row>
    <row r="5616" spans="1:68" x14ac:dyDescent="0.25">
      <c r="A5616" s="1"/>
      <c r="B5616" s="2"/>
      <c r="BJ5616" s="3"/>
      <c r="BL5616" s="3"/>
      <c r="BN5616" s="3"/>
      <c r="BP5616" s="3"/>
    </row>
    <row r="5617" spans="1:68" x14ac:dyDescent="0.25">
      <c r="A5617" s="1"/>
      <c r="B5617" s="2"/>
      <c r="BJ5617" s="3"/>
      <c r="BL5617" s="3"/>
      <c r="BN5617" s="3"/>
      <c r="BP5617" s="3"/>
    </row>
    <row r="5618" spans="1:68" x14ac:dyDescent="0.25">
      <c r="A5618" s="1"/>
      <c r="B5618" s="2"/>
      <c r="BJ5618" s="3"/>
      <c r="BL5618" s="3"/>
      <c r="BN5618" s="3"/>
      <c r="BP5618" s="3"/>
    </row>
    <row r="5619" spans="1:68" x14ac:dyDescent="0.25">
      <c r="A5619" s="1"/>
      <c r="B5619" s="2"/>
      <c r="BJ5619" s="3"/>
      <c r="BL5619" s="3"/>
      <c r="BN5619" s="3"/>
      <c r="BP5619" s="3"/>
    </row>
    <row r="5620" spans="1:68" x14ac:dyDescent="0.25">
      <c r="A5620" s="1"/>
      <c r="B5620" s="2"/>
      <c r="BJ5620" s="3"/>
      <c r="BL5620" s="3"/>
      <c r="BN5620" s="3"/>
      <c r="BP5620" s="3"/>
    </row>
    <row r="5621" spans="1:68" x14ac:dyDescent="0.25">
      <c r="A5621" s="1"/>
      <c r="B5621" s="2"/>
      <c r="BJ5621" s="3"/>
      <c r="BL5621" s="3"/>
      <c r="BN5621" s="3"/>
      <c r="BP5621" s="3"/>
    </row>
    <row r="5622" spans="1:68" x14ac:dyDescent="0.25">
      <c r="A5622" s="1"/>
      <c r="B5622" s="2"/>
      <c r="BJ5622" s="3"/>
      <c r="BL5622" s="3"/>
      <c r="BN5622" s="3"/>
      <c r="BP5622" s="3"/>
    </row>
    <row r="5623" spans="1:68" x14ac:dyDescent="0.25">
      <c r="A5623" s="1"/>
      <c r="B5623" s="2"/>
      <c r="BJ5623" s="3"/>
      <c r="BL5623" s="3"/>
      <c r="BN5623" s="3"/>
      <c r="BP5623" s="3"/>
    </row>
    <row r="5624" spans="1:68" x14ac:dyDescent="0.25">
      <c r="A5624" s="1"/>
      <c r="B5624" s="2"/>
      <c r="BJ5624" s="3"/>
      <c r="BL5624" s="3"/>
      <c r="BN5624" s="3"/>
      <c r="BP5624" s="3"/>
    </row>
    <row r="5625" spans="1:68" x14ac:dyDescent="0.25">
      <c r="A5625" s="1"/>
      <c r="B5625" s="2"/>
      <c r="BJ5625" s="3"/>
      <c r="BL5625" s="3"/>
      <c r="BN5625" s="3"/>
      <c r="BP5625" s="3"/>
    </row>
    <row r="5626" spans="1:68" x14ac:dyDescent="0.25">
      <c r="A5626" s="1"/>
      <c r="B5626" s="2"/>
      <c r="BJ5626" s="3"/>
      <c r="BL5626" s="3"/>
      <c r="BN5626" s="3"/>
      <c r="BP5626" s="3"/>
    </row>
    <row r="5627" spans="1:68" x14ac:dyDescent="0.25">
      <c r="A5627" s="1"/>
      <c r="B5627" s="2"/>
      <c r="BJ5627" s="3"/>
      <c r="BL5627" s="3"/>
      <c r="BN5627" s="3"/>
      <c r="BP5627" s="3"/>
    </row>
    <row r="5628" spans="1:68" x14ac:dyDescent="0.25">
      <c r="A5628" s="1"/>
      <c r="B5628" s="2"/>
      <c r="BJ5628" s="3"/>
      <c r="BL5628" s="3"/>
      <c r="BN5628" s="3"/>
      <c r="BP5628" s="3"/>
    </row>
    <row r="5629" spans="1:68" x14ac:dyDescent="0.25">
      <c r="A5629" s="1"/>
      <c r="B5629" s="2"/>
      <c r="BJ5629" s="3"/>
      <c r="BL5629" s="3"/>
      <c r="BN5629" s="3"/>
      <c r="BP5629" s="3"/>
    </row>
    <row r="5630" spans="1:68" x14ac:dyDescent="0.25">
      <c r="A5630" s="1"/>
      <c r="B5630" s="2"/>
      <c r="BJ5630" s="3"/>
      <c r="BL5630" s="3"/>
      <c r="BN5630" s="3"/>
      <c r="BP5630" s="3"/>
    </row>
    <row r="5631" spans="1:68" x14ac:dyDescent="0.25">
      <c r="A5631" s="1"/>
      <c r="B5631" s="2"/>
      <c r="BJ5631" s="3"/>
      <c r="BL5631" s="3"/>
      <c r="BN5631" s="3"/>
      <c r="BP5631" s="3"/>
    </row>
    <row r="5632" spans="1:68" x14ac:dyDescent="0.25">
      <c r="A5632" s="1"/>
      <c r="B5632" s="2"/>
      <c r="BJ5632" s="3"/>
      <c r="BL5632" s="3"/>
      <c r="BN5632" s="3"/>
      <c r="BP5632" s="3"/>
    </row>
    <row r="5633" spans="1:68" x14ac:dyDescent="0.25">
      <c r="A5633" s="1"/>
      <c r="B5633" s="2"/>
      <c r="BJ5633" s="3"/>
      <c r="BL5633" s="3"/>
      <c r="BN5633" s="3"/>
      <c r="BP5633" s="3"/>
    </row>
    <row r="5634" spans="1:68" x14ac:dyDescent="0.25">
      <c r="A5634" s="1"/>
      <c r="B5634" s="2"/>
      <c r="BJ5634" s="3"/>
      <c r="BL5634" s="3"/>
      <c r="BN5634" s="3"/>
      <c r="BP5634" s="3"/>
    </row>
    <row r="5635" spans="1:68" x14ac:dyDescent="0.25">
      <c r="A5635" s="1"/>
      <c r="B5635" s="2"/>
      <c r="BJ5635" s="3"/>
      <c r="BL5635" s="3"/>
      <c r="BN5635" s="3"/>
      <c r="BP5635" s="3"/>
    </row>
    <row r="5636" spans="1:68" x14ac:dyDescent="0.25">
      <c r="A5636" s="1"/>
      <c r="B5636" s="2"/>
      <c r="BJ5636" s="3"/>
      <c r="BL5636" s="3"/>
      <c r="BN5636" s="3"/>
      <c r="BP5636" s="3"/>
    </row>
    <row r="5637" spans="1:68" x14ac:dyDescent="0.25">
      <c r="A5637" s="1"/>
      <c r="B5637" s="2"/>
      <c r="BJ5637" s="3"/>
      <c r="BL5637" s="3"/>
      <c r="BN5637" s="3"/>
      <c r="BP5637" s="3"/>
    </row>
    <row r="5638" spans="1:68" x14ac:dyDescent="0.25">
      <c r="A5638" s="1"/>
      <c r="B5638" s="2"/>
      <c r="BJ5638" s="3"/>
      <c r="BL5638" s="3"/>
      <c r="BN5638" s="3"/>
      <c r="BP5638" s="3"/>
    </row>
    <row r="5639" spans="1:68" x14ac:dyDescent="0.25">
      <c r="A5639" s="1"/>
      <c r="B5639" s="2"/>
      <c r="BJ5639" s="3"/>
      <c r="BL5639" s="3"/>
      <c r="BN5639" s="3"/>
      <c r="BP5639" s="3"/>
    </row>
    <row r="5640" spans="1:68" x14ac:dyDescent="0.25">
      <c r="A5640" s="1"/>
      <c r="B5640" s="2"/>
      <c r="BJ5640" s="3"/>
      <c r="BL5640" s="3"/>
      <c r="BN5640" s="3"/>
      <c r="BP5640" s="3"/>
    </row>
    <row r="5641" spans="1:68" x14ac:dyDescent="0.25">
      <c r="A5641" s="1"/>
      <c r="B5641" s="2"/>
      <c r="BJ5641" s="3"/>
      <c r="BL5641" s="3"/>
      <c r="BN5641" s="3"/>
      <c r="BP5641" s="3"/>
    </row>
    <row r="5642" spans="1:68" x14ac:dyDescent="0.25">
      <c r="A5642" s="1"/>
      <c r="B5642" s="2"/>
      <c r="BJ5642" s="3"/>
      <c r="BL5642" s="3"/>
      <c r="BN5642" s="3"/>
      <c r="BP5642" s="3"/>
    </row>
    <row r="5643" spans="1:68" x14ac:dyDescent="0.25">
      <c r="A5643" s="1"/>
      <c r="B5643" s="2"/>
      <c r="BJ5643" s="3"/>
      <c r="BL5643" s="3"/>
      <c r="BN5643" s="3"/>
      <c r="BP5643" s="3"/>
    </row>
    <row r="5644" spans="1:68" x14ac:dyDescent="0.25">
      <c r="A5644" s="1"/>
      <c r="B5644" s="2"/>
      <c r="BJ5644" s="3"/>
      <c r="BL5644" s="3"/>
      <c r="BN5644" s="3"/>
      <c r="BP5644" s="3"/>
    </row>
    <row r="5645" spans="1:68" x14ac:dyDescent="0.25">
      <c r="A5645" s="1"/>
      <c r="B5645" s="2"/>
      <c r="BJ5645" s="3"/>
      <c r="BL5645" s="3"/>
      <c r="BN5645" s="3"/>
      <c r="BP5645" s="3"/>
    </row>
    <row r="5646" spans="1:68" x14ac:dyDescent="0.25">
      <c r="A5646" s="1"/>
      <c r="B5646" s="2"/>
      <c r="BJ5646" s="3"/>
      <c r="BL5646" s="3"/>
      <c r="BN5646" s="3"/>
      <c r="BP5646" s="3"/>
    </row>
    <row r="5647" spans="1:68" x14ac:dyDescent="0.25">
      <c r="A5647" s="1"/>
      <c r="B5647" s="2"/>
      <c r="BJ5647" s="3"/>
      <c r="BL5647" s="3"/>
      <c r="BN5647" s="3"/>
      <c r="BP5647" s="3"/>
    </row>
    <row r="5648" spans="1:68" x14ac:dyDescent="0.25">
      <c r="A5648" s="1"/>
      <c r="B5648" s="2"/>
      <c r="BJ5648" s="3"/>
      <c r="BL5648" s="3"/>
      <c r="BN5648" s="3"/>
      <c r="BP5648" s="3"/>
    </row>
    <row r="5649" spans="1:68" x14ac:dyDescent="0.25">
      <c r="A5649" s="1"/>
      <c r="B5649" s="2"/>
      <c r="BJ5649" s="3"/>
      <c r="BL5649" s="3"/>
      <c r="BN5649" s="3"/>
      <c r="BP5649" s="3"/>
    </row>
    <row r="5650" spans="1:68" x14ac:dyDescent="0.25">
      <c r="A5650" s="1"/>
      <c r="B5650" s="2"/>
      <c r="BJ5650" s="3"/>
      <c r="BL5650" s="3"/>
      <c r="BN5650" s="3"/>
      <c r="BP5650" s="3"/>
    </row>
    <row r="5651" spans="1:68" x14ac:dyDescent="0.25">
      <c r="A5651" s="1"/>
      <c r="B5651" s="2"/>
      <c r="BJ5651" s="3"/>
      <c r="BL5651" s="3"/>
      <c r="BN5651" s="3"/>
      <c r="BP5651" s="3"/>
    </row>
    <row r="5652" spans="1:68" x14ac:dyDescent="0.25">
      <c r="A5652" s="1"/>
      <c r="B5652" s="2"/>
      <c r="BJ5652" s="3"/>
      <c r="BL5652" s="3"/>
      <c r="BN5652" s="3"/>
      <c r="BP5652" s="3"/>
    </row>
    <row r="5653" spans="1:68" x14ac:dyDescent="0.25">
      <c r="A5653" s="1"/>
      <c r="B5653" s="2"/>
      <c r="BJ5653" s="3"/>
      <c r="BL5653" s="3"/>
      <c r="BN5653" s="3"/>
      <c r="BP5653" s="3"/>
    </row>
    <row r="5654" spans="1:68" x14ac:dyDescent="0.25">
      <c r="A5654" s="1"/>
      <c r="B5654" s="2"/>
      <c r="BJ5654" s="3"/>
      <c r="BL5654" s="3"/>
      <c r="BN5654" s="3"/>
      <c r="BP5654" s="3"/>
    </row>
    <row r="5655" spans="1:68" x14ac:dyDescent="0.25">
      <c r="A5655" s="1"/>
      <c r="B5655" s="2"/>
      <c r="BJ5655" s="3"/>
      <c r="BL5655" s="3"/>
      <c r="BN5655" s="3"/>
      <c r="BP5655" s="3"/>
    </row>
    <row r="5656" spans="1:68" x14ac:dyDescent="0.25">
      <c r="A5656" s="1"/>
      <c r="B5656" s="2"/>
      <c r="BJ5656" s="3"/>
      <c r="BL5656" s="3"/>
      <c r="BN5656" s="3"/>
      <c r="BP5656" s="3"/>
    </row>
    <row r="5657" spans="1:68" x14ac:dyDescent="0.25">
      <c r="A5657" s="1"/>
      <c r="B5657" s="2"/>
      <c r="BJ5657" s="3"/>
      <c r="BL5657" s="3"/>
      <c r="BN5657" s="3"/>
      <c r="BP5657" s="3"/>
    </row>
    <row r="5658" spans="1:68" x14ac:dyDescent="0.25">
      <c r="A5658" s="1"/>
      <c r="B5658" s="2"/>
      <c r="BJ5658" s="3"/>
      <c r="BL5658" s="3"/>
      <c r="BN5658" s="3"/>
      <c r="BP5658" s="3"/>
    </row>
    <row r="5659" spans="1:68" x14ac:dyDescent="0.25">
      <c r="A5659" s="1"/>
      <c r="B5659" s="2"/>
      <c r="BJ5659" s="3"/>
      <c r="BL5659" s="3"/>
      <c r="BN5659" s="3"/>
      <c r="BP5659" s="3"/>
    </row>
    <row r="5660" spans="1:68" x14ac:dyDescent="0.25">
      <c r="A5660" s="1"/>
      <c r="B5660" s="2"/>
      <c r="BJ5660" s="3"/>
      <c r="BL5660" s="3"/>
      <c r="BN5660" s="3"/>
      <c r="BP5660" s="3"/>
    </row>
    <row r="5661" spans="1:68" x14ac:dyDescent="0.25">
      <c r="A5661" s="1"/>
      <c r="B5661" s="2"/>
      <c r="BJ5661" s="3"/>
      <c r="BL5661" s="3"/>
      <c r="BN5661" s="3"/>
      <c r="BP5661" s="3"/>
    </row>
    <row r="5662" spans="1:68" x14ac:dyDescent="0.25">
      <c r="A5662" s="1"/>
      <c r="B5662" s="2"/>
      <c r="BJ5662" s="3"/>
      <c r="BL5662" s="3"/>
      <c r="BN5662" s="3"/>
      <c r="BP5662" s="3"/>
    </row>
    <row r="5663" spans="1:68" x14ac:dyDescent="0.25">
      <c r="A5663" s="1"/>
      <c r="B5663" s="2"/>
      <c r="BJ5663" s="3"/>
      <c r="BL5663" s="3"/>
      <c r="BN5663" s="3"/>
      <c r="BP5663" s="3"/>
    </row>
    <row r="5664" spans="1:68" x14ac:dyDescent="0.25">
      <c r="A5664" s="1"/>
      <c r="B5664" s="2"/>
      <c r="BJ5664" s="3"/>
      <c r="BL5664" s="3"/>
      <c r="BN5664" s="3"/>
      <c r="BP5664" s="3"/>
    </row>
    <row r="5665" spans="1:68" x14ac:dyDescent="0.25">
      <c r="A5665" s="1"/>
      <c r="B5665" s="2"/>
      <c r="BJ5665" s="3"/>
      <c r="BL5665" s="3"/>
      <c r="BN5665" s="3"/>
      <c r="BP5665" s="3"/>
    </row>
    <row r="5666" spans="1:68" x14ac:dyDescent="0.25">
      <c r="A5666" s="1"/>
      <c r="B5666" s="2"/>
      <c r="BJ5666" s="3"/>
      <c r="BL5666" s="3"/>
      <c r="BN5666" s="3"/>
      <c r="BP5666" s="3"/>
    </row>
    <row r="5667" spans="1:68" x14ac:dyDescent="0.25">
      <c r="A5667" s="1"/>
      <c r="B5667" s="2"/>
      <c r="BJ5667" s="3"/>
      <c r="BL5667" s="3"/>
      <c r="BN5667" s="3"/>
      <c r="BP5667" s="3"/>
    </row>
    <row r="5668" spans="1:68" x14ac:dyDescent="0.25">
      <c r="A5668" s="1"/>
      <c r="B5668" s="2"/>
      <c r="BJ5668" s="3"/>
      <c r="BL5668" s="3"/>
      <c r="BN5668" s="3"/>
      <c r="BP5668" s="3"/>
    </row>
    <row r="5669" spans="1:68" x14ac:dyDescent="0.25">
      <c r="A5669" s="1"/>
      <c r="B5669" s="2"/>
      <c r="BJ5669" s="3"/>
      <c r="BL5669" s="3"/>
      <c r="BN5669" s="3"/>
      <c r="BP5669" s="3"/>
    </row>
    <row r="5670" spans="1:68" x14ac:dyDescent="0.25">
      <c r="A5670" s="1"/>
      <c r="B5670" s="2"/>
      <c r="BJ5670" s="3"/>
      <c r="BL5670" s="3"/>
      <c r="BN5670" s="3"/>
      <c r="BP5670" s="3"/>
    </row>
    <row r="5671" spans="1:68" x14ac:dyDescent="0.25">
      <c r="A5671" s="1"/>
      <c r="B5671" s="2"/>
      <c r="BJ5671" s="3"/>
      <c r="BL5671" s="3"/>
      <c r="BN5671" s="3"/>
      <c r="BP5671" s="3"/>
    </row>
    <row r="5672" spans="1:68" x14ac:dyDescent="0.25">
      <c r="A5672" s="1"/>
      <c r="B5672" s="2"/>
      <c r="BJ5672" s="3"/>
      <c r="BL5672" s="3"/>
      <c r="BN5672" s="3"/>
      <c r="BP5672" s="3"/>
    </row>
    <row r="5673" spans="1:68" x14ac:dyDescent="0.25">
      <c r="A5673" s="1"/>
      <c r="B5673" s="2"/>
      <c r="BJ5673" s="3"/>
      <c r="BL5673" s="3"/>
      <c r="BN5673" s="3"/>
      <c r="BP5673" s="3"/>
    </row>
    <row r="5674" spans="1:68" x14ac:dyDescent="0.25">
      <c r="A5674" s="1"/>
      <c r="B5674" s="2"/>
      <c r="BJ5674" s="3"/>
      <c r="BL5674" s="3"/>
      <c r="BN5674" s="3"/>
      <c r="BP5674" s="3"/>
    </row>
    <row r="5675" spans="1:68" x14ac:dyDescent="0.25">
      <c r="A5675" s="1"/>
      <c r="B5675" s="2"/>
      <c r="BJ5675" s="3"/>
      <c r="BL5675" s="3"/>
      <c r="BN5675" s="3"/>
      <c r="BP5675" s="3"/>
    </row>
    <row r="5676" spans="1:68" x14ac:dyDescent="0.25">
      <c r="A5676" s="1"/>
      <c r="B5676" s="2"/>
      <c r="BJ5676" s="3"/>
      <c r="BL5676" s="3"/>
      <c r="BN5676" s="3"/>
      <c r="BP5676" s="3"/>
    </row>
    <row r="5677" spans="1:68" x14ac:dyDescent="0.25">
      <c r="A5677" s="1"/>
      <c r="B5677" s="2"/>
      <c r="BJ5677" s="3"/>
      <c r="BL5677" s="3"/>
      <c r="BN5677" s="3"/>
      <c r="BP5677" s="3"/>
    </row>
    <row r="5678" spans="1:68" x14ac:dyDescent="0.25">
      <c r="A5678" s="1"/>
      <c r="B5678" s="2"/>
      <c r="BJ5678" s="3"/>
      <c r="BL5678" s="3"/>
      <c r="BN5678" s="3"/>
      <c r="BP5678" s="3"/>
    </row>
    <row r="5679" spans="1:68" x14ac:dyDescent="0.25">
      <c r="A5679" s="1"/>
      <c r="B5679" s="2"/>
      <c r="BJ5679" s="3"/>
      <c r="BL5679" s="3"/>
      <c r="BN5679" s="3"/>
      <c r="BP5679" s="3"/>
    </row>
    <row r="5680" spans="1:68" x14ac:dyDescent="0.25">
      <c r="A5680" s="1"/>
      <c r="B5680" s="2"/>
      <c r="BJ5680" s="3"/>
      <c r="BL5680" s="3"/>
      <c r="BN5680" s="3"/>
      <c r="BP5680" s="3"/>
    </row>
    <row r="5681" spans="1:68" x14ac:dyDescent="0.25">
      <c r="A5681" s="1"/>
      <c r="B5681" s="2"/>
      <c r="BJ5681" s="3"/>
      <c r="BL5681" s="3"/>
      <c r="BN5681" s="3"/>
      <c r="BP5681" s="3"/>
    </row>
    <row r="5682" spans="1:68" x14ac:dyDescent="0.25">
      <c r="A5682" s="1"/>
      <c r="B5682" s="2"/>
      <c r="BJ5682" s="3"/>
      <c r="BL5682" s="3"/>
      <c r="BN5682" s="3"/>
      <c r="BP5682" s="3"/>
    </row>
    <row r="5683" spans="1:68" x14ac:dyDescent="0.25">
      <c r="A5683" s="1"/>
      <c r="B5683" s="2"/>
      <c r="BJ5683" s="3"/>
      <c r="BL5683" s="3"/>
      <c r="BN5683" s="3"/>
      <c r="BP5683" s="3"/>
    </row>
    <row r="5684" spans="1:68" x14ac:dyDescent="0.25">
      <c r="A5684" s="1"/>
      <c r="B5684" s="2"/>
      <c r="BJ5684" s="3"/>
      <c r="BL5684" s="3"/>
      <c r="BN5684" s="3"/>
      <c r="BP5684" s="3"/>
    </row>
    <row r="5685" spans="1:68" x14ac:dyDescent="0.25">
      <c r="A5685" s="1"/>
      <c r="B5685" s="2"/>
      <c r="BJ5685" s="3"/>
      <c r="BL5685" s="3"/>
      <c r="BN5685" s="3"/>
      <c r="BP5685" s="3"/>
    </row>
    <row r="5686" spans="1:68" x14ac:dyDescent="0.25">
      <c r="A5686" s="1"/>
      <c r="B5686" s="2"/>
      <c r="BJ5686" s="3"/>
      <c r="BL5686" s="3"/>
      <c r="BN5686" s="3"/>
      <c r="BP5686" s="3"/>
    </row>
    <row r="5687" spans="1:68" x14ac:dyDescent="0.25">
      <c r="A5687" s="1"/>
      <c r="B5687" s="2"/>
      <c r="BJ5687" s="3"/>
      <c r="BL5687" s="3"/>
      <c r="BN5687" s="3"/>
      <c r="BP5687" s="3"/>
    </row>
    <row r="5688" spans="1:68" x14ac:dyDescent="0.25">
      <c r="A5688" s="1"/>
      <c r="B5688" s="2"/>
      <c r="BJ5688" s="3"/>
      <c r="BL5688" s="3"/>
      <c r="BN5688" s="3"/>
      <c r="BP5688" s="3"/>
    </row>
    <row r="5689" spans="1:68" x14ac:dyDescent="0.25">
      <c r="A5689" s="1"/>
      <c r="B5689" s="2"/>
      <c r="BJ5689" s="3"/>
      <c r="BL5689" s="3"/>
      <c r="BN5689" s="3"/>
      <c r="BP5689" s="3"/>
    </row>
    <row r="5690" spans="1:68" x14ac:dyDescent="0.25">
      <c r="A5690" s="1"/>
      <c r="B5690" s="2"/>
      <c r="BJ5690" s="3"/>
      <c r="BL5690" s="3"/>
      <c r="BN5690" s="3"/>
      <c r="BP5690" s="3"/>
    </row>
    <row r="5691" spans="1:68" x14ac:dyDescent="0.25">
      <c r="A5691" s="1"/>
      <c r="B5691" s="2"/>
      <c r="BJ5691" s="3"/>
      <c r="BL5691" s="3"/>
      <c r="BN5691" s="3"/>
      <c r="BP5691" s="3"/>
    </row>
    <row r="5692" spans="1:68" x14ac:dyDescent="0.25">
      <c r="A5692" s="1"/>
      <c r="B5692" s="2"/>
      <c r="BJ5692" s="3"/>
      <c r="BL5692" s="3"/>
      <c r="BN5692" s="3"/>
      <c r="BP5692" s="3"/>
    </row>
    <row r="5693" spans="1:68" x14ac:dyDescent="0.25">
      <c r="A5693" s="1"/>
      <c r="B5693" s="2"/>
      <c r="BJ5693" s="3"/>
      <c r="BL5693" s="3"/>
      <c r="BN5693" s="3"/>
      <c r="BP5693" s="3"/>
    </row>
    <row r="5694" spans="1:68" x14ac:dyDescent="0.25">
      <c r="A5694" s="1"/>
      <c r="B5694" s="2"/>
      <c r="BJ5694" s="3"/>
      <c r="BL5694" s="3"/>
      <c r="BN5694" s="3"/>
      <c r="BP5694" s="3"/>
    </row>
    <row r="5695" spans="1:68" x14ac:dyDescent="0.25">
      <c r="A5695" s="1"/>
      <c r="B5695" s="2"/>
      <c r="BJ5695" s="3"/>
      <c r="BL5695" s="3"/>
      <c r="BN5695" s="3"/>
      <c r="BP5695" s="3"/>
    </row>
    <row r="5696" spans="1:68" x14ac:dyDescent="0.25">
      <c r="A5696" s="1"/>
      <c r="B5696" s="2"/>
      <c r="BJ5696" s="3"/>
      <c r="BL5696" s="3"/>
      <c r="BN5696" s="3"/>
      <c r="BP5696" s="3"/>
    </row>
    <row r="5697" spans="1:68" x14ac:dyDescent="0.25">
      <c r="A5697" s="1"/>
      <c r="B5697" s="2"/>
      <c r="BJ5697" s="3"/>
      <c r="BL5697" s="3"/>
      <c r="BN5697" s="3"/>
      <c r="BP5697" s="3"/>
    </row>
    <row r="5698" spans="1:68" x14ac:dyDescent="0.25">
      <c r="A5698" s="1"/>
      <c r="B5698" s="2"/>
      <c r="BJ5698" s="3"/>
      <c r="BL5698" s="3"/>
      <c r="BN5698" s="3"/>
      <c r="BP5698" s="3"/>
    </row>
    <row r="5699" spans="1:68" x14ac:dyDescent="0.25">
      <c r="A5699" s="1"/>
      <c r="B5699" s="2"/>
      <c r="BJ5699" s="3"/>
      <c r="BL5699" s="3"/>
      <c r="BN5699" s="3"/>
      <c r="BP5699" s="3"/>
    </row>
    <row r="5700" spans="1:68" x14ac:dyDescent="0.25">
      <c r="A5700" s="1"/>
      <c r="B5700" s="2"/>
      <c r="BJ5700" s="3"/>
      <c r="BL5700" s="3"/>
      <c r="BN5700" s="3"/>
      <c r="BP5700" s="3"/>
    </row>
    <row r="5701" spans="1:68" x14ac:dyDescent="0.25">
      <c r="A5701" s="1"/>
      <c r="B5701" s="2"/>
      <c r="BJ5701" s="3"/>
      <c r="BL5701" s="3"/>
      <c r="BN5701" s="3"/>
      <c r="BP5701" s="3"/>
    </row>
    <row r="5702" spans="1:68" x14ac:dyDescent="0.25">
      <c r="A5702" s="1"/>
      <c r="B5702" s="2"/>
      <c r="BJ5702" s="3"/>
      <c r="BL5702" s="3"/>
      <c r="BN5702" s="3"/>
      <c r="BP5702" s="3"/>
    </row>
    <row r="5703" spans="1:68" x14ac:dyDescent="0.25">
      <c r="A5703" s="1"/>
      <c r="B5703" s="2"/>
      <c r="BJ5703" s="3"/>
      <c r="BL5703" s="3"/>
      <c r="BN5703" s="3"/>
      <c r="BP5703" s="3"/>
    </row>
    <row r="5704" spans="1:68" x14ac:dyDescent="0.25">
      <c r="A5704" s="1"/>
      <c r="B5704" s="2"/>
      <c r="BJ5704" s="3"/>
      <c r="BL5704" s="3"/>
      <c r="BN5704" s="3"/>
      <c r="BP5704" s="3"/>
    </row>
    <row r="5705" spans="1:68" x14ac:dyDescent="0.25">
      <c r="A5705" s="1"/>
      <c r="B5705" s="2"/>
      <c r="BJ5705" s="3"/>
      <c r="BL5705" s="3"/>
      <c r="BN5705" s="3"/>
      <c r="BP5705" s="3"/>
    </row>
    <row r="5706" spans="1:68" x14ac:dyDescent="0.25">
      <c r="A5706" s="1"/>
      <c r="B5706" s="2"/>
      <c r="BJ5706" s="3"/>
      <c r="BL5706" s="3"/>
      <c r="BN5706" s="3"/>
      <c r="BP5706" s="3"/>
    </row>
    <row r="5707" spans="1:68" x14ac:dyDescent="0.25">
      <c r="A5707" s="1"/>
      <c r="B5707" s="2"/>
      <c r="BJ5707" s="3"/>
      <c r="BL5707" s="3"/>
      <c r="BN5707" s="3"/>
      <c r="BP5707" s="3"/>
    </row>
    <row r="5708" spans="1:68" x14ac:dyDescent="0.25">
      <c r="A5708" s="1"/>
      <c r="B5708" s="2"/>
      <c r="BJ5708" s="3"/>
      <c r="BL5708" s="3"/>
      <c r="BN5708" s="3"/>
      <c r="BP5708" s="3"/>
    </row>
    <row r="5709" spans="1:68" x14ac:dyDescent="0.25">
      <c r="A5709" s="1"/>
      <c r="B5709" s="2"/>
      <c r="BJ5709" s="3"/>
      <c r="BL5709" s="3"/>
      <c r="BN5709" s="3"/>
      <c r="BP5709" s="3"/>
    </row>
    <row r="5710" spans="1:68" x14ac:dyDescent="0.25">
      <c r="A5710" s="1"/>
      <c r="B5710" s="2"/>
      <c r="BJ5710" s="3"/>
      <c r="BL5710" s="3"/>
      <c r="BN5710" s="3"/>
      <c r="BP5710" s="3"/>
    </row>
    <row r="5711" spans="1:68" x14ac:dyDescent="0.25">
      <c r="A5711" s="1"/>
      <c r="B5711" s="2"/>
      <c r="BJ5711" s="3"/>
      <c r="BL5711" s="3"/>
      <c r="BN5711" s="3"/>
      <c r="BP5711" s="3"/>
    </row>
    <row r="5712" spans="1:68" x14ac:dyDescent="0.25">
      <c r="A5712" s="1"/>
      <c r="B5712" s="2"/>
      <c r="BJ5712" s="3"/>
      <c r="BL5712" s="3"/>
      <c r="BN5712" s="3"/>
      <c r="BP5712" s="3"/>
    </row>
    <row r="5713" spans="1:68" x14ac:dyDescent="0.25">
      <c r="A5713" s="1"/>
      <c r="B5713" s="2"/>
      <c r="BJ5713" s="3"/>
      <c r="BL5713" s="3"/>
      <c r="BN5713" s="3"/>
      <c r="BP5713" s="3"/>
    </row>
    <row r="5714" spans="1:68" x14ac:dyDescent="0.25">
      <c r="A5714" s="1"/>
      <c r="B5714" s="2"/>
      <c r="BJ5714" s="3"/>
      <c r="BL5714" s="3"/>
      <c r="BN5714" s="3"/>
      <c r="BP5714" s="3"/>
    </row>
    <row r="5715" spans="1:68" x14ac:dyDescent="0.25">
      <c r="A5715" s="1"/>
      <c r="B5715" s="2"/>
      <c r="BJ5715" s="3"/>
      <c r="BL5715" s="3"/>
      <c r="BN5715" s="3"/>
      <c r="BP5715" s="3"/>
    </row>
    <row r="5716" spans="1:68" x14ac:dyDescent="0.25">
      <c r="A5716" s="1"/>
      <c r="B5716" s="2"/>
      <c r="BJ5716" s="3"/>
      <c r="BL5716" s="3"/>
      <c r="BN5716" s="3"/>
      <c r="BP5716" s="3"/>
    </row>
    <row r="5717" spans="1:68" x14ac:dyDescent="0.25">
      <c r="A5717" s="1"/>
      <c r="B5717" s="2"/>
      <c r="BJ5717" s="3"/>
      <c r="BL5717" s="3"/>
      <c r="BN5717" s="3"/>
      <c r="BP5717" s="3"/>
    </row>
    <row r="5718" spans="1:68" x14ac:dyDescent="0.25">
      <c r="A5718" s="1"/>
      <c r="B5718" s="2"/>
      <c r="BJ5718" s="3"/>
      <c r="BL5718" s="3"/>
      <c r="BN5718" s="3"/>
      <c r="BP5718" s="3"/>
    </row>
    <row r="5719" spans="1:68" x14ac:dyDescent="0.25">
      <c r="A5719" s="1"/>
      <c r="B5719" s="2"/>
      <c r="BJ5719" s="3"/>
      <c r="BL5719" s="3"/>
      <c r="BN5719" s="3"/>
      <c r="BP5719" s="3"/>
    </row>
    <row r="5720" spans="1:68" x14ac:dyDescent="0.25">
      <c r="A5720" s="1"/>
      <c r="B5720" s="2"/>
      <c r="BJ5720" s="3"/>
      <c r="BL5720" s="3"/>
      <c r="BN5720" s="3"/>
      <c r="BP5720" s="3"/>
    </row>
    <row r="5721" spans="1:68" x14ac:dyDescent="0.25">
      <c r="A5721" s="1"/>
      <c r="B5721" s="2"/>
      <c r="BJ5721" s="3"/>
      <c r="BL5721" s="3"/>
      <c r="BN5721" s="3"/>
      <c r="BP5721" s="3"/>
    </row>
    <row r="5722" spans="1:68" x14ac:dyDescent="0.25">
      <c r="A5722" s="1"/>
      <c r="B5722" s="2"/>
      <c r="BJ5722" s="3"/>
      <c r="BL5722" s="3"/>
      <c r="BN5722" s="3"/>
      <c r="BP5722" s="3"/>
    </row>
    <row r="5723" spans="1:68" x14ac:dyDescent="0.25">
      <c r="A5723" s="1"/>
      <c r="B5723" s="2"/>
      <c r="BJ5723" s="3"/>
      <c r="BL5723" s="3"/>
      <c r="BN5723" s="3"/>
      <c r="BP5723" s="3"/>
    </row>
    <row r="5724" spans="1:68" x14ac:dyDescent="0.25">
      <c r="A5724" s="1"/>
      <c r="B5724" s="2"/>
      <c r="BJ5724" s="3"/>
      <c r="BL5724" s="3"/>
      <c r="BN5724" s="3"/>
      <c r="BP5724" s="3"/>
    </row>
    <row r="5725" spans="1:68" x14ac:dyDescent="0.25">
      <c r="A5725" s="1"/>
      <c r="B5725" s="2"/>
      <c r="BJ5725" s="3"/>
      <c r="BL5725" s="3"/>
      <c r="BN5725" s="3"/>
      <c r="BP5725" s="3"/>
    </row>
    <row r="5726" spans="1:68" x14ac:dyDescent="0.25">
      <c r="A5726" s="1"/>
      <c r="B5726" s="2"/>
      <c r="BJ5726" s="3"/>
      <c r="BL5726" s="3"/>
      <c r="BN5726" s="3"/>
      <c r="BP5726" s="3"/>
    </row>
    <row r="5727" spans="1:68" x14ac:dyDescent="0.25">
      <c r="A5727" s="1"/>
      <c r="B5727" s="2"/>
      <c r="BJ5727" s="3"/>
      <c r="BL5727" s="3"/>
      <c r="BN5727" s="3"/>
      <c r="BP5727" s="3"/>
    </row>
    <row r="5728" spans="1:68" x14ac:dyDescent="0.25">
      <c r="A5728" s="1"/>
      <c r="B5728" s="2"/>
      <c r="BJ5728" s="3"/>
      <c r="BL5728" s="3"/>
      <c r="BN5728" s="3"/>
      <c r="BP5728" s="3"/>
    </row>
    <row r="5729" spans="1:68" x14ac:dyDescent="0.25">
      <c r="A5729" s="1"/>
      <c r="B5729" s="2"/>
      <c r="BJ5729" s="3"/>
      <c r="BL5729" s="3"/>
      <c r="BN5729" s="3"/>
      <c r="BP5729" s="3"/>
    </row>
    <row r="5730" spans="1:68" x14ac:dyDescent="0.25">
      <c r="A5730" s="1"/>
      <c r="B5730" s="2"/>
      <c r="BJ5730" s="3"/>
      <c r="BL5730" s="3"/>
      <c r="BN5730" s="3"/>
      <c r="BP5730" s="3"/>
    </row>
    <row r="5731" spans="1:68" x14ac:dyDescent="0.25">
      <c r="A5731" s="1"/>
      <c r="B5731" s="2"/>
      <c r="BJ5731" s="3"/>
      <c r="BL5731" s="3"/>
      <c r="BN5731" s="3"/>
      <c r="BP5731" s="3"/>
    </row>
    <row r="5732" spans="1:68" x14ac:dyDescent="0.25">
      <c r="A5732" s="1"/>
      <c r="B5732" s="2"/>
      <c r="BJ5732" s="3"/>
      <c r="BL5732" s="3"/>
      <c r="BN5732" s="3"/>
      <c r="BP5732" s="3"/>
    </row>
    <row r="5733" spans="1:68" x14ac:dyDescent="0.25">
      <c r="A5733" s="1"/>
      <c r="B5733" s="2"/>
      <c r="BJ5733" s="3"/>
      <c r="BL5733" s="3"/>
      <c r="BN5733" s="3"/>
      <c r="BP5733" s="3"/>
    </row>
    <row r="5734" spans="1:68" x14ac:dyDescent="0.25">
      <c r="A5734" s="1"/>
      <c r="B5734" s="2"/>
      <c r="BJ5734" s="3"/>
      <c r="BL5734" s="3"/>
      <c r="BN5734" s="3"/>
      <c r="BP5734" s="3"/>
    </row>
    <row r="5735" spans="1:68" x14ac:dyDescent="0.25">
      <c r="A5735" s="1"/>
      <c r="B5735" s="2"/>
      <c r="BJ5735" s="3"/>
      <c r="BL5735" s="3"/>
      <c r="BN5735" s="3"/>
      <c r="BP5735" s="3"/>
    </row>
    <row r="5736" spans="1:68" x14ac:dyDescent="0.25">
      <c r="A5736" s="1"/>
      <c r="B5736" s="2"/>
      <c r="BJ5736" s="3"/>
      <c r="BL5736" s="3"/>
      <c r="BN5736" s="3"/>
      <c r="BP5736" s="3"/>
    </row>
    <row r="5737" spans="1:68" x14ac:dyDescent="0.25">
      <c r="A5737" s="1"/>
      <c r="B5737" s="2"/>
      <c r="BJ5737" s="3"/>
      <c r="BL5737" s="3"/>
      <c r="BN5737" s="3"/>
      <c r="BP5737" s="3"/>
    </row>
    <row r="5738" spans="1:68" x14ac:dyDescent="0.25">
      <c r="A5738" s="1"/>
      <c r="B5738" s="2"/>
      <c r="BJ5738" s="3"/>
      <c r="BL5738" s="3"/>
      <c r="BN5738" s="3"/>
      <c r="BP5738" s="3"/>
    </row>
    <row r="5739" spans="1:68" x14ac:dyDescent="0.25">
      <c r="A5739" s="1"/>
      <c r="B5739" s="2"/>
      <c r="BJ5739" s="3"/>
      <c r="BL5739" s="3"/>
      <c r="BN5739" s="3"/>
      <c r="BP5739" s="3"/>
    </row>
    <row r="5740" spans="1:68" x14ac:dyDescent="0.25">
      <c r="A5740" s="1"/>
      <c r="B5740" s="2"/>
      <c r="BJ5740" s="3"/>
      <c r="BL5740" s="3"/>
      <c r="BN5740" s="3"/>
      <c r="BP5740" s="3"/>
    </row>
    <row r="5741" spans="1:68" x14ac:dyDescent="0.25">
      <c r="A5741" s="1"/>
      <c r="B5741" s="2"/>
      <c r="BJ5741" s="3"/>
      <c r="BL5741" s="3"/>
      <c r="BN5741" s="3"/>
      <c r="BP5741" s="3"/>
    </row>
    <row r="5742" spans="1:68" x14ac:dyDescent="0.25">
      <c r="A5742" s="1"/>
      <c r="B5742" s="2"/>
      <c r="BJ5742" s="3"/>
      <c r="BL5742" s="3"/>
      <c r="BN5742" s="3"/>
      <c r="BP5742" s="3"/>
    </row>
    <row r="5743" spans="1:68" x14ac:dyDescent="0.25">
      <c r="A5743" s="1"/>
      <c r="B5743" s="2"/>
      <c r="BJ5743" s="3"/>
      <c r="BL5743" s="3"/>
      <c r="BN5743" s="3"/>
      <c r="BP5743" s="3"/>
    </row>
    <row r="5744" spans="1:68" x14ac:dyDescent="0.25">
      <c r="A5744" s="1"/>
      <c r="B5744" s="2"/>
      <c r="BJ5744" s="3"/>
      <c r="BL5744" s="3"/>
      <c r="BN5744" s="3"/>
      <c r="BP5744" s="3"/>
    </row>
    <row r="5745" spans="1:68" x14ac:dyDescent="0.25">
      <c r="A5745" s="1"/>
      <c r="B5745" s="2"/>
      <c r="BJ5745" s="3"/>
      <c r="BL5745" s="3"/>
      <c r="BN5745" s="3"/>
      <c r="BP5745" s="3"/>
    </row>
    <row r="5746" spans="1:68" x14ac:dyDescent="0.25">
      <c r="A5746" s="1"/>
      <c r="B5746" s="2"/>
      <c r="BJ5746" s="3"/>
      <c r="BL5746" s="3"/>
      <c r="BN5746" s="3"/>
      <c r="BP5746" s="3"/>
    </row>
    <row r="5747" spans="1:68" x14ac:dyDescent="0.25">
      <c r="A5747" s="1"/>
      <c r="B5747" s="2"/>
      <c r="BJ5747" s="3"/>
      <c r="BL5747" s="3"/>
      <c r="BN5747" s="3"/>
      <c r="BP5747" s="3"/>
    </row>
    <row r="5748" spans="1:68" x14ac:dyDescent="0.25">
      <c r="A5748" s="1"/>
      <c r="B5748" s="2"/>
      <c r="BJ5748" s="3"/>
      <c r="BL5748" s="3"/>
      <c r="BN5748" s="3"/>
      <c r="BP5748" s="3"/>
    </row>
    <row r="5749" spans="1:68" x14ac:dyDescent="0.25">
      <c r="A5749" s="1"/>
      <c r="B5749" s="2"/>
      <c r="BJ5749" s="3"/>
      <c r="BL5749" s="3"/>
      <c r="BN5749" s="3"/>
      <c r="BP5749" s="3"/>
    </row>
    <row r="5750" spans="1:68" x14ac:dyDescent="0.25">
      <c r="A5750" s="1"/>
      <c r="B5750" s="2"/>
      <c r="BJ5750" s="3"/>
      <c r="BL5750" s="3"/>
      <c r="BN5750" s="3"/>
      <c r="BP5750" s="3"/>
    </row>
    <row r="5751" spans="1:68" x14ac:dyDescent="0.25">
      <c r="A5751" s="1"/>
      <c r="B5751" s="2"/>
      <c r="BJ5751" s="3"/>
      <c r="BL5751" s="3"/>
      <c r="BN5751" s="3"/>
      <c r="BP5751" s="3"/>
    </row>
    <row r="5752" spans="1:68" x14ac:dyDescent="0.25">
      <c r="A5752" s="1"/>
      <c r="B5752" s="2"/>
      <c r="BJ5752" s="3"/>
      <c r="BL5752" s="3"/>
      <c r="BN5752" s="3"/>
      <c r="BP5752" s="3"/>
    </row>
    <row r="5753" spans="1:68" x14ac:dyDescent="0.25">
      <c r="A5753" s="1"/>
      <c r="B5753" s="2"/>
      <c r="BJ5753" s="3"/>
      <c r="BL5753" s="3"/>
      <c r="BN5753" s="3"/>
      <c r="BP5753" s="3"/>
    </row>
    <row r="5754" spans="1:68" x14ac:dyDescent="0.25">
      <c r="A5754" s="1"/>
      <c r="B5754" s="2"/>
      <c r="BJ5754" s="3"/>
      <c r="BL5754" s="3"/>
      <c r="BN5754" s="3"/>
      <c r="BP5754" s="3"/>
    </row>
    <row r="5755" spans="1:68" x14ac:dyDescent="0.25">
      <c r="A5755" s="1"/>
      <c r="B5755" s="2"/>
      <c r="BJ5755" s="3"/>
      <c r="BL5755" s="3"/>
      <c r="BN5755" s="3"/>
      <c r="BP5755" s="3"/>
    </row>
    <row r="5756" spans="1:68" x14ac:dyDescent="0.25">
      <c r="A5756" s="1"/>
      <c r="B5756" s="2"/>
      <c r="BJ5756" s="3"/>
      <c r="BL5756" s="3"/>
      <c r="BN5756" s="3"/>
      <c r="BP5756" s="3"/>
    </row>
    <row r="5757" spans="1:68" x14ac:dyDescent="0.25">
      <c r="A5757" s="1"/>
      <c r="B5757" s="2"/>
      <c r="BJ5757" s="3"/>
      <c r="BL5757" s="3"/>
      <c r="BN5757" s="3"/>
      <c r="BP5757" s="3"/>
    </row>
    <row r="5758" spans="1:68" x14ac:dyDescent="0.25">
      <c r="A5758" s="1"/>
      <c r="B5758" s="2"/>
      <c r="BJ5758" s="3"/>
      <c r="BL5758" s="3"/>
      <c r="BN5758" s="3"/>
      <c r="BP5758" s="3"/>
    </row>
    <row r="5759" spans="1:68" x14ac:dyDescent="0.25">
      <c r="A5759" s="1"/>
      <c r="B5759" s="2"/>
      <c r="BJ5759" s="3"/>
      <c r="BL5759" s="3"/>
      <c r="BN5759" s="3"/>
      <c r="BP5759" s="3"/>
    </row>
    <row r="5760" spans="1:68" x14ac:dyDescent="0.25">
      <c r="A5760" s="1"/>
      <c r="B5760" s="2"/>
      <c r="BJ5760" s="3"/>
      <c r="BL5760" s="3"/>
      <c r="BN5760" s="3"/>
      <c r="BP5760" s="3"/>
    </row>
    <row r="5761" spans="1:68" x14ac:dyDescent="0.25">
      <c r="A5761" s="1"/>
      <c r="B5761" s="2"/>
      <c r="BJ5761" s="3"/>
      <c r="BL5761" s="3"/>
      <c r="BN5761" s="3"/>
      <c r="BP5761" s="3"/>
    </row>
    <row r="5762" spans="1:68" x14ac:dyDescent="0.25">
      <c r="A5762" s="1"/>
      <c r="B5762" s="2"/>
      <c r="BJ5762" s="3"/>
      <c r="BL5762" s="3"/>
      <c r="BN5762" s="3"/>
      <c r="BP5762" s="3"/>
    </row>
    <row r="5763" spans="1:68" x14ac:dyDescent="0.25">
      <c r="A5763" s="1"/>
      <c r="B5763" s="2"/>
      <c r="BJ5763" s="3"/>
      <c r="BL5763" s="3"/>
      <c r="BN5763" s="3"/>
      <c r="BP5763" s="3"/>
    </row>
    <row r="5764" spans="1:68" x14ac:dyDescent="0.25">
      <c r="A5764" s="1"/>
      <c r="B5764" s="2"/>
      <c r="BJ5764" s="3"/>
      <c r="BL5764" s="3"/>
      <c r="BN5764" s="3"/>
      <c r="BP5764" s="3"/>
    </row>
    <row r="5765" spans="1:68" x14ac:dyDescent="0.25">
      <c r="A5765" s="1"/>
      <c r="B5765" s="2"/>
      <c r="BJ5765" s="3"/>
      <c r="BL5765" s="3"/>
      <c r="BN5765" s="3"/>
      <c r="BP5765" s="3"/>
    </row>
    <row r="5766" spans="1:68" x14ac:dyDescent="0.25">
      <c r="A5766" s="1"/>
      <c r="B5766" s="2"/>
      <c r="BJ5766" s="3"/>
      <c r="BL5766" s="3"/>
      <c r="BN5766" s="3"/>
      <c r="BP5766" s="3"/>
    </row>
    <row r="5767" spans="1:68" x14ac:dyDescent="0.25">
      <c r="A5767" s="1"/>
      <c r="B5767" s="2"/>
      <c r="BJ5767" s="3"/>
      <c r="BL5767" s="3"/>
      <c r="BN5767" s="3"/>
      <c r="BP5767" s="3"/>
    </row>
    <row r="5768" spans="1:68" x14ac:dyDescent="0.25">
      <c r="A5768" s="1"/>
      <c r="B5768" s="2"/>
      <c r="BJ5768" s="3"/>
      <c r="BL5768" s="3"/>
      <c r="BN5768" s="3"/>
      <c r="BP5768" s="3"/>
    </row>
    <row r="5769" spans="1:68" x14ac:dyDescent="0.25">
      <c r="A5769" s="1"/>
      <c r="B5769" s="2"/>
      <c r="BJ5769" s="3"/>
      <c r="BL5769" s="3"/>
      <c r="BN5769" s="3"/>
      <c r="BP5769" s="3"/>
    </row>
    <row r="5770" spans="1:68" x14ac:dyDescent="0.25">
      <c r="A5770" s="1"/>
      <c r="B5770" s="2"/>
      <c r="BJ5770" s="3"/>
      <c r="BL5770" s="3"/>
      <c r="BN5770" s="3"/>
      <c r="BP5770" s="3"/>
    </row>
    <row r="5771" spans="1:68" x14ac:dyDescent="0.25">
      <c r="A5771" s="1"/>
      <c r="B5771" s="2"/>
      <c r="BJ5771" s="3"/>
      <c r="BL5771" s="3"/>
      <c r="BN5771" s="3"/>
      <c r="BP5771" s="3"/>
    </row>
    <row r="5772" spans="1:68" x14ac:dyDescent="0.25">
      <c r="A5772" s="1"/>
      <c r="B5772" s="2"/>
      <c r="BJ5772" s="3"/>
      <c r="BL5772" s="3"/>
      <c r="BN5772" s="3"/>
      <c r="BP5772" s="3"/>
    </row>
    <row r="5773" spans="1:68" x14ac:dyDescent="0.25">
      <c r="A5773" s="1"/>
      <c r="B5773" s="2"/>
      <c r="BJ5773" s="3"/>
      <c r="BL5773" s="3"/>
      <c r="BN5773" s="3"/>
      <c r="BP5773" s="3"/>
    </row>
    <row r="5774" spans="1:68" x14ac:dyDescent="0.25">
      <c r="A5774" s="1"/>
      <c r="B5774" s="2"/>
      <c r="BJ5774" s="3"/>
      <c r="BL5774" s="3"/>
      <c r="BN5774" s="3"/>
      <c r="BP5774" s="3"/>
    </row>
    <row r="5775" spans="1:68" x14ac:dyDescent="0.25">
      <c r="A5775" s="1"/>
      <c r="B5775" s="2"/>
      <c r="BJ5775" s="3"/>
      <c r="BL5775" s="3"/>
      <c r="BN5775" s="3"/>
      <c r="BP5775" s="3"/>
    </row>
    <row r="5776" spans="1:68" x14ac:dyDescent="0.25">
      <c r="A5776" s="1"/>
      <c r="B5776" s="2"/>
      <c r="BJ5776" s="3"/>
      <c r="BL5776" s="3"/>
      <c r="BN5776" s="3"/>
      <c r="BP5776" s="3"/>
    </row>
    <row r="5777" spans="1:68" x14ac:dyDescent="0.25">
      <c r="A5777" s="1"/>
      <c r="B5777" s="2"/>
      <c r="BJ5777" s="3"/>
      <c r="BL5777" s="3"/>
      <c r="BN5777" s="3"/>
      <c r="BP5777" s="3"/>
    </row>
    <row r="5778" spans="1:68" x14ac:dyDescent="0.25">
      <c r="A5778" s="1"/>
      <c r="B5778" s="2"/>
      <c r="BJ5778" s="3"/>
      <c r="BL5778" s="3"/>
      <c r="BN5778" s="3"/>
      <c r="BP5778" s="3"/>
    </row>
    <row r="5779" spans="1:68" x14ac:dyDescent="0.25">
      <c r="A5779" s="1"/>
      <c r="B5779" s="2"/>
      <c r="BJ5779" s="3"/>
      <c r="BL5779" s="3"/>
      <c r="BN5779" s="3"/>
      <c r="BP5779" s="3"/>
    </row>
    <row r="5780" spans="1:68" x14ac:dyDescent="0.25">
      <c r="A5780" s="1"/>
      <c r="B5780" s="2"/>
      <c r="BJ5780" s="3"/>
      <c r="BL5780" s="3"/>
      <c r="BN5780" s="3"/>
      <c r="BP5780" s="3"/>
    </row>
    <row r="5781" spans="1:68" x14ac:dyDescent="0.25">
      <c r="A5781" s="1"/>
      <c r="B5781" s="2"/>
      <c r="BJ5781" s="3"/>
      <c r="BL5781" s="3"/>
      <c r="BN5781" s="3"/>
      <c r="BP5781" s="3"/>
    </row>
    <row r="5782" spans="1:68" x14ac:dyDescent="0.25">
      <c r="A5782" s="1"/>
      <c r="B5782" s="2"/>
      <c r="BJ5782" s="3"/>
      <c r="BL5782" s="3"/>
      <c r="BN5782" s="3"/>
      <c r="BP5782" s="3"/>
    </row>
    <row r="5783" spans="1:68" x14ac:dyDescent="0.25">
      <c r="A5783" s="1"/>
      <c r="B5783" s="2"/>
      <c r="BJ5783" s="3"/>
      <c r="BL5783" s="3"/>
      <c r="BN5783" s="3"/>
      <c r="BP5783" s="3"/>
    </row>
    <row r="5784" spans="1:68" x14ac:dyDescent="0.25">
      <c r="A5784" s="1"/>
      <c r="B5784" s="2"/>
      <c r="BJ5784" s="3"/>
      <c r="BL5784" s="3"/>
      <c r="BN5784" s="3"/>
      <c r="BP5784" s="3"/>
    </row>
    <row r="5785" spans="1:68" x14ac:dyDescent="0.25">
      <c r="A5785" s="1"/>
      <c r="B5785" s="2"/>
      <c r="BJ5785" s="3"/>
      <c r="BL5785" s="3"/>
      <c r="BN5785" s="3"/>
      <c r="BP5785" s="3"/>
    </row>
    <row r="5786" spans="1:68" x14ac:dyDescent="0.25">
      <c r="A5786" s="1"/>
      <c r="B5786" s="2"/>
      <c r="BJ5786" s="3"/>
      <c r="BL5786" s="3"/>
      <c r="BN5786" s="3"/>
      <c r="BP5786" s="3"/>
    </row>
    <row r="5787" spans="1:68" x14ac:dyDescent="0.25">
      <c r="A5787" s="1"/>
      <c r="B5787" s="2"/>
      <c r="BJ5787" s="3"/>
      <c r="BL5787" s="3"/>
      <c r="BN5787" s="3"/>
      <c r="BP5787" s="3"/>
    </row>
    <row r="5788" spans="1:68" x14ac:dyDescent="0.25">
      <c r="A5788" s="1"/>
      <c r="B5788" s="2"/>
      <c r="BJ5788" s="3"/>
      <c r="BL5788" s="3"/>
      <c r="BN5788" s="3"/>
      <c r="BP5788" s="3"/>
    </row>
    <row r="5789" spans="1:68" x14ac:dyDescent="0.25">
      <c r="A5789" s="1"/>
      <c r="B5789" s="2"/>
      <c r="BJ5789" s="3"/>
      <c r="BL5789" s="3"/>
      <c r="BN5789" s="3"/>
      <c r="BP5789" s="3"/>
    </row>
    <row r="5790" spans="1:68" x14ac:dyDescent="0.25">
      <c r="A5790" s="1"/>
      <c r="B5790" s="2"/>
      <c r="BJ5790" s="3"/>
      <c r="BL5790" s="3"/>
      <c r="BN5790" s="3"/>
      <c r="BP5790" s="3"/>
    </row>
    <row r="5791" spans="1:68" x14ac:dyDescent="0.25">
      <c r="A5791" s="1"/>
      <c r="B5791" s="2"/>
      <c r="BJ5791" s="3"/>
      <c r="BL5791" s="3"/>
      <c r="BN5791" s="3"/>
      <c r="BP5791" s="3"/>
    </row>
    <row r="5792" spans="1:68" x14ac:dyDescent="0.25">
      <c r="A5792" s="1"/>
      <c r="B5792" s="2"/>
      <c r="BJ5792" s="3"/>
      <c r="BL5792" s="3"/>
      <c r="BN5792" s="3"/>
      <c r="BP5792" s="3"/>
    </row>
    <row r="5793" spans="1:68" x14ac:dyDescent="0.25">
      <c r="A5793" s="1"/>
      <c r="B5793" s="2"/>
      <c r="BJ5793" s="3"/>
      <c r="BL5793" s="3"/>
      <c r="BN5793" s="3"/>
      <c r="BP5793" s="3"/>
    </row>
    <row r="5794" spans="1:68" x14ac:dyDescent="0.25">
      <c r="A5794" s="1"/>
      <c r="B5794" s="2"/>
      <c r="BJ5794" s="3"/>
      <c r="BL5794" s="3"/>
      <c r="BN5794" s="3"/>
      <c r="BP5794" s="3"/>
    </row>
    <row r="5795" spans="1:68" x14ac:dyDescent="0.25">
      <c r="A5795" s="1"/>
      <c r="B5795" s="2"/>
      <c r="BJ5795" s="3"/>
      <c r="BL5795" s="3"/>
      <c r="BN5795" s="3"/>
      <c r="BP5795" s="3"/>
    </row>
    <row r="5796" spans="1:68" x14ac:dyDescent="0.25">
      <c r="A5796" s="1"/>
      <c r="B5796" s="2"/>
      <c r="BJ5796" s="3"/>
      <c r="BL5796" s="3"/>
      <c r="BN5796" s="3"/>
      <c r="BP5796" s="3"/>
    </row>
    <row r="5797" spans="1:68" x14ac:dyDescent="0.25">
      <c r="A5797" s="1"/>
      <c r="B5797" s="2"/>
      <c r="BJ5797" s="3"/>
      <c r="BL5797" s="3"/>
      <c r="BN5797" s="3"/>
      <c r="BP5797" s="3"/>
    </row>
    <row r="5798" spans="1:68" x14ac:dyDescent="0.25">
      <c r="A5798" s="1"/>
      <c r="B5798" s="2"/>
      <c r="BJ5798" s="3"/>
      <c r="BL5798" s="3"/>
      <c r="BN5798" s="3"/>
      <c r="BP5798" s="3"/>
    </row>
    <row r="5799" spans="1:68" x14ac:dyDescent="0.25">
      <c r="A5799" s="1"/>
      <c r="B5799" s="2"/>
      <c r="BJ5799" s="3"/>
      <c r="BL5799" s="3"/>
      <c r="BN5799" s="3"/>
      <c r="BP5799" s="3"/>
    </row>
    <row r="5800" spans="1:68" x14ac:dyDescent="0.25">
      <c r="A5800" s="1"/>
      <c r="B5800" s="2"/>
      <c r="BJ5800" s="3"/>
      <c r="BL5800" s="3"/>
      <c r="BN5800" s="3"/>
      <c r="BP5800" s="3"/>
    </row>
    <row r="5801" spans="1:68" x14ac:dyDescent="0.25">
      <c r="A5801" s="1"/>
      <c r="B5801" s="2"/>
      <c r="BJ5801" s="3"/>
      <c r="BL5801" s="3"/>
      <c r="BN5801" s="3"/>
      <c r="BP5801" s="3"/>
    </row>
    <row r="5802" spans="1:68" x14ac:dyDescent="0.25">
      <c r="A5802" s="1"/>
      <c r="B5802" s="2"/>
      <c r="BJ5802" s="3"/>
      <c r="BL5802" s="3"/>
      <c r="BN5802" s="3"/>
      <c r="BP5802" s="3"/>
    </row>
    <row r="5803" spans="1:68" x14ac:dyDescent="0.25">
      <c r="A5803" s="1"/>
      <c r="B5803" s="2"/>
      <c r="BJ5803" s="3"/>
      <c r="BL5803" s="3"/>
      <c r="BN5803" s="3"/>
      <c r="BP5803" s="3"/>
    </row>
    <row r="5804" spans="1:68" x14ac:dyDescent="0.25">
      <c r="A5804" s="1"/>
      <c r="B5804" s="2"/>
      <c r="BJ5804" s="3"/>
      <c r="BL5804" s="3"/>
      <c r="BN5804" s="3"/>
      <c r="BP5804" s="3"/>
    </row>
    <row r="5805" spans="1:68" x14ac:dyDescent="0.25">
      <c r="A5805" s="1"/>
      <c r="B5805" s="2"/>
      <c r="BJ5805" s="3"/>
      <c r="BL5805" s="3"/>
      <c r="BN5805" s="3"/>
      <c r="BP5805" s="3"/>
    </row>
    <row r="5806" spans="1:68" x14ac:dyDescent="0.25">
      <c r="A5806" s="1"/>
      <c r="B5806" s="2"/>
      <c r="BJ5806" s="3"/>
      <c r="BL5806" s="3"/>
      <c r="BN5806" s="3"/>
      <c r="BP5806" s="3"/>
    </row>
    <row r="5807" spans="1:68" x14ac:dyDescent="0.25">
      <c r="A5807" s="1"/>
      <c r="B5807" s="2"/>
      <c r="BJ5807" s="3"/>
      <c r="BL5807" s="3"/>
      <c r="BN5807" s="3"/>
      <c r="BP5807" s="3"/>
    </row>
    <row r="5808" spans="1:68" x14ac:dyDescent="0.25">
      <c r="A5808" s="1"/>
      <c r="B5808" s="2"/>
      <c r="BJ5808" s="3"/>
      <c r="BL5808" s="3"/>
      <c r="BN5808" s="3"/>
      <c r="BP5808" s="3"/>
    </row>
    <row r="5809" spans="1:68" x14ac:dyDescent="0.25">
      <c r="A5809" s="1"/>
      <c r="B5809" s="2"/>
      <c r="BJ5809" s="3"/>
      <c r="BL5809" s="3"/>
      <c r="BN5809" s="3"/>
      <c r="BP5809" s="3"/>
    </row>
    <row r="5810" spans="1:68" x14ac:dyDescent="0.25">
      <c r="A5810" s="1"/>
      <c r="B5810" s="2"/>
      <c r="BJ5810" s="3"/>
      <c r="BL5810" s="3"/>
      <c r="BN5810" s="3"/>
      <c r="BP5810" s="3"/>
    </row>
    <row r="5811" spans="1:68" x14ac:dyDescent="0.25">
      <c r="A5811" s="1"/>
      <c r="B5811" s="2"/>
      <c r="BJ5811" s="3"/>
      <c r="BL5811" s="3"/>
      <c r="BN5811" s="3"/>
      <c r="BP5811" s="3"/>
    </row>
    <row r="5812" spans="1:68" x14ac:dyDescent="0.25">
      <c r="A5812" s="1"/>
      <c r="B5812" s="2"/>
      <c r="BJ5812" s="3"/>
      <c r="BL5812" s="3"/>
      <c r="BN5812" s="3"/>
      <c r="BP5812" s="3"/>
    </row>
    <row r="5813" spans="1:68" x14ac:dyDescent="0.25">
      <c r="A5813" s="1"/>
      <c r="B5813" s="2"/>
      <c r="BJ5813" s="3"/>
      <c r="BL5813" s="3"/>
      <c r="BN5813" s="3"/>
      <c r="BP5813" s="3"/>
    </row>
    <row r="5814" spans="1:68" x14ac:dyDescent="0.25">
      <c r="A5814" s="1"/>
      <c r="B5814" s="2"/>
      <c r="BJ5814" s="3"/>
      <c r="BL5814" s="3"/>
      <c r="BN5814" s="3"/>
      <c r="BP5814" s="3"/>
    </row>
    <row r="5815" spans="1:68" x14ac:dyDescent="0.25">
      <c r="A5815" s="1"/>
      <c r="B5815" s="2"/>
      <c r="BJ5815" s="3"/>
      <c r="BL5815" s="3"/>
      <c r="BN5815" s="3"/>
      <c r="BP5815" s="3"/>
    </row>
    <row r="5816" spans="1:68" x14ac:dyDescent="0.25">
      <c r="A5816" s="1"/>
      <c r="B5816" s="2"/>
      <c r="BJ5816" s="3"/>
      <c r="BL5816" s="3"/>
      <c r="BN5816" s="3"/>
      <c r="BP5816" s="3"/>
    </row>
    <row r="5817" spans="1:68" x14ac:dyDescent="0.25">
      <c r="A5817" s="1"/>
      <c r="B5817" s="2"/>
      <c r="BJ5817" s="3"/>
      <c r="BL5817" s="3"/>
      <c r="BN5817" s="3"/>
      <c r="BP5817" s="3"/>
    </row>
    <row r="5818" spans="1:68" x14ac:dyDescent="0.25">
      <c r="A5818" s="1"/>
      <c r="B5818" s="2"/>
      <c r="BJ5818" s="3"/>
      <c r="BL5818" s="3"/>
      <c r="BN5818" s="3"/>
      <c r="BP5818" s="3"/>
    </row>
    <row r="5819" spans="1:68" x14ac:dyDescent="0.25">
      <c r="A5819" s="1"/>
      <c r="B5819" s="2"/>
      <c r="BJ5819" s="3"/>
      <c r="BL5819" s="3"/>
      <c r="BN5819" s="3"/>
      <c r="BP5819" s="3"/>
    </row>
    <row r="5820" spans="1:68" x14ac:dyDescent="0.25">
      <c r="A5820" s="1"/>
      <c r="B5820" s="2"/>
      <c r="BJ5820" s="3"/>
      <c r="BL5820" s="3"/>
      <c r="BN5820" s="3"/>
      <c r="BP5820" s="3"/>
    </row>
    <row r="5821" spans="1:68" x14ac:dyDescent="0.25">
      <c r="A5821" s="1"/>
      <c r="B5821" s="2"/>
      <c r="BJ5821" s="3"/>
      <c r="BL5821" s="3"/>
      <c r="BN5821" s="3"/>
      <c r="BP5821" s="3"/>
    </row>
    <row r="5822" spans="1:68" x14ac:dyDescent="0.25">
      <c r="A5822" s="1"/>
      <c r="B5822" s="2"/>
      <c r="BJ5822" s="3"/>
      <c r="BL5822" s="3"/>
      <c r="BN5822" s="3"/>
      <c r="BP5822" s="3"/>
    </row>
    <row r="5823" spans="1:68" x14ac:dyDescent="0.25">
      <c r="A5823" s="1"/>
      <c r="B5823" s="2"/>
      <c r="BJ5823" s="3"/>
      <c r="BL5823" s="3"/>
      <c r="BN5823" s="3"/>
      <c r="BP5823" s="3"/>
    </row>
    <row r="5824" spans="1:68" x14ac:dyDescent="0.25">
      <c r="A5824" s="1"/>
      <c r="B5824" s="2"/>
      <c r="BJ5824" s="3"/>
      <c r="BL5824" s="3"/>
      <c r="BN5824" s="3"/>
      <c r="BP5824" s="3"/>
    </row>
    <row r="5825" spans="1:68" x14ac:dyDescent="0.25">
      <c r="A5825" s="1"/>
      <c r="B5825" s="2"/>
      <c r="BJ5825" s="3"/>
      <c r="BL5825" s="3"/>
      <c r="BN5825" s="3"/>
      <c r="BP5825" s="3"/>
    </row>
    <row r="5826" spans="1:68" x14ac:dyDescent="0.25">
      <c r="A5826" s="1"/>
      <c r="B5826" s="2"/>
      <c r="BJ5826" s="3"/>
      <c r="BL5826" s="3"/>
      <c r="BN5826" s="3"/>
      <c r="BP5826" s="3"/>
    </row>
    <row r="5827" spans="1:68" x14ac:dyDescent="0.25">
      <c r="A5827" s="1"/>
      <c r="B5827" s="2"/>
      <c r="BJ5827" s="3"/>
      <c r="BL5827" s="3"/>
      <c r="BN5827" s="3"/>
      <c r="BP5827" s="3"/>
    </row>
    <row r="5828" spans="1:68" x14ac:dyDescent="0.25">
      <c r="A5828" s="1"/>
      <c r="B5828" s="2"/>
      <c r="BJ5828" s="3"/>
      <c r="BL5828" s="3"/>
      <c r="BN5828" s="3"/>
      <c r="BP5828" s="3"/>
    </row>
    <row r="5829" spans="1:68" x14ac:dyDescent="0.25">
      <c r="A5829" s="1"/>
      <c r="B5829" s="2"/>
      <c r="BJ5829" s="3"/>
      <c r="BL5829" s="3"/>
      <c r="BN5829" s="3"/>
      <c r="BP5829" s="3"/>
    </row>
    <row r="5830" spans="1:68" x14ac:dyDescent="0.25">
      <c r="A5830" s="1"/>
      <c r="B5830" s="2"/>
      <c r="BJ5830" s="3"/>
      <c r="BL5830" s="3"/>
      <c r="BN5830" s="3"/>
      <c r="BP5830" s="3"/>
    </row>
    <row r="5831" spans="1:68" x14ac:dyDescent="0.25">
      <c r="A5831" s="1"/>
      <c r="B5831" s="2"/>
      <c r="BJ5831" s="3"/>
      <c r="BL5831" s="3"/>
      <c r="BN5831" s="3"/>
      <c r="BP5831" s="3"/>
    </row>
    <row r="5832" spans="1:68" x14ac:dyDescent="0.25">
      <c r="A5832" s="1"/>
      <c r="B5832" s="2"/>
      <c r="BJ5832" s="3"/>
      <c r="BL5832" s="3"/>
      <c r="BN5832" s="3"/>
      <c r="BP5832" s="3"/>
    </row>
    <row r="5833" spans="1:68" x14ac:dyDescent="0.25">
      <c r="A5833" s="1"/>
      <c r="B5833" s="2"/>
      <c r="BJ5833" s="3"/>
      <c r="BL5833" s="3"/>
      <c r="BN5833" s="3"/>
      <c r="BP5833" s="3"/>
    </row>
    <row r="5834" spans="1:68" x14ac:dyDescent="0.25">
      <c r="A5834" s="1"/>
      <c r="B5834" s="2"/>
      <c r="BJ5834" s="3"/>
      <c r="BL5834" s="3"/>
      <c r="BN5834" s="3"/>
      <c r="BP5834" s="3"/>
    </row>
    <row r="5835" spans="1:68" x14ac:dyDescent="0.25">
      <c r="A5835" s="1"/>
      <c r="B5835" s="2"/>
      <c r="BJ5835" s="3"/>
      <c r="BL5835" s="3"/>
      <c r="BN5835" s="3"/>
      <c r="BP5835" s="3"/>
    </row>
    <row r="5836" spans="1:68" x14ac:dyDescent="0.25">
      <c r="A5836" s="1"/>
      <c r="B5836" s="2"/>
      <c r="BJ5836" s="3"/>
      <c r="BL5836" s="3"/>
      <c r="BN5836" s="3"/>
      <c r="BP5836" s="3"/>
    </row>
    <row r="5837" spans="1:68" x14ac:dyDescent="0.25">
      <c r="A5837" s="1"/>
      <c r="B5837" s="2"/>
      <c r="BJ5837" s="3"/>
      <c r="BL5837" s="3"/>
      <c r="BN5837" s="3"/>
      <c r="BP5837" s="3"/>
    </row>
    <row r="5838" spans="1:68" x14ac:dyDescent="0.25">
      <c r="A5838" s="1"/>
      <c r="B5838" s="2"/>
      <c r="BJ5838" s="3"/>
      <c r="BL5838" s="3"/>
      <c r="BN5838" s="3"/>
      <c r="BP5838" s="3"/>
    </row>
    <row r="5839" spans="1:68" x14ac:dyDescent="0.25">
      <c r="A5839" s="1"/>
      <c r="B5839" s="2"/>
      <c r="BJ5839" s="3"/>
      <c r="BL5839" s="3"/>
      <c r="BN5839" s="3"/>
      <c r="BP5839" s="3"/>
    </row>
    <row r="5840" spans="1:68" x14ac:dyDescent="0.25">
      <c r="A5840" s="1"/>
      <c r="B5840" s="2"/>
      <c r="BJ5840" s="3"/>
      <c r="BL5840" s="3"/>
      <c r="BN5840" s="3"/>
      <c r="BP5840" s="3"/>
    </row>
    <row r="5841" spans="1:68" x14ac:dyDescent="0.25">
      <c r="A5841" s="1"/>
      <c r="B5841" s="2"/>
      <c r="BJ5841" s="3"/>
      <c r="BL5841" s="3"/>
      <c r="BN5841" s="3"/>
      <c r="BP5841" s="3"/>
    </row>
    <row r="5842" spans="1:68" x14ac:dyDescent="0.25">
      <c r="A5842" s="1"/>
      <c r="B5842" s="2"/>
      <c r="BJ5842" s="3"/>
      <c r="BL5842" s="3"/>
      <c r="BN5842" s="3"/>
      <c r="BP5842" s="3"/>
    </row>
    <row r="5843" spans="1:68" x14ac:dyDescent="0.25">
      <c r="A5843" s="1"/>
      <c r="B5843" s="2"/>
      <c r="BJ5843" s="3"/>
      <c r="BL5843" s="3"/>
      <c r="BN5843" s="3"/>
      <c r="BP5843" s="3"/>
    </row>
    <row r="5844" spans="1:68" x14ac:dyDescent="0.25">
      <c r="A5844" s="1"/>
      <c r="B5844" s="2"/>
      <c r="BJ5844" s="3"/>
      <c r="BL5844" s="3"/>
      <c r="BN5844" s="3"/>
      <c r="BP5844" s="3"/>
    </row>
    <row r="5845" spans="1:68" x14ac:dyDescent="0.25">
      <c r="A5845" s="1"/>
      <c r="B5845" s="2"/>
      <c r="BJ5845" s="3"/>
      <c r="BL5845" s="3"/>
      <c r="BN5845" s="3"/>
      <c r="BP5845" s="3"/>
    </row>
    <row r="5846" spans="1:68" x14ac:dyDescent="0.25">
      <c r="A5846" s="1"/>
      <c r="B5846" s="2"/>
      <c r="BJ5846" s="3"/>
      <c r="BL5846" s="3"/>
      <c r="BN5846" s="3"/>
      <c r="BP5846" s="3"/>
    </row>
    <row r="5847" spans="1:68" x14ac:dyDescent="0.25">
      <c r="A5847" s="1"/>
      <c r="B5847" s="2"/>
      <c r="BJ5847" s="3"/>
      <c r="BL5847" s="3"/>
      <c r="BN5847" s="3"/>
      <c r="BP5847" s="3"/>
    </row>
    <row r="5848" spans="1:68" x14ac:dyDescent="0.25">
      <c r="A5848" s="1"/>
      <c r="B5848" s="2"/>
      <c r="BJ5848" s="3"/>
      <c r="BL5848" s="3"/>
      <c r="BN5848" s="3"/>
      <c r="BP5848" s="3"/>
    </row>
    <row r="5849" spans="1:68" x14ac:dyDescent="0.25">
      <c r="A5849" s="1"/>
      <c r="B5849" s="2"/>
      <c r="BJ5849" s="3"/>
      <c r="BL5849" s="3"/>
      <c r="BN5849" s="3"/>
      <c r="BP5849" s="3"/>
    </row>
    <row r="5850" spans="1:68" x14ac:dyDescent="0.25">
      <c r="A5850" s="1"/>
      <c r="B5850" s="2"/>
      <c r="BJ5850" s="3"/>
      <c r="BL5850" s="3"/>
      <c r="BN5850" s="3"/>
      <c r="BP5850" s="3"/>
    </row>
    <row r="5851" spans="1:68" x14ac:dyDescent="0.25">
      <c r="A5851" s="1"/>
      <c r="B5851" s="2"/>
      <c r="BJ5851" s="3"/>
      <c r="BL5851" s="3"/>
      <c r="BN5851" s="3"/>
      <c r="BP5851" s="3"/>
    </row>
    <row r="5852" spans="1:68" x14ac:dyDescent="0.25">
      <c r="A5852" s="1"/>
      <c r="B5852" s="2"/>
      <c r="BJ5852" s="3"/>
      <c r="BL5852" s="3"/>
      <c r="BN5852" s="3"/>
      <c r="BP5852" s="3"/>
    </row>
    <row r="5853" spans="1:68" x14ac:dyDescent="0.25">
      <c r="A5853" s="1"/>
      <c r="B5853" s="2"/>
      <c r="BJ5853" s="3"/>
      <c r="BL5853" s="3"/>
      <c r="BN5853" s="3"/>
      <c r="BP5853" s="3"/>
    </row>
    <row r="5854" spans="1:68" x14ac:dyDescent="0.25">
      <c r="A5854" s="1"/>
      <c r="B5854" s="2"/>
      <c r="BJ5854" s="3"/>
      <c r="BL5854" s="3"/>
      <c r="BN5854" s="3"/>
      <c r="BP5854" s="3"/>
    </row>
    <row r="5855" spans="1:68" x14ac:dyDescent="0.25">
      <c r="A5855" s="1"/>
      <c r="B5855" s="2"/>
      <c r="BJ5855" s="3"/>
      <c r="BL5855" s="3"/>
      <c r="BN5855" s="3"/>
      <c r="BP5855" s="3"/>
    </row>
    <row r="5856" spans="1:68" x14ac:dyDescent="0.25">
      <c r="A5856" s="1"/>
      <c r="B5856" s="2"/>
      <c r="BJ5856" s="3"/>
      <c r="BL5856" s="3"/>
      <c r="BN5856" s="3"/>
      <c r="BP5856" s="3"/>
    </row>
    <row r="5857" spans="1:68" x14ac:dyDescent="0.25">
      <c r="A5857" s="1"/>
      <c r="B5857" s="2"/>
      <c r="BJ5857" s="3"/>
      <c r="BL5857" s="3"/>
      <c r="BN5857" s="3"/>
      <c r="BP5857" s="3"/>
    </row>
    <row r="5858" spans="1:68" x14ac:dyDescent="0.25">
      <c r="A5858" s="1"/>
      <c r="B5858" s="2"/>
      <c r="BJ5858" s="3"/>
      <c r="BL5858" s="3"/>
      <c r="BN5858" s="3"/>
      <c r="BP5858" s="3"/>
    </row>
    <row r="5859" spans="1:68" x14ac:dyDescent="0.25">
      <c r="A5859" s="1"/>
      <c r="B5859" s="2"/>
      <c r="BJ5859" s="3"/>
      <c r="BL5859" s="3"/>
      <c r="BN5859" s="3"/>
      <c r="BP5859" s="3"/>
    </row>
    <row r="5860" spans="1:68" x14ac:dyDescent="0.25">
      <c r="A5860" s="1"/>
      <c r="B5860" s="2"/>
      <c r="BJ5860" s="3"/>
      <c r="BL5860" s="3"/>
      <c r="BN5860" s="3"/>
      <c r="BP5860" s="3"/>
    </row>
    <row r="5861" spans="1:68" x14ac:dyDescent="0.25">
      <c r="A5861" s="1"/>
      <c r="B5861" s="2"/>
      <c r="BJ5861" s="3"/>
      <c r="BL5861" s="3"/>
      <c r="BN5861" s="3"/>
      <c r="BP5861" s="3"/>
    </row>
    <row r="5862" spans="1:68" x14ac:dyDescent="0.25">
      <c r="A5862" s="1"/>
      <c r="B5862" s="2"/>
      <c r="BJ5862" s="3"/>
      <c r="BL5862" s="3"/>
      <c r="BN5862" s="3"/>
      <c r="BP5862" s="3"/>
    </row>
    <row r="5863" spans="1:68" x14ac:dyDescent="0.25">
      <c r="A5863" s="1"/>
      <c r="B5863" s="2"/>
      <c r="BJ5863" s="3"/>
      <c r="BL5863" s="3"/>
      <c r="BN5863" s="3"/>
      <c r="BP5863" s="3"/>
    </row>
    <row r="5864" spans="1:68" x14ac:dyDescent="0.25">
      <c r="A5864" s="1"/>
      <c r="B5864" s="2"/>
      <c r="BJ5864" s="3"/>
      <c r="BL5864" s="3"/>
      <c r="BN5864" s="3"/>
      <c r="BP5864" s="3"/>
    </row>
    <row r="5865" spans="1:68" x14ac:dyDescent="0.25">
      <c r="A5865" s="1"/>
      <c r="B5865" s="2"/>
      <c r="BJ5865" s="3"/>
      <c r="BL5865" s="3"/>
      <c r="BN5865" s="3"/>
      <c r="BP5865" s="3"/>
    </row>
    <row r="5866" spans="1:68" x14ac:dyDescent="0.25">
      <c r="A5866" s="1"/>
      <c r="B5866" s="2"/>
      <c r="BJ5866" s="3"/>
      <c r="BL5866" s="3"/>
      <c r="BN5866" s="3"/>
      <c r="BP5866" s="3"/>
    </row>
    <row r="5867" spans="1:68" x14ac:dyDescent="0.25">
      <c r="A5867" s="1"/>
      <c r="B5867" s="2"/>
      <c r="BJ5867" s="3"/>
      <c r="BL5867" s="3"/>
      <c r="BN5867" s="3"/>
      <c r="BP5867" s="3"/>
    </row>
    <row r="5868" spans="1:68" x14ac:dyDescent="0.25">
      <c r="A5868" s="1"/>
      <c r="B5868" s="2"/>
      <c r="BJ5868" s="3"/>
      <c r="BL5868" s="3"/>
      <c r="BN5868" s="3"/>
      <c r="BP5868" s="3"/>
    </row>
    <row r="5869" spans="1:68" x14ac:dyDescent="0.25">
      <c r="A5869" s="1"/>
      <c r="B5869" s="2"/>
      <c r="BJ5869" s="3"/>
      <c r="BL5869" s="3"/>
      <c r="BN5869" s="3"/>
      <c r="BP5869" s="3"/>
    </row>
    <row r="5870" spans="1:68" x14ac:dyDescent="0.25">
      <c r="A5870" s="1"/>
      <c r="B5870" s="2"/>
      <c r="BJ5870" s="3"/>
      <c r="BL5870" s="3"/>
      <c r="BN5870" s="3"/>
      <c r="BP5870" s="3"/>
    </row>
    <row r="5871" spans="1:68" x14ac:dyDescent="0.25">
      <c r="A5871" s="1"/>
      <c r="B5871" s="2"/>
      <c r="BJ5871" s="3"/>
      <c r="BL5871" s="3"/>
      <c r="BN5871" s="3"/>
      <c r="BP5871" s="3"/>
    </row>
    <row r="5872" spans="1:68" x14ac:dyDescent="0.25">
      <c r="A5872" s="1"/>
      <c r="B5872" s="2"/>
      <c r="BJ5872" s="3"/>
      <c r="BL5872" s="3"/>
      <c r="BN5872" s="3"/>
      <c r="BP5872" s="3"/>
    </row>
    <row r="5873" spans="1:68" x14ac:dyDescent="0.25">
      <c r="A5873" s="1"/>
      <c r="B5873" s="2"/>
      <c r="BJ5873" s="3"/>
      <c r="BL5873" s="3"/>
      <c r="BN5873" s="3"/>
      <c r="BP5873" s="3"/>
    </row>
    <row r="5874" spans="1:68" x14ac:dyDescent="0.25">
      <c r="A5874" s="1"/>
      <c r="B5874" s="2"/>
      <c r="BJ5874" s="3"/>
      <c r="BL5874" s="3"/>
      <c r="BN5874" s="3"/>
      <c r="BP5874" s="3"/>
    </row>
    <row r="5875" spans="1:68" x14ac:dyDescent="0.25">
      <c r="A5875" s="1"/>
      <c r="B5875" s="2"/>
      <c r="BJ5875" s="3"/>
      <c r="BL5875" s="3"/>
      <c r="BN5875" s="3"/>
      <c r="BP5875" s="3"/>
    </row>
    <row r="5876" spans="1:68" x14ac:dyDescent="0.25">
      <c r="A5876" s="1"/>
      <c r="B5876" s="2"/>
      <c r="BJ5876" s="3"/>
      <c r="BL5876" s="3"/>
      <c r="BN5876" s="3"/>
      <c r="BP5876" s="3"/>
    </row>
    <row r="5877" spans="1:68" x14ac:dyDescent="0.25">
      <c r="A5877" s="1"/>
      <c r="B5877" s="2"/>
      <c r="BJ5877" s="3"/>
      <c r="BL5877" s="3"/>
      <c r="BN5877" s="3"/>
      <c r="BP5877" s="3"/>
    </row>
    <row r="5878" spans="1:68" x14ac:dyDescent="0.25">
      <c r="A5878" s="1"/>
      <c r="B5878" s="2"/>
      <c r="BJ5878" s="3"/>
      <c r="BL5878" s="3"/>
      <c r="BN5878" s="3"/>
      <c r="BP5878" s="3"/>
    </row>
    <row r="5879" spans="1:68" x14ac:dyDescent="0.25">
      <c r="A5879" s="1"/>
      <c r="B5879" s="2"/>
      <c r="BJ5879" s="3"/>
      <c r="BL5879" s="3"/>
      <c r="BN5879" s="3"/>
      <c r="BP5879" s="3"/>
    </row>
    <row r="5880" spans="1:68" x14ac:dyDescent="0.25">
      <c r="A5880" s="1"/>
      <c r="B5880" s="2"/>
      <c r="BJ5880" s="3"/>
      <c r="BL5880" s="3"/>
      <c r="BN5880" s="3"/>
      <c r="BP5880" s="3"/>
    </row>
    <row r="5881" spans="1:68" x14ac:dyDescent="0.25">
      <c r="A5881" s="1"/>
      <c r="B5881" s="2"/>
      <c r="BJ5881" s="3"/>
      <c r="BL5881" s="3"/>
      <c r="BN5881" s="3"/>
      <c r="BP5881" s="3"/>
    </row>
    <row r="5882" spans="1:68" x14ac:dyDescent="0.25">
      <c r="A5882" s="1"/>
      <c r="B5882" s="2"/>
      <c r="BJ5882" s="3"/>
      <c r="BL5882" s="3"/>
      <c r="BN5882" s="3"/>
      <c r="BP5882" s="3"/>
    </row>
    <row r="5883" spans="1:68" x14ac:dyDescent="0.25">
      <c r="A5883" s="1"/>
      <c r="B5883" s="2"/>
      <c r="BJ5883" s="3"/>
      <c r="BL5883" s="3"/>
      <c r="BN5883" s="3"/>
      <c r="BP5883" s="3"/>
    </row>
    <row r="5884" spans="1:68" x14ac:dyDescent="0.25">
      <c r="A5884" s="1"/>
      <c r="B5884" s="2"/>
      <c r="BJ5884" s="3"/>
      <c r="BL5884" s="3"/>
      <c r="BN5884" s="3"/>
      <c r="BP5884" s="3"/>
    </row>
    <row r="5885" spans="1:68" x14ac:dyDescent="0.25">
      <c r="A5885" s="1"/>
      <c r="B5885" s="2"/>
      <c r="BJ5885" s="3"/>
      <c r="BL5885" s="3"/>
      <c r="BN5885" s="3"/>
      <c r="BP5885" s="3"/>
    </row>
    <row r="5886" spans="1:68" x14ac:dyDescent="0.25">
      <c r="A5886" s="1"/>
      <c r="B5886" s="2"/>
      <c r="BJ5886" s="3"/>
      <c r="BL5886" s="3"/>
      <c r="BN5886" s="3"/>
      <c r="BP5886" s="3"/>
    </row>
    <row r="5887" spans="1:68" x14ac:dyDescent="0.25">
      <c r="A5887" s="1"/>
      <c r="B5887" s="2"/>
      <c r="BJ5887" s="3"/>
      <c r="BL5887" s="3"/>
      <c r="BN5887" s="3"/>
      <c r="BP5887" s="3"/>
    </row>
    <row r="5888" spans="1:68" x14ac:dyDescent="0.25">
      <c r="A5888" s="1"/>
      <c r="B5888" s="2"/>
      <c r="BJ5888" s="3"/>
      <c r="BL5888" s="3"/>
      <c r="BN5888" s="3"/>
      <c r="BP5888" s="3"/>
    </row>
    <row r="5889" spans="1:68" x14ac:dyDescent="0.25">
      <c r="A5889" s="1"/>
      <c r="B5889" s="2"/>
      <c r="BJ5889" s="3"/>
      <c r="BL5889" s="3"/>
      <c r="BN5889" s="3"/>
      <c r="BP5889" s="3"/>
    </row>
    <row r="5890" spans="1:68" x14ac:dyDescent="0.25">
      <c r="A5890" s="1"/>
      <c r="B5890" s="2"/>
      <c r="BJ5890" s="3"/>
      <c r="BL5890" s="3"/>
      <c r="BN5890" s="3"/>
      <c r="BP5890" s="3"/>
    </row>
    <row r="5891" spans="1:68" x14ac:dyDescent="0.25">
      <c r="A5891" s="1"/>
      <c r="B5891" s="2"/>
      <c r="BJ5891" s="3"/>
      <c r="BL5891" s="3"/>
      <c r="BN5891" s="3"/>
      <c r="BP5891" s="3"/>
    </row>
    <row r="5892" spans="1:68" x14ac:dyDescent="0.25">
      <c r="A5892" s="1"/>
      <c r="B5892" s="2"/>
      <c r="BJ5892" s="3"/>
      <c r="BL5892" s="3"/>
      <c r="BN5892" s="3"/>
      <c r="BP5892" s="3"/>
    </row>
    <row r="5893" spans="1:68" x14ac:dyDescent="0.25">
      <c r="A5893" s="1"/>
      <c r="B5893" s="2"/>
      <c r="BJ5893" s="3"/>
      <c r="BL5893" s="3"/>
      <c r="BN5893" s="3"/>
      <c r="BP5893" s="3"/>
    </row>
    <row r="5894" spans="1:68" x14ac:dyDescent="0.25">
      <c r="A5894" s="1"/>
      <c r="B5894" s="2"/>
      <c r="BJ5894" s="3"/>
      <c r="BL5894" s="3"/>
      <c r="BN5894" s="3"/>
      <c r="BP5894" s="3"/>
    </row>
    <row r="5895" spans="1:68" x14ac:dyDescent="0.25">
      <c r="A5895" s="1"/>
      <c r="B5895" s="2"/>
      <c r="BJ5895" s="3"/>
      <c r="BL5895" s="3"/>
      <c r="BN5895" s="3"/>
      <c r="BP5895" s="3"/>
    </row>
    <row r="5896" spans="1:68" x14ac:dyDescent="0.25">
      <c r="A5896" s="1"/>
      <c r="B5896" s="2"/>
      <c r="BJ5896" s="3"/>
      <c r="BL5896" s="3"/>
      <c r="BN5896" s="3"/>
      <c r="BP5896" s="3"/>
    </row>
    <row r="5897" spans="1:68" x14ac:dyDescent="0.25">
      <c r="A5897" s="1"/>
      <c r="B5897" s="2"/>
      <c r="BJ5897" s="3"/>
      <c r="BL5897" s="3"/>
      <c r="BN5897" s="3"/>
      <c r="BP5897" s="3"/>
    </row>
    <row r="5898" spans="1:68" x14ac:dyDescent="0.25">
      <c r="A5898" s="1"/>
      <c r="B5898" s="2"/>
      <c r="BJ5898" s="3"/>
      <c r="BL5898" s="3"/>
      <c r="BN5898" s="3"/>
      <c r="BP5898" s="3"/>
    </row>
    <row r="5899" spans="1:68" x14ac:dyDescent="0.25">
      <c r="A5899" s="1"/>
      <c r="B5899" s="2"/>
      <c r="BJ5899" s="3"/>
      <c r="BL5899" s="3"/>
      <c r="BN5899" s="3"/>
      <c r="BP5899" s="3"/>
    </row>
    <row r="5900" spans="1:68" x14ac:dyDescent="0.25">
      <c r="A5900" s="1"/>
      <c r="B5900" s="2"/>
      <c r="BJ5900" s="3"/>
      <c r="BL5900" s="3"/>
      <c r="BN5900" s="3"/>
      <c r="BP5900" s="3"/>
    </row>
    <row r="5901" spans="1:68" x14ac:dyDescent="0.25">
      <c r="A5901" s="1"/>
      <c r="B5901" s="2"/>
      <c r="BJ5901" s="3"/>
      <c r="BL5901" s="3"/>
      <c r="BN5901" s="3"/>
      <c r="BP5901" s="3"/>
    </row>
    <row r="5902" spans="1:68" x14ac:dyDescent="0.25">
      <c r="A5902" s="1"/>
      <c r="B5902" s="2"/>
      <c r="BJ5902" s="3"/>
      <c r="BL5902" s="3"/>
      <c r="BN5902" s="3"/>
      <c r="BP5902" s="3"/>
    </row>
    <row r="5903" spans="1:68" x14ac:dyDescent="0.25">
      <c r="A5903" s="1"/>
      <c r="B5903" s="2"/>
      <c r="BJ5903" s="3"/>
      <c r="BL5903" s="3"/>
      <c r="BN5903" s="3"/>
      <c r="BP5903" s="3"/>
    </row>
    <row r="5904" spans="1:68" x14ac:dyDescent="0.25">
      <c r="A5904" s="1"/>
      <c r="B5904" s="2"/>
      <c r="BJ5904" s="3"/>
      <c r="BL5904" s="3"/>
      <c r="BN5904" s="3"/>
      <c r="BP5904" s="3"/>
    </row>
    <row r="5905" spans="1:68" x14ac:dyDescent="0.25">
      <c r="A5905" s="1"/>
      <c r="B5905" s="2"/>
      <c r="BJ5905" s="3"/>
      <c r="BL5905" s="3"/>
      <c r="BN5905" s="3"/>
      <c r="BP5905" s="3"/>
    </row>
    <row r="5906" spans="1:68" x14ac:dyDescent="0.25">
      <c r="A5906" s="1"/>
      <c r="B5906" s="2"/>
      <c r="BJ5906" s="3"/>
      <c r="BL5906" s="3"/>
      <c r="BN5906" s="3"/>
      <c r="BP5906" s="3"/>
    </row>
    <row r="5907" spans="1:68" x14ac:dyDescent="0.25">
      <c r="A5907" s="1"/>
      <c r="B5907" s="2"/>
      <c r="BJ5907" s="3"/>
      <c r="BL5907" s="3"/>
      <c r="BN5907" s="3"/>
      <c r="BP5907" s="3"/>
    </row>
    <row r="5908" spans="1:68" x14ac:dyDescent="0.25">
      <c r="A5908" s="1"/>
      <c r="B5908" s="2"/>
      <c r="BJ5908" s="3"/>
      <c r="BL5908" s="3"/>
      <c r="BN5908" s="3"/>
      <c r="BP5908" s="3"/>
    </row>
    <row r="5909" spans="1:68" x14ac:dyDescent="0.25">
      <c r="A5909" s="1"/>
      <c r="B5909" s="2"/>
      <c r="BJ5909" s="3"/>
      <c r="BL5909" s="3"/>
      <c r="BN5909" s="3"/>
      <c r="BP5909" s="3"/>
    </row>
    <row r="5910" spans="1:68" x14ac:dyDescent="0.25">
      <c r="A5910" s="1"/>
      <c r="B5910" s="2"/>
      <c r="BJ5910" s="3"/>
      <c r="BL5910" s="3"/>
      <c r="BN5910" s="3"/>
      <c r="BP5910" s="3"/>
    </row>
    <row r="5911" spans="1:68" x14ac:dyDescent="0.25">
      <c r="A5911" s="1"/>
      <c r="B5911" s="2"/>
      <c r="BJ5911" s="3"/>
      <c r="BL5911" s="3"/>
      <c r="BN5911" s="3"/>
      <c r="BP5911" s="3"/>
    </row>
    <row r="5912" spans="1:68" x14ac:dyDescent="0.25">
      <c r="A5912" s="1"/>
      <c r="B5912" s="2"/>
      <c r="BJ5912" s="3"/>
      <c r="BL5912" s="3"/>
      <c r="BN5912" s="3"/>
      <c r="BP5912" s="3"/>
    </row>
    <row r="5913" spans="1:68" x14ac:dyDescent="0.25">
      <c r="A5913" s="1"/>
      <c r="B5913" s="2"/>
      <c r="BJ5913" s="3"/>
      <c r="BL5913" s="3"/>
      <c r="BN5913" s="3"/>
      <c r="BP5913" s="3"/>
    </row>
    <row r="5914" spans="1:68" x14ac:dyDescent="0.25">
      <c r="A5914" s="1"/>
      <c r="B5914" s="2"/>
      <c r="BJ5914" s="3"/>
      <c r="BL5914" s="3"/>
      <c r="BN5914" s="3"/>
      <c r="BP5914" s="3"/>
    </row>
    <row r="5915" spans="1:68" x14ac:dyDescent="0.25">
      <c r="A5915" s="1"/>
      <c r="B5915" s="2"/>
      <c r="BJ5915" s="3"/>
      <c r="BL5915" s="3"/>
      <c r="BN5915" s="3"/>
      <c r="BP5915" s="3"/>
    </row>
    <row r="5916" spans="1:68" x14ac:dyDescent="0.25">
      <c r="A5916" s="1"/>
      <c r="B5916" s="2"/>
      <c r="BJ5916" s="3"/>
      <c r="BL5916" s="3"/>
      <c r="BN5916" s="3"/>
      <c r="BP5916" s="3"/>
    </row>
    <row r="5917" spans="1:68" x14ac:dyDescent="0.25">
      <c r="A5917" s="1"/>
      <c r="B5917" s="2"/>
      <c r="BJ5917" s="3"/>
      <c r="BL5917" s="3"/>
      <c r="BN5917" s="3"/>
      <c r="BP5917" s="3"/>
    </row>
    <row r="5918" spans="1:68" x14ac:dyDescent="0.25">
      <c r="A5918" s="1"/>
      <c r="B5918" s="2"/>
      <c r="BJ5918" s="3"/>
      <c r="BL5918" s="3"/>
      <c r="BN5918" s="3"/>
      <c r="BP5918" s="3"/>
    </row>
    <row r="5919" spans="1:68" x14ac:dyDescent="0.25">
      <c r="A5919" s="1"/>
      <c r="B5919" s="2"/>
      <c r="BJ5919" s="3"/>
      <c r="BL5919" s="3"/>
      <c r="BN5919" s="3"/>
      <c r="BP5919" s="3"/>
    </row>
    <row r="5920" spans="1:68" x14ac:dyDescent="0.25">
      <c r="A5920" s="1"/>
      <c r="B5920" s="2"/>
      <c r="BJ5920" s="3"/>
      <c r="BL5920" s="3"/>
      <c r="BN5920" s="3"/>
      <c r="BP5920" s="3"/>
    </row>
    <row r="5921" spans="1:68" x14ac:dyDescent="0.25">
      <c r="A5921" s="1"/>
      <c r="B5921" s="2"/>
      <c r="BJ5921" s="3"/>
      <c r="BL5921" s="3"/>
      <c r="BN5921" s="3"/>
      <c r="BP5921" s="3"/>
    </row>
    <row r="5922" spans="1:68" x14ac:dyDescent="0.25">
      <c r="A5922" s="1"/>
      <c r="B5922" s="2"/>
      <c r="BJ5922" s="3"/>
      <c r="BL5922" s="3"/>
      <c r="BN5922" s="3"/>
      <c r="BP5922" s="3"/>
    </row>
    <row r="5923" spans="1:68" x14ac:dyDescent="0.25">
      <c r="A5923" s="1"/>
      <c r="B5923" s="2"/>
      <c r="BJ5923" s="3"/>
      <c r="BL5923" s="3"/>
      <c r="BN5923" s="3"/>
      <c r="BP5923" s="3"/>
    </row>
    <row r="5924" spans="1:68" x14ac:dyDescent="0.25">
      <c r="A5924" s="1"/>
      <c r="B5924" s="2"/>
      <c r="BJ5924" s="3"/>
      <c r="BL5924" s="3"/>
      <c r="BN5924" s="3"/>
      <c r="BP5924" s="3"/>
    </row>
    <row r="5925" spans="1:68" x14ac:dyDescent="0.25">
      <c r="A5925" s="1"/>
      <c r="B5925" s="2"/>
      <c r="BJ5925" s="3"/>
      <c r="BL5925" s="3"/>
      <c r="BN5925" s="3"/>
      <c r="BP5925" s="3"/>
    </row>
    <row r="5926" spans="1:68" x14ac:dyDescent="0.25">
      <c r="A5926" s="1"/>
      <c r="B5926" s="2"/>
      <c r="BJ5926" s="3"/>
      <c r="BL5926" s="3"/>
      <c r="BN5926" s="3"/>
      <c r="BP5926" s="3"/>
    </row>
    <row r="5927" spans="1:68" x14ac:dyDescent="0.25">
      <c r="A5927" s="1"/>
      <c r="B5927" s="2"/>
      <c r="BJ5927" s="3"/>
      <c r="BL5927" s="3"/>
      <c r="BN5927" s="3"/>
      <c r="BP5927" s="3"/>
    </row>
    <row r="5928" spans="1:68" x14ac:dyDescent="0.25">
      <c r="A5928" s="1"/>
      <c r="B5928" s="2"/>
      <c r="BJ5928" s="3"/>
      <c r="BL5928" s="3"/>
      <c r="BN5928" s="3"/>
      <c r="BP5928" s="3"/>
    </row>
    <row r="5929" spans="1:68" x14ac:dyDescent="0.25">
      <c r="A5929" s="1"/>
      <c r="B5929" s="2"/>
      <c r="BJ5929" s="3"/>
      <c r="BL5929" s="3"/>
      <c r="BN5929" s="3"/>
      <c r="BP5929" s="3"/>
    </row>
    <row r="5930" spans="1:68" x14ac:dyDescent="0.25">
      <c r="A5930" s="1"/>
      <c r="B5930" s="2"/>
      <c r="BJ5930" s="3"/>
      <c r="BL5930" s="3"/>
      <c r="BN5930" s="3"/>
      <c r="BP5930" s="3"/>
    </row>
    <row r="5931" spans="1:68" x14ac:dyDescent="0.25">
      <c r="A5931" s="1"/>
      <c r="B5931" s="2"/>
      <c r="BJ5931" s="3"/>
      <c r="BL5931" s="3"/>
      <c r="BN5931" s="3"/>
      <c r="BP5931" s="3"/>
    </row>
    <row r="5932" spans="1:68" x14ac:dyDescent="0.25">
      <c r="A5932" s="1"/>
      <c r="B5932" s="2"/>
      <c r="BJ5932" s="3"/>
      <c r="BL5932" s="3"/>
      <c r="BN5932" s="3"/>
      <c r="BP5932" s="3"/>
    </row>
    <row r="5933" spans="1:68" x14ac:dyDescent="0.25">
      <c r="A5933" s="1"/>
      <c r="B5933" s="2"/>
      <c r="BJ5933" s="3"/>
      <c r="BL5933" s="3"/>
      <c r="BN5933" s="3"/>
      <c r="BP5933" s="3"/>
    </row>
    <row r="5934" spans="1:68" x14ac:dyDescent="0.25">
      <c r="A5934" s="1"/>
      <c r="B5934" s="2"/>
      <c r="BJ5934" s="3"/>
      <c r="BL5934" s="3"/>
      <c r="BN5934" s="3"/>
      <c r="BP5934" s="3"/>
    </row>
    <row r="5935" spans="1:68" x14ac:dyDescent="0.25">
      <c r="A5935" s="1"/>
      <c r="B5935" s="2"/>
      <c r="BJ5935" s="3"/>
      <c r="BL5935" s="3"/>
      <c r="BN5935" s="3"/>
      <c r="BP5935" s="3"/>
    </row>
    <row r="5936" spans="1:68" x14ac:dyDescent="0.25">
      <c r="A5936" s="1"/>
      <c r="B5936" s="2"/>
      <c r="BJ5936" s="3"/>
      <c r="BL5936" s="3"/>
      <c r="BN5936" s="3"/>
      <c r="BP5936" s="3"/>
    </row>
    <row r="5937" spans="1:68" x14ac:dyDescent="0.25">
      <c r="A5937" s="1"/>
      <c r="B5937" s="2"/>
      <c r="BJ5937" s="3"/>
      <c r="BL5937" s="3"/>
      <c r="BN5937" s="3"/>
      <c r="BP5937" s="3"/>
    </row>
    <row r="5938" spans="1:68" x14ac:dyDescent="0.25">
      <c r="A5938" s="1"/>
      <c r="B5938" s="2"/>
      <c r="BJ5938" s="3"/>
      <c r="BL5938" s="3"/>
      <c r="BN5938" s="3"/>
      <c r="BP5938" s="3"/>
    </row>
    <row r="5939" spans="1:68" x14ac:dyDescent="0.25">
      <c r="A5939" s="1"/>
      <c r="B5939" s="2"/>
      <c r="BJ5939" s="3"/>
      <c r="BL5939" s="3"/>
      <c r="BN5939" s="3"/>
      <c r="BP5939" s="3"/>
    </row>
    <row r="5940" spans="1:68" x14ac:dyDescent="0.25">
      <c r="A5940" s="1"/>
      <c r="B5940" s="2"/>
      <c r="BJ5940" s="3"/>
      <c r="BL5940" s="3"/>
      <c r="BN5940" s="3"/>
      <c r="BP5940" s="3"/>
    </row>
    <row r="5941" spans="1:68" x14ac:dyDescent="0.25">
      <c r="A5941" s="1"/>
      <c r="B5941" s="2"/>
      <c r="BJ5941" s="3"/>
      <c r="BL5941" s="3"/>
      <c r="BN5941" s="3"/>
      <c r="BP5941" s="3"/>
    </row>
    <row r="5942" spans="1:68" x14ac:dyDescent="0.25">
      <c r="A5942" s="1"/>
      <c r="B5942" s="2"/>
      <c r="BJ5942" s="3"/>
      <c r="BL5942" s="3"/>
      <c r="BN5942" s="3"/>
      <c r="BP5942" s="3"/>
    </row>
    <row r="5943" spans="1:68" x14ac:dyDescent="0.25">
      <c r="A5943" s="1"/>
      <c r="B5943" s="2"/>
      <c r="BJ5943" s="3"/>
      <c r="BL5943" s="3"/>
      <c r="BN5943" s="3"/>
      <c r="BP5943" s="3"/>
    </row>
    <row r="5944" spans="1:68" x14ac:dyDescent="0.25">
      <c r="A5944" s="1"/>
      <c r="B5944" s="2"/>
      <c r="BJ5944" s="3"/>
      <c r="BL5944" s="3"/>
      <c r="BN5944" s="3"/>
      <c r="BP5944" s="3"/>
    </row>
    <row r="5945" spans="1:68" x14ac:dyDescent="0.25">
      <c r="A5945" s="1"/>
      <c r="B5945" s="2"/>
      <c r="BJ5945" s="3"/>
      <c r="BL5945" s="3"/>
      <c r="BN5945" s="3"/>
      <c r="BP5945" s="3"/>
    </row>
    <row r="5946" spans="1:68" x14ac:dyDescent="0.25">
      <c r="A5946" s="1"/>
      <c r="B5946" s="2"/>
      <c r="BJ5946" s="3"/>
      <c r="BL5946" s="3"/>
      <c r="BN5946" s="3"/>
      <c r="BP5946" s="3"/>
    </row>
    <row r="5947" spans="1:68" x14ac:dyDescent="0.25">
      <c r="A5947" s="1"/>
      <c r="B5947" s="2"/>
      <c r="BJ5947" s="3"/>
      <c r="BL5947" s="3"/>
      <c r="BN5947" s="3"/>
      <c r="BP5947" s="3"/>
    </row>
    <row r="5948" spans="1:68" x14ac:dyDescent="0.25">
      <c r="A5948" s="1"/>
      <c r="B5948" s="2"/>
      <c r="BJ5948" s="3"/>
      <c r="BL5948" s="3"/>
      <c r="BN5948" s="3"/>
      <c r="BP5948" s="3"/>
    </row>
    <row r="5949" spans="1:68" x14ac:dyDescent="0.25">
      <c r="A5949" s="1"/>
      <c r="B5949" s="2"/>
      <c r="BJ5949" s="3"/>
      <c r="BL5949" s="3"/>
      <c r="BN5949" s="3"/>
      <c r="BP5949" s="3"/>
    </row>
    <row r="5950" spans="1:68" x14ac:dyDescent="0.25">
      <c r="A5950" s="1"/>
      <c r="B5950" s="2"/>
      <c r="BJ5950" s="3"/>
      <c r="BL5950" s="3"/>
      <c r="BN5950" s="3"/>
      <c r="BP5950" s="3"/>
    </row>
    <row r="5951" spans="1:68" x14ac:dyDescent="0.25">
      <c r="A5951" s="1"/>
      <c r="B5951" s="2"/>
      <c r="BJ5951" s="3"/>
      <c r="BL5951" s="3"/>
      <c r="BN5951" s="3"/>
      <c r="BP5951" s="3"/>
    </row>
    <row r="5952" spans="1:68" x14ac:dyDescent="0.25">
      <c r="A5952" s="1"/>
      <c r="B5952" s="2"/>
      <c r="BJ5952" s="3"/>
      <c r="BL5952" s="3"/>
      <c r="BN5952" s="3"/>
      <c r="BP5952" s="3"/>
    </row>
    <row r="5953" spans="1:68" x14ac:dyDescent="0.25">
      <c r="A5953" s="1"/>
      <c r="B5953" s="2"/>
      <c r="BJ5953" s="3"/>
      <c r="BL5953" s="3"/>
      <c r="BN5953" s="3"/>
      <c r="BP5953" s="3"/>
    </row>
    <row r="5954" spans="1:68" x14ac:dyDescent="0.25">
      <c r="A5954" s="1"/>
      <c r="B5954" s="2"/>
      <c r="BJ5954" s="3"/>
      <c r="BL5954" s="3"/>
      <c r="BN5954" s="3"/>
      <c r="BP5954" s="3"/>
    </row>
    <row r="5955" spans="1:68" x14ac:dyDescent="0.25">
      <c r="A5955" s="1"/>
      <c r="B5955" s="2"/>
      <c r="BJ5955" s="3"/>
      <c r="BL5955" s="3"/>
      <c r="BN5955" s="3"/>
      <c r="BP5955" s="3"/>
    </row>
    <row r="5956" spans="1:68" x14ac:dyDescent="0.25">
      <c r="A5956" s="1"/>
      <c r="B5956" s="2"/>
      <c r="BJ5956" s="3"/>
      <c r="BL5956" s="3"/>
      <c r="BN5956" s="3"/>
      <c r="BP5956" s="3"/>
    </row>
    <row r="5957" spans="1:68" x14ac:dyDescent="0.25">
      <c r="A5957" s="1"/>
      <c r="B5957" s="2"/>
      <c r="BJ5957" s="3"/>
      <c r="BL5957" s="3"/>
      <c r="BN5957" s="3"/>
      <c r="BP5957" s="3"/>
    </row>
    <row r="5958" spans="1:68" x14ac:dyDescent="0.25">
      <c r="A5958" s="1"/>
      <c r="B5958" s="2"/>
      <c r="BJ5958" s="3"/>
      <c r="BL5958" s="3"/>
      <c r="BN5958" s="3"/>
      <c r="BP5958" s="3"/>
    </row>
    <row r="5959" spans="1:68" x14ac:dyDescent="0.25">
      <c r="A5959" s="1"/>
      <c r="B5959" s="2"/>
      <c r="BJ5959" s="3"/>
      <c r="BL5959" s="3"/>
      <c r="BN5959" s="3"/>
      <c r="BP5959" s="3"/>
    </row>
    <row r="5960" spans="1:68" x14ac:dyDescent="0.25">
      <c r="A5960" s="1"/>
      <c r="B5960" s="2"/>
      <c r="BJ5960" s="3"/>
      <c r="BL5960" s="3"/>
      <c r="BN5960" s="3"/>
      <c r="BP5960" s="3"/>
    </row>
    <row r="5961" spans="1:68" x14ac:dyDescent="0.25">
      <c r="A5961" s="1"/>
      <c r="B5961" s="2"/>
      <c r="BJ5961" s="3"/>
      <c r="BL5961" s="3"/>
      <c r="BN5961" s="3"/>
      <c r="BP5961" s="3"/>
    </row>
    <row r="5962" spans="1:68" x14ac:dyDescent="0.25">
      <c r="A5962" s="1"/>
      <c r="B5962" s="2"/>
      <c r="BJ5962" s="3"/>
      <c r="BL5962" s="3"/>
      <c r="BN5962" s="3"/>
      <c r="BP5962" s="3"/>
    </row>
    <row r="5963" spans="1:68" x14ac:dyDescent="0.25">
      <c r="A5963" s="1"/>
      <c r="B5963" s="2"/>
      <c r="BJ5963" s="3"/>
      <c r="BL5963" s="3"/>
      <c r="BN5963" s="3"/>
      <c r="BP5963" s="3"/>
    </row>
    <row r="5964" spans="1:68" x14ac:dyDescent="0.25">
      <c r="A5964" s="1"/>
      <c r="B5964" s="2"/>
      <c r="BJ5964" s="3"/>
      <c r="BL5964" s="3"/>
      <c r="BN5964" s="3"/>
      <c r="BP5964" s="3"/>
    </row>
    <row r="5965" spans="1:68" x14ac:dyDescent="0.25">
      <c r="A5965" s="1"/>
      <c r="B5965" s="2"/>
      <c r="BJ5965" s="3"/>
      <c r="BL5965" s="3"/>
      <c r="BN5965" s="3"/>
      <c r="BP5965" s="3"/>
    </row>
    <row r="5966" spans="1:68" x14ac:dyDescent="0.25">
      <c r="A5966" s="1"/>
      <c r="B5966" s="2"/>
      <c r="BJ5966" s="3"/>
      <c r="BL5966" s="3"/>
      <c r="BN5966" s="3"/>
      <c r="BP5966" s="3"/>
    </row>
    <row r="5967" spans="1:68" x14ac:dyDescent="0.25">
      <c r="A5967" s="1"/>
      <c r="B5967" s="2"/>
      <c r="BJ5967" s="3"/>
      <c r="BL5967" s="3"/>
      <c r="BN5967" s="3"/>
      <c r="BP5967" s="3"/>
    </row>
    <row r="5968" spans="1:68" x14ac:dyDescent="0.25">
      <c r="A5968" s="1"/>
      <c r="B5968" s="2"/>
      <c r="BJ5968" s="3"/>
      <c r="BL5968" s="3"/>
      <c r="BN5968" s="3"/>
      <c r="BP5968" s="3"/>
    </row>
    <row r="5969" spans="1:68" x14ac:dyDescent="0.25">
      <c r="A5969" s="1"/>
      <c r="B5969" s="2"/>
      <c r="BJ5969" s="3"/>
      <c r="BL5969" s="3"/>
      <c r="BN5969" s="3"/>
      <c r="BP5969" s="3"/>
    </row>
    <row r="5970" spans="1:68" x14ac:dyDescent="0.25">
      <c r="A5970" s="1"/>
      <c r="B5970" s="2"/>
      <c r="BJ5970" s="3"/>
      <c r="BL5970" s="3"/>
      <c r="BN5970" s="3"/>
      <c r="BP5970" s="3"/>
    </row>
    <row r="5971" spans="1:68" x14ac:dyDescent="0.25">
      <c r="A5971" s="1"/>
      <c r="B5971" s="2"/>
      <c r="BJ5971" s="3"/>
      <c r="BL5971" s="3"/>
      <c r="BN5971" s="3"/>
      <c r="BP5971" s="3"/>
    </row>
    <row r="5972" spans="1:68" x14ac:dyDescent="0.25">
      <c r="A5972" s="1"/>
      <c r="B5972" s="2"/>
      <c r="BJ5972" s="3"/>
      <c r="BL5972" s="3"/>
      <c r="BN5972" s="3"/>
      <c r="BP5972" s="3"/>
    </row>
    <row r="5973" spans="1:68" x14ac:dyDescent="0.25">
      <c r="A5973" s="1"/>
      <c r="B5973" s="2"/>
      <c r="BJ5973" s="3"/>
      <c r="BL5973" s="3"/>
      <c r="BN5973" s="3"/>
      <c r="BP5973" s="3"/>
    </row>
    <row r="5974" spans="1:68" x14ac:dyDescent="0.25">
      <c r="A5974" s="1"/>
      <c r="B5974" s="2"/>
      <c r="BJ5974" s="3"/>
      <c r="BL5974" s="3"/>
      <c r="BN5974" s="3"/>
      <c r="BP5974" s="3"/>
    </row>
    <row r="5975" spans="1:68" x14ac:dyDescent="0.25">
      <c r="A5975" s="1"/>
      <c r="B5975" s="2"/>
      <c r="BJ5975" s="3"/>
      <c r="BL5975" s="3"/>
      <c r="BN5975" s="3"/>
      <c r="BP5975" s="3"/>
    </row>
    <row r="5976" spans="1:68" x14ac:dyDescent="0.25">
      <c r="A5976" s="1"/>
      <c r="B5976" s="2"/>
      <c r="BJ5976" s="3"/>
      <c r="BL5976" s="3"/>
      <c r="BN5976" s="3"/>
      <c r="BP5976" s="3"/>
    </row>
    <row r="5977" spans="1:68" x14ac:dyDescent="0.25">
      <c r="A5977" s="1"/>
      <c r="B5977" s="2"/>
      <c r="BJ5977" s="3"/>
      <c r="BL5977" s="3"/>
      <c r="BN5977" s="3"/>
      <c r="BP5977" s="3"/>
    </row>
    <row r="5978" spans="1:68" x14ac:dyDescent="0.25">
      <c r="A5978" s="1"/>
      <c r="B5978" s="2"/>
      <c r="BJ5978" s="3"/>
      <c r="BL5978" s="3"/>
      <c r="BN5978" s="3"/>
      <c r="BP5978" s="3"/>
    </row>
    <row r="5979" spans="1:68" x14ac:dyDescent="0.25">
      <c r="A5979" s="1"/>
      <c r="B5979" s="2"/>
      <c r="BJ5979" s="3"/>
      <c r="BL5979" s="3"/>
      <c r="BN5979" s="3"/>
      <c r="BP5979" s="3"/>
    </row>
    <row r="5980" spans="1:68" x14ac:dyDescent="0.25">
      <c r="A5980" s="1"/>
      <c r="B5980" s="2"/>
      <c r="BJ5980" s="3"/>
      <c r="BL5980" s="3"/>
      <c r="BN5980" s="3"/>
      <c r="BP5980" s="3"/>
    </row>
    <row r="5981" spans="1:68" x14ac:dyDescent="0.25">
      <c r="A5981" s="1"/>
      <c r="B5981" s="2"/>
      <c r="BJ5981" s="3"/>
      <c r="BL5981" s="3"/>
      <c r="BN5981" s="3"/>
      <c r="BP5981" s="3"/>
    </row>
    <row r="5982" spans="1:68" x14ac:dyDescent="0.25">
      <c r="A5982" s="1"/>
      <c r="B5982" s="2"/>
      <c r="BJ5982" s="3"/>
      <c r="BL5982" s="3"/>
      <c r="BN5982" s="3"/>
      <c r="BP5982" s="3"/>
    </row>
    <row r="5983" spans="1:68" x14ac:dyDescent="0.25">
      <c r="A5983" s="1"/>
      <c r="B5983" s="2"/>
      <c r="BJ5983" s="3"/>
      <c r="BL5983" s="3"/>
      <c r="BN5983" s="3"/>
      <c r="BP5983" s="3"/>
    </row>
    <row r="5984" spans="1:68" x14ac:dyDescent="0.25">
      <c r="A5984" s="1"/>
      <c r="B5984" s="2"/>
      <c r="BJ5984" s="3"/>
      <c r="BL5984" s="3"/>
      <c r="BN5984" s="3"/>
      <c r="BP5984" s="3"/>
    </row>
    <row r="5985" spans="1:68" x14ac:dyDescent="0.25">
      <c r="A5985" s="1"/>
      <c r="B5985" s="2"/>
      <c r="BJ5985" s="3"/>
      <c r="BL5985" s="3"/>
      <c r="BN5985" s="3"/>
      <c r="BP5985" s="3"/>
    </row>
    <row r="5986" spans="1:68" x14ac:dyDescent="0.25">
      <c r="A5986" s="1"/>
      <c r="B5986" s="2"/>
      <c r="BJ5986" s="3"/>
      <c r="BL5986" s="3"/>
      <c r="BN5986" s="3"/>
      <c r="BP5986" s="3"/>
    </row>
    <row r="5987" spans="1:68" x14ac:dyDescent="0.25">
      <c r="A5987" s="1"/>
      <c r="B5987" s="2"/>
      <c r="BJ5987" s="3"/>
      <c r="BL5987" s="3"/>
      <c r="BN5987" s="3"/>
      <c r="BP5987" s="3"/>
    </row>
    <row r="5988" spans="1:68" x14ac:dyDescent="0.25">
      <c r="A5988" s="1"/>
      <c r="B5988" s="2"/>
      <c r="BJ5988" s="3"/>
      <c r="BL5988" s="3"/>
      <c r="BN5988" s="3"/>
      <c r="BP5988" s="3"/>
    </row>
    <row r="5989" spans="1:68" x14ac:dyDescent="0.25">
      <c r="A5989" s="1"/>
      <c r="B5989" s="2"/>
      <c r="BJ5989" s="3"/>
      <c r="BL5989" s="3"/>
      <c r="BN5989" s="3"/>
      <c r="BP5989" s="3"/>
    </row>
    <row r="5990" spans="1:68" x14ac:dyDescent="0.25">
      <c r="A5990" s="1"/>
      <c r="B5990" s="2"/>
      <c r="BJ5990" s="3"/>
      <c r="BL5990" s="3"/>
      <c r="BN5990" s="3"/>
      <c r="BP5990" s="3"/>
    </row>
    <row r="5991" spans="1:68" x14ac:dyDescent="0.25">
      <c r="A5991" s="1"/>
      <c r="B5991" s="2"/>
      <c r="BJ5991" s="3"/>
      <c r="BL5991" s="3"/>
      <c r="BN5991" s="3"/>
      <c r="BP5991" s="3"/>
    </row>
    <row r="5992" spans="1:68" x14ac:dyDescent="0.25">
      <c r="A5992" s="1"/>
      <c r="B5992" s="2"/>
      <c r="BJ5992" s="3"/>
      <c r="BL5992" s="3"/>
      <c r="BN5992" s="3"/>
      <c r="BP5992" s="3"/>
    </row>
    <row r="5993" spans="1:68" x14ac:dyDescent="0.25">
      <c r="A5993" s="1"/>
      <c r="B5993" s="2"/>
      <c r="BJ5993" s="3"/>
      <c r="BL5993" s="3"/>
      <c r="BN5993" s="3"/>
      <c r="BP5993" s="3"/>
    </row>
    <row r="5994" spans="1:68" x14ac:dyDescent="0.25">
      <c r="A5994" s="1"/>
      <c r="B5994" s="2"/>
      <c r="BJ5994" s="3"/>
      <c r="BL5994" s="3"/>
      <c r="BN5994" s="3"/>
      <c r="BP5994" s="3"/>
    </row>
    <row r="5995" spans="1:68" x14ac:dyDescent="0.25">
      <c r="A5995" s="1"/>
      <c r="B5995" s="2"/>
      <c r="BJ5995" s="3"/>
      <c r="BL5995" s="3"/>
      <c r="BN5995" s="3"/>
      <c r="BP5995" s="3"/>
    </row>
    <row r="5996" spans="1:68" x14ac:dyDescent="0.25">
      <c r="A5996" s="1"/>
      <c r="B5996" s="2"/>
      <c r="BJ5996" s="3"/>
      <c r="BL5996" s="3"/>
      <c r="BN5996" s="3"/>
      <c r="BP5996" s="3"/>
    </row>
    <row r="5997" spans="1:68" x14ac:dyDescent="0.25">
      <c r="A5997" s="1"/>
      <c r="B5997" s="2"/>
      <c r="BJ5997" s="3"/>
      <c r="BL5997" s="3"/>
      <c r="BN5997" s="3"/>
      <c r="BP5997" s="3"/>
    </row>
    <row r="5998" spans="1:68" x14ac:dyDescent="0.25">
      <c r="A5998" s="1"/>
      <c r="B5998" s="2"/>
      <c r="BJ5998" s="3"/>
      <c r="BL5998" s="3"/>
      <c r="BN5998" s="3"/>
      <c r="BP5998" s="3"/>
    </row>
    <row r="5999" spans="1:68" x14ac:dyDescent="0.25">
      <c r="A5999" s="1"/>
      <c r="B5999" s="2"/>
      <c r="BJ5999" s="3"/>
      <c r="BL5999" s="3"/>
      <c r="BN5999" s="3"/>
      <c r="BP5999" s="3"/>
    </row>
    <row r="6000" spans="1:68" x14ac:dyDescent="0.25">
      <c r="A6000" s="1"/>
      <c r="B6000" s="2"/>
      <c r="BJ6000" s="3"/>
      <c r="BL6000" s="3"/>
      <c r="BN6000" s="3"/>
      <c r="BP6000" s="3"/>
    </row>
    <row r="6001" spans="1:68" x14ac:dyDescent="0.25">
      <c r="A6001" s="1"/>
      <c r="B6001" s="2"/>
      <c r="BJ6001" s="3"/>
      <c r="BL6001" s="3"/>
      <c r="BN6001" s="3"/>
      <c r="BP6001" s="3"/>
    </row>
    <row r="6002" spans="1:68" x14ac:dyDescent="0.25">
      <c r="A6002" s="1"/>
      <c r="B6002" s="2"/>
      <c r="BJ6002" s="3"/>
      <c r="BL6002" s="3"/>
      <c r="BN6002" s="3"/>
      <c r="BP6002" s="3"/>
    </row>
    <row r="6003" spans="1:68" x14ac:dyDescent="0.25">
      <c r="A6003" s="1"/>
      <c r="B6003" s="2"/>
      <c r="BJ6003" s="3"/>
      <c r="BL6003" s="3"/>
      <c r="BN6003" s="3"/>
      <c r="BP6003" s="3"/>
    </row>
    <row r="6004" spans="1:68" x14ac:dyDescent="0.25">
      <c r="A6004" s="1"/>
      <c r="B6004" s="2"/>
      <c r="BJ6004" s="3"/>
      <c r="BL6004" s="3"/>
      <c r="BN6004" s="3"/>
      <c r="BP6004" s="3"/>
    </row>
    <row r="6005" spans="1:68" x14ac:dyDescent="0.25">
      <c r="A6005" s="1"/>
      <c r="B6005" s="2"/>
      <c r="BJ6005" s="3"/>
      <c r="BL6005" s="3"/>
      <c r="BN6005" s="3"/>
      <c r="BP6005" s="3"/>
    </row>
    <row r="6006" spans="1:68" x14ac:dyDescent="0.25">
      <c r="A6006" s="1"/>
      <c r="B6006" s="2"/>
      <c r="BJ6006" s="3"/>
      <c r="BL6006" s="3"/>
      <c r="BN6006" s="3"/>
      <c r="BP6006" s="3"/>
    </row>
    <row r="6007" spans="1:68" x14ac:dyDescent="0.25">
      <c r="A6007" s="1"/>
      <c r="B6007" s="2"/>
      <c r="BJ6007" s="3"/>
      <c r="BL6007" s="3"/>
      <c r="BN6007" s="3"/>
      <c r="BP6007" s="3"/>
    </row>
    <row r="6008" spans="1:68" x14ac:dyDescent="0.25">
      <c r="A6008" s="1"/>
      <c r="B6008" s="2"/>
      <c r="BJ6008" s="3"/>
      <c r="BL6008" s="3"/>
      <c r="BN6008" s="3"/>
      <c r="BP6008" s="3"/>
    </row>
    <row r="6009" spans="1:68" x14ac:dyDescent="0.25">
      <c r="A6009" s="1"/>
      <c r="B6009" s="2"/>
      <c r="BJ6009" s="3"/>
      <c r="BL6009" s="3"/>
      <c r="BN6009" s="3"/>
      <c r="BP6009" s="3"/>
    </row>
    <row r="6010" spans="1:68" x14ac:dyDescent="0.25">
      <c r="A6010" s="1"/>
      <c r="B6010" s="2"/>
      <c r="BJ6010" s="3"/>
      <c r="BL6010" s="3"/>
      <c r="BN6010" s="3"/>
      <c r="BP6010" s="3"/>
    </row>
    <row r="6011" spans="1:68" x14ac:dyDescent="0.25">
      <c r="A6011" s="1"/>
      <c r="B6011" s="2"/>
      <c r="BJ6011" s="3"/>
      <c r="BL6011" s="3"/>
      <c r="BN6011" s="3"/>
      <c r="BP6011" s="3"/>
    </row>
    <row r="6012" spans="1:68" x14ac:dyDescent="0.25">
      <c r="A6012" s="1"/>
      <c r="B6012" s="2"/>
      <c r="BJ6012" s="3"/>
      <c r="BL6012" s="3"/>
      <c r="BN6012" s="3"/>
      <c r="BP6012" s="3"/>
    </row>
    <row r="6013" spans="1:68" x14ac:dyDescent="0.25">
      <c r="A6013" s="1"/>
      <c r="B6013" s="2"/>
      <c r="BJ6013" s="3"/>
      <c r="BL6013" s="3"/>
      <c r="BN6013" s="3"/>
      <c r="BP6013" s="3"/>
    </row>
    <row r="6014" spans="1:68" x14ac:dyDescent="0.25">
      <c r="A6014" s="1"/>
      <c r="B6014" s="2"/>
      <c r="BJ6014" s="3"/>
      <c r="BL6014" s="3"/>
      <c r="BN6014" s="3"/>
      <c r="BP6014" s="3"/>
    </row>
    <row r="6015" spans="1:68" x14ac:dyDescent="0.25">
      <c r="A6015" s="1"/>
      <c r="B6015" s="2"/>
      <c r="BJ6015" s="3"/>
      <c r="BL6015" s="3"/>
      <c r="BN6015" s="3"/>
      <c r="BP6015" s="3"/>
    </row>
    <row r="6016" spans="1:68" x14ac:dyDescent="0.25">
      <c r="A6016" s="1"/>
      <c r="B6016" s="2"/>
      <c r="BJ6016" s="3"/>
      <c r="BL6016" s="3"/>
      <c r="BN6016" s="3"/>
      <c r="BP6016" s="3"/>
    </row>
    <row r="6017" spans="1:68" x14ac:dyDescent="0.25">
      <c r="A6017" s="1"/>
      <c r="B6017" s="2"/>
      <c r="BJ6017" s="3"/>
      <c r="BL6017" s="3"/>
      <c r="BN6017" s="3"/>
      <c r="BP6017" s="3"/>
    </row>
    <row r="6018" spans="1:68" x14ac:dyDescent="0.25">
      <c r="A6018" s="1"/>
      <c r="B6018" s="2"/>
      <c r="BJ6018" s="3"/>
      <c r="BL6018" s="3"/>
      <c r="BN6018" s="3"/>
      <c r="BP6018" s="3"/>
    </row>
    <row r="6019" spans="1:68" x14ac:dyDescent="0.25">
      <c r="A6019" s="1"/>
      <c r="B6019" s="2"/>
      <c r="BJ6019" s="3"/>
      <c r="BL6019" s="3"/>
      <c r="BN6019" s="3"/>
      <c r="BP6019" s="3"/>
    </row>
    <row r="6020" spans="1:68" x14ac:dyDescent="0.25">
      <c r="A6020" s="1"/>
      <c r="B6020" s="2"/>
      <c r="BJ6020" s="3"/>
      <c r="BL6020" s="3"/>
      <c r="BN6020" s="3"/>
      <c r="BP6020" s="3"/>
    </row>
    <row r="6021" spans="1:68" x14ac:dyDescent="0.25">
      <c r="A6021" s="1"/>
      <c r="B6021" s="2"/>
      <c r="BJ6021" s="3"/>
      <c r="BL6021" s="3"/>
      <c r="BN6021" s="3"/>
      <c r="BP6021" s="3"/>
    </row>
    <row r="6022" spans="1:68" x14ac:dyDescent="0.25">
      <c r="A6022" s="1"/>
      <c r="B6022" s="2"/>
      <c r="BJ6022" s="3"/>
      <c r="BL6022" s="3"/>
      <c r="BN6022" s="3"/>
      <c r="BP6022" s="3"/>
    </row>
    <row r="6023" spans="1:68" x14ac:dyDescent="0.25">
      <c r="A6023" s="1"/>
      <c r="B6023" s="2"/>
      <c r="BJ6023" s="3"/>
      <c r="BL6023" s="3"/>
      <c r="BN6023" s="3"/>
      <c r="BP6023" s="3"/>
    </row>
    <row r="6024" spans="1:68" x14ac:dyDescent="0.25">
      <c r="A6024" s="1"/>
      <c r="B6024" s="2"/>
      <c r="BJ6024" s="3"/>
      <c r="BL6024" s="3"/>
      <c r="BN6024" s="3"/>
      <c r="BP6024" s="3"/>
    </row>
    <row r="6025" spans="1:68" x14ac:dyDescent="0.25">
      <c r="A6025" s="1"/>
      <c r="B6025" s="2"/>
      <c r="BJ6025" s="3"/>
      <c r="BL6025" s="3"/>
      <c r="BN6025" s="3"/>
      <c r="BP6025" s="3"/>
    </row>
    <row r="6026" spans="1:68" x14ac:dyDescent="0.25">
      <c r="A6026" s="1"/>
      <c r="B6026" s="2"/>
      <c r="BJ6026" s="3"/>
      <c r="BL6026" s="3"/>
      <c r="BN6026" s="3"/>
      <c r="BP6026" s="3"/>
    </row>
    <row r="6027" spans="1:68" x14ac:dyDescent="0.25">
      <c r="A6027" s="1"/>
      <c r="B6027" s="2"/>
      <c r="BJ6027" s="3"/>
      <c r="BL6027" s="3"/>
      <c r="BN6027" s="3"/>
      <c r="BP6027" s="3"/>
    </row>
    <row r="6028" spans="1:68" x14ac:dyDescent="0.25">
      <c r="A6028" s="1"/>
      <c r="B6028" s="2"/>
      <c r="BJ6028" s="3"/>
      <c r="BL6028" s="3"/>
      <c r="BN6028" s="3"/>
      <c r="BP6028" s="3"/>
    </row>
    <row r="6029" spans="1:68" x14ac:dyDescent="0.25">
      <c r="A6029" s="1"/>
      <c r="B6029" s="2"/>
      <c r="BJ6029" s="3"/>
      <c r="BL6029" s="3"/>
      <c r="BN6029" s="3"/>
      <c r="BP6029" s="3"/>
    </row>
    <row r="6030" spans="1:68" x14ac:dyDescent="0.25">
      <c r="A6030" s="1"/>
      <c r="B6030" s="2"/>
      <c r="BJ6030" s="3"/>
      <c r="BL6030" s="3"/>
      <c r="BN6030" s="3"/>
      <c r="BP6030" s="3"/>
    </row>
    <row r="6031" spans="1:68" x14ac:dyDescent="0.25">
      <c r="A6031" s="1"/>
      <c r="B6031" s="2"/>
      <c r="BJ6031" s="3"/>
      <c r="BL6031" s="3"/>
      <c r="BN6031" s="3"/>
      <c r="BP6031" s="3"/>
    </row>
    <row r="6032" spans="1:68" x14ac:dyDescent="0.25">
      <c r="A6032" s="1"/>
      <c r="B6032" s="2"/>
      <c r="BJ6032" s="3"/>
      <c r="BL6032" s="3"/>
      <c r="BN6032" s="3"/>
      <c r="BP6032" s="3"/>
    </row>
    <row r="6033" spans="1:68" x14ac:dyDescent="0.25">
      <c r="A6033" s="1"/>
      <c r="B6033" s="2"/>
      <c r="BJ6033" s="3"/>
      <c r="BL6033" s="3"/>
      <c r="BN6033" s="3"/>
      <c r="BP6033" s="3"/>
    </row>
    <row r="6034" spans="1:68" x14ac:dyDescent="0.25">
      <c r="A6034" s="1"/>
      <c r="B6034" s="2"/>
      <c r="BJ6034" s="3"/>
      <c r="BL6034" s="3"/>
      <c r="BN6034" s="3"/>
      <c r="BP6034" s="3"/>
    </row>
    <row r="6035" spans="1:68" x14ac:dyDescent="0.25">
      <c r="A6035" s="1"/>
      <c r="B6035" s="2"/>
      <c r="BJ6035" s="3"/>
      <c r="BL6035" s="3"/>
      <c r="BN6035" s="3"/>
      <c r="BP6035" s="3"/>
    </row>
    <row r="6036" spans="1:68" x14ac:dyDescent="0.25">
      <c r="A6036" s="1"/>
      <c r="B6036" s="2"/>
      <c r="BJ6036" s="3"/>
      <c r="BL6036" s="3"/>
      <c r="BN6036" s="3"/>
      <c r="BP6036" s="3"/>
    </row>
    <row r="6037" spans="1:68" x14ac:dyDescent="0.25">
      <c r="A6037" s="1"/>
      <c r="B6037" s="2"/>
      <c r="BJ6037" s="3"/>
      <c r="BL6037" s="3"/>
      <c r="BN6037" s="3"/>
      <c r="BP6037" s="3"/>
    </row>
    <row r="6038" spans="1:68" x14ac:dyDescent="0.25">
      <c r="A6038" s="1"/>
      <c r="B6038" s="2"/>
      <c r="BJ6038" s="3"/>
      <c r="BL6038" s="3"/>
      <c r="BN6038" s="3"/>
      <c r="BP6038" s="3"/>
    </row>
    <row r="6039" spans="1:68" x14ac:dyDescent="0.25">
      <c r="A6039" s="1"/>
      <c r="B6039" s="2"/>
      <c r="BJ6039" s="3"/>
      <c r="BL6039" s="3"/>
      <c r="BN6039" s="3"/>
      <c r="BP6039" s="3"/>
    </row>
    <row r="6040" spans="1:68" x14ac:dyDescent="0.25">
      <c r="A6040" s="1"/>
      <c r="B6040" s="2"/>
      <c r="BJ6040" s="3"/>
      <c r="BL6040" s="3"/>
      <c r="BN6040" s="3"/>
      <c r="BP6040" s="3"/>
    </row>
    <row r="6041" spans="1:68" x14ac:dyDescent="0.25">
      <c r="A6041" s="1"/>
      <c r="B6041" s="2"/>
      <c r="BJ6041" s="3"/>
      <c r="BL6041" s="3"/>
      <c r="BN6041" s="3"/>
      <c r="BP6041" s="3"/>
    </row>
    <row r="6042" spans="1:68" x14ac:dyDescent="0.25">
      <c r="A6042" s="1"/>
      <c r="B6042" s="2"/>
      <c r="BJ6042" s="3"/>
      <c r="BL6042" s="3"/>
      <c r="BN6042" s="3"/>
      <c r="BP6042" s="3"/>
    </row>
    <row r="6043" spans="1:68" x14ac:dyDescent="0.25">
      <c r="A6043" s="1"/>
      <c r="B6043" s="2"/>
      <c r="BJ6043" s="3"/>
      <c r="BL6043" s="3"/>
      <c r="BN6043" s="3"/>
      <c r="BP6043" s="3"/>
    </row>
    <row r="6044" spans="1:68" x14ac:dyDescent="0.25">
      <c r="A6044" s="1"/>
      <c r="B6044" s="2"/>
      <c r="BJ6044" s="3"/>
      <c r="BL6044" s="3"/>
      <c r="BN6044" s="3"/>
      <c r="BP6044" s="3"/>
    </row>
    <row r="6045" spans="1:68" x14ac:dyDescent="0.25">
      <c r="A6045" s="1"/>
      <c r="B6045" s="2"/>
      <c r="BJ6045" s="3"/>
      <c r="BL6045" s="3"/>
      <c r="BN6045" s="3"/>
      <c r="BP6045" s="3"/>
    </row>
    <row r="6046" spans="1:68" x14ac:dyDescent="0.25">
      <c r="A6046" s="1"/>
      <c r="B6046" s="2"/>
      <c r="BJ6046" s="3"/>
      <c r="BL6046" s="3"/>
      <c r="BN6046" s="3"/>
      <c r="BP6046" s="3"/>
    </row>
    <row r="6047" spans="1:68" x14ac:dyDescent="0.25">
      <c r="A6047" s="1"/>
      <c r="B6047" s="2"/>
      <c r="BJ6047" s="3"/>
      <c r="BL6047" s="3"/>
      <c r="BN6047" s="3"/>
      <c r="BP6047" s="3"/>
    </row>
    <row r="6048" spans="1:68" x14ac:dyDescent="0.25">
      <c r="A6048" s="1"/>
      <c r="B6048" s="2"/>
      <c r="BJ6048" s="3"/>
      <c r="BL6048" s="3"/>
      <c r="BN6048" s="3"/>
      <c r="BP6048" s="3"/>
    </row>
    <row r="6049" spans="1:68" x14ac:dyDescent="0.25">
      <c r="A6049" s="1"/>
      <c r="B6049" s="2"/>
      <c r="BJ6049" s="3"/>
      <c r="BL6049" s="3"/>
      <c r="BN6049" s="3"/>
      <c r="BP6049" s="3"/>
    </row>
    <row r="6050" spans="1:68" x14ac:dyDescent="0.25">
      <c r="A6050" s="1"/>
      <c r="B6050" s="2"/>
      <c r="BJ6050" s="3"/>
      <c r="BL6050" s="3"/>
      <c r="BN6050" s="3"/>
      <c r="BP6050" s="3"/>
    </row>
    <row r="6051" spans="1:68" x14ac:dyDescent="0.25">
      <c r="A6051" s="1"/>
      <c r="B6051" s="2"/>
      <c r="BJ6051" s="3"/>
      <c r="BL6051" s="3"/>
      <c r="BN6051" s="3"/>
      <c r="BP6051" s="3"/>
    </row>
    <row r="6052" spans="1:68" x14ac:dyDescent="0.25">
      <c r="A6052" s="1"/>
      <c r="B6052" s="2"/>
      <c r="BJ6052" s="3"/>
      <c r="BL6052" s="3"/>
      <c r="BN6052" s="3"/>
      <c r="BP6052" s="3"/>
    </row>
    <row r="6053" spans="1:68" x14ac:dyDescent="0.25">
      <c r="A6053" s="1"/>
      <c r="B6053" s="2"/>
      <c r="BJ6053" s="3"/>
      <c r="BL6053" s="3"/>
      <c r="BN6053" s="3"/>
      <c r="BP6053" s="3"/>
    </row>
    <row r="6054" spans="1:68" x14ac:dyDescent="0.25">
      <c r="A6054" s="1"/>
      <c r="B6054" s="2"/>
      <c r="BJ6054" s="3"/>
      <c r="BL6054" s="3"/>
      <c r="BN6054" s="3"/>
      <c r="BP6054" s="3"/>
    </row>
    <row r="6055" spans="1:68" x14ac:dyDescent="0.25">
      <c r="A6055" s="1"/>
      <c r="B6055" s="2"/>
      <c r="BJ6055" s="3"/>
      <c r="BL6055" s="3"/>
      <c r="BN6055" s="3"/>
      <c r="BP6055" s="3"/>
    </row>
    <row r="6056" spans="1:68" x14ac:dyDescent="0.25">
      <c r="A6056" s="1"/>
      <c r="B6056" s="2"/>
      <c r="BJ6056" s="3"/>
      <c r="BL6056" s="3"/>
      <c r="BN6056" s="3"/>
      <c r="BP6056" s="3"/>
    </row>
    <row r="6057" spans="1:68" x14ac:dyDescent="0.25">
      <c r="A6057" s="1"/>
      <c r="B6057" s="2"/>
      <c r="BJ6057" s="3"/>
      <c r="BL6057" s="3"/>
      <c r="BN6057" s="3"/>
      <c r="BP6057" s="3"/>
    </row>
    <row r="6058" spans="1:68" x14ac:dyDescent="0.25">
      <c r="A6058" s="1"/>
      <c r="B6058" s="2"/>
      <c r="BJ6058" s="3"/>
      <c r="BL6058" s="3"/>
      <c r="BN6058" s="3"/>
      <c r="BP6058" s="3"/>
    </row>
    <row r="6059" spans="1:68" x14ac:dyDescent="0.25">
      <c r="A6059" s="1"/>
      <c r="B6059" s="2"/>
      <c r="BJ6059" s="3"/>
      <c r="BL6059" s="3"/>
      <c r="BN6059" s="3"/>
      <c r="BP6059" s="3"/>
    </row>
    <row r="6060" spans="1:68" x14ac:dyDescent="0.25">
      <c r="A6060" s="1"/>
      <c r="B6060" s="2"/>
      <c r="BJ6060" s="3"/>
      <c r="BL6060" s="3"/>
      <c r="BN6060" s="3"/>
      <c r="BP6060" s="3"/>
    </row>
    <row r="6061" spans="1:68" x14ac:dyDescent="0.25">
      <c r="A6061" s="1"/>
      <c r="B6061" s="2"/>
      <c r="BJ6061" s="3"/>
      <c r="BL6061" s="3"/>
      <c r="BN6061" s="3"/>
      <c r="BP6061" s="3"/>
    </row>
    <row r="6062" spans="1:68" x14ac:dyDescent="0.25">
      <c r="A6062" s="1"/>
      <c r="B6062" s="2"/>
      <c r="BJ6062" s="3"/>
      <c r="BL6062" s="3"/>
      <c r="BN6062" s="3"/>
      <c r="BP6062" s="3"/>
    </row>
    <row r="6063" spans="1:68" x14ac:dyDescent="0.25">
      <c r="A6063" s="1"/>
      <c r="B6063" s="2"/>
      <c r="BJ6063" s="3"/>
      <c r="BL6063" s="3"/>
      <c r="BN6063" s="3"/>
      <c r="BP6063" s="3"/>
    </row>
    <row r="6064" spans="1:68" x14ac:dyDescent="0.25">
      <c r="A6064" s="1"/>
      <c r="B6064" s="2"/>
      <c r="BJ6064" s="3"/>
      <c r="BL6064" s="3"/>
      <c r="BN6064" s="3"/>
      <c r="BP6064" s="3"/>
    </row>
    <row r="6065" spans="1:68" x14ac:dyDescent="0.25">
      <c r="A6065" s="1"/>
      <c r="B6065" s="2"/>
      <c r="BJ6065" s="3"/>
      <c r="BL6065" s="3"/>
      <c r="BN6065" s="3"/>
      <c r="BP6065" s="3"/>
    </row>
    <row r="6066" spans="1:68" x14ac:dyDescent="0.25">
      <c r="A6066" s="1"/>
      <c r="B6066" s="2"/>
      <c r="BJ6066" s="3"/>
      <c r="BL6066" s="3"/>
      <c r="BN6066" s="3"/>
      <c r="BP6066" s="3"/>
    </row>
    <row r="6067" spans="1:68" x14ac:dyDescent="0.25">
      <c r="A6067" s="1"/>
      <c r="B6067" s="2"/>
      <c r="BJ6067" s="3"/>
      <c r="BL6067" s="3"/>
      <c r="BN6067" s="3"/>
      <c r="BP6067" s="3"/>
    </row>
    <row r="6068" spans="1:68" x14ac:dyDescent="0.25">
      <c r="A6068" s="1"/>
      <c r="B6068" s="2"/>
      <c r="BJ6068" s="3"/>
      <c r="BL6068" s="3"/>
      <c r="BN6068" s="3"/>
      <c r="BP6068" s="3"/>
    </row>
    <row r="6069" spans="1:68" x14ac:dyDescent="0.25">
      <c r="A6069" s="1"/>
      <c r="B6069" s="2"/>
      <c r="BJ6069" s="3"/>
      <c r="BL6069" s="3"/>
      <c r="BN6069" s="3"/>
      <c r="BP6069" s="3"/>
    </row>
    <row r="6070" spans="1:68" x14ac:dyDescent="0.25">
      <c r="A6070" s="1"/>
      <c r="B6070" s="2"/>
      <c r="BJ6070" s="3"/>
      <c r="BL6070" s="3"/>
      <c r="BN6070" s="3"/>
      <c r="BP6070" s="3"/>
    </row>
    <row r="6071" spans="1:68" x14ac:dyDescent="0.25">
      <c r="A6071" s="1"/>
      <c r="B6071" s="2"/>
      <c r="BJ6071" s="3"/>
      <c r="BL6071" s="3"/>
      <c r="BN6071" s="3"/>
      <c r="BP6071" s="3"/>
    </row>
    <row r="6072" spans="1:68" x14ac:dyDescent="0.25">
      <c r="A6072" s="1"/>
      <c r="B6072" s="2"/>
      <c r="BJ6072" s="3"/>
      <c r="BL6072" s="3"/>
      <c r="BN6072" s="3"/>
      <c r="BP6072" s="3"/>
    </row>
    <row r="6073" spans="1:68" x14ac:dyDescent="0.25">
      <c r="A6073" s="1"/>
      <c r="B6073" s="2"/>
      <c r="BJ6073" s="3"/>
      <c r="BL6073" s="3"/>
      <c r="BN6073" s="3"/>
      <c r="BP6073" s="3"/>
    </row>
    <row r="6074" spans="1:68" x14ac:dyDescent="0.25">
      <c r="A6074" s="1"/>
      <c r="B6074" s="2"/>
      <c r="BJ6074" s="3"/>
      <c r="BL6074" s="3"/>
      <c r="BN6074" s="3"/>
      <c r="BP6074" s="3"/>
    </row>
    <row r="6075" spans="1:68" x14ac:dyDescent="0.25">
      <c r="A6075" s="1"/>
      <c r="B6075" s="2"/>
      <c r="BJ6075" s="3"/>
      <c r="BL6075" s="3"/>
      <c r="BN6075" s="3"/>
      <c r="BP6075" s="3"/>
    </row>
    <row r="6076" spans="1:68" x14ac:dyDescent="0.25">
      <c r="A6076" s="1"/>
      <c r="B6076" s="2"/>
      <c r="BJ6076" s="3"/>
      <c r="BL6076" s="3"/>
      <c r="BN6076" s="3"/>
      <c r="BP6076" s="3"/>
    </row>
    <row r="6077" spans="1:68" x14ac:dyDescent="0.25">
      <c r="A6077" s="1"/>
      <c r="B6077" s="2"/>
      <c r="BJ6077" s="3"/>
      <c r="BL6077" s="3"/>
      <c r="BN6077" s="3"/>
      <c r="BP6077" s="3"/>
    </row>
    <row r="6078" spans="1:68" x14ac:dyDescent="0.25">
      <c r="A6078" s="1"/>
      <c r="B6078" s="2"/>
      <c r="BJ6078" s="3"/>
      <c r="BL6078" s="3"/>
      <c r="BN6078" s="3"/>
      <c r="BP6078" s="3"/>
    </row>
    <row r="6079" spans="1:68" x14ac:dyDescent="0.25">
      <c r="A6079" s="1"/>
      <c r="B6079" s="2"/>
      <c r="BJ6079" s="3"/>
      <c r="BL6079" s="3"/>
      <c r="BN6079" s="3"/>
      <c r="BP6079" s="3"/>
    </row>
    <row r="6080" spans="1:68" x14ac:dyDescent="0.25">
      <c r="A6080" s="1"/>
      <c r="B6080" s="2"/>
      <c r="BJ6080" s="3"/>
      <c r="BL6080" s="3"/>
      <c r="BN6080" s="3"/>
      <c r="BP6080" s="3"/>
    </row>
    <row r="6081" spans="1:68" x14ac:dyDescent="0.25">
      <c r="A6081" s="1"/>
      <c r="B6081" s="2"/>
      <c r="BJ6081" s="3"/>
      <c r="BL6081" s="3"/>
      <c r="BN6081" s="3"/>
      <c r="BP6081" s="3"/>
    </row>
    <row r="6082" spans="1:68" x14ac:dyDescent="0.25">
      <c r="A6082" s="1"/>
      <c r="B6082" s="2"/>
      <c r="BJ6082" s="3"/>
      <c r="BL6082" s="3"/>
      <c r="BN6082" s="3"/>
      <c r="BP6082" s="3"/>
    </row>
    <row r="6083" spans="1:68" x14ac:dyDescent="0.25">
      <c r="A6083" s="1"/>
      <c r="B6083" s="2"/>
      <c r="BJ6083" s="3"/>
      <c r="BL6083" s="3"/>
      <c r="BN6083" s="3"/>
      <c r="BP6083" s="3"/>
    </row>
    <row r="6084" spans="1:68" x14ac:dyDescent="0.25">
      <c r="A6084" s="1"/>
      <c r="B6084" s="2"/>
      <c r="BJ6084" s="3"/>
      <c r="BL6084" s="3"/>
      <c r="BN6084" s="3"/>
      <c r="BP6084" s="3"/>
    </row>
    <row r="6085" spans="1:68" x14ac:dyDescent="0.25">
      <c r="A6085" s="1"/>
      <c r="B6085" s="2"/>
      <c r="BJ6085" s="3"/>
      <c r="BL6085" s="3"/>
      <c r="BN6085" s="3"/>
      <c r="BP6085" s="3"/>
    </row>
    <row r="6086" spans="1:68" x14ac:dyDescent="0.25">
      <c r="A6086" s="1"/>
      <c r="B6086" s="2"/>
      <c r="BJ6086" s="3"/>
      <c r="BL6086" s="3"/>
      <c r="BN6086" s="3"/>
      <c r="BP6086" s="3"/>
    </row>
    <row r="6087" spans="1:68" x14ac:dyDescent="0.25">
      <c r="A6087" s="1"/>
      <c r="B6087" s="2"/>
      <c r="BJ6087" s="3"/>
      <c r="BL6087" s="3"/>
      <c r="BN6087" s="3"/>
      <c r="BP6087" s="3"/>
    </row>
    <row r="6088" spans="1:68" x14ac:dyDescent="0.25">
      <c r="A6088" s="1"/>
      <c r="B6088" s="2"/>
      <c r="BJ6088" s="3"/>
      <c r="BL6088" s="3"/>
      <c r="BN6088" s="3"/>
      <c r="BP6088" s="3"/>
    </row>
    <row r="6089" spans="1:68" x14ac:dyDescent="0.25">
      <c r="A6089" s="1"/>
      <c r="B6089" s="2"/>
      <c r="BJ6089" s="3"/>
      <c r="BL6089" s="3"/>
      <c r="BN6089" s="3"/>
      <c r="BP6089" s="3"/>
    </row>
    <row r="6090" spans="1:68" x14ac:dyDescent="0.25">
      <c r="A6090" s="1"/>
      <c r="B6090" s="2"/>
      <c r="BJ6090" s="3"/>
      <c r="BL6090" s="3"/>
      <c r="BN6090" s="3"/>
      <c r="BP6090" s="3"/>
    </row>
    <row r="6091" spans="1:68" x14ac:dyDescent="0.25">
      <c r="A6091" s="1"/>
      <c r="B6091" s="2"/>
      <c r="BJ6091" s="3"/>
      <c r="BL6091" s="3"/>
      <c r="BN6091" s="3"/>
      <c r="BP6091" s="3"/>
    </row>
    <row r="6092" spans="1:68" x14ac:dyDescent="0.25">
      <c r="A6092" s="1"/>
      <c r="B6092" s="2"/>
      <c r="BJ6092" s="3"/>
      <c r="BL6092" s="3"/>
      <c r="BN6092" s="3"/>
      <c r="BP6092" s="3"/>
    </row>
    <row r="6093" spans="1:68" x14ac:dyDescent="0.25">
      <c r="A6093" s="1"/>
      <c r="B6093" s="2"/>
      <c r="BJ6093" s="3"/>
      <c r="BL6093" s="3"/>
      <c r="BN6093" s="3"/>
      <c r="BP6093" s="3"/>
    </row>
    <row r="6094" spans="1:68" x14ac:dyDescent="0.25">
      <c r="A6094" s="1"/>
      <c r="B6094" s="2"/>
      <c r="BJ6094" s="3"/>
      <c r="BL6094" s="3"/>
      <c r="BN6094" s="3"/>
      <c r="BP6094" s="3"/>
    </row>
    <row r="6095" spans="1:68" x14ac:dyDescent="0.25">
      <c r="A6095" s="1"/>
      <c r="B6095" s="2"/>
      <c r="BJ6095" s="3"/>
      <c r="BL6095" s="3"/>
      <c r="BN6095" s="3"/>
      <c r="BP6095" s="3"/>
    </row>
    <row r="6096" spans="1:68" x14ac:dyDescent="0.25">
      <c r="A6096" s="1"/>
      <c r="B6096" s="2"/>
      <c r="BJ6096" s="3"/>
      <c r="BL6096" s="3"/>
      <c r="BN6096" s="3"/>
      <c r="BP6096" s="3"/>
    </row>
    <row r="6097" spans="1:68" x14ac:dyDescent="0.25">
      <c r="A6097" s="1"/>
      <c r="B6097" s="2"/>
      <c r="BJ6097" s="3"/>
      <c r="BL6097" s="3"/>
      <c r="BN6097" s="3"/>
      <c r="BP6097" s="3"/>
    </row>
    <row r="6098" spans="1:68" x14ac:dyDescent="0.25">
      <c r="A6098" s="1"/>
      <c r="B6098" s="2"/>
      <c r="BJ6098" s="3"/>
      <c r="BL6098" s="3"/>
      <c r="BN6098" s="3"/>
      <c r="BP6098" s="3"/>
    </row>
    <row r="6099" spans="1:68" x14ac:dyDescent="0.25">
      <c r="A6099" s="1"/>
      <c r="B6099" s="2"/>
      <c r="BJ6099" s="3"/>
      <c r="BL6099" s="3"/>
      <c r="BN6099" s="3"/>
      <c r="BP6099" s="3"/>
    </row>
    <row r="6100" spans="1:68" x14ac:dyDescent="0.25">
      <c r="A6100" s="1"/>
      <c r="B6100" s="2"/>
      <c r="BJ6100" s="3"/>
      <c r="BL6100" s="3"/>
      <c r="BN6100" s="3"/>
      <c r="BP6100" s="3"/>
    </row>
    <row r="6101" spans="1:68" x14ac:dyDescent="0.25">
      <c r="A6101" s="1"/>
      <c r="B6101" s="2"/>
      <c r="BJ6101" s="3"/>
      <c r="BL6101" s="3"/>
      <c r="BN6101" s="3"/>
      <c r="BP6101" s="3"/>
    </row>
    <row r="6102" spans="1:68" x14ac:dyDescent="0.25">
      <c r="A6102" s="1"/>
      <c r="B6102" s="2"/>
      <c r="BJ6102" s="3"/>
      <c r="BL6102" s="3"/>
      <c r="BN6102" s="3"/>
      <c r="BP6102" s="3"/>
    </row>
    <row r="6103" spans="1:68" x14ac:dyDescent="0.25">
      <c r="A6103" s="1"/>
      <c r="B6103" s="2"/>
      <c r="BJ6103" s="3"/>
      <c r="BL6103" s="3"/>
      <c r="BN6103" s="3"/>
      <c r="BP6103" s="3"/>
    </row>
    <row r="6104" spans="1:68" x14ac:dyDescent="0.25">
      <c r="A6104" s="1"/>
      <c r="B6104" s="2"/>
      <c r="BJ6104" s="3"/>
      <c r="BL6104" s="3"/>
      <c r="BN6104" s="3"/>
      <c r="BP6104" s="3"/>
    </row>
    <row r="6105" spans="1:68" x14ac:dyDescent="0.25">
      <c r="A6105" s="1"/>
      <c r="B6105" s="2"/>
      <c r="BJ6105" s="3"/>
      <c r="BL6105" s="3"/>
      <c r="BN6105" s="3"/>
      <c r="BP6105" s="3"/>
    </row>
    <row r="6106" spans="1:68" x14ac:dyDescent="0.25">
      <c r="A6106" s="1"/>
      <c r="B6106" s="2"/>
      <c r="BJ6106" s="3"/>
      <c r="BL6106" s="3"/>
      <c r="BN6106" s="3"/>
      <c r="BP6106" s="3"/>
    </row>
    <row r="6107" spans="1:68" x14ac:dyDescent="0.25">
      <c r="A6107" s="1"/>
      <c r="B6107" s="2"/>
      <c r="BJ6107" s="3"/>
      <c r="BL6107" s="3"/>
      <c r="BN6107" s="3"/>
      <c r="BP6107" s="3"/>
    </row>
    <row r="6108" spans="1:68" x14ac:dyDescent="0.25">
      <c r="A6108" s="1"/>
      <c r="B6108" s="2"/>
      <c r="BJ6108" s="3"/>
      <c r="BL6108" s="3"/>
      <c r="BN6108" s="3"/>
      <c r="BP6108" s="3"/>
    </row>
    <row r="6109" spans="1:68" x14ac:dyDescent="0.25">
      <c r="A6109" s="1"/>
      <c r="B6109" s="2"/>
      <c r="BJ6109" s="3"/>
      <c r="BL6109" s="3"/>
      <c r="BN6109" s="3"/>
      <c r="BP6109" s="3"/>
    </row>
    <row r="6110" spans="1:68" x14ac:dyDescent="0.25">
      <c r="A6110" s="1"/>
      <c r="B6110" s="2"/>
      <c r="BJ6110" s="3"/>
      <c r="BL6110" s="3"/>
      <c r="BN6110" s="3"/>
      <c r="BP6110" s="3"/>
    </row>
    <row r="6111" spans="1:68" x14ac:dyDescent="0.25">
      <c r="A6111" s="1"/>
      <c r="B6111" s="2"/>
      <c r="BJ6111" s="3"/>
      <c r="BL6111" s="3"/>
      <c r="BN6111" s="3"/>
      <c r="BP6111" s="3"/>
    </row>
    <row r="6112" spans="1:68" x14ac:dyDescent="0.25">
      <c r="A6112" s="1"/>
      <c r="B6112" s="2"/>
      <c r="BJ6112" s="3"/>
      <c r="BL6112" s="3"/>
      <c r="BN6112" s="3"/>
      <c r="BP6112" s="3"/>
    </row>
    <row r="6113" spans="1:68" x14ac:dyDescent="0.25">
      <c r="A6113" s="1"/>
      <c r="B6113" s="2"/>
      <c r="BJ6113" s="3"/>
      <c r="BL6113" s="3"/>
      <c r="BN6113" s="3"/>
      <c r="BP6113" s="3"/>
    </row>
    <row r="6114" spans="1:68" x14ac:dyDescent="0.25">
      <c r="A6114" s="1"/>
      <c r="B6114" s="2"/>
      <c r="BJ6114" s="3"/>
      <c r="BL6114" s="3"/>
      <c r="BN6114" s="3"/>
      <c r="BP6114" s="3"/>
    </row>
    <row r="6115" spans="1:68" x14ac:dyDescent="0.25">
      <c r="A6115" s="1"/>
      <c r="B6115" s="2"/>
      <c r="BJ6115" s="3"/>
      <c r="BL6115" s="3"/>
      <c r="BN6115" s="3"/>
      <c r="BP6115" s="3"/>
    </row>
    <row r="6116" spans="1:68" x14ac:dyDescent="0.25">
      <c r="A6116" s="1"/>
      <c r="B6116" s="2"/>
      <c r="BJ6116" s="3"/>
      <c r="BL6116" s="3"/>
      <c r="BN6116" s="3"/>
      <c r="BP6116" s="3"/>
    </row>
    <row r="6117" spans="1:68" x14ac:dyDescent="0.25">
      <c r="A6117" s="1"/>
      <c r="B6117" s="2"/>
      <c r="BJ6117" s="3"/>
      <c r="BL6117" s="3"/>
      <c r="BN6117" s="3"/>
      <c r="BP6117" s="3"/>
    </row>
    <row r="6118" spans="1:68" x14ac:dyDescent="0.25">
      <c r="A6118" s="1"/>
      <c r="B6118" s="2"/>
      <c r="BJ6118" s="3"/>
      <c r="BL6118" s="3"/>
      <c r="BN6118" s="3"/>
      <c r="BP6118" s="3"/>
    </row>
    <row r="6119" spans="1:68" x14ac:dyDescent="0.25">
      <c r="A6119" s="1"/>
      <c r="B6119" s="2"/>
      <c r="BJ6119" s="3"/>
      <c r="BL6119" s="3"/>
      <c r="BN6119" s="3"/>
      <c r="BP6119" s="3"/>
    </row>
    <row r="6120" spans="1:68" x14ac:dyDescent="0.25">
      <c r="A6120" s="1"/>
      <c r="B6120" s="2"/>
      <c r="BJ6120" s="3"/>
      <c r="BL6120" s="3"/>
      <c r="BN6120" s="3"/>
      <c r="BP6120" s="3"/>
    </row>
    <row r="6121" spans="1:68" x14ac:dyDescent="0.25">
      <c r="A6121" s="1"/>
      <c r="B6121" s="2"/>
      <c r="BJ6121" s="3"/>
      <c r="BL6121" s="3"/>
      <c r="BN6121" s="3"/>
      <c r="BP6121" s="3"/>
    </row>
    <row r="6122" spans="1:68" x14ac:dyDescent="0.25">
      <c r="A6122" s="1"/>
      <c r="B6122" s="2"/>
      <c r="BJ6122" s="3"/>
      <c r="BL6122" s="3"/>
      <c r="BN6122" s="3"/>
      <c r="BP6122" s="3"/>
    </row>
    <row r="6123" spans="1:68" x14ac:dyDescent="0.25">
      <c r="A6123" s="1"/>
      <c r="B6123" s="2"/>
      <c r="BJ6123" s="3"/>
      <c r="BL6123" s="3"/>
      <c r="BN6123" s="3"/>
      <c r="BP6123" s="3"/>
    </row>
    <row r="6124" spans="1:68" x14ac:dyDescent="0.25">
      <c r="A6124" s="1"/>
      <c r="B6124" s="2"/>
      <c r="BJ6124" s="3"/>
      <c r="BL6124" s="3"/>
      <c r="BN6124" s="3"/>
      <c r="BP6124" s="3"/>
    </row>
    <row r="6125" spans="1:68" x14ac:dyDescent="0.25">
      <c r="A6125" s="1"/>
      <c r="B6125" s="2"/>
      <c r="BJ6125" s="3"/>
      <c r="BL6125" s="3"/>
      <c r="BN6125" s="3"/>
      <c r="BP6125" s="3"/>
    </row>
    <row r="6126" spans="1:68" x14ac:dyDescent="0.25">
      <c r="A6126" s="1"/>
      <c r="B6126" s="2"/>
      <c r="BJ6126" s="3"/>
      <c r="BL6126" s="3"/>
      <c r="BN6126" s="3"/>
      <c r="BP6126" s="3"/>
    </row>
    <row r="6127" spans="1:68" x14ac:dyDescent="0.25">
      <c r="A6127" s="1"/>
      <c r="B6127" s="2"/>
      <c r="BJ6127" s="3"/>
      <c r="BL6127" s="3"/>
      <c r="BN6127" s="3"/>
      <c r="BP6127" s="3"/>
    </row>
    <row r="6128" spans="1:68" x14ac:dyDescent="0.25">
      <c r="A6128" s="1"/>
      <c r="B6128" s="2"/>
      <c r="BJ6128" s="3"/>
      <c r="BL6128" s="3"/>
      <c r="BN6128" s="3"/>
      <c r="BP6128" s="3"/>
    </row>
    <row r="6129" spans="1:68" x14ac:dyDescent="0.25">
      <c r="A6129" s="1"/>
      <c r="B6129" s="2"/>
      <c r="BJ6129" s="3"/>
      <c r="BL6129" s="3"/>
      <c r="BN6129" s="3"/>
      <c r="BP6129" s="3"/>
    </row>
    <row r="6130" spans="1:68" x14ac:dyDescent="0.25">
      <c r="A6130" s="1"/>
      <c r="B6130" s="2"/>
      <c r="BJ6130" s="3"/>
      <c r="BL6130" s="3"/>
      <c r="BN6130" s="3"/>
      <c r="BP6130" s="3"/>
    </row>
    <row r="6131" spans="1:68" x14ac:dyDescent="0.25">
      <c r="A6131" s="1"/>
      <c r="B6131" s="2"/>
      <c r="BJ6131" s="3"/>
      <c r="BL6131" s="3"/>
      <c r="BN6131" s="3"/>
      <c r="BP6131" s="3"/>
    </row>
    <row r="6132" spans="1:68" x14ac:dyDescent="0.25">
      <c r="A6132" s="1"/>
      <c r="B6132" s="2"/>
      <c r="BJ6132" s="3"/>
      <c r="BL6132" s="3"/>
      <c r="BN6132" s="3"/>
      <c r="BP6132" s="3"/>
    </row>
    <row r="6133" spans="1:68" x14ac:dyDescent="0.25">
      <c r="A6133" s="1"/>
      <c r="B6133" s="2"/>
      <c r="BJ6133" s="3"/>
      <c r="BL6133" s="3"/>
      <c r="BN6133" s="3"/>
      <c r="BP6133" s="3"/>
    </row>
    <row r="6134" spans="1:68" x14ac:dyDescent="0.25">
      <c r="A6134" s="1"/>
      <c r="B6134" s="2"/>
      <c r="BJ6134" s="3"/>
      <c r="BL6134" s="3"/>
      <c r="BN6134" s="3"/>
      <c r="BP6134" s="3"/>
    </row>
    <row r="6135" spans="1:68" x14ac:dyDescent="0.25">
      <c r="A6135" s="1"/>
      <c r="B6135" s="2"/>
      <c r="BJ6135" s="3"/>
      <c r="BL6135" s="3"/>
      <c r="BN6135" s="3"/>
      <c r="BP6135" s="3"/>
    </row>
    <row r="6136" spans="1:68" x14ac:dyDescent="0.25">
      <c r="A6136" s="1"/>
      <c r="B6136" s="2"/>
      <c r="BJ6136" s="3"/>
      <c r="BL6136" s="3"/>
      <c r="BN6136" s="3"/>
      <c r="BP6136" s="3"/>
    </row>
    <row r="6137" spans="1:68" x14ac:dyDescent="0.25">
      <c r="A6137" s="1"/>
      <c r="B6137" s="2"/>
      <c r="BJ6137" s="3"/>
      <c r="BL6137" s="3"/>
      <c r="BN6137" s="3"/>
      <c r="BP6137" s="3"/>
    </row>
    <row r="6138" spans="1:68" x14ac:dyDescent="0.25">
      <c r="A6138" s="1"/>
      <c r="B6138" s="2"/>
      <c r="BJ6138" s="3"/>
      <c r="BL6138" s="3"/>
      <c r="BN6138" s="3"/>
      <c r="BP6138" s="3"/>
    </row>
    <row r="6139" spans="1:68" x14ac:dyDescent="0.25">
      <c r="A6139" s="1"/>
      <c r="B6139" s="2"/>
      <c r="BJ6139" s="3"/>
      <c r="BL6139" s="3"/>
      <c r="BN6139" s="3"/>
      <c r="BP6139" s="3"/>
    </row>
    <row r="6140" spans="1:68" x14ac:dyDescent="0.25">
      <c r="A6140" s="1"/>
      <c r="B6140" s="2"/>
      <c r="BJ6140" s="3"/>
      <c r="BL6140" s="3"/>
      <c r="BN6140" s="3"/>
      <c r="BP6140" s="3"/>
    </row>
    <row r="6141" spans="1:68" x14ac:dyDescent="0.25">
      <c r="A6141" s="1"/>
      <c r="B6141" s="2"/>
      <c r="BJ6141" s="3"/>
      <c r="BL6141" s="3"/>
      <c r="BN6141" s="3"/>
      <c r="BP6141" s="3"/>
    </row>
    <row r="6142" spans="1:68" x14ac:dyDescent="0.25">
      <c r="A6142" s="1"/>
      <c r="B6142" s="2"/>
      <c r="BJ6142" s="3"/>
      <c r="BL6142" s="3"/>
      <c r="BN6142" s="3"/>
      <c r="BP6142" s="3"/>
    </row>
    <row r="6143" spans="1:68" x14ac:dyDescent="0.25">
      <c r="A6143" s="1"/>
      <c r="B6143" s="2"/>
      <c r="BJ6143" s="3"/>
      <c r="BL6143" s="3"/>
      <c r="BN6143" s="3"/>
      <c r="BP6143" s="3"/>
    </row>
    <row r="6144" spans="1:68" x14ac:dyDescent="0.25">
      <c r="A6144" s="1"/>
      <c r="B6144" s="2"/>
      <c r="BJ6144" s="3"/>
      <c r="BL6144" s="3"/>
      <c r="BN6144" s="3"/>
      <c r="BP6144" s="3"/>
    </row>
    <row r="6145" spans="1:68" x14ac:dyDescent="0.25">
      <c r="A6145" s="1"/>
      <c r="B6145" s="2"/>
      <c r="BJ6145" s="3"/>
      <c r="BL6145" s="3"/>
      <c r="BN6145" s="3"/>
      <c r="BP6145" s="3"/>
    </row>
    <row r="6146" spans="1:68" x14ac:dyDescent="0.25">
      <c r="A6146" s="1"/>
      <c r="B6146" s="2"/>
      <c r="BJ6146" s="3"/>
      <c r="BL6146" s="3"/>
      <c r="BN6146" s="3"/>
      <c r="BP6146" s="3"/>
    </row>
    <row r="6147" spans="1:68" x14ac:dyDescent="0.25">
      <c r="A6147" s="1"/>
      <c r="B6147" s="2"/>
      <c r="BJ6147" s="3"/>
      <c r="BL6147" s="3"/>
      <c r="BN6147" s="3"/>
      <c r="BP6147" s="3"/>
    </row>
    <row r="6148" spans="1:68" x14ac:dyDescent="0.25">
      <c r="A6148" s="1"/>
      <c r="B6148" s="2"/>
      <c r="BJ6148" s="3"/>
      <c r="BL6148" s="3"/>
      <c r="BN6148" s="3"/>
      <c r="BP6148" s="3"/>
    </row>
    <row r="6149" spans="1:68" x14ac:dyDescent="0.25">
      <c r="A6149" s="1"/>
      <c r="B6149" s="2"/>
      <c r="BJ6149" s="3"/>
      <c r="BL6149" s="3"/>
      <c r="BN6149" s="3"/>
      <c r="BP6149" s="3"/>
    </row>
    <row r="6150" spans="1:68" x14ac:dyDescent="0.25">
      <c r="A6150" s="1"/>
      <c r="B6150" s="2"/>
      <c r="BJ6150" s="3"/>
      <c r="BL6150" s="3"/>
      <c r="BN6150" s="3"/>
      <c r="BP6150" s="3"/>
    </row>
    <row r="6151" spans="1:68" x14ac:dyDescent="0.25">
      <c r="A6151" s="1"/>
      <c r="B6151" s="2"/>
      <c r="BJ6151" s="3"/>
      <c r="BL6151" s="3"/>
      <c r="BN6151" s="3"/>
      <c r="BP6151" s="3"/>
    </row>
    <row r="6152" spans="1:68" x14ac:dyDescent="0.25">
      <c r="A6152" s="1"/>
      <c r="B6152" s="2"/>
      <c r="BJ6152" s="3"/>
      <c r="BL6152" s="3"/>
      <c r="BN6152" s="3"/>
      <c r="BP6152" s="3"/>
    </row>
    <row r="6153" spans="1:68" x14ac:dyDescent="0.25">
      <c r="A6153" s="1"/>
      <c r="B6153" s="2"/>
      <c r="BJ6153" s="3"/>
      <c r="BL6153" s="3"/>
      <c r="BN6153" s="3"/>
      <c r="BP6153" s="3"/>
    </row>
    <row r="6154" spans="1:68" x14ac:dyDescent="0.25">
      <c r="A6154" s="1"/>
      <c r="B6154" s="2"/>
      <c r="BJ6154" s="3"/>
      <c r="BL6154" s="3"/>
      <c r="BN6154" s="3"/>
      <c r="BP6154" s="3"/>
    </row>
    <row r="6155" spans="1:68" x14ac:dyDescent="0.25">
      <c r="A6155" s="1"/>
      <c r="B6155" s="2"/>
      <c r="BJ6155" s="3"/>
      <c r="BL6155" s="3"/>
      <c r="BN6155" s="3"/>
      <c r="BP6155" s="3"/>
    </row>
    <row r="6156" spans="1:68" x14ac:dyDescent="0.25">
      <c r="A6156" s="1"/>
      <c r="B6156" s="2"/>
      <c r="BJ6156" s="3"/>
      <c r="BL6156" s="3"/>
      <c r="BN6156" s="3"/>
      <c r="BP6156" s="3"/>
    </row>
    <row r="6157" spans="1:68" x14ac:dyDescent="0.25">
      <c r="A6157" s="1"/>
      <c r="B6157" s="2"/>
      <c r="BJ6157" s="3"/>
      <c r="BL6157" s="3"/>
      <c r="BN6157" s="3"/>
      <c r="BP6157" s="3"/>
    </row>
    <row r="6158" spans="1:68" x14ac:dyDescent="0.25">
      <c r="A6158" s="1"/>
      <c r="B6158" s="2"/>
      <c r="BJ6158" s="3"/>
      <c r="BL6158" s="3"/>
      <c r="BN6158" s="3"/>
      <c r="BP6158" s="3"/>
    </row>
    <row r="6159" spans="1:68" x14ac:dyDescent="0.25">
      <c r="A6159" s="1"/>
      <c r="B6159" s="2"/>
      <c r="BJ6159" s="3"/>
      <c r="BL6159" s="3"/>
      <c r="BN6159" s="3"/>
      <c r="BP6159" s="3"/>
    </row>
    <row r="6160" spans="1:68" x14ac:dyDescent="0.25">
      <c r="A6160" s="1"/>
      <c r="B6160" s="2"/>
      <c r="BJ6160" s="3"/>
      <c r="BL6160" s="3"/>
      <c r="BN6160" s="3"/>
      <c r="BP6160" s="3"/>
    </row>
    <row r="6161" spans="1:68" x14ac:dyDescent="0.25">
      <c r="A6161" s="1"/>
      <c r="B6161" s="2"/>
      <c r="BJ6161" s="3"/>
      <c r="BL6161" s="3"/>
      <c r="BN6161" s="3"/>
      <c r="BP6161" s="3"/>
    </row>
    <row r="6162" spans="1:68" x14ac:dyDescent="0.25">
      <c r="A6162" s="1"/>
      <c r="B6162" s="2"/>
      <c r="BJ6162" s="3"/>
      <c r="BL6162" s="3"/>
      <c r="BN6162" s="3"/>
      <c r="BP6162" s="3"/>
    </row>
    <row r="6163" spans="1:68" x14ac:dyDescent="0.25">
      <c r="A6163" s="1"/>
      <c r="B6163" s="2"/>
      <c r="BJ6163" s="3"/>
      <c r="BL6163" s="3"/>
      <c r="BN6163" s="3"/>
      <c r="BP6163" s="3"/>
    </row>
    <row r="6164" spans="1:68" x14ac:dyDescent="0.25">
      <c r="A6164" s="1"/>
      <c r="B6164" s="2"/>
      <c r="BJ6164" s="3"/>
      <c r="BL6164" s="3"/>
      <c r="BN6164" s="3"/>
      <c r="BP6164" s="3"/>
    </row>
    <row r="6165" spans="1:68" x14ac:dyDescent="0.25">
      <c r="A6165" s="1"/>
      <c r="B6165" s="2"/>
      <c r="BJ6165" s="3"/>
      <c r="BL6165" s="3"/>
      <c r="BN6165" s="3"/>
      <c r="BP6165" s="3"/>
    </row>
    <row r="6166" spans="1:68" x14ac:dyDescent="0.25">
      <c r="A6166" s="1"/>
      <c r="B6166" s="2"/>
      <c r="BJ6166" s="3"/>
      <c r="BL6166" s="3"/>
      <c r="BN6166" s="3"/>
      <c r="BP6166" s="3"/>
    </row>
    <row r="6167" spans="1:68" x14ac:dyDescent="0.25">
      <c r="A6167" s="1"/>
      <c r="B6167" s="2"/>
      <c r="BJ6167" s="3"/>
      <c r="BL6167" s="3"/>
      <c r="BN6167" s="3"/>
      <c r="BP6167" s="3"/>
    </row>
    <row r="6168" spans="1:68" x14ac:dyDescent="0.25">
      <c r="A6168" s="1"/>
      <c r="B6168" s="2"/>
      <c r="BJ6168" s="3"/>
      <c r="BL6168" s="3"/>
      <c r="BN6168" s="3"/>
      <c r="BP6168" s="3"/>
    </row>
    <row r="6169" spans="1:68" x14ac:dyDescent="0.25">
      <c r="A6169" s="1"/>
      <c r="B6169" s="2"/>
      <c r="BJ6169" s="3"/>
      <c r="BL6169" s="3"/>
      <c r="BN6169" s="3"/>
      <c r="BP6169" s="3"/>
    </row>
    <row r="6170" spans="1:68" x14ac:dyDescent="0.25">
      <c r="A6170" s="1"/>
      <c r="B6170" s="2"/>
      <c r="BJ6170" s="3"/>
      <c r="BL6170" s="3"/>
      <c r="BN6170" s="3"/>
      <c r="BP6170" s="3"/>
    </row>
    <row r="6171" spans="1:68" x14ac:dyDescent="0.25">
      <c r="A6171" s="1"/>
      <c r="B6171" s="2"/>
      <c r="BJ6171" s="3"/>
      <c r="BL6171" s="3"/>
      <c r="BN6171" s="3"/>
      <c r="BP6171" s="3"/>
    </row>
    <row r="6172" spans="1:68" x14ac:dyDescent="0.25">
      <c r="A6172" s="1"/>
      <c r="B6172" s="2"/>
      <c r="BJ6172" s="3"/>
      <c r="BL6172" s="3"/>
      <c r="BN6172" s="3"/>
      <c r="BP6172" s="3"/>
    </row>
    <row r="6173" spans="1:68" x14ac:dyDescent="0.25">
      <c r="A6173" s="1"/>
      <c r="B6173" s="2"/>
      <c r="BJ6173" s="3"/>
      <c r="BL6173" s="3"/>
      <c r="BN6173" s="3"/>
      <c r="BP6173" s="3"/>
    </row>
    <row r="6174" spans="1:68" x14ac:dyDescent="0.25">
      <c r="A6174" s="1"/>
      <c r="B6174" s="2"/>
      <c r="BJ6174" s="3"/>
      <c r="BL6174" s="3"/>
      <c r="BN6174" s="3"/>
      <c r="BP6174" s="3"/>
    </row>
    <row r="6175" spans="1:68" x14ac:dyDescent="0.25">
      <c r="A6175" s="1"/>
      <c r="B6175" s="2"/>
      <c r="BJ6175" s="3"/>
      <c r="BL6175" s="3"/>
      <c r="BN6175" s="3"/>
      <c r="BP6175" s="3"/>
    </row>
    <row r="6176" spans="1:68" x14ac:dyDescent="0.25">
      <c r="A6176" s="1"/>
      <c r="B6176" s="2"/>
      <c r="BJ6176" s="3"/>
      <c r="BL6176" s="3"/>
      <c r="BN6176" s="3"/>
      <c r="BP6176" s="3"/>
    </row>
    <row r="6177" spans="1:68" x14ac:dyDescent="0.25">
      <c r="A6177" s="1"/>
      <c r="B6177" s="2"/>
      <c r="BJ6177" s="3"/>
      <c r="BL6177" s="3"/>
      <c r="BN6177" s="3"/>
      <c r="BP6177" s="3"/>
    </row>
    <row r="6178" spans="1:68" x14ac:dyDescent="0.25">
      <c r="A6178" s="1"/>
      <c r="B6178" s="2"/>
      <c r="BJ6178" s="3"/>
      <c r="BL6178" s="3"/>
      <c r="BN6178" s="3"/>
      <c r="BP6178" s="3"/>
    </row>
    <row r="6179" spans="1:68" x14ac:dyDescent="0.25">
      <c r="A6179" s="1"/>
      <c r="B6179" s="2"/>
      <c r="BJ6179" s="3"/>
      <c r="BL6179" s="3"/>
      <c r="BN6179" s="3"/>
      <c r="BP6179" s="3"/>
    </row>
    <row r="6180" spans="1:68" x14ac:dyDescent="0.25">
      <c r="A6180" s="1"/>
      <c r="B6180" s="2"/>
      <c r="BJ6180" s="3"/>
      <c r="BL6180" s="3"/>
      <c r="BN6180" s="3"/>
      <c r="BP6180" s="3"/>
    </row>
    <row r="6181" spans="1:68" x14ac:dyDescent="0.25">
      <c r="A6181" s="1"/>
      <c r="B6181" s="2"/>
      <c r="BJ6181" s="3"/>
      <c r="BL6181" s="3"/>
      <c r="BN6181" s="3"/>
      <c r="BP6181" s="3"/>
    </row>
    <row r="6182" spans="1:68" x14ac:dyDescent="0.25">
      <c r="A6182" s="1"/>
      <c r="B6182" s="2"/>
      <c r="BJ6182" s="3"/>
      <c r="BL6182" s="3"/>
      <c r="BN6182" s="3"/>
      <c r="BP6182" s="3"/>
    </row>
    <row r="6183" spans="1:68" x14ac:dyDescent="0.25">
      <c r="A6183" s="1"/>
      <c r="B6183" s="2"/>
      <c r="BJ6183" s="3"/>
      <c r="BL6183" s="3"/>
      <c r="BN6183" s="3"/>
      <c r="BP6183" s="3"/>
    </row>
    <row r="6184" spans="1:68" x14ac:dyDescent="0.25">
      <c r="A6184" s="1"/>
      <c r="B6184" s="2"/>
      <c r="BJ6184" s="3"/>
      <c r="BL6184" s="3"/>
      <c r="BN6184" s="3"/>
      <c r="BP6184" s="3"/>
    </row>
    <row r="6185" spans="1:68" x14ac:dyDescent="0.25">
      <c r="A6185" s="1"/>
      <c r="B6185" s="2"/>
      <c r="BJ6185" s="3"/>
      <c r="BL6185" s="3"/>
      <c r="BN6185" s="3"/>
      <c r="BP6185" s="3"/>
    </row>
    <row r="6186" spans="1:68" x14ac:dyDescent="0.25">
      <c r="A6186" s="1"/>
      <c r="B6186" s="2"/>
      <c r="BJ6186" s="3"/>
      <c r="BL6186" s="3"/>
      <c r="BN6186" s="3"/>
      <c r="BP6186" s="3"/>
    </row>
    <row r="6187" spans="1:68" x14ac:dyDescent="0.25">
      <c r="A6187" s="1"/>
      <c r="B6187" s="2"/>
      <c r="BJ6187" s="3"/>
      <c r="BL6187" s="3"/>
      <c r="BN6187" s="3"/>
      <c r="BP6187" s="3"/>
    </row>
    <row r="6188" spans="1:68" x14ac:dyDescent="0.25">
      <c r="A6188" s="1"/>
      <c r="B6188" s="2"/>
      <c r="BJ6188" s="3"/>
      <c r="BL6188" s="3"/>
      <c r="BN6188" s="3"/>
      <c r="BP6188" s="3"/>
    </row>
    <row r="6189" spans="1:68" x14ac:dyDescent="0.25">
      <c r="A6189" s="1"/>
      <c r="B6189" s="2"/>
      <c r="BJ6189" s="3"/>
      <c r="BL6189" s="3"/>
      <c r="BN6189" s="3"/>
      <c r="BP6189" s="3"/>
    </row>
    <row r="6190" spans="1:68" x14ac:dyDescent="0.25">
      <c r="A6190" s="1"/>
      <c r="B6190" s="2"/>
      <c r="BJ6190" s="3"/>
      <c r="BL6190" s="3"/>
      <c r="BN6190" s="3"/>
      <c r="BP6190" s="3"/>
    </row>
    <row r="6191" spans="1:68" x14ac:dyDescent="0.25">
      <c r="A6191" s="1"/>
      <c r="B6191" s="2"/>
      <c r="BJ6191" s="3"/>
      <c r="BL6191" s="3"/>
      <c r="BN6191" s="3"/>
      <c r="BP6191" s="3"/>
    </row>
    <row r="6192" spans="1:68" x14ac:dyDescent="0.25">
      <c r="A6192" s="1"/>
      <c r="B6192" s="2"/>
      <c r="BJ6192" s="3"/>
      <c r="BL6192" s="3"/>
      <c r="BN6192" s="3"/>
      <c r="BP6192" s="3"/>
    </row>
    <row r="6193" spans="1:68" x14ac:dyDescent="0.25">
      <c r="A6193" s="1"/>
      <c r="B6193" s="2"/>
      <c r="BJ6193" s="3"/>
      <c r="BL6193" s="3"/>
      <c r="BN6193" s="3"/>
      <c r="BP6193" s="3"/>
    </row>
    <row r="6194" spans="1:68" x14ac:dyDescent="0.25">
      <c r="A6194" s="1"/>
      <c r="B6194" s="2"/>
      <c r="BJ6194" s="3"/>
      <c r="BL6194" s="3"/>
      <c r="BN6194" s="3"/>
      <c r="BP6194" s="3"/>
    </row>
    <row r="6195" spans="1:68" x14ac:dyDescent="0.25">
      <c r="A6195" s="1"/>
      <c r="B6195" s="2"/>
      <c r="BJ6195" s="3"/>
      <c r="BL6195" s="3"/>
      <c r="BN6195" s="3"/>
      <c r="BP6195" s="3"/>
    </row>
    <row r="6196" spans="1:68" x14ac:dyDescent="0.25">
      <c r="A6196" s="1"/>
      <c r="B6196" s="2"/>
      <c r="BJ6196" s="3"/>
      <c r="BL6196" s="3"/>
      <c r="BN6196" s="3"/>
      <c r="BP6196" s="3"/>
    </row>
    <row r="6197" spans="1:68" x14ac:dyDescent="0.25">
      <c r="A6197" s="1"/>
      <c r="B6197" s="2"/>
      <c r="BJ6197" s="3"/>
      <c r="BL6197" s="3"/>
      <c r="BN6197" s="3"/>
      <c r="BP6197" s="3"/>
    </row>
    <row r="6198" spans="1:68" x14ac:dyDescent="0.25">
      <c r="A6198" s="1"/>
      <c r="B6198" s="2"/>
      <c r="BJ6198" s="3"/>
      <c r="BL6198" s="3"/>
      <c r="BN6198" s="3"/>
      <c r="BP6198" s="3"/>
    </row>
    <row r="6199" spans="1:68" x14ac:dyDescent="0.25">
      <c r="A6199" s="1"/>
      <c r="B6199" s="2"/>
      <c r="BJ6199" s="3"/>
      <c r="BL6199" s="3"/>
      <c r="BN6199" s="3"/>
      <c r="BP6199" s="3"/>
    </row>
    <row r="6200" spans="1:68" x14ac:dyDescent="0.25">
      <c r="A6200" s="1"/>
      <c r="B6200" s="2"/>
      <c r="BJ6200" s="3"/>
      <c r="BL6200" s="3"/>
      <c r="BN6200" s="3"/>
      <c r="BP6200" s="3"/>
    </row>
    <row r="6201" spans="1:68" x14ac:dyDescent="0.25">
      <c r="A6201" s="1"/>
      <c r="B6201" s="2"/>
      <c r="BJ6201" s="3"/>
      <c r="BL6201" s="3"/>
      <c r="BN6201" s="3"/>
      <c r="BP6201" s="3"/>
    </row>
    <row r="6202" spans="1:68" x14ac:dyDescent="0.25">
      <c r="A6202" s="1"/>
      <c r="B6202" s="2"/>
      <c r="BJ6202" s="3"/>
      <c r="BL6202" s="3"/>
      <c r="BN6202" s="3"/>
      <c r="BP6202" s="3"/>
    </row>
    <row r="6203" spans="1:68" x14ac:dyDescent="0.25">
      <c r="A6203" s="1"/>
      <c r="B6203" s="2"/>
      <c r="BJ6203" s="3"/>
      <c r="BL6203" s="3"/>
      <c r="BN6203" s="3"/>
      <c r="BP6203" s="3"/>
    </row>
    <row r="6204" spans="1:68" x14ac:dyDescent="0.25">
      <c r="A6204" s="1"/>
      <c r="B6204" s="2"/>
      <c r="BJ6204" s="3"/>
      <c r="BL6204" s="3"/>
      <c r="BN6204" s="3"/>
      <c r="BP6204" s="3"/>
    </row>
    <row r="6205" spans="1:68" x14ac:dyDescent="0.25">
      <c r="A6205" s="1"/>
      <c r="B6205" s="2"/>
      <c r="BJ6205" s="3"/>
      <c r="BL6205" s="3"/>
      <c r="BN6205" s="3"/>
      <c r="BP6205" s="3"/>
    </row>
    <row r="6206" spans="1:68" x14ac:dyDescent="0.25">
      <c r="A6206" s="1"/>
      <c r="B6206" s="2"/>
      <c r="BJ6206" s="3"/>
      <c r="BL6206" s="3"/>
      <c r="BN6206" s="3"/>
      <c r="BP6206" s="3"/>
    </row>
    <row r="6207" spans="1:68" x14ac:dyDescent="0.25">
      <c r="A6207" s="1"/>
      <c r="B6207" s="2"/>
      <c r="BJ6207" s="3"/>
      <c r="BL6207" s="3"/>
      <c r="BN6207" s="3"/>
      <c r="BP6207" s="3"/>
    </row>
    <row r="6208" spans="1:68" x14ac:dyDescent="0.25">
      <c r="A6208" s="1"/>
      <c r="B6208" s="2"/>
      <c r="BJ6208" s="3"/>
      <c r="BL6208" s="3"/>
      <c r="BN6208" s="3"/>
      <c r="BP6208" s="3"/>
    </row>
    <row r="6209" spans="1:68" x14ac:dyDescent="0.25">
      <c r="A6209" s="1"/>
      <c r="B6209" s="2"/>
      <c r="BJ6209" s="3"/>
      <c r="BL6209" s="3"/>
      <c r="BN6209" s="3"/>
      <c r="BP6209" s="3"/>
    </row>
    <row r="6210" spans="1:68" x14ac:dyDescent="0.25">
      <c r="A6210" s="1"/>
      <c r="B6210" s="2"/>
      <c r="BJ6210" s="3"/>
      <c r="BL6210" s="3"/>
      <c r="BN6210" s="3"/>
      <c r="BP6210" s="3"/>
    </row>
    <row r="6211" spans="1:68" x14ac:dyDescent="0.25">
      <c r="A6211" s="1"/>
      <c r="B6211" s="2"/>
      <c r="BJ6211" s="3"/>
      <c r="BL6211" s="3"/>
      <c r="BN6211" s="3"/>
      <c r="BP6211" s="3"/>
    </row>
    <row r="6212" spans="1:68" x14ac:dyDescent="0.25">
      <c r="A6212" s="1"/>
      <c r="B6212" s="2"/>
      <c r="BJ6212" s="3"/>
      <c r="BL6212" s="3"/>
      <c r="BN6212" s="3"/>
      <c r="BP6212" s="3"/>
    </row>
    <row r="6213" spans="1:68" x14ac:dyDescent="0.25">
      <c r="A6213" s="1"/>
      <c r="B6213" s="2"/>
      <c r="BJ6213" s="3"/>
      <c r="BL6213" s="3"/>
      <c r="BN6213" s="3"/>
      <c r="BP6213" s="3"/>
    </row>
    <row r="6214" spans="1:68" x14ac:dyDescent="0.25">
      <c r="A6214" s="1"/>
      <c r="B6214" s="2"/>
      <c r="BJ6214" s="3"/>
      <c r="BL6214" s="3"/>
      <c r="BN6214" s="3"/>
      <c r="BP6214" s="3"/>
    </row>
    <row r="6215" spans="1:68" x14ac:dyDescent="0.25">
      <c r="A6215" s="1"/>
      <c r="B6215" s="2"/>
      <c r="BJ6215" s="3"/>
      <c r="BL6215" s="3"/>
      <c r="BN6215" s="3"/>
      <c r="BP6215" s="3"/>
    </row>
    <row r="6216" spans="1:68" x14ac:dyDescent="0.25">
      <c r="A6216" s="1"/>
      <c r="B6216" s="2"/>
      <c r="BJ6216" s="3"/>
      <c r="BL6216" s="3"/>
      <c r="BN6216" s="3"/>
      <c r="BP6216" s="3"/>
    </row>
    <row r="6217" spans="1:68" x14ac:dyDescent="0.25">
      <c r="A6217" s="1"/>
      <c r="B6217" s="2"/>
      <c r="BJ6217" s="3"/>
      <c r="BL6217" s="3"/>
      <c r="BN6217" s="3"/>
      <c r="BP6217" s="3"/>
    </row>
    <row r="6218" spans="1:68" x14ac:dyDescent="0.25">
      <c r="A6218" s="1"/>
      <c r="B6218" s="2"/>
      <c r="BJ6218" s="3"/>
      <c r="BL6218" s="3"/>
      <c r="BN6218" s="3"/>
      <c r="BP6218" s="3"/>
    </row>
    <row r="6219" spans="1:68" x14ac:dyDescent="0.25">
      <c r="A6219" s="1"/>
      <c r="B6219" s="2"/>
      <c r="BJ6219" s="3"/>
      <c r="BL6219" s="3"/>
      <c r="BN6219" s="3"/>
      <c r="BP6219" s="3"/>
    </row>
    <row r="6220" spans="1:68" x14ac:dyDescent="0.25">
      <c r="A6220" s="1"/>
      <c r="B6220" s="2"/>
      <c r="BJ6220" s="3"/>
      <c r="BL6220" s="3"/>
      <c r="BN6220" s="3"/>
      <c r="BP6220" s="3"/>
    </row>
    <row r="6221" spans="1:68" x14ac:dyDescent="0.25">
      <c r="A6221" s="1"/>
      <c r="B6221" s="2"/>
      <c r="BJ6221" s="3"/>
      <c r="BL6221" s="3"/>
      <c r="BN6221" s="3"/>
      <c r="BP6221" s="3"/>
    </row>
    <row r="6222" spans="1:68" x14ac:dyDescent="0.25">
      <c r="A6222" s="1"/>
      <c r="B6222" s="2"/>
      <c r="BJ6222" s="3"/>
      <c r="BL6222" s="3"/>
      <c r="BN6222" s="3"/>
      <c r="BP6222" s="3"/>
    </row>
    <row r="6223" spans="1:68" x14ac:dyDescent="0.25">
      <c r="A6223" s="1"/>
      <c r="B6223" s="2"/>
      <c r="BJ6223" s="3"/>
      <c r="BL6223" s="3"/>
      <c r="BN6223" s="3"/>
      <c r="BP6223" s="3"/>
    </row>
    <row r="6224" spans="1:68" x14ac:dyDescent="0.25">
      <c r="A6224" s="1"/>
      <c r="B6224" s="2"/>
      <c r="BJ6224" s="3"/>
      <c r="BL6224" s="3"/>
      <c r="BN6224" s="3"/>
      <c r="BP6224" s="3"/>
    </row>
    <row r="6225" spans="1:68" x14ac:dyDescent="0.25">
      <c r="A6225" s="1"/>
      <c r="B6225" s="2"/>
      <c r="BJ6225" s="3"/>
      <c r="BL6225" s="3"/>
      <c r="BN6225" s="3"/>
      <c r="BP6225" s="3"/>
    </row>
    <row r="6226" spans="1:68" x14ac:dyDescent="0.25">
      <c r="A6226" s="1"/>
      <c r="B6226" s="2"/>
      <c r="BJ6226" s="3"/>
      <c r="BL6226" s="3"/>
      <c r="BN6226" s="3"/>
      <c r="BP6226" s="3"/>
    </row>
    <row r="6227" spans="1:68" x14ac:dyDescent="0.25">
      <c r="A6227" s="1"/>
      <c r="B6227" s="2"/>
      <c r="BJ6227" s="3"/>
      <c r="BL6227" s="3"/>
      <c r="BN6227" s="3"/>
      <c r="BP6227" s="3"/>
    </row>
    <row r="6228" spans="1:68" x14ac:dyDescent="0.25">
      <c r="A6228" s="1"/>
      <c r="B6228" s="2"/>
      <c r="BJ6228" s="3"/>
      <c r="BL6228" s="3"/>
      <c r="BN6228" s="3"/>
      <c r="BP6228" s="3"/>
    </row>
    <row r="6229" spans="1:68" x14ac:dyDescent="0.25">
      <c r="A6229" s="1"/>
      <c r="B6229" s="2"/>
      <c r="BJ6229" s="3"/>
      <c r="BL6229" s="3"/>
      <c r="BN6229" s="3"/>
      <c r="BP6229" s="3"/>
    </row>
    <row r="6230" spans="1:68" x14ac:dyDescent="0.25">
      <c r="A6230" s="1"/>
      <c r="B6230" s="2"/>
      <c r="BJ6230" s="3"/>
      <c r="BL6230" s="3"/>
      <c r="BN6230" s="3"/>
      <c r="BP6230" s="3"/>
    </row>
    <row r="6231" spans="1:68" x14ac:dyDescent="0.25">
      <c r="A6231" s="1"/>
      <c r="B6231" s="2"/>
      <c r="BJ6231" s="3"/>
      <c r="BL6231" s="3"/>
      <c r="BN6231" s="3"/>
      <c r="BP6231" s="3"/>
    </row>
    <row r="6232" spans="1:68" x14ac:dyDescent="0.25">
      <c r="A6232" s="1"/>
      <c r="B6232" s="2"/>
      <c r="BJ6232" s="3"/>
      <c r="BL6232" s="3"/>
      <c r="BN6232" s="3"/>
      <c r="BP6232" s="3"/>
    </row>
    <row r="6233" spans="1:68" x14ac:dyDescent="0.25">
      <c r="A6233" s="1"/>
      <c r="B6233" s="2"/>
      <c r="BJ6233" s="3"/>
      <c r="BL6233" s="3"/>
      <c r="BN6233" s="3"/>
      <c r="BP6233" s="3"/>
    </row>
    <row r="6234" spans="1:68" x14ac:dyDescent="0.25">
      <c r="A6234" s="1"/>
      <c r="B6234" s="2"/>
      <c r="BJ6234" s="3"/>
      <c r="BL6234" s="3"/>
      <c r="BN6234" s="3"/>
      <c r="BP6234" s="3"/>
    </row>
    <row r="6235" spans="1:68" x14ac:dyDescent="0.25">
      <c r="A6235" s="1"/>
      <c r="B6235" s="2"/>
      <c r="BJ6235" s="3"/>
      <c r="BL6235" s="3"/>
      <c r="BN6235" s="3"/>
      <c r="BP6235" s="3"/>
    </row>
    <row r="6236" spans="1:68" x14ac:dyDescent="0.25">
      <c r="A6236" s="1"/>
      <c r="B6236" s="2"/>
      <c r="BJ6236" s="3"/>
      <c r="BL6236" s="3"/>
      <c r="BN6236" s="3"/>
      <c r="BP6236" s="3"/>
    </row>
    <row r="6237" spans="1:68" x14ac:dyDescent="0.25">
      <c r="A6237" s="1"/>
      <c r="B6237" s="2"/>
      <c r="BJ6237" s="3"/>
      <c r="BL6237" s="3"/>
      <c r="BN6237" s="3"/>
      <c r="BP6237" s="3"/>
    </row>
    <row r="6238" spans="1:68" x14ac:dyDescent="0.25">
      <c r="A6238" s="1"/>
      <c r="B6238" s="2"/>
      <c r="BJ6238" s="3"/>
      <c r="BL6238" s="3"/>
      <c r="BN6238" s="3"/>
      <c r="BP6238" s="3"/>
    </row>
    <row r="6239" spans="1:68" x14ac:dyDescent="0.25">
      <c r="A6239" s="1"/>
      <c r="B6239" s="2"/>
      <c r="BJ6239" s="3"/>
      <c r="BL6239" s="3"/>
      <c r="BN6239" s="3"/>
      <c r="BP6239" s="3"/>
    </row>
    <row r="6240" spans="1:68" x14ac:dyDescent="0.25">
      <c r="A6240" s="1"/>
      <c r="B6240" s="2"/>
      <c r="BJ6240" s="3"/>
      <c r="BL6240" s="3"/>
      <c r="BN6240" s="3"/>
      <c r="BP6240" s="3"/>
    </row>
    <row r="6241" spans="1:68" x14ac:dyDescent="0.25">
      <c r="A6241" s="1"/>
      <c r="B6241" s="2"/>
      <c r="BJ6241" s="3"/>
      <c r="BL6241" s="3"/>
      <c r="BN6241" s="3"/>
      <c r="BP6241" s="3"/>
    </row>
    <row r="6242" spans="1:68" x14ac:dyDescent="0.25">
      <c r="A6242" s="1"/>
      <c r="B6242" s="2"/>
      <c r="BJ6242" s="3"/>
      <c r="BL6242" s="3"/>
      <c r="BN6242" s="3"/>
      <c r="BP6242" s="3"/>
    </row>
    <row r="6243" spans="1:68" x14ac:dyDescent="0.25">
      <c r="A6243" s="1"/>
      <c r="B6243" s="2"/>
      <c r="BJ6243" s="3"/>
      <c r="BL6243" s="3"/>
      <c r="BN6243" s="3"/>
      <c r="BP6243" s="3"/>
    </row>
    <row r="6244" spans="1:68" x14ac:dyDescent="0.25">
      <c r="A6244" s="1"/>
      <c r="B6244" s="2"/>
      <c r="BJ6244" s="3"/>
      <c r="BL6244" s="3"/>
      <c r="BN6244" s="3"/>
      <c r="BP6244" s="3"/>
    </row>
    <row r="6245" spans="1:68" x14ac:dyDescent="0.25">
      <c r="A6245" s="1"/>
      <c r="B6245" s="2"/>
      <c r="BJ6245" s="3"/>
      <c r="BL6245" s="3"/>
      <c r="BN6245" s="3"/>
      <c r="BP6245" s="3"/>
    </row>
    <row r="6246" spans="1:68" x14ac:dyDescent="0.25">
      <c r="A6246" s="1"/>
      <c r="B6246" s="2"/>
      <c r="BJ6246" s="3"/>
      <c r="BL6246" s="3"/>
      <c r="BN6246" s="3"/>
      <c r="BP6246" s="3"/>
    </row>
    <row r="6247" spans="1:68" x14ac:dyDescent="0.25">
      <c r="A6247" s="1"/>
      <c r="B6247" s="2"/>
      <c r="BJ6247" s="3"/>
      <c r="BL6247" s="3"/>
      <c r="BN6247" s="3"/>
      <c r="BP6247" s="3"/>
    </row>
    <row r="6248" spans="1:68" x14ac:dyDescent="0.25">
      <c r="A6248" s="1"/>
      <c r="B6248" s="2"/>
      <c r="BJ6248" s="3"/>
      <c r="BL6248" s="3"/>
      <c r="BN6248" s="3"/>
      <c r="BP6248" s="3"/>
    </row>
    <row r="6249" spans="1:68" x14ac:dyDescent="0.25">
      <c r="A6249" s="1"/>
      <c r="B6249" s="2"/>
      <c r="BJ6249" s="3"/>
      <c r="BL6249" s="3"/>
      <c r="BN6249" s="3"/>
      <c r="BP6249" s="3"/>
    </row>
    <row r="6250" spans="1:68" x14ac:dyDescent="0.25">
      <c r="A6250" s="1"/>
      <c r="B6250" s="2"/>
      <c r="BJ6250" s="3"/>
      <c r="BL6250" s="3"/>
      <c r="BN6250" s="3"/>
      <c r="BP6250" s="3"/>
    </row>
    <row r="6251" spans="1:68" x14ac:dyDescent="0.25">
      <c r="A6251" s="1"/>
      <c r="B6251" s="2"/>
      <c r="BJ6251" s="3"/>
      <c r="BL6251" s="3"/>
      <c r="BN6251" s="3"/>
      <c r="BP6251" s="3"/>
    </row>
    <row r="6252" spans="1:68" x14ac:dyDescent="0.25">
      <c r="A6252" s="1"/>
      <c r="B6252" s="2"/>
      <c r="BJ6252" s="3"/>
      <c r="BL6252" s="3"/>
      <c r="BN6252" s="3"/>
      <c r="BP6252" s="3"/>
    </row>
    <row r="6253" spans="1:68" x14ac:dyDescent="0.25">
      <c r="A6253" s="1"/>
      <c r="B6253" s="2"/>
      <c r="BJ6253" s="3"/>
      <c r="BL6253" s="3"/>
      <c r="BN6253" s="3"/>
      <c r="BP6253" s="3"/>
    </row>
    <row r="6254" spans="1:68" x14ac:dyDescent="0.25">
      <c r="A6254" s="1"/>
      <c r="B6254" s="2"/>
      <c r="BJ6254" s="3"/>
      <c r="BL6254" s="3"/>
      <c r="BN6254" s="3"/>
      <c r="BP6254" s="3"/>
    </row>
    <row r="6255" spans="1:68" x14ac:dyDescent="0.25">
      <c r="A6255" s="1"/>
      <c r="B6255" s="2"/>
      <c r="BJ6255" s="3"/>
      <c r="BL6255" s="3"/>
      <c r="BN6255" s="3"/>
      <c r="BP6255" s="3"/>
    </row>
    <row r="6256" spans="1:68" x14ac:dyDescent="0.25">
      <c r="A6256" s="1"/>
      <c r="B6256" s="2"/>
      <c r="BJ6256" s="3"/>
      <c r="BL6256" s="3"/>
      <c r="BN6256" s="3"/>
      <c r="BP6256" s="3"/>
    </row>
    <row r="6257" spans="1:68" x14ac:dyDescent="0.25">
      <c r="A6257" s="1"/>
      <c r="B6257" s="2"/>
      <c r="BJ6257" s="3"/>
      <c r="BL6257" s="3"/>
      <c r="BN6257" s="3"/>
      <c r="BP6257" s="3"/>
    </row>
    <row r="6258" spans="1:68" x14ac:dyDescent="0.25">
      <c r="A6258" s="1"/>
      <c r="B6258" s="2"/>
      <c r="BJ6258" s="3"/>
      <c r="BL6258" s="3"/>
      <c r="BN6258" s="3"/>
      <c r="BP6258" s="3"/>
    </row>
    <row r="6259" spans="1:68" x14ac:dyDescent="0.25">
      <c r="A6259" s="1"/>
      <c r="B6259" s="2"/>
      <c r="BJ6259" s="3"/>
      <c r="BL6259" s="3"/>
      <c r="BN6259" s="3"/>
      <c r="BP6259" s="3"/>
    </row>
    <row r="6260" spans="1:68" x14ac:dyDescent="0.25">
      <c r="A6260" s="1"/>
      <c r="B6260" s="2"/>
      <c r="BJ6260" s="3"/>
      <c r="BL6260" s="3"/>
      <c r="BN6260" s="3"/>
      <c r="BP6260" s="3"/>
    </row>
    <row r="6261" spans="1:68" x14ac:dyDescent="0.25">
      <c r="A6261" s="1"/>
      <c r="B6261" s="2"/>
      <c r="BJ6261" s="3"/>
      <c r="BL6261" s="3"/>
      <c r="BN6261" s="3"/>
      <c r="BP6261" s="3"/>
    </row>
    <row r="6262" spans="1:68" x14ac:dyDescent="0.25">
      <c r="A6262" s="1"/>
      <c r="B6262" s="2"/>
      <c r="BJ6262" s="3"/>
      <c r="BL6262" s="3"/>
      <c r="BN6262" s="3"/>
      <c r="BP6262" s="3"/>
    </row>
    <row r="6263" spans="1:68" x14ac:dyDescent="0.25">
      <c r="A6263" s="1"/>
      <c r="B6263" s="2"/>
      <c r="BJ6263" s="3"/>
      <c r="BL6263" s="3"/>
      <c r="BN6263" s="3"/>
      <c r="BP6263" s="3"/>
    </row>
    <row r="6264" spans="1:68" x14ac:dyDescent="0.25">
      <c r="A6264" s="1"/>
      <c r="B6264" s="2"/>
      <c r="BJ6264" s="3"/>
      <c r="BL6264" s="3"/>
      <c r="BN6264" s="3"/>
      <c r="BP6264" s="3"/>
    </row>
    <row r="6265" spans="1:68" x14ac:dyDescent="0.25">
      <c r="A6265" s="1"/>
      <c r="B6265" s="2"/>
      <c r="BJ6265" s="3"/>
      <c r="BL6265" s="3"/>
      <c r="BN6265" s="3"/>
      <c r="BP6265" s="3"/>
    </row>
    <row r="6266" spans="1:68" x14ac:dyDescent="0.25">
      <c r="A6266" s="1"/>
      <c r="B6266" s="2"/>
      <c r="BJ6266" s="3"/>
      <c r="BL6266" s="3"/>
      <c r="BN6266" s="3"/>
      <c r="BP6266" s="3"/>
    </row>
    <row r="6267" spans="1:68" x14ac:dyDescent="0.25">
      <c r="A6267" s="1"/>
      <c r="B6267" s="2"/>
      <c r="BJ6267" s="3"/>
      <c r="BL6267" s="3"/>
      <c r="BN6267" s="3"/>
      <c r="BP6267" s="3"/>
    </row>
    <row r="6268" spans="1:68" x14ac:dyDescent="0.25">
      <c r="A6268" s="1"/>
      <c r="B6268" s="2"/>
      <c r="BJ6268" s="3"/>
      <c r="BL6268" s="3"/>
      <c r="BN6268" s="3"/>
      <c r="BP6268" s="3"/>
    </row>
    <row r="6269" spans="1:68" x14ac:dyDescent="0.25">
      <c r="A6269" s="1"/>
      <c r="B6269" s="2"/>
      <c r="BJ6269" s="3"/>
      <c r="BL6269" s="3"/>
      <c r="BN6269" s="3"/>
      <c r="BP6269" s="3"/>
    </row>
    <row r="6270" spans="1:68" x14ac:dyDescent="0.25">
      <c r="A6270" s="1"/>
      <c r="B6270" s="2"/>
      <c r="BJ6270" s="3"/>
      <c r="BL6270" s="3"/>
      <c r="BN6270" s="3"/>
      <c r="BP6270" s="3"/>
    </row>
    <row r="6271" spans="1:68" x14ac:dyDescent="0.25">
      <c r="A6271" s="1"/>
      <c r="B6271" s="2"/>
      <c r="BJ6271" s="3"/>
      <c r="BL6271" s="3"/>
      <c r="BN6271" s="3"/>
      <c r="BP6271" s="3"/>
    </row>
    <row r="6272" spans="1:68" x14ac:dyDescent="0.25">
      <c r="A6272" s="1"/>
      <c r="B6272" s="2"/>
      <c r="BJ6272" s="3"/>
      <c r="BL6272" s="3"/>
      <c r="BN6272" s="3"/>
      <c r="BP6272" s="3"/>
    </row>
    <row r="6273" spans="1:68" x14ac:dyDescent="0.25">
      <c r="A6273" s="1"/>
      <c r="B6273" s="2"/>
      <c r="BJ6273" s="3"/>
      <c r="BL6273" s="3"/>
      <c r="BN6273" s="3"/>
      <c r="BP6273" s="3"/>
    </row>
    <row r="6274" spans="1:68" x14ac:dyDescent="0.25">
      <c r="A6274" s="1"/>
      <c r="B6274" s="2"/>
      <c r="BJ6274" s="3"/>
      <c r="BL6274" s="3"/>
      <c r="BN6274" s="3"/>
      <c r="BP6274" s="3"/>
    </row>
    <row r="6275" spans="1:68" x14ac:dyDescent="0.25">
      <c r="A6275" s="1"/>
      <c r="B6275" s="2"/>
      <c r="BJ6275" s="3"/>
      <c r="BL6275" s="3"/>
      <c r="BN6275" s="3"/>
      <c r="BP6275" s="3"/>
    </row>
    <row r="6276" spans="1:68" x14ac:dyDescent="0.25">
      <c r="A6276" s="1"/>
      <c r="B6276" s="2"/>
      <c r="BJ6276" s="3"/>
      <c r="BL6276" s="3"/>
      <c r="BN6276" s="3"/>
      <c r="BP6276" s="3"/>
    </row>
    <row r="6277" spans="1:68" x14ac:dyDescent="0.25">
      <c r="A6277" s="1"/>
      <c r="B6277" s="2"/>
      <c r="BJ6277" s="3"/>
      <c r="BL6277" s="3"/>
      <c r="BN6277" s="3"/>
      <c r="BP6277" s="3"/>
    </row>
    <row r="6278" spans="1:68" x14ac:dyDescent="0.25">
      <c r="A6278" s="1"/>
      <c r="B6278" s="2"/>
      <c r="BJ6278" s="3"/>
      <c r="BL6278" s="3"/>
      <c r="BN6278" s="3"/>
      <c r="BP6278" s="3"/>
    </row>
    <row r="6279" spans="1:68" x14ac:dyDescent="0.25">
      <c r="A6279" s="1"/>
      <c r="B6279" s="2"/>
      <c r="BJ6279" s="3"/>
      <c r="BL6279" s="3"/>
      <c r="BN6279" s="3"/>
      <c r="BP6279" s="3"/>
    </row>
    <row r="6280" spans="1:68" x14ac:dyDescent="0.25">
      <c r="A6280" s="1"/>
      <c r="B6280" s="2"/>
      <c r="BJ6280" s="3"/>
      <c r="BL6280" s="3"/>
      <c r="BN6280" s="3"/>
      <c r="BP6280" s="3"/>
    </row>
    <row r="6281" spans="1:68" x14ac:dyDescent="0.25">
      <c r="A6281" s="1"/>
      <c r="B6281" s="2"/>
      <c r="BJ6281" s="3"/>
      <c r="BL6281" s="3"/>
      <c r="BN6281" s="3"/>
      <c r="BP6281" s="3"/>
    </row>
    <row r="6282" spans="1:68" x14ac:dyDescent="0.25">
      <c r="A6282" s="1"/>
      <c r="B6282" s="2"/>
      <c r="BJ6282" s="3"/>
      <c r="BL6282" s="3"/>
      <c r="BN6282" s="3"/>
      <c r="BP6282" s="3"/>
    </row>
    <row r="6283" spans="1:68" x14ac:dyDescent="0.25">
      <c r="A6283" s="1"/>
      <c r="B6283" s="2"/>
      <c r="BJ6283" s="3"/>
      <c r="BL6283" s="3"/>
      <c r="BN6283" s="3"/>
      <c r="BP6283" s="3"/>
    </row>
    <row r="6284" spans="1:68" x14ac:dyDescent="0.25">
      <c r="A6284" s="1"/>
      <c r="B6284" s="2"/>
      <c r="BJ6284" s="3"/>
      <c r="BL6284" s="3"/>
      <c r="BN6284" s="3"/>
      <c r="BP6284" s="3"/>
    </row>
    <row r="6285" spans="1:68" x14ac:dyDescent="0.25">
      <c r="A6285" s="1"/>
      <c r="B6285" s="2"/>
      <c r="BJ6285" s="3"/>
      <c r="BL6285" s="3"/>
      <c r="BN6285" s="3"/>
      <c r="BP6285" s="3"/>
    </row>
    <row r="6286" spans="1:68" x14ac:dyDescent="0.25">
      <c r="A6286" s="1"/>
      <c r="B6286" s="2"/>
      <c r="BJ6286" s="3"/>
      <c r="BL6286" s="3"/>
      <c r="BN6286" s="3"/>
      <c r="BP6286" s="3"/>
    </row>
    <row r="6287" spans="1:68" x14ac:dyDescent="0.25">
      <c r="A6287" s="1"/>
      <c r="B6287" s="2"/>
      <c r="BJ6287" s="3"/>
      <c r="BL6287" s="3"/>
      <c r="BN6287" s="3"/>
      <c r="BP6287" s="3"/>
    </row>
    <row r="6288" spans="1:68" x14ac:dyDescent="0.25">
      <c r="A6288" s="1"/>
      <c r="B6288" s="2"/>
      <c r="BJ6288" s="3"/>
      <c r="BL6288" s="3"/>
      <c r="BN6288" s="3"/>
      <c r="BP6288" s="3"/>
    </row>
    <row r="6289" spans="1:68" x14ac:dyDescent="0.25">
      <c r="A6289" s="1"/>
      <c r="B6289" s="2"/>
      <c r="BJ6289" s="3"/>
      <c r="BL6289" s="3"/>
      <c r="BN6289" s="3"/>
      <c r="BP6289" s="3"/>
    </row>
    <row r="6290" spans="1:68" x14ac:dyDescent="0.25">
      <c r="A6290" s="1"/>
      <c r="B6290" s="2"/>
      <c r="BJ6290" s="3"/>
      <c r="BL6290" s="3"/>
      <c r="BN6290" s="3"/>
      <c r="BP6290" s="3"/>
    </row>
    <row r="6291" spans="1:68" x14ac:dyDescent="0.25">
      <c r="A6291" s="1"/>
      <c r="B6291" s="2"/>
      <c r="BJ6291" s="3"/>
      <c r="BL6291" s="3"/>
      <c r="BN6291" s="3"/>
      <c r="BP6291" s="3"/>
    </row>
    <row r="6292" spans="1:68" x14ac:dyDescent="0.25">
      <c r="A6292" s="1"/>
      <c r="B6292" s="2"/>
      <c r="BJ6292" s="3"/>
      <c r="BL6292" s="3"/>
      <c r="BN6292" s="3"/>
      <c r="BP6292" s="3"/>
    </row>
    <row r="6293" spans="1:68" x14ac:dyDescent="0.25">
      <c r="A6293" s="1"/>
      <c r="B6293" s="2"/>
      <c r="BJ6293" s="3"/>
      <c r="BL6293" s="3"/>
      <c r="BN6293" s="3"/>
      <c r="BP6293" s="3"/>
    </row>
    <row r="6294" spans="1:68" x14ac:dyDescent="0.25">
      <c r="A6294" s="1"/>
      <c r="B6294" s="2"/>
      <c r="BJ6294" s="3"/>
      <c r="BL6294" s="3"/>
      <c r="BN6294" s="3"/>
      <c r="BP6294" s="3"/>
    </row>
    <row r="6295" spans="1:68" x14ac:dyDescent="0.25">
      <c r="A6295" s="1"/>
      <c r="B6295" s="2"/>
      <c r="BJ6295" s="3"/>
      <c r="BL6295" s="3"/>
      <c r="BN6295" s="3"/>
      <c r="BP6295" s="3"/>
    </row>
    <row r="6296" spans="1:68" x14ac:dyDescent="0.25">
      <c r="A6296" s="1"/>
      <c r="B6296" s="2"/>
      <c r="BJ6296" s="3"/>
      <c r="BL6296" s="3"/>
      <c r="BN6296" s="3"/>
      <c r="BP6296" s="3"/>
    </row>
    <row r="6297" spans="1:68" x14ac:dyDescent="0.25">
      <c r="A6297" s="1"/>
      <c r="B6297" s="2"/>
      <c r="BJ6297" s="3"/>
      <c r="BL6297" s="3"/>
      <c r="BN6297" s="3"/>
      <c r="BP6297" s="3"/>
    </row>
    <row r="6298" spans="1:68" x14ac:dyDescent="0.25">
      <c r="A6298" s="1"/>
      <c r="B6298" s="2"/>
      <c r="BJ6298" s="3"/>
      <c r="BL6298" s="3"/>
      <c r="BN6298" s="3"/>
      <c r="BP6298" s="3"/>
    </row>
    <row r="6299" spans="1:68" x14ac:dyDescent="0.25">
      <c r="A6299" s="1"/>
      <c r="B6299" s="2"/>
      <c r="BJ6299" s="3"/>
      <c r="BL6299" s="3"/>
      <c r="BN6299" s="3"/>
      <c r="BP6299" s="3"/>
    </row>
    <row r="6300" spans="1:68" x14ac:dyDescent="0.25">
      <c r="A6300" s="1"/>
      <c r="B6300" s="2"/>
      <c r="BJ6300" s="3"/>
      <c r="BL6300" s="3"/>
      <c r="BN6300" s="3"/>
      <c r="BP6300" s="3"/>
    </row>
    <row r="6301" spans="1:68" x14ac:dyDescent="0.25">
      <c r="A6301" s="1"/>
      <c r="B6301" s="2"/>
      <c r="BJ6301" s="3"/>
      <c r="BL6301" s="3"/>
      <c r="BN6301" s="3"/>
      <c r="BP6301" s="3"/>
    </row>
    <row r="6302" spans="1:68" x14ac:dyDescent="0.25">
      <c r="A6302" s="1"/>
      <c r="B6302" s="2"/>
      <c r="BJ6302" s="3"/>
      <c r="BL6302" s="3"/>
      <c r="BN6302" s="3"/>
      <c r="BP6302" s="3"/>
    </row>
    <row r="6303" spans="1:68" x14ac:dyDescent="0.25">
      <c r="A6303" s="1"/>
      <c r="B6303" s="2"/>
      <c r="BJ6303" s="3"/>
      <c r="BL6303" s="3"/>
      <c r="BN6303" s="3"/>
      <c r="BP6303" s="3"/>
    </row>
    <row r="6304" spans="1:68" x14ac:dyDescent="0.25">
      <c r="A6304" s="1"/>
      <c r="B6304" s="2"/>
      <c r="BJ6304" s="3"/>
      <c r="BL6304" s="3"/>
      <c r="BN6304" s="3"/>
      <c r="BP6304" s="3"/>
    </row>
    <row r="6305" spans="1:68" x14ac:dyDescent="0.25">
      <c r="A6305" s="1"/>
      <c r="B6305" s="2"/>
      <c r="BJ6305" s="3"/>
      <c r="BL6305" s="3"/>
      <c r="BN6305" s="3"/>
      <c r="BP6305" s="3"/>
    </row>
    <row r="6306" spans="1:68" x14ac:dyDescent="0.25">
      <c r="A6306" s="1"/>
      <c r="B6306" s="2"/>
      <c r="BJ6306" s="3"/>
      <c r="BL6306" s="3"/>
      <c r="BN6306" s="3"/>
      <c r="BP6306" s="3"/>
    </row>
    <row r="6307" spans="1:68" x14ac:dyDescent="0.25">
      <c r="A6307" s="1"/>
      <c r="B6307" s="2"/>
      <c r="BJ6307" s="3"/>
      <c r="BL6307" s="3"/>
      <c r="BN6307" s="3"/>
      <c r="BP6307" s="3"/>
    </row>
    <row r="6308" spans="1:68" x14ac:dyDescent="0.25">
      <c r="A6308" s="1"/>
      <c r="B6308" s="2"/>
      <c r="BJ6308" s="3"/>
      <c r="BL6308" s="3"/>
      <c r="BN6308" s="3"/>
      <c r="BP6308" s="3"/>
    </row>
    <row r="6309" spans="1:68" x14ac:dyDescent="0.25">
      <c r="A6309" s="1"/>
      <c r="B6309" s="2"/>
      <c r="BJ6309" s="3"/>
      <c r="BL6309" s="3"/>
      <c r="BN6309" s="3"/>
      <c r="BP6309" s="3"/>
    </row>
    <row r="6310" spans="1:68" x14ac:dyDescent="0.25">
      <c r="A6310" s="1"/>
      <c r="B6310" s="2"/>
      <c r="BJ6310" s="3"/>
      <c r="BL6310" s="3"/>
      <c r="BN6310" s="3"/>
      <c r="BP6310" s="3"/>
    </row>
    <row r="6311" spans="1:68" x14ac:dyDescent="0.25">
      <c r="A6311" s="1"/>
      <c r="B6311" s="2"/>
      <c r="BJ6311" s="3"/>
      <c r="BL6311" s="3"/>
      <c r="BN6311" s="3"/>
      <c r="BP6311" s="3"/>
    </row>
    <row r="6312" spans="1:68" x14ac:dyDescent="0.25">
      <c r="A6312" s="1"/>
      <c r="B6312" s="2"/>
      <c r="BJ6312" s="3"/>
      <c r="BL6312" s="3"/>
      <c r="BN6312" s="3"/>
      <c r="BP6312" s="3"/>
    </row>
    <row r="6313" spans="1:68" x14ac:dyDescent="0.25">
      <c r="A6313" s="1"/>
      <c r="B6313" s="2"/>
      <c r="BJ6313" s="3"/>
      <c r="BL6313" s="3"/>
      <c r="BN6313" s="3"/>
      <c r="BP6313" s="3"/>
    </row>
    <row r="6314" spans="1:68" x14ac:dyDescent="0.25">
      <c r="A6314" s="1"/>
      <c r="B6314" s="2"/>
      <c r="BJ6314" s="3"/>
      <c r="BL6314" s="3"/>
      <c r="BN6314" s="3"/>
      <c r="BP6314" s="3"/>
    </row>
    <row r="6315" spans="1:68" x14ac:dyDescent="0.25">
      <c r="A6315" s="1"/>
      <c r="B6315" s="2"/>
      <c r="BJ6315" s="3"/>
      <c r="BL6315" s="3"/>
      <c r="BN6315" s="3"/>
      <c r="BP6315" s="3"/>
    </row>
    <row r="6316" spans="1:68" x14ac:dyDescent="0.25">
      <c r="A6316" s="1"/>
      <c r="B6316" s="2"/>
      <c r="BJ6316" s="3"/>
      <c r="BL6316" s="3"/>
      <c r="BN6316" s="3"/>
      <c r="BP6316" s="3"/>
    </row>
    <row r="6317" spans="1:68" x14ac:dyDescent="0.25">
      <c r="A6317" s="1"/>
      <c r="B6317" s="2"/>
      <c r="BJ6317" s="3"/>
      <c r="BL6317" s="3"/>
      <c r="BN6317" s="3"/>
      <c r="BP6317" s="3"/>
    </row>
    <row r="6318" spans="1:68" x14ac:dyDescent="0.25">
      <c r="A6318" s="1"/>
      <c r="B6318" s="2"/>
      <c r="BJ6318" s="3"/>
      <c r="BL6318" s="3"/>
      <c r="BN6318" s="3"/>
      <c r="BP6318" s="3"/>
    </row>
    <row r="6319" spans="1:68" x14ac:dyDescent="0.25">
      <c r="A6319" s="1"/>
      <c r="B6319" s="2"/>
      <c r="BJ6319" s="3"/>
      <c r="BL6319" s="3"/>
      <c r="BN6319" s="3"/>
      <c r="BP6319" s="3"/>
    </row>
    <row r="6320" spans="1:68" x14ac:dyDescent="0.25">
      <c r="A6320" s="1"/>
      <c r="B6320" s="2"/>
      <c r="BJ6320" s="3"/>
      <c r="BL6320" s="3"/>
      <c r="BN6320" s="3"/>
      <c r="BP6320" s="3"/>
    </row>
    <row r="6321" spans="1:68" x14ac:dyDescent="0.25">
      <c r="A6321" s="1"/>
      <c r="B6321" s="2"/>
      <c r="BJ6321" s="3"/>
      <c r="BL6321" s="3"/>
      <c r="BN6321" s="3"/>
      <c r="BP6321" s="3"/>
    </row>
    <row r="6322" spans="1:68" x14ac:dyDescent="0.25">
      <c r="A6322" s="1"/>
      <c r="B6322" s="2"/>
      <c r="BJ6322" s="3"/>
      <c r="BL6322" s="3"/>
      <c r="BN6322" s="3"/>
      <c r="BP6322" s="3"/>
    </row>
    <row r="6323" spans="1:68" x14ac:dyDescent="0.25">
      <c r="A6323" s="1"/>
      <c r="B6323" s="2"/>
      <c r="BJ6323" s="3"/>
      <c r="BL6323" s="3"/>
      <c r="BN6323" s="3"/>
      <c r="BP6323" s="3"/>
    </row>
    <row r="6324" spans="1:68" x14ac:dyDescent="0.25">
      <c r="A6324" s="1"/>
      <c r="B6324" s="2"/>
      <c r="BJ6324" s="3"/>
      <c r="BL6324" s="3"/>
      <c r="BN6324" s="3"/>
      <c r="BP6324" s="3"/>
    </row>
    <row r="6325" spans="1:68" x14ac:dyDescent="0.25">
      <c r="A6325" s="1"/>
      <c r="B6325" s="2"/>
      <c r="BJ6325" s="3"/>
      <c r="BL6325" s="3"/>
      <c r="BN6325" s="3"/>
      <c r="BP6325" s="3"/>
    </row>
    <row r="6326" spans="1:68" x14ac:dyDescent="0.25">
      <c r="A6326" s="1"/>
      <c r="B6326" s="2"/>
      <c r="BJ6326" s="3"/>
      <c r="BL6326" s="3"/>
      <c r="BN6326" s="3"/>
      <c r="BP6326" s="3"/>
    </row>
    <row r="6327" spans="1:68" x14ac:dyDescent="0.25">
      <c r="A6327" s="1"/>
      <c r="B6327" s="2"/>
      <c r="BJ6327" s="3"/>
      <c r="BL6327" s="3"/>
      <c r="BN6327" s="3"/>
      <c r="BP6327" s="3"/>
    </row>
    <row r="6328" spans="1:68" x14ac:dyDescent="0.25">
      <c r="A6328" s="1"/>
      <c r="B6328" s="2"/>
      <c r="BJ6328" s="3"/>
      <c r="BL6328" s="3"/>
      <c r="BN6328" s="3"/>
      <c r="BP6328" s="3"/>
    </row>
    <row r="6329" spans="1:68" x14ac:dyDescent="0.25">
      <c r="A6329" s="1"/>
      <c r="B6329" s="2"/>
      <c r="BJ6329" s="3"/>
      <c r="BL6329" s="3"/>
      <c r="BN6329" s="3"/>
      <c r="BP6329" s="3"/>
    </row>
    <row r="6330" spans="1:68" x14ac:dyDescent="0.25">
      <c r="A6330" s="1"/>
      <c r="B6330" s="2"/>
      <c r="BJ6330" s="3"/>
      <c r="BL6330" s="3"/>
      <c r="BN6330" s="3"/>
      <c r="BP6330" s="3"/>
    </row>
    <row r="6331" spans="1:68" x14ac:dyDescent="0.25">
      <c r="A6331" s="1"/>
      <c r="B6331" s="2"/>
      <c r="BJ6331" s="3"/>
      <c r="BL6331" s="3"/>
      <c r="BN6331" s="3"/>
      <c r="BP6331" s="3"/>
    </row>
    <row r="6332" spans="1:68" x14ac:dyDescent="0.25">
      <c r="A6332" s="1"/>
      <c r="B6332" s="2"/>
      <c r="BJ6332" s="3"/>
      <c r="BL6332" s="3"/>
      <c r="BN6332" s="3"/>
      <c r="BP6332" s="3"/>
    </row>
    <row r="6333" spans="1:68" x14ac:dyDescent="0.25">
      <c r="A6333" s="1"/>
      <c r="B6333" s="2"/>
      <c r="BJ6333" s="3"/>
      <c r="BL6333" s="3"/>
      <c r="BN6333" s="3"/>
      <c r="BP6333" s="3"/>
    </row>
    <row r="6334" spans="1:68" x14ac:dyDescent="0.25">
      <c r="A6334" s="1"/>
      <c r="B6334" s="2"/>
      <c r="BJ6334" s="3"/>
      <c r="BL6334" s="3"/>
      <c r="BN6334" s="3"/>
      <c r="BP6334" s="3"/>
    </row>
    <row r="6335" spans="1:68" x14ac:dyDescent="0.25">
      <c r="A6335" s="1"/>
      <c r="B6335" s="2"/>
      <c r="BJ6335" s="3"/>
      <c r="BL6335" s="3"/>
      <c r="BN6335" s="3"/>
      <c r="BP6335" s="3"/>
    </row>
    <row r="6336" spans="1:68" x14ac:dyDescent="0.25">
      <c r="A6336" s="1"/>
      <c r="B6336" s="2"/>
      <c r="BJ6336" s="3"/>
      <c r="BL6336" s="3"/>
      <c r="BN6336" s="3"/>
      <c r="BP6336" s="3"/>
    </row>
    <row r="6337" spans="1:68" x14ac:dyDescent="0.25">
      <c r="A6337" s="1"/>
      <c r="B6337" s="2"/>
      <c r="BJ6337" s="3"/>
      <c r="BL6337" s="3"/>
      <c r="BN6337" s="3"/>
      <c r="BP6337" s="3"/>
    </row>
    <row r="6338" spans="1:68" x14ac:dyDescent="0.25">
      <c r="A6338" s="1"/>
      <c r="B6338" s="2"/>
      <c r="BJ6338" s="3"/>
      <c r="BL6338" s="3"/>
      <c r="BN6338" s="3"/>
      <c r="BP6338" s="3"/>
    </row>
    <row r="6339" spans="1:68" x14ac:dyDescent="0.25">
      <c r="A6339" s="1"/>
      <c r="B6339" s="2"/>
      <c r="BJ6339" s="3"/>
      <c r="BL6339" s="3"/>
      <c r="BN6339" s="3"/>
      <c r="BP6339" s="3"/>
    </row>
    <row r="6340" spans="1:68" x14ac:dyDescent="0.25">
      <c r="A6340" s="1"/>
      <c r="B6340" s="2"/>
      <c r="BJ6340" s="3"/>
      <c r="BL6340" s="3"/>
      <c r="BN6340" s="3"/>
      <c r="BP6340" s="3"/>
    </row>
    <row r="6341" spans="1:68" x14ac:dyDescent="0.25">
      <c r="A6341" s="1"/>
      <c r="B6341" s="2"/>
      <c r="BJ6341" s="3"/>
      <c r="BL6341" s="3"/>
      <c r="BN6341" s="3"/>
      <c r="BP6341" s="3"/>
    </row>
    <row r="6342" spans="1:68" x14ac:dyDescent="0.25">
      <c r="A6342" s="1"/>
      <c r="B6342" s="2"/>
      <c r="BJ6342" s="3"/>
      <c r="BL6342" s="3"/>
      <c r="BN6342" s="3"/>
      <c r="BP6342" s="3"/>
    </row>
    <row r="6343" spans="1:68" x14ac:dyDescent="0.25">
      <c r="A6343" s="1"/>
      <c r="B6343" s="2"/>
      <c r="BJ6343" s="3"/>
      <c r="BL6343" s="3"/>
      <c r="BN6343" s="3"/>
      <c r="BP6343" s="3"/>
    </row>
    <row r="6344" spans="1:68" x14ac:dyDescent="0.25">
      <c r="A6344" s="1"/>
      <c r="B6344" s="2"/>
      <c r="BJ6344" s="3"/>
      <c r="BL6344" s="3"/>
      <c r="BN6344" s="3"/>
      <c r="BP6344" s="3"/>
    </row>
    <row r="6345" spans="1:68" x14ac:dyDescent="0.25">
      <c r="A6345" s="1"/>
      <c r="B6345" s="2"/>
      <c r="BJ6345" s="3"/>
      <c r="BL6345" s="3"/>
      <c r="BN6345" s="3"/>
      <c r="BP6345" s="3"/>
    </row>
    <row r="6346" spans="1:68" x14ac:dyDescent="0.25">
      <c r="A6346" s="1"/>
      <c r="B6346" s="2"/>
      <c r="BJ6346" s="3"/>
      <c r="BL6346" s="3"/>
      <c r="BN6346" s="3"/>
      <c r="BP6346" s="3"/>
    </row>
    <row r="6347" spans="1:68" x14ac:dyDescent="0.25">
      <c r="A6347" s="1"/>
      <c r="B6347" s="2"/>
      <c r="BJ6347" s="3"/>
      <c r="BL6347" s="3"/>
      <c r="BN6347" s="3"/>
      <c r="BP6347" s="3"/>
    </row>
    <row r="6348" spans="1:68" x14ac:dyDescent="0.25">
      <c r="A6348" s="1"/>
      <c r="B6348" s="2"/>
      <c r="BJ6348" s="3"/>
      <c r="BL6348" s="3"/>
      <c r="BN6348" s="3"/>
      <c r="BP6348" s="3"/>
    </row>
    <row r="6349" spans="1:68" x14ac:dyDescent="0.25">
      <c r="A6349" s="1"/>
      <c r="B6349" s="2"/>
      <c r="BJ6349" s="3"/>
      <c r="BL6349" s="3"/>
      <c r="BN6349" s="3"/>
      <c r="BP6349" s="3"/>
    </row>
    <row r="6350" spans="1:68" x14ac:dyDescent="0.25">
      <c r="A6350" s="1"/>
      <c r="B6350" s="2"/>
      <c r="BJ6350" s="3"/>
      <c r="BL6350" s="3"/>
      <c r="BN6350" s="3"/>
      <c r="BP6350" s="3"/>
    </row>
    <row r="6351" spans="1:68" x14ac:dyDescent="0.25">
      <c r="A6351" s="1"/>
      <c r="B6351" s="2"/>
      <c r="BJ6351" s="3"/>
      <c r="BL6351" s="3"/>
      <c r="BN6351" s="3"/>
      <c r="BP6351" s="3"/>
    </row>
    <row r="6352" spans="1:68" x14ac:dyDescent="0.25">
      <c r="A6352" s="1"/>
      <c r="B6352" s="2"/>
      <c r="BJ6352" s="3"/>
      <c r="BL6352" s="3"/>
      <c r="BN6352" s="3"/>
      <c r="BP6352" s="3"/>
    </row>
    <row r="6353" spans="1:68" x14ac:dyDescent="0.25">
      <c r="A6353" s="1"/>
      <c r="B6353" s="2"/>
      <c r="BJ6353" s="3"/>
      <c r="BL6353" s="3"/>
      <c r="BN6353" s="3"/>
      <c r="BP6353" s="3"/>
    </row>
    <row r="6354" spans="1:68" x14ac:dyDescent="0.25">
      <c r="A6354" s="1"/>
      <c r="B6354" s="2"/>
      <c r="BJ6354" s="3"/>
      <c r="BL6354" s="3"/>
      <c r="BN6354" s="3"/>
      <c r="BP6354" s="3"/>
    </row>
    <row r="6355" spans="1:68" x14ac:dyDescent="0.25">
      <c r="A6355" s="1"/>
      <c r="B6355" s="2"/>
      <c r="BJ6355" s="3"/>
      <c r="BL6355" s="3"/>
      <c r="BN6355" s="3"/>
      <c r="BP6355" s="3"/>
    </row>
    <row r="6356" spans="1:68" x14ac:dyDescent="0.25">
      <c r="A6356" s="1"/>
      <c r="B6356" s="2"/>
      <c r="BJ6356" s="3"/>
      <c r="BL6356" s="3"/>
      <c r="BN6356" s="3"/>
      <c r="BP6356" s="3"/>
    </row>
    <row r="6357" spans="1:68" x14ac:dyDescent="0.25">
      <c r="A6357" s="1"/>
      <c r="B6357" s="2"/>
      <c r="BJ6357" s="3"/>
      <c r="BL6357" s="3"/>
      <c r="BN6357" s="3"/>
      <c r="BP6357" s="3"/>
    </row>
    <row r="6358" spans="1:68" x14ac:dyDescent="0.25">
      <c r="A6358" s="1"/>
      <c r="B6358" s="2"/>
      <c r="BJ6358" s="3"/>
      <c r="BL6358" s="3"/>
      <c r="BN6358" s="3"/>
      <c r="BP6358" s="3"/>
    </row>
    <row r="6359" spans="1:68" x14ac:dyDescent="0.25">
      <c r="A6359" s="1"/>
      <c r="B6359" s="2"/>
      <c r="BJ6359" s="3"/>
      <c r="BL6359" s="3"/>
      <c r="BN6359" s="3"/>
      <c r="BP6359" s="3"/>
    </row>
    <row r="6360" spans="1:68" x14ac:dyDescent="0.25">
      <c r="A6360" s="1"/>
      <c r="B6360" s="2"/>
      <c r="BJ6360" s="3"/>
      <c r="BL6360" s="3"/>
      <c r="BN6360" s="3"/>
      <c r="BP6360" s="3"/>
    </row>
    <row r="6361" spans="1:68" x14ac:dyDescent="0.25">
      <c r="A6361" s="1"/>
      <c r="B6361" s="2"/>
      <c r="BJ6361" s="3"/>
      <c r="BL6361" s="3"/>
      <c r="BN6361" s="3"/>
      <c r="BP6361" s="3"/>
    </row>
    <row r="6362" spans="1:68" x14ac:dyDescent="0.25">
      <c r="A6362" s="1"/>
      <c r="B6362" s="2"/>
      <c r="BJ6362" s="3"/>
      <c r="BL6362" s="3"/>
      <c r="BN6362" s="3"/>
      <c r="BP6362" s="3"/>
    </row>
    <row r="6363" spans="1:68" x14ac:dyDescent="0.25">
      <c r="A6363" s="1"/>
      <c r="B6363" s="2"/>
      <c r="BJ6363" s="3"/>
      <c r="BL6363" s="3"/>
      <c r="BN6363" s="3"/>
      <c r="BP6363" s="3"/>
    </row>
    <row r="6364" spans="1:68" x14ac:dyDescent="0.25">
      <c r="A6364" s="1"/>
      <c r="B6364" s="2"/>
      <c r="BJ6364" s="3"/>
      <c r="BL6364" s="3"/>
      <c r="BN6364" s="3"/>
      <c r="BP6364" s="3"/>
    </row>
    <row r="6365" spans="1:68" x14ac:dyDescent="0.25">
      <c r="A6365" s="1"/>
      <c r="B6365" s="2"/>
      <c r="BJ6365" s="3"/>
      <c r="BL6365" s="3"/>
      <c r="BN6365" s="3"/>
      <c r="BP6365" s="3"/>
    </row>
    <row r="6366" spans="1:68" x14ac:dyDescent="0.25">
      <c r="A6366" s="1"/>
      <c r="B6366" s="2"/>
      <c r="BJ6366" s="3"/>
      <c r="BL6366" s="3"/>
      <c r="BN6366" s="3"/>
      <c r="BP6366" s="3"/>
    </row>
    <row r="6367" spans="1:68" x14ac:dyDescent="0.25">
      <c r="A6367" s="1"/>
      <c r="B6367" s="2"/>
      <c r="BJ6367" s="3"/>
      <c r="BL6367" s="3"/>
      <c r="BN6367" s="3"/>
      <c r="BP6367" s="3"/>
    </row>
    <row r="6368" spans="1:68" x14ac:dyDescent="0.25">
      <c r="A6368" s="1"/>
      <c r="B6368" s="2"/>
      <c r="BJ6368" s="3"/>
      <c r="BL6368" s="3"/>
      <c r="BN6368" s="3"/>
      <c r="BP6368" s="3"/>
    </row>
    <row r="6369" spans="1:68" x14ac:dyDescent="0.25">
      <c r="A6369" s="1"/>
      <c r="B6369" s="2"/>
      <c r="BJ6369" s="3"/>
      <c r="BL6369" s="3"/>
      <c r="BN6369" s="3"/>
      <c r="BP6369" s="3"/>
    </row>
    <row r="6370" spans="1:68" x14ac:dyDescent="0.25">
      <c r="A6370" s="1"/>
      <c r="B6370" s="2"/>
      <c r="BJ6370" s="3"/>
      <c r="BL6370" s="3"/>
      <c r="BN6370" s="3"/>
      <c r="BP6370" s="3"/>
    </row>
    <row r="6371" spans="1:68" x14ac:dyDescent="0.25">
      <c r="A6371" s="1"/>
      <c r="B6371" s="2"/>
      <c r="BJ6371" s="3"/>
      <c r="BL6371" s="3"/>
      <c r="BN6371" s="3"/>
      <c r="BP6371" s="3"/>
    </row>
    <row r="6372" spans="1:68" x14ac:dyDescent="0.25">
      <c r="A6372" s="1"/>
      <c r="B6372" s="2"/>
      <c r="BJ6372" s="3"/>
      <c r="BL6372" s="3"/>
      <c r="BN6372" s="3"/>
      <c r="BP6372" s="3"/>
    </row>
    <row r="6373" spans="1:68" x14ac:dyDescent="0.25">
      <c r="A6373" s="1"/>
      <c r="B6373" s="2"/>
      <c r="BJ6373" s="3"/>
      <c r="BL6373" s="3"/>
      <c r="BN6373" s="3"/>
      <c r="BP6373" s="3"/>
    </row>
    <row r="6374" spans="1:68" x14ac:dyDescent="0.25">
      <c r="A6374" s="1"/>
      <c r="B6374" s="2"/>
      <c r="BJ6374" s="3"/>
      <c r="BL6374" s="3"/>
      <c r="BN6374" s="3"/>
      <c r="BP6374" s="3"/>
    </row>
    <row r="6375" spans="1:68" x14ac:dyDescent="0.25">
      <c r="A6375" s="1"/>
      <c r="B6375" s="2"/>
      <c r="BJ6375" s="3"/>
      <c r="BL6375" s="3"/>
      <c r="BN6375" s="3"/>
      <c r="BP6375" s="3"/>
    </row>
    <row r="6376" spans="1:68" x14ac:dyDescent="0.25">
      <c r="A6376" s="1"/>
      <c r="B6376" s="2"/>
      <c r="BJ6376" s="3"/>
      <c r="BL6376" s="3"/>
      <c r="BN6376" s="3"/>
      <c r="BP6376" s="3"/>
    </row>
    <row r="6377" spans="1:68" x14ac:dyDescent="0.25">
      <c r="A6377" s="1"/>
      <c r="B6377" s="2"/>
      <c r="BJ6377" s="3"/>
      <c r="BL6377" s="3"/>
      <c r="BN6377" s="3"/>
      <c r="BP6377" s="3"/>
    </row>
    <row r="6378" spans="1:68" x14ac:dyDescent="0.25">
      <c r="A6378" s="1"/>
      <c r="B6378" s="2"/>
      <c r="BJ6378" s="3"/>
      <c r="BL6378" s="3"/>
      <c r="BN6378" s="3"/>
      <c r="BP6378" s="3"/>
    </row>
    <row r="6379" spans="1:68" x14ac:dyDescent="0.25">
      <c r="A6379" s="1"/>
      <c r="B6379" s="2"/>
      <c r="BJ6379" s="3"/>
      <c r="BL6379" s="3"/>
      <c r="BN6379" s="3"/>
      <c r="BP6379" s="3"/>
    </row>
    <row r="6380" spans="1:68" x14ac:dyDescent="0.25">
      <c r="A6380" s="1"/>
      <c r="B6380" s="2"/>
      <c r="BJ6380" s="3"/>
      <c r="BL6380" s="3"/>
      <c r="BN6380" s="3"/>
      <c r="BP6380" s="3"/>
    </row>
    <row r="6381" spans="1:68" x14ac:dyDescent="0.25">
      <c r="A6381" s="1"/>
      <c r="B6381" s="2"/>
      <c r="BJ6381" s="3"/>
      <c r="BL6381" s="3"/>
      <c r="BN6381" s="3"/>
      <c r="BP6381" s="3"/>
    </row>
    <row r="6382" spans="1:68" x14ac:dyDescent="0.25">
      <c r="A6382" s="1"/>
      <c r="B6382" s="2"/>
      <c r="BJ6382" s="3"/>
      <c r="BL6382" s="3"/>
      <c r="BN6382" s="3"/>
      <c r="BP6382" s="3"/>
    </row>
    <row r="6383" spans="1:68" x14ac:dyDescent="0.25">
      <c r="A6383" s="1"/>
      <c r="B6383" s="2"/>
      <c r="BJ6383" s="3"/>
      <c r="BL6383" s="3"/>
      <c r="BN6383" s="3"/>
      <c r="BP6383" s="3"/>
    </row>
    <row r="6384" spans="1:68" x14ac:dyDescent="0.25">
      <c r="A6384" s="1"/>
      <c r="B6384" s="2"/>
      <c r="BJ6384" s="3"/>
      <c r="BL6384" s="3"/>
      <c r="BN6384" s="3"/>
      <c r="BP6384" s="3"/>
    </row>
    <row r="6385" spans="1:68" x14ac:dyDescent="0.25">
      <c r="A6385" s="1"/>
      <c r="B6385" s="2"/>
      <c r="BJ6385" s="3"/>
      <c r="BL6385" s="3"/>
      <c r="BN6385" s="3"/>
      <c r="BP6385" s="3"/>
    </row>
    <row r="6386" spans="1:68" x14ac:dyDescent="0.25">
      <c r="A6386" s="1"/>
      <c r="B6386" s="2"/>
      <c r="BJ6386" s="3"/>
      <c r="BL6386" s="3"/>
      <c r="BN6386" s="3"/>
      <c r="BP6386" s="3"/>
    </row>
    <row r="6387" spans="1:68" x14ac:dyDescent="0.25">
      <c r="A6387" s="1"/>
      <c r="B6387" s="2"/>
      <c r="BJ6387" s="3"/>
      <c r="BL6387" s="3"/>
      <c r="BN6387" s="3"/>
      <c r="BP6387" s="3"/>
    </row>
    <row r="6388" spans="1:68" x14ac:dyDescent="0.25">
      <c r="A6388" s="1"/>
      <c r="B6388" s="2"/>
      <c r="BJ6388" s="3"/>
      <c r="BL6388" s="3"/>
      <c r="BN6388" s="3"/>
      <c r="BP6388" s="3"/>
    </row>
    <row r="6389" spans="1:68" x14ac:dyDescent="0.25">
      <c r="A6389" s="1"/>
      <c r="B6389" s="2"/>
      <c r="BJ6389" s="3"/>
      <c r="BL6389" s="3"/>
      <c r="BN6389" s="3"/>
      <c r="BP6389" s="3"/>
    </row>
    <row r="6390" spans="1:68" x14ac:dyDescent="0.25">
      <c r="A6390" s="1"/>
      <c r="B6390" s="2"/>
      <c r="BJ6390" s="3"/>
      <c r="BL6390" s="3"/>
      <c r="BN6390" s="3"/>
      <c r="BP6390" s="3"/>
    </row>
    <row r="6391" spans="1:68" x14ac:dyDescent="0.25">
      <c r="A6391" s="1"/>
      <c r="B6391" s="2"/>
      <c r="BJ6391" s="3"/>
      <c r="BL6391" s="3"/>
      <c r="BN6391" s="3"/>
      <c r="BP6391" s="3"/>
    </row>
    <row r="6392" spans="1:68" x14ac:dyDescent="0.25">
      <c r="A6392" s="1"/>
      <c r="B6392" s="2"/>
      <c r="BJ6392" s="3"/>
      <c r="BL6392" s="3"/>
      <c r="BN6392" s="3"/>
      <c r="BP6392" s="3"/>
    </row>
    <row r="6393" spans="1:68" x14ac:dyDescent="0.25">
      <c r="A6393" s="1"/>
      <c r="B6393" s="2"/>
      <c r="BJ6393" s="3"/>
      <c r="BL6393" s="3"/>
      <c r="BN6393" s="3"/>
      <c r="BP6393" s="3"/>
    </row>
    <row r="6394" spans="1:68" x14ac:dyDescent="0.25">
      <c r="A6394" s="1"/>
      <c r="B6394" s="2"/>
      <c r="BJ6394" s="3"/>
      <c r="BL6394" s="3"/>
      <c r="BN6394" s="3"/>
      <c r="BP6394" s="3"/>
    </row>
    <row r="6395" spans="1:68" x14ac:dyDescent="0.25">
      <c r="A6395" s="1"/>
      <c r="B6395" s="2"/>
      <c r="BJ6395" s="3"/>
      <c r="BL6395" s="3"/>
      <c r="BN6395" s="3"/>
      <c r="BP6395" s="3"/>
    </row>
    <row r="6396" spans="1:68" x14ac:dyDescent="0.25">
      <c r="A6396" s="1"/>
      <c r="B6396" s="2"/>
      <c r="BJ6396" s="3"/>
      <c r="BL6396" s="3"/>
      <c r="BN6396" s="3"/>
      <c r="BP6396" s="3"/>
    </row>
    <row r="6397" spans="1:68" x14ac:dyDescent="0.25">
      <c r="A6397" s="1"/>
      <c r="B6397" s="2"/>
      <c r="BJ6397" s="3"/>
      <c r="BL6397" s="3"/>
      <c r="BN6397" s="3"/>
      <c r="BP6397" s="3"/>
    </row>
    <row r="6398" spans="1:68" x14ac:dyDescent="0.25">
      <c r="A6398" s="1"/>
      <c r="B6398" s="2"/>
      <c r="BJ6398" s="3"/>
      <c r="BL6398" s="3"/>
      <c r="BN6398" s="3"/>
      <c r="BP6398" s="3"/>
    </row>
    <row r="6399" spans="1:68" x14ac:dyDescent="0.25">
      <c r="A6399" s="1"/>
      <c r="B6399" s="2"/>
      <c r="BJ6399" s="3"/>
      <c r="BL6399" s="3"/>
      <c r="BN6399" s="3"/>
      <c r="BP6399" s="3"/>
    </row>
    <row r="6400" spans="1:68" x14ac:dyDescent="0.25">
      <c r="A6400" s="1"/>
      <c r="B6400" s="2"/>
      <c r="BJ6400" s="3"/>
      <c r="BL6400" s="3"/>
      <c r="BN6400" s="3"/>
      <c r="BP6400" s="3"/>
    </row>
    <row r="6401" spans="1:68" x14ac:dyDescent="0.25">
      <c r="A6401" s="1"/>
      <c r="B6401" s="2"/>
      <c r="BJ6401" s="3"/>
      <c r="BL6401" s="3"/>
      <c r="BN6401" s="3"/>
      <c r="BP6401" s="3"/>
    </row>
    <row r="6402" spans="1:68" x14ac:dyDescent="0.25">
      <c r="A6402" s="1"/>
      <c r="B6402" s="2"/>
      <c r="BJ6402" s="3"/>
      <c r="BL6402" s="3"/>
      <c r="BN6402" s="3"/>
      <c r="BP6402" s="3"/>
    </row>
    <row r="6403" spans="1:68" x14ac:dyDescent="0.25">
      <c r="A6403" s="1"/>
      <c r="B6403" s="2"/>
      <c r="BJ6403" s="3"/>
      <c r="BL6403" s="3"/>
      <c r="BN6403" s="3"/>
      <c r="BP6403" s="3"/>
    </row>
    <row r="6404" spans="1:68" x14ac:dyDescent="0.25">
      <c r="A6404" s="1"/>
      <c r="B6404" s="2"/>
      <c r="BJ6404" s="3"/>
      <c r="BL6404" s="3"/>
      <c r="BN6404" s="3"/>
      <c r="BP6404" s="3"/>
    </row>
    <row r="6405" spans="1:68" x14ac:dyDescent="0.25">
      <c r="A6405" s="1"/>
      <c r="B6405" s="2"/>
      <c r="BJ6405" s="3"/>
      <c r="BL6405" s="3"/>
      <c r="BN6405" s="3"/>
      <c r="BP6405" s="3"/>
    </row>
    <row r="6406" spans="1:68" x14ac:dyDescent="0.25">
      <c r="A6406" s="1"/>
      <c r="B6406" s="2"/>
      <c r="BJ6406" s="3"/>
      <c r="BL6406" s="3"/>
      <c r="BN6406" s="3"/>
      <c r="BP6406" s="3"/>
    </row>
    <row r="6407" spans="1:68" x14ac:dyDescent="0.25">
      <c r="A6407" s="1"/>
      <c r="B6407" s="2"/>
      <c r="BJ6407" s="3"/>
      <c r="BL6407" s="3"/>
      <c r="BN6407" s="3"/>
      <c r="BP6407" s="3"/>
    </row>
    <row r="6408" spans="1:68" x14ac:dyDescent="0.25">
      <c r="A6408" s="1"/>
      <c r="B6408" s="2"/>
      <c r="BJ6408" s="3"/>
      <c r="BL6408" s="3"/>
      <c r="BN6408" s="3"/>
      <c r="BP6408" s="3"/>
    </row>
    <row r="6409" spans="1:68" x14ac:dyDescent="0.25">
      <c r="A6409" s="1"/>
      <c r="B6409" s="2"/>
      <c r="BJ6409" s="3"/>
      <c r="BL6409" s="3"/>
      <c r="BN6409" s="3"/>
      <c r="BP6409" s="3"/>
    </row>
    <row r="6410" spans="1:68" x14ac:dyDescent="0.25">
      <c r="A6410" s="1"/>
      <c r="B6410" s="2"/>
      <c r="BJ6410" s="3"/>
      <c r="BL6410" s="3"/>
      <c r="BN6410" s="3"/>
      <c r="BP6410" s="3"/>
    </row>
    <row r="6411" spans="1:68" x14ac:dyDescent="0.25">
      <c r="A6411" s="1"/>
      <c r="B6411" s="2"/>
      <c r="BJ6411" s="3"/>
      <c r="BL6411" s="3"/>
      <c r="BN6411" s="3"/>
      <c r="BP6411" s="3"/>
    </row>
    <row r="6412" spans="1:68" x14ac:dyDescent="0.25">
      <c r="A6412" s="1"/>
      <c r="B6412" s="2"/>
      <c r="BJ6412" s="3"/>
      <c r="BL6412" s="3"/>
      <c r="BN6412" s="3"/>
      <c r="BP6412" s="3"/>
    </row>
    <row r="6413" spans="1:68" x14ac:dyDescent="0.25">
      <c r="A6413" s="1"/>
      <c r="B6413" s="2"/>
      <c r="BJ6413" s="3"/>
      <c r="BL6413" s="3"/>
      <c r="BN6413" s="3"/>
      <c r="BP6413" s="3"/>
    </row>
    <row r="6414" spans="1:68" x14ac:dyDescent="0.25">
      <c r="A6414" s="1"/>
      <c r="B6414" s="2"/>
      <c r="BJ6414" s="3"/>
      <c r="BL6414" s="3"/>
      <c r="BN6414" s="3"/>
      <c r="BP6414" s="3"/>
    </row>
    <row r="6415" spans="1:68" x14ac:dyDescent="0.25">
      <c r="A6415" s="1"/>
      <c r="B6415" s="2"/>
      <c r="BJ6415" s="3"/>
      <c r="BL6415" s="3"/>
      <c r="BN6415" s="3"/>
      <c r="BP6415" s="3"/>
    </row>
    <row r="6416" spans="1:68" x14ac:dyDescent="0.25">
      <c r="A6416" s="1"/>
      <c r="B6416" s="2"/>
      <c r="BJ6416" s="3"/>
      <c r="BL6416" s="3"/>
      <c r="BN6416" s="3"/>
      <c r="BP6416" s="3"/>
    </row>
    <row r="6417" spans="1:68" x14ac:dyDescent="0.25">
      <c r="A6417" s="1"/>
      <c r="B6417" s="2"/>
      <c r="BJ6417" s="3"/>
      <c r="BL6417" s="3"/>
      <c r="BN6417" s="3"/>
      <c r="BP6417" s="3"/>
    </row>
    <row r="6418" spans="1:68" x14ac:dyDescent="0.25">
      <c r="A6418" s="1"/>
      <c r="B6418" s="2"/>
      <c r="BJ6418" s="3"/>
      <c r="BL6418" s="3"/>
      <c r="BN6418" s="3"/>
      <c r="BP6418" s="3"/>
    </row>
    <row r="6419" spans="1:68" x14ac:dyDescent="0.25">
      <c r="A6419" s="1"/>
      <c r="B6419" s="2"/>
      <c r="BJ6419" s="3"/>
      <c r="BL6419" s="3"/>
      <c r="BN6419" s="3"/>
      <c r="BP6419" s="3"/>
    </row>
    <row r="6420" spans="1:68" x14ac:dyDescent="0.25">
      <c r="A6420" s="1"/>
      <c r="B6420" s="2"/>
      <c r="BJ6420" s="3"/>
      <c r="BL6420" s="3"/>
      <c r="BN6420" s="3"/>
      <c r="BP6420" s="3"/>
    </row>
    <row r="6421" spans="1:68" x14ac:dyDescent="0.25">
      <c r="A6421" s="1"/>
      <c r="B6421" s="2"/>
      <c r="BJ6421" s="3"/>
      <c r="BL6421" s="3"/>
      <c r="BN6421" s="3"/>
      <c r="BP6421" s="3"/>
    </row>
    <row r="6422" spans="1:68" x14ac:dyDescent="0.25">
      <c r="A6422" s="1"/>
      <c r="B6422" s="2"/>
      <c r="BJ6422" s="3"/>
      <c r="BL6422" s="3"/>
      <c r="BN6422" s="3"/>
      <c r="BP6422" s="3"/>
    </row>
    <row r="6423" spans="1:68" x14ac:dyDescent="0.25">
      <c r="A6423" s="1"/>
      <c r="B6423" s="2"/>
      <c r="BJ6423" s="3"/>
      <c r="BL6423" s="3"/>
      <c r="BN6423" s="3"/>
      <c r="BP6423" s="3"/>
    </row>
    <row r="6424" spans="1:68" x14ac:dyDescent="0.25">
      <c r="A6424" s="1"/>
      <c r="B6424" s="2"/>
      <c r="BJ6424" s="3"/>
      <c r="BL6424" s="3"/>
      <c r="BN6424" s="3"/>
      <c r="BP6424" s="3"/>
    </row>
    <row r="6425" spans="1:68" x14ac:dyDescent="0.25">
      <c r="A6425" s="1"/>
      <c r="B6425" s="2"/>
      <c r="BJ6425" s="3"/>
      <c r="BL6425" s="3"/>
      <c r="BN6425" s="3"/>
      <c r="BP6425" s="3"/>
    </row>
    <row r="6426" spans="1:68" x14ac:dyDescent="0.25">
      <c r="A6426" s="1"/>
      <c r="B6426" s="2"/>
      <c r="BJ6426" s="3"/>
      <c r="BL6426" s="3"/>
      <c r="BN6426" s="3"/>
      <c r="BP6426" s="3"/>
    </row>
    <row r="6427" spans="1:68" x14ac:dyDescent="0.25">
      <c r="A6427" s="1"/>
      <c r="B6427" s="2"/>
      <c r="BJ6427" s="3"/>
      <c r="BL6427" s="3"/>
      <c r="BN6427" s="3"/>
      <c r="BP6427" s="3"/>
    </row>
    <row r="6428" spans="1:68" x14ac:dyDescent="0.25">
      <c r="A6428" s="1"/>
      <c r="B6428" s="2"/>
      <c r="BJ6428" s="3"/>
      <c r="BL6428" s="3"/>
      <c r="BN6428" s="3"/>
      <c r="BP6428" s="3"/>
    </row>
    <row r="6429" spans="1:68" x14ac:dyDescent="0.25">
      <c r="A6429" s="1"/>
      <c r="B6429" s="2"/>
      <c r="BJ6429" s="3"/>
      <c r="BL6429" s="3"/>
      <c r="BN6429" s="3"/>
      <c r="BP6429" s="3"/>
    </row>
    <row r="6430" spans="1:68" x14ac:dyDescent="0.25">
      <c r="A6430" s="1"/>
      <c r="B6430" s="2"/>
      <c r="BJ6430" s="3"/>
      <c r="BL6430" s="3"/>
      <c r="BN6430" s="3"/>
      <c r="BP6430" s="3"/>
    </row>
    <row r="6431" spans="1:68" x14ac:dyDescent="0.25">
      <c r="A6431" s="1"/>
      <c r="B6431" s="2"/>
      <c r="BJ6431" s="3"/>
      <c r="BL6431" s="3"/>
      <c r="BN6431" s="3"/>
      <c r="BP6431" s="3"/>
    </row>
    <row r="6432" spans="1:68" x14ac:dyDescent="0.25">
      <c r="A6432" s="1"/>
      <c r="B6432" s="2"/>
      <c r="BJ6432" s="3"/>
      <c r="BL6432" s="3"/>
      <c r="BN6432" s="3"/>
      <c r="BP6432" s="3"/>
    </row>
    <row r="6433" spans="1:68" x14ac:dyDescent="0.25">
      <c r="A6433" s="1"/>
      <c r="B6433" s="2"/>
      <c r="BJ6433" s="3"/>
      <c r="BL6433" s="3"/>
      <c r="BN6433" s="3"/>
      <c r="BP6433" s="3"/>
    </row>
    <row r="6434" spans="1:68" x14ac:dyDescent="0.25">
      <c r="A6434" s="1"/>
      <c r="B6434" s="2"/>
      <c r="BJ6434" s="3"/>
      <c r="BL6434" s="3"/>
      <c r="BN6434" s="3"/>
      <c r="BP6434" s="3"/>
    </row>
    <row r="6435" spans="1:68" x14ac:dyDescent="0.25">
      <c r="A6435" s="1"/>
      <c r="B6435" s="2"/>
      <c r="BJ6435" s="3"/>
      <c r="BL6435" s="3"/>
      <c r="BN6435" s="3"/>
      <c r="BP6435" s="3"/>
    </row>
    <row r="6436" spans="1:68" x14ac:dyDescent="0.25">
      <c r="A6436" s="1"/>
      <c r="B6436" s="2"/>
      <c r="BJ6436" s="3"/>
      <c r="BL6436" s="3"/>
      <c r="BN6436" s="3"/>
      <c r="BP6436" s="3"/>
    </row>
    <row r="6437" spans="1:68" x14ac:dyDescent="0.25">
      <c r="A6437" s="1"/>
      <c r="B6437" s="2"/>
      <c r="BJ6437" s="3"/>
      <c r="BL6437" s="3"/>
      <c r="BN6437" s="3"/>
      <c r="BP6437" s="3"/>
    </row>
    <row r="6438" spans="1:68" x14ac:dyDescent="0.25">
      <c r="A6438" s="1"/>
      <c r="B6438" s="2"/>
      <c r="BJ6438" s="3"/>
      <c r="BL6438" s="3"/>
      <c r="BN6438" s="3"/>
      <c r="BP6438" s="3"/>
    </row>
    <row r="6439" spans="1:68" x14ac:dyDescent="0.25">
      <c r="A6439" s="1"/>
      <c r="B6439" s="2"/>
      <c r="BJ6439" s="3"/>
      <c r="BL6439" s="3"/>
      <c r="BN6439" s="3"/>
      <c r="BP6439" s="3"/>
    </row>
    <row r="6440" spans="1:68" x14ac:dyDescent="0.25">
      <c r="A6440" s="1"/>
      <c r="B6440" s="2"/>
      <c r="BJ6440" s="3"/>
      <c r="BL6440" s="3"/>
      <c r="BN6440" s="3"/>
      <c r="BP6440" s="3"/>
    </row>
    <row r="6441" spans="1:68" x14ac:dyDescent="0.25">
      <c r="A6441" s="1"/>
      <c r="B6441" s="2"/>
      <c r="BJ6441" s="3"/>
      <c r="BL6441" s="3"/>
      <c r="BN6441" s="3"/>
      <c r="BP6441" s="3"/>
    </row>
    <row r="6442" spans="1:68" x14ac:dyDescent="0.25">
      <c r="A6442" s="1"/>
      <c r="B6442" s="2"/>
      <c r="BJ6442" s="3"/>
      <c r="BL6442" s="3"/>
      <c r="BN6442" s="3"/>
      <c r="BP6442" s="3"/>
    </row>
    <row r="6443" spans="1:68" x14ac:dyDescent="0.25">
      <c r="A6443" s="1"/>
      <c r="B6443" s="2"/>
      <c r="BJ6443" s="3"/>
      <c r="BL6443" s="3"/>
      <c r="BN6443" s="3"/>
      <c r="BP6443" s="3"/>
    </row>
    <row r="6444" spans="1:68" x14ac:dyDescent="0.25">
      <c r="A6444" s="1"/>
      <c r="B6444" s="2"/>
      <c r="BJ6444" s="3"/>
      <c r="BL6444" s="3"/>
      <c r="BN6444" s="3"/>
      <c r="BP6444" s="3"/>
    </row>
    <row r="6445" spans="1:68" x14ac:dyDescent="0.25">
      <c r="A6445" s="1"/>
      <c r="B6445" s="2"/>
      <c r="BJ6445" s="3"/>
      <c r="BL6445" s="3"/>
      <c r="BN6445" s="3"/>
      <c r="BP6445" s="3"/>
    </row>
    <row r="6446" spans="1:68" x14ac:dyDescent="0.25">
      <c r="A6446" s="1"/>
      <c r="B6446" s="2"/>
      <c r="BJ6446" s="3"/>
      <c r="BL6446" s="3"/>
      <c r="BN6446" s="3"/>
      <c r="BP6446" s="3"/>
    </row>
    <row r="6447" spans="1:68" x14ac:dyDescent="0.25">
      <c r="A6447" s="1"/>
      <c r="B6447" s="2"/>
      <c r="BJ6447" s="3"/>
      <c r="BL6447" s="3"/>
      <c r="BN6447" s="3"/>
      <c r="BP6447" s="3"/>
    </row>
    <row r="6448" spans="1:68" x14ac:dyDescent="0.25">
      <c r="A6448" s="1"/>
      <c r="B6448" s="2"/>
      <c r="BJ6448" s="3"/>
      <c r="BL6448" s="3"/>
      <c r="BN6448" s="3"/>
      <c r="BP6448" s="3"/>
    </row>
    <row r="6449" spans="1:68" x14ac:dyDescent="0.25">
      <c r="A6449" s="1"/>
      <c r="B6449" s="2"/>
      <c r="BJ6449" s="3"/>
      <c r="BL6449" s="3"/>
      <c r="BN6449" s="3"/>
      <c r="BP6449" s="3"/>
    </row>
    <row r="6450" spans="1:68" x14ac:dyDescent="0.25">
      <c r="A6450" s="1"/>
      <c r="B6450" s="2"/>
      <c r="BJ6450" s="3"/>
      <c r="BL6450" s="3"/>
      <c r="BN6450" s="3"/>
      <c r="BP6450" s="3"/>
    </row>
    <row r="6451" spans="1:68" x14ac:dyDescent="0.25">
      <c r="A6451" s="1"/>
      <c r="B6451" s="2"/>
      <c r="BJ6451" s="3"/>
      <c r="BL6451" s="3"/>
      <c r="BN6451" s="3"/>
      <c r="BP6451" s="3"/>
    </row>
    <row r="6452" spans="1:68" x14ac:dyDescent="0.25">
      <c r="A6452" s="1"/>
      <c r="B6452" s="2"/>
      <c r="BJ6452" s="3"/>
      <c r="BL6452" s="3"/>
      <c r="BN6452" s="3"/>
      <c r="BP6452" s="3"/>
    </row>
    <row r="6453" spans="1:68" x14ac:dyDescent="0.25">
      <c r="A6453" s="1"/>
      <c r="B6453" s="2"/>
      <c r="BJ6453" s="3"/>
      <c r="BL6453" s="3"/>
      <c r="BN6453" s="3"/>
      <c r="BP6453" s="3"/>
    </row>
    <row r="6454" spans="1:68" x14ac:dyDescent="0.25">
      <c r="A6454" s="1"/>
      <c r="B6454" s="2"/>
      <c r="BJ6454" s="3"/>
      <c r="BL6454" s="3"/>
      <c r="BN6454" s="3"/>
      <c r="BP6454" s="3"/>
    </row>
    <row r="6455" spans="1:68" x14ac:dyDescent="0.25">
      <c r="A6455" s="1"/>
      <c r="B6455" s="2"/>
      <c r="BJ6455" s="3"/>
      <c r="BL6455" s="3"/>
      <c r="BN6455" s="3"/>
      <c r="BP6455" s="3"/>
    </row>
    <row r="6456" spans="1:68" x14ac:dyDescent="0.25">
      <c r="A6456" s="1"/>
      <c r="B6456" s="2"/>
      <c r="BJ6456" s="3"/>
      <c r="BL6456" s="3"/>
      <c r="BN6456" s="3"/>
      <c r="BP6456" s="3"/>
    </row>
    <row r="6457" spans="1:68" x14ac:dyDescent="0.25">
      <c r="A6457" s="1"/>
      <c r="B6457" s="2"/>
      <c r="BJ6457" s="3"/>
      <c r="BL6457" s="3"/>
      <c r="BN6457" s="3"/>
      <c r="BP6457" s="3"/>
    </row>
    <row r="6458" spans="1:68" x14ac:dyDescent="0.25">
      <c r="A6458" s="1"/>
      <c r="B6458" s="2"/>
      <c r="BJ6458" s="3"/>
      <c r="BL6458" s="3"/>
      <c r="BN6458" s="3"/>
      <c r="BP6458" s="3"/>
    </row>
    <row r="6459" spans="1:68" x14ac:dyDescent="0.25">
      <c r="A6459" s="1"/>
      <c r="B6459" s="2"/>
      <c r="BJ6459" s="3"/>
      <c r="BL6459" s="3"/>
      <c r="BN6459" s="3"/>
      <c r="BP6459" s="3"/>
    </row>
    <row r="6460" spans="1:68" x14ac:dyDescent="0.25">
      <c r="A6460" s="1"/>
      <c r="B6460" s="2"/>
      <c r="BJ6460" s="3"/>
      <c r="BL6460" s="3"/>
      <c r="BN6460" s="3"/>
      <c r="BP6460" s="3"/>
    </row>
    <row r="6461" spans="1:68" x14ac:dyDescent="0.25">
      <c r="A6461" s="1"/>
      <c r="B6461" s="2"/>
      <c r="BJ6461" s="3"/>
      <c r="BL6461" s="3"/>
      <c r="BN6461" s="3"/>
      <c r="BP6461" s="3"/>
    </row>
    <row r="6462" spans="1:68" x14ac:dyDescent="0.25">
      <c r="A6462" s="1"/>
      <c r="B6462" s="2"/>
      <c r="BJ6462" s="3"/>
      <c r="BL6462" s="3"/>
      <c r="BN6462" s="3"/>
      <c r="BP6462" s="3"/>
    </row>
    <row r="6463" spans="1:68" x14ac:dyDescent="0.25">
      <c r="A6463" s="1"/>
      <c r="B6463" s="2"/>
      <c r="BJ6463" s="3"/>
      <c r="BL6463" s="3"/>
      <c r="BN6463" s="3"/>
      <c r="BP6463" s="3"/>
    </row>
    <row r="6464" spans="1:68" x14ac:dyDescent="0.25">
      <c r="A6464" s="1"/>
      <c r="B6464" s="2"/>
      <c r="BJ6464" s="3"/>
      <c r="BL6464" s="3"/>
      <c r="BN6464" s="3"/>
      <c r="BP6464" s="3"/>
    </row>
    <row r="6465" spans="1:68" x14ac:dyDescent="0.25">
      <c r="A6465" s="1"/>
      <c r="B6465" s="2"/>
      <c r="BJ6465" s="3"/>
      <c r="BL6465" s="3"/>
      <c r="BN6465" s="3"/>
      <c r="BP6465" s="3"/>
    </row>
    <row r="6466" spans="1:68" x14ac:dyDescent="0.25">
      <c r="A6466" s="1"/>
      <c r="B6466" s="2"/>
      <c r="BJ6466" s="3"/>
      <c r="BL6466" s="3"/>
      <c r="BN6466" s="3"/>
      <c r="BP6466" s="3"/>
    </row>
    <row r="6467" spans="1:68" x14ac:dyDescent="0.25">
      <c r="A6467" s="1"/>
      <c r="B6467" s="2"/>
      <c r="BJ6467" s="3"/>
      <c r="BL6467" s="3"/>
      <c r="BN6467" s="3"/>
      <c r="BP6467" s="3"/>
    </row>
    <row r="6468" spans="1:68" x14ac:dyDescent="0.25">
      <c r="A6468" s="1"/>
      <c r="B6468" s="2"/>
      <c r="BJ6468" s="3"/>
      <c r="BL6468" s="3"/>
      <c r="BN6468" s="3"/>
      <c r="BP6468" s="3"/>
    </row>
    <row r="6469" spans="1:68" x14ac:dyDescent="0.25">
      <c r="A6469" s="1"/>
      <c r="B6469" s="2"/>
      <c r="BJ6469" s="3"/>
      <c r="BL6469" s="3"/>
      <c r="BN6469" s="3"/>
      <c r="BP6469" s="3"/>
    </row>
    <row r="6470" spans="1:68" x14ac:dyDescent="0.25">
      <c r="A6470" s="1"/>
      <c r="B6470" s="2"/>
      <c r="BJ6470" s="3"/>
      <c r="BL6470" s="3"/>
      <c r="BN6470" s="3"/>
      <c r="BP6470" s="3"/>
    </row>
    <row r="6471" spans="1:68" x14ac:dyDescent="0.25">
      <c r="A6471" s="1"/>
      <c r="B6471" s="2"/>
      <c r="BJ6471" s="3"/>
      <c r="BL6471" s="3"/>
      <c r="BN6471" s="3"/>
      <c r="BP6471" s="3"/>
    </row>
    <row r="6472" spans="1:68" x14ac:dyDescent="0.25">
      <c r="A6472" s="1"/>
      <c r="B6472" s="2"/>
      <c r="BJ6472" s="3"/>
      <c r="BL6472" s="3"/>
      <c r="BN6472" s="3"/>
      <c r="BP6472" s="3"/>
    </row>
    <row r="6473" spans="1:68" x14ac:dyDescent="0.25">
      <c r="A6473" s="1"/>
      <c r="B6473" s="2"/>
      <c r="BJ6473" s="3"/>
      <c r="BL6473" s="3"/>
      <c r="BN6473" s="3"/>
      <c r="BP6473" s="3"/>
    </row>
    <row r="6474" spans="1:68" x14ac:dyDescent="0.25">
      <c r="A6474" s="1"/>
      <c r="B6474" s="2"/>
      <c r="BJ6474" s="3"/>
      <c r="BL6474" s="3"/>
      <c r="BN6474" s="3"/>
      <c r="BP6474" s="3"/>
    </row>
    <row r="6475" spans="1:68" x14ac:dyDescent="0.25">
      <c r="A6475" s="1"/>
      <c r="B6475" s="2"/>
      <c r="BJ6475" s="3"/>
      <c r="BL6475" s="3"/>
      <c r="BN6475" s="3"/>
      <c r="BP6475" s="3"/>
    </row>
    <row r="6476" spans="1:68" x14ac:dyDescent="0.25">
      <c r="A6476" s="1"/>
      <c r="B6476" s="2"/>
      <c r="BJ6476" s="3"/>
      <c r="BL6476" s="3"/>
      <c r="BN6476" s="3"/>
      <c r="BP6476" s="3"/>
    </row>
    <row r="6477" spans="1:68" x14ac:dyDescent="0.25">
      <c r="A6477" s="1"/>
      <c r="B6477" s="2"/>
      <c r="BJ6477" s="3"/>
      <c r="BL6477" s="3"/>
      <c r="BN6477" s="3"/>
      <c r="BP6477" s="3"/>
    </row>
    <row r="6478" spans="1:68" x14ac:dyDescent="0.25">
      <c r="A6478" s="1"/>
      <c r="B6478" s="2"/>
      <c r="BJ6478" s="3"/>
      <c r="BL6478" s="3"/>
      <c r="BN6478" s="3"/>
      <c r="BP6478" s="3"/>
    </row>
    <row r="6479" spans="1:68" x14ac:dyDescent="0.25">
      <c r="A6479" s="1"/>
      <c r="B6479" s="2"/>
      <c r="BJ6479" s="3"/>
      <c r="BL6479" s="3"/>
      <c r="BN6479" s="3"/>
      <c r="BP6479" s="3"/>
    </row>
    <row r="6480" spans="1:68" x14ac:dyDescent="0.25">
      <c r="A6480" s="1"/>
      <c r="B6480" s="2"/>
      <c r="BJ6480" s="3"/>
      <c r="BL6480" s="3"/>
      <c r="BN6480" s="3"/>
      <c r="BP6480" s="3"/>
    </row>
    <row r="6481" spans="1:68" x14ac:dyDescent="0.25">
      <c r="A6481" s="1"/>
      <c r="B6481" s="2"/>
      <c r="BJ6481" s="3"/>
      <c r="BL6481" s="3"/>
      <c r="BN6481" s="3"/>
      <c r="BP6481" s="3"/>
    </row>
    <row r="6482" spans="1:68" x14ac:dyDescent="0.25">
      <c r="A6482" s="1"/>
      <c r="B6482" s="2"/>
      <c r="BJ6482" s="3"/>
      <c r="BL6482" s="3"/>
      <c r="BN6482" s="3"/>
      <c r="BP6482" s="3"/>
    </row>
    <row r="6483" spans="1:68" x14ac:dyDescent="0.25">
      <c r="A6483" s="1"/>
      <c r="B6483" s="2"/>
      <c r="BJ6483" s="3"/>
      <c r="BL6483" s="3"/>
      <c r="BN6483" s="3"/>
      <c r="BP6483" s="3"/>
    </row>
    <row r="6484" spans="1:68" x14ac:dyDescent="0.25">
      <c r="A6484" s="1"/>
      <c r="B6484" s="2"/>
      <c r="BJ6484" s="3"/>
      <c r="BL6484" s="3"/>
      <c r="BN6484" s="3"/>
      <c r="BP6484" s="3"/>
    </row>
    <row r="6485" spans="1:68" x14ac:dyDescent="0.25">
      <c r="A6485" s="1"/>
      <c r="B6485" s="2"/>
      <c r="BJ6485" s="3"/>
      <c r="BL6485" s="3"/>
      <c r="BN6485" s="3"/>
      <c r="BP6485" s="3"/>
    </row>
    <row r="6486" spans="1:68" x14ac:dyDescent="0.25">
      <c r="A6486" s="1"/>
      <c r="B6486" s="2"/>
      <c r="BJ6486" s="3"/>
      <c r="BL6486" s="3"/>
      <c r="BN6486" s="3"/>
      <c r="BP6486" s="3"/>
    </row>
    <row r="6487" spans="1:68" x14ac:dyDescent="0.25">
      <c r="A6487" s="1"/>
      <c r="B6487" s="2"/>
      <c r="BJ6487" s="3"/>
      <c r="BL6487" s="3"/>
      <c r="BN6487" s="3"/>
      <c r="BP6487" s="3"/>
    </row>
    <row r="6488" spans="1:68" x14ac:dyDescent="0.25">
      <c r="A6488" s="1"/>
      <c r="B6488" s="2"/>
      <c r="BJ6488" s="3"/>
      <c r="BL6488" s="3"/>
      <c r="BN6488" s="3"/>
      <c r="BP6488" s="3"/>
    </row>
    <row r="6489" spans="1:68" x14ac:dyDescent="0.25">
      <c r="A6489" s="1"/>
      <c r="B6489" s="2"/>
      <c r="BJ6489" s="3"/>
      <c r="BL6489" s="3"/>
      <c r="BN6489" s="3"/>
      <c r="BP6489" s="3"/>
    </row>
    <row r="6490" spans="1:68" x14ac:dyDescent="0.25">
      <c r="A6490" s="1"/>
      <c r="B6490" s="2"/>
      <c r="BJ6490" s="3"/>
      <c r="BL6490" s="3"/>
      <c r="BN6490" s="3"/>
      <c r="BP6490" s="3"/>
    </row>
    <row r="6491" spans="1:68" x14ac:dyDescent="0.25">
      <c r="A6491" s="1"/>
      <c r="B6491" s="2"/>
      <c r="BJ6491" s="3"/>
      <c r="BL6491" s="3"/>
      <c r="BN6491" s="3"/>
      <c r="BP6491" s="3"/>
    </row>
    <row r="6492" spans="1:68" x14ac:dyDescent="0.25">
      <c r="A6492" s="1"/>
      <c r="B6492" s="2"/>
      <c r="BJ6492" s="3"/>
      <c r="BL6492" s="3"/>
      <c r="BN6492" s="3"/>
      <c r="BP6492" s="3"/>
    </row>
    <row r="6493" spans="1:68" x14ac:dyDescent="0.25">
      <c r="A6493" s="1"/>
      <c r="B6493" s="2"/>
      <c r="BJ6493" s="3"/>
      <c r="BL6493" s="3"/>
      <c r="BN6493" s="3"/>
      <c r="BP6493" s="3"/>
    </row>
    <row r="6494" spans="1:68" x14ac:dyDescent="0.25">
      <c r="A6494" s="1"/>
      <c r="B6494" s="2"/>
      <c r="BJ6494" s="3"/>
      <c r="BL6494" s="3"/>
      <c r="BN6494" s="3"/>
      <c r="BP6494" s="3"/>
    </row>
    <row r="6495" spans="1:68" x14ac:dyDescent="0.25">
      <c r="A6495" s="1"/>
      <c r="B6495" s="2"/>
      <c r="BJ6495" s="3"/>
      <c r="BL6495" s="3"/>
      <c r="BN6495" s="3"/>
      <c r="BP6495" s="3"/>
    </row>
    <row r="6496" spans="1:68" x14ac:dyDescent="0.25">
      <c r="A6496" s="1"/>
      <c r="B6496" s="2"/>
      <c r="BJ6496" s="3"/>
      <c r="BL6496" s="3"/>
      <c r="BN6496" s="3"/>
      <c r="BP6496" s="3"/>
    </row>
    <row r="6497" spans="1:68" x14ac:dyDescent="0.25">
      <c r="A6497" s="1"/>
      <c r="B6497" s="2"/>
      <c r="BJ6497" s="3"/>
      <c r="BL6497" s="3"/>
      <c r="BN6497" s="3"/>
      <c r="BP6497" s="3"/>
    </row>
    <row r="6498" spans="1:68" x14ac:dyDescent="0.25">
      <c r="A6498" s="1"/>
      <c r="B6498" s="2"/>
      <c r="BJ6498" s="3"/>
      <c r="BL6498" s="3"/>
      <c r="BN6498" s="3"/>
      <c r="BP6498" s="3"/>
    </row>
    <row r="6499" spans="1:68" x14ac:dyDescent="0.25">
      <c r="A6499" s="1"/>
      <c r="B6499" s="2"/>
      <c r="BJ6499" s="3"/>
      <c r="BL6499" s="3"/>
      <c r="BN6499" s="3"/>
      <c r="BP6499" s="3"/>
    </row>
    <row r="6500" spans="1:68" x14ac:dyDescent="0.25">
      <c r="A6500" s="1"/>
      <c r="B6500" s="2"/>
      <c r="BJ6500" s="3"/>
      <c r="BL6500" s="3"/>
      <c r="BN6500" s="3"/>
      <c r="BP6500" s="3"/>
    </row>
    <row r="6501" spans="1:68" x14ac:dyDescent="0.25">
      <c r="A6501" s="1"/>
      <c r="B6501" s="2"/>
      <c r="BJ6501" s="3"/>
      <c r="BL6501" s="3"/>
      <c r="BN6501" s="3"/>
      <c r="BP6501" s="3"/>
    </row>
    <row r="6502" spans="1:68" x14ac:dyDescent="0.25">
      <c r="A6502" s="1"/>
      <c r="B6502" s="2"/>
      <c r="BJ6502" s="3"/>
      <c r="BL6502" s="3"/>
      <c r="BN6502" s="3"/>
      <c r="BP6502" s="3"/>
    </row>
    <row r="6503" spans="1:68" x14ac:dyDescent="0.25">
      <c r="A6503" s="1"/>
      <c r="B6503" s="2"/>
      <c r="BJ6503" s="3"/>
      <c r="BL6503" s="3"/>
      <c r="BN6503" s="3"/>
      <c r="BP6503" s="3"/>
    </row>
    <row r="6504" spans="1:68" x14ac:dyDescent="0.25">
      <c r="A6504" s="1"/>
      <c r="B6504" s="2"/>
      <c r="BJ6504" s="3"/>
      <c r="BL6504" s="3"/>
      <c r="BN6504" s="3"/>
      <c r="BP6504" s="3"/>
    </row>
    <row r="6505" spans="1:68" x14ac:dyDescent="0.25">
      <c r="A6505" s="1"/>
      <c r="B6505" s="2"/>
      <c r="BJ6505" s="3"/>
      <c r="BL6505" s="3"/>
      <c r="BN6505" s="3"/>
      <c r="BP6505" s="3"/>
    </row>
    <row r="6506" spans="1:68" x14ac:dyDescent="0.25">
      <c r="A6506" s="1"/>
      <c r="B6506" s="2"/>
      <c r="BJ6506" s="3"/>
      <c r="BL6506" s="3"/>
      <c r="BN6506" s="3"/>
      <c r="BP6506" s="3"/>
    </row>
    <row r="6507" spans="1:68" x14ac:dyDescent="0.25">
      <c r="A6507" s="1"/>
      <c r="B6507" s="2"/>
      <c r="BJ6507" s="3"/>
      <c r="BL6507" s="3"/>
      <c r="BN6507" s="3"/>
      <c r="BP6507" s="3"/>
    </row>
    <row r="6508" spans="1:68" x14ac:dyDescent="0.25">
      <c r="A6508" s="1"/>
      <c r="B6508" s="2"/>
      <c r="BJ6508" s="3"/>
      <c r="BL6508" s="3"/>
      <c r="BN6508" s="3"/>
      <c r="BP6508" s="3"/>
    </row>
    <row r="6509" spans="1:68" x14ac:dyDescent="0.25">
      <c r="A6509" s="1"/>
      <c r="B6509" s="2"/>
      <c r="BJ6509" s="3"/>
      <c r="BL6509" s="3"/>
      <c r="BN6509" s="3"/>
      <c r="BP6509" s="3"/>
    </row>
    <row r="6510" spans="1:68" x14ac:dyDescent="0.25">
      <c r="A6510" s="1"/>
      <c r="B6510" s="2"/>
      <c r="BJ6510" s="3"/>
      <c r="BL6510" s="3"/>
      <c r="BN6510" s="3"/>
      <c r="BP6510" s="3"/>
    </row>
    <row r="6511" spans="1:68" x14ac:dyDescent="0.25">
      <c r="A6511" s="1"/>
      <c r="B6511" s="2"/>
      <c r="BJ6511" s="3"/>
      <c r="BL6511" s="3"/>
      <c r="BN6511" s="3"/>
      <c r="BP6511" s="3"/>
    </row>
    <row r="6512" spans="1:68" x14ac:dyDescent="0.25">
      <c r="A6512" s="1"/>
      <c r="B6512" s="2"/>
      <c r="BJ6512" s="3"/>
      <c r="BL6512" s="3"/>
      <c r="BN6512" s="3"/>
      <c r="BP6512" s="3"/>
    </row>
    <row r="6513" spans="1:68" x14ac:dyDescent="0.25">
      <c r="A6513" s="1"/>
      <c r="B6513" s="2"/>
      <c r="BJ6513" s="3"/>
      <c r="BL6513" s="3"/>
      <c r="BN6513" s="3"/>
      <c r="BP6513" s="3"/>
    </row>
    <row r="6514" spans="1:68" x14ac:dyDescent="0.25">
      <c r="A6514" s="1"/>
      <c r="B6514" s="2"/>
      <c r="BJ6514" s="3"/>
      <c r="BL6514" s="3"/>
      <c r="BN6514" s="3"/>
      <c r="BP6514" s="3"/>
    </row>
    <row r="6515" spans="1:68" x14ac:dyDescent="0.25">
      <c r="A6515" s="1"/>
      <c r="B6515" s="2"/>
      <c r="BJ6515" s="3"/>
      <c r="BL6515" s="3"/>
      <c r="BN6515" s="3"/>
      <c r="BP6515" s="3"/>
    </row>
    <row r="6516" spans="1:68" x14ac:dyDescent="0.25">
      <c r="A6516" s="1"/>
      <c r="B6516" s="2"/>
      <c r="BJ6516" s="3"/>
      <c r="BL6516" s="3"/>
      <c r="BN6516" s="3"/>
      <c r="BP6516" s="3"/>
    </row>
    <row r="6517" spans="1:68" x14ac:dyDescent="0.25">
      <c r="A6517" s="1"/>
      <c r="B6517" s="2"/>
      <c r="BJ6517" s="3"/>
      <c r="BL6517" s="3"/>
      <c r="BN6517" s="3"/>
      <c r="BP6517" s="3"/>
    </row>
    <row r="6518" spans="1:68" x14ac:dyDescent="0.25">
      <c r="A6518" s="1"/>
      <c r="B6518" s="2"/>
      <c r="BJ6518" s="3"/>
      <c r="BL6518" s="3"/>
      <c r="BN6518" s="3"/>
      <c r="BP6518" s="3"/>
    </row>
    <row r="6519" spans="1:68" x14ac:dyDescent="0.25">
      <c r="A6519" s="1"/>
      <c r="B6519" s="2"/>
      <c r="BJ6519" s="3"/>
      <c r="BL6519" s="3"/>
      <c r="BN6519" s="3"/>
      <c r="BP6519" s="3"/>
    </row>
    <row r="6520" spans="1:68" x14ac:dyDescent="0.25">
      <c r="A6520" s="1"/>
      <c r="B6520" s="2"/>
      <c r="BJ6520" s="3"/>
      <c r="BL6520" s="3"/>
      <c r="BN6520" s="3"/>
      <c r="BP6520" s="3"/>
    </row>
    <row r="6521" spans="1:68" x14ac:dyDescent="0.25">
      <c r="A6521" s="1"/>
      <c r="B6521" s="2"/>
      <c r="BJ6521" s="3"/>
      <c r="BL6521" s="3"/>
      <c r="BN6521" s="3"/>
      <c r="BP6521" s="3"/>
    </row>
    <row r="6522" spans="1:68" x14ac:dyDescent="0.25">
      <c r="A6522" s="1"/>
      <c r="B6522" s="2"/>
      <c r="BJ6522" s="3"/>
      <c r="BL6522" s="3"/>
      <c r="BN6522" s="3"/>
      <c r="BP6522" s="3"/>
    </row>
    <row r="6523" spans="1:68" x14ac:dyDescent="0.25">
      <c r="A6523" s="1"/>
      <c r="B6523" s="2"/>
      <c r="BJ6523" s="3"/>
      <c r="BL6523" s="3"/>
      <c r="BN6523" s="3"/>
      <c r="BP6523" s="3"/>
    </row>
    <row r="6524" spans="1:68" x14ac:dyDescent="0.25">
      <c r="A6524" s="1"/>
      <c r="B6524" s="2"/>
      <c r="BJ6524" s="3"/>
      <c r="BL6524" s="3"/>
      <c r="BN6524" s="3"/>
      <c r="BP6524" s="3"/>
    </row>
    <row r="6525" spans="1:68" x14ac:dyDescent="0.25">
      <c r="A6525" s="1"/>
      <c r="B6525" s="2"/>
      <c r="BJ6525" s="3"/>
      <c r="BL6525" s="3"/>
      <c r="BN6525" s="3"/>
      <c r="BP6525" s="3"/>
    </row>
    <row r="6526" spans="1:68" x14ac:dyDescent="0.25">
      <c r="A6526" s="1"/>
      <c r="B6526" s="2"/>
      <c r="BJ6526" s="3"/>
      <c r="BL6526" s="3"/>
      <c r="BN6526" s="3"/>
      <c r="BP6526" s="3"/>
    </row>
    <row r="6527" spans="1:68" x14ac:dyDescent="0.25">
      <c r="A6527" s="1"/>
      <c r="B6527" s="2"/>
      <c r="BJ6527" s="3"/>
      <c r="BL6527" s="3"/>
      <c r="BN6527" s="3"/>
      <c r="BP6527" s="3"/>
    </row>
    <row r="6528" spans="1:68" x14ac:dyDescent="0.25">
      <c r="A6528" s="1"/>
      <c r="B6528" s="2"/>
      <c r="BJ6528" s="3"/>
      <c r="BL6528" s="3"/>
      <c r="BN6528" s="3"/>
      <c r="BP6528" s="3"/>
    </row>
    <row r="6529" spans="1:68" x14ac:dyDescent="0.25">
      <c r="A6529" s="1"/>
      <c r="B6529" s="2"/>
      <c r="BJ6529" s="3"/>
      <c r="BL6529" s="3"/>
      <c r="BN6529" s="3"/>
      <c r="BP6529" s="3"/>
    </row>
    <row r="6530" spans="1:68" x14ac:dyDescent="0.25">
      <c r="A6530" s="1"/>
      <c r="B6530" s="2"/>
      <c r="BJ6530" s="3"/>
      <c r="BL6530" s="3"/>
      <c r="BN6530" s="3"/>
      <c r="BP6530" s="3"/>
    </row>
    <row r="6531" spans="1:68" x14ac:dyDescent="0.25">
      <c r="A6531" s="1"/>
      <c r="B6531" s="2"/>
      <c r="BJ6531" s="3"/>
      <c r="BL6531" s="3"/>
      <c r="BN6531" s="3"/>
      <c r="BP6531" s="3"/>
    </row>
    <row r="6532" spans="1:68" x14ac:dyDescent="0.25">
      <c r="A6532" s="1"/>
      <c r="B6532" s="2"/>
      <c r="BJ6532" s="3"/>
      <c r="BL6532" s="3"/>
      <c r="BN6532" s="3"/>
      <c r="BP6532" s="3"/>
    </row>
    <row r="6533" spans="1:68" x14ac:dyDescent="0.25">
      <c r="A6533" s="1"/>
      <c r="B6533" s="2"/>
      <c r="BJ6533" s="3"/>
      <c r="BL6533" s="3"/>
      <c r="BN6533" s="3"/>
      <c r="BP6533" s="3"/>
    </row>
    <row r="6534" spans="1:68" x14ac:dyDescent="0.25">
      <c r="A6534" s="1"/>
      <c r="B6534" s="2"/>
      <c r="BJ6534" s="3"/>
      <c r="BL6534" s="3"/>
      <c r="BN6534" s="3"/>
      <c r="BP6534" s="3"/>
    </row>
    <row r="6535" spans="1:68" x14ac:dyDescent="0.25">
      <c r="A6535" s="1"/>
      <c r="B6535" s="2"/>
      <c r="BJ6535" s="3"/>
      <c r="BL6535" s="3"/>
      <c r="BN6535" s="3"/>
      <c r="BP6535" s="3"/>
    </row>
    <row r="6536" spans="1:68" x14ac:dyDescent="0.25">
      <c r="A6536" s="1"/>
      <c r="B6536" s="2"/>
      <c r="BJ6536" s="3"/>
      <c r="BL6536" s="3"/>
      <c r="BN6536" s="3"/>
      <c r="BP6536" s="3"/>
    </row>
    <row r="6537" spans="1:68" x14ac:dyDescent="0.25">
      <c r="A6537" s="1"/>
      <c r="B6537" s="2"/>
      <c r="BJ6537" s="3"/>
      <c r="BL6537" s="3"/>
      <c r="BN6537" s="3"/>
      <c r="BP6537" s="3"/>
    </row>
    <row r="6538" spans="1:68" x14ac:dyDescent="0.25">
      <c r="A6538" s="1"/>
      <c r="B6538" s="2"/>
      <c r="BJ6538" s="3"/>
      <c r="BL6538" s="3"/>
      <c r="BN6538" s="3"/>
      <c r="BP6538" s="3"/>
    </row>
    <row r="6539" spans="1:68" x14ac:dyDescent="0.25">
      <c r="A6539" s="1"/>
      <c r="B6539" s="2"/>
      <c r="BJ6539" s="3"/>
      <c r="BL6539" s="3"/>
      <c r="BN6539" s="3"/>
      <c r="BP6539" s="3"/>
    </row>
    <row r="6540" spans="1:68" x14ac:dyDescent="0.25">
      <c r="A6540" s="1"/>
      <c r="B6540" s="2"/>
      <c r="BJ6540" s="3"/>
      <c r="BL6540" s="3"/>
      <c r="BN6540" s="3"/>
      <c r="BP6540" s="3"/>
    </row>
    <row r="6541" spans="1:68" x14ac:dyDescent="0.25">
      <c r="A6541" s="1"/>
      <c r="B6541" s="2"/>
      <c r="BJ6541" s="3"/>
      <c r="BL6541" s="3"/>
      <c r="BN6541" s="3"/>
      <c r="BP6541" s="3"/>
    </row>
    <row r="6542" spans="1:68" x14ac:dyDescent="0.25">
      <c r="A6542" s="1"/>
      <c r="B6542" s="2"/>
      <c r="BJ6542" s="3"/>
      <c r="BL6542" s="3"/>
      <c r="BN6542" s="3"/>
      <c r="BP6542" s="3"/>
    </row>
    <row r="6543" spans="1:68" x14ac:dyDescent="0.25">
      <c r="A6543" s="1"/>
      <c r="B6543" s="2"/>
      <c r="BJ6543" s="3"/>
      <c r="BL6543" s="3"/>
      <c r="BN6543" s="3"/>
      <c r="BP6543" s="3"/>
    </row>
    <row r="6544" spans="1:68" x14ac:dyDescent="0.25">
      <c r="A6544" s="1"/>
      <c r="B6544" s="2"/>
      <c r="BJ6544" s="3"/>
      <c r="BL6544" s="3"/>
      <c r="BN6544" s="3"/>
      <c r="BP6544" s="3"/>
    </row>
    <row r="6545" spans="1:68" x14ac:dyDescent="0.25">
      <c r="A6545" s="1"/>
      <c r="B6545" s="2"/>
      <c r="BJ6545" s="3"/>
      <c r="BL6545" s="3"/>
      <c r="BN6545" s="3"/>
      <c r="BP6545" s="3"/>
    </row>
    <row r="6546" spans="1:68" x14ac:dyDescent="0.25">
      <c r="A6546" s="1"/>
      <c r="B6546" s="2"/>
      <c r="BJ6546" s="3"/>
      <c r="BL6546" s="3"/>
      <c r="BN6546" s="3"/>
      <c r="BP6546" s="3"/>
    </row>
    <row r="6547" spans="1:68" x14ac:dyDescent="0.25">
      <c r="A6547" s="1"/>
      <c r="B6547" s="2"/>
      <c r="BJ6547" s="3"/>
      <c r="BL6547" s="3"/>
      <c r="BN6547" s="3"/>
      <c r="BP6547" s="3"/>
    </row>
    <row r="6548" spans="1:68" x14ac:dyDescent="0.25">
      <c r="A6548" s="1"/>
      <c r="B6548" s="2"/>
      <c r="BJ6548" s="3"/>
      <c r="BL6548" s="3"/>
      <c r="BN6548" s="3"/>
      <c r="BP6548" s="3"/>
    </row>
    <row r="6549" spans="1:68" x14ac:dyDescent="0.25">
      <c r="A6549" s="1"/>
      <c r="B6549" s="2"/>
      <c r="BJ6549" s="3"/>
      <c r="BL6549" s="3"/>
      <c r="BN6549" s="3"/>
      <c r="BP6549" s="3"/>
    </row>
    <row r="6550" spans="1:68" x14ac:dyDescent="0.25">
      <c r="A6550" s="1"/>
      <c r="B6550" s="2"/>
      <c r="BJ6550" s="3"/>
      <c r="BL6550" s="3"/>
      <c r="BN6550" s="3"/>
      <c r="BP6550" s="3"/>
    </row>
    <row r="6551" spans="1:68" x14ac:dyDescent="0.25">
      <c r="A6551" s="1"/>
      <c r="B6551" s="2"/>
      <c r="BJ6551" s="3"/>
      <c r="BL6551" s="3"/>
      <c r="BN6551" s="3"/>
      <c r="BP6551" s="3"/>
    </row>
    <row r="6552" spans="1:68" x14ac:dyDescent="0.25">
      <c r="A6552" s="1"/>
      <c r="B6552" s="2"/>
      <c r="BJ6552" s="3"/>
      <c r="BL6552" s="3"/>
      <c r="BN6552" s="3"/>
      <c r="BP6552" s="3"/>
    </row>
    <row r="6553" spans="1:68" x14ac:dyDescent="0.25">
      <c r="A6553" s="1"/>
      <c r="B6553" s="2"/>
      <c r="BJ6553" s="3"/>
      <c r="BL6553" s="3"/>
      <c r="BN6553" s="3"/>
      <c r="BP6553" s="3"/>
    </row>
    <row r="6554" spans="1:68" x14ac:dyDescent="0.25">
      <c r="A6554" s="1"/>
      <c r="B6554" s="2"/>
      <c r="BJ6554" s="3"/>
      <c r="BL6554" s="3"/>
      <c r="BN6554" s="3"/>
      <c r="BP6554" s="3"/>
    </row>
    <row r="6555" spans="1:68" x14ac:dyDescent="0.25">
      <c r="A6555" s="1"/>
      <c r="B6555" s="2"/>
      <c r="BJ6555" s="3"/>
      <c r="BL6555" s="3"/>
      <c r="BN6555" s="3"/>
      <c r="BP6555" s="3"/>
    </row>
    <row r="6556" spans="1:68" x14ac:dyDescent="0.25">
      <c r="A6556" s="1"/>
      <c r="B6556" s="2"/>
      <c r="BJ6556" s="3"/>
      <c r="BL6556" s="3"/>
      <c r="BN6556" s="3"/>
      <c r="BP6556" s="3"/>
    </row>
    <row r="6557" spans="1:68" x14ac:dyDescent="0.25">
      <c r="A6557" s="1"/>
      <c r="B6557" s="2"/>
      <c r="BJ6557" s="3"/>
      <c r="BL6557" s="3"/>
      <c r="BN6557" s="3"/>
      <c r="BP6557" s="3"/>
    </row>
    <row r="6558" spans="1:68" x14ac:dyDescent="0.25">
      <c r="A6558" s="1"/>
      <c r="B6558" s="2"/>
      <c r="BJ6558" s="3"/>
      <c r="BL6558" s="3"/>
      <c r="BN6558" s="3"/>
      <c r="BP6558" s="3"/>
    </row>
    <row r="6559" spans="1:68" x14ac:dyDescent="0.25">
      <c r="A6559" s="1"/>
      <c r="B6559" s="2"/>
      <c r="BJ6559" s="3"/>
      <c r="BL6559" s="3"/>
      <c r="BN6559" s="3"/>
      <c r="BP6559" s="3"/>
    </row>
    <row r="6560" spans="1:68" x14ac:dyDescent="0.25">
      <c r="A6560" s="1"/>
      <c r="B6560" s="2"/>
      <c r="BJ6560" s="3"/>
      <c r="BL6560" s="3"/>
      <c r="BN6560" s="3"/>
      <c r="BP6560" s="3"/>
    </row>
    <row r="6561" spans="1:68" x14ac:dyDescent="0.25">
      <c r="A6561" s="1"/>
      <c r="B6561" s="2"/>
      <c r="BJ6561" s="3"/>
      <c r="BL6561" s="3"/>
      <c r="BN6561" s="3"/>
      <c r="BP6561" s="3"/>
    </row>
    <row r="6562" spans="1:68" x14ac:dyDescent="0.25">
      <c r="A6562" s="1"/>
      <c r="B6562" s="2"/>
      <c r="BJ6562" s="3"/>
      <c r="BL6562" s="3"/>
      <c r="BN6562" s="3"/>
      <c r="BP6562" s="3"/>
    </row>
    <row r="6563" spans="1:68" x14ac:dyDescent="0.25">
      <c r="A6563" s="1"/>
      <c r="B6563" s="2"/>
      <c r="BJ6563" s="3"/>
      <c r="BL6563" s="3"/>
      <c r="BN6563" s="3"/>
      <c r="BP6563" s="3"/>
    </row>
    <row r="6564" spans="1:68" x14ac:dyDescent="0.25">
      <c r="A6564" s="1"/>
      <c r="B6564" s="2"/>
      <c r="BJ6564" s="3"/>
      <c r="BL6564" s="3"/>
      <c r="BN6564" s="3"/>
      <c r="BP6564" s="3"/>
    </row>
    <row r="6565" spans="1:68" x14ac:dyDescent="0.25">
      <c r="A6565" s="1"/>
      <c r="B6565" s="2"/>
      <c r="BJ6565" s="3"/>
      <c r="BL6565" s="3"/>
      <c r="BN6565" s="3"/>
      <c r="BP6565" s="3"/>
    </row>
    <row r="6566" spans="1:68" x14ac:dyDescent="0.25">
      <c r="A6566" s="1"/>
      <c r="B6566" s="2"/>
      <c r="BJ6566" s="3"/>
      <c r="BL6566" s="3"/>
      <c r="BN6566" s="3"/>
      <c r="BP6566" s="3"/>
    </row>
    <row r="6567" spans="1:68" x14ac:dyDescent="0.25">
      <c r="A6567" s="1"/>
      <c r="B6567" s="2"/>
      <c r="BJ6567" s="3"/>
      <c r="BL6567" s="3"/>
      <c r="BN6567" s="3"/>
      <c r="BP6567" s="3"/>
    </row>
    <row r="6568" spans="1:68" x14ac:dyDescent="0.25">
      <c r="A6568" s="1"/>
      <c r="B6568" s="2"/>
      <c r="BJ6568" s="3"/>
      <c r="BL6568" s="3"/>
      <c r="BN6568" s="3"/>
      <c r="BP6568" s="3"/>
    </row>
    <row r="6569" spans="1:68" x14ac:dyDescent="0.25">
      <c r="A6569" s="1"/>
      <c r="B6569" s="2"/>
      <c r="BJ6569" s="3"/>
      <c r="BL6569" s="3"/>
      <c r="BN6569" s="3"/>
      <c r="BP6569" s="3"/>
    </row>
    <row r="6570" spans="1:68" x14ac:dyDescent="0.25">
      <c r="A6570" s="1"/>
      <c r="B6570" s="2"/>
      <c r="BJ6570" s="3"/>
      <c r="BL6570" s="3"/>
      <c r="BN6570" s="3"/>
      <c r="BP6570" s="3"/>
    </row>
    <row r="6571" spans="1:68" x14ac:dyDescent="0.25">
      <c r="A6571" s="1"/>
      <c r="B6571" s="2"/>
      <c r="BJ6571" s="3"/>
      <c r="BL6571" s="3"/>
      <c r="BN6571" s="3"/>
      <c r="BP6571" s="3"/>
    </row>
    <row r="6572" spans="1:68" x14ac:dyDescent="0.25">
      <c r="A6572" s="1"/>
      <c r="B6572" s="2"/>
      <c r="BJ6572" s="3"/>
      <c r="BL6572" s="3"/>
      <c r="BN6572" s="3"/>
      <c r="BP6572" s="3"/>
    </row>
    <row r="6573" spans="1:68" x14ac:dyDescent="0.25">
      <c r="A6573" s="1"/>
      <c r="B6573" s="2"/>
      <c r="BJ6573" s="3"/>
      <c r="BL6573" s="3"/>
      <c r="BN6573" s="3"/>
      <c r="BP6573" s="3"/>
    </row>
    <row r="6574" spans="1:68" x14ac:dyDescent="0.25">
      <c r="A6574" s="1"/>
      <c r="B6574" s="2"/>
      <c r="BJ6574" s="3"/>
      <c r="BL6574" s="3"/>
      <c r="BN6574" s="3"/>
      <c r="BP6574" s="3"/>
    </row>
    <row r="6575" spans="1:68" x14ac:dyDescent="0.25">
      <c r="A6575" s="1"/>
      <c r="B6575" s="2"/>
      <c r="BJ6575" s="3"/>
      <c r="BL6575" s="3"/>
      <c r="BN6575" s="3"/>
      <c r="BP6575" s="3"/>
    </row>
    <row r="6576" spans="1:68" x14ac:dyDescent="0.25">
      <c r="A6576" s="1"/>
      <c r="B6576" s="2"/>
      <c r="BJ6576" s="3"/>
      <c r="BL6576" s="3"/>
      <c r="BN6576" s="3"/>
      <c r="BP6576" s="3"/>
    </row>
    <row r="6577" spans="1:68" x14ac:dyDescent="0.25">
      <c r="A6577" s="1"/>
      <c r="B6577" s="2"/>
      <c r="BJ6577" s="3"/>
      <c r="BL6577" s="3"/>
      <c r="BN6577" s="3"/>
      <c r="BP6577" s="3"/>
    </row>
    <row r="6578" spans="1:68" x14ac:dyDescent="0.25">
      <c r="A6578" s="1"/>
      <c r="B6578" s="2"/>
      <c r="BJ6578" s="3"/>
      <c r="BL6578" s="3"/>
      <c r="BN6578" s="3"/>
      <c r="BP6578" s="3"/>
    </row>
    <row r="6579" spans="1:68" x14ac:dyDescent="0.25">
      <c r="A6579" s="1"/>
      <c r="B6579" s="2"/>
      <c r="BJ6579" s="3"/>
      <c r="BL6579" s="3"/>
      <c r="BN6579" s="3"/>
      <c r="BP6579" s="3"/>
    </row>
    <row r="6580" spans="1:68" x14ac:dyDescent="0.25">
      <c r="A6580" s="1"/>
      <c r="B6580" s="2"/>
      <c r="BJ6580" s="3"/>
      <c r="BL6580" s="3"/>
      <c r="BN6580" s="3"/>
      <c r="BP6580" s="3"/>
    </row>
    <row r="6581" spans="1:68" x14ac:dyDescent="0.25">
      <c r="A6581" s="1"/>
      <c r="B6581" s="2"/>
      <c r="BJ6581" s="3"/>
      <c r="BL6581" s="3"/>
      <c r="BN6581" s="3"/>
      <c r="BP6581" s="3"/>
    </row>
    <row r="6582" spans="1:68" x14ac:dyDescent="0.25">
      <c r="A6582" s="1"/>
      <c r="B6582" s="2"/>
      <c r="BJ6582" s="3"/>
      <c r="BL6582" s="3"/>
      <c r="BN6582" s="3"/>
      <c r="BP6582" s="3"/>
    </row>
    <row r="6583" spans="1:68" x14ac:dyDescent="0.25">
      <c r="A6583" s="1"/>
      <c r="B6583" s="2"/>
      <c r="BJ6583" s="3"/>
      <c r="BL6583" s="3"/>
      <c r="BN6583" s="3"/>
      <c r="BP6583" s="3"/>
    </row>
    <row r="6584" spans="1:68" x14ac:dyDescent="0.25">
      <c r="A6584" s="1"/>
      <c r="B6584" s="2"/>
      <c r="BJ6584" s="3"/>
      <c r="BL6584" s="3"/>
      <c r="BN6584" s="3"/>
      <c r="BP6584" s="3"/>
    </row>
    <row r="6585" spans="1:68" x14ac:dyDescent="0.25">
      <c r="A6585" s="1"/>
      <c r="B6585" s="2"/>
      <c r="BJ6585" s="3"/>
      <c r="BL6585" s="3"/>
      <c r="BN6585" s="3"/>
      <c r="BP6585" s="3"/>
    </row>
    <row r="6586" spans="1:68" x14ac:dyDescent="0.25">
      <c r="A6586" s="1"/>
      <c r="B6586" s="2"/>
      <c r="BJ6586" s="3"/>
      <c r="BL6586" s="3"/>
      <c r="BN6586" s="3"/>
      <c r="BP6586" s="3"/>
    </row>
    <row r="6587" spans="1:68" x14ac:dyDescent="0.25">
      <c r="A6587" s="1"/>
      <c r="B6587" s="2"/>
      <c r="BJ6587" s="3"/>
      <c r="BL6587" s="3"/>
      <c r="BN6587" s="3"/>
      <c r="BP6587" s="3"/>
    </row>
    <row r="6588" spans="1:68" x14ac:dyDescent="0.25">
      <c r="A6588" s="1"/>
      <c r="B6588" s="2"/>
      <c r="BJ6588" s="3"/>
      <c r="BL6588" s="3"/>
      <c r="BN6588" s="3"/>
      <c r="BP6588" s="3"/>
    </row>
    <row r="6589" spans="1:68" x14ac:dyDescent="0.25">
      <c r="A6589" s="1"/>
      <c r="B6589" s="2"/>
      <c r="BJ6589" s="3"/>
      <c r="BL6589" s="3"/>
      <c r="BN6589" s="3"/>
      <c r="BP6589" s="3"/>
    </row>
    <row r="6590" spans="1:68" x14ac:dyDescent="0.25">
      <c r="A6590" s="1"/>
      <c r="B6590" s="2"/>
      <c r="BJ6590" s="3"/>
      <c r="BL6590" s="3"/>
      <c r="BN6590" s="3"/>
      <c r="BP6590" s="3"/>
    </row>
    <row r="6591" spans="1:68" x14ac:dyDescent="0.25">
      <c r="A6591" s="1"/>
      <c r="B6591" s="2"/>
      <c r="BJ6591" s="3"/>
      <c r="BL6591" s="3"/>
      <c r="BN6591" s="3"/>
      <c r="BP6591" s="3"/>
    </row>
    <row r="6592" spans="1:68" x14ac:dyDescent="0.25">
      <c r="A6592" s="1"/>
      <c r="B6592" s="2"/>
      <c r="BJ6592" s="3"/>
      <c r="BL6592" s="3"/>
      <c r="BN6592" s="3"/>
      <c r="BP6592" s="3"/>
    </row>
    <row r="6593" spans="1:68" x14ac:dyDescent="0.25">
      <c r="A6593" s="1"/>
      <c r="B6593" s="2"/>
      <c r="BJ6593" s="3"/>
      <c r="BL6593" s="3"/>
      <c r="BN6593" s="3"/>
      <c r="BP6593" s="3"/>
    </row>
    <row r="6594" spans="1:68" x14ac:dyDescent="0.25">
      <c r="A6594" s="1"/>
      <c r="B6594" s="2"/>
      <c r="BJ6594" s="3"/>
      <c r="BL6594" s="3"/>
      <c r="BN6594" s="3"/>
      <c r="BP6594" s="3"/>
    </row>
    <row r="6595" spans="1:68" x14ac:dyDescent="0.25">
      <c r="A6595" s="1"/>
      <c r="B6595" s="2"/>
      <c r="BJ6595" s="3"/>
      <c r="BL6595" s="3"/>
      <c r="BN6595" s="3"/>
      <c r="BP6595" s="3"/>
    </row>
    <row r="6596" spans="1:68" x14ac:dyDescent="0.25">
      <c r="A6596" s="1"/>
      <c r="B6596" s="2"/>
      <c r="BJ6596" s="3"/>
      <c r="BL6596" s="3"/>
      <c r="BN6596" s="3"/>
      <c r="BP6596" s="3"/>
    </row>
    <row r="6597" spans="1:68" x14ac:dyDescent="0.25">
      <c r="A6597" s="1"/>
      <c r="B6597" s="2"/>
      <c r="BJ6597" s="3"/>
      <c r="BL6597" s="3"/>
      <c r="BN6597" s="3"/>
      <c r="BP6597" s="3"/>
    </row>
    <row r="6598" spans="1:68" x14ac:dyDescent="0.25">
      <c r="A6598" s="1"/>
      <c r="B6598" s="2"/>
      <c r="BJ6598" s="3"/>
      <c r="BL6598" s="3"/>
      <c r="BN6598" s="3"/>
      <c r="BP6598" s="3"/>
    </row>
    <row r="6599" spans="1:68" x14ac:dyDescent="0.25">
      <c r="A6599" s="1"/>
      <c r="B6599" s="2"/>
      <c r="BJ6599" s="3"/>
      <c r="BL6599" s="3"/>
      <c r="BN6599" s="3"/>
      <c r="BP6599" s="3"/>
    </row>
    <row r="6600" spans="1:68" x14ac:dyDescent="0.25">
      <c r="A6600" s="1"/>
      <c r="B6600" s="2"/>
      <c r="BJ6600" s="3"/>
      <c r="BL6600" s="3"/>
      <c r="BN6600" s="3"/>
      <c r="BP6600" s="3"/>
    </row>
    <row r="6601" spans="1:68" x14ac:dyDescent="0.25">
      <c r="A6601" s="1"/>
      <c r="B6601" s="2"/>
      <c r="BJ6601" s="3"/>
      <c r="BL6601" s="3"/>
      <c r="BN6601" s="3"/>
      <c r="BP6601" s="3"/>
    </row>
    <row r="6602" spans="1:68" x14ac:dyDescent="0.25">
      <c r="A6602" s="1"/>
      <c r="B6602" s="2"/>
      <c r="BJ6602" s="3"/>
      <c r="BL6602" s="3"/>
      <c r="BN6602" s="3"/>
      <c r="BP6602" s="3"/>
    </row>
    <row r="6603" spans="1:68" x14ac:dyDescent="0.25">
      <c r="A6603" s="1"/>
      <c r="B6603" s="2"/>
      <c r="BJ6603" s="3"/>
      <c r="BL6603" s="3"/>
      <c r="BN6603" s="3"/>
      <c r="BP6603" s="3"/>
    </row>
    <row r="6604" spans="1:68" x14ac:dyDescent="0.25">
      <c r="A6604" s="1"/>
      <c r="B6604" s="2"/>
      <c r="BJ6604" s="3"/>
      <c r="BL6604" s="3"/>
      <c r="BN6604" s="3"/>
      <c r="BP6604" s="3"/>
    </row>
    <row r="6605" spans="1:68" x14ac:dyDescent="0.25">
      <c r="A6605" s="1"/>
      <c r="B6605" s="2"/>
      <c r="BJ6605" s="3"/>
      <c r="BL6605" s="3"/>
      <c r="BN6605" s="3"/>
      <c r="BP6605" s="3"/>
    </row>
    <row r="6606" spans="1:68" x14ac:dyDescent="0.25">
      <c r="A6606" s="1"/>
      <c r="B6606" s="2"/>
      <c r="BJ6606" s="3"/>
      <c r="BL6606" s="3"/>
      <c r="BN6606" s="3"/>
      <c r="BP6606" s="3"/>
    </row>
    <row r="6607" spans="1:68" x14ac:dyDescent="0.25">
      <c r="A6607" s="1"/>
      <c r="B6607" s="2"/>
      <c r="BJ6607" s="3"/>
      <c r="BL6607" s="3"/>
      <c r="BN6607" s="3"/>
      <c r="BP6607" s="3"/>
    </row>
    <row r="6608" spans="1:68" x14ac:dyDescent="0.25">
      <c r="A6608" s="1"/>
      <c r="B6608" s="2"/>
      <c r="BJ6608" s="3"/>
      <c r="BL6608" s="3"/>
      <c r="BN6608" s="3"/>
      <c r="BP6608" s="3"/>
    </row>
    <row r="6609" spans="1:68" x14ac:dyDescent="0.25">
      <c r="A6609" s="1"/>
      <c r="B6609" s="2"/>
      <c r="BJ6609" s="3"/>
      <c r="BL6609" s="3"/>
      <c r="BN6609" s="3"/>
      <c r="BP6609" s="3"/>
    </row>
    <row r="6610" spans="1:68" x14ac:dyDescent="0.25">
      <c r="A6610" s="1"/>
      <c r="B6610" s="2"/>
      <c r="BJ6610" s="3"/>
      <c r="BL6610" s="3"/>
      <c r="BN6610" s="3"/>
      <c r="BP6610" s="3"/>
    </row>
    <row r="6611" spans="1:68" x14ac:dyDescent="0.25">
      <c r="A6611" s="1"/>
      <c r="B6611" s="2"/>
      <c r="BJ6611" s="3"/>
      <c r="BL6611" s="3"/>
      <c r="BN6611" s="3"/>
      <c r="BP6611" s="3"/>
    </row>
    <row r="6612" spans="1:68" x14ac:dyDescent="0.25">
      <c r="A6612" s="1"/>
      <c r="B6612" s="2"/>
      <c r="BJ6612" s="3"/>
      <c r="BL6612" s="3"/>
      <c r="BN6612" s="3"/>
      <c r="BP6612" s="3"/>
    </row>
    <row r="6613" spans="1:68" x14ac:dyDescent="0.25">
      <c r="A6613" s="1"/>
      <c r="B6613" s="2"/>
      <c r="BJ6613" s="3"/>
      <c r="BL6613" s="3"/>
      <c r="BN6613" s="3"/>
      <c r="BP6613" s="3"/>
    </row>
    <row r="6614" spans="1:68" x14ac:dyDescent="0.25">
      <c r="A6614" s="1"/>
      <c r="B6614" s="2"/>
      <c r="BJ6614" s="3"/>
      <c r="BL6614" s="3"/>
      <c r="BN6614" s="3"/>
      <c r="BP6614" s="3"/>
    </row>
    <row r="6615" spans="1:68" x14ac:dyDescent="0.25">
      <c r="A6615" s="1"/>
      <c r="B6615" s="2"/>
      <c r="BJ6615" s="3"/>
      <c r="BL6615" s="3"/>
      <c r="BN6615" s="3"/>
      <c r="BP6615" s="3"/>
    </row>
    <row r="6616" spans="1:68" x14ac:dyDescent="0.25">
      <c r="A6616" s="1"/>
      <c r="B6616" s="2"/>
      <c r="BJ6616" s="3"/>
      <c r="BL6616" s="3"/>
      <c r="BN6616" s="3"/>
      <c r="BP6616" s="3"/>
    </row>
    <row r="6617" spans="1:68" x14ac:dyDescent="0.25">
      <c r="A6617" s="1"/>
      <c r="B6617" s="2"/>
      <c r="BJ6617" s="3"/>
      <c r="BL6617" s="3"/>
      <c r="BN6617" s="3"/>
      <c r="BP6617" s="3"/>
    </row>
    <row r="6618" spans="1:68" x14ac:dyDescent="0.25">
      <c r="A6618" s="1"/>
      <c r="B6618" s="2"/>
      <c r="BJ6618" s="3"/>
      <c r="BL6618" s="3"/>
      <c r="BN6618" s="3"/>
      <c r="BP6618" s="3"/>
    </row>
    <row r="6619" spans="1:68" x14ac:dyDescent="0.25">
      <c r="A6619" s="1"/>
      <c r="B6619" s="2"/>
      <c r="BJ6619" s="3"/>
      <c r="BL6619" s="3"/>
      <c r="BN6619" s="3"/>
      <c r="BP6619" s="3"/>
    </row>
    <row r="6620" spans="1:68" x14ac:dyDescent="0.25">
      <c r="A6620" s="1"/>
      <c r="B6620" s="2"/>
      <c r="BJ6620" s="3"/>
      <c r="BL6620" s="3"/>
      <c r="BN6620" s="3"/>
      <c r="BP6620" s="3"/>
    </row>
    <row r="6621" spans="1:68" x14ac:dyDescent="0.25">
      <c r="A6621" s="1"/>
      <c r="B6621" s="2"/>
      <c r="BJ6621" s="3"/>
      <c r="BL6621" s="3"/>
      <c r="BN6621" s="3"/>
      <c r="BP6621" s="3"/>
    </row>
    <row r="6622" spans="1:68" x14ac:dyDescent="0.25">
      <c r="A6622" s="1"/>
      <c r="B6622" s="2"/>
      <c r="BJ6622" s="3"/>
      <c r="BL6622" s="3"/>
      <c r="BN6622" s="3"/>
      <c r="BP6622" s="3"/>
    </row>
    <row r="6623" spans="1:68" x14ac:dyDescent="0.25">
      <c r="A6623" s="1"/>
      <c r="B6623" s="2"/>
      <c r="BJ6623" s="3"/>
      <c r="BL6623" s="3"/>
      <c r="BN6623" s="3"/>
      <c r="BP6623" s="3"/>
    </row>
    <row r="6624" spans="1:68" x14ac:dyDescent="0.25">
      <c r="A6624" s="1"/>
      <c r="B6624" s="2"/>
      <c r="BJ6624" s="3"/>
      <c r="BL6624" s="3"/>
      <c r="BN6624" s="3"/>
      <c r="BP6624" s="3"/>
    </row>
    <row r="6625" spans="1:68" x14ac:dyDescent="0.25">
      <c r="A6625" s="1"/>
      <c r="B6625" s="2"/>
      <c r="BJ6625" s="3"/>
      <c r="BL6625" s="3"/>
      <c r="BN6625" s="3"/>
      <c r="BP6625" s="3"/>
    </row>
    <row r="6626" spans="1:68" x14ac:dyDescent="0.25">
      <c r="A6626" s="1"/>
      <c r="B6626" s="2"/>
      <c r="BJ6626" s="3"/>
      <c r="BL6626" s="3"/>
      <c r="BN6626" s="3"/>
      <c r="BP6626" s="3"/>
    </row>
    <row r="6627" spans="1:68" x14ac:dyDescent="0.25">
      <c r="A6627" s="1"/>
      <c r="B6627" s="2"/>
      <c r="BJ6627" s="3"/>
      <c r="BL6627" s="3"/>
      <c r="BN6627" s="3"/>
      <c r="BP6627" s="3"/>
    </row>
    <row r="6628" spans="1:68" x14ac:dyDescent="0.25">
      <c r="A6628" s="1"/>
      <c r="B6628" s="2"/>
      <c r="BJ6628" s="3"/>
      <c r="BL6628" s="3"/>
      <c r="BN6628" s="3"/>
      <c r="BP6628" s="3"/>
    </row>
    <row r="6629" spans="1:68" x14ac:dyDescent="0.25">
      <c r="A6629" s="1"/>
      <c r="B6629" s="2"/>
      <c r="BJ6629" s="3"/>
      <c r="BL6629" s="3"/>
      <c r="BN6629" s="3"/>
      <c r="BP6629" s="3"/>
    </row>
    <row r="6630" spans="1:68" x14ac:dyDescent="0.25">
      <c r="A6630" s="1"/>
      <c r="B6630" s="2"/>
      <c r="BJ6630" s="3"/>
      <c r="BL6630" s="3"/>
      <c r="BN6630" s="3"/>
      <c r="BP6630" s="3"/>
    </row>
    <row r="6631" spans="1:68" x14ac:dyDescent="0.25">
      <c r="A6631" s="1"/>
      <c r="B6631" s="2"/>
      <c r="BJ6631" s="3"/>
      <c r="BL6631" s="3"/>
      <c r="BN6631" s="3"/>
      <c r="BP6631" s="3"/>
    </row>
    <row r="6632" spans="1:68" x14ac:dyDescent="0.25">
      <c r="A6632" s="1"/>
      <c r="B6632" s="2"/>
      <c r="BJ6632" s="3"/>
      <c r="BL6632" s="3"/>
      <c r="BN6632" s="3"/>
      <c r="BP6632" s="3"/>
    </row>
    <row r="6633" spans="1:68" x14ac:dyDescent="0.25">
      <c r="A6633" s="1"/>
      <c r="B6633" s="2"/>
      <c r="BJ6633" s="3"/>
      <c r="BL6633" s="3"/>
      <c r="BN6633" s="3"/>
      <c r="BP6633" s="3"/>
    </row>
    <row r="6634" spans="1:68" x14ac:dyDescent="0.25">
      <c r="A6634" s="1"/>
      <c r="B6634" s="2"/>
      <c r="BJ6634" s="3"/>
      <c r="BL6634" s="3"/>
      <c r="BN6634" s="3"/>
      <c r="BP6634" s="3"/>
    </row>
    <row r="6635" spans="1:68" x14ac:dyDescent="0.25">
      <c r="A6635" s="1"/>
      <c r="B6635" s="2"/>
      <c r="BJ6635" s="3"/>
      <c r="BL6635" s="3"/>
      <c r="BN6635" s="3"/>
      <c r="BP6635" s="3"/>
    </row>
    <row r="6636" spans="1:68" x14ac:dyDescent="0.25">
      <c r="A6636" s="1"/>
      <c r="B6636" s="2"/>
      <c r="BJ6636" s="3"/>
      <c r="BL6636" s="3"/>
      <c r="BN6636" s="3"/>
      <c r="BP6636" s="3"/>
    </row>
    <row r="6637" spans="1:68" x14ac:dyDescent="0.25">
      <c r="A6637" s="1"/>
      <c r="B6637" s="2"/>
      <c r="BJ6637" s="3"/>
      <c r="BL6637" s="3"/>
      <c r="BN6637" s="3"/>
      <c r="BP6637" s="3"/>
    </row>
    <row r="6638" spans="1:68" x14ac:dyDescent="0.25">
      <c r="A6638" s="1"/>
      <c r="B6638" s="2"/>
      <c r="BJ6638" s="3"/>
      <c r="BL6638" s="3"/>
      <c r="BN6638" s="3"/>
      <c r="BP6638" s="3"/>
    </row>
    <row r="6639" spans="1:68" x14ac:dyDescent="0.25">
      <c r="A6639" s="1"/>
      <c r="B6639" s="2"/>
      <c r="BJ6639" s="3"/>
      <c r="BL6639" s="3"/>
      <c r="BN6639" s="3"/>
      <c r="BP6639" s="3"/>
    </row>
    <row r="6640" spans="1:68" x14ac:dyDescent="0.25">
      <c r="A6640" s="1"/>
      <c r="B6640" s="2"/>
      <c r="BJ6640" s="3"/>
      <c r="BL6640" s="3"/>
      <c r="BN6640" s="3"/>
      <c r="BP6640" s="3"/>
    </row>
    <row r="6641" spans="1:68" x14ac:dyDescent="0.25">
      <c r="A6641" s="1"/>
      <c r="B6641" s="2"/>
      <c r="BJ6641" s="3"/>
      <c r="BL6641" s="3"/>
      <c r="BN6641" s="3"/>
      <c r="BP6641" s="3"/>
    </row>
    <row r="6642" spans="1:68" x14ac:dyDescent="0.25">
      <c r="A6642" s="1"/>
      <c r="B6642" s="2"/>
      <c r="BJ6642" s="3"/>
      <c r="BL6642" s="3"/>
      <c r="BN6642" s="3"/>
      <c r="BP6642" s="3"/>
    </row>
    <row r="6643" spans="1:68" x14ac:dyDescent="0.25">
      <c r="A6643" s="1"/>
      <c r="B6643" s="2"/>
      <c r="BJ6643" s="3"/>
      <c r="BL6643" s="3"/>
      <c r="BN6643" s="3"/>
      <c r="BP6643" s="3"/>
    </row>
    <row r="6644" spans="1:68" x14ac:dyDescent="0.25">
      <c r="A6644" s="1"/>
      <c r="B6644" s="2"/>
      <c r="BJ6644" s="3"/>
      <c r="BL6644" s="3"/>
      <c r="BN6644" s="3"/>
      <c r="BP6644" s="3"/>
    </row>
    <row r="6645" spans="1:68" x14ac:dyDescent="0.25">
      <c r="A6645" s="1"/>
      <c r="B6645" s="2"/>
      <c r="BJ6645" s="3"/>
      <c r="BL6645" s="3"/>
      <c r="BN6645" s="3"/>
      <c r="BP6645" s="3"/>
    </row>
    <row r="6646" spans="1:68" x14ac:dyDescent="0.25">
      <c r="A6646" s="1"/>
      <c r="B6646" s="2"/>
      <c r="BJ6646" s="3"/>
      <c r="BL6646" s="3"/>
      <c r="BN6646" s="3"/>
      <c r="BP6646" s="3"/>
    </row>
    <row r="6647" spans="1:68" x14ac:dyDescent="0.25">
      <c r="A6647" s="1"/>
      <c r="B6647" s="2"/>
      <c r="BJ6647" s="3"/>
      <c r="BL6647" s="3"/>
      <c r="BN6647" s="3"/>
      <c r="BP6647" s="3"/>
    </row>
    <row r="6648" spans="1:68" x14ac:dyDescent="0.25">
      <c r="A6648" s="1"/>
      <c r="B6648" s="2"/>
      <c r="BJ6648" s="3"/>
      <c r="BL6648" s="3"/>
      <c r="BN6648" s="3"/>
      <c r="BP6648" s="3"/>
    </row>
    <row r="6649" spans="1:68" x14ac:dyDescent="0.25">
      <c r="A6649" s="1"/>
      <c r="B6649" s="2"/>
      <c r="BJ6649" s="3"/>
      <c r="BL6649" s="3"/>
      <c r="BN6649" s="3"/>
      <c r="BP6649" s="3"/>
    </row>
    <row r="6650" spans="1:68" x14ac:dyDescent="0.25">
      <c r="A6650" s="1"/>
      <c r="B6650" s="2"/>
      <c r="BJ6650" s="3"/>
      <c r="BL6650" s="3"/>
      <c r="BN6650" s="3"/>
      <c r="BP6650" s="3"/>
    </row>
    <row r="6651" spans="1:68" x14ac:dyDescent="0.25">
      <c r="A6651" s="1"/>
      <c r="B6651" s="2"/>
      <c r="BJ6651" s="3"/>
      <c r="BL6651" s="3"/>
      <c r="BN6651" s="3"/>
      <c r="BP6651" s="3"/>
    </row>
    <row r="6652" spans="1:68" x14ac:dyDescent="0.25">
      <c r="A6652" s="1"/>
      <c r="B6652" s="2"/>
      <c r="BJ6652" s="3"/>
      <c r="BL6652" s="3"/>
      <c r="BN6652" s="3"/>
      <c r="BP6652" s="3"/>
    </row>
    <row r="6653" spans="1:68" x14ac:dyDescent="0.25">
      <c r="A6653" s="1"/>
      <c r="B6653" s="2"/>
      <c r="BJ6653" s="3"/>
      <c r="BL6653" s="3"/>
      <c r="BN6653" s="3"/>
      <c r="BP6653" s="3"/>
    </row>
    <row r="6654" spans="1:68" x14ac:dyDescent="0.25">
      <c r="A6654" s="1"/>
      <c r="B6654" s="2"/>
      <c r="BJ6654" s="3"/>
      <c r="BL6654" s="3"/>
      <c r="BN6654" s="3"/>
      <c r="BP6654" s="3"/>
    </row>
    <row r="6655" spans="1:68" x14ac:dyDescent="0.25">
      <c r="A6655" s="1"/>
      <c r="B6655" s="2"/>
      <c r="BJ6655" s="3"/>
      <c r="BL6655" s="3"/>
      <c r="BN6655" s="3"/>
      <c r="BP6655" s="3"/>
    </row>
    <row r="6656" spans="1:68" x14ac:dyDescent="0.25">
      <c r="A6656" s="1"/>
      <c r="B6656" s="2"/>
      <c r="BJ6656" s="3"/>
      <c r="BL6656" s="3"/>
      <c r="BN6656" s="3"/>
      <c r="BP6656" s="3"/>
    </row>
    <row r="6657" spans="1:68" x14ac:dyDescent="0.25">
      <c r="A6657" s="1"/>
      <c r="B6657" s="2"/>
      <c r="BJ6657" s="3"/>
      <c r="BL6657" s="3"/>
      <c r="BN6657" s="3"/>
      <c r="BP6657" s="3"/>
    </row>
    <row r="6658" spans="1:68" x14ac:dyDescent="0.25">
      <c r="A6658" s="1"/>
      <c r="B6658" s="2"/>
      <c r="BJ6658" s="3"/>
      <c r="BL6658" s="3"/>
      <c r="BN6658" s="3"/>
      <c r="BP6658" s="3"/>
    </row>
    <row r="6659" spans="1:68" x14ac:dyDescent="0.25">
      <c r="A6659" s="1"/>
      <c r="B6659" s="2"/>
      <c r="BJ6659" s="3"/>
      <c r="BL6659" s="3"/>
      <c r="BN6659" s="3"/>
      <c r="BP6659" s="3"/>
    </row>
    <row r="6660" spans="1:68" x14ac:dyDescent="0.25">
      <c r="A6660" s="1"/>
      <c r="B6660" s="2"/>
      <c r="BJ6660" s="3"/>
      <c r="BL6660" s="3"/>
      <c r="BN6660" s="3"/>
      <c r="BP6660" s="3"/>
    </row>
    <row r="6661" spans="1:68" x14ac:dyDescent="0.25">
      <c r="A6661" s="1"/>
      <c r="B6661" s="2"/>
      <c r="BJ6661" s="3"/>
      <c r="BL6661" s="3"/>
      <c r="BN6661" s="3"/>
      <c r="BP6661" s="3"/>
    </row>
    <row r="6662" spans="1:68" x14ac:dyDescent="0.25">
      <c r="A6662" s="1"/>
      <c r="B6662" s="2"/>
      <c r="BJ6662" s="3"/>
      <c r="BL6662" s="3"/>
      <c r="BN6662" s="3"/>
      <c r="BP6662" s="3"/>
    </row>
    <row r="6663" spans="1:68" x14ac:dyDescent="0.25">
      <c r="A6663" s="1"/>
      <c r="B6663" s="2"/>
      <c r="BJ6663" s="3"/>
      <c r="BL6663" s="3"/>
      <c r="BN6663" s="3"/>
      <c r="BP6663" s="3"/>
    </row>
    <row r="6664" spans="1:68" x14ac:dyDescent="0.25">
      <c r="A6664" s="1"/>
      <c r="B6664" s="2"/>
      <c r="BJ6664" s="3"/>
      <c r="BL6664" s="3"/>
      <c r="BN6664" s="3"/>
      <c r="BP6664" s="3"/>
    </row>
    <row r="6665" spans="1:68" x14ac:dyDescent="0.25">
      <c r="A6665" s="1"/>
      <c r="B6665" s="2"/>
      <c r="BJ6665" s="3"/>
      <c r="BL6665" s="3"/>
      <c r="BN6665" s="3"/>
      <c r="BP6665" s="3"/>
    </row>
    <row r="6666" spans="1:68" x14ac:dyDescent="0.25">
      <c r="A6666" s="1"/>
      <c r="B6666" s="2"/>
      <c r="BJ6666" s="3"/>
      <c r="BL6666" s="3"/>
      <c r="BN6666" s="3"/>
      <c r="BP6666" s="3"/>
    </row>
    <row r="6667" spans="1:68" x14ac:dyDescent="0.25">
      <c r="A6667" s="1"/>
      <c r="B6667" s="2"/>
      <c r="BJ6667" s="3"/>
      <c r="BL6667" s="3"/>
      <c r="BN6667" s="3"/>
      <c r="BP6667" s="3"/>
    </row>
    <row r="6668" spans="1:68" x14ac:dyDescent="0.25">
      <c r="A6668" s="1"/>
      <c r="B6668" s="2"/>
      <c r="BJ6668" s="3"/>
      <c r="BL6668" s="3"/>
      <c r="BN6668" s="3"/>
      <c r="BP6668" s="3"/>
    </row>
    <row r="6669" spans="1:68" x14ac:dyDescent="0.25">
      <c r="A6669" s="1"/>
      <c r="B6669" s="2"/>
      <c r="BJ6669" s="3"/>
      <c r="BL6669" s="3"/>
      <c r="BN6669" s="3"/>
      <c r="BP6669" s="3"/>
    </row>
    <row r="6670" spans="1:68" x14ac:dyDescent="0.25">
      <c r="A6670" s="1"/>
      <c r="B6670" s="2"/>
      <c r="BJ6670" s="3"/>
      <c r="BL6670" s="3"/>
      <c r="BN6670" s="3"/>
      <c r="BP6670" s="3"/>
    </row>
    <row r="6671" spans="1:68" x14ac:dyDescent="0.25">
      <c r="A6671" s="1"/>
      <c r="B6671" s="2"/>
      <c r="BJ6671" s="3"/>
      <c r="BL6671" s="3"/>
      <c r="BN6671" s="3"/>
      <c r="BP6671" s="3"/>
    </row>
    <row r="6672" spans="1:68" x14ac:dyDescent="0.25">
      <c r="A6672" s="1"/>
      <c r="B6672" s="2"/>
      <c r="BJ6672" s="3"/>
      <c r="BL6672" s="3"/>
      <c r="BN6672" s="3"/>
      <c r="BP6672" s="3"/>
    </row>
    <row r="6673" spans="1:68" x14ac:dyDescent="0.25">
      <c r="A6673" s="1"/>
      <c r="B6673" s="2"/>
      <c r="BJ6673" s="3"/>
      <c r="BL6673" s="3"/>
      <c r="BN6673" s="3"/>
      <c r="BP6673" s="3"/>
    </row>
    <row r="6674" spans="1:68" x14ac:dyDescent="0.25">
      <c r="A6674" s="1"/>
      <c r="B6674" s="2"/>
      <c r="BJ6674" s="3"/>
      <c r="BL6674" s="3"/>
      <c r="BN6674" s="3"/>
      <c r="BP6674" s="3"/>
    </row>
    <row r="6675" spans="1:68" x14ac:dyDescent="0.25">
      <c r="A6675" s="1"/>
      <c r="B6675" s="2"/>
      <c r="BJ6675" s="3"/>
      <c r="BL6675" s="3"/>
      <c r="BN6675" s="3"/>
      <c r="BP6675" s="3"/>
    </row>
    <row r="6676" spans="1:68" x14ac:dyDescent="0.25">
      <c r="A6676" s="1"/>
      <c r="B6676" s="2"/>
      <c r="BJ6676" s="3"/>
      <c r="BL6676" s="3"/>
      <c r="BN6676" s="3"/>
      <c r="BP6676" s="3"/>
    </row>
    <row r="6677" spans="1:68" x14ac:dyDescent="0.25">
      <c r="A6677" s="1"/>
      <c r="B6677" s="2"/>
      <c r="BJ6677" s="3"/>
      <c r="BL6677" s="3"/>
      <c r="BN6677" s="3"/>
      <c r="BP6677" s="3"/>
    </row>
    <row r="6678" spans="1:68" x14ac:dyDescent="0.25">
      <c r="A6678" s="1"/>
      <c r="B6678" s="2"/>
      <c r="BJ6678" s="3"/>
      <c r="BL6678" s="3"/>
      <c r="BN6678" s="3"/>
      <c r="BP6678" s="3"/>
    </row>
    <row r="6679" spans="1:68" x14ac:dyDescent="0.25">
      <c r="A6679" s="1"/>
      <c r="B6679" s="2"/>
      <c r="BJ6679" s="3"/>
      <c r="BL6679" s="3"/>
      <c r="BN6679" s="3"/>
      <c r="BP6679" s="3"/>
    </row>
    <row r="6680" spans="1:68" x14ac:dyDescent="0.25">
      <c r="A6680" s="1"/>
      <c r="B6680" s="2"/>
      <c r="BJ6680" s="3"/>
      <c r="BL6680" s="3"/>
      <c r="BN6680" s="3"/>
      <c r="BP6680" s="3"/>
    </row>
    <row r="6681" spans="1:68" x14ac:dyDescent="0.25">
      <c r="A6681" s="1"/>
      <c r="B6681" s="2"/>
      <c r="BJ6681" s="3"/>
      <c r="BL6681" s="3"/>
      <c r="BN6681" s="3"/>
      <c r="BP6681" s="3"/>
    </row>
    <row r="6682" spans="1:68" x14ac:dyDescent="0.25">
      <c r="A6682" s="1"/>
      <c r="B6682" s="2"/>
      <c r="BJ6682" s="3"/>
      <c r="BL6682" s="3"/>
      <c r="BN6682" s="3"/>
      <c r="BP6682" s="3"/>
    </row>
    <row r="6683" spans="1:68" x14ac:dyDescent="0.25">
      <c r="A6683" s="1"/>
      <c r="B6683" s="2"/>
      <c r="BJ6683" s="3"/>
      <c r="BL6683" s="3"/>
      <c r="BN6683" s="3"/>
      <c r="BP6683" s="3"/>
    </row>
    <row r="6684" spans="1:68" x14ac:dyDescent="0.25">
      <c r="A6684" s="1"/>
      <c r="B6684" s="2"/>
      <c r="BJ6684" s="3"/>
      <c r="BL6684" s="3"/>
      <c r="BN6684" s="3"/>
      <c r="BP6684" s="3"/>
    </row>
    <row r="6685" spans="1:68" x14ac:dyDescent="0.25">
      <c r="A6685" s="1"/>
      <c r="B6685" s="2"/>
      <c r="BJ6685" s="3"/>
      <c r="BL6685" s="3"/>
      <c r="BN6685" s="3"/>
      <c r="BP6685" s="3"/>
    </row>
    <row r="6686" spans="1:68" x14ac:dyDescent="0.25">
      <c r="A6686" s="1"/>
      <c r="B6686" s="2"/>
      <c r="BJ6686" s="3"/>
      <c r="BL6686" s="3"/>
      <c r="BN6686" s="3"/>
      <c r="BP6686" s="3"/>
    </row>
    <row r="6687" spans="1:68" x14ac:dyDescent="0.25">
      <c r="A6687" s="1"/>
      <c r="B6687" s="2"/>
      <c r="BJ6687" s="3"/>
      <c r="BL6687" s="3"/>
      <c r="BN6687" s="3"/>
      <c r="BP6687" s="3"/>
    </row>
    <row r="6688" spans="1:68" x14ac:dyDescent="0.25">
      <c r="A6688" s="1"/>
      <c r="B6688" s="2"/>
      <c r="BJ6688" s="3"/>
      <c r="BL6688" s="3"/>
      <c r="BN6688" s="3"/>
      <c r="BP6688" s="3"/>
    </row>
    <row r="6689" spans="1:68" x14ac:dyDescent="0.25">
      <c r="A6689" s="1"/>
      <c r="B6689" s="2"/>
      <c r="BJ6689" s="3"/>
      <c r="BL6689" s="3"/>
      <c r="BN6689" s="3"/>
      <c r="BP6689" s="3"/>
    </row>
    <row r="6690" spans="1:68" x14ac:dyDescent="0.25">
      <c r="A6690" s="1"/>
      <c r="B6690" s="2"/>
      <c r="BJ6690" s="3"/>
      <c r="BL6690" s="3"/>
      <c r="BN6690" s="3"/>
      <c r="BP6690" s="3"/>
    </row>
    <row r="6691" spans="1:68" x14ac:dyDescent="0.25">
      <c r="A6691" s="1"/>
      <c r="B6691" s="2"/>
      <c r="BJ6691" s="3"/>
      <c r="BL6691" s="3"/>
      <c r="BN6691" s="3"/>
      <c r="BP6691" s="3"/>
    </row>
    <row r="6692" spans="1:68" x14ac:dyDescent="0.25">
      <c r="A6692" s="1"/>
      <c r="B6692" s="2"/>
      <c r="BJ6692" s="3"/>
      <c r="BL6692" s="3"/>
      <c r="BN6692" s="3"/>
      <c r="BP6692" s="3"/>
    </row>
    <row r="6693" spans="1:68" x14ac:dyDescent="0.25">
      <c r="A6693" s="1"/>
      <c r="B6693" s="2"/>
      <c r="BJ6693" s="3"/>
      <c r="BL6693" s="3"/>
      <c r="BN6693" s="3"/>
      <c r="BP6693" s="3"/>
    </row>
    <row r="6694" spans="1:68" x14ac:dyDescent="0.25">
      <c r="A6694" s="1"/>
      <c r="B6694" s="2"/>
      <c r="BJ6694" s="3"/>
      <c r="BL6694" s="3"/>
      <c r="BN6694" s="3"/>
      <c r="BP6694" s="3"/>
    </row>
    <row r="6695" spans="1:68" x14ac:dyDescent="0.25">
      <c r="A6695" s="1"/>
      <c r="B6695" s="2"/>
      <c r="BJ6695" s="3"/>
      <c r="BL6695" s="3"/>
      <c r="BN6695" s="3"/>
      <c r="BP6695" s="3"/>
    </row>
    <row r="6696" spans="1:68" x14ac:dyDescent="0.25">
      <c r="A6696" s="1"/>
      <c r="B6696" s="2"/>
      <c r="BJ6696" s="3"/>
      <c r="BL6696" s="3"/>
      <c r="BN6696" s="3"/>
      <c r="BP6696" s="3"/>
    </row>
    <row r="6697" spans="1:68" x14ac:dyDescent="0.25">
      <c r="A6697" s="1"/>
      <c r="B6697" s="2"/>
      <c r="BJ6697" s="3"/>
      <c r="BL6697" s="3"/>
      <c r="BN6697" s="3"/>
      <c r="BP6697" s="3"/>
    </row>
    <row r="6698" spans="1:68" x14ac:dyDescent="0.25">
      <c r="A6698" s="1"/>
      <c r="B6698" s="2"/>
      <c r="BJ6698" s="3"/>
      <c r="BL6698" s="3"/>
      <c r="BN6698" s="3"/>
      <c r="BP6698" s="3"/>
    </row>
    <row r="6699" spans="1:68" x14ac:dyDescent="0.25">
      <c r="A6699" s="1"/>
      <c r="B6699" s="2"/>
      <c r="BJ6699" s="3"/>
      <c r="BL6699" s="3"/>
      <c r="BN6699" s="3"/>
      <c r="BP6699" s="3"/>
    </row>
    <row r="6700" spans="1:68" x14ac:dyDescent="0.25">
      <c r="A6700" s="1"/>
      <c r="B6700" s="2"/>
      <c r="BJ6700" s="3"/>
      <c r="BL6700" s="3"/>
      <c r="BN6700" s="3"/>
      <c r="BP6700" s="3"/>
    </row>
    <row r="6701" spans="1:68" x14ac:dyDescent="0.25">
      <c r="A6701" s="1"/>
      <c r="B6701" s="2"/>
      <c r="BJ6701" s="3"/>
      <c r="BL6701" s="3"/>
      <c r="BN6701" s="3"/>
      <c r="BP6701" s="3"/>
    </row>
    <row r="6702" spans="1:68" x14ac:dyDescent="0.25">
      <c r="A6702" s="1"/>
      <c r="B6702" s="2"/>
      <c r="BJ6702" s="3"/>
      <c r="BL6702" s="3"/>
      <c r="BN6702" s="3"/>
      <c r="BP6702" s="3"/>
    </row>
    <row r="6703" spans="1:68" x14ac:dyDescent="0.25">
      <c r="A6703" s="1"/>
      <c r="B6703" s="2"/>
      <c r="BJ6703" s="3"/>
      <c r="BL6703" s="3"/>
      <c r="BN6703" s="3"/>
      <c r="BP6703" s="3"/>
    </row>
    <row r="6704" spans="1:68" x14ac:dyDescent="0.25">
      <c r="A6704" s="1"/>
      <c r="B6704" s="2"/>
      <c r="BJ6704" s="3"/>
      <c r="BL6704" s="3"/>
      <c r="BN6704" s="3"/>
      <c r="BP6704" s="3"/>
    </row>
    <row r="6705" spans="1:68" x14ac:dyDescent="0.25">
      <c r="A6705" s="1"/>
      <c r="B6705" s="2"/>
      <c r="BJ6705" s="3"/>
      <c r="BL6705" s="3"/>
      <c r="BN6705" s="3"/>
      <c r="BP6705" s="3"/>
    </row>
    <row r="6706" spans="1:68" x14ac:dyDescent="0.25">
      <c r="A6706" s="1"/>
      <c r="B6706" s="2"/>
      <c r="BJ6706" s="3"/>
      <c r="BL6706" s="3"/>
      <c r="BN6706" s="3"/>
      <c r="BP6706" s="3"/>
    </row>
    <row r="6707" spans="1:68" x14ac:dyDescent="0.25">
      <c r="A6707" s="1"/>
      <c r="B6707" s="2"/>
      <c r="BJ6707" s="3"/>
      <c r="BL6707" s="3"/>
      <c r="BN6707" s="3"/>
      <c r="BP6707" s="3"/>
    </row>
    <row r="6708" spans="1:68" x14ac:dyDescent="0.25">
      <c r="A6708" s="1"/>
      <c r="B6708" s="2"/>
      <c r="BJ6708" s="3"/>
      <c r="BL6708" s="3"/>
      <c r="BN6708" s="3"/>
      <c r="BP6708" s="3"/>
    </row>
    <row r="6709" spans="1:68" x14ac:dyDescent="0.25">
      <c r="A6709" s="1"/>
      <c r="B6709" s="2"/>
      <c r="BJ6709" s="3"/>
      <c r="BL6709" s="3"/>
      <c r="BN6709" s="3"/>
      <c r="BP6709" s="3"/>
    </row>
    <row r="6710" spans="1:68" x14ac:dyDescent="0.25">
      <c r="A6710" s="1"/>
      <c r="B6710" s="2"/>
      <c r="BJ6710" s="3"/>
      <c r="BL6710" s="3"/>
      <c r="BN6710" s="3"/>
      <c r="BP6710" s="3"/>
    </row>
    <row r="6711" spans="1:68" x14ac:dyDescent="0.25">
      <c r="A6711" s="1"/>
      <c r="B6711" s="2"/>
      <c r="BJ6711" s="3"/>
      <c r="BL6711" s="3"/>
      <c r="BN6711" s="3"/>
      <c r="BP6711" s="3"/>
    </row>
    <row r="6712" spans="1:68" x14ac:dyDescent="0.25">
      <c r="A6712" s="1"/>
      <c r="B6712" s="2"/>
      <c r="BJ6712" s="3"/>
      <c r="BL6712" s="3"/>
      <c r="BN6712" s="3"/>
      <c r="BP6712" s="3"/>
    </row>
    <row r="6713" spans="1:68" x14ac:dyDescent="0.25">
      <c r="A6713" s="1"/>
      <c r="B6713" s="2"/>
      <c r="BJ6713" s="3"/>
      <c r="BL6713" s="3"/>
      <c r="BN6713" s="3"/>
      <c r="BP6713" s="3"/>
    </row>
    <row r="6714" spans="1:68" x14ac:dyDescent="0.25">
      <c r="A6714" s="1"/>
      <c r="B6714" s="2"/>
      <c r="BJ6714" s="3"/>
      <c r="BL6714" s="3"/>
      <c r="BN6714" s="3"/>
      <c r="BP6714" s="3"/>
    </row>
    <row r="6715" spans="1:68" x14ac:dyDescent="0.25">
      <c r="A6715" s="1"/>
      <c r="B6715" s="2"/>
      <c r="BJ6715" s="3"/>
      <c r="BL6715" s="3"/>
      <c r="BN6715" s="3"/>
      <c r="BP6715" s="3"/>
    </row>
    <row r="6716" spans="1:68" x14ac:dyDescent="0.25">
      <c r="A6716" s="1"/>
      <c r="B6716" s="2"/>
      <c r="BJ6716" s="3"/>
      <c r="BL6716" s="3"/>
      <c r="BN6716" s="3"/>
      <c r="BP6716" s="3"/>
    </row>
    <row r="6717" spans="1:68" x14ac:dyDescent="0.25">
      <c r="A6717" s="1"/>
      <c r="B6717" s="2"/>
      <c r="BJ6717" s="3"/>
      <c r="BL6717" s="3"/>
      <c r="BN6717" s="3"/>
      <c r="BP6717" s="3"/>
    </row>
    <row r="6718" spans="1:68" x14ac:dyDescent="0.25">
      <c r="A6718" s="1"/>
      <c r="B6718" s="2"/>
      <c r="BJ6718" s="3"/>
      <c r="BL6718" s="3"/>
      <c r="BN6718" s="3"/>
      <c r="BP6718" s="3"/>
    </row>
    <row r="6719" spans="1:68" x14ac:dyDescent="0.25">
      <c r="A6719" s="1"/>
      <c r="B6719" s="2"/>
      <c r="BJ6719" s="3"/>
      <c r="BL6719" s="3"/>
      <c r="BN6719" s="3"/>
      <c r="BP6719" s="3"/>
    </row>
    <row r="6720" spans="1:68" x14ac:dyDescent="0.25">
      <c r="A6720" s="1"/>
      <c r="B6720" s="2"/>
      <c r="BJ6720" s="3"/>
      <c r="BL6720" s="3"/>
      <c r="BN6720" s="3"/>
      <c r="BP6720" s="3"/>
    </row>
    <row r="6721" spans="1:68" x14ac:dyDescent="0.25">
      <c r="A6721" s="1"/>
      <c r="B6721" s="2"/>
      <c r="BJ6721" s="3"/>
      <c r="BL6721" s="3"/>
      <c r="BN6721" s="3"/>
      <c r="BP6721" s="3"/>
    </row>
    <row r="6722" spans="1:68" x14ac:dyDescent="0.25">
      <c r="A6722" s="1"/>
      <c r="B6722" s="2"/>
      <c r="BJ6722" s="3"/>
      <c r="BL6722" s="3"/>
      <c r="BN6722" s="3"/>
      <c r="BP6722" s="3"/>
    </row>
    <row r="6723" spans="1:68" x14ac:dyDescent="0.25">
      <c r="A6723" s="1"/>
      <c r="B6723" s="2"/>
      <c r="BJ6723" s="3"/>
      <c r="BL6723" s="3"/>
      <c r="BN6723" s="3"/>
      <c r="BP6723" s="3"/>
    </row>
    <row r="6724" spans="1:68" x14ac:dyDescent="0.25">
      <c r="A6724" s="1"/>
      <c r="B6724" s="2"/>
      <c r="BJ6724" s="3"/>
      <c r="BL6724" s="3"/>
      <c r="BN6724" s="3"/>
      <c r="BP6724" s="3"/>
    </row>
    <row r="6725" spans="1:68" x14ac:dyDescent="0.25">
      <c r="A6725" s="1"/>
      <c r="B6725" s="2"/>
      <c r="BJ6725" s="3"/>
      <c r="BL6725" s="3"/>
      <c r="BN6725" s="3"/>
      <c r="BP6725" s="3"/>
    </row>
    <row r="6726" spans="1:68" x14ac:dyDescent="0.25">
      <c r="A6726" s="1"/>
      <c r="B6726" s="2"/>
      <c r="BJ6726" s="3"/>
      <c r="BL6726" s="3"/>
      <c r="BN6726" s="3"/>
      <c r="BP6726" s="3"/>
    </row>
    <row r="6727" spans="1:68" x14ac:dyDescent="0.25">
      <c r="A6727" s="1"/>
      <c r="B6727" s="2"/>
      <c r="BJ6727" s="3"/>
      <c r="BL6727" s="3"/>
      <c r="BN6727" s="3"/>
      <c r="BP6727" s="3"/>
    </row>
    <row r="6728" spans="1:68" x14ac:dyDescent="0.25">
      <c r="A6728" s="1"/>
      <c r="B6728" s="2"/>
      <c r="BJ6728" s="3"/>
      <c r="BL6728" s="3"/>
      <c r="BN6728" s="3"/>
      <c r="BP6728" s="3"/>
    </row>
    <row r="6729" spans="1:68" x14ac:dyDescent="0.25">
      <c r="A6729" s="1"/>
      <c r="B6729" s="2"/>
      <c r="BJ6729" s="3"/>
      <c r="BL6729" s="3"/>
      <c r="BN6729" s="3"/>
      <c r="BP6729" s="3"/>
    </row>
    <row r="6730" spans="1:68" x14ac:dyDescent="0.25">
      <c r="A6730" s="1"/>
      <c r="B6730" s="2"/>
      <c r="BJ6730" s="3"/>
      <c r="BL6730" s="3"/>
      <c r="BN6730" s="3"/>
      <c r="BP6730" s="3"/>
    </row>
    <row r="6731" spans="1:68" x14ac:dyDescent="0.25">
      <c r="A6731" s="1"/>
      <c r="B6731" s="2"/>
      <c r="BJ6731" s="3"/>
      <c r="BL6731" s="3"/>
      <c r="BN6731" s="3"/>
      <c r="BP6731" s="3"/>
    </row>
    <row r="6732" spans="1:68" x14ac:dyDescent="0.25">
      <c r="A6732" s="1"/>
      <c r="B6732" s="2"/>
      <c r="BJ6732" s="3"/>
      <c r="BL6732" s="3"/>
      <c r="BN6732" s="3"/>
      <c r="BP6732" s="3"/>
    </row>
    <row r="6733" spans="1:68" x14ac:dyDescent="0.25">
      <c r="A6733" s="1"/>
      <c r="B6733" s="2"/>
      <c r="BJ6733" s="3"/>
      <c r="BL6733" s="3"/>
      <c r="BN6733" s="3"/>
      <c r="BP6733" s="3"/>
    </row>
    <row r="6734" spans="1:68" x14ac:dyDescent="0.25">
      <c r="A6734" s="1"/>
      <c r="B6734" s="2"/>
      <c r="BJ6734" s="3"/>
      <c r="BL6734" s="3"/>
      <c r="BN6734" s="3"/>
      <c r="BP6734" s="3"/>
    </row>
    <row r="6735" spans="1:68" x14ac:dyDescent="0.25">
      <c r="A6735" s="1"/>
      <c r="B6735" s="2"/>
      <c r="BJ6735" s="3"/>
      <c r="BL6735" s="3"/>
      <c r="BN6735" s="3"/>
      <c r="BP6735" s="3"/>
    </row>
    <row r="6736" spans="1:68" x14ac:dyDescent="0.25">
      <c r="A6736" s="1"/>
      <c r="B6736" s="2"/>
      <c r="BJ6736" s="3"/>
      <c r="BL6736" s="3"/>
      <c r="BN6736" s="3"/>
      <c r="BP6736" s="3"/>
    </row>
    <row r="6737" spans="1:68" x14ac:dyDescent="0.25">
      <c r="A6737" s="1"/>
      <c r="B6737" s="2"/>
      <c r="BJ6737" s="3"/>
      <c r="BL6737" s="3"/>
      <c r="BN6737" s="3"/>
      <c r="BP6737" s="3"/>
    </row>
    <row r="6738" spans="1:68" x14ac:dyDescent="0.25">
      <c r="A6738" s="1"/>
      <c r="B6738" s="2"/>
      <c r="BJ6738" s="3"/>
      <c r="BL6738" s="3"/>
      <c r="BN6738" s="3"/>
      <c r="BP6738" s="3"/>
    </row>
    <row r="6739" spans="1:68" x14ac:dyDescent="0.25">
      <c r="A6739" s="1"/>
      <c r="B6739" s="2"/>
      <c r="BJ6739" s="3"/>
      <c r="BL6739" s="3"/>
      <c r="BN6739" s="3"/>
      <c r="BP6739" s="3"/>
    </row>
    <row r="6740" spans="1:68" x14ac:dyDescent="0.25">
      <c r="A6740" s="1"/>
      <c r="B6740" s="2"/>
      <c r="BJ6740" s="3"/>
      <c r="BL6740" s="3"/>
      <c r="BN6740" s="3"/>
      <c r="BP6740" s="3"/>
    </row>
    <row r="6741" spans="1:68" x14ac:dyDescent="0.25">
      <c r="A6741" s="1"/>
      <c r="B6741" s="2"/>
      <c r="BJ6741" s="3"/>
      <c r="BL6741" s="3"/>
      <c r="BN6741" s="3"/>
      <c r="BP6741" s="3"/>
    </row>
    <row r="6742" spans="1:68" x14ac:dyDescent="0.25">
      <c r="A6742" s="1"/>
      <c r="B6742" s="2"/>
      <c r="BJ6742" s="3"/>
      <c r="BL6742" s="3"/>
      <c r="BN6742" s="3"/>
      <c r="BP6742" s="3"/>
    </row>
    <row r="6743" spans="1:68" x14ac:dyDescent="0.25">
      <c r="A6743" s="1"/>
      <c r="B6743" s="2"/>
      <c r="BJ6743" s="3"/>
      <c r="BL6743" s="3"/>
      <c r="BN6743" s="3"/>
      <c r="BP6743" s="3"/>
    </row>
    <row r="6744" spans="1:68" x14ac:dyDescent="0.25">
      <c r="A6744" s="1"/>
      <c r="B6744" s="2"/>
      <c r="BJ6744" s="3"/>
      <c r="BL6744" s="3"/>
      <c r="BN6744" s="3"/>
      <c r="BP6744" s="3"/>
    </row>
    <row r="6745" spans="1:68" x14ac:dyDescent="0.25">
      <c r="A6745" s="1"/>
      <c r="B6745" s="2"/>
      <c r="BJ6745" s="3"/>
      <c r="BL6745" s="3"/>
      <c r="BN6745" s="3"/>
      <c r="BP6745" s="3"/>
    </row>
    <row r="6746" spans="1:68" x14ac:dyDescent="0.25">
      <c r="A6746" s="1"/>
      <c r="B6746" s="2"/>
      <c r="BJ6746" s="3"/>
      <c r="BL6746" s="3"/>
      <c r="BN6746" s="3"/>
      <c r="BP6746" s="3"/>
    </row>
    <row r="6747" spans="1:68" x14ac:dyDescent="0.25">
      <c r="A6747" s="1"/>
      <c r="B6747" s="2"/>
      <c r="BJ6747" s="3"/>
      <c r="BL6747" s="3"/>
      <c r="BN6747" s="3"/>
      <c r="BP6747" s="3"/>
    </row>
    <row r="6748" spans="1:68" x14ac:dyDescent="0.25">
      <c r="A6748" s="1"/>
      <c r="B6748" s="2"/>
      <c r="BJ6748" s="3"/>
      <c r="BL6748" s="3"/>
      <c r="BN6748" s="3"/>
      <c r="BP6748" s="3"/>
    </row>
    <row r="6749" spans="1:68" x14ac:dyDescent="0.25">
      <c r="A6749" s="1"/>
      <c r="B6749" s="2"/>
      <c r="BJ6749" s="3"/>
      <c r="BL6749" s="3"/>
      <c r="BN6749" s="3"/>
      <c r="BP6749" s="3"/>
    </row>
    <row r="6750" spans="1:68" x14ac:dyDescent="0.25">
      <c r="A6750" s="1"/>
      <c r="B6750" s="2"/>
      <c r="BJ6750" s="3"/>
      <c r="BL6750" s="3"/>
      <c r="BN6750" s="3"/>
      <c r="BP6750" s="3"/>
    </row>
    <row r="6751" spans="1:68" x14ac:dyDescent="0.25">
      <c r="A6751" s="1"/>
      <c r="B6751" s="2"/>
      <c r="BJ6751" s="3"/>
      <c r="BL6751" s="3"/>
      <c r="BN6751" s="3"/>
      <c r="BP6751" s="3"/>
    </row>
    <row r="6752" spans="1:68" x14ac:dyDescent="0.25">
      <c r="A6752" s="1"/>
      <c r="B6752" s="2"/>
      <c r="BJ6752" s="3"/>
      <c r="BL6752" s="3"/>
      <c r="BN6752" s="3"/>
      <c r="BP6752" s="3"/>
    </row>
    <row r="6753" spans="1:68" x14ac:dyDescent="0.25">
      <c r="A6753" s="1"/>
      <c r="B6753" s="2"/>
      <c r="BJ6753" s="3"/>
      <c r="BL6753" s="3"/>
      <c r="BN6753" s="3"/>
      <c r="BP6753" s="3"/>
    </row>
    <row r="6754" spans="1:68" x14ac:dyDescent="0.25">
      <c r="A6754" s="1"/>
      <c r="B6754" s="2"/>
      <c r="BJ6754" s="3"/>
      <c r="BL6754" s="3"/>
      <c r="BN6754" s="3"/>
      <c r="BP6754" s="3"/>
    </row>
    <row r="6755" spans="1:68" x14ac:dyDescent="0.25">
      <c r="A6755" s="1"/>
      <c r="B6755" s="2"/>
      <c r="BJ6755" s="3"/>
      <c r="BL6755" s="3"/>
      <c r="BN6755" s="3"/>
      <c r="BP6755" s="3"/>
    </row>
    <row r="6756" spans="1:68" x14ac:dyDescent="0.25">
      <c r="A6756" s="1"/>
      <c r="B6756" s="2"/>
      <c r="BJ6756" s="3"/>
      <c r="BL6756" s="3"/>
      <c r="BN6756" s="3"/>
      <c r="BP6756" s="3"/>
    </row>
    <row r="6757" spans="1:68" x14ac:dyDescent="0.25">
      <c r="A6757" s="1"/>
      <c r="B6757" s="2"/>
      <c r="BJ6757" s="3"/>
      <c r="BL6757" s="3"/>
      <c r="BN6757" s="3"/>
      <c r="BP6757" s="3"/>
    </row>
    <row r="6758" spans="1:68" x14ac:dyDescent="0.25">
      <c r="A6758" s="1"/>
      <c r="B6758" s="2"/>
      <c r="BJ6758" s="3"/>
      <c r="BL6758" s="3"/>
      <c r="BN6758" s="3"/>
      <c r="BP6758" s="3"/>
    </row>
    <row r="6759" spans="1:68" x14ac:dyDescent="0.25">
      <c r="A6759" s="1"/>
      <c r="B6759" s="2"/>
      <c r="BJ6759" s="3"/>
      <c r="BL6759" s="3"/>
      <c r="BN6759" s="3"/>
      <c r="BP6759" s="3"/>
    </row>
    <row r="6760" spans="1:68" x14ac:dyDescent="0.25">
      <c r="A6760" s="1"/>
      <c r="B6760" s="2"/>
      <c r="BJ6760" s="3"/>
      <c r="BL6760" s="3"/>
      <c r="BN6760" s="3"/>
      <c r="BP6760" s="3"/>
    </row>
    <row r="6761" spans="1:68" x14ac:dyDescent="0.25">
      <c r="A6761" s="1"/>
      <c r="B6761" s="2"/>
      <c r="BJ6761" s="3"/>
      <c r="BL6761" s="3"/>
      <c r="BN6761" s="3"/>
      <c r="BP6761" s="3"/>
    </row>
    <row r="6762" spans="1:68" x14ac:dyDescent="0.25">
      <c r="A6762" s="1"/>
      <c r="B6762" s="2"/>
      <c r="BJ6762" s="3"/>
      <c r="BL6762" s="3"/>
      <c r="BN6762" s="3"/>
      <c r="BP6762" s="3"/>
    </row>
    <row r="6763" spans="1:68" x14ac:dyDescent="0.25">
      <c r="A6763" s="1"/>
      <c r="B6763" s="2"/>
      <c r="BJ6763" s="3"/>
      <c r="BL6763" s="3"/>
      <c r="BN6763" s="3"/>
      <c r="BP6763" s="3"/>
    </row>
    <row r="6764" spans="1:68" x14ac:dyDescent="0.25">
      <c r="A6764" s="1"/>
      <c r="B6764" s="2"/>
      <c r="BJ6764" s="3"/>
      <c r="BL6764" s="3"/>
      <c r="BN6764" s="3"/>
      <c r="BP6764" s="3"/>
    </row>
    <row r="6765" spans="1:68" x14ac:dyDescent="0.25">
      <c r="A6765" s="1"/>
      <c r="B6765" s="2"/>
      <c r="BJ6765" s="3"/>
      <c r="BL6765" s="3"/>
      <c r="BN6765" s="3"/>
      <c r="BP6765" s="3"/>
    </row>
    <row r="6766" spans="1:68" x14ac:dyDescent="0.25">
      <c r="A6766" s="1"/>
      <c r="B6766" s="2"/>
      <c r="BJ6766" s="3"/>
      <c r="BL6766" s="3"/>
      <c r="BN6766" s="3"/>
      <c r="BP6766" s="3"/>
    </row>
    <row r="6767" spans="1:68" x14ac:dyDescent="0.25">
      <c r="A6767" s="1"/>
      <c r="B6767" s="2"/>
      <c r="BJ6767" s="3"/>
      <c r="BL6767" s="3"/>
      <c r="BN6767" s="3"/>
      <c r="BP6767" s="3"/>
    </row>
    <row r="6768" spans="1:68" x14ac:dyDescent="0.25">
      <c r="A6768" s="1"/>
      <c r="B6768" s="2"/>
      <c r="BJ6768" s="3"/>
      <c r="BL6768" s="3"/>
      <c r="BN6768" s="3"/>
      <c r="BP6768" s="3"/>
    </row>
    <row r="6769" spans="1:68" x14ac:dyDescent="0.25">
      <c r="A6769" s="1"/>
      <c r="B6769" s="2"/>
      <c r="BJ6769" s="3"/>
      <c r="BL6769" s="3"/>
      <c r="BN6769" s="3"/>
      <c r="BP6769" s="3"/>
    </row>
    <row r="6770" spans="1:68" x14ac:dyDescent="0.25">
      <c r="A6770" s="1"/>
      <c r="B6770" s="2"/>
      <c r="BJ6770" s="3"/>
      <c r="BL6770" s="3"/>
      <c r="BN6770" s="3"/>
      <c r="BP6770" s="3"/>
    </row>
    <row r="6771" spans="1:68" x14ac:dyDescent="0.25">
      <c r="A6771" s="1"/>
      <c r="B6771" s="2"/>
      <c r="BJ6771" s="3"/>
      <c r="BL6771" s="3"/>
      <c r="BN6771" s="3"/>
      <c r="BP6771" s="3"/>
    </row>
    <row r="6772" spans="1:68" x14ac:dyDescent="0.25">
      <c r="A6772" s="1"/>
      <c r="B6772" s="2"/>
      <c r="BJ6772" s="3"/>
      <c r="BL6772" s="3"/>
      <c r="BN6772" s="3"/>
      <c r="BP6772" s="3"/>
    </row>
    <row r="6773" spans="1:68" x14ac:dyDescent="0.25">
      <c r="A6773" s="1"/>
      <c r="B6773" s="2"/>
      <c r="BJ6773" s="3"/>
      <c r="BL6773" s="3"/>
      <c r="BN6773" s="3"/>
      <c r="BP6773" s="3"/>
    </row>
    <row r="6774" spans="1:68" x14ac:dyDescent="0.25">
      <c r="A6774" s="1"/>
      <c r="B6774" s="2"/>
      <c r="BJ6774" s="3"/>
      <c r="BL6774" s="3"/>
      <c r="BN6774" s="3"/>
      <c r="BP6774" s="3"/>
    </row>
    <row r="6775" spans="1:68" x14ac:dyDescent="0.25">
      <c r="A6775" s="1"/>
      <c r="B6775" s="2"/>
      <c r="BJ6775" s="3"/>
      <c r="BL6775" s="3"/>
      <c r="BN6775" s="3"/>
      <c r="BP6775" s="3"/>
    </row>
    <row r="6776" spans="1:68" x14ac:dyDescent="0.25">
      <c r="A6776" s="1"/>
      <c r="B6776" s="2"/>
      <c r="BJ6776" s="3"/>
      <c r="BL6776" s="3"/>
      <c r="BN6776" s="3"/>
      <c r="BP6776" s="3"/>
    </row>
    <row r="6777" spans="1:68" x14ac:dyDescent="0.25">
      <c r="A6777" s="1"/>
      <c r="B6777" s="2"/>
      <c r="BJ6777" s="3"/>
      <c r="BL6777" s="3"/>
      <c r="BN6777" s="3"/>
      <c r="BP6777" s="3"/>
    </row>
    <row r="6778" spans="1:68" x14ac:dyDescent="0.25">
      <c r="A6778" s="1"/>
      <c r="B6778" s="2"/>
      <c r="BJ6778" s="3"/>
      <c r="BL6778" s="3"/>
      <c r="BN6778" s="3"/>
      <c r="BP6778" s="3"/>
    </row>
    <row r="6779" spans="1:68" x14ac:dyDescent="0.25">
      <c r="A6779" s="1"/>
      <c r="B6779" s="2"/>
      <c r="BJ6779" s="3"/>
      <c r="BL6779" s="3"/>
      <c r="BN6779" s="3"/>
      <c r="BP6779" s="3"/>
    </row>
    <row r="6780" spans="1:68" x14ac:dyDescent="0.25">
      <c r="A6780" s="1"/>
      <c r="B6780" s="2"/>
      <c r="BJ6780" s="3"/>
      <c r="BL6780" s="3"/>
      <c r="BN6780" s="3"/>
      <c r="BP6780" s="3"/>
    </row>
    <row r="6781" spans="1:68" x14ac:dyDescent="0.25">
      <c r="A6781" s="1"/>
      <c r="B6781" s="2"/>
      <c r="BJ6781" s="3"/>
      <c r="BL6781" s="3"/>
      <c r="BN6781" s="3"/>
      <c r="BP6781" s="3"/>
    </row>
    <row r="6782" spans="1:68" x14ac:dyDescent="0.25">
      <c r="A6782" s="1"/>
      <c r="B6782" s="2"/>
      <c r="BJ6782" s="3"/>
      <c r="BL6782" s="3"/>
      <c r="BN6782" s="3"/>
      <c r="BP6782" s="3"/>
    </row>
    <row r="6783" spans="1:68" x14ac:dyDescent="0.25">
      <c r="A6783" s="1"/>
      <c r="B6783" s="2"/>
      <c r="BJ6783" s="3"/>
      <c r="BL6783" s="3"/>
      <c r="BN6783" s="3"/>
      <c r="BP6783" s="3"/>
    </row>
    <row r="6784" spans="1:68" x14ac:dyDescent="0.25">
      <c r="A6784" s="1"/>
      <c r="B6784" s="2"/>
      <c r="BJ6784" s="3"/>
      <c r="BL6784" s="3"/>
      <c r="BN6784" s="3"/>
      <c r="BP6784" s="3"/>
    </row>
    <row r="6785" spans="1:68" x14ac:dyDescent="0.25">
      <c r="A6785" s="1"/>
      <c r="B6785" s="2"/>
      <c r="BJ6785" s="3"/>
      <c r="BL6785" s="3"/>
      <c r="BN6785" s="3"/>
      <c r="BP6785" s="3"/>
    </row>
    <row r="6786" spans="1:68" x14ac:dyDescent="0.25">
      <c r="A6786" s="1"/>
      <c r="B6786" s="2"/>
      <c r="BJ6786" s="3"/>
      <c r="BL6786" s="3"/>
      <c r="BN6786" s="3"/>
      <c r="BP6786" s="3"/>
    </row>
    <row r="6787" spans="1:68" x14ac:dyDescent="0.25">
      <c r="A6787" s="1"/>
      <c r="B6787" s="2"/>
      <c r="BJ6787" s="3"/>
      <c r="BL6787" s="3"/>
      <c r="BN6787" s="3"/>
      <c r="BP6787" s="3"/>
    </row>
    <row r="6788" spans="1:68" x14ac:dyDescent="0.25">
      <c r="A6788" s="1"/>
      <c r="B6788" s="2"/>
      <c r="BJ6788" s="3"/>
      <c r="BL6788" s="3"/>
      <c r="BN6788" s="3"/>
      <c r="BP6788" s="3"/>
    </row>
    <row r="6789" spans="1:68" x14ac:dyDescent="0.25">
      <c r="A6789" s="1"/>
      <c r="B6789" s="2"/>
      <c r="BJ6789" s="3"/>
      <c r="BL6789" s="3"/>
      <c r="BN6789" s="3"/>
      <c r="BP6789" s="3"/>
    </row>
    <row r="6790" spans="1:68" x14ac:dyDescent="0.25">
      <c r="A6790" s="1"/>
      <c r="B6790" s="2"/>
      <c r="BJ6790" s="3"/>
      <c r="BL6790" s="3"/>
      <c r="BN6790" s="3"/>
      <c r="BP6790" s="3"/>
    </row>
    <row r="6791" spans="1:68" x14ac:dyDescent="0.25">
      <c r="A6791" s="1"/>
      <c r="B6791" s="2"/>
      <c r="BJ6791" s="3"/>
      <c r="BL6791" s="3"/>
      <c r="BN6791" s="3"/>
      <c r="BP6791" s="3"/>
    </row>
    <row r="6792" spans="1:68" x14ac:dyDescent="0.25">
      <c r="A6792" s="1"/>
      <c r="B6792" s="2"/>
      <c r="BJ6792" s="3"/>
      <c r="BL6792" s="3"/>
      <c r="BN6792" s="3"/>
      <c r="BP6792" s="3"/>
    </row>
    <row r="6793" spans="1:68" x14ac:dyDescent="0.25">
      <c r="A6793" s="1"/>
      <c r="B6793" s="2"/>
      <c r="BJ6793" s="3"/>
      <c r="BL6793" s="3"/>
      <c r="BN6793" s="3"/>
      <c r="BP6793" s="3"/>
    </row>
    <row r="6794" spans="1:68" x14ac:dyDescent="0.25">
      <c r="A6794" s="1"/>
      <c r="B6794" s="2"/>
      <c r="BJ6794" s="3"/>
      <c r="BL6794" s="3"/>
      <c r="BN6794" s="3"/>
      <c r="BP6794" s="3"/>
    </row>
    <row r="6795" spans="1:68" x14ac:dyDescent="0.25">
      <c r="A6795" s="1"/>
      <c r="B6795" s="2"/>
      <c r="BJ6795" s="3"/>
      <c r="BL6795" s="3"/>
      <c r="BN6795" s="3"/>
      <c r="BP6795" s="3"/>
    </row>
    <row r="6796" spans="1:68" x14ac:dyDescent="0.25">
      <c r="A6796" s="1"/>
      <c r="B6796" s="2"/>
      <c r="BJ6796" s="3"/>
      <c r="BL6796" s="3"/>
      <c r="BN6796" s="3"/>
      <c r="BP6796" s="3"/>
    </row>
    <row r="6797" spans="1:68" x14ac:dyDescent="0.25">
      <c r="A6797" s="1"/>
      <c r="B6797" s="2"/>
      <c r="BJ6797" s="3"/>
      <c r="BL6797" s="3"/>
      <c r="BN6797" s="3"/>
      <c r="BP6797" s="3"/>
    </row>
    <row r="6798" spans="1:68" x14ac:dyDescent="0.25">
      <c r="A6798" s="1"/>
      <c r="B6798" s="2"/>
      <c r="BJ6798" s="3"/>
      <c r="BL6798" s="3"/>
      <c r="BN6798" s="3"/>
      <c r="BP6798" s="3"/>
    </row>
    <row r="6799" spans="1:68" x14ac:dyDescent="0.25">
      <c r="A6799" s="1"/>
      <c r="B6799" s="2"/>
      <c r="BJ6799" s="3"/>
      <c r="BL6799" s="3"/>
      <c r="BN6799" s="3"/>
      <c r="BP6799" s="3"/>
    </row>
    <row r="6800" spans="1:68" x14ac:dyDescent="0.25">
      <c r="A6800" s="1"/>
      <c r="B6800" s="2"/>
      <c r="BJ6800" s="3"/>
      <c r="BL6800" s="3"/>
      <c r="BN6800" s="3"/>
      <c r="BP6800" s="3"/>
    </row>
    <row r="6801" spans="1:68" x14ac:dyDescent="0.25">
      <c r="A6801" s="1"/>
      <c r="B6801" s="2"/>
      <c r="BJ6801" s="3"/>
      <c r="BL6801" s="3"/>
      <c r="BN6801" s="3"/>
      <c r="BP6801" s="3"/>
    </row>
    <row r="6802" spans="1:68" x14ac:dyDescent="0.25">
      <c r="A6802" s="1"/>
      <c r="B6802" s="2"/>
      <c r="BJ6802" s="3"/>
      <c r="BL6802" s="3"/>
      <c r="BN6802" s="3"/>
      <c r="BP6802" s="3"/>
    </row>
    <row r="6803" spans="1:68" x14ac:dyDescent="0.25">
      <c r="A6803" s="1"/>
      <c r="B6803" s="2"/>
      <c r="BJ6803" s="3"/>
      <c r="BL6803" s="3"/>
      <c r="BN6803" s="3"/>
      <c r="BP6803" s="3"/>
    </row>
    <row r="6804" spans="1:68" x14ac:dyDescent="0.25">
      <c r="A6804" s="1"/>
      <c r="B6804" s="2"/>
      <c r="BJ6804" s="3"/>
      <c r="BL6804" s="3"/>
      <c r="BN6804" s="3"/>
      <c r="BP6804" s="3"/>
    </row>
    <row r="6805" spans="1:68" x14ac:dyDescent="0.25">
      <c r="A6805" s="1"/>
      <c r="B6805" s="2"/>
      <c r="BJ6805" s="3"/>
      <c r="BL6805" s="3"/>
      <c r="BN6805" s="3"/>
      <c r="BP6805" s="3"/>
    </row>
    <row r="6806" spans="1:68" x14ac:dyDescent="0.25">
      <c r="A6806" s="1"/>
      <c r="B6806" s="2"/>
      <c r="BJ6806" s="3"/>
      <c r="BL6806" s="3"/>
      <c r="BN6806" s="3"/>
      <c r="BP6806" s="3"/>
    </row>
    <row r="6807" spans="1:68" x14ac:dyDescent="0.25">
      <c r="A6807" s="1"/>
      <c r="B6807" s="2"/>
      <c r="BJ6807" s="3"/>
      <c r="BL6807" s="3"/>
      <c r="BN6807" s="3"/>
      <c r="BP6807" s="3"/>
    </row>
    <row r="6808" spans="1:68" x14ac:dyDescent="0.25">
      <c r="A6808" s="1"/>
      <c r="B6808" s="2"/>
      <c r="BJ6808" s="3"/>
      <c r="BL6808" s="3"/>
      <c r="BN6808" s="3"/>
      <c r="BP6808" s="3"/>
    </row>
    <row r="6809" spans="1:68" x14ac:dyDescent="0.25">
      <c r="A6809" s="1"/>
      <c r="B6809" s="2"/>
      <c r="BJ6809" s="3"/>
      <c r="BL6809" s="3"/>
      <c r="BN6809" s="3"/>
      <c r="BP6809" s="3"/>
    </row>
    <row r="6810" spans="1:68" x14ac:dyDescent="0.25">
      <c r="A6810" s="1"/>
      <c r="B6810" s="2"/>
      <c r="BJ6810" s="3"/>
      <c r="BL6810" s="3"/>
      <c r="BN6810" s="3"/>
      <c r="BP6810" s="3"/>
    </row>
    <row r="6811" spans="1:68" x14ac:dyDescent="0.25">
      <c r="A6811" s="1"/>
      <c r="B6811" s="2"/>
      <c r="BJ6811" s="3"/>
      <c r="BL6811" s="3"/>
      <c r="BN6811" s="3"/>
      <c r="BP6811" s="3"/>
    </row>
    <row r="6812" spans="1:68" x14ac:dyDescent="0.25">
      <c r="A6812" s="1"/>
      <c r="B6812" s="2"/>
      <c r="BJ6812" s="3"/>
      <c r="BL6812" s="3"/>
      <c r="BN6812" s="3"/>
      <c r="BP6812" s="3"/>
    </row>
    <row r="6813" spans="1:68" x14ac:dyDescent="0.25">
      <c r="A6813" s="1"/>
      <c r="B6813" s="2"/>
      <c r="BJ6813" s="3"/>
      <c r="BL6813" s="3"/>
      <c r="BN6813" s="3"/>
      <c r="BP6813" s="3"/>
    </row>
    <row r="6814" spans="1:68" x14ac:dyDescent="0.25">
      <c r="A6814" s="1"/>
      <c r="B6814" s="2"/>
      <c r="BJ6814" s="3"/>
      <c r="BL6814" s="3"/>
      <c r="BN6814" s="3"/>
      <c r="BP6814" s="3"/>
    </row>
    <row r="6815" spans="1:68" x14ac:dyDescent="0.25">
      <c r="A6815" s="1"/>
      <c r="B6815" s="2"/>
      <c r="BJ6815" s="3"/>
      <c r="BL6815" s="3"/>
      <c r="BN6815" s="3"/>
      <c r="BP6815" s="3"/>
    </row>
    <row r="6816" spans="1:68" x14ac:dyDescent="0.25">
      <c r="A6816" s="1"/>
      <c r="B6816" s="2"/>
      <c r="BJ6816" s="3"/>
      <c r="BL6816" s="3"/>
      <c r="BN6816" s="3"/>
      <c r="BP6816" s="3"/>
    </row>
    <row r="6817" spans="1:68" x14ac:dyDescent="0.25">
      <c r="A6817" s="1"/>
      <c r="B6817" s="2"/>
      <c r="BJ6817" s="3"/>
      <c r="BL6817" s="3"/>
      <c r="BN6817" s="3"/>
      <c r="BP6817" s="3"/>
    </row>
    <row r="6818" spans="1:68" x14ac:dyDescent="0.25">
      <c r="A6818" s="1"/>
      <c r="B6818" s="2"/>
      <c r="BJ6818" s="3"/>
      <c r="BL6818" s="3"/>
      <c r="BN6818" s="3"/>
      <c r="BP6818" s="3"/>
    </row>
    <row r="6819" spans="1:68" x14ac:dyDescent="0.25">
      <c r="A6819" s="1"/>
      <c r="B6819" s="2"/>
      <c r="BJ6819" s="3"/>
      <c r="BL6819" s="3"/>
      <c r="BN6819" s="3"/>
      <c r="BP6819" s="3"/>
    </row>
    <row r="6820" spans="1:68" x14ac:dyDescent="0.25">
      <c r="A6820" s="1"/>
      <c r="B6820" s="2"/>
      <c r="BJ6820" s="3"/>
      <c r="BL6820" s="3"/>
      <c r="BN6820" s="3"/>
      <c r="BP6820" s="3"/>
    </row>
    <row r="6821" spans="1:68" x14ac:dyDescent="0.25">
      <c r="A6821" s="1"/>
      <c r="B6821" s="2"/>
      <c r="BJ6821" s="3"/>
      <c r="BL6821" s="3"/>
      <c r="BN6821" s="3"/>
      <c r="BP6821" s="3"/>
    </row>
    <row r="6822" spans="1:68" x14ac:dyDescent="0.25">
      <c r="A6822" s="1"/>
      <c r="B6822" s="2"/>
      <c r="BJ6822" s="3"/>
      <c r="BL6822" s="3"/>
      <c r="BN6822" s="3"/>
      <c r="BP6822" s="3"/>
    </row>
    <row r="6823" spans="1:68" x14ac:dyDescent="0.25">
      <c r="A6823" s="1"/>
      <c r="B6823" s="2"/>
      <c r="BJ6823" s="3"/>
      <c r="BL6823" s="3"/>
      <c r="BN6823" s="3"/>
      <c r="BP6823" s="3"/>
    </row>
    <row r="6824" spans="1:68" x14ac:dyDescent="0.25">
      <c r="A6824" s="1"/>
      <c r="B6824" s="2"/>
      <c r="BJ6824" s="3"/>
      <c r="BL6824" s="3"/>
      <c r="BN6824" s="3"/>
      <c r="BP6824" s="3"/>
    </row>
    <row r="6825" spans="1:68" x14ac:dyDescent="0.25">
      <c r="A6825" s="1"/>
      <c r="B6825" s="2"/>
      <c r="BJ6825" s="3"/>
      <c r="BL6825" s="3"/>
      <c r="BN6825" s="3"/>
      <c r="BP6825" s="3"/>
    </row>
    <row r="6826" spans="1:68" x14ac:dyDescent="0.25">
      <c r="A6826" s="1"/>
      <c r="B6826" s="2"/>
      <c r="BJ6826" s="3"/>
      <c r="BL6826" s="3"/>
      <c r="BN6826" s="3"/>
      <c r="BP6826" s="3"/>
    </row>
    <row r="6827" spans="1:68" x14ac:dyDescent="0.25">
      <c r="A6827" s="1"/>
      <c r="B6827" s="2"/>
      <c r="BJ6827" s="3"/>
      <c r="BL6827" s="3"/>
      <c r="BN6827" s="3"/>
      <c r="BP6827" s="3"/>
    </row>
    <row r="6828" spans="1:68" x14ac:dyDescent="0.25">
      <c r="A6828" s="1"/>
      <c r="B6828" s="2"/>
      <c r="BJ6828" s="3"/>
      <c r="BL6828" s="3"/>
      <c r="BN6828" s="3"/>
      <c r="BP6828" s="3"/>
    </row>
    <row r="6829" spans="1:68" x14ac:dyDescent="0.25">
      <c r="A6829" s="1"/>
      <c r="B6829" s="2"/>
      <c r="BJ6829" s="3"/>
      <c r="BL6829" s="3"/>
      <c r="BN6829" s="3"/>
      <c r="BP6829" s="3"/>
    </row>
    <row r="6830" spans="1:68" x14ac:dyDescent="0.25">
      <c r="A6830" s="1"/>
      <c r="B6830" s="2"/>
      <c r="BJ6830" s="3"/>
      <c r="BL6830" s="3"/>
      <c r="BN6830" s="3"/>
      <c r="BP6830" s="3"/>
    </row>
    <row r="6831" spans="1:68" x14ac:dyDescent="0.25">
      <c r="A6831" s="1"/>
      <c r="B6831" s="2"/>
      <c r="BJ6831" s="3"/>
      <c r="BL6831" s="3"/>
      <c r="BN6831" s="3"/>
      <c r="BP6831" s="3"/>
    </row>
    <row r="6832" spans="1:68" x14ac:dyDescent="0.25">
      <c r="A6832" s="1"/>
      <c r="B6832" s="2"/>
      <c r="BJ6832" s="3"/>
      <c r="BL6832" s="3"/>
      <c r="BN6832" s="3"/>
      <c r="BP6832" s="3"/>
    </row>
    <row r="6833" spans="1:68" x14ac:dyDescent="0.25">
      <c r="A6833" s="1"/>
      <c r="B6833" s="2"/>
      <c r="BJ6833" s="3"/>
      <c r="BL6833" s="3"/>
      <c r="BN6833" s="3"/>
      <c r="BP6833" s="3"/>
    </row>
    <row r="6834" spans="1:68" x14ac:dyDescent="0.25">
      <c r="A6834" s="1"/>
      <c r="B6834" s="2"/>
      <c r="BJ6834" s="3"/>
      <c r="BL6834" s="3"/>
      <c r="BN6834" s="3"/>
      <c r="BP6834" s="3"/>
    </row>
    <row r="6835" spans="1:68" x14ac:dyDescent="0.25">
      <c r="A6835" s="1"/>
      <c r="B6835" s="2"/>
      <c r="BJ6835" s="3"/>
      <c r="BL6835" s="3"/>
      <c r="BN6835" s="3"/>
      <c r="BP6835" s="3"/>
    </row>
    <row r="6836" spans="1:68" x14ac:dyDescent="0.25">
      <c r="A6836" s="1"/>
      <c r="B6836" s="2"/>
      <c r="BJ6836" s="3"/>
      <c r="BL6836" s="3"/>
      <c r="BN6836" s="3"/>
      <c r="BP6836" s="3"/>
    </row>
    <row r="6837" spans="1:68" x14ac:dyDescent="0.25">
      <c r="A6837" s="1"/>
      <c r="B6837" s="2"/>
      <c r="BJ6837" s="3"/>
      <c r="BL6837" s="3"/>
      <c r="BN6837" s="3"/>
      <c r="BP6837" s="3"/>
    </row>
    <row r="6838" spans="1:68" x14ac:dyDescent="0.25">
      <c r="A6838" s="1"/>
      <c r="B6838" s="2"/>
      <c r="BJ6838" s="3"/>
      <c r="BL6838" s="3"/>
      <c r="BN6838" s="3"/>
      <c r="BP6838" s="3"/>
    </row>
    <row r="6839" spans="1:68" x14ac:dyDescent="0.25">
      <c r="A6839" s="1"/>
      <c r="B6839" s="2"/>
      <c r="BJ6839" s="3"/>
      <c r="BL6839" s="3"/>
      <c r="BN6839" s="3"/>
      <c r="BP6839" s="3"/>
    </row>
    <row r="6840" spans="1:68" x14ac:dyDescent="0.25">
      <c r="A6840" s="1"/>
      <c r="B6840" s="2"/>
      <c r="BJ6840" s="3"/>
      <c r="BL6840" s="3"/>
      <c r="BN6840" s="3"/>
      <c r="BP6840" s="3"/>
    </row>
    <row r="6841" spans="1:68" x14ac:dyDescent="0.25">
      <c r="A6841" s="1"/>
      <c r="B6841" s="2"/>
      <c r="BJ6841" s="3"/>
      <c r="BL6841" s="3"/>
      <c r="BN6841" s="3"/>
      <c r="BP6841" s="3"/>
    </row>
    <row r="6842" spans="1:68" x14ac:dyDescent="0.25">
      <c r="A6842" s="1"/>
      <c r="B6842" s="2"/>
      <c r="BJ6842" s="3"/>
      <c r="BL6842" s="3"/>
      <c r="BN6842" s="3"/>
      <c r="BP6842" s="3"/>
    </row>
    <row r="6843" spans="1:68" x14ac:dyDescent="0.25">
      <c r="A6843" s="1"/>
      <c r="B6843" s="2"/>
      <c r="BJ6843" s="3"/>
      <c r="BL6843" s="3"/>
      <c r="BN6843" s="3"/>
      <c r="BP6843" s="3"/>
    </row>
    <row r="6844" spans="1:68" x14ac:dyDescent="0.25">
      <c r="A6844" s="1"/>
      <c r="B6844" s="2"/>
      <c r="BJ6844" s="3"/>
      <c r="BL6844" s="3"/>
      <c r="BN6844" s="3"/>
      <c r="BP6844" s="3"/>
    </row>
    <row r="6845" spans="1:68" x14ac:dyDescent="0.25">
      <c r="A6845" s="1"/>
      <c r="B6845" s="2"/>
      <c r="BJ6845" s="3"/>
      <c r="BL6845" s="3"/>
      <c r="BN6845" s="3"/>
      <c r="BP6845" s="3"/>
    </row>
    <row r="6846" spans="1:68" x14ac:dyDescent="0.25">
      <c r="A6846" s="1"/>
      <c r="B6846" s="2"/>
      <c r="BJ6846" s="3"/>
      <c r="BL6846" s="3"/>
      <c r="BN6846" s="3"/>
      <c r="BP6846" s="3"/>
    </row>
    <row r="6847" spans="1:68" x14ac:dyDescent="0.25">
      <c r="A6847" s="1"/>
      <c r="B6847" s="2"/>
      <c r="BJ6847" s="3"/>
      <c r="BL6847" s="3"/>
      <c r="BN6847" s="3"/>
      <c r="BP6847" s="3"/>
    </row>
    <row r="6848" spans="1:68" x14ac:dyDescent="0.25">
      <c r="A6848" s="1"/>
      <c r="B6848" s="2"/>
      <c r="BJ6848" s="3"/>
      <c r="BL6848" s="3"/>
      <c r="BN6848" s="3"/>
      <c r="BP6848" s="3"/>
    </row>
    <row r="6849" spans="1:68" x14ac:dyDescent="0.25">
      <c r="A6849" s="1"/>
      <c r="B6849" s="2"/>
      <c r="BJ6849" s="3"/>
      <c r="BL6849" s="3"/>
      <c r="BN6849" s="3"/>
      <c r="BP6849" s="3"/>
    </row>
    <row r="6850" spans="1:68" x14ac:dyDescent="0.25">
      <c r="A6850" s="1"/>
      <c r="B6850" s="2"/>
      <c r="BJ6850" s="3"/>
      <c r="BL6850" s="3"/>
      <c r="BN6850" s="3"/>
      <c r="BP6850" s="3"/>
    </row>
    <row r="6851" spans="1:68" x14ac:dyDescent="0.25">
      <c r="A6851" s="1"/>
      <c r="B6851" s="2"/>
      <c r="BJ6851" s="3"/>
      <c r="BL6851" s="3"/>
      <c r="BN6851" s="3"/>
      <c r="BP6851" s="3"/>
    </row>
    <row r="6852" spans="1:68" x14ac:dyDescent="0.25">
      <c r="A6852" s="1"/>
      <c r="B6852" s="2"/>
      <c r="BJ6852" s="3"/>
      <c r="BL6852" s="3"/>
      <c r="BN6852" s="3"/>
      <c r="BP6852" s="3"/>
    </row>
    <row r="6853" spans="1:68" x14ac:dyDescent="0.25">
      <c r="A6853" s="1"/>
      <c r="B6853" s="2"/>
      <c r="BJ6853" s="3"/>
      <c r="BL6853" s="3"/>
      <c r="BN6853" s="3"/>
      <c r="BP6853" s="3"/>
    </row>
    <row r="6854" spans="1:68" x14ac:dyDescent="0.25">
      <c r="A6854" s="1"/>
      <c r="B6854" s="2"/>
      <c r="BJ6854" s="3"/>
      <c r="BL6854" s="3"/>
      <c r="BN6854" s="3"/>
      <c r="BP6854" s="3"/>
    </row>
    <row r="6855" spans="1:68" x14ac:dyDescent="0.25">
      <c r="A6855" s="1"/>
      <c r="B6855" s="2"/>
      <c r="BJ6855" s="3"/>
      <c r="BL6855" s="3"/>
      <c r="BN6855" s="3"/>
      <c r="BP6855" s="3"/>
    </row>
    <row r="6856" spans="1:68" x14ac:dyDescent="0.25">
      <c r="A6856" s="1"/>
      <c r="B6856" s="2"/>
      <c r="BJ6856" s="3"/>
      <c r="BL6856" s="3"/>
      <c r="BN6856" s="3"/>
      <c r="BP6856" s="3"/>
    </row>
    <row r="6857" spans="1:68" x14ac:dyDescent="0.25">
      <c r="A6857" s="1"/>
      <c r="B6857" s="2"/>
      <c r="BJ6857" s="3"/>
      <c r="BL6857" s="3"/>
      <c r="BN6857" s="3"/>
      <c r="BP6857" s="3"/>
    </row>
    <row r="6858" spans="1:68" x14ac:dyDescent="0.25">
      <c r="A6858" s="1"/>
      <c r="B6858" s="2"/>
      <c r="BJ6858" s="3"/>
      <c r="BL6858" s="3"/>
      <c r="BN6858" s="3"/>
      <c r="BP6858" s="3"/>
    </row>
    <row r="6859" spans="1:68" x14ac:dyDescent="0.25">
      <c r="A6859" s="1"/>
      <c r="B6859" s="2"/>
      <c r="BJ6859" s="3"/>
      <c r="BL6859" s="3"/>
      <c r="BN6859" s="3"/>
      <c r="BP6859" s="3"/>
    </row>
    <row r="6860" spans="1:68" x14ac:dyDescent="0.25">
      <c r="A6860" s="1"/>
      <c r="B6860" s="2"/>
      <c r="BJ6860" s="3"/>
      <c r="BL6860" s="3"/>
      <c r="BN6860" s="3"/>
      <c r="BP6860" s="3"/>
    </row>
    <row r="6861" spans="1:68" x14ac:dyDescent="0.25">
      <c r="A6861" s="1"/>
      <c r="B6861" s="2"/>
      <c r="BJ6861" s="3"/>
      <c r="BL6861" s="3"/>
      <c r="BN6861" s="3"/>
      <c r="BP6861" s="3"/>
    </row>
    <row r="6862" spans="1:68" x14ac:dyDescent="0.25">
      <c r="A6862" s="1"/>
      <c r="B6862" s="2"/>
      <c r="BJ6862" s="3"/>
      <c r="BL6862" s="3"/>
      <c r="BN6862" s="3"/>
      <c r="BP6862" s="3"/>
    </row>
    <row r="6863" spans="1:68" x14ac:dyDescent="0.25">
      <c r="A6863" s="1"/>
      <c r="B6863" s="2"/>
      <c r="BJ6863" s="3"/>
      <c r="BL6863" s="3"/>
      <c r="BN6863" s="3"/>
      <c r="BP6863" s="3"/>
    </row>
    <row r="6864" spans="1:68" x14ac:dyDescent="0.25">
      <c r="A6864" s="1"/>
      <c r="B6864" s="2"/>
      <c r="BJ6864" s="3"/>
      <c r="BL6864" s="3"/>
      <c r="BN6864" s="3"/>
      <c r="BP6864" s="3"/>
    </row>
    <row r="6865" spans="1:68" x14ac:dyDescent="0.25">
      <c r="A6865" s="1"/>
      <c r="B6865" s="2"/>
      <c r="BJ6865" s="3"/>
      <c r="BL6865" s="3"/>
      <c r="BN6865" s="3"/>
      <c r="BP6865" s="3"/>
    </row>
    <row r="6866" spans="1:68" x14ac:dyDescent="0.25">
      <c r="A6866" s="1"/>
      <c r="B6866" s="2"/>
      <c r="BJ6866" s="3"/>
      <c r="BL6866" s="3"/>
      <c r="BN6866" s="3"/>
      <c r="BP6866" s="3"/>
    </row>
    <row r="6867" spans="1:68" x14ac:dyDescent="0.25">
      <c r="A6867" s="1"/>
      <c r="B6867" s="2"/>
      <c r="BJ6867" s="3"/>
      <c r="BL6867" s="3"/>
      <c r="BN6867" s="3"/>
      <c r="BP6867" s="3"/>
    </row>
    <row r="6868" spans="1:68" x14ac:dyDescent="0.25">
      <c r="A6868" s="1"/>
      <c r="B6868" s="2"/>
      <c r="BJ6868" s="3"/>
      <c r="BL6868" s="3"/>
      <c r="BN6868" s="3"/>
      <c r="BP6868" s="3"/>
    </row>
    <row r="6869" spans="1:68" x14ac:dyDescent="0.25">
      <c r="A6869" s="1"/>
      <c r="B6869" s="2"/>
      <c r="BJ6869" s="3"/>
      <c r="BL6869" s="3"/>
      <c r="BN6869" s="3"/>
      <c r="BP6869" s="3"/>
    </row>
    <row r="6870" spans="1:68" x14ac:dyDescent="0.25">
      <c r="A6870" s="1"/>
      <c r="B6870" s="2"/>
      <c r="BJ6870" s="3"/>
      <c r="BL6870" s="3"/>
      <c r="BN6870" s="3"/>
      <c r="BP6870" s="3"/>
    </row>
    <row r="6871" spans="1:68" x14ac:dyDescent="0.25">
      <c r="A6871" s="1"/>
      <c r="B6871" s="2"/>
      <c r="BJ6871" s="3"/>
      <c r="BL6871" s="3"/>
      <c r="BN6871" s="3"/>
      <c r="BP6871" s="3"/>
    </row>
    <row r="6872" spans="1:68" x14ac:dyDescent="0.25">
      <c r="A6872" s="1"/>
      <c r="B6872" s="2"/>
      <c r="BJ6872" s="3"/>
      <c r="BL6872" s="3"/>
      <c r="BN6872" s="3"/>
      <c r="BP6872" s="3"/>
    </row>
    <row r="6873" spans="1:68" x14ac:dyDescent="0.25">
      <c r="A6873" s="1"/>
      <c r="B6873" s="2"/>
      <c r="BJ6873" s="3"/>
      <c r="BL6873" s="3"/>
      <c r="BN6873" s="3"/>
      <c r="BP6873" s="3"/>
    </row>
    <row r="6874" spans="1:68" x14ac:dyDescent="0.25">
      <c r="A6874" s="1"/>
      <c r="B6874" s="2"/>
      <c r="BJ6874" s="3"/>
      <c r="BL6874" s="3"/>
      <c r="BN6874" s="3"/>
      <c r="BP6874" s="3"/>
    </row>
    <row r="6875" spans="1:68" x14ac:dyDescent="0.25">
      <c r="A6875" s="1"/>
      <c r="B6875" s="2"/>
      <c r="BJ6875" s="3"/>
      <c r="BL6875" s="3"/>
      <c r="BN6875" s="3"/>
      <c r="BP6875" s="3"/>
    </row>
    <row r="6876" spans="1:68" x14ac:dyDescent="0.25">
      <c r="A6876" s="1"/>
      <c r="B6876" s="2"/>
      <c r="BJ6876" s="3"/>
      <c r="BL6876" s="3"/>
      <c r="BN6876" s="3"/>
      <c r="BP6876" s="3"/>
    </row>
    <row r="6877" spans="1:68" x14ac:dyDescent="0.25">
      <c r="A6877" s="1"/>
      <c r="B6877" s="2"/>
      <c r="BJ6877" s="3"/>
      <c r="BL6877" s="3"/>
      <c r="BN6877" s="3"/>
      <c r="BP6877" s="3"/>
    </row>
    <row r="6878" spans="1:68" x14ac:dyDescent="0.25">
      <c r="A6878" s="1"/>
      <c r="B6878" s="2"/>
      <c r="BJ6878" s="3"/>
      <c r="BL6878" s="3"/>
      <c r="BN6878" s="3"/>
      <c r="BP6878" s="3"/>
    </row>
    <row r="6879" spans="1:68" x14ac:dyDescent="0.25">
      <c r="A6879" s="1"/>
      <c r="B6879" s="2"/>
      <c r="BJ6879" s="3"/>
      <c r="BL6879" s="3"/>
      <c r="BN6879" s="3"/>
      <c r="BP6879" s="3"/>
    </row>
    <row r="6880" spans="1:68" x14ac:dyDescent="0.25">
      <c r="A6880" s="1"/>
      <c r="B6880" s="2"/>
      <c r="BJ6880" s="3"/>
      <c r="BL6880" s="3"/>
      <c r="BN6880" s="3"/>
      <c r="BP6880" s="3"/>
    </row>
    <row r="6881" spans="1:68" x14ac:dyDescent="0.25">
      <c r="A6881" s="1"/>
      <c r="B6881" s="2"/>
      <c r="BJ6881" s="3"/>
      <c r="BL6881" s="3"/>
      <c r="BN6881" s="3"/>
      <c r="BP6881" s="3"/>
    </row>
    <row r="6882" spans="1:68" x14ac:dyDescent="0.25">
      <c r="A6882" s="1"/>
      <c r="B6882" s="2"/>
      <c r="BJ6882" s="3"/>
      <c r="BL6882" s="3"/>
      <c r="BN6882" s="3"/>
      <c r="BP6882" s="3"/>
    </row>
    <row r="6883" spans="1:68" x14ac:dyDescent="0.25">
      <c r="A6883" s="1"/>
      <c r="B6883" s="2"/>
      <c r="BJ6883" s="3"/>
      <c r="BL6883" s="3"/>
      <c r="BN6883" s="3"/>
      <c r="BP6883" s="3"/>
    </row>
    <row r="6884" spans="1:68" x14ac:dyDescent="0.25">
      <c r="A6884" s="1"/>
      <c r="B6884" s="2"/>
      <c r="BJ6884" s="3"/>
      <c r="BL6884" s="3"/>
      <c r="BN6884" s="3"/>
      <c r="BP6884" s="3"/>
    </row>
    <row r="6885" spans="1:68" x14ac:dyDescent="0.25">
      <c r="A6885" s="1"/>
      <c r="B6885" s="2"/>
      <c r="BJ6885" s="3"/>
      <c r="BL6885" s="3"/>
      <c r="BN6885" s="3"/>
      <c r="BP6885" s="3"/>
    </row>
    <row r="6886" spans="1:68" x14ac:dyDescent="0.25">
      <c r="A6886" s="1"/>
      <c r="B6886" s="2"/>
      <c r="BJ6886" s="3"/>
      <c r="BL6886" s="3"/>
      <c r="BN6886" s="3"/>
      <c r="BP6886" s="3"/>
    </row>
    <row r="6887" spans="1:68" x14ac:dyDescent="0.25">
      <c r="A6887" s="1"/>
      <c r="B6887" s="2"/>
      <c r="BJ6887" s="3"/>
      <c r="BL6887" s="3"/>
      <c r="BN6887" s="3"/>
      <c r="BP6887" s="3"/>
    </row>
    <row r="6888" spans="1:68" x14ac:dyDescent="0.25">
      <c r="A6888" s="1"/>
      <c r="B6888" s="2"/>
      <c r="BJ6888" s="3"/>
      <c r="BL6888" s="3"/>
      <c r="BN6888" s="3"/>
      <c r="BP6888" s="3"/>
    </row>
    <row r="6889" spans="1:68" x14ac:dyDescent="0.25">
      <c r="A6889" s="1"/>
      <c r="B6889" s="2"/>
      <c r="BJ6889" s="3"/>
      <c r="BL6889" s="3"/>
      <c r="BN6889" s="3"/>
      <c r="BP6889" s="3"/>
    </row>
    <row r="6890" spans="1:68" x14ac:dyDescent="0.25">
      <c r="A6890" s="1"/>
      <c r="B6890" s="2"/>
      <c r="BJ6890" s="3"/>
      <c r="BL6890" s="3"/>
      <c r="BN6890" s="3"/>
      <c r="BP6890" s="3"/>
    </row>
    <row r="6891" spans="1:68" x14ac:dyDescent="0.25">
      <c r="A6891" s="1"/>
      <c r="B6891" s="2"/>
      <c r="BJ6891" s="3"/>
      <c r="BL6891" s="3"/>
      <c r="BN6891" s="3"/>
      <c r="BP6891" s="3"/>
    </row>
    <row r="6892" spans="1:68" x14ac:dyDescent="0.25">
      <c r="A6892" s="1"/>
      <c r="B6892" s="2"/>
      <c r="BJ6892" s="3"/>
      <c r="BL6892" s="3"/>
      <c r="BN6892" s="3"/>
      <c r="BP6892" s="3"/>
    </row>
    <row r="6893" spans="1:68" x14ac:dyDescent="0.25">
      <c r="A6893" s="1"/>
      <c r="B6893" s="2"/>
      <c r="BJ6893" s="3"/>
      <c r="BL6893" s="3"/>
      <c r="BN6893" s="3"/>
      <c r="BP6893" s="3"/>
    </row>
    <row r="6894" spans="1:68" x14ac:dyDescent="0.25">
      <c r="A6894" s="1"/>
      <c r="B6894" s="2"/>
      <c r="BJ6894" s="3"/>
      <c r="BL6894" s="3"/>
      <c r="BN6894" s="3"/>
      <c r="BP6894" s="3"/>
    </row>
    <row r="6895" spans="1:68" x14ac:dyDescent="0.25">
      <c r="A6895" s="1"/>
      <c r="B6895" s="2"/>
      <c r="BJ6895" s="3"/>
      <c r="BL6895" s="3"/>
      <c r="BN6895" s="3"/>
      <c r="BP6895" s="3"/>
    </row>
    <row r="6896" spans="1:68" x14ac:dyDescent="0.25">
      <c r="A6896" s="1"/>
      <c r="B6896" s="2"/>
      <c r="BJ6896" s="3"/>
      <c r="BL6896" s="3"/>
      <c r="BN6896" s="3"/>
      <c r="BP6896" s="3"/>
    </row>
    <row r="6897" spans="1:68" x14ac:dyDescent="0.25">
      <c r="A6897" s="1"/>
      <c r="B6897" s="2"/>
      <c r="BJ6897" s="3"/>
      <c r="BL6897" s="3"/>
      <c r="BN6897" s="3"/>
      <c r="BP6897" s="3"/>
    </row>
    <row r="6898" spans="1:68" x14ac:dyDescent="0.25">
      <c r="A6898" s="1"/>
      <c r="B6898" s="2"/>
      <c r="BJ6898" s="3"/>
      <c r="BL6898" s="3"/>
      <c r="BN6898" s="3"/>
      <c r="BP6898" s="3"/>
    </row>
    <row r="6899" spans="1:68" x14ac:dyDescent="0.25">
      <c r="A6899" s="1"/>
      <c r="B6899" s="2"/>
      <c r="BJ6899" s="3"/>
      <c r="BL6899" s="3"/>
      <c r="BN6899" s="3"/>
      <c r="BP6899" s="3"/>
    </row>
    <row r="6900" spans="1:68" x14ac:dyDescent="0.25">
      <c r="A6900" s="1"/>
      <c r="B6900" s="2"/>
      <c r="BJ6900" s="3"/>
      <c r="BL6900" s="3"/>
      <c r="BN6900" s="3"/>
      <c r="BP6900" s="3"/>
    </row>
    <row r="6901" spans="1:68" x14ac:dyDescent="0.25">
      <c r="A6901" s="1"/>
      <c r="B6901" s="2"/>
      <c r="BJ6901" s="3"/>
      <c r="BL6901" s="3"/>
      <c r="BN6901" s="3"/>
      <c r="BP6901" s="3"/>
    </row>
    <row r="6902" spans="1:68" x14ac:dyDescent="0.25">
      <c r="A6902" s="1"/>
      <c r="B6902" s="2"/>
      <c r="BJ6902" s="3"/>
      <c r="BL6902" s="3"/>
      <c r="BN6902" s="3"/>
      <c r="BP6902" s="3"/>
    </row>
    <row r="6903" spans="1:68" x14ac:dyDescent="0.25">
      <c r="A6903" s="1"/>
      <c r="B6903" s="2"/>
      <c r="BJ6903" s="3"/>
      <c r="BL6903" s="3"/>
      <c r="BN6903" s="3"/>
      <c r="BP6903" s="3"/>
    </row>
    <row r="6904" spans="1:68" x14ac:dyDescent="0.25">
      <c r="A6904" s="1"/>
      <c r="B6904" s="2"/>
      <c r="BJ6904" s="3"/>
      <c r="BL6904" s="3"/>
      <c r="BN6904" s="3"/>
      <c r="BP6904" s="3"/>
    </row>
    <row r="6905" spans="1:68" x14ac:dyDescent="0.25">
      <c r="A6905" s="1"/>
      <c r="B6905" s="2"/>
      <c r="BJ6905" s="3"/>
      <c r="BL6905" s="3"/>
      <c r="BN6905" s="3"/>
      <c r="BP6905" s="3"/>
    </row>
    <row r="6906" spans="1:68" x14ac:dyDescent="0.25">
      <c r="A6906" s="1"/>
      <c r="B6906" s="2"/>
      <c r="BJ6906" s="3"/>
      <c r="BL6906" s="3"/>
      <c r="BN6906" s="3"/>
      <c r="BP6906" s="3"/>
    </row>
    <row r="6907" spans="1:68" x14ac:dyDescent="0.25">
      <c r="A6907" s="1"/>
      <c r="B6907" s="2"/>
      <c r="BJ6907" s="3"/>
      <c r="BL6907" s="3"/>
      <c r="BN6907" s="3"/>
      <c r="BP6907" s="3"/>
    </row>
    <row r="6908" spans="1:68" x14ac:dyDescent="0.25">
      <c r="A6908" s="1"/>
      <c r="B6908" s="2"/>
      <c r="BJ6908" s="3"/>
      <c r="BL6908" s="3"/>
      <c r="BN6908" s="3"/>
      <c r="BP6908" s="3"/>
    </row>
    <row r="6909" spans="1:68" x14ac:dyDescent="0.25">
      <c r="A6909" s="1"/>
      <c r="B6909" s="2"/>
      <c r="BJ6909" s="3"/>
      <c r="BL6909" s="3"/>
      <c r="BN6909" s="3"/>
      <c r="BP6909" s="3"/>
    </row>
    <row r="6910" spans="1:68" x14ac:dyDescent="0.25">
      <c r="A6910" s="1"/>
      <c r="B6910" s="2"/>
      <c r="BJ6910" s="3"/>
      <c r="BL6910" s="3"/>
      <c r="BN6910" s="3"/>
      <c r="BP6910" s="3"/>
    </row>
    <row r="6911" spans="1:68" x14ac:dyDescent="0.25">
      <c r="A6911" s="1"/>
      <c r="B6911" s="2"/>
      <c r="BJ6911" s="3"/>
      <c r="BL6911" s="3"/>
      <c r="BN6911" s="3"/>
      <c r="BP6911" s="3"/>
    </row>
    <row r="6912" spans="1:68" x14ac:dyDescent="0.25">
      <c r="A6912" s="1"/>
      <c r="B6912" s="2"/>
      <c r="BJ6912" s="3"/>
      <c r="BL6912" s="3"/>
      <c r="BN6912" s="3"/>
      <c r="BP6912" s="3"/>
    </row>
    <row r="6913" spans="1:68" x14ac:dyDescent="0.25">
      <c r="A6913" s="1"/>
      <c r="B6913" s="2"/>
      <c r="BJ6913" s="3"/>
      <c r="BL6913" s="3"/>
      <c r="BN6913" s="3"/>
      <c r="BP6913" s="3"/>
    </row>
    <row r="6914" spans="1:68" x14ac:dyDescent="0.25">
      <c r="A6914" s="1"/>
      <c r="B6914" s="2"/>
      <c r="BJ6914" s="3"/>
      <c r="BL6914" s="3"/>
      <c r="BN6914" s="3"/>
      <c r="BP6914" s="3"/>
    </row>
    <row r="6915" spans="1:68" x14ac:dyDescent="0.25">
      <c r="A6915" s="1"/>
      <c r="B6915" s="2"/>
      <c r="BJ6915" s="3"/>
      <c r="BL6915" s="3"/>
      <c r="BN6915" s="3"/>
      <c r="BP6915" s="3"/>
    </row>
    <row r="6916" spans="1:68" x14ac:dyDescent="0.25">
      <c r="A6916" s="1"/>
      <c r="B6916" s="2"/>
      <c r="BJ6916" s="3"/>
      <c r="BL6916" s="3"/>
      <c r="BN6916" s="3"/>
      <c r="BP6916" s="3"/>
    </row>
    <row r="6917" spans="1:68" x14ac:dyDescent="0.25">
      <c r="A6917" s="1"/>
      <c r="B6917" s="2"/>
      <c r="BJ6917" s="3"/>
      <c r="BL6917" s="3"/>
      <c r="BN6917" s="3"/>
      <c r="BP6917" s="3"/>
    </row>
    <row r="6918" spans="1:68" x14ac:dyDescent="0.25">
      <c r="A6918" s="1"/>
      <c r="B6918" s="2"/>
      <c r="BJ6918" s="3"/>
      <c r="BL6918" s="3"/>
      <c r="BN6918" s="3"/>
      <c r="BP6918" s="3"/>
    </row>
    <row r="6919" spans="1:68" x14ac:dyDescent="0.25">
      <c r="A6919" s="1"/>
      <c r="B6919" s="2"/>
      <c r="BJ6919" s="3"/>
      <c r="BL6919" s="3"/>
      <c r="BN6919" s="3"/>
      <c r="BP6919" s="3"/>
    </row>
    <row r="6920" spans="1:68" x14ac:dyDescent="0.25">
      <c r="A6920" s="1"/>
      <c r="B6920" s="2"/>
      <c r="BJ6920" s="3"/>
      <c r="BL6920" s="3"/>
      <c r="BN6920" s="3"/>
      <c r="BP6920" s="3"/>
    </row>
    <row r="6921" spans="1:68" x14ac:dyDescent="0.25">
      <c r="A6921" s="1"/>
      <c r="B6921" s="2"/>
      <c r="BJ6921" s="3"/>
      <c r="BL6921" s="3"/>
      <c r="BN6921" s="3"/>
      <c r="BP6921" s="3"/>
    </row>
    <row r="6922" spans="1:68" x14ac:dyDescent="0.25">
      <c r="A6922" s="1"/>
      <c r="B6922" s="2"/>
      <c r="BJ6922" s="3"/>
      <c r="BL6922" s="3"/>
      <c r="BN6922" s="3"/>
      <c r="BP6922" s="3"/>
    </row>
    <row r="6923" spans="1:68" x14ac:dyDescent="0.25">
      <c r="A6923" s="1"/>
      <c r="B6923" s="2"/>
      <c r="BJ6923" s="3"/>
      <c r="BL6923" s="3"/>
      <c r="BN6923" s="3"/>
      <c r="BP6923" s="3"/>
    </row>
    <row r="6924" spans="1:68" x14ac:dyDescent="0.25">
      <c r="A6924" s="1"/>
      <c r="B6924" s="2"/>
      <c r="BJ6924" s="3"/>
      <c r="BL6924" s="3"/>
      <c r="BN6924" s="3"/>
      <c r="BP6924" s="3"/>
    </row>
    <row r="6925" spans="1:68" x14ac:dyDescent="0.25">
      <c r="A6925" s="1"/>
      <c r="B6925" s="2"/>
      <c r="BJ6925" s="3"/>
      <c r="BL6925" s="3"/>
      <c r="BN6925" s="3"/>
      <c r="BP6925" s="3"/>
    </row>
    <row r="6926" spans="1:68" x14ac:dyDescent="0.25">
      <c r="A6926" s="1"/>
      <c r="B6926" s="2"/>
      <c r="BJ6926" s="3"/>
      <c r="BL6926" s="3"/>
      <c r="BN6926" s="3"/>
      <c r="BP6926" s="3"/>
    </row>
    <row r="6927" spans="1:68" x14ac:dyDescent="0.25">
      <c r="A6927" s="1"/>
      <c r="B6927" s="2"/>
      <c r="BJ6927" s="3"/>
      <c r="BL6927" s="3"/>
      <c r="BN6927" s="3"/>
      <c r="BP6927" s="3"/>
    </row>
    <row r="6928" spans="1:68" x14ac:dyDescent="0.25">
      <c r="A6928" s="1"/>
      <c r="B6928" s="2"/>
      <c r="BJ6928" s="3"/>
      <c r="BL6928" s="3"/>
      <c r="BN6928" s="3"/>
      <c r="BP6928" s="3"/>
    </row>
    <row r="6929" spans="1:68" x14ac:dyDescent="0.25">
      <c r="A6929" s="1"/>
      <c r="B6929" s="2"/>
      <c r="BJ6929" s="3"/>
      <c r="BL6929" s="3"/>
      <c r="BN6929" s="3"/>
      <c r="BP6929" s="3"/>
    </row>
    <row r="6930" spans="1:68" x14ac:dyDescent="0.25">
      <c r="A6930" s="1"/>
      <c r="B6930" s="2"/>
      <c r="BJ6930" s="3"/>
      <c r="BL6930" s="3"/>
      <c r="BN6930" s="3"/>
      <c r="BP6930" s="3"/>
    </row>
    <row r="6931" spans="1:68" x14ac:dyDescent="0.25">
      <c r="A6931" s="1"/>
      <c r="B6931" s="2"/>
      <c r="BJ6931" s="3"/>
      <c r="BL6931" s="3"/>
      <c r="BN6931" s="3"/>
      <c r="BP6931" s="3"/>
    </row>
    <row r="6932" spans="1:68" x14ac:dyDescent="0.25">
      <c r="A6932" s="1"/>
      <c r="B6932" s="2"/>
      <c r="BJ6932" s="3"/>
      <c r="BL6932" s="3"/>
      <c r="BN6932" s="3"/>
      <c r="BP6932" s="3"/>
    </row>
    <row r="6933" spans="1:68" x14ac:dyDescent="0.25">
      <c r="A6933" s="1"/>
      <c r="B6933" s="2"/>
      <c r="BJ6933" s="3"/>
      <c r="BL6933" s="3"/>
      <c r="BN6933" s="3"/>
      <c r="BP6933" s="3"/>
    </row>
    <row r="6934" spans="1:68" x14ac:dyDescent="0.25">
      <c r="A6934" s="1"/>
      <c r="B6934" s="2"/>
      <c r="BJ6934" s="3"/>
      <c r="BL6934" s="3"/>
      <c r="BN6934" s="3"/>
      <c r="BP6934" s="3"/>
    </row>
    <row r="6935" spans="1:68" x14ac:dyDescent="0.25">
      <c r="A6935" s="1"/>
      <c r="B6935" s="2"/>
      <c r="BJ6935" s="3"/>
      <c r="BL6935" s="3"/>
      <c r="BN6935" s="3"/>
      <c r="BP6935" s="3"/>
    </row>
    <row r="6936" spans="1:68" x14ac:dyDescent="0.25">
      <c r="A6936" s="1"/>
      <c r="B6936" s="2"/>
      <c r="BJ6936" s="3"/>
      <c r="BL6936" s="3"/>
      <c r="BN6936" s="3"/>
      <c r="BP6936" s="3"/>
    </row>
    <row r="6937" spans="1:68" x14ac:dyDescent="0.25">
      <c r="A6937" s="1"/>
      <c r="B6937" s="2"/>
      <c r="BJ6937" s="3"/>
      <c r="BL6937" s="3"/>
      <c r="BN6937" s="3"/>
      <c r="BP6937" s="3"/>
    </row>
    <row r="6938" spans="1:68" x14ac:dyDescent="0.25">
      <c r="A6938" s="1"/>
      <c r="B6938" s="2"/>
      <c r="BJ6938" s="3"/>
      <c r="BL6938" s="3"/>
      <c r="BN6938" s="3"/>
      <c r="BP6938" s="3"/>
    </row>
    <row r="6939" spans="1:68" x14ac:dyDescent="0.25">
      <c r="A6939" s="1"/>
      <c r="B6939" s="2"/>
      <c r="BJ6939" s="3"/>
      <c r="BL6939" s="3"/>
      <c r="BN6939" s="3"/>
      <c r="BP6939" s="3"/>
    </row>
    <row r="6940" spans="1:68" x14ac:dyDescent="0.25">
      <c r="A6940" s="1"/>
      <c r="B6940" s="2"/>
      <c r="BJ6940" s="3"/>
      <c r="BL6940" s="3"/>
      <c r="BN6940" s="3"/>
      <c r="BP6940" s="3"/>
    </row>
    <row r="6941" spans="1:68" x14ac:dyDescent="0.25">
      <c r="A6941" s="1"/>
      <c r="B6941" s="2"/>
      <c r="BJ6941" s="3"/>
      <c r="BL6941" s="3"/>
      <c r="BN6941" s="3"/>
      <c r="BP6941" s="3"/>
    </row>
    <row r="6942" spans="1:68" x14ac:dyDescent="0.25">
      <c r="A6942" s="1"/>
      <c r="B6942" s="2"/>
      <c r="BJ6942" s="3"/>
      <c r="BL6942" s="3"/>
      <c r="BN6942" s="3"/>
      <c r="BP6942" s="3"/>
    </row>
    <row r="6943" spans="1:68" x14ac:dyDescent="0.25">
      <c r="A6943" s="1"/>
      <c r="B6943" s="2"/>
      <c r="BJ6943" s="3"/>
      <c r="BL6943" s="3"/>
      <c r="BN6943" s="3"/>
      <c r="BP6943" s="3"/>
    </row>
    <row r="6944" spans="1:68" x14ac:dyDescent="0.25">
      <c r="A6944" s="1"/>
      <c r="B6944" s="2"/>
      <c r="BJ6944" s="3"/>
      <c r="BL6944" s="3"/>
      <c r="BN6944" s="3"/>
      <c r="BP6944" s="3"/>
    </row>
    <row r="6945" spans="1:68" x14ac:dyDescent="0.25">
      <c r="A6945" s="1"/>
      <c r="B6945" s="2"/>
      <c r="BJ6945" s="3"/>
      <c r="BL6945" s="3"/>
      <c r="BN6945" s="3"/>
      <c r="BP6945" s="3"/>
    </row>
    <row r="6946" spans="1:68" x14ac:dyDescent="0.25">
      <c r="A6946" s="1"/>
      <c r="B6946" s="2"/>
      <c r="BJ6946" s="3"/>
      <c r="BL6946" s="3"/>
      <c r="BN6946" s="3"/>
      <c r="BP6946" s="3"/>
    </row>
    <row r="6947" spans="1:68" x14ac:dyDescent="0.25">
      <c r="A6947" s="1"/>
      <c r="B6947" s="2"/>
      <c r="BJ6947" s="3"/>
      <c r="BL6947" s="3"/>
      <c r="BN6947" s="3"/>
      <c r="BP6947" s="3"/>
    </row>
    <row r="6948" spans="1:68" x14ac:dyDescent="0.25">
      <c r="A6948" s="1"/>
      <c r="B6948" s="2"/>
      <c r="BJ6948" s="3"/>
      <c r="BL6948" s="3"/>
      <c r="BN6948" s="3"/>
      <c r="BP6948" s="3"/>
    </row>
    <row r="6949" spans="1:68" x14ac:dyDescent="0.25">
      <c r="A6949" s="1"/>
      <c r="B6949" s="2"/>
      <c r="BJ6949" s="3"/>
      <c r="BL6949" s="3"/>
      <c r="BN6949" s="3"/>
      <c r="BP6949" s="3"/>
    </row>
    <row r="6950" spans="1:68" x14ac:dyDescent="0.25">
      <c r="A6950" s="1"/>
      <c r="B6950" s="2"/>
      <c r="BJ6950" s="3"/>
      <c r="BL6950" s="3"/>
      <c r="BN6950" s="3"/>
      <c r="BP6950" s="3"/>
    </row>
    <row r="6951" spans="1:68" x14ac:dyDescent="0.25">
      <c r="A6951" s="1"/>
      <c r="B6951" s="2"/>
      <c r="BJ6951" s="3"/>
      <c r="BL6951" s="3"/>
      <c r="BN6951" s="3"/>
      <c r="BP6951" s="3"/>
    </row>
    <row r="6952" spans="1:68" x14ac:dyDescent="0.25">
      <c r="A6952" s="1"/>
      <c r="B6952" s="2"/>
      <c r="BJ6952" s="3"/>
      <c r="BL6952" s="3"/>
      <c r="BN6952" s="3"/>
      <c r="BP6952" s="3"/>
    </row>
    <row r="6953" spans="1:68" x14ac:dyDescent="0.25">
      <c r="A6953" s="1"/>
      <c r="B6953" s="2"/>
      <c r="BJ6953" s="3"/>
      <c r="BL6953" s="3"/>
      <c r="BN6953" s="3"/>
      <c r="BP6953" s="3"/>
    </row>
    <row r="6954" spans="1:68" x14ac:dyDescent="0.25">
      <c r="A6954" s="1"/>
      <c r="B6954" s="2"/>
      <c r="BJ6954" s="3"/>
      <c r="BL6954" s="3"/>
      <c r="BN6954" s="3"/>
      <c r="BP6954" s="3"/>
    </row>
    <row r="6955" spans="1:68" x14ac:dyDescent="0.25">
      <c r="A6955" s="1"/>
      <c r="B6955" s="2"/>
      <c r="BJ6955" s="3"/>
      <c r="BL6955" s="3"/>
      <c r="BN6955" s="3"/>
      <c r="BP6955" s="3"/>
    </row>
    <row r="6956" spans="1:68" x14ac:dyDescent="0.25">
      <c r="A6956" s="1"/>
      <c r="B6956" s="2"/>
      <c r="BJ6956" s="3"/>
      <c r="BL6956" s="3"/>
      <c r="BN6956" s="3"/>
      <c r="BP6956" s="3"/>
    </row>
    <row r="6957" spans="1:68" x14ac:dyDescent="0.25">
      <c r="A6957" s="1"/>
      <c r="B6957" s="2"/>
      <c r="BJ6957" s="3"/>
      <c r="BL6957" s="3"/>
      <c r="BN6957" s="3"/>
      <c r="BP6957" s="3"/>
    </row>
    <row r="6958" spans="1:68" x14ac:dyDescent="0.25">
      <c r="A6958" s="1"/>
      <c r="B6958" s="2"/>
      <c r="BJ6958" s="3"/>
      <c r="BL6958" s="3"/>
      <c r="BN6958" s="3"/>
      <c r="BP6958" s="3"/>
    </row>
    <row r="6959" spans="1:68" x14ac:dyDescent="0.25">
      <c r="A6959" s="1"/>
      <c r="B6959" s="2"/>
      <c r="BJ6959" s="3"/>
      <c r="BL6959" s="3"/>
      <c r="BN6959" s="3"/>
      <c r="BP6959" s="3"/>
    </row>
    <row r="6960" spans="1:68" x14ac:dyDescent="0.25">
      <c r="A6960" s="1"/>
      <c r="B6960" s="2"/>
      <c r="BJ6960" s="3"/>
      <c r="BL6960" s="3"/>
      <c r="BN6960" s="3"/>
      <c r="BP6960" s="3"/>
    </row>
    <row r="6961" spans="1:68" x14ac:dyDescent="0.25">
      <c r="A6961" s="1"/>
      <c r="B6961" s="2"/>
      <c r="BJ6961" s="3"/>
      <c r="BL6961" s="3"/>
      <c r="BN6961" s="3"/>
      <c r="BP6961" s="3"/>
    </row>
    <row r="6962" spans="1:68" x14ac:dyDescent="0.25">
      <c r="A6962" s="1"/>
      <c r="B6962" s="2"/>
      <c r="BJ6962" s="3"/>
      <c r="BL6962" s="3"/>
      <c r="BN6962" s="3"/>
      <c r="BP6962" s="3"/>
    </row>
    <row r="6963" spans="1:68" x14ac:dyDescent="0.25">
      <c r="A6963" s="1"/>
      <c r="B6963" s="2"/>
      <c r="BJ6963" s="3"/>
      <c r="BL6963" s="3"/>
      <c r="BN6963" s="3"/>
      <c r="BP6963" s="3"/>
    </row>
    <row r="6964" spans="1:68" x14ac:dyDescent="0.25">
      <c r="A6964" s="1"/>
      <c r="B6964" s="2"/>
      <c r="BJ6964" s="3"/>
      <c r="BL6964" s="3"/>
      <c r="BN6964" s="3"/>
      <c r="BP6964" s="3"/>
    </row>
    <row r="6965" spans="1:68" x14ac:dyDescent="0.25">
      <c r="A6965" s="1"/>
      <c r="B6965" s="2"/>
      <c r="BJ6965" s="3"/>
      <c r="BL6965" s="3"/>
      <c r="BN6965" s="3"/>
      <c r="BP6965" s="3"/>
    </row>
    <row r="6966" spans="1:68" x14ac:dyDescent="0.25">
      <c r="A6966" s="1"/>
      <c r="B6966" s="2"/>
      <c r="BJ6966" s="3"/>
      <c r="BL6966" s="3"/>
      <c r="BN6966" s="3"/>
      <c r="BP6966" s="3"/>
    </row>
    <row r="6967" spans="1:68" x14ac:dyDescent="0.25">
      <c r="A6967" s="1"/>
      <c r="B6967" s="2"/>
      <c r="BJ6967" s="3"/>
      <c r="BL6967" s="3"/>
      <c r="BN6967" s="3"/>
      <c r="BP6967" s="3"/>
    </row>
    <row r="6968" spans="1:68" x14ac:dyDescent="0.25">
      <c r="A6968" s="1"/>
      <c r="B6968" s="2"/>
      <c r="BJ6968" s="3"/>
      <c r="BL6968" s="3"/>
      <c r="BN6968" s="3"/>
      <c r="BP6968" s="3"/>
    </row>
    <row r="6969" spans="1:68" x14ac:dyDescent="0.25">
      <c r="A6969" s="1"/>
      <c r="B6969" s="2"/>
      <c r="BJ6969" s="3"/>
      <c r="BL6969" s="3"/>
      <c r="BN6969" s="3"/>
      <c r="BP6969" s="3"/>
    </row>
    <row r="6970" spans="1:68" x14ac:dyDescent="0.25">
      <c r="A6970" s="1"/>
      <c r="B6970" s="2"/>
      <c r="BJ6970" s="3"/>
      <c r="BL6970" s="3"/>
      <c r="BN6970" s="3"/>
      <c r="BP6970" s="3"/>
    </row>
    <row r="6971" spans="1:68" x14ac:dyDescent="0.25">
      <c r="A6971" s="1"/>
      <c r="B6971" s="2"/>
      <c r="BJ6971" s="3"/>
      <c r="BL6971" s="3"/>
      <c r="BN6971" s="3"/>
      <c r="BP6971" s="3"/>
    </row>
    <row r="6972" spans="1:68" x14ac:dyDescent="0.25">
      <c r="A6972" s="1"/>
      <c r="B6972" s="2"/>
      <c r="BJ6972" s="3"/>
      <c r="BL6972" s="3"/>
      <c r="BN6972" s="3"/>
      <c r="BP6972" s="3"/>
    </row>
    <row r="6973" spans="1:68" x14ac:dyDescent="0.25">
      <c r="A6973" s="1"/>
      <c r="B6973" s="2"/>
      <c r="BJ6973" s="3"/>
      <c r="BL6973" s="3"/>
      <c r="BN6973" s="3"/>
      <c r="BP6973" s="3"/>
    </row>
    <row r="6974" spans="1:68" x14ac:dyDescent="0.25">
      <c r="A6974" s="1"/>
      <c r="B6974" s="2"/>
      <c r="BJ6974" s="3"/>
      <c r="BL6974" s="3"/>
      <c r="BN6974" s="3"/>
      <c r="BP6974" s="3"/>
    </row>
    <row r="6975" spans="1:68" x14ac:dyDescent="0.25">
      <c r="A6975" s="1"/>
      <c r="B6975" s="2"/>
      <c r="BJ6975" s="3"/>
      <c r="BL6975" s="3"/>
      <c r="BN6975" s="3"/>
      <c r="BP6975" s="3"/>
    </row>
    <row r="6976" spans="1:68" x14ac:dyDescent="0.25">
      <c r="A6976" s="1"/>
      <c r="B6976" s="2"/>
      <c r="BJ6976" s="3"/>
      <c r="BL6976" s="3"/>
      <c r="BN6976" s="3"/>
      <c r="BP6976" s="3"/>
    </row>
    <row r="6977" spans="1:68" x14ac:dyDescent="0.25">
      <c r="A6977" s="1"/>
      <c r="B6977" s="2"/>
      <c r="BJ6977" s="3"/>
      <c r="BL6977" s="3"/>
      <c r="BN6977" s="3"/>
      <c r="BP6977" s="3"/>
    </row>
    <row r="6978" spans="1:68" x14ac:dyDescent="0.25">
      <c r="A6978" s="1"/>
      <c r="B6978" s="2"/>
      <c r="BJ6978" s="3"/>
      <c r="BL6978" s="3"/>
      <c r="BN6978" s="3"/>
      <c r="BP6978" s="3"/>
    </row>
    <row r="6979" spans="1:68" x14ac:dyDescent="0.25">
      <c r="A6979" s="1"/>
      <c r="B6979" s="2"/>
      <c r="BJ6979" s="3"/>
      <c r="BL6979" s="3"/>
      <c r="BN6979" s="3"/>
      <c r="BP6979" s="3"/>
    </row>
    <row r="6980" spans="1:68" x14ac:dyDescent="0.25">
      <c r="A6980" s="1"/>
      <c r="B6980" s="2"/>
      <c r="BJ6980" s="3"/>
      <c r="BL6980" s="3"/>
      <c r="BN6980" s="3"/>
      <c r="BP6980" s="3"/>
    </row>
    <row r="6981" spans="1:68" x14ac:dyDescent="0.25">
      <c r="A6981" s="1"/>
      <c r="B6981" s="2"/>
      <c r="BJ6981" s="3"/>
      <c r="BL6981" s="3"/>
      <c r="BN6981" s="3"/>
      <c r="BP6981" s="3"/>
    </row>
    <row r="6982" spans="1:68" x14ac:dyDescent="0.25">
      <c r="A6982" s="1"/>
      <c r="B6982" s="2"/>
      <c r="BJ6982" s="3"/>
      <c r="BL6982" s="3"/>
      <c r="BN6982" s="3"/>
      <c r="BP6982" s="3"/>
    </row>
    <row r="6983" spans="1:68" x14ac:dyDescent="0.25">
      <c r="A6983" s="1"/>
      <c r="B6983" s="2"/>
      <c r="BJ6983" s="3"/>
      <c r="BL6983" s="3"/>
      <c r="BN6983" s="3"/>
      <c r="BP6983" s="3"/>
    </row>
    <row r="6984" spans="1:68" x14ac:dyDescent="0.25">
      <c r="A6984" s="1"/>
      <c r="B6984" s="2"/>
      <c r="BJ6984" s="3"/>
      <c r="BL6984" s="3"/>
      <c r="BN6984" s="3"/>
      <c r="BP6984" s="3"/>
    </row>
    <row r="6985" spans="1:68" x14ac:dyDescent="0.25">
      <c r="A6985" s="1"/>
      <c r="B6985" s="2"/>
      <c r="BJ6985" s="3"/>
      <c r="BL6985" s="3"/>
      <c r="BN6985" s="3"/>
      <c r="BP6985" s="3"/>
    </row>
    <row r="6986" spans="1:68" x14ac:dyDescent="0.25">
      <c r="A6986" s="1"/>
      <c r="B6986" s="2"/>
      <c r="BJ6986" s="3"/>
      <c r="BL6986" s="3"/>
      <c r="BN6986" s="3"/>
      <c r="BP6986" s="3"/>
    </row>
    <row r="6987" spans="1:68" x14ac:dyDescent="0.25">
      <c r="A6987" s="1"/>
      <c r="B6987" s="2"/>
      <c r="BJ6987" s="3"/>
      <c r="BL6987" s="3"/>
      <c r="BN6987" s="3"/>
      <c r="BP6987" s="3"/>
    </row>
    <row r="6988" spans="1:68" x14ac:dyDescent="0.25">
      <c r="A6988" s="1"/>
      <c r="B6988" s="2"/>
      <c r="BJ6988" s="3"/>
      <c r="BL6988" s="3"/>
      <c r="BN6988" s="3"/>
      <c r="BP6988" s="3"/>
    </row>
    <row r="6989" spans="1:68" x14ac:dyDescent="0.25">
      <c r="A6989" s="1"/>
      <c r="B6989" s="2"/>
      <c r="BJ6989" s="3"/>
      <c r="BL6989" s="3"/>
      <c r="BN6989" s="3"/>
      <c r="BP6989" s="3"/>
    </row>
    <row r="6990" spans="1:68" x14ac:dyDescent="0.25">
      <c r="A6990" s="1"/>
      <c r="B6990" s="2"/>
      <c r="BJ6990" s="3"/>
      <c r="BL6990" s="3"/>
      <c r="BN6990" s="3"/>
      <c r="BP6990" s="3"/>
    </row>
    <row r="6991" spans="1:68" x14ac:dyDescent="0.25">
      <c r="A6991" s="1"/>
      <c r="B6991" s="2"/>
      <c r="BJ6991" s="3"/>
      <c r="BL6991" s="3"/>
      <c r="BN6991" s="3"/>
      <c r="BP6991" s="3"/>
    </row>
    <row r="6992" spans="1:68" x14ac:dyDescent="0.25">
      <c r="A6992" s="1"/>
      <c r="B6992" s="2"/>
      <c r="BJ6992" s="3"/>
      <c r="BL6992" s="3"/>
      <c r="BN6992" s="3"/>
      <c r="BP6992" s="3"/>
    </row>
    <row r="6993" spans="1:68" x14ac:dyDescent="0.25">
      <c r="A6993" s="1"/>
      <c r="B6993" s="2"/>
      <c r="BJ6993" s="3"/>
      <c r="BL6993" s="3"/>
      <c r="BN6993" s="3"/>
      <c r="BP6993" s="3"/>
    </row>
    <row r="6994" spans="1:68" x14ac:dyDescent="0.25">
      <c r="A6994" s="1"/>
      <c r="B6994" s="2"/>
      <c r="BJ6994" s="3"/>
      <c r="BL6994" s="3"/>
      <c r="BN6994" s="3"/>
      <c r="BP6994" s="3"/>
    </row>
    <row r="6995" spans="1:68" x14ac:dyDescent="0.25">
      <c r="A6995" s="1"/>
      <c r="B6995" s="2"/>
      <c r="BJ6995" s="3"/>
      <c r="BL6995" s="3"/>
      <c r="BN6995" s="3"/>
      <c r="BP6995" s="3"/>
    </row>
    <row r="6996" spans="1:68" x14ac:dyDescent="0.25">
      <c r="A6996" s="1"/>
      <c r="B6996" s="2"/>
      <c r="BJ6996" s="3"/>
      <c r="BL6996" s="3"/>
      <c r="BN6996" s="3"/>
      <c r="BP6996" s="3"/>
    </row>
    <row r="6997" spans="1:68" x14ac:dyDescent="0.25">
      <c r="A6997" s="1"/>
      <c r="B6997" s="2"/>
      <c r="BJ6997" s="3"/>
      <c r="BL6997" s="3"/>
      <c r="BN6997" s="3"/>
      <c r="BP6997" s="3"/>
    </row>
    <row r="6998" spans="1:68" x14ac:dyDescent="0.25">
      <c r="A6998" s="1"/>
      <c r="B6998" s="2"/>
      <c r="BJ6998" s="3"/>
      <c r="BL6998" s="3"/>
      <c r="BN6998" s="3"/>
      <c r="BP6998" s="3"/>
    </row>
    <row r="6999" spans="1:68" x14ac:dyDescent="0.25">
      <c r="A6999" s="1"/>
      <c r="B6999" s="2"/>
      <c r="BJ6999" s="3"/>
      <c r="BL6999" s="3"/>
      <c r="BN6999" s="3"/>
      <c r="BP6999" s="3"/>
    </row>
    <row r="7000" spans="1:68" x14ac:dyDescent="0.25">
      <c r="A7000" s="1"/>
      <c r="B7000" s="2"/>
      <c r="BJ7000" s="3"/>
      <c r="BL7000" s="3"/>
      <c r="BN7000" s="3"/>
      <c r="BP7000" s="3"/>
    </row>
    <row r="7001" spans="1:68" x14ac:dyDescent="0.25">
      <c r="A7001" s="1"/>
      <c r="B7001" s="2"/>
      <c r="BJ7001" s="3"/>
      <c r="BL7001" s="3"/>
      <c r="BN7001" s="3"/>
      <c r="BP7001" s="3"/>
    </row>
    <row r="7002" spans="1:68" x14ac:dyDescent="0.25">
      <c r="A7002" s="1"/>
      <c r="B7002" s="2"/>
      <c r="BJ7002" s="3"/>
      <c r="BL7002" s="3"/>
      <c r="BN7002" s="3"/>
      <c r="BP7002" s="3"/>
    </row>
    <row r="7003" spans="1:68" x14ac:dyDescent="0.25">
      <c r="A7003" s="1"/>
      <c r="B7003" s="2"/>
      <c r="BJ7003" s="3"/>
      <c r="BL7003" s="3"/>
      <c r="BN7003" s="3"/>
      <c r="BP7003" s="3"/>
    </row>
    <row r="7004" spans="1:68" x14ac:dyDescent="0.25">
      <c r="A7004" s="1"/>
      <c r="B7004" s="2"/>
      <c r="BJ7004" s="3"/>
      <c r="BL7004" s="3"/>
      <c r="BN7004" s="3"/>
      <c r="BP7004" s="3"/>
    </row>
    <row r="7005" spans="1:68" x14ac:dyDescent="0.25">
      <c r="A7005" s="1"/>
      <c r="B7005" s="2"/>
      <c r="BJ7005" s="3"/>
      <c r="BL7005" s="3"/>
      <c r="BN7005" s="3"/>
      <c r="BP7005" s="3"/>
    </row>
    <row r="7006" spans="1:68" x14ac:dyDescent="0.25">
      <c r="A7006" s="1"/>
      <c r="B7006" s="2"/>
      <c r="BJ7006" s="3"/>
      <c r="BL7006" s="3"/>
      <c r="BN7006" s="3"/>
      <c r="BP7006" s="3"/>
    </row>
    <row r="7007" spans="1:68" x14ac:dyDescent="0.25">
      <c r="A7007" s="1"/>
      <c r="B7007" s="2"/>
      <c r="BJ7007" s="3"/>
      <c r="BL7007" s="3"/>
      <c r="BN7007" s="3"/>
      <c r="BP7007" s="3"/>
    </row>
    <row r="7008" spans="1:68" x14ac:dyDescent="0.25">
      <c r="A7008" s="1"/>
      <c r="B7008" s="2"/>
      <c r="BJ7008" s="3"/>
      <c r="BL7008" s="3"/>
      <c r="BN7008" s="3"/>
      <c r="BP7008" s="3"/>
    </row>
    <row r="7009" spans="1:68" x14ac:dyDescent="0.25">
      <c r="A7009" s="1"/>
      <c r="B7009" s="2"/>
      <c r="BJ7009" s="3"/>
      <c r="BL7009" s="3"/>
      <c r="BN7009" s="3"/>
      <c r="BP7009" s="3"/>
    </row>
    <row r="7010" spans="1:68" x14ac:dyDescent="0.25">
      <c r="A7010" s="1"/>
      <c r="B7010" s="2"/>
      <c r="BJ7010" s="3"/>
      <c r="BL7010" s="3"/>
      <c r="BN7010" s="3"/>
      <c r="BP7010" s="3"/>
    </row>
    <row r="7011" spans="1:68" x14ac:dyDescent="0.25">
      <c r="A7011" s="1"/>
      <c r="B7011" s="2"/>
      <c r="BJ7011" s="3"/>
      <c r="BL7011" s="3"/>
      <c r="BN7011" s="3"/>
      <c r="BP7011" s="3"/>
    </row>
    <row r="7012" spans="1:68" x14ac:dyDescent="0.25">
      <c r="A7012" s="1"/>
      <c r="B7012" s="2"/>
      <c r="BJ7012" s="3"/>
      <c r="BL7012" s="3"/>
      <c r="BN7012" s="3"/>
      <c r="BP7012" s="3"/>
    </row>
    <row r="7013" spans="1:68" x14ac:dyDescent="0.25">
      <c r="A7013" s="1"/>
      <c r="B7013" s="2"/>
      <c r="BJ7013" s="3"/>
      <c r="BL7013" s="3"/>
      <c r="BN7013" s="3"/>
      <c r="BP7013" s="3"/>
    </row>
    <row r="7014" spans="1:68" x14ac:dyDescent="0.25">
      <c r="A7014" s="1"/>
      <c r="B7014" s="2"/>
      <c r="BJ7014" s="3"/>
      <c r="BL7014" s="3"/>
      <c r="BN7014" s="3"/>
      <c r="BP7014" s="3"/>
    </row>
    <row r="7015" spans="1:68" x14ac:dyDescent="0.25">
      <c r="A7015" s="1"/>
      <c r="B7015" s="2"/>
      <c r="BJ7015" s="3"/>
      <c r="BL7015" s="3"/>
      <c r="BN7015" s="3"/>
      <c r="BP7015" s="3"/>
    </row>
    <row r="7016" spans="1:68" x14ac:dyDescent="0.25">
      <c r="A7016" s="1"/>
      <c r="B7016" s="2"/>
      <c r="BJ7016" s="3"/>
      <c r="BL7016" s="3"/>
      <c r="BN7016" s="3"/>
      <c r="BP7016" s="3"/>
    </row>
    <row r="7017" spans="1:68" x14ac:dyDescent="0.25">
      <c r="A7017" s="1"/>
      <c r="B7017" s="2"/>
      <c r="BJ7017" s="3"/>
      <c r="BL7017" s="3"/>
      <c r="BN7017" s="3"/>
      <c r="BP7017" s="3"/>
    </row>
    <row r="7018" spans="1:68" x14ac:dyDescent="0.25">
      <c r="A7018" s="1"/>
      <c r="B7018" s="2"/>
      <c r="BJ7018" s="3"/>
      <c r="BL7018" s="3"/>
      <c r="BN7018" s="3"/>
      <c r="BP7018" s="3"/>
    </row>
    <row r="7019" spans="1:68" x14ac:dyDescent="0.25">
      <c r="A7019" s="1"/>
      <c r="B7019" s="2"/>
      <c r="BJ7019" s="3"/>
      <c r="BL7019" s="3"/>
      <c r="BN7019" s="3"/>
      <c r="BP7019" s="3"/>
    </row>
    <row r="7020" spans="1:68" x14ac:dyDescent="0.25">
      <c r="A7020" s="1"/>
      <c r="B7020" s="2"/>
      <c r="BJ7020" s="3"/>
      <c r="BL7020" s="3"/>
      <c r="BN7020" s="3"/>
      <c r="BP7020" s="3"/>
    </row>
    <row r="7021" spans="1:68" x14ac:dyDescent="0.25">
      <c r="A7021" s="1"/>
      <c r="B7021" s="2"/>
      <c r="BJ7021" s="3"/>
      <c r="BL7021" s="3"/>
      <c r="BN7021" s="3"/>
      <c r="BP7021" s="3"/>
    </row>
    <row r="7022" spans="1:68" x14ac:dyDescent="0.25">
      <c r="A7022" s="1"/>
      <c r="B7022" s="2"/>
      <c r="BJ7022" s="3"/>
      <c r="BL7022" s="3"/>
      <c r="BN7022" s="3"/>
      <c r="BP7022" s="3"/>
    </row>
    <row r="7023" spans="1:68" x14ac:dyDescent="0.25">
      <c r="A7023" s="1"/>
      <c r="B7023" s="2"/>
      <c r="BJ7023" s="3"/>
      <c r="BL7023" s="3"/>
      <c r="BN7023" s="3"/>
      <c r="BP7023" s="3"/>
    </row>
    <row r="7024" spans="1:68" x14ac:dyDescent="0.25">
      <c r="A7024" s="1"/>
      <c r="B7024" s="2"/>
      <c r="BJ7024" s="3"/>
      <c r="BL7024" s="3"/>
      <c r="BN7024" s="3"/>
      <c r="BP7024" s="3"/>
    </row>
    <row r="7025" spans="1:68" x14ac:dyDescent="0.25">
      <c r="A7025" s="1"/>
      <c r="B7025" s="2"/>
      <c r="BJ7025" s="3"/>
      <c r="BL7025" s="3"/>
      <c r="BN7025" s="3"/>
      <c r="BP7025" s="3"/>
    </row>
    <row r="7026" spans="1:68" x14ac:dyDescent="0.25">
      <c r="A7026" s="1"/>
      <c r="B7026" s="2"/>
      <c r="BJ7026" s="3"/>
      <c r="BL7026" s="3"/>
      <c r="BN7026" s="3"/>
      <c r="BP7026" s="3"/>
    </row>
    <row r="7027" spans="1:68" x14ac:dyDescent="0.25">
      <c r="A7027" s="1"/>
      <c r="B7027" s="2"/>
      <c r="BJ7027" s="3"/>
      <c r="BL7027" s="3"/>
      <c r="BN7027" s="3"/>
      <c r="BP7027" s="3"/>
    </row>
    <row r="7028" spans="1:68" x14ac:dyDescent="0.25">
      <c r="A7028" s="1"/>
      <c r="B7028" s="2"/>
      <c r="BJ7028" s="3"/>
      <c r="BL7028" s="3"/>
      <c r="BN7028" s="3"/>
      <c r="BP7028" s="3"/>
    </row>
    <row r="7029" spans="1:68" x14ac:dyDescent="0.25">
      <c r="A7029" s="1"/>
      <c r="B7029" s="2"/>
      <c r="BJ7029" s="3"/>
      <c r="BL7029" s="3"/>
      <c r="BN7029" s="3"/>
      <c r="BP7029" s="3"/>
    </row>
    <row r="7030" spans="1:68" x14ac:dyDescent="0.25">
      <c r="A7030" s="1"/>
      <c r="B7030" s="2"/>
      <c r="BJ7030" s="3"/>
      <c r="BL7030" s="3"/>
      <c r="BN7030" s="3"/>
      <c r="BP7030" s="3"/>
    </row>
    <row r="7031" spans="1:68" x14ac:dyDescent="0.25">
      <c r="A7031" s="1"/>
      <c r="B7031" s="2"/>
      <c r="BJ7031" s="3"/>
      <c r="BL7031" s="3"/>
      <c r="BN7031" s="3"/>
      <c r="BP7031" s="3"/>
    </row>
    <row r="7032" spans="1:68" x14ac:dyDescent="0.25">
      <c r="A7032" s="1"/>
      <c r="B7032" s="2"/>
      <c r="BJ7032" s="3"/>
      <c r="BL7032" s="3"/>
      <c r="BN7032" s="3"/>
      <c r="BP7032" s="3"/>
    </row>
    <row r="7033" spans="1:68" x14ac:dyDescent="0.25">
      <c r="A7033" s="1"/>
      <c r="B7033" s="2"/>
      <c r="BJ7033" s="3"/>
      <c r="BL7033" s="3"/>
      <c r="BN7033" s="3"/>
      <c r="BP7033" s="3"/>
    </row>
    <row r="7034" spans="1:68" x14ac:dyDescent="0.25">
      <c r="A7034" s="1"/>
      <c r="B7034" s="2"/>
      <c r="BJ7034" s="3"/>
      <c r="BL7034" s="3"/>
      <c r="BN7034" s="3"/>
      <c r="BP7034" s="3"/>
    </row>
    <row r="7035" spans="1:68" x14ac:dyDescent="0.25">
      <c r="A7035" s="1"/>
      <c r="B7035" s="2"/>
      <c r="BJ7035" s="3"/>
      <c r="BL7035" s="3"/>
      <c r="BN7035" s="3"/>
      <c r="BP7035" s="3"/>
    </row>
    <row r="7036" spans="1:68" x14ac:dyDescent="0.25">
      <c r="A7036" s="1"/>
      <c r="B7036" s="2"/>
      <c r="BJ7036" s="3"/>
      <c r="BL7036" s="3"/>
      <c r="BN7036" s="3"/>
      <c r="BP7036" s="3"/>
    </row>
    <row r="7037" spans="1:68" x14ac:dyDescent="0.25">
      <c r="A7037" s="1"/>
      <c r="B7037" s="2"/>
      <c r="BJ7037" s="3"/>
      <c r="BL7037" s="3"/>
      <c r="BN7037" s="3"/>
      <c r="BP7037" s="3"/>
    </row>
    <row r="7038" spans="1:68" x14ac:dyDescent="0.25">
      <c r="A7038" s="1"/>
      <c r="B7038" s="2"/>
      <c r="BJ7038" s="3"/>
      <c r="BL7038" s="3"/>
      <c r="BN7038" s="3"/>
      <c r="BP7038" s="3"/>
    </row>
    <row r="7039" spans="1:68" x14ac:dyDescent="0.25">
      <c r="A7039" s="1"/>
      <c r="B7039" s="2"/>
      <c r="BJ7039" s="3"/>
      <c r="BL7039" s="3"/>
      <c r="BN7039" s="3"/>
      <c r="BP7039" s="3"/>
    </row>
    <row r="7040" spans="1:68" x14ac:dyDescent="0.25">
      <c r="A7040" s="1"/>
      <c r="B7040" s="2"/>
      <c r="BJ7040" s="3"/>
      <c r="BL7040" s="3"/>
      <c r="BN7040" s="3"/>
      <c r="BP7040" s="3"/>
    </row>
    <row r="7041" spans="1:68" x14ac:dyDescent="0.25">
      <c r="A7041" s="1"/>
      <c r="B7041" s="2"/>
      <c r="BJ7041" s="3"/>
      <c r="BL7041" s="3"/>
      <c r="BN7041" s="3"/>
      <c r="BP7041" s="3"/>
    </row>
    <row r="7042" spans="1:68" x14ac:dyDescent="0.25">
      <c r="A7042" s="1"/>
      <c r="B7042" s="2"/>
      <c r="BJ7042" s="3"/>
      <c r="BL7042" s="3"/>
      <c r="BN7042" s="3"/>
      <c r="BP7042" s="3"/>
    </row>
    <row r="7043" spans="1:68" x14ac:dyDescent="0.25">
      <c r="A7043" s="1"/>
      <c r="B7043" s="2"/>
      <c r="BJ7043" s="3"/>
      <c r="BL7043" s="3"/>
      <c r="BN7043" s="3"/>
      <c r="BP7043" s="3"/>
    </row>
    <row r="7044" spans="1:68" x14ac:dyDescent="0.25">
      <c r="A7044" s="1"/>
      <c r="B7044" s="2"/>
      <c r="BJ7044" s="3"/>
      <c r="BL7044" s="3"/>
      <c r="BN7044" s="3"/>
      <c r="BP7044" s="3"/>
    </row>
    <row r="7045" spans="1:68" x14ac:dyDescent="0.25">
      <c r="A7045" s="1"/>
      <c r="B7045" s="2"/>
      <c r="BJ7045" s="3"/>
      <c r="BL7045" s="3"/>
      <c r="BN7045" s="3"/>
      <c r="BP7045" s="3"/>
    </row>
    <row r="7046" spans="1:68" x14ac:dyDescent="0.25">
      <c r="A7046" s="1"/>
      <c r="B7046" s="2"/>
      <c r="BJ7046" s="3"/>
      <c r="BL7046" s="3"/>
      <c r="BN7046" s="3"/>
      <c r="BP7046" s="3"/>
    </row>
    <row r="7047" spans="1:68" x14ac:dyDescent="0.25">
      <c r="A7047" s="1"/>
      <c r="B7047" s="2"/>
      <c r="BJ7047" s="3"/>
      <c r="BL7047" s="3"/>
      <c r="BN7047" s="3"/>
      <c r="BP7047" s="3"/>
    </row>
    <row r="7048" spans="1:68" x14ac:dyDescent="0.25">
      <c r="A7048" s="1"/>
      <c r="B7048" s="2"/>
      <c r="BJ7048" s="3"/>
      <c r="BL7048" s="3"/>
      <c r="BN7048" s="3"/>
      <c r="BP7048" s="3"/>
    </row>
    <row r="7049" spans="1:68" x14ac:dyDescent="0.25">
      <c r="A7049" s="1"/>
      <c r="B7049" s="2"/>
      <c r="BJ7049" s="3"/>
      <c r="BL7049" s="3"/>
      <c r="BN7049" s="3"/>
      <c r="BP7049" s="3"/>
    </row>
    <row r="7050" spans="1:68" x14ac:dyDescent="0.25">
      <c r="A7050" s="1"/>
      <c r="B7050" s="2"/>
      <c r="BJ7050" s="3"/>
      <c r="BL7050" s="3"/>
      <c r="BN7050" s="3"/>
      <c r="BP7050" s="3"/>
    </row>
    <row r="7051" spans="1:68" x14ac:dyDescent="0.25">
      <c r="A7051" s="1"/>
      <c r="B7051" s="2"/>
      <c r="BJ7051" s="3"/>
      <c r="BL7051" s="3"/>
      <c r="BN7051" s="3"/>
      <c r="BP7051" s="3"/>
    </row>
    <row r="7052" spans="1:68" x14ac:dyDescent="0.25">
      <c r="A7052" s="1"/>
      <c r="B7052" s="2"/>
      <c r="BJ7052" s="3"/>
      <c r="BL7052" s="3"/>
      <c r="BN7052" s="3"/>
      <c r="BP7052" s="3"/>
    </row>
    <row r="7053" spans="1:68" x14ac:dyDescent="0.25">
      <c r="A7053" s="1"/>
      <c r="B7053" s="2"/>
      <c r="BJ7053" s="3"/>
      <c r="BL7053" s="3"/>
      <c r="BN7053" s="3"/>
      <c r="BP7053" s="3"/>
    </row>
    <row r="7054" spans="1:68" x14ac:dyDescent="0.25">
      <c r="A7054" s="1"/>
      <c r="B7054" s="2"/>
      <c r="BJ7054" s="3"/>
      <c r="BL7054" s="3"/>
      <c r="BN7054" s="3"/>
      <c r="BP7054" s="3"/>
    </row>
    <row r="7055" spans="1:68" x14ac:dyDescent="0.25">
      <c r="A7055" s="1"/>
      <c r="B7055" s="2"/>
      <c r="BJ7055" s="3"/>
      <c r="BL7055" s="3"/>
      <c r="BN7055" s="3"/>
      <c r="BP7055" s="3"/>
    </row>
    <row r="7056" spans="1:68" x14ac:dyDescent="0.25">
      <c r="A7056" s="1"/>
      <c r="B7056" s="2"/>
      <c r="BJ7056" s="3"/>
      <c r="BL7056" s="3"/>
      <c r="BN7056" s="3"/>
      <c r="BP7056" s="3"/>
    </row>
    <row r="7057" spans="1:68" x14ac:dyDescent="0.25">
      <c r="A7057" s="1"/>
      <c r="B7057" s="2"/>
      <c r="BJ7057" s="3"/>
      <c r="BL7057" s="3"/>
      <c r="BN7057" s="3"/>
      <c r="BP7057" s="3"/>
    </row>
    <row r="7058" spans="1:68" x14ac:dyDescent="0.25">
      <c r="A7058" s="1"/>
      <c r="B7058" s="2"/>
      <c r="BJ7058" s="3"/>
      <c r="BL7058" s="3"/>
      <c r="BN7058" s="3"/>
      <c r="BP7058" s="3"/>
    </row>
    <row r="7059" spans="1:68" x14ac:dyDescent="0.25">
      <c r="A7059" s="1"/>
      <c r="B7059" s="2"/>
      <c r="BJ7059" s="3"/>
      <c r="BL7059" s="3"/>
      <c r="BN7059" s="3"/>
      <c r="BP7059" s="3"/>
    </row>
    <row r="7060" spans="1:68" x14ac:dyDescent="0.25">
      <c r="A7060" s="1"/>
      <c r="B7060" s="2"/>
      <c r="BJ7060" s="3"/>
      <c r="BL7060" s="3"/>
      <c r="BN7060" s="3"/>
      <c r="BP7060" s="3"/>
    </row>
    <row r="7061" spans="1:68" x14ac:dyDescent="0.25">
      <c r="A7061" s="1"/>
      <c r="B7061" s="2"/>
      <c r="BJ7061" s="3"/>
      <c r="BL7061" s="3"/>
      <c r="BN7061" s="3"/>
      <c r="BP7061" s="3"/>
    </row>
    <row r="7062" spans="1:68" x14ac:dyDescent="0.25">
      <c r="A7062" s="1"/>
      <c r="B7062" s="2"/>
      <c r="BJ7062" s="3"/>
      <c r="BL7062" s="3"/>
      <c r="BN7062" s="3"/>
      <c r="BP7062" s="3"/>
    </row>
    <row r="7063" spans="1:68" x14ac:dyDescent="0.25">
      <c r="A7063" s="1"/>
      <c r="B7063" s="2"/>
      <c r="BJ7063" s="3"/>
      <c r="BL7063" s="3"/>
      <c r="BN7063" s="3"/>
      <c r="BP7063" s="3"/>
    </row>
    <row r="7064" spans="1:68" x14ac:dyDescent="0.25">
      <c r="A7064" s="1"/>
      <c r="B7064" s="2"/>
      <c r="BJ7064" s="3"/>
      <c r="BL7064" s="3"/>
      <c r="BN7064" s="3"/>
      <c r="BP7064" s="3"/>
    </row>
    <row r="7065" spans="1:68" x14ac:dyDescent="0.25">
      <c r="A7065" s="1"/>
      <c r="B7065" s="2"/>
      <c r="BJ7065" s="3"/>
      <c r="BL7065" s="3"/>
      <c r="BN7065" s="3"/>
      <c r="BP7065" s="3"/>
    </row>
    <row r="7066" spans="1:68" x14ac:dyDescent="0.25">
      <c r="A7066" s="1"/>
      <c r="B7066" s="2"/>
      <c r="BJ7066" s="3"/>
      <c r="BL7066" s="3"/>
      <c r="BN7066" s="3"/>
      <c r="BP7066" s="3"/>
    </row>
    <row r="7067" spans="1:68" x14ac:dyDescent="0.25">
      <c r="A7067" s="1"/>
      <c r="B7067" s="2"/>
      <c r="BJ7067" s="3"/>
      <c r="BL7067" s="3"/>
      <c r="BN7067" s="3"/>
      <c r="BP7067" s="3"/>
    </row>
    <row r="7068" spans="1:68" x14ac:dyDescent="0.25">
      <c r="A7068" s="1"/>
      <c r="B7068" s="2"/>
      <c r="BJ7068" s="3"/>
      <c r="BL7068" s="3"/>
      <c r="BN7068" s="3"/>
      <c r="BP7068" s="3"/>
    </row>
    <row r="7069" spans="1:68" x14ac:dyDescent="0.25">
      <c r="A7069" s="1"/>
      <c r="B7069" s="2"/>
      <c r="BJ7069" s="3"/>
      <c r="BL7069" s="3"/>
      <c r="BN7069" s="3"/>
      <c r="BP7069" s="3"/>
    </row>
    <row r="7070" spans="1:68" x14ac:dyDescent="0.25">
      <c r="A7070" s="1"/>
      <c r="B7070" s="2"/>
      <c r="BJ7070" s="3"/>
      <c r="BL7070" s="3"/>
      <c r="BN7070" s="3"/>
      <c r="BP7070" s="3"/>
    </row>
    <row r="7071" spans="1:68" x14ac:dyDescent="0.25">
      <c r="A7071" s="1"/>
      <c r="B7071" s="2"/>
      <c r="BJ7071" s="3"/>
      <c r="BL7071" s="3"/>
      <c r="BN7071" s="3"/>
      <c r="BP7071" s="3"/>
    </row>
    <row r="7072" spans="1:68" x14ac:dyDescent="0.25">
      <c r="A7072" s="1"/>
      <c r="B7072" s="2"/>
      <c r="BJ7072" s="3"/>
      <c r="BL7072" s="3"/>
      <c r="BN7072" s="3"/>
      <c r="BP7072" s="3"/>
    </row>
    <row r="7073" spans="1:68" x14ac:dyDescent="0.25">
      <c r="A7073" s="1"/>
      <c r="B7073" s="2"/>
      <c r="BJ7073" s="3"/>
      <c r="BL7073" s="3"/>
      <c r="BN7073" s="3"/>
      <c r="BP7073" s="3"/>
    </row>
    <row r="7074" spans="1:68" x14ac:dyDescent="0.25">
      <c r="A7074" s="1"/>
      <c r="B7074" s="2"/>
      <c r="BJ7074" s="3"/>
      <c r="BL7074" s="3"/>
      <c r="BN7074" s="3"/>
      <c r="BP7074" s="3"/>
    </row>
    <row r="7075" spans="1:68" x14ac:dyDescent="0.25">
      <c r="A7075" s="1"/>
      <c r="B7075" s="2"/>
      <c r="BJ7075" s="3"/>
      <c r="BL7075" s="3"/>
      <c r="BN7075" s="3"/>
      <c r="BP7075" s="3"/>
    </row>
    <row r="7076" spans="1:68" x14ac:dyDescent="0.25">
      <c r="A7076" s="1"/>
      <c r="B7076" s="2"/>
      <c r="BJ7076" s="3"/>
      <c r="BL7076" s="3"/>
      <c r="BN7076" s="3"/>
      <c r="BP7076" s="3"/>
    </row>
    <row r="7077" spans="1:68" x14ac:dyDescent="0.25">
      <c r="A7077" s="1"/>
      <c r="B7077" s="2"/>
      <c r="BJ7077" s="3"/>
      <c r="BL7077" s="3"/>
      <c r="BN7077" s="3"/>
      <c r="BP7077" s="3"/>
    </row>
    <row r="7078" spans="1:68" x14ac:dyDescent="0.25">
      <c r="A7078" s="1"/>
      <c r="B7078" s="2"/>
      <c r="BJ7078" s="3"/>
      <c r="BL7078" s="3"/>
      <c r="BN7078" s="3"/>
      <c r="BP7078" s="3"/>
    </row>
    <row r="7079" spans="1:68" x14ac:dyDescent="0.25">
      <c r="A7079" s="1"/>
      <c r="B7079" s="2"/>
      <c r="BJ7079" s="3"/>
      <c r="BL7079" s="3"/>
      <c r="BN7079" s="3"/>
      <c r="BP7079" s="3"/>
    </row>
    <row r="7080" spans="1:68" x14ac:dyDescent="0.25">
      <c r="A7080" s="1"/>
      <c r="B7080" s="2"/>
      <c r="BJ7080" s="3"/>
      <c r="BL7080" s="3"/>
      <c r="BN7080" s="3"/>
      <c r="BP7080" s="3"/>
    </row>
    <row r="7081" spans="1:68" x14ac:dyDescent="0.25">
      <c r="A7081" s="1"/>
      <c r="B7081" s="2"/>
      <c r="BJ7081" s="3"/>
      <c r="BL7081" s="3"/>
      <c r="BN7081" s="3"/>
      <c r="BP7081" s="3"/>
    </row>
    <row r="7082" spans="1:68" x14ac:dyDescent="0.25">
      <c r="A7082" s="1"/>
      <c r="B7082" s="2"/>
      <c r="BJ7082" s="3"/>
      <c r="BL7082" s="3"/>
      <c r="BN7082" s="3"/>
      <c r="BP7082" s="3"/>
    </row>
    <row r="7083" spans="1:68" x14ac:dyDescent="0.25">
      <c r="A7083" s="1"/>
      <c r="B7083" s="2"/>
      <c r="BJ7083" s="3"/>
      <c r="BL7083" s="3"/>
      <c r="BN7083" s="3"/>
      <c r="BP7083" s="3"/>
    </row>
    <row r="7084" spans="1:68" x14ac:dyDescent="0.25">
      <c r="A7084" s="1"/>
      <c r="B7084" s="2"/>
      <c r="BJ7084" s="3"/>
      <c r="BL7084" s="3"/>
      <c r="BN7084" s="3"/>
      <c r="BP7084" s="3"/>
    </row>
    <row r="7085" spans="1:68" x14ac:dyDescent="0.25">
      <c r="A7085" s="1"/>
      <c r="B7085" s="2"/>
      <c r="BJ7085" s="3"/>
      <c r="BL7085" s="3"/>
      <c r="BN7085" s="3"/>
      <c r="BP7085" s="3"/>
    </row>
    <row r="7086" spans="1:68" x14ac:dyDescent="0.25">
      <c r="A7086" s="1"/>
      <c r="B7086" s="2"/>
      <c r="BJ7086" s="3"/>
      <c r="BL7086" s="3"/>
      <c r="BN7086" s="3"/>
      <c r="BP7086" s="3"/>
    </row>
    <row r="7087" spans="1:68" x14ac:dyDescent="0.25">
      <c r="A7087" s="1"/>
      <c r="B7087" s="2"/>
      <c r="BJ7087" s="3"/>
      <c r="BL7087" s="3"/>
      <c r="BN7087" s="3"/>
      <c r="BP7087" s="3"/>
    </row>
    <row r="7088" spans="1:68" x14ac:dyDescent="0.25">
      <c r="A7088" s="1"/>
      <c r="B7088" s="2"/>
      <c r="BJ7088" s="3"/>
      <c r="BL7088" s="3"/>
      <c r="BN7088" s="3"/>
      <c r="BP7088" s="3"/>
    </row>
    <row r="7089" spans="1:68" x14ac:dyDescent="0.25">
      <c r="A7089" s="1"/>
      <c r="B7089" s="2"/>
      <c r="BJ7089" s="3"/>
      <c r="BL7089" s="3"/>
      <c r="BN7089" s="3"/>
      <c r="BP7089" s="3"/>
    </row>
    <row r="7090" spans="1:68" x14ac:dyDescent="0.25">
      <c r="A7090" s="1"/>
      <c r="B7090" s="2"/>
      <c r="BJ7090" s="3"/>
      <c r="BL7090" s="3"/>
      <c r="BN7090" s="3"/>
      <c r="BP7090" s="3"/>
    </row>
    <row r="7091" spans="1:68" x14ac:dyDescent="0.25">
      <c r="A7091" s="1"/>
      <c r="B7091" s="2"/>
      <c r="BJ7091" s="3"/>
      <c r="BL7091" s="3"/>
      <c r="BN7091" s="3"/>
      <c r="BP7091" s="3"/>
    </row>
    <row r="7092" spans="1:68" x14ac:dyDescent="0.25">
      <c r="A7092" s="1"/>
      <c r="B7092" s="2"/>
      <c r="BJ7092" s="3"/>
      <c r="BL7092" s="3"/>
      <c r="BN7092" s="3"/>
      <c r="BP7092" s="3"/>
    </row>
    <row r="7093" spans="1:68" x14ac:dyDescent="0.25">
      <c r="A7093" s="1"/>
      <c r="B7093" s="2"/>
      <c r="BJ7093" s="3"/>
      <c r="BL7093" s="3"/>
      <c r="BN7093" s="3"/>
      <c r="BP7093" s="3"/>
    </row>
    <row r="7094" spans="1:68" x14ac:dyDescent="0.25">
      <c r="A7094" s="1"/>
      <c r="B7094" s="2"/>
      <c r="BJ7094" s="3"/>
      <c r="BL7094" s="3"/>
      <c r="BN7094" s="3"/>
      <c r="BP7094" s="3"/>
    </row>
    <row r="7095" spans="1:68" x14ac:dyDescent="0.25">
      <c r="A7095" s="1"/>
      <c r="B7095" s="2"/>
      <c r="BJ7095" s="3"/>
      <c r="BL7095" s="3"/>
      <c r="BN7095" s="3"/>
      <c r="BP7095" s="3"/>
    </row>
    <row r="7096" spans="1:68" x14ac:dyDescent="0.25">
      <c r="A7096" s="1"/>
      <c r="B7096" s="2"/>
      <c r="BJ7096" s="3"/>
      <c r="BL7096" s="3"/>
      <c r="BN7096" s="3"/>
      <c r="BP7096" s="3"/>
    </row>
    <row r="7097" spans="1:68" x14ac:dyDescent="0.25">
      <c r="A7097" s="1"/>
      <c r="B7097" s="2"/>
      <c r="BJ7097" s="3"/>
      <c r="BL7097" s="3"/>
      <c r="BN7097" s="3"/>
      <c r="BP7097" s="3"/>
    </row>
    <row r="7098" spans="1:68" x14ac:dyDescent="0.25">
      <c r="A7098" s="1"/>
      <c r="B7098" s="2"/>
      <c r="BJ7098" s="3"/>
      <c r="BL7098" s="3"/>
      <c r="BN7098" s="3"/>
      <c r="BP7098" s="3"/>
    </row>
    <row r="7099" spans="1:68" x14ac:dyDescent="0.25">
      <c r="A7099" s="1"/>
      <c r="B7099" s="2"/>
      <c r="BJ7099" s="3"/>
      <c r="BL7099" s="3"/>
      <c r="BN7099" s="3"/>
      <c r="BP7099" s="3"/>
    </row>
    <row r="7100" spans="1:68" x14ac:dyDescent="0.25">
      <c r="A7100" s="1"/>
      <c r="B7100" s="2"/>
      <c r="BJ7100" s="3"/>
      <c r="BL7100" s="3"/>
      <c r="BN7100" s="3"/>
      <c r="BP7100" s="3"/>
    </row>
    <row r="7101" spans="1:68" x14ac:dyDescent="0.25">
      <c r="A7101" s="1"/>
      <c r="B7101" s="2"/>
      <c r="BJ7101" s="3"/>
      <c r="BL7101" s="3"/>
      <c r="BN7101" s="3"/>
      <c r="BP7101" s="3"/>
    </row>
    <row r="7102" spans="1:68" x14ac:dyDescent="0.25">
      <c r="A7102" s="1"/>
      <c r="B7102" s="2"/>
      <c r="BJ7102" s="3"/>
      <c r="BL7102" s="3"/>
      <c r="BN7102" s="3"/>
      <c r="BP7102" s="3"/>
    </row>
    <row r="7103" spans="1:68" x14ac:dyDescent="0.25">
      <c r="A7103" s="1"/>
      <c r="B7103" s="2"/>
      <c r="BJ7103" s="3"/>
      <c r="BL7103" s="3"/>
      <c r="BN7103" s="3"/>
      <c r="BP7103" s="3"/>
    </row>
    <row r="7104" spans="1:68" x14ac:dyDescent="0.25">
      <c r="A7104" s="1"/>
      <c r="B7104" s="2"/>
      <c r="BJ7104" s="3"/>
      <c r="BL7104" s="3"/>
      <c r="BN7104" s="3"/>
      <c r="BP7104" s="3"/>
    </row>
    <row r="7105" spans="1:68" x14ac:dyDescent="0.25">
      <c r="A7105" s="1"/>
      <c r="B7105" s="2"/>
      <c r="BJ7105" s="3"/>
      <c r="BL7105" s="3"/>
      <c r="BN7105" s="3"/>
      <c r="BP7105" s="3"/>
    </row>
    <row r="7106" spans="1:68" x14ac:dyDescent="0.25">
      <c r="A7106" s="1"/>
      <c r="B7106" s="2"/>
      <c r="BJ7106" s="3"/>
      <c r="BL7106" s="3"/>
      <c r="BN7106" s="3"/>
      <c r="BP7106" s="3"/>
    </row>
    <row r="7107" spans="1:68" x14ac:dyDescent="0.25">
      <c r="A7107" s="1"/>
      <c r="B7107" s="2"/>
      <c r="BJ7107" s="3"/>
      <c r="BL7107" s="3"/>
      <c r="BN7107" s="3"/>
      <c r="BP7107" s="3"/>
    </row>
    <row r="7108" spans="1:68" x14ac:dyDescent="0.25">
      <c r="A7108" s="1"/>
      <c r="B7108" s="2"/>
      <c r="BJ7108" s="3"/>
      <c r="BL7108" s="3"/>
      <c r="BN7108" s="3"/>
      <c r="BP7108" s="3"/>
    </row>
    <row r="7109" spans="1:68" x14ac:dyDescent="0.25">
      <c r="A7109" s="1"/>
      <c r="B7109" s="2"/>
      <c r="BJ7109" s="3"/>
      <c r="BL7109" s="3"/>
      <c r="BN7109" s="3"/>
      <c r="BP7109" s="3"/>
    </row>
    <row r="7110" spans="1:68" x14ac:dyDescent="0.25">
      <c r="A7110" s="1"/>
      <c r="B7110" s="2"/>
      <c r="BJ7110" s="3"/>
      <c r="BL7110" s="3"/>
      <c r="BN7110" s="3"/>
      <c r="BP7110" s="3"/>
    </row>
    <row r="7111" spans="1:68" x14ac:dyDescent="0.25">
      <c r="A7111" s="1"/>
      <c r="B7111" s="2"/>
      <c r="BJ7111" s="3"/>
      <c r="BL7111" s="3"/>
      <c r="BN7111" s="3"/>
      <c r="BP7111" s="3"/>
    </row>
    <row r="7112" spans="1:68" x14ac:dyDescent="0.25">
      <c r="A7112" s="1"/>
      <c r="B7112" s="2"/>
      <c r="BJ7112" s="3"/>
      <c r="BL7112" s="3"/>
      <c r="BN7112" s="3"/>
      <c r="BP7112" s="3"/>
    </row>
    <row r="7113" spans="1:68" x14ac:dyDescent="0.25">
      <c r="A7113" s="1"/>
      <c r="B7113" s="2"/>
      <c r="BJ7113" s="3"/>
      <c r="BL7113" s="3"/>
      <c r="BN7113" s="3"/>
      <c r="BP7113" s="3"/>
    </row>
    <row r="7114" spans="1:68" x14ac:dyDescent="0.25">
      <c r="A7114" s="1"/>
      <c r="B7114" s="2"/>
      <c r="BJ7114" s="3"/>
      <c r="BL7114" s="3"/>
      <c r="BN7114" s="3"/>
      <c r="BP7114" s="3"/>
    </row>
    <row r="7115" spans="1:68" x14ac:dyDescent="0.25">
      <c r="A7115" s="1"/>
      <c r="B7115" s="2"/>
      <c r="BJ7115" s="3"/>
      <c r="BL7115" s="3"/>
      <c r="BN7115" s="3"/>
      <c r="BP7115" s="3"/>
    </row>
    <row r="7116" spans="1:68" x14ac:dyDescent="0.25">
      <c r="A7116" s="1"/>
      <c r="B7116" s="2"/>
      <c r="BJ7116" s="3"/>
      <c r="BL7116" s="3"/>
      <c r="BN7116" s="3"/>
      <c r="BP7116" s="3"/>
    </row>
    <row r="7117" spans="1:68" x14ac:dyDescent="0.25">
      <c r="A7117" s="1"/>
      <c r="B7117" s="2"/>
      <c r="BJ7117" s="3"/>
      <c r="BL7117" s="3"/>
      <c r="BN7117" s="3"/>
      <c r="BP7117" s="3"/>
    </row>
    <row r="7118" spans="1:68" x14ac:dyDescent="0.25">
      <c r="A7118" s="1"/>
      <c r="B7118" s="2"/>
      <c r="BJ7118" s="3"/>
      <c r="BL7118" s="3"/>
      <c r="BN7118" s="3"/>
      <c r="BP7118" s="3"/>
    </row>
    <row r="7119" spans="1:68" x14ac:dyDescent="0.25">
      <c r="A7119" s="1"/>
      <c r="B7119" s="2"/>
      <c r="BJ7119" s="3"/>
      <c r="BL7119" s="3"/>
      <c r="BN7119" s="3"/>
      <c r="BP7119" s="3"/>
    </row>
    <row r="7120" spans="1:68" x14ac:dyDescent="0.25">
      <c r="A7120" s="1"/>
      <c r="B7120" s="2"/>
      <c r="BJ7120" s="3"/>
      <c r="BL7120" s="3"/>
      <c r="BN7120" s="3"/>
      <c r="BP7120" s="3"/>
    </row>
    <row r="7121" spans="1:68" x14ac:dyDescent="0.25">
      <c r="A7121" s="1"/>
      <c r="B7121" s="2"/>
      <c r="BJ7121" s="3"/>
      <c r="BL7121" s="3"/>
      <c r="BN7121" s="3"/>
      <c r="BP7121" s="3"/>
    </row>
    <row r="7122" spans="1:68" x14ac:dyDescent="0.25">
      <c r="A7122" s="1"/>
      <c r="B7122" s="2"/>
      <c r="BJ7122" s="3"/>
      <c r="BL7122" s="3"/>
      <c r="BN7122" s="3"/>
      <c r="BP7122" s="3"/>
    </row>
    <row r="7123" spans="1:68" x14ac:dyDescent="0.25">
      <c r="A7123" s="1"/>
      <c r="B7123" s="2"/>
      <c r="BJ7123" s="3"/>
      <c r="BL7123" s="3"/>
      <c r="BN7123" s="3"/>
      <c r="BP7123" s="3"/>
    </row>
    <row r="7124" spans="1:68" x14ac:dyDescent="0.25">
      <c r="A7124" s="1"/>
      <c r="B7124" s="2"/>
      <c r="BJ7124" s="3"/>
      <c r="BL7124" s="3"/>
      <c r="BN7124" s="3"/>
      <c r="BP7124" s="3"/>
    </row>
    <row r="7125" spans="1:68" x14ac:dyDescent="0.25">
      <c r="A7125" s="1"/>
      <c r="B7125" s="2"/>
      <c r="BJ7125" s="3"/>
      <c r="BL7125" s="3"/>
      <c r="BN7125" s="3"/>
      <c r="BP7125" s="3"/>
    </row>
    <row r="7126" spans="1:68" x14ac:dyDescent="0.25">
      <c r="A7126" s="1"/>
      <c r="B7126" s="2"/>
      <c r="BJ7126" s="3"/>
      <c r="BL7126" s="3"/>
      <c r="BN7126" s="3"/>
      <c r="BP7126" s="3"/>
    </row>
    <row r="7127" spans="1:68" x14ac:dyDescent="0.25">
      <c r="A7127" s="1"/>
      <c r="B7127" s="2"/>
      <c r="BJ7127" s="3"/>
      <c r="BL7127" s="3"/>
      <c r="BN7127" s="3"/>
      <c r="BP7127" s="3"/>
    </row>
    <row r="7128" spans="1:68" x14ac:dyDescent="0.25">
      <c r="A7128" s="1"/>
      <c r="B7128" s="2"/>
      <c r="BJ7128" s="3"/>
      <c r="BL7128" s="3"/>
      <c r="BN7128" s="3"/>
      <c r="BP7128" s="3"/>
    </row>
    <row r="7129" spans="1:68" x14ac:dyDescent="0.25">
      <c r="A7129" s="1"/>
      <c r="B7129" s="2"/>
      <c r="BJ7129" s="3"/>
      <c r="BL7129" s="3"/>
      <c r="BN7129" s="3"/>
      <c r="BP7129" s="3"/>
    </row>
    <row r="7130" spans="1:68" x14ac:dyDescent="0.25">
      <c r="A7130" s="1"/>
      <c r="B7130" s="2"/>
      <c r="BJ7130" s="3"/>
      <c r="BL7130" s="3"/>
      <c r="BN7130" s="3"/>
      <c r="BP7130" s="3"/>
    </row>
    <row r="7131" spans="1:68" x14ac:dyDescent="0.25">
      <c r="A7131" s="1"/>
      <c r="B7131" s="2"/>
      <c r="BJ7131" s="3"/>
      <c r="BL7131" s="3"/>
      <c r="BN7131" s="3"/>
      <c r="BP7131" s="3"/>
    </row>
    <row r="7132" spans="1:68" x14ac:dyDescent="0.25">
      <c r="A7132" s="1"/>
      <c r="B7132" s="2"/>
      <c r="BJ7132" s="3"/>
      <c r="BL7132" s="3"/>
      <c r="BN7132" s="3"/>
      <c r="BP7132" s="3"/>
    </row>
    <row r="7133" spans="1:68" x14ac:dyDescent="0.25">
      <c r="A7133" s="1"/>
      <c r="B7133" s="2"/>
      <c r="BJ7133" s="3"/>
      <c r="BL7133" s="3"/>
      <c r="BN7133" s="3"/>
      <c r="BP7133" s="3"/>
    </row>
    <row r="7134" spans="1:68" x14ac:dyDescent="0.25">
      <c r="A7134" s="1"/>
      <c r="B7134" s="2"/>
      <c r="BJ7134" s="3"/>
      <c r="BL7134" s="3"/>
      <c r="BN7134" s="3"/>
      <c r="BP7134" s="3"/>
    </row>
    <row r="7135" spans="1:68" x14ac:dyDescent="0.25">
      <c r="A7135" s="1"/>
      <c r="B7135" s="2"/>
      <c r="BJ7135" s="3"/>
      <c r="BL7135" s="3"/>
      <c r="BN7135" s="3"/>
      <c r="BP7135" s="3"/>
    </row>
    <row r="7136" spans="1:68" x14ac:dyDescent="0.25">
      <c r="A7136" s="1"/>
      <c r="B7136" s="2"/>
      <c r="BJ7136" s="3"/>
      <c r="BL7136" s="3"/>
      <c r="BN7136" s="3"/>
      <c r="BP7136" s="3"/>
    </row>
    <row r="7137" spans="1:68" x14ac:dyDescent="0.25">
      <c r="A7137" s="1"/>
      <c r="B7137" s="2"/>
      <c r="BJ7137" s="3"/>
      <c r="BL7137" s="3"/>
      <c r="BN7137" s="3"/>
      <c r="BP7137" s="3"/>
    </row>
    <row r="7138" spans="1:68" x14ac:dyDescent="0.25">
      <c r="A7138" s="1"/>
      <c r="B7138" s="2"/>
      <c r="BJ7138" s="3"/>
      <c r="BL7138" s="3"/>
      <c r="BN7138" s="3"/>
      <c r="BP7138" s="3"/>
    </row>
    <row r="7139" spans="1:68" x14ac:dyDescent="0.25">
      <c r="A7139" s="1"/>
      <c r="B7139" s="2"/>
      <c r="BJ7139" s="3"/>
      <c r="BL7139" s="3"/>
      <c r="BN7139" s="3"/>
      <c r="BP7139" s="3"/>
    </row>
    <row r="7140" spans="1:68" x14ac:dyDescent="0.25">
      <c r="A7140" s="1"/>
      <c r="B7140" s="2"/>
      <c r="BJ7140" s="3"/>
      <c r="BL7140" s="3"/>
      <c r="BN7140" s="3"/>
      <c r="BP7140" s="3"/>
    </row>
    <row r="7141" spans="1:68" x14ac:dyDescent="0.25">
      <c r="A7141" s="1"/>
      <c r="B7141" s="2"/>
      <c r="BJ7141" s="3"/>
      <c r="BL7141" s="3"/>
      <c r="BN7141" s="3"/>
      <c r="BP7141" s="3"/>
    </row>
    <row r="7142" spans="1:68" x14ac:dyDescent="0.25">
      <c r="A7142" s="1"/>
      <c r="B7142" s="2"/>
      <c r="BJ7142" s="3"/>
      <c r="BL7142" s="3"/>
      <c r="BN7142" s="3"/>
      <c r="BP7142" s="3"/>
    </row>
    <row r="7143" spans="1:68" x14ac:dyDescent="0.25">
      <c r="A7143" s="1"/>
      <c r="B7143" s="2"/>
      <c r="BJ7143" s="3"/>
      <c r="BL7143" s="3"/>
      <c r="BN7143" s="3"/>
      <c r="BP7143" s="3"/>
    </row>
    <row r="7144" spans="1:68" x14ac:dyDescent="0.25">
      <c r="A7144" s="1"/>
      <c r="B7144" s="2"/>
      <c r="BJ7144" s="3"/>
      <c r="BL7144" s="3"/>
      <c r="BN7144" s="3"/>
      <c r="BP7144" s="3"/>
    </row>
    <row r="7145" spans="1:68" x14ac:dyDescent="0.25">
      <c r="A7145" s="1"/>
      <c r="B7145" s="2"/>
      <c r="BJ7145" s="3"/>
      <c r="BL7145" s="3"/>
      <c r="BN7145" s="3"/>
      <c r="BP7145" s="3"/>
    </row>
    <row r="7146" spans="1:68" x14ac:dyDescent="0.25">
      <c r="A7146" s="1"/>
      <c r="B7146" s="2"/>
      <c r="BJ7146" s="3"/>
      <c r="BL7146" s="3"/>
      <c r="BN7146" s="3"/>
      <c r="BP7146" s="3"/>
    </row>
    <row r="7147" spans="1:68" x14ac:dyDescent="0.25">
      <c r="A7147" s="1"/>
      <c r="B7147" s="2"/>
      <c r="BJ7147" s="3"/>
      <c r="BL7147" s="3"/>
      <c r="BN7147" s="3"/>
      <c r="BP7147" s="3"/>
    </row>
    <row r="7148" spans="1:68" x14ac:dyDescent="0.25">
      <c r="A7148" s="1"/>
      <c r="B7148" s="2"/>
      <c r="BJ7148" s="3"/>
      <c r="BL7148" s="3"/>
      <c r="BN7148" s="3"/>
      <c r="BP7148" s="3"/>
    </row>
    <row r="7149" spans="1:68" x14ac:dyDescent="0.25">
      <c r="A7149" s="1"/>
      <c r="B7149" s="2"/>
      <c r="BJ7149" s="3"/>
      <c r="BL7149" s="3"/>
      <c r="BN7149" s="3"/>
      <c r="BP7149" s="3"/>
    </row>
    <row r="7150" spans="1:68" x14ac:dyDescent="0.25">
      <c r="A7150" s="1"/>
      <c r="B7150" s="2"/>
      <c r="BJ7150" s="3"/>
      <c r="BL7150" s="3"/>
      <c r="BN7150" s="3"/>
      <c r="BP7150" s="3"/>
    </row>
    <row r="7151" spans="1:68" x14ac:dyDescent="0.25">
      <c r="A7151" s="1"/>
      <c r="B7151" s="2"/>
      <c r="BJ7151" s="3"/>
      <c r="BL7151" s="3"/>
      <c r="BN7151" s="3"/>
      <c r="BP7151" s="3"/>
    </row>
    <row r="7152" spans="1:68" x14ac:dyDescent="0.25">
      <c r="A7152" s="1"/>
      <c r="B7152" s="2"/>
      <c r="BJ7152" s="3"/>
      <c r="BL7152" s="3"/>
      <c r="BN7152" s="3"/>
      <c r="BP7152" s="3"/>
    </row>
    <row r="7153" spans="1:68" x14ac:dyDescent="0.25">
      <c r="A7153" s="1"/>
      <c r="B7153" s="2"/>
      <c r="BJ7153" s="3"/>
      <c r="BL7153" s="3"/>
      <c r="BN7153" s="3"/>
      <c r="BP7153" s="3"/>
    </row>
    <row r="7154" spans="1:68" x14ac:dyDescent="0.25">
      <c r="A7154" s="1"/>
      <c r="B7154" s="2"/>
      <c r="BJ7154" s="3"/>
      <c r="BL7154" s="3"/>
      <c r="BN7154" s="3"/>
      <c r="BP7154" s="3"/>
    </row>
    <row r="7155" spans="1:68" x14ac:dyDescent="0.25">
      <c r="A7155" s="1"/>
      <c r="B7155" s="2"/>
      <c r="BJ7155" s="3"/>
      <c r="BL7155" s="3"/>
      <c r="BN7155" s="3"/>
      <c r="BP7155" s="3"/>
    </row>
    <row r="7156" spans="1:68" x14ac:dyDescent="0.25">
      <c r="A7156" s="1"/>
      <c r="B7156" s="2"/>
      <c r="BJ7156" s="3"/>
      <c r="BL7156" s="3"/>
      <c r="BN7156" s="3"/>
      <c r="BP7156" s="3"/>
    </row>
    <row r="7157" spans="1:68" x14ac:dyDescent="0.25">
      <c r="A7157" s="1"/>
      <c r="B7157" s="2"/>
      <c r="BJ7157" s="3"/>
      <c r="BL7157" s="3"/>
      <c r="BN7157" s="3"/>
      <c r="BP7157" s="3"/>
    </row>
    <row r="7158" spans="1:68" x14ac:dyDescent="0.25">
      <c r="A7158" s="1"/>
      <c r="B7158" s="2"/>
      <c r="BJ7158" s="3"/>
      <c r="BL7158" s="3"/>
      <c r="BN7158" s="3"/>
      <c r="BP7158" s="3"/>
    </row>
    <row r="7159" spans="1:68" x14ac:dyDescent="0.25">
      <c r="A7159" s="1"/>
      <c r="B7159" s="2"/>
      <c r="BJ7159" s="3"/>
      <c r="BL7159" s="3"/>
      <c r="BN7159" s="3"/>
      <c r="BP7159" s="3"/>
    </row>
    <row r="7160" spans="1:68" x14ac:dyDescent="0.25">
      <c r="A7160" s="1"/>
      <c r="B7160" s="2"/>
      <c r="BJ7160" s="3"/>
      <c r="BL7160" s="3"/>
      <c r="BN7160" s="3"/>
      <c r="BP7160" s="3"/>
    </row>
    <row r="7161" spans="1:68" x14ac:dyDescent="0.25">
      <c r="A7161" s="1"/>
      <c r="B7161" s="2"/>
      <c r="BJ7161" s="3"/>
      <c r="BL7161" s="3"/>
      <c r="BN7161" s="3"/>
      <c r="BP7161" s="3"/>
    </row>
    <row r="7162" spans="1:68" x14ac:dyDescent="0.25">
      <c r="A7162" s="1"/>
      <c r="B7162" s="2"/>
      <c r="BJ7162" s="3"/>
      <c r="BL7162" s="3"/>
      <c r="BN7162" s="3"/>
      <c r="BP7162" s="3"/>
    </row>
    <row r="7163" spans="1:68" x14ac:dyDescent="0.25">
      <c r="A7163" s="1"/>
      <c r="B7163" s="2"/>
      <c r="BJ7163" s="3"/>
      <c r="BL7163" s="3"/>
      <c r="BN7163" s="3"/>
      <c r="BP7163" s="3"/>
    </row>
    <row r="7164" spans="1:68" x14ac:dyDescent="0.25">
      <c r="A7164" s="1"/>
      <c r="B7164" s="2"/>
      <c r="BJ7164" s="3"/>
      <c r="BL7164" s="3"/>
      <c r="BN7164" s="3"/>
      <c r="BP7164" s="3"/>
    </row>
    <row r="7165" spans="1:68" x14ac:dyDescent="0.25">
      <c r="A7165" s="1"/>
      <c r="B7165" s="2"/>
      <c r="BJ7165" s="3"/>
      <c r="BL7165" s="3"/>
      <c r="BN7165" s="3"/>
      <c r="BP7165" s="3"/>
    </row>
    <row r="7166" spans="1:68" x14ac:dyDescent="0.25">
      <c r="A7166" s="1"/>
      <c r="B7166" s="2"/>
      <c r="BJ7166" s="3"/>
      <c r="BL7166" s="3"/>
      <c r="BN7166" s="3"/>
      <c r="BP7166" s="3"/>
    </row>
    <row r="7167" spans="1:68" x14ac:dyDescent="0.25">
      <c r="A7167" s="1"/>
      <c r="B7167" s="2"/>
      <c r="BJ7167" s="3"/>
      <c r="BL7167" s="3"/>
      <c r="BN7167" s="3"/>
      <c r="BP7167" s="3"/>
    </row>
    <row r="7168" spans="1:68" x14ac:dyDescent="0.25">
      <c r="A7168" s="1"/>
      <c r="B7168" s="2"/>
      <c r="BJ7168" s="3"/>
      <c r="BL7168" s="3"/>
      <c r="BN7168" s="3"/>
      <c r="BP7168" s="3"/>
    </row>
    <row r="7169" spans="1:68" x14ac:dyDescent="0.25">
      <c r="A7169" s="1"/>
      <c r="B7169" s="2"/>
      <c r="BJ7169" s="3"/>
      <c r="BL7169" s="3"/>
      <c r="BN7169" s="3"/>
      <c r="BP7169" s="3"/>
    </row>
    <row r="7170" spans="1:68" x14ac:dyDescent="0.25">
      <c r="A7170" s="1"/>
      <c r="B7170" s="2"/>
      <c r="BJ7170" s="3"/>
      <c r="BL7170" s="3"/>
      <c r="BN7170" s="3"/>
      <c r="BP7170" s="3"/>
    </row>
    <row r="7171" spans="1:68" x14ac:dyDescent="0.25">
      <c r="A7171" s="1"/>
      <c r="B7171" s="2"/>
      <c r="BJ7171" s="3"/>
      <c r="BL7171" s="3"/>
      <c r="BN7171" s="3"/>
      <c r="BP7171" s="3"/>
    </row>
    <row r="7172" spans="1:68" x14ac:dyDescent="0.25">
      <c r="A7172" s="1"/>
      <c r="B7172" s="2"/>
      <c r="BJ7172" s="3"/>
      <c r="BL7172" s="3"/>
      <c r="BN7172" s="3"/>
      <c r="BP7172" s="3"/>
    </row>
    <row r="7173" spans="1:68" x14ac:dyDescent="0.25">
      <c r="A7173" s="1"/>
      <c r="B7173" s="2"/>
      <c r="BJ7173" s="3"/>
      <c r="BL7173" s="3"/>
      <c r="BN7173" s="3"/>
      <c r="BP7173" s="3"/>
    </row>
    <row r="7174" spans="1:68" x14ac:dyDescent="0.25">
      <c r="A7174" s="1"/>
      <c r="B7174" s="2"/>
      <c r="BJ7174" s="3"/>
      <c r="BL7174" s="3"/>
      <c r="BN7174" s="3"/>
      <c r="BP7174" s="3"/>
    </row>
    <row r="7175" spans="1:68" x14ac:dyDescent="0.25">
      <c r="A7175" s="1"/>
      <c r="B7175" s="2"/>
      <c r="BJ7175" s="3"/>
      <c r="BL7175" s="3"/>
      <c r="BN7175" s="3"/>
      <c r="BP7175" s="3"/>
    </row>
    <row r="7176" spans="1:68" x14ac:dyDescent="0.25">
      <c r="A7176" s="1"/>
      <c r="B7176" s="2"/>
      <c r="BJ7176" s="3"/>
      <c r="BL7176" s="3"/>
      <c r="BN7176" s="3"/>
      <c r="BP7176" s="3"/>
    </row>
    <row r="7177" spans="1:68" x14ac:dyDescent="0.25">
      <c r="A7177" s="1"/>
      <c r="B7177" s="2"/>
      <c r="BJ7177" s="3"/>
      <c r="BL7177" s="3"/>
      <c r="BN7177" s="3"/>
      <c r="BP7177" s="3"/>
    </row>
    <row r="7178" spans="1:68" x14ac:dyDescent="0.25">
      <c r="A7178" s="1"/>
      <c r="B7178" s="2"/>
      <c r="BJ7178" s="3"/>
      <c r="BL7178" s="3"/>
      <c r="BN7178" s="3"/>
      <c r="BP7178" s="3"/>
    </row>
    <row r="7179" spans="1:68" x14ac:dyDescent="0.25">
      <c r="A7179" s="1"/>
      <c r="B7179" s="2"/>
      <c r="BJ7179" s="3"/>
      <c r="BL7179" s="3"/>
      <c r="BN7179" s="3"/>
      <c r="BP7179" s="3"/>
    </row>
    <row r="7180" spans="1:68" x14ac:dyDescent="0.25">
      <c r="A7180" s="1"/>
      <c r="B7180" s="2"/>
      <c r="BJ7180" s="3"/>
      <c r="BL7180" s="3"/>
      <c r="BN7180" s="3"/>
      <c r="BP7180" s="3"/>
    </row>
    <row r="7181" spans="1:68" x14ac:dyDescent="0.25">
      <c r="A7181" s="1"/>
      <c r="B7181" s="2"/>
      <c r="BJ7181" s="3"/>
      <c r="BL7181" s="3"/>
      <c r="BN7181" s="3"/>
      <c r="BP7181" s="3"/>
    </row>
    <row r="7182" spans="1:68" x14ac:dyDescent="0.25">
      <c r="A7182" s="1"/>
      <c r="B7182" s="2"/>
      <c r="BJ7182" s="3"/>
      <c r="BL7182" s="3"/>
      <c r="BN7182" s="3"/>
      <c r="BP7182" s="3"/>
    </row>
    <row r="7183" spans="1:68" x14ac:dyDescent="0.25">
      <c r="A7183" s="1"/>
      <c r="B7183" s="2"/>
      <c r="BJ7183" s="3"/>
      <c r="BL7183" s="3"/>
      <c r="BN7183" s="3"/>
      <c r="BP7183" s="3"/>
    </row>
    <row r="7184" spans="1:68" x14ac:dyDescent="0.25">
      <c r="A7184" s="1"/>
      <c r="B7184" s="2"/>
      <c r="BJ7184" s="3"/>
      <c r="BL7184" s="3"/>
      <c r="BN7184" s="3"/>
      <c r="BP7184" s="3"/>
    </row>
    <row r="7185" spans="1:68" x14ac:dyDescent="0.25">
      <c r="A7185" s="1"/>
      <c r="B7185" s="2"/>
      <c r="BJ7185" s="3"/>
      <c r="BL7185" s="3"/>
      <c r="BN7185" s="3"/>
      <c r="BP7185" s="3"/>
    </row>
    <row r="7186" spans="1:68" x14ac:dyDescent="0.25">
      <c r="A7186" s="1"/>
      <c r="B7186" s="2"/>
      <c r="BJ7186" s="3"/>
      <c r="BL7186" s="3"/>
      <c r="BN7186" s="3"/>
      <c r="BP7186" s="3"/>
    </row>
    <row r="7187" spans="1:68" x14ac:dyDescent="0.25">
      <c r="A7187" s="1"/>
      <c r="B7187" s="2"/>
      <c r="BJ7187" s="3"/>
      <c r="BL7187" s="3"/>
      <c r="BN7187" s="3"/>
      <c r="BP7187" s="3"/>
    </row>
    <row r="7188" spans="1:68" x14ac:dyDescent="0.25">
      <c r="A7188" s="1"/>
      <c r="B7188" s="2"/>
      <c r="BJ7188" s="3"/>
      <c r="BL7188" s="3"/>
      <c r="BN7188" s="3"/>
      <c r="BP7188" s="3"/>
    </row>
    <row r="7189" spans="1:68" x14ac:dyDescent="0.25">
      <c r="A7189" s="1"/>
      <c r="B7189" s="2"/>
      <c r="BJ7189" s="3"/>
      <c r="BL7189" s="3"/>
      <c r="BN7189" s="3"/>
      <c r="BP7189" s="3"/>
    </row>
    <row r="7190" spans="1:68" x14ac:dyDescent="0.25">
      <c r="A7190" s="1"/>
      <c r="B7190" s="2"/>
      <c r="BJ7190" s="3"/>
      <c r="BL7190" s="3"/>
      <c r="BN7190" s="3"/>
      <c r="BP7190" s="3"/>
    </row>
    <row r="7191" spans="1:68" x14ac:dyDescent="0.25">
      <c r="A7191" s="1"/>
      <c r="B7191" s="2"/>
      <c r="BJ7191" s="3"/>
      <c r="BL7191" s="3"/>
      <c r="BN7191" s="3"/>
      <c r="BP7191" s="3"/>
    </row>
    <row r="7192" spans="1:68" x14ac:dyDescent="0.25">
      <c r="A7192" s="1"/>
      <c r="B7192" s="2"/>
      <c r="BJ7192" s="3"/>
      <c r="BL7192" s="3"/>
      <c r="BN7192" s="3"/>
      <c r="BP7192" s="3"/>
    </row>
    <row r="7193" spans="1:68" x14ac:dyDescent="0.25">
      <c r="A7193" s="1"/>
      <c r="B7193" s="2"/>
      <c r="BJ7193" s="3"/>
      <c r="BL7193" s="3"/>
      <c r="BN7193" s="3"/>
      <c r="BP7193" s="3"/>
    </row>
    <row r="7194" spans="1:68" x14ac:dyDescent="0.25">
      <c r="A7194" s="1"/>
      <c r="B7194" s="2"/>
      <c r="BJ7194" s="3"/>
      <c r="BL7194" s="3"/>
      <c r="BN7194" s="3"/>
      <c r="BP7194" s="3"/>
    </row>
    <row r="7195" spans="1:68" x14ac:dyDescent="0.25">
      <c r="A7195" s="1"/>
      <c r="B7195" s="2"/>
      <c r="BJ7195" s="3"/>
      <c r="BL7195" s="3"/>
      <c r="BN7195" s="3"/>
      <c r="BP7195" s="3"/>
    </row>
    <row r="7196" spans="1:68" x14ac:dyDescent="0.25">
      <c r="A7196" s="1"/>
      <c r="B7196" s="2"/>
      <c r="BJ7196" s="3"/>
      <c r="BL7196" s="3"/>
      <c r="BN7196" s="3"/>
      <c r="BP7196" s="3"/>
    </row>
    <row r="7197" spans="1:68" x14ac:dyDescent="0.25">
      <c r="A7197" s="1"/>
      <c r="B7197" s="2"/>
      <c r="BJ7197" s="3"/>
      <c r="BL7197" s="3"/>
      <c r="BN7197" s="3"/>
      <c r="BP7197" s="3"/>
    </row>
    <row r="7198" spans="1:68" x14ac:dyDescent="0.25">
      <c r="A7198" s="1"/>
      <c r="B7198" s="2"/>
      <c r="BJ7198" s="3"/>
      <c r="BL7198" s="3"/>
      <c r="BN7198" s="3"/>
      <c r="BP7198" s="3"/>
    </row>
    <row r="7199" spans="1:68" x14ac:dyDescent="0.25">
      <c r="A7199" s="1"/>
      <c r="B7199" s="2"/>
      <c r="BJ7199" s="3"/>
      <c r="BL7199" s="3"/>
      <c r="BN7199" s="3"/>
      <c r="BP7199" s="3"/>
    </row>
    <row r="7200" spans="1:68" x14ac:dyDescent="0.25">
      <c r="A7200" s="1"/>
      <c r="B7200" s="2"/>
      <c r="BJ7200" s="3"/>
      <c r="BL7200" s="3"/>
      <c r="BN7200" s="3"/>
      <c r="BP7200" s="3"/>
    </row>
    <row r="7201" spans="1:68" x14ac:dyDescent="0.25">
      <c r="A7201" s="1"/>
      <c r="B7201" s="2"/>
      <c r="BJ7201" s="3"/>
      <c r="BL7201" s="3"/>
      <c r="BN7201" s="3"/>
      <c r="BP7201" s="3"/>
    </row>
    <row r="7202" spans="1:68" x14ac:dyDescent="0.25">
      <c r="A7202" s="1"/>
      <c r="B7202" s="2"/>
      <c r="BJ7202" s="3"/>
      <c r="BL7202" s="3"/>
      <c r="BN7202" s="3"/>
      <c r="BP7202" s="3"/>
    </row>
    <row r="7203" spans="1:68" x14ac:dyDescent="0.25">
      <c r="A7203" s="1"/>
      <c r="B7203" s="2"/>
      <c r="BJ7203" s="3"/>
      <c r="BL7203" s="3"/>
      <c r="BN7203" s="3"/>
      <c r="BP7203" s="3"/>
    </row>
    <row r="7204" spans="1:68" x14ac:dyDescent="0.25">
      <c r="A7204" s="1"/>
      <c r="B7204" s="2"/>
      <c r="BJ7204" s="3"/>
      <c r="BL7204" s="3"/>
      <c r="BN7204" s="3"/>
      <c r="BP7204" s="3"/>
    </row>
    <row r="7205" spans="1:68" x14ac:dyDescent="0.25">
      <c r="A7205" s="1"/>
      <c r="B7205" s="2"/>
      <c r="BJ7205" s="3"/>
      <c r="BL7205" s="3"/>
      <c r="BN7205" s="3"/>
      <c r="BP7205" s="3"/>
    </row>
    <row r="7206" spans="1:68" x14ac:dyDescent="0.25">
      <c r="A7206" s="1"/>
      <c r="B7206" s="2"/>
      <c r="BJ7206" s="3"/>
      <c r="BL7206" s="3"/>
      <c r="BN7206" s="3"/>
      <c r="BP7206" s="3"/>
    </row>
    <row r="7207" spans="1:68" x14ac:dyDescent="0.25">
      <c r="A7207" s="1"/>
      <c r="B7207" s="2"/>
      <c r="BJ7207" s="3"/>
      <c r="BL7207" s="3"/>
      <c r="BN7207" s="3"/>
      <c r="BP7207" s="3"/>
    </row>
    <row r="7208" spans="1:68" x14ac:dyDescent="0.25">
      <c r="A7208" s="1"/>
      <c r="B7208" s="2"/>
      <c r="BJ7208" s="3"/>
      <c r="BL7208" s="3"/>
      <c r="BN7208" s="3"/>
      <c r="BP7208" s="3"/>
    </row>
    <row r="7209" spans="1:68" x14ac:dyDescent="0.25">
      <c r="A7209" s="1"/>
      <c r="B7209" s="2"/>
      <c r="BJ7209" s="3"/>
      <c r="BL7209" s="3"/>
      <c r="BN7209" s="3"/>
      <c r="BP7209" s="3"/>
    </row>
    <row r="7210" spans="1:68" x14ac:dyDescent="0.25">
      <c r="A7210" s="1"/>
      <c r="B7210" s="2"/>
      <c r="BJ7210" s="3"/>
      <c r="BL7210" s="3"/>
      <c r="BN7210" s="3"/>
      <c r="BP7210" s="3"/>
    </row>
    <row r="7211" spans="1:68" x14ac:dyDescent="0.25">
      <c r="A7211" s="1"/>
      <c r="B7211" s="2"/>
      <c r="BJ7211" s="3"/>
      <c r="BL7211" s="3"/>
      <c r="BN7211" s="3"/>
      <c r="BP7211" s="3"/>
    </row>
    <row r="7212" spans="1:68" x14ac:dyDescent="0.25">
      <c r="A7212" s="1"/>
      <c r="B7212" s="2"/>
      <c r="BJ7212" s="3"/>
      <c r="BL7212" s="3"/>
      <c r="BN7212" s="3"/>
      <c r="BP7212" s="3"/>
    </row>
    <row r="7213" spans="1:68" x14ac:dyDescent="0.25">
      <c r="A7213" s="1"/>
      <c r="B7213" s="2"/>
      <c r="BJ7213" s="3"/>
      <c r="BL7213" s="3"/>
      <c r="BN7213" s="3"/>
      <c r="BP7213" s="3"/>
    </row>
    <row r="7214" spans="1:68" x14ac:dyDescent="0.25">
      <c r="A7214" s="1"/>
      <c r="B7214" s="2"/>
      <c r="BJ7214" s="3"/>
      <c r="BL7214" s="3"/>
      <c r="BN7214" s="3"/>
      <c r="BP7214" s="3"/>
    </row>
    <row r="7215" spans="1:68" x14ac:dyDescent="0.25">
      <c r="A7215" s="1"/>
      <c r="B7215" s="2"/>
      <c r="BJ7215" s="3"/>
      <c r="BL7215" s="3"/>
      <c r="BN7215" s="3"/>
      <c r="BP7215" s="3"/>
    </row>
    <row r="7216" spans="1:68" x14ac:dyDescent="0.25">
      <c r="A7216" s="1"/>
      <c r="B7216" s="2"/>
      <c r="BJ7216" s="3"/>
      <c r="BL7216" s="3"/>
      <c r="BN7216" s="3"/>
      <c r="BP7216" s="3"/>
    </row>
    <row r="7217" spans="1:68" x14ac:dyDescent="0.25">
      <c r="A7217" s="1"/>
      <c r="B7217" s="2"/>
      <c r="BJ7217" s="3"/>
      <c r="BL7217" s="3"/>
      <c r="BN7217" s="3"/>
      <c r="BP7217" s="3"/>
    </row>
    <row r="7218" spans="1:68" x14ac:dyDescent="0.25">
      <c r="A7218" s="1"/>
      <c r="B7218" s="2"/>
      <c r="BJ7218" s="3"/>
      <c r="BL7218" s="3"/>
      <c r="BN7218" s="3"/>
      <c r="BP7218" s="3"/>
    </row>
    <row r="7219" spans="1:68" x14ac:dyDescent="0.25">
      <c r="A7219" s="1"/>
      <c r="B7219" s="2"/>
      <c r="BJ7219" s="3"/>
      <c r="BL7219" s="3"/>
      <c r="BN7219" s="3"/>
      <c r="BP7219" s="3"/>
    </row>
    <row r="7220" spans="1:68" x14ac:dyDescent="0.25">
      <c r="A7220" s="1"/>
      <c r="B7220" s="2"/>
      <c r="BJ7220" s="3"/>
      <c r="BL7220" s="3"/>
      <c r="BN7220" s="3"/>
      <c r="BP7220" s="3"/>
    </row>
    <row r="7221" spans="1:68" x14ac:dyDescent="0.25">
      <c r="A7221" s="1"/>
      <c r="B7221" s="2"/>
      <c r="BJ7221" s="3"/>
      <c r="BL7221" s="3"/>
      <c r="BN7221" s="3"/>
      <c r="BP7221" s="3"/>
    </row>
    <row r="7222" spans="1:68" x14ac:dyDescent="0.25">
      <c r="A7222" s="1"/>
      <c r="B7222" s="2"/>
      <c r="BJ7222" s="3"/>
      <c r="BL7222" s="3"/>
      <c r="BN7222" s="3"/>
      <c r="BP7222" s="3"/>
    </row>
    <row r="7223" spans="1:68" x14ac:dyDescent="0.25">
      <c r="A7223" s="1"/>
      <c r="B7223" s="2"/>
      <c r="BJ7223" s="3"/>
      <c r="BL7223" s="3"/>
      <c r="BN7223" s="3"/>
      <c r="BP7223" s="3"/>
    </row>
    <row r="7224" spans="1:68" x14ac:dyDescent="0.25">
      <c r="A7224" s="1"/>
      <c r="B7224" s="2"/>
      <c r="BJ7224" s="3"/>
      <c r="BL7224" s="3"/>
      <c r="BN7224" s="3"/>
      <c r="BP7224" s="3"/>
    </row>
    <row r="7225" spans="1:68" x14ac:dyDescent="0.25">
      <c r="A7225" s="1"/>
      <c r="B7225" s="2"/>
      <c r="BJ7225" s="3"/>
      <c r="BL7225" s="3"/>
      <c r="BN7225" s="3"/>
      <c r="BP7225" s="3"/>
    </row>
    <row r="7226" spans="1:68" x14ac:dyDescent="0.25">
      <c r="A7226" s="1"/>
      <c r="B7226" s="2"/>
      <c r="BJ7226" s="3"/>
      <c r="BL7226" s="3"/>
      <c r="BN7226" s="3"/>
      <c r="BP7226" s="3"/>
    </row>
    <row r="7227" spans="1:68" x14ac:dyDescent="0.25">
      <c r="A7227" s="1"/>
      <c r="B7227" s="2"/>
      <c r="BJ7227" s="3"/>
      <c r="BL7227" s="3"/>
      <c r="BN7227" s="3"/>
      <c r="BP7227" s="3"/>
    </row>
    <row r="7228" spans="1:68" x14ac:dyDescent="0.25">
      <c r="A7228" s="1"/>
      <c r="B7228" s="2"/>
      <c r="BJ7228" s="3"/>
      <c r="BL7228" s="3"/>
      <c r="BN7228" s="3"/>
      <c r="BP7228" s="3"/>
    </row>
    <row r="7229" spans="1:68" x14ac:dyDescent="0.25">
      <c r="A7229" s="1"/>
      <c r="B7229" s="2"/>
      <c r="BJ7229" s="3"/>
      <c r="BL7229" s="3"/>
      <c r="BN7229" s="3"/>
      <c r="BP7229" s="3"/>
    </row>
    <row r="7230" spans="1:68" x14ac:dyDescent="0.25">
      <c r="A7230" s="1"/>
      <c r="B7230" s="2"/>
      <c r="BJ7230" s="3"/>
      <c r="BL7230" s="3"/>
      <c r="BN7230" s="3"/>
      <c r="BP7230" s="3"/>
    </row>
    <row r="7231" spans="1:68" x14ac:dyDescent="0.25">
      <c r="A7231" s="1"/>
      <c r="B7231" s="2"/>
      <c r="BJ7231" s="3"/>
      <c r="BL7231" s="3"/>
      <c r="BN7231" s="3"/>
      <c r="BP7231" s="3"/>
    </row>
    <row r="7232" spans="1:68" x14ac:dyDescent="0.25">
      <c r="A7232" s="1"/>
      <c r="B7232" s="2"/>
      <c r="BJ7232" s="3"/>
      <c r="BL7232" s="3"/>
      <c r="BN7232" s="3"/>
      <c r="BP7232" s="3"/>
    </row>
    <row r="7233" spans="1:68" x14ac:dyDescent="0.25">
      <c r="A7233" s="1"/>
      <c r="B7233" s="2"/>
      <c r="BJ7233" s="3"/>
      <c r="BL7233" s="3"/>
      <c r="BN7233" s="3"/>
      <c r="BP7233" s="3"/>
    </row>
    <row r="7234" spans="1:68" x14ac:dyDescent="0.25">
      <c r="A7234" s="1"/>
      <c r="B7234" s="2"/>
      <c r="BJ7234" s="3"/>
      <c r="BL7234" s="3"/>
      <c r="BN7234" s="3"/>
      <c r="BP7234" s="3"/>
    </row>
    <row r="7235" spans="1:68" x14ac:dyDescent="0.25">
      <c r="A7235" s="1"/>
      <c r="B7235" s="2"/>
      <c r="BJ7235" s="3"/>
      <c r="BL7235" s="3"/>
      <c r="BN7235" s="3"/>
      <c r="BP7235" s="3"/>
    </row>
    <row r="7236" spans="1:68" x14ac:dyDescent="0.25">
      <c r="A7236" s="1"/>
      <c r="B7236" s="2"/>
      <c r="BJ7236" s="3"/>
      <c r="BL7236" s="3"/>
      <c r="BN7236" s="3"/>
      <c r="BP7236" s="3"/>
    </row>
    <row r="7237" spans="1:68" x14ac:dyDescent="0.25">
      <c r="A7237" s="1"/>
      <c r="B7237" s="2"/>
      <c r="BJ7237" s="3"/>
      <c r="BL7237" s="3"/>
      <c r="BN7237" s="3"/>
      <c r="BP7237" s="3"/>
    </row>
    <row r="7238" spans="1:68" x14ac:dyDescent="0.25">
      <c r="A7238" s="1"/>
      <c r="B7238" s="2"/>
      <c r="BJ7238" s="3"/>
      <c r="BL7238" s="3"/>
      <c r="BN7238" s="3"/>
      <c r="BP7238" s="3"/>
    </row>
    <row r="7239" spans="1:68" x14ac:dyDescent="0.25">
      <c r="A7239" s="1"/>
      <c r="B7239" s="2"/>
      <c r="BJ7239" s="3"/>
      <c r="BL7239" s="3"/>
      <c r="BN7239" s="3"/>
      <c r="BP7239" s="3"/>
    </row>
    <row r="7240" spans="1:68" x14ac:dyDescent="0.25">
      <c r="A7240" s="1"/>
      <c r="B7240" s="2"/>
      <c r="BJ7240" s="3"/>
      <c r="BL7240" s="3"/>
      <c r="BN7240" s="3"/>
      <c r="BP7240" s="3"/>
    </row>
    <row r="7241" spans="1:68" x14ac:dyDescent="0.25">
      <c r="A7241" s="1"/>
      <c r="B7241" s="2"/>
      <c r="BJ7241" s="3"/>
      <c r="BL7241" s="3"/>
      <c r="BN7241" s="3"/>
      <c r="BP7241" s="3"/>
    </row>
    <row r="7242" spans="1:68" x14ac:dyDescent="0.25">
      <c r="A7242" s="1"/>
      <c r="B7242" s="2"/>
      <c r="BJ7242" s="3"/>
      <c r="BL7242" s="3"/>
      <c r="BN7242" s="3"/>
      <c r="BP7242" s="3"/>
    </row>
    <row r="7243" spans="1:68" x14ac:dyDescent="0.25">
      <c r="A7243" s="1"/>
      <c r="B7243" s="2"/>
      <c r="BJ7243" s="3"/>
      <c r="BL7243" s="3"/>
      <c r="BN7243" s="3"/>
      <c r="BP7243" s="3"/>
    </row>
    <row r="7244" spans="1:68" x14ac:dyDescent="0.25">
      <c r="A7244" s="1"/>
      <c r="B7244" s="2"/>
      <c r="BJ7244" s="3"/>
      <c r="BL7244" s="3"/>
      <c r="BN7244" s="3"/>
      <c r="BP7244" s="3"/>
    </row>
    <row r="7245" spans="1:68" x14ac:dyDescent="0.25">
      <c r="A7245" s="1"/>
      <c r="B7245" s="2"/>
      <c r="BJ7245" s="3"/>
      <c r="BL7245" s="3"/>
      <c r="BN7245" s="3"/>
      <c r="BP7245" s="3"/>
    </row>
    <row r="7246" spans="1:68" x14ac:dyDescent="0.25">
      <c r="A7246" s="1"/>
      <c r="B7246" s="2"/>
      <c r="BJ7246" s="3"/>
      <c r="BL7246" s="3"/>
      <c r="BN7246" s="3"/>
      <c r="BP7246" s="3"/>
    </row>
    <row r="7247" spans="1:68" x14ac:dyDescent="0.25">
      <c r="A7247" s="1"/>
      <c r="B7247" s="2"/>
      <c r="BJ7247" s="3"/>
      <c r="BL7247" s="3"/>
      <c r="BN7247" s="3"/>
      <c r="BP7247" s="3"/>
    </row>
    <row r="7248" spans="1:68" x14ac:dyDescent="0.25">
      <c r="A7248" s="1"/>
      <c r="B7248" s="2"/>
      <c r="BJ7248" s="3"/>
      <c r="BL7248" s="3"/>
      <c r="BN7248" s="3"/>
      <c r="BP7248" s="3"/>
    </row>
    <row r="7249" spans="1:68" x14ac:dyDescent="0.25">
      <c r="A7249" s="1"/>
      <c r="B7249" s="2"/>
      <c r="BJ7249" s="3"/>
      <c r="BL7249" s="3"/>
      <c r="BN7249" s="3"/>
      <c r="BP7249" s="3"/>
    </row>
    <row r="7250" spans="1:68" x14ac:dyDescent="0.25">
      <c r="A7250" s="1"/>
      <c r="B7250" s="2"/>
      <c r="BJ7250" s="3"/>
      <c r="BL7250" s="3"/>
      <c r="BN7250" s="3"/>
      <c r="BP7250" s="3"/>
    </row>
    <row r="7251" spans="1:68" x14ac:dyDescent="0.25">
      <c r="A7251" s="1"/>
      <c r="B7251" s="2"/>
      <c r="BJ7251" s="3"/>
      <c r="BL7251" s="3"/>
      <c r="BN7251" s="3"/>
      <c r="BP7251" s="3"/>
    </row>
    <row r="7252" spans="1:68" x14ac:dyDescent="0.25">
      <c r="A7252" s="1"/>
      <c r="B7252" s="2"/>
      <c r="BJ7252" s="3"/>
      <c r="BL7252" s="3"/>
      <c r="BN7252" s="3"/>
      <c r="BP7252" s="3"/>
    </row>
    <row r="7253" spans="1:68" x14ac:dyDescent="0.25">
      <c r="A7253" s="1"/>
      <c r="B7253" s="2"/>
      <c r="BJ7253" s="3"/>
      <c r="BL7253" s="3"/>
      <c r="BN7253" s="3"/>
      <c r="BP7253" s="3"/>
    </row>
    <row r="7254" spans="1:68" x14ac:dyDescent="0.25">
      <c r="A7254" s="1"/>
      <c r="B7254" s="2"/>
      <c r="BJ7254" s="3"/>
      <c r="BL7254" s="3"/>
      <c r="BN7254" s="3"/>
      <c r="BP7254" s="3"/>
    </row>
    <row r="7255" spans="1:68" x14ac:dyDescent="0.25">
      <c r="A7255" s="1"/>
      <c r="B7255" s="2"/>
      <c r="BJ7255" s="3"/>
      <c r="BL7255" s="3"/>
      <c r="BN7255" s="3"/>
      <c r="BP7255" s="3"/>
    </row>
    <row r="7256" spans="1:68" x14ac:dyDescent="0.25">
      <c r="A7256" s="1"/>
      <c r="B7256" s="2"/>
      <c r="BJ7256" s="3"/>
      <c r="BL7256" s="3"/>
      <c r="BN7256" s="3"/>
      <c r="BP7256" s="3"/>
    </row>
    <row r="7257" spans="1:68" x14ac:dyDescent="0.25">
      <c r="A7257" s="1"/>
      <c r="B7257" s="2"/>
      <c r="BJ7257" s="3"/>
      <c r="BL7257" s="3"/>
      <c r="BN7257" s="3"/>
      <c r="BP7257" s="3"/>
    </row>
    <row r="7258" spans="1:68" x14ac:dyDescent="0.25">
      <c r="A7258" s="1"/>
      <c r="B7258" s="2"/>
      <c r="BJ7258" s="3"/>
      <c r="BL7258" s="3"/>
      <c r="BN7258" s="3"/>
      <c r="BP7258" s="3"/>
    </row>
    <row r="7259" spans="1:68" x14ac:dyDescent="0.25">
      <c r="A7259" s="1"/>
      <c r="B7259" s="2"/>
      <c r="BJ7259" s="3"/>
      <c r="BL7259" s="3"/>
      <c r="BN7259" s="3"/>
      <c r="BP7259" s="3"/>
    </row>
    <row r="7260" spans="1:68" x14ac:dyDescent="0.25">
      <c r="A7260" s="1"/>
      <c r="B7260" s="2"/>
      <c r="BJ7260" s="3"/>
      <c r="BL7260" s="3"/>
      <c r="BN7260" s="3"/>
      <c r="BP7260" s="3"/>
    </row>
    <row r="7261" spans="1:68" x14ac:dyDescent="0.25">
      <c r="A7261" s="1"/>
      <c r="B7261" s="2"/>
      <c r="BJ7261" s="3"/>
      <c r="BL7261" s="3"/>
      <c r="BN7261" s="3"/>
      <c r="BP7261" s="3"/>
    </row>
    <row r="7262" spans="1:68" x14ac:dyDescent="0.25">
      <c r="A7262" s="1"/>
      <c r="B7262" s="2"/>
      <c r="BJ7262" s="3"/>
      <c r="BL7262" s="3"/>
      <c r="BN7262" s="3"/>
      <c r="BP7262" s="3"/>
    </row>
    <row r="7263" spans="1:68" x14ac:dyDescent="0.25">
      <c r="A7263" s="1"/>
      <c r="B7263" s="2"/>
      <c r="BJ7263" s="3"/>
      <c r="BL7263" s="3"/>
      <c r="BN7263" s="3"/>
      <c r="BP7263" s="3"/>
    </row>
    <row r="7264" spans="1:68" x14ac:dyDescent="0.25">
      <c r="A7264" s="1"/>
      <c r="B7264" s="2"/>
      <c r="BJ7264" s="3"/>
      <c r="BL7264" s="3"/>
      <c r="BN7264" s="3"/>
      <c r="BP7264" s="3"/>
    </row>
    <row r="7265" spans="1:68" x14ac:dyDescent="0.25">
      <c r="A7265" s="1"/>
      <c r="B7265" s="2"/>
      <c r="BJ7265" s="3"/>
      <c r="BL7265" s="3"/>
      <c r="BN7265" s="3"/>
      <c r="BP7265" s="3"/>
    </row>
    <row r="7266" spans="1:68" x14ac:dyDescent="0.25">
      <c r="A7266" s="1"/>
      <c r="B7266" s="2"/>
      <c r="BJ7266" s="3"/>
      <c r="BL7266" s="3"/>
      <c r="BN7266" s="3"/>
      <c r="BP7266" s="3"/>
    </row>
    <row r="7267" spans="1:68" x14ac:dyDescent="0.25">
      <c r="A7267" s="1"/>
      <c r="B7267" s="2"/>
      <c r="BJ7267" s="3"/>
      <c r="BL7267" s="3"/>
      <c r="BN7267" s="3"/>
      <c r="BP7267" s="3"/>
    </row>
    <row r="7268" spans="1:68" x14ac:dyDescent="0.25">
      <c r="A7268" s="1"/>
      <c r="B7268" s="2"/>
      <c r="BJ7268" s="3"/>
      <c r="BL7268" s="3"/>
      <c r="BN7268" s="3"/>
      <c r="BP7268" s="3"/>
    </row>
    <row r="7269" spans="1:68" x14ac:dyDescent="0.25">
      <c r="A7269" s="1"/>
      <c r="B7269" s="2"/>
      <c r="BJ7269" s="3"/>
      <c r="BL7269" s="3"/>
      <c r="BN7269" s="3"/>
      <c r="BP7269" s="3"/>
    </row>
    <row r="7270" spans="1:68" x14ac:dyDescent="0.25">
      <c r="A7270" s="1"/>
      <c r="B7270" s="2"/>
      <c r="BJ7270" s="3"/>
      <c r="BL7270" s="3"/>
      <c r="BN7270" s="3"/>
      <c r="BP7270" s="3"/>
    </row>
    <row r="7271" spans="1:68" x14ac:dyDescent="0.25">
      <c r="A7271" s="1"/>
      <c r="B7271" s="2"/>
      <c r="BJ7271" s="3"/>
      <c r="BL7271" s="3"/>
      <c r="BN7271" s="3"/>
      <c r="BP7271" s="3"/>
    </row>
    <row r="7272" spans="1:68" x14ac:dyDescent="0.25">
      <c r="A7272" s="1"/>
      <c r="B7272" s="2"/>
      <c r="BJ7272" s="3"/>
      <c r="BL7272" s="3"/>
      <c r="BN7272" s="3"/>
      <c r="BP7272" s="3"/>
    </row>
    <row r="7273" spans="1:68" x14ac:dyDescent="0.25">
      <c r="A7273" s="1"/>
      <c r="B7273" s="2"/>
      <c r="BJ7273" s="3"/>
      <c r="BL7273" s="3"/>
      <c r="BN7273" s="3"/>
      <c r="BP7273" s="3"/>
    </row>
    <row r="7274" spans="1:68" x14ac:dyDescent="0.25">
      <c r="A7274" s="1"/>
      <c r="B7274" s="2"/>
      <c r="BJ7274" s="3"/>
      <c r="BL7274" s="3"/>
      <c r="BN7274" s="3"/>
      <c r="BP7274" s="3"/>
    </row>
    <row r="7275" spans="1:68" x14ac:dyDescent="0.25">
      <c r="A7275" s="1"/>
      <c r="B7275" s="2"/>
      <c r="BJ7275" s="3"/>
      <c r="BL7275" s="3"/>
      <c r="BN7275" s="3"/>
      <c r="BP7275" s="3"/>
    </row>
    <row r="7276" spans="1:68" x14ac:dyDescent="0.25">
      <c r="A7276" s="1"/>
      <c r="B7276" s="2"/>
      <c r="BJ7276" s="3"/>
      <c r="BL7276" s="3"/>
      <c r="BN7276" s="3"/>
      <c r="BP7276" s="3"/>
    </row>
    <row r="7277" spans="1:68" x14ac:dyDescent="0.25">
      <c r="A7277" s="1"/>
      <c r="B7277" s="2"/>
      <c r="BJ7277" s="3"/>
      <c r="BL7277" s="3"/>
      <c r="BN7277" s="3"/>
      <c r="BP7277" s="3"/>
    </row>
    <row r="7278" spans="1:68" x14ac:dyDescent="0.25">
      <c r="A7278" s="1"/>
      <c r="B7278" s="2"/>
      <c r="BJ7278" s="3"/>
      <c r="BL7278" s="3"/>
      <c r="BN7278" s="3"/>
      <c r="BP7278" s="3"/>
    </row>
    <row r="7279" spans="1:68" x14ac:dyDescent="0.25">
      <c r="A7279" s="1"/>
      <c r="B7279" s="2"/>
      <c r="BJ7279" s="3"/>
      <c r="BL7279" s="3"/>
      <c r="BN7279" s="3"/>
      <c r="BP7279" s="3"/>
    </row>
    <row r="7280" spans="1:68" x14ac:dyDescent="0.25">
      <c r="A7280" s="1"/>
      <c r="B7280" s="2"/>
      <c r="BJ7280" s="3"/>
      <c r="BL7280" s="3"/>
      <c r="BN7280" s="3"/>
      <c r="BP7280" s="3"/>
    </row>
    <row r="7281" spans="1:68" x14ac:dyDescent="0.25">
      <c r="A7281" s="1"/>
      <c r="B7281" s="2"/>
      <c r="BJ7281" s="3"/>
      <c r="BL7281" s="3"/>
      <c r="BN7281" s="3"/>
      <c r="BP7281" s="3"/>
    </row>
    <row r="7282" spans="1:68" x14ac:dyDescent="0.25">
      <c r="A7282" s="1"/>
      <c r="B7282" s="2"/>
      <c r="BJ7282" s="3"/>
      <c r="BL7282" s="3"/>
      <c r="BN7282" s="3"/>
      <c r="BP7282" s="3"/>
    </row>
    <row r="7283" spans="1:68" x14ac:dyDescent="0.25">
      <c r="A7283" s="1"/>
      <c r="B7283" s="2"/>
      <c r="BJ7283" s="3"/>
      <c r="BL7283" s="3"/>
      <c r="BN7283" s="3"/>
      <c r="BP7283" s="3"/>
    </row>
    <row r="7284" spans="1:68" x14ac:dyDescent="0.25">
      <c r="A7284" s="1"/>
      <c r="B7284" s="2"/>
      <c r="BJ7284" s="3"/>
      <c r="BL7284" s="3"/>
      <c r="BN7284" s="3"/>
      <c r="BP7284" s="3"/>
    </row>
    <row r="7285" spans="1:68" x14ac:dyDescent="0.25">
      <c r="A7285" s="1"/>
      <c r="B7285" s="2"/>
      <c r="BJ7285" s="3"/>
      <c r="BL7285" s="3"/>
      <c r="BN7285" s="3"/>
      <c r="BP7285" s="3"/>
    </row>
    <row r="7286" spans="1:68" x14ac:dyDescent="0.25">
      <c r="A7286" s="1"/>
      <c r="B7286" s="2"/>
      <c r="BJ7286" s="3"/>
      <c r="BL7286" s="3"/>
      <c r="BN7286" s="3"/>
      <c r="BP7286" s="3"/>
    </row>
    <row r="7287" spans="1:68" x14ac:dyDescent="0.25">
      <c r="A7287" s="1"/>
      <c r="B7287" s="2"/>
      <c r="BJ7287" s="3"/>
      <c r="BL7287" s="3"/>
      <c r="BN7287" s="3"/>
      <c r="BP7287" s="3"/>
    </row>
    <row r="7288" spans="1:68" x14ac:dyDescent="0.25">
      <c r="A7288" s="1"/>
      <c r="B7288" s="2"/>
      <c r="BJ7288" s="3"/>
      <c r="BL7288" s="3"/>
      <c r="BN7288" s="3"/>
      <c r="BP7288" s="3"/>
    </row>
    <row r="7289" spans="1:68" x14ac:dyDescent="0.25">
      <c r="A7289" s="1"/>
      <c r="B7289" s="2"/>
      <c r="BJ7289" s="3"/>
      <c r="BL7289" s="3"/>
      <c r="BN7289" s="3"/>
      <c r="BP7289" s="3"/>
    </row>
    <row r="7290" spans="1:68" x14ac:dyDescent="0.25">
      <c r="A7290" s="1"/>
      <c r="B7290" s="2"/>
      <c r="BJ7290" s="3"/>
      <c r="BL7290" s="3"/>
      <c r="BN7290" s="3"/>
      <c r="BP7290" s="3"/>
    </row>
    <row r="7291" spans="1:68" x14ac:dyDescent="0.25">
      <c r="A7291" s="1"/>
      <c r="B7291" s="2"/>
      <c r="BJ7291" s="3"/>
      <c r="BL7291" s="3"/>
      <c r="BN7291" s="3"/>
      <c r="BP7291" s="3"/>
    </row>
    <row r="7292" spans="1:68" x14ac:dyDescent="0.25">
      <c r="A7292" s="1"/>
      <c r="B7292" s="2"/>
      <c r="BJ7292" s="3"/>
      <c r="BL7292" s="3"/>
      <c r="BN7292" s="3"/>
      <c r="BP7292" s="3"/>
    </row>
    <row r="7293" spans="1:68" x14ac:dyDescent="0.25">
      <c r="A7293" s="1"/>
      <c r="B7293" s="2"/>
      <c r="BJ7293" s="3"/>
      <c r="BL7293" s="3"/>
      <c r="BN7293" s="3"/>
      <c r="BP7293" s="3"/>
    </row>
    <row r="7294" spans="1:68" x14ac:dyDescent="0.25">
      <c r="A7294" s="1"/>
      <c r="B7294" s="2"/>
      <c r="BJ7294" s="3"/>
      <c r="BL7294" s="3"/>
      <c r="BN7294" s="3"/>
      <c r="BP7294" s="3"/>
    </row>
    <row r="7295" spans="1:68" x14ac:dyDescent="0.25">
      <c r="A7295" s="1"/>
      <c r="B7295" s="2"/>
      <c r="BJ7295" s="3"/>
      <c r="BL7295" s="3"/>
      <c r="BN7295" s="3"/>
      <c r="BP7295" s="3"/>
    </row>
    <row r="7296" spans="1:68" x14ac:dyDescent="0.25">
      <c r="A7296" s="1"/>
      <c r="B7296" s="2"/>
      <c r="BJ7296" s="3"/>
      <c r="BL7296" s="3"/>
      <c r="BN7296" s="3"/>
      <c r="BP7296" s="3"/>
    </row>
    <row r="7297" spans="1:68" x14ac:dyDescent="0.25">
      <c r="A7297" s="1"/>
      <c r="B7297" s="2"/>
      <c r="BJ7297" s="3"/>
      <c r="BL7297" s="3"/>
      <c r="BN7297" s="3"/>
      <c r="BP7297" s="3"/>
    </row>
    <row r="7298" spans="1:68" x14ac:dyDescent="0.25">
      <c r="A7298" s="1"/>
      <c r="B7298" s="2"/>
      <c r="BJ7298" s="3"/>
      <c r="BL7298" s="3"/>
      <c r="BN7298" s="3"/>
      <c r="BP7298" s="3"/>
    </row>
    <row r="7299" spans="1:68" x14ac:dyDescent="0.25">
      <c r="A7299" s="1"/>
      <c r="B7299" s="2"/>
      <c r="BJ7299" s="3"/>
      <c r="BL7299" s="3"/>
      <c r="BN7299" s="3"/>
      <c r="BP7299" s="3"/>
    </row>
    <row r="7300" spans="1:68" x14ac:dyDescent="0.25">
      <c r="A7300" s="1"/>
      <c r="B7300" s="2"/>
      <c r="BJ7300" s="3"/>
      <c r="BL7300" s="3"/>
      <c r="BN7300" s="3"/>
      <c r="BP7300" s="3"/>
    </row>
    <row r="7301" spans="1:68" x14ac:dyDescent="0.25">
      <c r="A7301" s="1"/>
      <c r="B7301" s="2"/>
      <c r="BJ7301" s="3"/>
      <c r="BL7301" s="3"/>
      <c r="BN7301" s="3"/>
      <c r="BP7301" s="3"/>
    </row>
    <row r="7302" spans="1:68" x14ac:dyDescent="0.25">
      <c r="A7302" s="1"/>
      <c r="B7302" s="2"/>
      <c r="BJ7302" s="3"/>
      <c r="BL7302" s="3"/>
      <c r="BN7302" s="3"/>
      <c r="BP7302" s="3"/>
    </row>
    <row r="7303" spans="1:68" x14ac:dyDescent="0.25">
      <c r="A7303" s="1"/>
      <c r="B7303" s="2"/>
      <c r="BJ7303" s="3"/>
      <c r="BL7303" s="3"/>
      <c r="BN7303" s="3"/>
      <c r="BP7303" s="3"/>
    </row>
    <row r="7304" spans="1:68" x14ac:dyDescent="0.25">
      <c r="A7304" s="1"/>
      <c r="B7304" s="2"/>
      <c r="BJ7304" s="3"/>
      <c r="BL7304" s="3"/>
      <c r="BN7304" s="3"/>
      <c r="BP7304" s="3"/>
    </row>
    <row r="7305" spans="1:68" x14ac:dyDescent="0.25">
      <c r="A7305" s="1"/>
      <c r="B7305" s="2"/>
      <c r="BJ7305" s="3"/>
      <c r="BL7305" s="3"/>
      <c r="BN7305" s="3"/>
      <c r="BP7305" s="3"/>
    </row>
    <row r="7306" spans="1:68" x14ac:dyDescent="0.25">
      <c r="A7306" s="1"/>
      <c r="B7306" s="2"/>
      <c r="BJ7306" s="3"/>
      <c r="BL7306" s="3"/>
      <c r="BN7306" s="3"/>
      <c r="BP7306" s="3"/>
    </row>
    <row r="7307" spans="1:68" x14ac:dyDescent="0.25">
      <c r="A7307" s="1"/>
      <c r="B7307" s="2"/>
      <c r="BJ7307" s="3"/>
      <c r="BL7307" s="3"/>
      <c r="BN7307" s="3"/>
      <c r="BP7307" s="3"/>
    </row>
    <row r="7308" spans="1:68" x14ac:dyDescent="0.25">
      <c r="A7308" s="1"/>
      <c r="B7308" s="2"/>
      <c r="BJ7308" s="3"/>
      <c r="BL7308" s="3"/>
      <c r="BN7308" s="3"/>
      <c r="BP7308" s="3"/>
    </row>
    <row r="7309" spans="1:68" x14ac:dyDescent="0.25">
      <c r="A7309" s="1"/>
      <c r="B7309" s="2"/>
      <c r="BJ7309" s="3"/>
      <c r="BL7309" s="3"/>
      <c r="BN7309" s="3"/>
      <c r="BP7309" s="3"/>
    </row>
    <row r="7310" spans="1:68" x14ac:dyDescent="0.25">
      <c r="A7310" s="1"/>
      <c r="B7310" s="2"/>
      <c r="BJ7310" s="3"/>
      <c r="BL7310" s="3"/>
      <c r="BN7310" s="3"/>
      <c r="BP7310" s="3"/>
    </row>
    <row r="7311" spans="1:68" x14ac:dyDescent="0.25">
      <c r="A7311" s="1"/>
      <c r="B7311" s="2"/>
      <c r="BJ7311" s="3"/>
      <c r="BL7311" s="3"/>
      <c r="BN7311" s="3"/>
      <c r="BP7311" s="3"/>
    </row>
    <row r="7312" spans="1:68" x14ac:dyDescent="0.25">
      <c r="A7312" s="1"/>
      <c r="B7312" s="2"/>
      <c r="BJ7312" s="3"/>
      <c r="BL7312" s="3"/>
      <c r="BN7312" s="3"/>
      <c r="BP7312" s="3"/>
    </row>
    <row r="7313" spans="1:68" x14ac:dyDescent="0.25">
      <c r="A7313" s="1"/>
      <c r="B7313" s="2"/>
      <c r="BJ7313" s="3"/>
      <c r="BL7313" s="3"/>
      <c r="BN7313" s="3"/>
      <c r="BP7313" s="3"/>
    </row>
    <row r="7314" spans="1:68" x14ac:dyDescent="0.25">
      <c r="A7314" s="1"/>
      <c r="B7314" s="2"/>
      <c r="BJ7314" s="3"/>
      <c r="BL7314" s="3"/>
      <c r="BN7314" s="3"/>
      <c r="BP7314" s="3"/>
    </row>
    <row r="7315" spans="1:68" x14ac:dyDescent="0.25">
      <c r="A7315" s="1"/>
      <c r="B7315" s="2"/>
      <c r="BJ7315" s="3"/>
      <c r="BL7315" s="3"/>
      <c r="BN7315" s="3"/>
      <c r="BP7315" s="3"/>
    </row>
    <row r="7316" spans="1:68" x14ac:dyDescent="0.25">
      <c r="A7316" s="1"/>
      <c r="B7316" s="2"/>
      <c r="BJ7316" s="3"/>
      <c r="BL7316" s="3"/>
      <c r="BN7316" s="3"/>
      <c r="BP7316" s="3"/>
    </row>
    <row r="7317" spans="1:68" x14ac:dyDescent="0.25">
      <c r="A7317" s="1"/>
      <c r="B7317" s="2"/>
      <c r="BJ7317" s="3"/>
      <c r="BL7317" s="3"/>
      <c r="BN7317" s="3"/>
      <c r="BP7317" s="3"/>
    </row>
    <row r="7318" spans="1:68" x14ac:dyDescent="0.25">
      <c r="A7318" s="1"/>
      <c r="B7318" s="2"/>
      <c r="BJ7318" s="3"/>
      <c r="BL7318" s="3"/>
      <c r="BN7318" s="3"/>
      <c r="BP7318" s="3"/>
    </row>
    <row r="7319" spans="1:68" x14ac:dyDescent="0.25">
      <c r="A7319" s="1"/>
      <c r="B7319" s="2"/>
      <c r="BJ7319" s="3"/>
      <c r="BL7319" s="3"/>
      <c r="BN7319" s="3"/>
      <c r="BP7319" s="3"/>
    </row>
    <row r="7320" spans="1:68" x14ac:dyDescent="0.25">
      <c r="A7320" s="1"/>
      <c r="B7320" s="2"/>
      <c r="BJ7320" s="3"/>
      <c r="BL7320" s="3"/>
      <c r="BN7320" s="3"/>
      <c r="BP7320" s="3"/>
    </row>
    <row r="7321" spans="1:68" x14ac:dyDescent="0.25">
      <c r="A7321" s="1"/>
      <c r="B7321" s="2"/>
      <c r="BJ7321" s="3"/>
      <c r="BL7321" s="3"/>
      <c r="BN7321" s="3"/>
      <c r="BP7321" s="3"/>
    </row>
    <row r="7322" spans="1:68" x14ac:dyDescent="0.25">
      <c r="A7322" s="1"/>
      <c r="B7322" s="2"/>
      <c r="BJ7322" s="3"/>
      <c r="BL7322" s="3"/>
      <c r="BN7322" s="3"/>
      <c r="BP7322" s="3"/>
    </row>
    <row r="7323" spans="1:68" x14ac:dyDescent="0.25">
      <c r="A7323" s="1"/>
      <c r="B7323" s="2"/>
      <c r="BJ7323" s="3"/>
      <c r="BL7323" s="3"/>
      <c r="BN7323" s="3"/>
      <c r="BP7323" s="3"/>
    </row>
    <row r="7324" spans="1:68" x14ac:dyDescent="0.25">
      <c r="A7324" s="1"/>
      <c r="B7324" s="2"/>
      <c r="BJ7324" s="3"/>
      <c r="BL7324" s="3"/>
      <c r="BN7324" s="3"/>
      <c r="BP7324" s="3"/>
    </row>
    <row r="7325" spans="1:68" x14ac:dyDescent="0.25">
      <c r="A7325" s="1"/>
      <c r="B7325" s="2"/>
      <c r="BJ7325" s="3"/>
      <c r="BL7325" s="3"/>
      <c r="BN7325" s="3"/>
      <c r="BP7325" s="3"/>
    </row>
    <row r="7326" spans="1:68" x14ac:dyDescent="0.25">
      <c r="A7326" s="1"/>
      <c r="B7326" s="2"/>
      <c r="BJ7326" s="3"/>
      <c r="BL7326" s="3"/>
      <c r="BN7326" s="3"/>
      <c r="BP7326" s="3"/>
    </row>
    <row r="7327" spans="1:68" x14ac:dyDescent="0.25">
      <c r="A7327" s="1"/>
      <c r="B7327" s="2"/>
      <c r="BJ7327" s="3"/>
      <c r="BL7327" s="3"/>
      <c r="BN7327" s="3"/>
      <c r="BP7327" s="3"/>
    </row>
    <row r="7328" spans="1:68" x14ac:dyDescent="0.25">
      <c r="A7328" s="1"/>
      <c r="B7328" s="2"/>
      <c r="BJ7328" s="3"/>
      <c r="BL7328" s="3"/>
      <c r="BN7328" s="3"/>
      <c r="BP7328" s="3"/>
    </row>
    <row r="7329" spans="1:68" x14ac:dyDescent="0.25">
      <c r="A7329" s="1"/>
      <c r="B7329" s="2"/>
      <c r="BJ7329" s="3"/>
      <c r="BL7329" s="3"/>
      <c r="BN7329" s="3"/>
      <c r="BP7329" s="3"/>
    </row>
    <row r="7330" spans="1:68" x14ac:dyDescent="0.25">
      <c r="A7330" s="1"/>
      <c r="B7330" s="2"/>
      <c r="BJ7330" s="3"/>
      <c r="BL7330" s="3"/>
      <c r="BN7330" s="3"/>
      <c r="BP7330" s="3"/>
    </row>
    <row r="7331" spans="1:68" x14ac:dyDescent="0.25">
      <c r="A7331" s="1"/>
      <c r="B7331" s="2"/>
      <c r="BJ7331" s="3"/>
      <c r="BL7331" s="3"/>
      <c r="BN7331" s="3"/>
      <c r="BP7331" s="3"/>
    </row>
    <row r="7332" spans="1:68" x14ac:dyDescent="0.25">
      <c r="A7332" s="1"/>
      <c r="B7332" s="2"/>
      <c r="BJ7332" s="3"/>
      <c r="BL7332" s="3"/>
      <c r="BN7332" s="3"/>
      <c r="BP7332" s="3"/>
    </row>
    <row r="7333" spans="1:68" x14ac:dyDescent="0.25">
      <c r="A7333" s="1"/>
      <c r="B7333" s="2"/>
      <c r="BJ7333" s="3"/>
      <c r="BL7333" s="3"/>
      <c r="BN7333" s="3"/>
      <c r="BP7333" s="3"/>
    </row>
    <row r="7334" spans="1:68" x14ac:dyDescent="0.25">
      <c r="A7334" s="1"/>
      <c r="B7334" s="2"/>
      <c r="BJ7334" s="3"/>
      <c r="BL7334" s="3"/>
      <c r="BN7334" s="3"/>
      <c r="BP7334" s="3"/>
    </row>
    <row r="7335" spans="1:68" x14ac:dyDescent="0.25">
      <c r="A7335" s="1"/>
      <c r="B7335" s="2"/>
      <c r="BJ7335" s="3"/>
      <c r="BL7335" s="3"/>
      <c r="BN7335" s="3"/>
      <c r="BP7335" s="3"/>
    </row>
    <row r="7336" spans="1:68" x14ac:dyDescent="0.25">
      <c r="A7336" s="1"/>
      <c r="B7336" s="2"/>
      <c r="BJ7336" s="3"/>
      <c r="BL7336" s="3"/>
      <c r="BN7336" s="3"/>
      <c r="BP7336" s="3"/>
    </row>
    <row r="7337" spans="1:68" x14ac:dyDescent="0.25">
      <c r="A7337" s="1"/>
      <c r="B7337" s="2"/>
      <c r="BJ7337" s="3"/>
      <c r="BL7337" s="3"/>
      <c r="BN7337" s="3"/>
      <c r="BP7337" s="3"/>
    </row>
    <row r="7338" spans="1:68" x14ac:dyDescent="0.25">
      <c r="A7338" s="1"/>
      <c r="B7338" s="2"/>
      <c r="BJ7338" s="3"/>
      <c r="BL7338" s="3"/>
      <c r="BN7338" s="3"/>
      <c r="BP7338" s="3"/>
    </row>
    <row r="7339" spans="1:68" x14ac:dyDescent="0.25">
      <c r="A7339" s="1"/>
      <c r="B7339" s="2"/>
      <c r="BJ7339" s="3"/>
      <c r="BL7339" s="3"/>
      <c r="BN7339" s="3"/>
      <c r="BP7339" s="3"/>
    </row>
    <row r="7340" spans="1:68" x14ac:dyDescent="0.25">
      <c r="A7340" s="1"/>
      <c r="B7340" s="2"/>
      <c r="BJ7340" s="3"/>
      <c r="BL7340" s="3"/>
      <c r="BN7340" s="3"/>
      <c r="BP7340" s="3"/>
    </row>
    <row r="7341" spans="1:68" x14ac:dyDescent="0.25">
      <c r="A7341" s="1"/>
      <c r="B7341" s="2"/>
      <c r="BJ7341" s="3"/>
      <c r="BL7341" s="3"/>
      <c r="BN7341" s="3"/>
      <c r="BP7341" s="3"/>
    </row>
    <row r="7342" spans="1:68" x14ac:dyDescent="0.25">
      <c r="A7342" s="1"/>
      <c r="B7342" s="2"/>
      <c r="BJ7342" s="3"/>
      <c r="BL7342" s="3"/>
      <c r="BN7342" s="3"/>
      <c r="BP7342" s="3"/>
    </row>
    <row r="7343" spans="1:68" x14ac:dyDescent="0.25">
      <c r="A7343" s="1"/>
      <c r="B7343" s="2"/>
      <c r="BJ7343" s="3"/>
      <c r="BL7343" s="3"/>
      <c r="BN7343" s="3"/>
      <c r="BP7343" s="3"/>
    </row>
    <row r="7344" spans="1:68" x14ac:dyDescent="0.25">
      <c r="A7344" s="1"/>
      <c r="B7344" s="2"/>
      <c r="BJ7344" s="3"/>
      <c r="BL7344" s="3"/>
      <c r="BN7344" s="3"/>
      <c r="BP7344" s="3"/>
    </row>
    <row r="7345" spans="1:68" x14ac:dyDescent="0.25">
      <c r="A7345" s="1"/>
      <c r="B7345" s="2"/>
      <c r="BJ7345" s="3"/>
      <c r="BL7345" s="3"/>
      <c r="BN7345" s="3"/>
      <c r="BP7345" s="3"/>
    </row>
    <row r="7346" spans="1:68" x14ac:dyDescent="0.25">
      <c r="A7346" s="1"/>
      <c r="B7346" s="2"/>
      <c r="BJ7346" s="3"/>
      <c r="BL7346" s="3"/>
      <c r="BN7346" s="3"/>
      <c r="BP7346" s="3"/>
    </row>
    <row r="7347" spans="1:68" x14ac:dyDescent="0.25">
      <c r="A7347" s="1"/>
      <c r="B7347" s="2"/>
      <c r="BJ7347" s="3"/>
      <c r="BL7347" s="3"/>
      <c r="BN7347" s="3"/>
      <c r="BP7347" s="3"/>
    </row>
    <row r="7348" spans="1:68" x14ac:dyDescent="0.25">
      <c r="A7348" s="1"/>
      <c r="B7348" s="2"/>
      <c r="BJ7348" s="3"/>
      <c r="BL7348" s="3"/>
      <c r="BN7348" s="3"/>
      <c r="BP7348" s="3"/>
    </row>
    <row r="7349" spans="1:68" x14ac:dyDescent="0.25">
      <c r="A7349" s="1"/>
      <c r="B7349" s="2"/>
      <c r="BJ7349" s="3"/>
      <c r="BL7349" s="3"/>
      <c r="BN7349" s="3"/>
      <c r="BP7349" s="3"/>
    </row>
    <row r="7350" spans="1:68" x14ac:dyDescent="0.25">
      <c r="A7350" s="1"/>
      <c r="B7350" s="2"/>
      <c r="BJ7350" s="3"/>
      <c r="BL7350" s="3"/>
      <c r="BN7350" s="3"/>
      <c r="BP7350" s="3"/>
    </row>
    <row r="7351" spans="1:68" x14ac:dyDescent="0.25">
      <c r="A7351" s="1"/>
      <c r="B7351" s="2"/>
      <c r="BJ7351" s="3"/>
      <c r="BL7351" s="3"/>
      <c r="BN7351" s="3"/>
      <c r="BP7351" s="3"/>
    </row>
    <row r="7352" spans="1:68" x14ac:dyDescent="0.25">
      <c r="A7352" s="1"/>
      <c r="B7352" s="2"/>
      <c r="BJ7352" s="3"/>
      <c r="BL7352" s="3"/>
      <c r="BN7352" s="3"/>
      <c r="BP7352" s="3"/>
    </row>
    <row r="7353" spans="1:68" x14ac:dyDescent="0.25">
      <c r="A7353" s="1"/>
      <c r="B7353" s="2"/>
      <c r="BJ7353" s="3"/>
      <c r="BL7353" s="3"/>
      <c r="BN7353" s="3"/>
      <c r="BP7353" s="3"/>
    </row>
    <row r="7354" spans="1:68" x14ac:dyDescent="0.25">
      <c r="A7354" s="1"/>
      <c r="B7354" s="2"/>
      <c r="BJ7354" s="3"/>
      <c r="BL7354" s="3"/>
      <c r="BN7354" s="3"/>
      <c r="BP7354" s="3"/>
    </row>
    <row r="7355" spans="1:68" x14ac:dyDescent="0.25">
      <c r="A7355" s="1"/>
      <c r="B7355" s="2"/>
      <c r="BJ7355" s="3"/>
      <c r="BL7355" s="3"/>
      <c r="BN7355" s="3"/>
      <c r="BP7355" s="3"/>
    </row>
    <row r="7356" spans="1:68" x14ac:dyDescent="0.25">
      <c r="A7356" s="1"/>
      <c r="B7356" s="2"/>
      <c r="BJ7356" s="3"/>
      <c r="BL7356" s="3"/>
      <c r="BN7356" s="3"/>
      <c r="BP7356" s="3"/>
    </row>
    <row r="7357" spans="1:68" x14ac:dyDescent="0.25">
      <c r="A7357" s="1"/>
      <c r="B7357" s="2"/>
      <c r="BJ7357" s="3"/>
      <c r="BL7357" s="3"/>
      <c r="BN7357" s="3"/>
      <c r="BP7357" s="3"/>
    </row>
    <row r="7358" spans="1:68" x14ac:dyDescent="0.25">
      <c r="A7358" s="1"/>
      <c r="B7358" s="2"/>
      <c r="BJ7358" s="3"/>
      <c r="BL7358" s="3"/>
      <c r="BN7358" s="3"/>
      <c r="BP7358" s="3"/>
    </row>
    <row r="7359" spans="1:68" x14ac:dyDescent="0.25">
      <c r="A7359" s="1"/>
      <c r="B7359" s="2"/>
      <c r="BJ7359" s="3"/>
      <c r="BL7359" s="3"/>
      <c r="BN7359" s="3"/>
      <c r="BP7359" s="3"/>
    </row>
    <row r="7360" spans="1:68" x14ac:dyDescent="0.25">
      <c r="A7360" s="1"/>
      <c r="B7360" s="2"/>
      <c r="BJ7360" s="3"/>
      <c r="BL7360" s="3"/>
      <c r="BN7360" s="3"/>
      <c r="BP7360" s="3"/>
    </row>
    <row r="7361" spans="1:68" x14ac:dyDescent="0.25">
      <c r="A7361" s="1"/>
      <c r="B7361" s="2"/>
      <c r="BJ7361" s="3"/>
      <c r="BL7361" s="3"/>
      <c r="BN7361" s="3"/>
      <c r="BP7361" s="3"/>
    </row>
    <row r="7362" spans="1:68" x14ac:dyDescent="0.25">
      <c r="A7362" s="1"/>
      <c r="B7362" s="2"/>
      <c r="BJ7362" s="3"/>
      <c r="BL7362" s="3"/>
      <c r="BN7362" s="3"/>
      <c r="BP7362" s="3"/>
    </row>
    <row r="7363" spans="1:68" x14ac:dyDescent="0.25">
      <c r="A7363" s="1"/>
      <c r="B7363" s="2"/>
      <c r="BJ7363" s="3"/>
      <c r="BL7363" s="3"/>
      <c r="BN7363" s="3"/>
      <c r="BP7363" s="3"/>
    </row>
    <row r="7364" spans="1:68" x14ac:dyDescent="0.25">
      <c r="A7364" s="1"/>
      <c r="B7364" s="2"/>
      <c r="BJ7364" s="3"/>
      <c r="BL7364" s="3"/>
      <c r="BN7364" s="3"/>
      <c r="BP7364" s="3"/>
    </row>
    <row r="7365" spans="1:68" x14ac:dyDescent="0.25">
      <c r="A7365" s="1"/>
      <c r="B7365" s="2"/>
      <c r="BJ7365" s="3"/>
      <c r="BL7365" s="3"/>
      <c r="BN7365" s="3"/>
      <c r="BP7365" s="3"/>
    </row>
    <row r="7366" spans="1:68" x14ac:dyDescent="0.25">
      <c r="A7366" s="1"/>
      <c r="B7366" s="2"/>
      <c r="BJ7366" s="3"/>
      <c r="BL7366" s="3"/>
      <c r="BN7366" s="3"/>
      <c r="BP7366" s="3"/>
    </row>
    <row r="7367" spans="1:68" x14ac:dyDescent="0.25">
      <c r="A7367" s="1"/>
      <c r="B7367" s="2"/>
      <c r="BJ7367" s="3"/>
      <c r="BL7367" s="3"/>
      <c r="BN7367" s="3"/>
      <c r="BP7367" s="3"/>
    </row>
    <row r="7368" spans="1:68" x14ac:dyDescent="0.25">
      <c r="A7368" s="1"/>
      <c r="B7368" s="2"/>
      <c r="BJ7368" s="3"/>
      <c r="BL7368" s="3"/>
      <c r="BN7368" s="3"/>
      <c r="BP7368" s="3"/>
    </row>
    <row r="7369" spans="1:68" x14ac:dyDescent="0.25">
      <c r="A7369" s="1"/>
      <c r="B7369" s="2"/>
      <c r="BJ7369" s="3"/>
      <c r="BL7369" s="3"/>
      <c r="BN7369" s="3"/>
      <c r="BP7369" s="3"/>
    </row>
    <row r="7370" spans="1:68" x14ac:dyDescent="0.25">
      <c r="A7370" s="1"/>
      <c r="B7370" s="2"/>
      <c r="BJ7370" s="3"/>
      <c r="BL7370" s="3"/>
      <c r="BN7370" s="3"/>
      <c r="BP7370" s="3"/>
    </row>
    <row r="7371" spans="1:68" x14ac:dyDescent="0.25">
      <c r="A7371" s="1"/>
      <c r="B7371" s="2"/>
      <c r="BJ7371" s="3"/>
      <c r="BL7371" s="3"/>
      <c r="BN7371" s="3"/>
      <c r="BP7371" s="3"/>
    </row>
    <row r="7372" spans="1:68" x14ac:dyDescent="0.25">
      <c r="A7372" s="1"/>
      <c r="B7372" s="2"/>
      <c r="BJ7372" s="3"/>
      <c r="BL7372" s="3"/>
      <c r="BN7372" s="3"/>
      <c r="BP7372" s="3"/>
    </row>
    <row r="7373" spans="1:68" x14ac:dyDescent="0.25">
      <c r="A7373" s="1"/>
      <c r="B7373" s="2"/>
      <c r="BJ7373" s="3"/>
      <c r="BL7373" s="3"/>
      <c r="BN7373" s="3"/>
      <c r="BP7373" s="3"/>
    </row>
    <row r="7374" spans="1:68" x14ac:dyDescent="0.25">
      <c r="A7374" s="1"/>
      <c r="B7374" s="2"/>
      <c r="BJ7374" s="3"/>
      <c r="BL7374" s="3"/>
      <c r="BN7374" s="3"/>
      <c r="BP7374" s="3"/>
    </row>
    <row r="7375" spans="1:68" x14ac:dyDescent="0.25">
      <c r="A7375" s="1"/>
      <c r="B7375" s="2"/>
      <c r="BJ7375" s="3"/>
      <c r="BL7375" s="3"/>
      <c r="BN7375" s="3"/>
      <c r="BP7375" s="3"/>
    </row>
    <row r="7376" spans="1:68" x14ac:dyDescent="0.25">
      <c r="A7376" s="1"/>
      <c r="B7376" s="2"/>
      <c r="BJ7376" s="3"/>
      <c r="BL7376" s="3"/>
      <c r="BN7376" s="3"/>
      <c r="BP7376" s="3"/>
    </row>
    <row r="7377" spans="1:68" x14ac:dyDescent="0.25">
      <c r="A7377" s="1"/>
      <c r="B7377" s="2"/>
      <c r="BJ7377" s="3"/>
      <c r="BL7377" s="3"/>
      <c r="BN7377" s="3"/>
      <c r="BP7377" s="3"/>
    </row>
    <row r="7378" spans="1:68" x14ac:dyDescent="0.25">
      <c r="A7378" s="1"/>
      <c r="B7378" s="2"/>
      <c r="BJ7378" s="3"/>
      <c r="BL7378" s="3"/>
      <c r="BN7378" s="3"/>
      <c r="BP7378" s="3"/>
    </row>
    <row r="7379" spans="1:68" x14ac:dyDescent="0.25">
      <c r="A7379" s="1"/>
      <c r="B7379" s="2"/>
      <c r="BJ7379" s="3"/>
      <c r="BL7379" s="3"/>
      <c r="BN7379" s="3"/>
      <c r="BP7379" s="3"/>
    </row>
    <row r="7380" spans="1:68" x14ac:dyDescent="0.25">
      <c r="A7380" s="1"/>
      <c r="B7380" s="2"/>
      <c r="BJ7380" s="3"/>
      <c r="BL7380" s="3"/>
      <c r="BN7380" s="3"/>
      <c r="BP7380" s="3"/>
    </row>
    <row r="7381" spans="1:68" x14ac:dyDescent="0.25">
      <c r="A7381" s="1"/>
      <c r="B7381" s="2"/>
      <c r="BJ7381" s="3"/>
      <c r="BL7381" s="3"/>
      <c r="BN7381" s="3"/>
      <c r="BP7381" s="3"/>
    </row>
    <row r="7382" spans="1:68" x14ac:dyDescent="0.25">
      <c r="A7382" s="1"/>
      <c r="B7382" s="2"/>
      <c r="BJ7382" s="3"/>
      <c r="BL7382" s="3"/>
      <c r="BN7382" s="3"/>
      <c r="BP7382" s="3"/>
    </row>
    <row r="7383" spans="1:68" x14ac:dyDescent="0.25">
      <c r="A7383" s="1"/>
      <c r="B7383" s="2"/>
      <c r="BJ7383" s="3"/>
      <c r="BL7383" s="3"/>
      <c r="BN7383" s="3"/>
      <c r="BP7383" s="3"/>
    </row>
    <row r="7384" spans="1:68" x14ac:dyDescent="0.25">
      <c r="A7384" s="1"/>
      <c r="B7384" s="2"/>
      <c r="BJ7384" s="3"/>
      <c r="BL7384" s="3"/>
      <c r="BN7384" s="3"/>
      <c r="BP7384" s="3"/>
    </row>
    <row r="7385" spans="1:68" x14ac:dyDescent="0.25">
      <c r="A7385" s="1"/>
      <c r="B7385" s="2"/>
      <c r="BJ7385" s="3"/>
      <c r="BL7385" s="3"/>
      <c r="BN7385" s="3"/>
      <c r="BP7385" s="3"/>
    </row>
    <row r="7386" spans="1:68" x14ac:dyDescent="0.25">
      <c r="A7386" s="1"/>
      <c r="B7386" s="2"/>
      <c r="BJ7386" s="3"/>
      <c r="BL7386" s="3"/>
      <c r="BN7386" s="3"/>
      <c r="BP7386" s="3"/>
    </row>
    <row r="7387" spans="1:68" x14ac:dyDescent="0.25">
      <c r="A7387" s="1"/>
      <c r="B7387" s="2"/>
      <c r="BJ7387" s="3"/>
      <c r="BL7387" s="3"/>
      <c r="BN7387" s="3"/>
      <c r="BP7387" s="3"/>
    </row>
    <row r="7388" spans="1:68" x14ac:dyDescent="0.25">
      <c r="A7388" s="1"/>
      <c r="B7388" s="2"/>
      <c r="BJ7388" s="3"/>
      <c r="BL7388" s="3"/>
      <c r="BN7388" s="3"/>
      <c r="BP7388" s="3"/>
    </row>
    <row r="7389" spans="1:68" x14ac:dyDescent="0.25">
      <c r="A7389" s="1"/>
      <c r="B7389" s="2"/>
      <c r="BJ7389" s="3"/>
      <c r="BL7389" s="3"/>
      <c r="BN7389" s="3"/>
      <c r="BP7389" s="3"/>
    </row>
    <row r="7390" spans="1:68" x14ac:dyDescent="0.25">
      <c r="A7390" s="1"/>
      <c r="B7390" s="2"/>
      <c r="BJ7390" s="3"/>
      <c r="BL7390" s="3"/>
      <c r="BN7390" s="3"/>
      <c r="BP7390" s="3"/>
    </row>
    <row r="7391" spans="1:68" x14ac:dyDescent="0.25">
      <c r="A7391" s="1"/>
      <c r="B7391" s="2"/>
      <c r="BJ7391" s="3"/>
      <c r="BL7391" s="3"/>
      <c r="BN7391" s="3"/>
      <c r="BP7391" s="3"/>
    </row>
    <row r="7392" spans="1:68" x14ac:dyDescent="0.25">
      <c r="A7392" s="1"/>
      <c r="B7392" s="2"/>
      <c r="BJ7392" s="3"/>
      <c r="BL7392" s="3"/>
      <c r="BN7392" s="3"/>
      <c r="BP7392" s="3"/>
    </row>
    <row r="7393" spans="1:68" x14ac:dyDescent="0.25">
      <c r="A7393" s="1"/>
      <c r="B7393" s="2"/>
      <c r="BJ7393" s="3"/>
      <c r="BL7393" s="3"/>
      <c r="BN7393" s="3"/>
      <c r="BP7393" s="3"/>
    </row>
    <row r="7394" spans="1:68" x14ac:dyDescent="0.25">
      <c r="A7394" s="1"/>
      <c r="B7394" s="2"/>
      <c r="BJ7394" s="3"/>
      <c r="BL7394" s="3"/>
      <c r="BN7394" s="3"/>
      <c r="BP7394" s="3"/>
    </row>
    <row r="7395" spans="1:68" x14ac:dyDescent="0.25">
      <c r="A7395" s="1"/>
      <c r="B7395" s="2"/>
      <c r="BJ7395" s="3"/>
      <c r="BL7395" s="3"/>
      <c r="BN7395" s="3"/>
      <c r="BP7395" s="3"/>
    </row>
    <row r="7396" spans="1:68" x14ac:dyDescent="0.25">
      <c r="A7396" s="1"/>
      <c r="B7396" s="2"/>
      <c r="BJ7396" s="3"/>
      <c r="BL7396" s="3"/>
      <c r="BN7396" s="3"/>
      <c r="BP7396" s="3"/>
    </row>
    <row r="7397" spans="1:68" x14ac:dyDescent="0.25">
      <c r="A7397" s="1"/>
      <c r="B7397" s="2"/>
      <c r="BJ7397" s="3"/>
      <c r="BL7397" s="3"/>
      <c r="BN7397" s="3"/>
      <c r="BP7397" s="3"/>
    </row>
    <row r="7398" spans="1:68" x14ac:dyDescent="0.25">
      <c r="A7398" s="1"/>
      <c r="B7398" s="2"/>
      <c r="BJ7398" s="3"/>
      <c r="BL7398" s="3"/>
      <c r="BN7398" s="3"/>
      <c r="BP7398" s="3"/>
    </row>
    <row r="7399" spans="1:68" x14ac:dyDescent="0.25">
      <c r="A7399" s="1"/>
      <c r="B7399" s="2"/>
      <c r="BJ7399" s="3"/>
      <c r="BL7399" s="3"/>
      <c r="BN7399" s="3"/>
      <c r="BP7399" s="3"/>
    </row>
    <row r="7400" spans="1:68" x14ac:dyDescent="0.25">
      <c r="A7400" s="1"/>
      <c r="B7400" s="2"/>
      <c r="BJ7400" s="3"/>
      <c r="BL7400" s="3"/>
      <c r="BN7400" s="3"/>
      <c r="BP7400" s="3"/>
    </row>
    <row r="7401" spans="1:68" x14ac:dyDescent="0.25">
      <c r="A7401" s="1"/>
      <c r="B7401" s="2"/>
      <c r="BJ7401" s="3"/>
      <c r="BL7401" s="3"/>
      <c r="BN7401" s="3"/>
      <c r="BP7401" s="3"/>
    </row>
    <row r="7402" spans="1:68" x14ac:dyDescent="0.25">
      <c r="A7402" s="1"/>
      <c r="B7402" s="2"/>
      <c r="BJ7402" s="3"/>
      <c r="BL7402" s="3"/>
      <c r="BN7402" s="3"/>
      <c r="BP7402" s="3"/>
    </row>
    <row r="7403" spans="1:68" x14ac:dyDescent="0.25">
      <c r="A7403" s="1"/>
      <c r="B7403" s="2"/>
      <c r="BJ7403" s="3"/>
      <c r="BL7403" s="3"/>
      <c r="BN7403" s="3"/>
      <c r="BP7403" s="3"/>
    </row>
    <row r="7404" spans="1:68" x14ac:dyDescent="0.25">
      <c r="A7404" s="1"/>
      <c r="B7404" s="2"/>
      <c r="BJ7404" s="3"/>
      <c r="BL7404" s="3"/>
      <c r="BN7404" s="3"/>
      <c r="BP7404" s="3"/>
    </row>
    <row r="7405" spans="1:68" x14ac:dyDescent="0.25">
      <c r="A7405" s="1"/>
      <c r="B7405" s="2"/>
      <c r="BJ7405" s="3"/>
      <c r="BL7405" s="3"/>
      <c r="BN7405" s="3"/>
      <c r="BP7405" s="3"/>
    </row>
    <row r="7406" spans="1:68" x14ac:dyDescent="0.25">
      <c r="A7406" s="1"/>
      <c r="B7406" s="2"/>
      <c r="BJ7406" s="3"/>
      <c r="BL7406" s="3"/>
      <c r="BN7406" s="3"/>
      <c r="BP7406" s="3"/>
    </row>
    <row r="7407" spans="1:68" x14ac:dyDescent="0.25">
      <c r="A7407" s="1"/>
      <c r="B7407" s="2"/>
      <c r="BJ7407" s="3"/>
      <c r="BL7407" s="3"/>
      <c r="BN7407" s="3"/>
      <c r="BP7407" s="3"/>
    </row>
    <row r="7408" spans="1:68" x14ac:dyDescent="0.25">
      <c r="A7408" s="1"/>
      <c r="B7408" s="2"/>
      <c r="BJ7408" s="3"/>
      <c r="BL7408" s="3"/>
      <c r="BN7408" s="3"/>
      <c r="BP7408" s="3"/>
    </row>
    <row r="7409" spans="1:68" x14ac:dyDescent="0.25">
      <c r="A7409" s="1"/>
      <c r="B7409" s="2"/>
      <c r="BJ7409" s="3"/>
      <c r="BL7409" s="3"/>
      <c r="BN7409" s="3"/>
      <c r="BP7409" s="3"/>
    </row>
    <row r="7410" spans="1:68" x14ac:dyDescent="0.25">
      <c r="A7410" s="1"/>
      <c r="B7410" s="2"/>
      <c r="BJ7410" s="3"/>
      <c r="BL7410" s="3"/>
      <c r="BN7410" s="3"/>
      <c r="BP7410" s="3"/>
    </row>
    <row r="7411" spans="1:68" x14ac:dyDescent="0.25">
      <c r="A7411" s="1"/>
      <c r="B7411" s="2"/>
      <c r="BJ7411" s="3"/>
      <c r="BL7411" s="3"/>
      <c r="BN7411" s="3"/>
      <c r="BP7411" s="3"/>
    </row>
    <row r="7412" spans="1:68" x14ac:dyDescent="0.25">
      <c r="A7412" s="1"/>
      <c r="B7412" s="2"/>
      <c r="BJ7412" s="3"/>
      <c r="BL7412" s="3"/>
      <c r="BN7412" s="3"/>
      <c r="BP7412" s="3"/>
    </row>
    <row r="7413" spans="1:68" x14ac:dyDescent="0.25">
      <c r="A7413" s="1"/>
      <c r="B7413" s="2"/>
      <c r="BJ7413" s="3"/>
      <c r="BL7413" s="3"/>
      <c r="BN7413" s="3"/>
      <c r="BP7413" s="3"/>
    </row>
    <row r="7414" spans="1:68" x14ac:dyDescent="0.25">
      <c r="A7414" s="1"/>
      <c r="B7414" s="2"/>
      <c r="BJ7414" s="3"/>
      <c r="BL7414" s="3"/>
      <c r="BN7414" s="3"/>
      <c r="BP7414" s="3"/>
    </row>
    <row r="7415" spans="1:68" x14ac:dyDescent="0.25">
      <c r="A7415" s="1"/>
      <c r="B7415" s="2"/>
      <c r="BJ7415" s="3"/>
      <c r="BL7415" s="3"/>
      <c r="BN7415" s="3"/>
      <c r="BP7415" s="3"/>
    </row>
    <row r="7416" spans="1:68" x14ac:dyDescent="0.25">
      <c r="A7416" s="1"/>
      <c r="B7416" s="2"/>
      <c r="BJ7416" s="3"/>
      <c r="BL7416" s="3"/>
      <c r="BN7416" s="3"/>
      <c r="BP7416" s="3"/>
    </row>
    <row r="7417" spans="1:68" x14ac:dyDescent="0.25">
      <c r="A7417" s="1"/>
      <c r="B7417" s="2"/>
      <c r="BJ7417" s="3"/>
      <c r="BL7417" s="3"/>
      <c r="BN7417" s="3"/>
      <c r="BP7417" s="3"/>
    </row>
    <row r="7418" spans="1:68" x14ac:dyDescent="0.25">
      <c r="A7418" s="1"/>
      <c r="B7418" s="2"/>
      <c r="BJ7418" s="3"/>
      <c r="BL7418" s="3"/>
      <c r="BN7418" s="3"/>
      <c r="BP7418" s="3"/>
    </row>
    <row r="7419" spans="1:68" x14ac:dyDescent="0.25">
      <c r="A7419" s="1"/>
      <c r="B7419" s="2"/>
      <c r="BJ7419" s="3"/>
      <c r="BL7419" s="3"/>
      <c r="BN7419" s="3"/>
      <c r="BP7419" s="3"/>
    </row>
    <row r="7420" spans="1:68" x14ac:dyDescent="0.25">
      <c r="A7420" s="1"/>
      <c r="B7420" s="2"/>
      <c r="BJ7420" s="3"/>
      <c r="BL7420" s="3"/>
      <c r="BN7420" s="3"/>
      <c r="BP7420" s="3"/>
    </row>
    <row r="7421" spans="1:68" x14ac:dyDescent="0.25">
      <c r="A7421" s="1"/>
      <c r="B7421" s="2"/>
      <c r="BJ7421" s="3"/>
      <c r="BL7421" s="3"/>
      <c r="BN7421" s="3"/>
      <c r="BP7421" s="3"/>
    </row>
    <row r="7422" spans="1:68" x14ac:dyDescent="0.25">
      <c r="A7422" s="1"/>
      <c r="B7422" s="2"/>
      <c r="BJ7422" s="3"/>
      <c r="BL7422" s="3"/>
      <c r="BN7422" s="3"/>
      <c r="BP7422" s="3"/>
    </row>
    <row r="7423" spans="1:68" x14ac:dyDescent="0.25">
      <c r="A7423" s="1"/>
      <c r="B7423" s="2"/>
      <c r="BJ7423" s="3"/>
      <c r="BL7423" s="3"/>
      <c r="BN7423" s="3"/>
      <c r="BP7423" s="3"/>
    </row>
    <row r="7424" spans="1:68" x14ac:dyDescent="0.25">
      <c r="A7424" s="1"/>
      <c r="B7424" s="2"/>
      <c r="BJ7424" s="3"/>
      <c r="BL7424" s="3"/>
      <c r="BN7424" s="3"/>
      <c r="BP7424" s="3"/>
    </row>
    <row r="7425" spans="1:68" x14ac:dyDescent="0.25">
      <c r="A7425" s="1"/>
      <c r="B7425" s="2"/>
      <c r="BJ7425" s="3"/>
      <c r="BL7425" s="3"/>
      <c r="BN7425" s="3"/>
      <c r="BP7425" s="3"/>
    </row>
    <row r="7426" spans="1:68" x14ac:dyDescent="0.25">
      <c r="A7426" s="1"/>
      <c r="B7426" s="2"/>
      <c r="BJ7426" s="3"/>
      <c r="BL7426" s="3"/>
      <c r="BN7426" s="3"/>
      <c r="BP7426" s="3"/>
    </row>
    <row r="7427" spans="1:68" x14ac:dyDescent="0.25">
      <c r="A7427" s="1"/>
      <c r="B7427" s="2"/>
      <c r="BJ7427" s="3"/>
      <c r="BL7427" s="3"/>
      <c r="BN7427" s="3"/>
      <c r="BP7427" s="3"/>
    </row>
    <row r="7428" spans="1:68" x14ac:dyDescent="0.25">
      <c r="A7428" s="1"/>
      <c r="B7428" s="2"/>
      <c r="BJ7428" s="3"/>
      <c r="BL7428" s="3"/>
      <c r="BN7428" s="3"/>
      <c r="BP7428" s="3"/>
    </row>
    <row r="7429" spans="1:68" x14ac:dyDescent="0.25">
      <c r="A7429" s="1"/>
      <c r="B7429" s="2"/>
      <c r="BJ7429" s="3"/>
      <c r="BL7429" s="3"/>
      <c r="BN7429" s="3"/>
      <c r="BP7429" s="3"/>
    </row>
    <row r="7430" spans="1:68" x14ac:dyDescent="0.25">
      <c r="A7430" s="1"/>
      <c r="B7430" s="2"/>
      <c r="BJ7430" s="3"/>
      <c r="BL7430" s="3"/>
      <c r="BN7430" s="3"/>
      <c r="BP7430" s="3"/>
    </row>
    <row r="7431" spans="1:68" x14ac:dyDescent="0.25">
      <c r="A7431" s="1"/>
      <c r="B7431" s="2"/>
      <c r="BJ7431" s="3"/>
      <c r="BL7431" s="3"/>
      <c r="BN7431" s="3"/>
      <c r="BP7431" s="3"/>
    </row>
    <row r="7432" spans="1:68" x14ac:dyDescent="0.25">
      <c r="A7432" s="1"/>
      <c r="B7432" s="2"/>
      <c r="BJ7432" s="3"/>
      <c r="BL7432" s="3"/>
      <c r="BN7432" s="3"/>
      <c r="BP7432" s="3"/>
    </row>
    <row r="7433" spans="1:68" x14ac:dyDescent="0.25">
      <c r="A7433" s="1"/>
      <c r="B7433" s="2"/>
      <c r="BJ7433" s="3"/>
      <c r="BL7433" s="3"/>
      <c r="BN7433" s="3"/>
      <c r="BP7433" s="3"/>
    </row>
    <row r="7434" spans="1:68" x14ac:dyDescent="0.25">
      <c r="A7434" s="1"/>
      <c r="B7434" s="2"/>
      <c r="BJ7434" s="3"/>
      <c r="BL7434" s="3"/>
      <c r="BN7434" s="3"/>
      <c r="BP7434" s="3"/>
    </row>
    <row r="7435" spans="1:68" x14ac:dyDescent="0.25">
      <c r="A7435" s="1"/>
      <c r="B7435" s="2"/>
      <c r="BJ7435" s="3"/>
      <c r="BL7435" s="3"/>
      <c r="BN7435" s="3"/>
      <c r="BP7435" s="3"/>
    </row>
    <row r="7436" spans="1:68" x14ac:dyDescent="0.25">
      <c r="A7436" s="1"/>
      <c r="B7436" s="2"/>
      <c r="BJ7436" s="3"/>
      <c r="BL7436" s="3"/>
      <c r="BN7436" s="3"/>
      <c r="BP7436" s="3"/>
    </row>
    <row r="7437" spans="1:68" x14ac:dyDescent="0.25">
      <c r="A7437" s="1"/>
      <c r="B7437" s="2"/>
      <c r="BJ7437" s="3"/>
      <c r="BL7437" s="3"/>
      <c r="BN7437" s="3"/>
      <c r="BP7437" s="3"/>
    </row>
    <row r="7438" spans="1:68" x14ac:dyDescent="0.25">
      <c r="A7438" s="1"/>
      <c r="B7438" s="2"/>
      <c r="BJ7438" s="3"/>
      <c r="BL7438" s="3"/>
      <c r="BN7438" s="3"/>
      <c r="BP7438" s="3"/>
    </row>
    <row r="7439" spans="1:68" x14ac:dyDescent="0.25">
      <c r="A7439" s="1"/>
      <c r="B7439" s="2"/>
      <c r="BJ7439" s="3"/>
      <c r="BL7439" s="3"/>
      <c r="BN7439" s="3"/>
      <c r="BP7439" s="3"/>
    </row>
    <row r="7440" spans="1:68" x14ac:dyDescent="0.25">
      <c r="A7440" s="1"/>
      <c r="B7440" s="2"/>
      <c r="BJ7440" s="3"/>
      <c r="BL7440" s="3"/>
      <c r="BN7440" s="3"/>
      <c r="BP7440" s="3"/>
    </row>
    <row r="7441" spans="1:68" x14ac:dyDescent="0.25">
      <c r="A7441" s="1"/>
      <c r="B7441" s="2"/>
      <c r="BJ7441" s="3"/>
      <c r="BL7441" s="3"/>
      <c r="BN7441" s="3"/>
      <c r="BP7441" s="3"/>
    </row>
    <row r="7442" spans="1:68" x14ac:dyDescent="0.25">
      <c r="A7442" s="1"/>
      <c r="B7442" s="2"/>
      <c r="BJ7442" s="3"/>
      <c r="BL7442" s="3"/>
      <c r="BN7442" s="3"/>
      <c r="BP7442" s="3"/>
    </row>
    <row r="7443" spans="1:68" x14ac:dyDescent="0.25">
      <c r="A7443" s="1"/>
      <c r="B7443" s="2"/>
      <c r="BJ7443" s="3"/>
      <c r="BL7443" s="3"/>
      <c r="BN7443" s="3"/>
      <c r="BP7443" s="3"/>
    </row>
    <row r="7444" spans="1:68" x14ac:dyDescent="0.25">
      <c r="A7444" s="1"/>
      <c r="B7444" s="2"/>
      <c r="BJ7444" s="3"/>
      <c r="BL7444" s="3"/>
      <c r="BN7444" s="3"/>
      <c r="BP7444" s="3"/>
    </row>
    <row r="7445" spans="1:68" x14ac:dyDescent="0.25">
      <c r="A7445" s="1"/>
      <c r="B7445" s="2"/>
      <c r="BJ7445" s="3"/>
      <c r="BL7445" s="3"/>
      <c r="BN7445" s="3"/>
      <c r="BP7445" s="3"/>
    </row>
    <row r="7446" spans="1:68" x14ac:dyDescent="0.25">
      <c r="A7446" s="1"/>
      <c r="B7446" s="2"/>
      <c r="BJ7446" s="3"/>
      <c r="BL7446" s="3"/>
      <c r="BN7446" s="3"/>
      <c r="BP7446" s="3"/>
    </row>
    <row r="7447" spans="1:68" x14ac:dyDescent="0.25">
      <c r="A7447" s="1"/>
      <c r="B7447" s="2"/>
      <c r="BJ7447" s="3"/>
      <c r="BL7447" s="3"/>
      <c r="BN7447" s="3"/>
      <c r="BP7447" s="3"/>
    </row>
    <row r="7448" spans="1:68" x14ac:dyDescent="0.25">
      <c r="A7448" s="1"/>
      <c r="B7448" s="2"/>
      <c r="BJ7448" s="3"/>
      <c r="BL7448" s="3"/>
      <c r="BN7448" s="3"/>
      <c r="BP7448" s="3"/>
    </row>
    <row r="7449" spans="1:68" x14ac:dyDescent="0.25">
      <c r="A7449" s="1"/>
      <c r="B7449" s="2"/>
      <c r="BJ7449" s="3"/>
      <c r="BL7449" s="3"/>
      <c r="BN7449" s="3"/>
      <c r="BP7449" s="3"/>
    </row>
    <row r="7450" spans="1:68" x14ac:dyDescent="0.25">
      <c r="A7450" s="1"/>
      <c r="B7450" s="2"/>
      <c r="BJ7450" s="3"/>
      <c r="BL7450" s="3"/>
      <c r="BN7450" s="3"/>
      <c r="BP7450" s="3"/>
    </row>
    <row r="7451" spans="1:68" x14ac:dyDescent="0.25">
      <c r="A7451" s="1"/>
      <c r="B7451" s="2"/>
      <c r="BJ7451" s="3"/>
      <c r="BL7451" s="3"/>
      <c r="BN7451" s="3"/>
      <c r="BP7451" s="3"/>
    </row>
    <row r="7452" spans="1:68" x14ac:dyDescent="0.25">
      <c r="A7452" s="1"/>
      <c r="B7452" s="2"/>
      <c r="BJ7452" s="3"/>
      <c r="BL7452" s="3"/>
      <c r="BN7452" s="3"/>
      <c r="BP7452" s="3"/>
    </row>
    <row r="7453" spans="1:68" x14ac:dyDescent="0.25">
      <c r="A7453" s="1"/>
      <c r="B7453" s="2"/>
      <c r="BJ7453" s="3"/>
      <c r="BL7453" s="3"/>
      <c r="BN7453" s="3"/>
      <c r="BP7453" s="3"/>
    </row>
    <row r="7454" spans="1:68" x14ac:dyDescent="0.25">
      <c r="A7454" s="1"/>
      <c r="B7454" s="2"/>
      <c r="BJ7454" s="3"/>
      <c r="BL7454" s="3"/>
      <c r="BN7454" s="3"/>
      <c r="BP7454" s="3"/>
    </row>
    <row r="7455" spans="1:68" x14ac:dyDescent="0.25">
      <c r="A7455" s="1"/>
      <c r="B7455" s="2"/>
      <c r="BJ7455" s="3"/>
      <c r="BL7455" s="3"/>
      <c r="BN7455" s="3"/>
      <c r="BP7455" s="3"/>
    </row>
    <row r="7456" spans="1:68" x14ac:dyDescent="0.25">
      <c r="A7456" s="1"/>
      <c r="B7456" s="2"/>
      <c r="BJ7456" s="3"/>
      <c r="BL7456" s="3"/>
      <c r="BN7456" s="3"/>
      <c r="BP7456" s="3"/>
    </row>
    <row r="7457" spans="1:68" x14ac:dyDescent="0.25">
      <c r="A7457" s="1"/>
      <c r="B7457" s="2"/>
      <c r="BJ7457" s="3"/>
      <c r="BL7457" s="3"/>
      <c r="BN7457" s="3"/>
      <c r="BP7457" s="3"/>
    </row>
    <row r="7458" spans="1:68" x14ac:dyDescent="0.25">
      <c r="A7458" s="1"/>
      <c r="B7458" s="2"/>
      <c r="BJ7458" s="3"/>
      <c r="BL7458" s="3"/>
      <c r="BN7458" s="3"/>
      <c r="BP7458" s="3"/>
    </row>
    <row r="7459" spans="1:68" x14ac:dyDescent="0.25">
      <c r="A7459" s="1"/>
      <c r="B7459" s="2"/>
      <c r="BJ7459" s="3"/>
      <c r="BL7459" s="3"/>
      <c r="BN7459" s="3"/>
      <c r="BP7459" s="3"/>
    </row>
    <row r="7460" spans="1:68" x14ac:dyDescent="0.25">
      <c r="A7460" s="1"/>
      <c r="B7460" s="2"/>
      <c r="BJ7460" s="3"/>
      <c r="BL7460" s="3"/>
      <c r="BN7460" s="3"/>
      <c r="BP7460" s="3"/>
    </row>
    <row r="7461" spans="1:68" x14ac:dyDescent="0.25">
      <c r="A7461" s="1"/>
      <c r="B7461" s="2"/>
      <c r="BJ7461" s="3"/>
      <c r="BL7461" s="3"/>
      <c r="BN7461" s="3"/>
      <c r="BP7461" s="3"/>
    </row>
    <row r="7462" spans="1:68" x14ac:dyDescent="0.25">
      <c r="A7462" s="1"/>
      <c r="B7462" s="2"/>
      <c r="BJ7462" s="3"/>
      <c r="BL7462" s="3"/>
      <c r="BN7462" s="3"/>
      <c r="BP7462" s="3"/>
    </row>
    <row r="7463" spans="1:68" x14ac:dyDescent="0.25">
      <c r="A7463" s="1"/>
      <c r="B7463" s="2"/>
      <c r="BJ7463" s="3"/>
      <c r="BL7463" s="3"/>
      <c r="BN7463" s="3"/>
      <c r="BP7463" s="3"/>
    </row>
    <row r="7464" spans="1:68" x14ac:dyDescent="0.25">
      <c r="A7464" s="1"/>
      <c r="B7464" s="2"/>
      <c r="BJ7464" s="3"/>
      <c r="BL7464" s="3"/>
      <c r="BN7464" s="3"/>
      <c r="BP7464" s="3"/>
    </row>
    <row r="7465" spans="1:68" x14ac:dyDescent="0.25">
      <c r="A7465" s="1"/>
      <c r="B7465" s="2"/>
      <c r="BJ7465" s="3"/>
      <c r="BL7465" s="3"/>
      <c r="BN7465" s="3"/>
      <c r="BP7465" s="3"/>
    </row>
    <row r="7466" spans="1:68" x14ac:dyDescent="0.25">
      <c r="A7466" s="1"/>
      <c r="B7466" s="2"/>
      <c r="BJ7466" s="3"/>
      <c r="BL7466" s="3"/>
      <c r="BN7466" s="3"/>
      <c r="BP7466" s="3"/>
    </row>
    <row r="7467" spans="1:68" x14ac:dyDescent="0.25">
      <c r="A7467" s="1"/>
      <c r="B7467" s="2"/>
      <c r="BJ7467" s="3"/>
      <c r="BL7467" s="3"/>
      <c r="BN7467" s="3"/>
      <c r="BP7467" s="3"/>
    </row>
    <row r="7468" spans="1:68" x14ac:dyDescent="0.25">
      <c r="A7468" s="1"/>
      <c r="B7468" s="2"/>
      <c r="BJ7468" s="3"/>
      <c r="BL7468" s="3"/>
      <c r="BN7468" s="3"/>
      <c r="BP7468" s="3"/>
    </row>
    <row r="7469" spans="1:68" x14ac:dyDescent="0.25">
      <c r="A7469" s="1"/>
      <c r="B7469" s="2"/>
      <c r="BJ7469" s="3"/>
      <c r="BL7469" s="3"/>
      <c r="BN7469" s="3"/>
      <c r="BP7469" s="3"/>
    </row>
    <row r="7470" spans="1:68" x14ac:dyDescent="0.25">
      <c r="A7470" s="1"/>
      <c r="B7470" s="2"/>
      <c r="BJ7470" s="3"/>
      <c r="BL7470" s="3"/>
      <c r="BN7470" s="3"/>
      <c r="BP7470" s="3"/>
    </row>
    <row r="7471" spans="1:68" x14ac:dyDescent="0.25">
      <c r="A7471" s="1"/>
      <c r="B7471" s="2"/>
      <c r="BJ7471" s="3"/>
      <c r="BL7471" s="3"/>
      <c r="BN7471" s="3"/>
      <c r="BP7471" s="3"/>
    </row>
    <row r="7472" spans="1:68" x14ac:dyDescent="0.25">
      <c r="A7472" s="1"/>
      <c r="B7472" s="2"/>
      <c r="BJ7472" s="3"/>
      <c r="BL7472" s="3"/>
      <c r="BN7472" s="3"/>
      <c r="BP7472" s="3"/>
    </row>
    <row r="7473" spans="1:68" x14ac:dyDescent="0.25">
      <c r="A7473" s="1"/>
      <c r="B7473" s="2"/>
      <c r="BJ7473" s="3"/>
      <c r="BL7473" s="3"/>
      <c r="BN7473" s="3"/>
      <c r="BP7473" s="3"/>
    </row>
    <row r="7474" spans="1:68" x14ac:dyDescent="0.25">
      <c r="A7474" s="1"/>
      <c r="B7474" s="2"/>
      <c r="BJ7474" s="3"/>
      <c r="BL7474" s="3"/>
      <c r="BN7474" s="3"/>
      <c r="BP7474" s="3"/>
    </row>
    <row r="7475" spans="1:68" x14ac:dyDescent="0.25">
      <c r="A7475" s="1"/>
      <c r="B7475" s="2"/>
      <c r="BJ7475" s="3"/>
      <c r="BL7475" s="3"/>
      <c r="BN7475" s="3"/>
      <c r="BP7475" s="3"/>
    </row>
    <row r="7476" spans="1:68" x14ac:dyDescent="0.25">
      <c r="A7476" s="1"/>
      <c r="B7476" s="2"/>
      <c r="BJ7476" s="3"/>
      <c r="BL7476" s="3"/>
      <c r="BN7476" s="3"/>
      <c r="BP7476" s="3"/>
    </row>
    <row r="7477" spans="1:68" x14ac:dyDescent="0.25">
      <c r="A7477" s="1"/>
      <c r="B7477" s="2"/>
      <c r="BJ7477" s="3"/>
      <c r="BL7477" s="3"/>
      <c r="BN7477" s="3"/>
      <c r="BP7477" s="3"/>
    </row>
    <row r="7478" spans="1:68" x14ac:dyDescent="0.25">
      <c r="A7478" s="1"/>
      <c r="B7478" s="2"/>
      <c r="BJ7478" s="3"/>
      <c r="BL7478" s="3"/>
      <c r="BN7478" s="3"/>
      <c r="BP7478" s="3"/>
    </row>
    <row r="7479" spans="1:68" x14ac:dyDescent="0.25">
      <c r="A7479" s="1"/>
      <c r="B7479" s="2"/>
      <c r="BJ7479" s="3"/>
      <c r="BL7479" s="3"/>
      <c r="BN7479" s="3"/>
      <c r="BP7479" s="3"/>
    </row>
    <row r="7480" spans="1:68" x14ac:dyDescent="0.25">
      <c r="A7480" s="1"/>
      <c r="B7480" s="2"/>
      <c r="BJ7480" s="3"/>
      <c r="BL7480" s="3"/>
      <c r="BN7480" s="3"/>
      <c r="BP7480" s="3"/>
    </row>
    <row r="7481" spans="1:68" x14ac:dyDescent="0.25">
      <c r="A7481" s="1"/>
      <c r="B7481" s="2"/>
      <c r="BJ7481" s="3"/>
      <c r="BL7481" s="3"/>
      <c r="BN7481" s="3"/>
      <c r="BP7481" s="3"/>
    </row>
    <row r="7482" spans="1:68" x14ac:dyDescent="0.25">
      <c r="A7482" s="1"/>
      <c r="B7482" s="2"/>
      <c r="BJ7482" s="3"/>
      <c r="BL7482" s="3"/>
      <c r="BN7482" s="3"/>
      <c r="BP7482" s="3"/>
    </row>
    <row r="7483" spans="1:68" x14ac:dyDescent="0.25">
      <c r="A7483" s="1"/>
      <c r="B7483" s="2"/>
      <c r="BJ7483" s="3"/>
      <c r="BL7483" s="3"/>
      <c r="BN7483" s="3"/>
      <c r="BP7483" s="3"/>
    </row>
    <row r="7484" spans="1:68" x14ac:dyDescent="0.25">
      <c r="A7484" s="1"/>
      <c r="B7484" s="2"/>
      <c r="BJ7484" s="3"/>
      <c r="BL7484" s="3"/>
      <c r="BN7484" s="3"/>
      <c r="BP7484" s="3"/>
    </row>
    <row r="7485" spans="1:68" x14ac:dyDescent="0.25">
      <c r="A7485" s="1"/>
      <c r="B7485" s="2"/>
      <c r="BJ7485" s="3"/>
      <c r="BL7485" s="3"/>
      <c r="BN7485" s="3"/>
      <c r="BP7485" s="3"/>
    </row>
    <row r="7486" spans="1:68" x14ac:dyDescent="0.25">
      <c r="A7486" s="1"/>
      <c r="B7486" s="2"/>
      <c r="BJ7486" s="3"/>
      <c r="BL7486" s="3"/>
      <c r="BN7486" s="3"/>
      <c r="BP7486" s="3"/>
    </row>
    <row r="7487" spans="1:68" x14ac:dyDescent="0.25">
      <c r="A7487" s="1"/>
      <c r="B7487" s="2"/>
      <c r="BJ7487" s="3"/>
      <c r="BL7487" s="3"/>
      <c r="BN7487" s="3"/>
      <c r="BP7487" s="3"/>
    </row>
    <row r="7488" spans="1:68" x14ac:dyDescent="0.25">
      <c r="A7488" s="1"/>
      <c r="B7488" s="2"/>
      <c r="BJ7488" s="3"/>
      <c r="BL7488" s="3"/>
      <c r="BN7488" s="3"/>
      <c r="BP7488" s="3"/>
    </row>
    <row r="7489" spans="1:68" x14ac:dyDescent="0.25">
      <c r="A7489" s="1"/>
      <c r="B7489" s="2"/>
      <c r="BJ7489" s="3"/>
      <c r="BL7489" s="3"/>
      <c r="BN7489" s="3"/>
      <c r="BP7489" s="3"/>
    </row>
    <row r="7490" spans="1:68" x14ac:dyDescent="0.25">
      <c r="A7490" s="1"/>
      <c r="B7490" s="2"/>
      <c r="BJ7490" s="3"/>
      <c r="BL7490" s="3"/>
      <c r="BN7490" s="3"/>
      <c r="BP7490" s="3"/>
    </row>
    <row r="7491" spans="1:68" x14ac:dyDescent="0.25">
      <c r="A7491" s="1"/>
      <c r="B7491" s="2"/>
      <c r="BJ7491" s="3"/>
      <c r="BL7491" s="3"/>
      <c r="BN7491" s="3"/>
      <c r="BP7491" s="3"/>
    </row>
    <row r="7492" spans="1:68" x14ac:dyDescent="0.25">
      <c r="A7492" s="1"/>
      <c r="B7492" s="2"/>
      <c r="BJ7492" s="3"/>
      <c r="BL7492" s="3"/>
      <c r="BN7492" s="3"/>
      <c r="BP7492" s="3"/>
    </row>
    <row r="7493" spans="1:68" x14ac:dyDescent="0.25">
      <c r="A7493" s="1"/>
      <c r="B7493" s="2"/>
      <c r="BJ7493" s="3"/>
      <c r="BL7493" s="3"/>
      <c r="BN7493" s="3"/>
      <c r="BP7493" s="3"/>
    </row>
    <row r="7494" spans="1:68" x14ac:dyDescent="0.25">
      <c r="A7494" s="1"/>
      <c r="B7494" s="2"/>
      <c r="BJ7494" s="3"/>
      <c r="BL7494" s="3"/>
      <c r="BN7494" s="3"/>
      <c r="BP7494" s="3"/>
    </row>
    <row r="7495" spans="1:68" x14ac:dyDescent="0.25">
      <c r="A7495" s="1"/>
      <c r="B7495" s="2"/>
      <c r="BJ7495" s="3"/>
      <c r="BL7495" s="3"/>
      <c r="BN7495" s="3"/>
      <c r="BP7495" s="3"/>
    </row>
    <row r="7496" spans="1:68" x14ac:dyDescent="0.25">
      <c r="A7496" s="1"/>
      <c r="B7496" s="2"/>
      <c r="BJ7496" s="3"/>
      <c r="BL7496" s="3"/>
      <c r="BN7496" s="3"/>
      <c r="BP7496" s="3"/>
    </row>
    <row r="7497" spans="1:68" x14ac:dyDescent="0.25">
      <c r="A7497" s="1"/>
      <c r="B7497" s="2"/>
      <c r="BJ7497" s="3"/>
      <c r="BL7497" s="3"/>
      <c r="BN7497" s="3"/>
      <c r="BP7497" s="3"/>
    </row>
    <row r="7498" spans="1:68" x14ac:dyDescent="0.25">
      <c r="A7498" s="1"/>
      <c r="B7498" s="2"/>
      <c r="BJ7498" s="3"/>
      <c r="BL7498" s="3"/>
      <c r="BN7498" s="3"/>
      <c r="BP7498" s="3"/>
    </row>
    <row r="7499" spans="1:68" x14ac:dyDescent="0.25">
      <c r="A7499" s="1"/>
      <c r="B7499" s="2"/>
      <c r="BJ7499" s="3"/>
      <c r="BL7499" s="3"/>
      <c r="BN7499" s="3"/>
      <c r="BP7499" s="3"/>
    </row>
    <row r="7500" spans="1:68" x14ac:dyDescent="0.25">
      <c r="A7500" s="1"/>
      <c r="B7500" s="2"/>
      <c r="BJ7500" s="3"/>
      <c r="BL7500" s="3"/>
      <c r="BN7500" s="3"/>
      <c r="BP7500" s="3"/>
    </row>
    <row r="7501" spans="1:68" x14ac:dyDescent="0.25">
      <c r="A7501" s="1"/>
      <c r="B7501" s="2"/>
      <c r="BJ7501" s="3"/>
      <c r="BL7501" s="3"/>
      <c r="BN7501" s="3"/>
      <c r="BP7501" s="3"/>
    </row>
    <row r="7502" spans="1:68" x14ac:dyDescent="0.25">
      <c r="A7502" s="1"/>
      <c r="B7502" s="2"/>
      <c r="BJ7502" s="3"/>
      <c r="BL7502" s="3"/>
      <c r="BN7502" s="3"/>
      <c r="BP7502" s="3"/>
    </row>
    <row r="7503" spans="1:68" x14ac:dyDescent="0.25">
      <c r="A7503" s="1"/>
      <c r="B7503" s="2"/>
      <c r="BJ7503" s="3"/>
      <c r="BL7503" s="3"/>
      <c r="BN7503" s="3"/>
      <c r="BP7503" s="3"/>
    </row>
    <row r="7504" spans="1:68" x14ac:dyDescent="0.25">
      <c r="A7504" s="1"/>
      <c r="B7504" s="2"/>
      <c r="BJ7504" s="3"/>
      <c r="BL7504" s="3"/>
      <c r="BN7504" s="3"/>
      <c r="BP7504" s="3"/>
    </row>
    <row r="7505" spans="1:68" x14ac:dyDescent="0.25">
      <c r="A7505" s="1"/>
      <c r="B7505" s="2"/>
      <c r="BJ7505" s="3"/>
      <c r="BL7505" s="3"/>
      <c r="BN7505" s="3"/>
      <c r="BP7505" s="3"/>
    </row>
    <row r="7506" spans="1:68" x14ac:dyDescent="0.25">
      <c r="A7506" s="1"/>
      <c r="B7506" s="2"/>
      <c r="BJ7506" s="3"/>
      <c r="BL7506" s="3"/>
      <c r="BN7506" s="3"/>
      <c r="BP7506" s="3"/>
    </row>
    <row r="7507" spans="1:68" x14ac:dyDescent="0.25">
      <c r="A7507" s="1"/>
      <c r="B7507" s="2"/>
      <c r="BJ7507" s="3"/>
      <c r="BL7507" s="3"/>
      <c r="BN7507" s="3"/>
      <c r="BP7507" s="3"/>
    </row>
    <row r="7508" spans="1:68" x14ac:dyDescent="0.25">
      <c r="A7508" s="1"/>
      <c r="B7508" s="2"/>
      <c r="BJ7508" s="3"/>
      <c r="BL7508" s="3"/>
      <c r="BN7508" s="3"/>
      <c r="BP7508" s="3"/>
    </row>
    <row r="7509" spans="1:68" x14ac:dyDescent="0.25">
      <c r="A7509" s="1"/>
      <c r="B7509" s="2"/>
      <c r="BJ7509" s="3"/>
      <c r="BL7509" s="3"/>
      <c r="BN7509" s="3"/>
      <c r="BP7509" s="3"/>
    </row>
    <row r="7510" spans="1:68" x14ac:dyDescent="0.25">
      <c r="A7510" s="1"/>
      <c r="B7510" s="2"/>
      <c r="BJ7510" s="3"/>
      <c r="BL7510" s="3"/>
      <c r="BN7510" s="3"/>
      <c r="BP7510" s="3"/>
    </row>
    <row r="7511" spans="1:68" x14ac:dyDescent="0.25">
      <c r="A7511" s="1"/>
      <c r="B7511" s="2"/>
      <c r="BJ7511" s="3"/>
      <c r="BL7511" s="3"/>
      <c r="BN7511" s="3"/>
      <c r="BP7511" s="3"/>
    </row>
    <row r="7512" spans="1:68" x14ac:dyDescent="0.25">
      <c r="A7512" s="1"/>
      <c r="B7512" s="2"/>
      <c r="BJ7512" s="3"/>
      <c r="BL7512" s="3"/>
      <c r="BN7512" s="3"/>
      <c r="BP7512" s="3"/>
    </row>
    <row r="7513" spans="1:68" x14ac:dyDescent="0.25">
      <c r="A7513" s="1"/>
      <c r="B7513" s="2"/>
      <c r="BJ7513" s="3"/>
      <c r="BL7513" s="3"/>
      <c r="BN7513" s="3"/>
      <c r="BP7513" s="3"/>
    </row>
    <row r="7514" spans="1:68" x14ac:dyDescent="0.25">
      <c r="A7514" s="1"/>
      <c r="B7514" s="2"/>
      <c r="BJ7514" s="3"/>
      <c r="BL7514" s="3"/>
      <c r="BN7514" s="3"/>
      <c r="BP7514" s="3"/>
    </row>
    <row r="7515" spans="1:68" x14ac:dyDescent="0.25">
      <c r="A7515" s="1"/>
      <c r="B7515" s="2"/>
      <c r="BJ7515" s="3"/>
      <c r="BL7515" s="3"/>
      <c r="BN7515" s="3"/>
      <c r="BP7515" s="3"/>
    </row>
    <row r="7516" spans="1:68" x14ac:dyDescent="0.25">
      <c r="A7516" s="1"/>
      <c r="B7516" s="2"/>
      <c r="BJ7516" s="3"/>
      <c r="BL7516" s="3"/>
      <c r="BN7516" s="3"/>
      <c r="BP7516" s="3"/>
    </row>
    <row r="7517" spans="1:68" x14ac:dyDescent="0.25">
      <c r="A7517" s="1"/>
      <c r="B7517" s="2"/>
      <c r="BJ7517" s="3"/>
      <c r="BL7517" s="3"/>
      <c r="BN7517" s="3"/>
      <c r="BP7517" s="3"/>
    </row>
    <row r="7518" spans="1:68" x14ac:dyDescent="0.25">
      <c r="A7518" s="1"/>
      <c r="B7518" s="2"/>
      <c r="BJ7518" s="3"/>
      <c r="BL7518" s="3"/>
      <c r="BN7518" s="3"/>
      <c r="BP7518" s="3"/>
    </row>
    <row r="7519" spans="1:68" x14ac:dyDescent="0.25">
      <c r="A7519" s="1"/>
      <c r="B7519" s="2"/>
      <c r="BJ7519" s="3"/>
      <c r="BL7519" s="3"/>
      <c r="BN7519" s="3"/>
      <c r="BP7519" s="3"/>
    </row>
    <row r="7520" spans="1:68" x14ac:dyDescent="0.25">
      <c r="A7520" s="1"/>
      <c r="B7520" s="2"/>
      <c r="BJ7520" s="3"/>
      <c r="BL7520" s="3"/>
      <c r="BN7520" s="3"/>
      <c r="BP7520" s="3"/>
    </row>
    <row r="7521" spans="1:68" x14ac:dyDescent="0.25">
      <c r="A7521" s="1"/>
      <c r="B7521" s="2"/>
      <c r="BJ7521" s="3"/>
      <c r="BL7521" s="3"/>
      <c r="BN7521" s="3"/>
      <c r="BP7521" s="3"/>
    </row>
    <row r="7522" spans="1:68" x14ac:dyDescent="0.25">
      <c r="A7522" s="1"/>
      <c r="B7522" s="2"/>
      <c r="BJ7522" s="3"/>
      <c r="BL7522" s="3"/>
      <c r="BN7522" s="3"/>
      <c r="BP7522" s="3"/>
    </row>
    <row r="7523" spans="1:68" x14ac:dyDescent="0.25">
      <c r="A7523" s="1"/>
      <c r="B7523" s="2"/>
      <c r="BJ7523" s="3"/>
      <c r="BL7523" s="3"/>
      <c r="BN7523" s="3"/>
      <c r="BP7523" s="3"/>
    </row>
    <row r="7524" spans="1:68" x14ac:dyDescent="0.25">
      <c r="A7524" s="1"/>
      <c r="B7524" s="2"/>
      <c r="BJ7524" s="3"/>
      <c r="BL7524" s="3"/>
      <c r="BN7524" s="3"/>
      <c r="BP7524" s="3"/>
    </row>
    <row r="7525" spans="1:68" x14ac:dyDescent="0.25">
      <c r="A7525" s="1"/>
      <c r="B7525" s="2"/>
      <c r="BJ7525" s="3"/>
      <c r="BL7525" s="3"/>
      <c r="BN7525" s="3"/>
      <c r="BP7525" s="3"/>
    </row>
    <row r="7526" spans="1:68" x14ac:dyDescent="0.25">
      <c r="A7526" s="1"/>
      <c r="B7526" s="2"/>
      <c r="BJ7526" s="3"/>
      <c r="BL7526" s="3"/>
      <c r="BN7526" s="3"/>
      <c r="BP7526" s="3"/>
    </row>
    <row r="7527" spans="1:68" x14ac:dyDescent="0.25">
      <c r="A7527" s="1"/>
      <c r="B7527" s="2"/>
      <c r="BJ7527" s="3"/>
      <c r="BL7527" s="3"/>
      <c r="BN7527" s="3"/>
      <c r="BP7527" s="3"/>
    </row>
    <row r="7528" spans="1:68" x14ac:dyDescent="0.25">
      <c r="A7528" s="1"/>
      <c r="B7528" s="2"/>
      <c r="BJ7528" s="3"/>
      <c r="BL7528" s="3"/>
      <c r="BN7528" s="3"/>
      <c r="BP7528" s="3"/>
    </row>
    <row r="7529" spans="1:68" x14ac:dyDescent="0.25">
      <c r="A7529" s="1"/>
      <c r="B7529" s="2"/>
      <c r="BJ7529" s="3"/>
      <c r="BL7529" s="3"/>
      <c r="BN7529" s="3"/>
      <c r="BP7529" s="3"/>
    </row>
    <row r="7530" spans="1:68" x14ac:dyDescent="0.25">
      <c r="A7530" s="1"/>
      <c r="B7530" s="2"/>
      <c r="BJ7530" s="3"/>
      <c r="BL7530" s="3"/>
      <c r="BN7530" s="3"/>
      <c r="BP7530" s="3"/>
    </row>
    <row r="7531" spans="1:68" x14ac:dyDescent="0.25">
      <c r="A7531" s="1"/>
      <c r="B7531" s="2"/>
      <c r="BJ7531" s="3"/>
      <c r="BL7531" s="3"/>
      <c r="BN7531" s="3"/>
      <c r="BP7531" s="3"/>
    </row>
    <row r="7532" spans="1:68" x14ac:dyDescent="0.25">
      <c r="A7532" s="1"/>
      <c r="B7532" s="2"/>
      <c r="BJ7532" s="3"/>
      <c r="BL7532" s="3"/>
      <c r="BN7532" s="3"/>
      <c r="BP7532" s="3"/>
    </row>
    <row r="7533" spans="1:68" x14ac:dyDescent="0.25">
      <c r="A7533" s="1"/>
      <c r="B7533" s="2"/>
      <c r="BJ7533" s="3"/>
      <c r="BL7533" s="3"/>
      <c r="BN7533" s="3"/>
      <c r="BP7533" s="3"/>
    </row>
    <row r="7534" spans="1:68" x14ac:dyDescent="0.25">
      <c r="A7534" s="1"/>
      <c r="B7534" s="2"/>
      <c r="BJ7534" s="3"/>
      <c r="BL7534" s="3"/>
      <c r="BN7534" s="3"/>
      <c r="BP7534" s="3"/>
    </row>
    <row r="7535" spans="1:68" x14ac:dyDescent="0.25">
      <c r="A7535" s="1"/>
      <c r="B7535" s="2"/>
      <c r="BJ7535" s="3"/>
      <c r="BL7535" s="3"/>
      <c r="BN7535" s="3"/>
      <c r="BP7535" s="3"/>
    </row>
    <row r="7536" spans="1:68" x14ac:dyDescent="0.25">
      <c r="A7536" s="1"/>
      <c r="B7536" s="2"/>
      <c r="BJ7536" s="3"/>
      <c r="BL7536" s="3"/>
      <c r="BN7536" s="3"/>
      <c r="BP7536" s="3"/>
    </row>
    <row r="7537" spans="1:68" x14ac:dyDescent="0.25">
      <c r="A7537" s="1"/>
      <c r="B7537" s="2"/>
      <c r="BJ7537" s="3"/>
      <c r="BL7537" s="3"/>
      <c r="BN7537" s="3"/>
      <c r="BP7537" s="3"/>
    </row>
    <row r="7538" spans="1:68" x14ac:dyDescent="0.25">
      <c r="A7538" s="1"/>
      <c r="B7538" s="2"/>
      <c r="BJ7538" s="3"/>
      <c r="BL7538" s="3"/>
      <c r="BN7538" s="3"/>
      <c r="BP7538" s="3"/>
    </row>
    <row r="7539" spans="1:68" x14ac:dyDescent="0.25">
      <c r="A7539" s="1"/>
      <c r="B7539" s="2"/>
      <c r="BJ7539" s="3"/>
      <c r="BL7539" s="3"/>
      <c r="BN7539" s="3"/>
      <c r="BP7539" s="3"/>
    </row>
    <row r="7540" spans="1:68" x14ac:dyDescent="0.25">
      <c r="A7540" s="1"/>
      <c r="B7540" s="2"/>
      <c r="BJ7540" s="3"/>
      <c r="BL7540" s="3"/>
      <c r="BN7540" s="3"/>
      <c r="BP7540" s="3"/>
    </row>
    <row r="7541" spans="1:68" x14ac:dyDescent="0.25">
      <c r="A7541" s="1"/>
      <c r="B7541" s="2"/>
      <c r="BJ7541" s="3"/>
      <c r="BL7541" s="3"/>
      <c r="BN7541" s="3"/>
      <c r="BP7541" s="3"/>
    </row>
    <row r="7542" spans="1:68" x14ac:dyDescent="0.25">
      <c r="A7542" s="1"/>
      <c r="B7542" s="2"/>
      <c r="BJ7542" s="3"/>
      <c r="BL7542" s="3"/>
      <c r="BN7542" s="3"/>
      <c r="BP7542" s="3"/>
    </row>
    <row r="7543" spans="1:68" x14ac:dyDescent="0.25">
      <c r="A7543" s="1"/>
      <c r="B7543" s="2"/>
      <c r="BJ7543" s="3"/>
      <c r="BL7543" s="3"/>
      <c r="BN7543" s="3"/>
      <c r="BP7543" s="3"/>
    </row>
    <row r="7544" spans="1:68" x14ac:dyDescent="0.25">
      <c r="A7544" s="1"/>
      <c r="B7544" s="2"/>
      <c r="BJ7544" s="3"/>
      <c r="BL7544" s="3"/>
      <c r="BN7544" s="3"/>
      <c r="BP7544" s="3"/>
    </row>
    <row r="7545" spans="1:68" x14ac:dyDescent="0.25">
      <c r="A7545" s="1"/>
      <c r="B7545" s="2"/>
      <c r="BJ7545" s="3"/>
      <c r="BL7545" s="3"/>
      <c r="BN7545" s="3"/>
      <c r="BP7545" s="3"/>
    </row>
    <row r="7546" spans="1:68" x14ac:dyDescent="0.25">
      <c r="A7546" s="1"/>
      <c r="B7546" s="2"/>
      <c r="BJ7546" s="3"/>
      <c r="BL7546" s="3"/>
      <c r="BN7546" s="3"/>
      <c r="BP7546" s="3"/>
    </row>
    <row r="7547" spans="1:68" x14ac:dyDescent="0.25">
      <c r="A7547" s="1"/>
      <c r="B7547" s="2"/>
      <c r="BJ7547" s="3"/>
      <c r="BL7547" s="3"/>
      <c r="BN7547" s="3"/>
      <c r="BP7547" s="3"/>
    </row>
    <row r="7548" spans="1:68" x14ac:dyDescent="0.25">
      <c r="A7548" s="1"/>
      <c r="B7548" s="2"/>
      <c r="BJ7548" s="3"/>
      <c r="BL7548" s="3"/>
      <c r="BN7548" s="3"/>
      <c r="BP7548" s="3"/>
    </row>
    <row r="7549" spans="1:68" x14ac:dyDescent="0.25">
      <c r="A7549" s="1"/>
      <c r="B7549" s="2"/>
      <c r="BJ7549" s="3"/>
      <c r="BL7549" s="3"/>
      <c r="BN7549" s="3"/>
      <c r="BP7549" s="3"/>
    </row>
    <row r="7550" spans="1:68" x14ac:dyDescent="0.25">
      <c r="A7550" s="1"/>
      <c r="B7550" s="2"/>
      <c r="BJ7550" s="3"/>
      <c r="BL7550" s="3"/>
      <c r="BN7550" s="3"/>
      <c r="BP7550" s="3"/>
    </row>
    <row r="7551" spans="1:68" x14ac:dyDescent="0.25">
      <c r="A7551" s="1"/>
      <c r="B7551" s="2"/>
      <c r="BJ7551" s="3"/>
      <c r="BL7551" s="3"/>
      <c r="BN7551" s="3"/>
      <c r="BP7551" s="3"/>
    </row>
    <row r="7552" spans="1:68" x14ac:dyDescent="0.25">
      <c r="A7552" s="1"/>
      <c r="B7552" s="2"/>
      <c r="BJ7552" s="3"/>
      <c r="BL7552" s="3"/>
      <c r="BN7552" s="3"/>
      <c r="BP7552" s="3"/>
    </row>
    <row r="7553" spans="1:68" x14ac:dyDescent="0.25">
      <c r="A7553" s="1"/>
      <c r="B7553" s="2"/>
      <c r="BJ7553" s="3"/>
      <c r="BL7553" s="3"/>
      <c r="BN7553" s="3"/>
      <c r="BP7553" s="3"/>
    </row>
    <row r="7554" spans="1:68" x14ac:dyDescent="0.25">
      <c r="A7554" s="1"/>
      <c r="B7554" s="2"/>
      <c r="BJ7554" s="3"/>
      <c r="BL7554" s="3"/>
      <c r="BN7554" s="3"/>
      <c r="BP7554" s="3"/>
    </row>
    <row r="7555" spans="1:68" x14ac:dyDescent="0.25">
      <c r="A7555" s="1"/>
      <c r="B7555" s="2"/>
      <c r="BJ7555" s="3"/>
      <c r="BL7555" s="3"/>
      <c r="BN7555" s="3"/>
      <c r="BP7555" s="3"/>
    </row>
    <row r="7556" spans="1:68" x14ac:dyDescent="0.25">
      <c r="A7556" s="1"/>
      <c r="B7556" s="2"/>
      <c r="BJ7556" s="3"/>
      <c r="BL7556" s="3"/>
      <c r="BN7556" s="3"/>
      <c r="BP7556" s="3"/>
    </row>
    <row r="7557" spans="1:68" x14ac:dyDescent="0.25">
      <c r="A7557" s="1"/>
      <c r="B7557" s="2"/>
      <c r="BJ7557" s="3"/>
      <c r="BL7557" s="3"/>
      <c r="BN7557" s="3"/>
      <c r="BP7557" s="3"/>
    </row>
    <row r="7558" spans="1:68" x14ac:dyDescent="0.25">
      <c r="A7558" s="1"/>
      <c r="B7558" s="2"/>
      <c r="BJ7558" s="3"/>
      <c r="BL7558" s="3"/>
      <c r="BN7558" s="3"/>
      <c r="BP7558" s="3"/>
    </row>
    <row r="7559" spans="1:68" x14ac:dyDescent="0.25">
      <c r="A7559" s="1"/>
      <c r="B7559" s="2"/>
      <c r="BJ7559" s="3"/>
      <c r="BL7559" s="3"/>
      <c r="BN7559" s="3"/>
      <c r="BP7559" s="3"/>
    </row>
    <row r="7560" spans="1:68" x14ac:dyDescent="0.25">
      <c r="A7560" s="1"/>
      <c r="B7560" s="2"/>
      <c r="BJ7560" s="3"/>
      <c r="BL7560" s="3"/>
      <c r="BN7560" s="3"/>
      <c r="BP7560" s="3"/>
    </row>
    <row r="7561" spans="1:68" x14ac:dyDescent="0.25">
      <c r="A7561" s="1"/>
      <c r="B7561" s="2"/>
      <c r="BJ7561" s="3"/>
      <c r="BL7561" s="3"/>
      <c r="BN7561" s="3"/>
      <c r="BP7561" s="3"/>
    </row>
    <row r="7562" spans="1:68" x14ac:dyDescent="0.25">
      <c r="A7562" s="1"/>
      <c r="B7562" s="2"/>
      <c r="BJ7562" s="3"/>
      <c r="BL7562" s="3"/>
      <c r="BN7562" s="3"/>
      <c r="BP7562" s="3"/>
    </row>
    <row r="7563" spans="1:68" x14ac:dyDescent="0.25">
      <c r="A7563" s="1"/>
      <c r="B7563" s="2"/>
      <c r="BJ7563" s="3"/>
      <c r="BL7563" s="3"/>
      <c r="BN7563" s="3"/>
      <c r="BP7563" s="3"/>
    </row>
    <row r="7564" spans="1:68" x14ac:dyDescent="0.25">
      <c r="A7564" s="1"/>
      <c r="B7564" s="2"/>
      <c r="BJ7564" s="3"/>
      <c r="BL7564" s="3"/>
      <c r="BN7564" s="3"/>
      <c r="BP7564" s="3"/>
    </row>
    <row r="7565" spans="1:68" x14ac:dyDescent="0.25">
      <c r="A7565" s="1"/>
      <c r="B7565" s="2"/>
      <c r="BJ7565" s="3"/>
      <c r="BL7565" s="3"/>
      <c r="BN7565" s="3"/>
      <c r="BP7565" s="3"/>
    </row>
    <row r="7566" spans="1:68" x14ac:dyDescent="0.25">
      <c r="A7566" s="1"/>
      <c r="B7566" s="2"/>
      <c r="BJ7566" s="3"/>
      <c r="BL7566" s="3"/>
      <c r="BN7566" s="3"/>
      <c r="BP7566" s="3"/>
    </row>
    <row r="7567" spans="1:68" x14ac:dyDescent="0.25">
      <c r="A7567" s="1"/>
      <c r="B7567" s="2"/>
      <c r="BJ7567" s="3"/>
      <c r="BL7567" s="3"/>
      <c r="BN7567" s="3"/>
      <c r="BP7567" s="3"/>
    </row>
    <row r="7568" spans="1:68" x14ac:dyDescent="0.25">
      <c r="A7568" s="1"/>
      <c r="B7568" s="2"/>
      <c r="BJ7568" s="3"/>
      <c r="BL7568" s="3"/>
      <c r="BN7568" s="3"/>
      <c r="BP7568" s="3"/>
    </row>
    <row r="7569" spans="1:68" x14ac:dyDescent="0.25">
      <c r="A7569" s="1"/>
      <c r="B7569" s="2"/>
      <c r="BJ7569" s="3"/>
      <c r="BL7569" s="3"/>
      <c r="BN7569" s="3"/>
      <c r="BP7569" s="3"/>
    </row>
    <row r="7570" spans="1:68" x14ac:dyDescent="0.25">
      <c r="A7570" s="1"/>
      <c r="B7570" s="2"/>
      <c r="BJ7570" s="3"/>
      <c r="BL7570" s="3"/>
      <c r="BN7570" s="3"/>
      <c r="BP7570" s="3"/>
    </row>
    <row r="7571" spans="1:68" x14ac:dyDescent="0.25">
      <c r="A7571" s="1"/>
      <c r="B7571" s="2"/>
      <c r="BJ7571" s="3"/>
      <c r="BL7571" s="3"/>
      <c r="BN7571" s="3"/>
      <c r="BP7571" s="3"/>
    </row>
    <row r="7572" spans="1:68" x14ac:dyDescent="0.25">
      <c r="A7572" s="1"/>
      <c r="B7572" s="2"/>
      <c r="BJ7572" s="3"/>
      <c r="BL7572" s="3"/>
      <c r="BN7572" s="3"/>
      <c r="BP7572" s="3"/>
    </row>
    <row r="7573" spans="1:68" x14ac:dyDescent="0.25">
      <c r="A7573" s="1"/>
      <c r="B7573" s="2"/>
      <c r="BJ7573" s="3"/>
      <c r="BL7573" s="3"/>
      <c r="BN7573" s="3"/>
      <c r="BP7573" s="3"/>
    </row>
    <row r="7574" spans="1:68" x14ac:dyDescent="0.25">
      <c r="A7574" s="1"/>
      <c r="B7574" s="2"/>
      <c r="BJ7574" s="3"/>
      <c r="BL7574" s="3"/>
      <c r="BN7574" s="3"/>
      <c r="BP7574" s="3"/>
    </row>
    <row r="7575" spans="1:68" x14ac:dyDescent="0.25">
      <c r="A7575" s="1"/>
      <c r="B7575" s="2"/>
      <c r="BJ7575" s="3"/>
      <c r="BL7575" s="3"/>
      <c r="BN7575" s="3"/>
      <c r="BP7575" s="3"/>
    </row>
    <row r="7576" spans="1:68" x14ac:dyDescent="0.25">
      <c r="A7576" s="1"/>
      <c r="B7576" s="2"/>
      <c r="BJ7576" s="3"/>
      <c r="BL7576" s="3"/>
      <c r="BN7576" s="3"/>
      <c r="BP7576" s="3"/>
    </row>
    <row r="7577" spans="1:68" x14ac:dyDescent="0.25">
      <c r="A7577" s="1"/>
      <c r="B7577" s="2"/>
      <c r="BJ7577" s="3"/>
      <c r="BL7577" s="3"/>
      <c r="BN7577" s="3"/>
      <c r="BP7577" s="3"/>
    </row>
    <row r="7578" spans="1:68" x14ac:dyDescent="0.25">
      <c r="A7578" s="1"/>
      <c r="B7578" s="2"/>
      <c r="BJ7578" s="3"/>
      <c r="BL7578" s="3"/>
      <c r="BN7578" s="3"/>
      <c r="BP7578" s="3"/>
    </row>
    <row r="7579" spans="1:68" x14ac:dyDescent="0.25">
      <c r="A7579" s="1"/>
      <c r="B7579" s="2"/>
      <c r="BJ7579" s="3"/>
      <c r="BL7579" s="3"/>
      <c r="BN7579" s="3"/>
      <c r="BP7579" s="3"/>
    </row>
    <row r="7580" spans="1:68" x14ac:dyDescent="0.25">
      <c r="A7580" s="1"/>
      <c r="B7580" s="2"/>
      <c r="BJ7580" s="3"/>
      <c r="BL7580" s="3"/>
      <c r="BN7580" s="3"/>
      <c r="BP7580" s="3"/>
    </row>
    <row r="7581" spans="1:68" x14ac:dyDescent="0.25">
      <c r="A7581" s="1"/>
      <c r="B7581" s="2"/>
      <c r="BJ7581" s="3"/>
      <c r="BL7581" s="3"/>
      <c r="BN7581" s="3"/>
      <c r="BP7581" s="3"/>
    </row>
    <row r="7582" spans="1:68" x14ac:dyDescent="0.25">
      <c r="A7582" s="1"/>
      <c r="B7582" s="2"/>
      <c r="BJ7582" s="3"/>
      <c r="BL7582" s="3"/>
      <c r="BN7582" s="3"/>
      <c r="BP7582" s="3"/>
    </row>
    <row r="7583" spans="1:68" x14ac:dyDescent="0.25">
      <c r="A7583" s="1"/>
      <c r="B7583" s="2"/>
      <c r="BJ7583" s="3"/>
      <c r="BL7583" s="3"/>
      <c r="BN7583" s="3"/>
      <c r="BP7583" s="3"/>
    </row>
    <row r="7584" spans="1:68" x14ac:dyDescent="0.25">
      <c r="A7584" s="1"/>
      <c r="B7584" s="2"/>
      <c r="BJ7584" s="3"/>
      <c r="BL7584" s="3"/>
      <c r="BN7584" s="3"/>
      <c r="BP7584" s="3"/>
    </row>
    <row r="7585" spans="1:68" x14ac:dyDescent="0.25">
      <c r="A7585" s="1"/>
      <c r="B7585" s="2"/>
      <c r="BJ7585" s="3"/>
      <c r="BL7585" s="3"/>
      <c r="BN7585" s="3"/>
      <c r="BP7585" s="3"/>
    </row>
    <row r="7586" spans="1:68" x14ac:dyDescent="0.25">
      <c r="A7586" s="1"/>
      <c r="B7586" s="2"/>
      <c r="BJ7586" s="3"/>
      <c r="BL7586" s="3"/>
      <c r="BN7586" s="3"/>
      <c r="BP7586" s="3"/>
    </row>
    <row r="7587" spans="1:68" x14ac:dyDescent="0.25">
      <c r="A7587" s="1"/>
      <c r="B7587" s="2"/>
      <c r="BJ7587" s="3"/>
      <c r="BL7587" s="3"/>
      <c r="BN7587" s="3"/>
      <c r="BP7587" s="3"/>
    </row>
    <row r="7588" spans="1:68" x14ac:dyDescent="0.25">
      <c r="A7588" s="1"/>
      <c r="B7588" s="2"/>
      <c r="BJ7588" s="3"/>
      <c r="BL7588" s="3"/>
      <c r="BN7588" s="3"/>
      <c r="BP7588" s="3"/>
    </row>
    <row r="7589" spans="1:68" x14ac:dyDescent="0.25">
      <c r="A7589" s="1"/>
      <c r="B7589" s="2"/>
      <c r="BJ7589" s="3"/>
      <c r="BL7589" s="3"/>
      <c r="BN7589" s="3"/>
      <c r="BP7589" s="3"/>
    </row>
    <row r="7590" spans="1:68" x14ac:dyDescent="0.25">
      <c r="A7590" s="1"/>
      <c r="B7590" s="2"/>
      <c r="BJ7590" s="3"/>
      <c r="BL7590" s="3"/>
      <c r="BN7590" s="3"/>
      <c r="BP7590" s="3"/>
    </row>
    <row r="7591" spans="1:68" x14ac:dyDescent="0.25">
      <c r="A7591" s="1"/>
      <c r="B7591" s="2"/>
      <c r="BJ7591" s="3"/>
      <c r="BL7591" s="3"/>
      <c r="BN7591" s="3"/>
      <c r="BP7591" s="3"/>
    </row>
    <row r="7592" spans="1:68" x14ac:dyDescent="0.25">
      <c r="A7592" s="1"/>
      <c r="B7592" s="2"/>
      <c r="BJ7592" s="3"/>
      <c r="BL7592" s="3"/>
      <c r="BN7592" s="3"/>
      <c r="BP7592" s="3"/>
    </row>
    <row r="7593" spans="1:68" x14ac:dyDescent="0.25">
      <c r="A7593" s="1"/>
      <c r="B7593" s="2"/>
      <c r="BJ7593" s="3"/>
      <c r="BL7593" s="3"/>
      <c r="BN7593" s="3"/>
      <c r="BP7593" s="3"/>
    </row>
    <row r="7594" spans="1:68" x14ac:dyDescent="0.25">
      <c r="A7594" s="1"/>
      <c r="B7594" s="2"/>
      <c r="BJ7594" s="3"/>
      <c r="BL7594" s="3"/>
      <c r="BN7594" s="3"/>
      <c r="BP7594" s="3"/>
    </row>
    <row r="7595" spans="1:68" x14ac:dyDescent="0.25">
      <c r="A7595" s="1"/>
      <c r="B7595" s="2"/>
      <c r="BJ7595" s="3"/>
      <c r="BL7595" s="3"/>
      <c r="BN7595" s="3"/>
      <c r="BP7595" s="3"/>
    </row>
    <row r="7596" spans="1:68" x14ac:dyDescent="0.25">
      <c r="A7596" s="1"/>
      <c r="B7596" s="2"/>
      <c r="BJ7596" s="3"/>
      <c r="BL7596" s="3"/>
      <c r="BN7596" s="3"/>
      <c r="BP7596" s="3"/>
    </row>
    <row r="7597" spans="1:68" x14ac:dyDescent="0.25">
      <c r="A7597" s="1"/>
      <c r="B7597" s="2"/>
      <c r="BJ7597" s="3"/>
      <c r="BL7597" s="3"/>
      <c r="BN7597" s="3"/>
      <c r="BP7597" s="3"/>
    </row>
    <row r="7598" spans="1:68" x14ac:dyDescent="0.25">
      <c r="A7598" s="1"/>
      <c r="B7598" s="2"/>
      <c r="BJ7598" s="3"/>
      <c r="BL7598" s="3"/>
      <c r="BN7598" s="3"/>
      <c r="BP7598" s="3"/>
    </row>
    <row r="7599" spans="1:68" x14ac:dyDescent="0.25">
      <c r="A7599" s="1"/>
      <c r="B7599" s="2"/>
      <c r="BJ7599" s="3"/>
      <c r="BL7599" s="3"/>
      <c r="BN7599" s="3"/>
      <c r="BP7599" s="3"/>
    </row>
    <row r="7600" spans="1:68" x14ac:dyDescent="0.25">
      <c r="A7600" s="1"/>
      <c r="B7600" s="2"/>
      <c r="BJ7600" s="3"/>
      <c r="BL7600" s="3"/>
      <c r="BN7600" s="3"/>
      <c r="BP7600" s="3"/>
    </row>
    <row r="7601" spans="1:68" x14ac:dyDescent="0.25">
      <c r="A7601" s="1"/>
      <c r="B7601" s="2"/>
      <c r="BJ7601" s="3"/>
      <c r="BL7601" s="3"/>
      <c r="BN7601" s="3"/>
      <c r="BP7601" s="3"/>
    </row>
    <row r="7602" spans="1:68" x14ac:dyDescent="0.25">
      <c r="A7602" s="1"/>
      <c r="B7602" s="2"/>
      <c r="BJ7602" s="3"/>
      <c r="BL7602" s="3"/>
      <c r="BN7602" s="3"/>
      <c r="BP7602" s="3"/>
    </row>
    <row r="7603" spans="1:68" x14ac:dyDescent="0.25">
      <c r="A7603" s="1"/>
      <c r="B7603" s="2"/>
      <c r="BJ7603" s="3"/>
      <c r="BL7603" s="3"/>
      <c r="BN7603" s="3"/>
      <c r="BP7603" s="3"/>
    </row>
    <row r="7604" spans="1:68" x14ac:dyDescent="0.25">
      <c r="A7604" s="1"/>
      <c r="B7604" s="2"/>
      <c r="BJ7604" s="3"/>
      <c r="BL7604" s="3"/>
      <c r="BN7604" s="3"/>
      <c r="BP7604" s="3"/>
    </row>
    <row r="7605" spans="1:68" x14ac:dyDescent="0.25">
      <c r="A7605" s="1"/>
      <c r="B7605" s="2"/>
      <c r="BJ7605" s="3"/>
      <c r="BL7605" s="3"/>
      <c r="BN7605" s="3"/>
      <c r="BP7605" s="3"/>
    </row>
    <row r="7606" spans="1:68" x14ac:dyDescent="0.25">
      <c r="A7606" s="1"/>
      <c r="B7606" s="2"/>
      <c r="BJ7606" s="3"/>
      <c r="BL7606" s="3"/>
      <c r="BN7606" s="3"/>
      <c r="BP7606" s="3"/>
    </row>
    <row r="7607" spans="1:68" x14ac:dyDescent="0.25">
      <c r="A7607" s="1"/>
      <c r="B7607" s="2"/>
      <c r="BJ7607" s="3"/>
      <c r="BL7607" s="3"/>
      <c r="BN7607" s="3"/>
      <c r="BP7607" s="3"/>
    </row>
    <row r="7608" spans="1:68" x14ac:dyDescent="0.25">
      <c r="A7608" s="1"/>
      <c r="B7608" s="2"/>
      <c r="BJ7608" s="3"/>
      <c r="BL7608" s="3"/>
      <c r="BN7608" s="3"/>
      <c r="BP7608" s="3"/>
    </row>
    <row r="7609" spans="1:68" x14ac:dyDescent="0.25">
      <c r="A7609" s="1"/>
      <c r="B7609" s="2"/>
      <c r="BJ7609" s="3"/>
      <c r="BL7609" s="3"/>
      <c r="BN7609" s="3"/>
      <c r="BP7609" s="3"/>
    </row>
    <row r="7610" spans="1:68" x14ac:dyDescent="0.25">
      <c r="A7610" s="1"/>
      <c r="B7610" s="2"/>
      <c r="BJ7610" s="3"/>
      <c r="BL7610" s="3"/>
      <c r="BN7610" s="3"/>
      <c r="BP7610" s="3"/>
    </row>
    <row r="7611" spans="1:68" x14ac:dyDescent="0.25">
      <c r="A7611" s="1"/>
      <c r="B7611" s="2"/>
      <c r="BJ7611" s="3"/>
      <c r="BL7611" s="3"/>
      <c r="BN7611" s="3"/>
      <c r="BP7611" s="3"/>
    </row>
    <row r="7612" spans="1:68" x14ac:dyDescent="0.25">
      <c r="A7612" s="1"/>
      <c r="B7612" s="2"/>
      <c r="BJ7612" s="3"/>
      <c r="BL7612" s="3"/>
      <c r="BN7612" s="3"/>
      <c r="BP7612" s="3"/>
    </row>
    <row r="7613" spans="1:68" x14ac:dyDescent="0.25">
      <c r="A7613" s="1"/>
      <c r="B7613" s="2"/>
      <c r="BJ7613" s="3"/>
      <c r="BL7613" s="3"/>
      <c r="BN7613" s="3"/>
      <c r="BP7613" s="3"/>
    </row>
    <row r="7614" spans="1:68" x14ac:dyDescent="0.25">
      <c r="A7614" s="1"/>
      <c r="B7614" s="2"/>
      <c r="BJ7614" s="3"/>
      <c r="BL7614" s="3"/>
      <c r="BN7614" s="3"/>
      <c r="BP7614" s="3"/>
    </row>
    <row r="7615" spans="1:68" x14ac:dyDescent="0.25">
      <c r="A7615" s="1"/>
      <c r="B7615" s="2"/>
      <c r="BJ7615" s="3"/>
      <c r="BL7615" s="3"/>
      <c r="BN7615" s="3"/>
      <c r="BP7615" s="3"/>
    </row>
    <row r="7616" spans="1:68" x14ac:dyDescent="0.25">
      <c r="A7616" s="1"/>
      <c r="B7616" s="2"/>
      <c r="BJ7616" s="3"/>
      <c r="BL7616" s="3"/>
      <c r="BN7616" s="3"/>
      <c r="BP7616" s="3"/>
    </row>
    <row r="7617" spans="1:68" x14ac:dyDescent="0.25">
      <c r="A7617" s="1"/>
      <c r="B7617" s="2"/>
      <c r="BJ7617" s="3"/>
      <c r="BL7617" s="3"/>
      <c r="BN7617" s="3"/>
      <c r="BP7617" s="3"/>
    </row>
    <row r="7618" spans="1:68" x14ac:dyDescent="0.25">
      <c r="A7618" s="1"/>
      <c r="B7618" s="2"/>
      <c r="BJ7618" s="3"/>
      <c r="BL7618" s="3"/>
      <c r="BN7618" s="3"/>
      <c r="BP7618" s="3"/>
    </row>
    <row r="7619" spans="1:68" x14ac:dyDescent="0.25">
      <c r="A7619" s="1"/>
      <c r="B7619" s="2"/>
      <c r="BJ7619" s="3"/>
      <c r="BL7619" s="3"/>
      <c r="BN7619" s="3"/>
      <c r="BP7619" s="3"/>
    </row>
    <row r="7620" spans="1:68" x14ac:dyDescent="0.25">
      <c r="A7620" s="1"/>
      <c r="B7620" s="2"/>
      <c r="BJ7620" s="3"/>
      <c r="BL7620" s="3"/>
      <c r="BN7620" s="3"/>
      <c r="BP7620" s="3"/>
    </row>
    <row r="7621" spans="1:68" x14ac:dyDescent="0.25">
      <c r="A7621" s="1"/>
      <c r="B7621" s="2"/>
      <c r="BJ7621" s="3"/>
      <c r="BL7621" s="3"/>
      <c r="BN7621" s="3"/>
      <c r="BP7621" s="3"/>
    </row>
    <row r="7622" spans="1:68" x14ac:dyDescent="0.25">
      <c r="A7622" s="1"/>
      <c r="B7622" s="2"/>
      <c r="BJ7622" s="3"/>
      <c r="BL7622" s="3"/>
      <c r="BN7622" s="3"/>
      <c r="BP7622" s="3"/>
    </row>
    <row r="7623" spans="1:68" x14ac:dyDescent="0.25">
      <c r="A7623" s="1"/>
      <c r="B7623" s="2"/>
      <c r="BJ7623" s="3"/>
      <c r="BL7623" s="3"/>
      <c r="BN7623" s="3"/>
      <c r="BP7623" s="3"/>
    </row>
    <row r="7624" spans="1:68" x14ac:dyDescent="0.25">
      <c r="A7624" s="1"/>
      <c r="B7624" s="2"/>
      <c r="BJ7624" s="3"/>
      <c r="BL7624" s="3"/>
      <c r="BN7624" s="3"/>
      <c r="BP7624" s="3"/>
    </row>
    <row r="7625" spans="1:68" x14ac:dyDescent="0.25">
      <c r="A7625" s="1"/>
      <c r="B7625" s="2"/>
      <c r="BJ7625" s="3"/>
      <c r="BL7625" s="3"/>
      <c r="BN7625" s="3"/>
      <c r="BP7625" s="3"/>
    </row>
    <row r="7626" spans="1:68" x14ac:dyDescent="0.25">
      <c r="A7626" s="1"/>
      <c r="B7626" s="2"/>
      <c r="BJ7626" s="3"/>
      <c r="BL7626" s="3"/>
      <c r="BN7626" s="3"/>
      <c r="BP7626" s="3"/>
    </row>
    <row r="7627" spans="1:68" x14ac:dyDescent="0.25">
      <c r="A7627" s="1"/>
      <c r="B7627" s="2"/>
      <c r="BJ7627" s="3"/>
      <c r="BL7627" s="3"/>
      <c r="BN7627" s="3"/>
      <c r="BP7627" s="3"/>
    </row>
    <row r="7628" spans="1:68" x14ac:dyDescent="0.25">
      <c r="A7628" s="1"/>
      <c r="B7628" s="2"/>
      <c r="BJ7628" s="3"/>
      <c r="BL7628" s="3"/>
      <c r="BN7628" s="3"/>
      <c r="BP7628" s="3"/>
    </row>
    <row r="7629" spans="1:68" x14ac:dyDescent="0.25">
      <c r="A7629" s="1"/>
      <c r="B7629" s="2"/>
      <c r="BJ7629" s="3"/>
      <c r="BL7629" s="3"/>
      <c r="BN7629" s="3"/>
      <c r="BP7629" s="3"/>
    </row>
    <row r="7630" spans="1:68" x14ac:dyDescent="0.25">
      <c r="A7630" s="1"/>
      <c r="B7630" s="2"/>
      <c r="BJ7630" s="3"/>
      <c r="BL7630" s="3"/>
      <c r="BN7630" s="3"/>
      <c r="BP7630" s="3"/>
    </row>
    <row r="7631" spans="1:68" x14ac:dyDescent="0.25">
      <c r="A7631" s="1"/>
      <c r="B7631" s="2"/>
      <c r="BJ7631" s="3"/>
      <c r="BL7631" s="3"/>
      <c r="BN7631" s="3"/>
      <c r="BP7631" s="3"/>
    </row>
    <row r="7632" spans="1:68" x14ac:dyDescent="0.25">
      <c r="A7632" s="1"/>
      <c r="B7632" s="2"/>
      <c r="BJ7632" s="3"/>
      <c r="BL7632" s="3"/>
      <c r="BN7632" s="3"/>
      <c r="BP7632" s="3"/>
    </row>
    <row r="7633" spans="1:68" x14ac:dyDescent="0.25">
      <c r="A7633" s="1"/>
      <c r="B7633" s="2"/>
      <c r="BJ7633" s="3"/>
      <c r="BL7633" s="3"/>
      <c r="BN7633" s="3"/>
      <c r="BP7633" s="3"/>
    </row>
    <row r="7634" spans="1:68" x14ac:dyDescent="0.25">
      <c r="A7634" s="1"/>
      <c r="B7634" s="2"/>
      <c r="BJ7634" s="3"/>
      <c r="BL7634" s="3"/>
      <c r="BN7634" s="3"/>
      <c r="BP7634" s="3"/>
    </row>
    <row r="7635" spans="1:68" x14ac:dyDescent="0.25">
      <c r="A7635" s="1"/>
      <c r="B7635" s="2"/>
      <c r="BJ7635" s="3"/>
      <c r="BL7635" s="3"/>
      <c r="BN7635" s="3"/>
      <c r="BP7635" s="3"/>
    </row>
    <row r="7636" spans="1:68" x14ac:dyDescent="0.25">
      <c r="A7636" s="1"/>
      <c r="B7636" s="2"/>
      <c r="BJ7636" s="3"/>
      <c r="BL7636" s="3"/>
      <c r="BN7636" s="3"/>
      <c r="BP7636" s="3"/>
    </row>
    <row r="7637" spans="1:68" x14ac:dyDescent="0.25">
      <c r="A7637" s="1"/>
      <c r="B7637" s="2"/>
      <c r="BJ7637" s="3"/>
      <c r="BL7637" s="3"/>
      <c r="BN7637" s="3"/>
      <c r="BP7637" s="3"/>
    </row>
    <row r="7638" spans="1:68" x14ac:dyDescent="0.25">
      <c r="A7638" s="1"/>
      <c r="B7638" s="2"/>
      <c r="BJ7638" s="3"/>
      <c r="BL7638" s="3"/>
      <c r="BN7638" s="3"/>
      <c r="BP7638" s="3"/>
    </row>
    <row r="7639" spans="1:68" x14ac:dyDescent="0.25">
      <c r="A7639" s="1"/>
      <c r="B7639" s="2"/>
      <c r="BJ7639" s="3"/>
      <c r="BL7639" s="3"/>
      <c r="BN7639" s="3"/>
      <c r="BP7639" s="3"/>
    </row>
    <row r="7640" spans="1:68" x14ac:dyDescent="0.25">
      <c r="A7640" s="1"/>
      <c r="B7640" s="2"/>
      <c r="BJ7640" s="3"/>
      <c r="BL7640" s="3"/>
      <c r="BN7640" s="3"/>
      <c r="BP7640" s="3"/>
    </row>
    <row r="7641" spans="1:68" x14ac:dyDescent="0.25">
      <c r="A7641" s="1"/>
      <c r="B7641" s="2"/>
      <c r="BJ7641" s="3"/>
      <c r="BL7641" s="3"/>
      <c r="BN7641" s="3"/>
      <c r="BP7641" s="3"/>
    </row>
    <row r="7642" spans="1:68" x14ac:dyDescent="0.25">
      <c r="A7642" s="1"/>
      <c r="B7642" s="2"/>
      <c r="BJ7642" s="3"/>
      <c r="BL7642" s="3"/>
      <c r="BN7642" s="3"/>
      <c r="BP7642" s="3"/>
    </row>
    <row r="7643" spans="1:68" x14ac:dyDescent="0.25">
      <c r="A7643" s="1"/>
      <c r="B7643" s="2"/>
      <c r="BJ7643" s="3"/>
      <c r="BL7643" s="3"/>
      <c r="BN7643" s="3"/>
      <c r="BP7643" s="3"/>
    </row>
    <row r="7644" spans="1:68" x14ac:dyDescent="0.25">
      <c r="A7644" s="1"/>
      <c r="B7644" s="2"/>
      <c r="BJ7644" s="3"/>
      <c r="BL7644" s="3"/>
      <c r="BN7644" s="3"/>
      <c r="BP7644" s="3"/>
    </row>
    <row r="7645" spans="1:68" x14ac:dyDescent="0.25">
      <c r="A7645" s="1"/>
      <c r="B7645" s="2"/>
      <c r="BJ7645" s="3"/>
      <c r="BL7645" s="3"/>
      <c r="BN7645" s="3"/>
      <c r="BP7645" s="3"/>
    </row>
    <row r="7646" spans="1:68" x14ac:dyDescent="0.25">
      <c r="A7646" s="1"/>
      <c r="B7646" s="2"/>
      <c r="BJ7646" s="3"/>
      <c r="BL7646" s="3"/>
      <c r="BN7646" s="3"/>
      <c r="BP7646" s="3"/>
    </row>
    <row r="7647" spans="1:68" x14ac:dyDescent="0.25">
      <c r="A7647" s="1"/>
      <c r="B7647" s="2"/>
      <c r="BJ7647" s="3"/>
      <c r="BL7647" s="3"/>
      <c r="BN7647" s="3"/>
      <c r="BP7647" s="3"/>
    </row>
    <row r="7648" spans="1:68" x14ac:dyDescent="0.25">
      <c r="A7648" s="1"/>
      <c r="B7648" s="2"/>
      <c r="BJ7648" s="3"/>
      <c r="BL7648" s="3"/>
      <c r="BN7648" s="3"/>
      <c r="BP7648" s="3"/>
    </row>
    <row r="7649" spans="1:68" x14ac:dyDescent="0.25">
      <c r="A7649" s="1"/>
      <c r="B7649" s="2"/>
      <c r="BJ7649" s="3"/>
      <c r="BL7649" s="3"/>
      <c r="BN7649" s="3"/>
      <c r="BP7649" s="3"/>
    </row>
    <row r="7650" spans="1:68" x14ac:dyDescent="0.25">
      <c r="A7650" s="1"/>
      <c r="B7650" s="2"/>
      <c r="BJ7650" s="3"/>
      <c r="BL7650" s="3"/>
      <c r="BN7650" s="3"/>
      <c r="BP7650" s="3"/>
    </row>
    <row r="7651" spans="1:68" x14ac:dyDescent="0.25">
      <c r="A7651" s="1"/>
      <c r="B7651" s="2"/>
      <c r="BJ7651" s="3"/>
      <c r="BL7651" s="3"/>
      <c r="BN7651" s="3"/>
      <c r="BP7651" s="3"/>
    </row>
    <row r="7652" spans="1:68" x14ac:dyDescent="0.25">
      <c r="A7652" s="1"/>
      <c r="B7652" s="2"/>
      <c r="BJ7652" s="3"/>
      <c r="BL7652" s="3"/>
      <c r="BN7652" s="3"/>
      <c r="BP7652" s="3"/>
    </row>
    <row r="7653" spans="1:68" x14ac:dyDescent="0.25">
      <c r="A7653" s="1"/>
      <c r="B7653" s="2"/>
      <c r="BJ7653" s="3"/>
      <c r="BL7653" s="3"/>
      <c r="BN7653" s="3"/>
      <c r="BP7653" s="3"/>
    </row>
    <row r="7654" spans="1:68" x14ac:dyDescent="0.25">
      <c r="A7654" s="1"/>
      <c r="B7654" s="2"/>
      <c r="BJ7654" s="3"/>
      <c r="BL7654" s="3"/>
      <c r="BN7654" s="3"/>
      <c r="BP7654" s="3"/>
    </row>
    <row r="7655" spans="1:68" x14ac:dyDescent="0.25">
      <c r="A7655" s="1"/>
      <c r="B7655" s="2"/>
      <c r="BJ7655" s="3"/>
      <c r="BL7655" s="3"/>
      <c r="BN7655" s="3"/>
      <c r="BP7655" s="3"/>
    </row>
    <row r="7656" spans="1:68" x14ac:dyDescent="0.25">
      <c r="A7656" s="1"/>
      <c r="B7656" s="2"/>
      <c r="BJ7656" s="3"/>
      <c r="BL7656" s="3"/>
      <c r="BN7656" s="3"/>
      <c r="BP7656" s="3"/>
    </row>
    <row r="7657" spans="1:68" x14ac:dyDescent="0.25">
      <c r="A7657" s="1"/>
      <c r="B7657" s="2"/>
      <c r="BJ7657" s="3"/>
      <c r="BL7657" s="3"/>
      <c r="BN7657" s="3"/>
      <c r="BP7657" s="3"/>
    </row>
    <row r="7658" spans="1:68" x14ac:dyDescent="0.25">
      <c r="A7658" s="1"/>
      <c r="B7658" s="2"/>
      <c r="BJ7658" s="3"/>
      <c r="BL7658" s="3"/>
      <c r="BN7658" s="3"/>
      <c r="BP7658" s="3"/>
    </row>
    <row r="7659" spans="1:68" x14ac:dyDescent="0.25">
      <c r="A7659" s="1"/>
      <c r="B7659" s="2"/>
      <c r="BJ7659" s="3"/>
      <c r="BL7659" s="3"/>
      <c r="BN7659" s="3"/>
      <c r="BP7659" s="3"/>
    </row>
    <row r="7660" spans="1:68" x14ac:dyDescent="0.25">
      <c r="A7660" s="1"/>
      <c r="B7660" s="2"/>
      <c r="BJ7660" s="3"/>
      <c r="BL7660" s="3"/>
      <c r="BN7660" s="3"/>
      <c r="BP7660" s="3"/>
    </row>
    <row r="7661" spans="1:68" x14ac:dyDescent="0.25">
      <c r="A7661" s="1"/>
      <c r="B7661" s="2"/>
      <c r="BJ7661" s="3"/>
      <c r="BL7661" s="3"/>
      <c r="BN7661" s="3"/>
      <c r="BP7661" s="3"/>
    </row>
    <row r="7662" spans="1:68" x14ac:dyDescent="0.25">
      <c r="A7662" s="1"/>
      <c r="B7662" s="2"/>
      <c r="BJ7662" s="3"/>
      <c r="BL7662" s="3"/>
      <c r="BN7662" s="3"/>
      <c r="BP7662" s="3"/>
    </row>
    <row r="7663" spans="1:68" x14ac:dyDescent="0.25">
      <c r="A7663" s="1"/>
      <c r="B7663" s="2"/>
      <c r="BJ7663" s="3"/>
      <c r="BL7663" s="3"/>
      <c r="BN7663" s="3"/>
      <c r="BP7663" s="3"/>
    </row>
    <row r="7664" spans="1:68" x14ac:dyDescent="0.25">
      <c r="A7664" s="1"/>
      <c r="B7664" s="2"/>
      <c r="BJ7664" s="3"/>
      <c r="BL7664" s="3"/>
      <c r="BN7664" s="3"/>
      <c r="BP7664" s="3"/>
    </row>
    <row r="7665" spans="1:68" x14ac:dyDescent="0.25">
      <c r="A7665" s="1"/>
      <c r="B7665" s="2"/>
      <c r="BJ7665" s="3"/>
      <c r="BL7665" s="3"/>
      <c r="BN7665" s="3"/>
      <c r="BP7665" s="3"/>
    </row>
    <row r="7666" spans="1:68" x14ac:dyDescent="0.25">
      <c r="A7666" s="1"/>
      <c r="B7666" s="2"/>
      <c r="BJ7666" s="3"/>
      <c r="BL7666" s="3"/>
      <c r="BN7666" s="3"/>
      <c r="BP7666" s="3"/>
    </row>
    <row r="7667" spans="1:68" x14ac:dyDescent="0.25">
      <c r="A7667" s="1"/>
      <c r="B7667" s="2"/>
      <c r="BJ7667" s="3"/>
      <c r="BL7667" s="3"/>
      <c r="BN7667" s="3"/>
      <c r="BP7667" s="3"/>
    </row>
    <row r="7668" spans="1:68" x14ac:dyDescent="0.25">
      <c r="A7668" s="1"/>
      <c r="B7668" s="2"/>
      <c r="BJ7668" s="3"/>
      <c r="BL7668" s="3"/>
      <c r="BN7668" s="3"/>
      <c r="BP7668" s="3"/>
    </row>
    <row r="7669" spans="1:68" x14ac:dyDescent="0.25">
      <c r="A7669" s="1"/>
      <c r="B7669" s="2"/>
      <c r="BJ7669" s="3"/>
      <c r="BL7669" s="3"/>
      <c r="BN7669" s="3"/>
      <c r="BP7669" s="3"/>
    </row>
    <row r="7670" spans="1:68" x14ac:dyDescent="0.25">
      <c r="A7670" s="1"/>
      <c r="B7670" s="2"/>
      <c r="BJ7670" s="3"/>
      <c r="BL7670" s="3"/>
      <c r="BN7670" s="3"/>
      <c r="BP7670" s="3"/>
    </row>
    <row r="7671" spans="1:68" x14ac:dyDescent="0.25">
      <c r="A7671" s="1"/>
      <c r="B7671" s="2"/>
      <c r="BJ7671" s="3"/>
      <c r="BL7671" s="3"/>
      <c r="BN7671" s="3"/>
      <c r="BP7671" s="3"/>
    </row>
    <row r="7672" spans="1:68" x14ac:dyDescent="0.25">
      <c r="A7672" s="1"/>
      <c r="B7672" s="2"/>
      <c r="BJ7672" s="3"/>
      <c r="BL7672" s="3"/>
      <c r="BN7672" s="3"/>
      <c r="BP7672" s="3"/>
    </row>
    <row r="7673" spans="1:68" x14ac:dyDescent="0.25">
      <c r="A7673" s="1"/>
      <c r="B7673" s="2"/>
      <c r="BJ7673" s="3"/>
      <c r="BL7673" s="3"/>
      <c r="BN7673" s="3"/>
      <c r="BP7673" s="3"/>
    </row>
    <row r="7674" spans="1:68" x14ac:dyDescent="0.25">
      <c r="A7674" s="1"/>
      <c r="B7674" s="2"/>
      <c r="BJ7674" s="3"/>
      <c r="BL7674" s="3"/>
      <c r="BN7674" s="3"/>
      <c r="BP7674" s="3"/>
    </row>
    <row r="7675" spans="1:68" x14ac:dyDescent="0.25">
      <c r="A7675" s="1"/>
      <c r="B7675" s="2"/>
      <c r="BJ7675" s="3"/>
      <c r="BL7675" s="3"/>
      <c r="BN7675" s="3"/>
      <c r="BP7675" s="3"/>
    </row>
    <row r="7676" spans="1:68" x14ac:dyDescent="0.25">
      <c r="A7676" s="1"/>
      <c r="B7676" s="2"/>
      <c r="BJ7676" s="3"/>
      <c r="BL7676" s="3"/>
      <c r="BN7676" s="3"/>
      <c r="BP7676" s="3"/>
    </row>
    <row r="7677" spans="1:68" x14ac:dyDescent="0.25">
      <c r="A7677" s="1"/>
      <c r="B7677" s="2"/>
      <c r="BJ7677" s="3"/>
      <c r="BL7677" s="3"/>
      <c r="BN7677" s="3"/>
      <c r="BP7677" s="3"/>
    </row>
    <row r="7678" spans="1:68" x14ac:dyDescent="0.25">
      <c r="A7678" s="1"/>
      <c r="B7678" s="2"/>
      <c r="BJ7678" s="3"/>
      <c r="BL7678" s="3"/>
      <c r="BN7678" s="3"/>
      <c r="BP7678" s="3"/>
    </row>
    <row r="7679" spans="1:68" x14ac:dyDescent="0.25">
      <c r="A7679" s="1"/>
      <c r="B7679" s="2"/>
      <c r="BJ7679" s="3"/>
      <c r="BL7679" s="3"/>
      <c r="BN7679" s="3"/>
      <c r="BP7679" s="3"/>
    </row>
    <row r="7680" spans="1:68" x14ac:dyDescent="0.25">
      <c r="A7680" s="1"/>
      <c r="B7680" s="2"/>
      <c r="BJ7680" s="3"/>
      <c r="BL7680" s="3"/>
      <c r="BN7680" s="3"/>
      <c r="BP7680" s="3"/>
    </row>
    <row r="7681" spans="1:68" x14ac:dyDescent="0.25">
      <c r="A7681" s="1"/>
      <c r="B7681" s="2"/>
      <c r="BJ7681" s="3"/>
      <c r="BL7681" s="3"/>
      <c r="BN7681" s="3"/>
      <c r="BP7681" s="3"/>
    </row>
    <row r="7682" spans="1:68" x14ac:dyDescent="0.25">
      <c r="A7682" s="1"/>
      <c r="B7682" s="2"/>
      <c r="BJ7682" s="3"/>
      <c r="BL7682" s="3"/>
      <c r="BN7682" s="3"/>
      <c r="BP7682" s="3"/>
    </row>
    <row r="7683" spans="1:68" x14ac:dyDescent="0.25">
      <c r="A7683" s="1"/>
      <c r="B7683" s="2"/>
      <c r="BJ7683" s="3"/>
      <c r="BL7683" s="3"/>
      <c r="BN7683" s="3"/>
      <c r="BP7683" s="3"/>
    </row>
    <row r="7684" spans="1:68" x14ac:dyDescent="0.25">
      <c r="A7684" s="1"/>
      <c r="B7684" s="2"/>
      <c r="BJ7684" s="3"/>
      <c r="BL7684" s="3"/>
      <c r="BN7684" s="3"/>
      <c r="BP7684" s="3"/>
    </row>
    <row r="7685" spans="1:68" x14ac:dyDescent="0.25">
      <c r="A7685" s="1"/>
      <c r="B7685" s="2"/>
      <c r="BJ7685" s="3"/>
      <c r="BL7685" s="3"/>
      <c r="BN7685" s="3"/>
      <c r="BP7685" s="3"/>
    </row>
    <row r="7686" spans="1:68" x14ac:dyDescent="0.25">
      <c r="A7686" s="1"/>
      <c r="B7686" s="2"/>
      <c r="BJ7686" s="3"/>
      <c r="BL7686" s="3"/>
      <c r="BN7686" s="3"/>
      <c r="BP7686" s="3"/>
    </row>
    <row r="7687" spans="1:68" x14ac:dyDescent="0.25">
      <c r="A7687" s="1"/>
      <c r="B7687" s="2"/>
      <c r="BJ7687" s="3"/>
      <c r="BL7687" s="3"/>
      <c r="BN7687" s="3"/>
      <c r="BP7687" s="3"/>
    </row>
    <row r="7688" spans="1:68" x14ac:dyDescent="0.25">
      <c r="A7688" s="1"/>
      <c r="B7688" s="2"/>
      <c r="BJ7688" s="3"/>
      <c r="BL7688" s="3"/>
      <c r="BN7688" s="3"/>
      <c r="BP7688" s="3"/>
    </row>
    <row r="7689" spans="1:68" x14ac:dyDescent="0.25">
      <c r="A7689" s="1"/>
      <c r="B7689" s="2"/>
      <c r="BJ7689" s="3"/>
      <c r="BL7689" s="3"/>
      <c r="BN7689" s="3"/>
      <c r="BP7689" s="3"/>
    </row>
    <row r="7690" spans="1:68" x14ac:dyDescent="0.25">
      <c r="A7690" s="1"/>
      <c r="B7690" s="2"/>
      <c r="BJ7690" s="3"/>
      <c r="BL7690" s="3"/>
      <c r="BN7690" s="3"/>
      <c r="BP7690" s="3"/>
    </row>
    <row r="7691" spans="1:68" x14ac:dyDescent="0.25">
      <c r="A7691" s="1"/>
      <c r="B7691" s="2"/>
      <c r="BJ7691" s="3"/>
      <c r="BL7691" s="3"/>
      <c r="BN7691" s="3"/>
      <c r="BP7691" s="3"/>
    </row>
    <row r="7692" spans="1:68" x14ac:dyDescent="0.25">
      <c r="A7692" s="1"/>
      <c r="B7692" s="2"/>
      <c r="BJ7692" s="3"/>
      <c r="BL7692" s="3"/>
      <c r="BN7692" s="3"/>
      <c r="BP7692" s="3"/>
    </row>
    <row r="7693" spans="1:68" x14ac:dyDescent="0.25">
      <c r="A7693" s="1"/>
      <c r="B7693" s="2"/>
      <c r="BJ7693" s="3"/>
      <c r="BL7693" s="3"/>
      <c r="BN7693" s="3"/>
      <c r="BP7693" s="3"/>
    </row>
    <row r="7694" spans="1:68" x14ac:dyDescent="0.25">
      <c r="A7694" s="1"/>
      <c r="B7694" s="2"/>
      <c r="BJ7694" s="3"/>
      <c r="BL7694" s="3"/>
      <c r="BN7694" s="3"/>
      <c r="BP7694" s="3"/>
    </row>
    <row r="7695" spans="1:68" x14ac:dyDescent="0.25">
      <c r="A7695" s="1"/>
      <c r="B7695" s="2"/>
      <c r="BJ7695" s="3"/>
      <c r="BL7695" s="3"/>
      <c r="BN7695" s="3"/>
      <c r="BP7695" s="3"/>
    </row>
    <row r="7696" spans="1:68" x14ac:dyDescent="0.25">
      <c r="A7696" s="1"/>
      <c r="B7696" s="2"/>
      <c r="BJ7696" s="3"/>
      <c r="BL7696" s="3"/>
      <c r="BN7696" s="3"/>
      <c r="BP7696" s="3"/>
    </row>
    <row r="7697" spans="1:68" x14ac:dyDescent="0.25">
      <c r="A7697" s="1"/>
      <c r="B7697" s="2"/>
      <c r="BJ7697" s="3"/>
      <c r="BL7697" s="3"/>
      <c r="BN7697" s="3"/>
      <c r="BP7697" s="3"/>
    </row>
    <row r="7698" spans="1:68" x14ac:dyDescent="0.25">
      <c r="A7698" s="1"/>
      <c r="B7698" s="2"/>
      <c r="BJ7698" s="3"/>
      <c r="BL7698" s="3"/>
      <c r="BN7698" s="3"/>
      <c r="BP7698" s="3"/>
    </row>
    <row r="7699" spans="1:68" x14ac:dyDescent="0.25">
      <c r="A7699" s="1"/>
      <c r="B7699" s="2"/>
      <c r="BJ7699" s="3"/>
      <c r="BL7699" s="3"/>
      <c r="BN7699" s="3"/>
      <c r="BP7699" s="3"/>
    </row>
    <row r="7700" spans="1:68" x14ac:dyDescent="0.25">
      <c r="A7700" s="1"/>
      <c r="B7700" s="2"/>
      <c r="BJ7700" s="3"/>
      <c r="BL7700" s="3"/>
      <c r="BN7700" s="3"/>
      <c r="BP7700" s="3"/>
    </row>
    <row r="7701" spans="1:68" x14ac:dyDescent="0.25">
      <c r="A7701" s="1"/>
      <c r="B7701" s="2"/>
      <c r="BJ7701" s="3"/>
      <c r="BL7701" s="3"/>
      <c r="BN7701" s="3"/>
      <c r="BP7701" s="3"/>
    </row>
    <row r="7702" spans="1:68" x14ac:dyDescent="0.25">
      <c r="A7702" s="1"/>
      <c r="B7702" s="2"/>
      <c r="BJ7702" s="3"/>
      <c r="BL7702" s="3"/>
      <c r="BN7702" s="3"/>
      <c r="BP7702" s="3"/>
    </row>
    <row r="7703" spans="1:68" x14ac:dyDescent="0.25">
      <c r="A7703" s="1"/>
      <c r="B7703" s="2"/>
      <c r="BJ7703" s="3"/>
      <c r="BL7703" s="3"/>
      <c r="BN7703" s="3"/>
      <c r="BP7703" s="3"/>
    </row>
    <row r="7704" spans="1:68" x14ac:dyDescent="0.25">
      <c r="A7704" s="1"/>
      <c r="B7704" s="2"/>
      <c r="BJ7704" s="3"/>
      <c r="BL7704" s="3"/>
      <c r="BN7704" s="3"/>
      <c r="BP7704" s="3"/>
    </row>
    <row r="7705" spans="1:68" x14ac:dyDescent="0.25">
      <c r="A7705" s="1"/>
      <c r="B7705" s="2"/>
      <c r="BJ7705" s="3"/>
      <c r="BL7705" s="3"/>
      <c r="BN7705" s="3"/>
      <c r="BP7705" s="3"/>
    </row>
    <row r="7706" spans="1:68" x14ac:dyDescent="0.25">
      <c r="A7706" s="1"/>
      <c r="B7706" s="2"/>
      <c r="BJ7706" s="3"/>
      <c r="BL7706" s="3"/>
      <c r="BN7706" s="3"/>
      <c r="BP7706" s="3"/>
    </row>
    <row r="7707" spans="1:68" x14ac:dyDescent="0.25">
      <c r="A7707" s="1"/>
      <c r="B7707" s="2"/>
      <c r="BJ7707" s="3"/>
      <c r="BL7707" s="3"/>
      <c r="BN7707" s="3"/>
      <c r="BP7707" s="3"/>
    </row>
    <row r="7708" spans="1:68" x14ac:dyDescent="0.25">
      <c r="A7708" s="1"/>
      <c r="B7708" s="2"/>
      <c r="BJ7708" s="3"/>
      <c r="BL7708" s="3"/>
      <c r="BN7708" s="3"/>
      <c r="BP7708" s="3"/>
    </row>
    <row r="7709" spans="1:68" x14ac:dyDescent="0.25">
      <c r="A7709" s="1"/>
      <c r="B7709" s="2"/>
      <c r="BJ7709" s="3"/>
      <c r="BL7709" s="3"/>
      <c r="BN7709" s="3"/>
      <c r="BP7709" s="3"/>
    </row>
    <row r="7710" spans="1:68" x14ac:dyDescent="0.25">
      <c r="A7710" s="1"/>
      <c r="B7710" s="2"/>
      <c r="BJ7710" s="3"/>
      <c r="BL7710" s="3"/>
      <c r="BN7710" s="3"/>
      <c r="BP7710" s="3"/>
    </row>
    <row r="7711" spans="1:68" x14ac:dyDescent="0.25">
      <c r="A7711" s="1"/>
      <c r="B7711" s="2"/>
      <c r="BJ7711" s="3"/>
      <c r="BL7711" s="3"/>
      <c r="BN7711" s="3"/>
      <c r="BP7711" s="3"/>
    </row>
    <row r="7712" spans="1:68" x14ac:dyDescent="0.25">
      <c r="A7712" s="1"/>
      <c r="B7712" s="2"/>
      <c r="BJ7712" s="3"/>
      <c r="BL7712" s="3"/>
      <c r="BN7712" s="3"/>
      <c r="BP7712" s="3"/>
    </row>
    <row r="7713" spans="1:68" x14ac:dyDescent="0.25">
      <c r="A7713" s="1"/>
      <c r="B7713" s="2"/>
      <c r="BJ7713" s="3"/>
      <c r="BL7713" s="3"/>
      <c r="BN7713" s="3"/>
      <c r="BP7713" s="3"/>
    </row>
    <row r="7714" spans="1:68" x14ac:dyDescent="0.25">
      <c r="A7714" s="1"/>
      <c r="B7714" s="2"/>
      <c r="BJ7714" s="3"/>
      <c r="BL7714" s="3"/>
      <c r="BN7714" s="3"/>
      <c r="BP7714" s="3"/>
    </row>
    <row r="7715" spans="1:68" x14ac:dyDescent="0.25">
      <c r="A7715" s="1"/>
      <c r="B7715" s="2"/>
      <c r="BJ7715" s="3"/>
      <c r="BL7715" s="3"/>
      <c r="BN7715" s="3"/>
      <c r="BP7715" s="3"/>
    </row>
    <row r="7716" spans="1:68" x14ac:dyDescent="0.25">
      <c r="A7716" s="1"/>
      <c r="B7716" s="2"/>
      <c r="BJ7716" s="3"/>
      <c r="BL7716" s="3"/>
      <c r="BN7716" s="3"/>
      <c r="BP7716" s="3"/>
    </row>
    <row r="7717" spans="1:68" x14ac:dyDescent="0.25">
      <c r="A7717" s="1"/>
      <c r="B7717" s="2"/>
      <c r="BJ7717" s="3"/>
      <c r="BL7717" s="3"/>
      <c r="BN7717" s="3"/>
      <c r="BP7717" s="3"/>
    </row>
    <row r="7718" spans="1:68" x14ac:dyDescent="0.25">
      <c r="A7718" s="1"/>
      <c r="B7718" s="2"/>
      <c r="BJ7718" s="3"/>
      <c r="BL7718" s="3"/>
      <c r="BN7718" s="3"/>
      <c r="BP7718" s="3"/>
    </row>
    <row r="7719" spans="1:68" x14ac:dyDescent="0.25">
      <c r="A7719" s="1"/>
      <c r="B7719" s="2"/>
      <c r="BJ7719" s="3"/>
      <c r="BL7719" s="3"/>
      <c r="BN7719" s="3"/>
      <c r="BP7719" s="3"/>
    </row>
    <row r="7720" spans="1:68" x14ac:dyDescent="0.25">
      <c r="A7720" s="1"/>
      <c r="B7720" s="2"/>
      <c r="BJ7720" s="3"/>
      <c r="BL7720" s="3"/>
      <c r="BN7720" s="3"/>
      <c r="BP7720" s="3"/>
    </row>
    <row r="7721" spans="1:68" x14ac:dyDescent="0.25">
      <c r="A7721" s="1"/>
      <c r="B7721" s="2"/>
      <c r="BJ7721" s="3"/>
      <c r="BL7721" s="3"/>
      <c r="BN7721" s="3"/>
      <c r="BP7721" s="3"/>
    </row>
    <row r="7722" spans="1:68" x14ac:dyDescent="0.25">
      <c r="A7722" s="1"/>
      <c r="B7722" s="2"/>
      <c r="BJ7722" s="3"/>
      <c r="BL7722" s="3"/>
      <c r="BN7722" s="3"/>
      <c r="BP7722" s="3"/>
    </row>
    <row r="7723" spans="1:68" x14ac:dyDescent="0.25">
      <c r="A7723" s="1"/>
      <c r="B7723" s="2"/>
      <c r="BJ7723" s="3"/>
      <c r="BL7723" s="3"/>
      <c r="BN7723" s="3"/>
      <c r="BP7723" s="3"/>
    </row>
    <row r="7724" spans="1:68" x14ac:dyDescent="0.25">
      <c r="A7724" s="1"/>
      <c r="B7724" s="2"/>
      <c r="BJ7724" s="3"/>
      <c r="BL7724" s="3"/>
      <c r="BN7724" s="3"/>
      <c r="BP7724" s="3"/>
    </row>
    <row r="7725" spans="1:68" x14ac:dyDescent="0.25">
      <c r="A7725" s="1"/>
      <c r="B7725" s="2"/>
      <c r="BJ7725" s="3"/>
      <c r="BL7725" s="3"/>
      <c r="BN7725" s="3"/>
      <c r="BP7725" s="3"/>
    </row>
    <row r="7726" spans="1:68" x14ac:dyDescent="0.25">
      <c r="A7726" s="1"/>
      <c r="B7726" s="2"/>
      <c r="BJ7726" s="3"/>
      <c r="BL7726" s="3"/>
      <c r="BN7726" s="3"/>
      <c r="BP7726" s="3"/>
    </row>
    <row r="7727" spans="1:68" x14ac:dyDescent="0.25">
      <c r="A7727" s="1"/>
      <c r="B7727" s="2"/>
      <c r="BJ7727" s="3"/>
      <c r="BL7727" s="3"/>
      <c r="BN7727" s="3"/>
      <c r="BP7727" s="3"/>
    </row>
    <row r="7728" spans="1:68" x14ac:dyDescent="0.25">
      <c r="A7728" s="1"/>
      <c r="B7728" s="2"/>
      <c r="BJ7728" s="3"/>
      <c r="BL7728" s="3"/>
      <c r="BN7728" s="3"/>
      <c r="BP7728" s="3"/>
    </row>
    <row r="7729" spans="1:68" x14ac:dyDescent="0.25">
      <c r="A7729" s="1"/>
      <c r="B7729" s="2"/>
      <c r="BJ7729" s="3"/>
      <c r="BL7729" s="3"/>
      <c r="BN7729" s="3"/>
      <c r="BP7729" s="3"/>
    </row>
    <row r="7730" spans="1:68" x14ac:dyDescent="0.25">
      <c r="A7730" s="1"/>
      <c r="B7730" s="2"/>
      <c r="BJ7730" s="3"/>
      <c r="BL7730" s="3"/>
      <c r="BN7730" s="3"/>
      <c r="BP7730" s="3"/>
    </row>
    <row r="7731" spans="1:68" x14ac:dyDescent="0.25">
      <c r="A7731" s="1"/>
      <c r="B7731" s="2"/>
      <c r="BJ7731" s="3"/>
      <c r="BL7731" s="3"/>
      <c r="BN7731" s="3"/>
      <c r="BP7731" s="3"/>
    </row>
    <row r="7732" spans="1:68" x14ac:dyDescent="0.25">
      <c r="A7732" s="1"/>
      <c r="B7732" s="2"/>
      <c r="BJ7732" s="3"/>
      <c r="BL7732" s="3"/>
      <c r="BN7732" s="3"/>
      <c r="BP7732" s="3"/>
    </row>
    <row r="7733" spans="1:68" x14ac:dyDescent="0.25">
      <c r="A7733" s="1"/>
      <c r="B7733" s="2"/>
      <c r="BJ7733" s="3"/>
      <c r="BL7733" s="3"/>
      <c r="BN7733" s="3"/>
      <c r="BP7733" s="3"/>
    </row>
    <row r="7734" spans="1:68" x14ac:dyDescent="0.25">
      <c r="A7734" s="1"/>
      <c r="B7734" s="2"/>
      <c r="BJ7734" s="3"/>
      <c r="BL7734" s="3"/>
      <c r="BN7734" s="3"/>
      <c r="BP7734" s="3"/>
    </row>
    <row r="7735" spans="1:68" x14ac:dyDescent="0.25">
      <c r="A7735" s="1"/>
      <c r="B7735" s="2"/>
      <c r="BJ7735" s="3"/>
      <c r="BL7735" s="3"/>
      <c r="BN7735" s="3"/>
      <c r="BP7735" s="3"/>
    </row>
    <row r="7736" spans="1:68" x14ac:dyDescent="0.25">
      <c r="A7736" s="1"/>
      <c r="B7736" s="2"/>
      <c r="BJ7736" s="3"/>
      <c r="BL7736" s="3"/>
      <c r="BN7736" s="3"/>
      <c r="BP7736" s="3"/>
    </row>
    <row r="7737" spans="1:68" x14ac:dyDescent="0.25">
      <c r="A7737" s="1"/>
      <c r="B7737" s="2"/>
      <c r="BJ7737" s="3"/>
      <c r="BL7737" s="3"/>
      <c r="BN7737" s="3"/>
      <c r="BP7737" s="3"/>
    </row>
    <row r="7738" spans="1:68" x14ac:dyDescent="0.25">
      <c r="A7738" s="1"/>
      <c r="B7738" s="2"/>
      <c r="BJ7738" s="3"/>
      <c r="BL7738" s="3"/>
      <c r="BN7738" s="3"/>
      <c r="BP7738" s="3"/>
    </row>
    <row r="7739" spans="1:68" x14ac:dyDescent="0.25">
      <c r="A7739" s="1"/>
      <c r="B7739" s="2"/>
      <c r="BJ7739" s="3"/>
      <c r="BL7739" s="3"/>
      <c r="BN7739" s="3"/>
      <c r="BP7739" s="3"/>
    </row>
    <row r="7740" spans="1:68" x14ac:dyDescent="0.25">
      <c r="A7740" s="1"/>
      <c r="B7740" s="2"/>
      <c r="BJ7740" s="3"/>
      <c r="BL7740" s="3"/>
      <c r="BN7740" s="3"/>
      <c r="BP7740" s="3"/>
    </row>
    <row r="7741" spans="1:68" x14ac:dyDescent="0.25">
      <c r="A7741" s="1"/>
      <c r="B7741" s="2"/>
      <c r="BJ7741" s="3"/>
      <c r="BL7741" s="3"/>
      <c r="BN7741" s="3"/>
      <c r="BP7741" s="3"/>
    </row>
    <row r="7742" spans="1:68" x14ac:dyDescent="0.25">
      <c r="A7742" s="1"/>
      <c r="B7742" s="2"/>
      <c r="BJ7742" s="3"/>
      <c r="BL7742" s="3"/>
      <c r="BN7742" s="3"/>
      <c r="BP7742" s="3"/>
    </row>
    <row r="7743" spans="1:68" x14ac:dyDescent="0.25">
      <c r="A7743" s="1"/>
      <c r="B7743" s="2"/>
      <c r="BJ7743" s="3"/>
      <c r="BL7743" s="3"/>
      <c r="BN7743" s="3"/>
      <c r="BP7743" s="3"/>
    </row>
    <row r="7744" spans="1:68" x14ac:dyDescent="0.25">
      <c r="A7744" s="1"/>
      <c r="B7744" s="2"/>
      <c r="BJ7744" s="3"/>
      <c r="BL7744" s="3"/>
      <c r="BN7744" s="3"/>
      <c r="BP7744" s="3"/>
    </row>
    <row r="7745" spans="1:68" x14ac:dyDescent="0.25">
      <c r="A7745" s="1"/>
      <c r="B7745" s="2"/>
      <c r="BJ7745" s="3"/>
      <c r="BL7745" s="3"/>
      <c r="BN7745" s="3"/>
      <c r="BP7745" s="3"/>
    </row>
    <row r="7746" spans="1:68" x14ac:dyDescent="0.25">
      <c r="A7746" s="1"/>
      <c r="B7746" s="2"/>
      <c r="BJ7746" s="3"/>
      <c r="BL7746" s="3"/>
      <c r="BN7746" s="3"/>
      <c r="BP7746" s="3"/>
    </row>
    <row r="7747" spans="1:68" x14ac:dyDescent="0.25">
      <c r="A7747" s="1"/>
      <c r="B7747" s="2"/>
      <c r="BJ7747" s="3"/>
      <c r="BL7747" s="3"/>
      <c r="BN7747" s="3"/>
      <c r="BP7747" s="3"/>
    </row>
    <row r="7748" spans="1:68" x14ac:dyDescent="0.25">
      <c r="A7748" s="1"/>
      <c r="B7748" s="2"/>
      <c r="BJ7748" s="3"/>
      <c r="BL7748" s="3"/>
      <c r="BN7748" s="3"/>
      <c r="BP7748" s="3"/>
    </row>
    <row r="7749" spans="1:68" x14ac:dyDescent="0.25">
      <c r="A7749" s="1"/>
      <c r="B7749" s="2"/>
      <c r="BJ7749" s="3"/>
      <c r="BL7749" s="3"/>
      <c r="BN7749" s="3"/>
      <c r="BP7749" s="3"/>
    </row>
    <row r="7750" spans="1:68" x14ac:dyDescent="0.25">
      <c r="A7750" s="1"/>
      <c r="B7750" s="2"/>
      <c r="BJ7750" s="3"/>
      <c r="BL7750" s="3"/>
      <c r="BN7750" s="3"/>
      <c r="BP7750" s="3"/>
    </row>
    <row r="7751" spans="1:68" x14ac:dyDescent="0.25">
      <c r="A7751" s="1"/>
      <c r="B7751" s="2"/>
      <c r="BJ7751" s="3"/>
      <c r="BL7751" s="3"/>
      <c r="BN7751" s="3"/>
      <c r="BP7751" s="3"/>
    </row>
    <row r="7752" spans="1:68" x14ac:dyDescent="0.25">
      <c r="A7752" s="1"/>
      <c r="B7752" s="2"/>
      <c r="BJ7752" s="3"/>
      <c r="BL7752" s="3"/>
      <c r="BN7752" s="3"/>
      <c r="BP7752" s="3"/>
    </row>
    <row r="7753" spans="1:68" x14ac:dyDescent="0.25">
      <c r="A7753" s="1"/>
      <c r="B7753" s="2"/>
      <c r="BJ7753" s="3"/>
      <c r="BL7753" s="3"/>
      <c r="BN7753" s="3"/>
      <c r="BP7753" s="3"/>
    </row>
    <row r="7754" spans="1:68" x14ac:dyDescent="0.25">
      <c r="A7754" s="1"/>
      <c r="B7754" s="2"/>
      <c r="BJ7754" s="3"/>
      <c r="BL7754" s="3"/>
      <c r="BN7754" s="3"/>
      <c r="BP7754" s="3"/>
    </row>
    <row r="7755" spans="1:68" x14ac:dyDescent="0.25">
      <c r="A7755" s="1"/>
      <c r="B7755" s="2"/>
      <c r="BJ7755" s="3"/>
      <c r="BL7755" s="3"/>
      <c r="BN7755" s="3"/>
      <c r="BP7755" s="3"/>
    </row>
    <row r="7756" spans="1:68" x14ac:dyDescent="0.25">
      <c r="A7756" s="1"/>
      <c r="B7756" s="2"/>
      <c r="BJ7756" s="3"/>
      <c r="BL7756" s="3"/>
      <c r="BN7756" s="3"/>
      <c r="BP7756" s="3"/>
    </row>
    <row r="7757" spans="1:68" x14ac:dyDescent="0.25">
      <c r="A7757" s="1"/>
      <c r="B7757" s="2"/>
      <c r="BJ7757" s="3"/>
      <c r="BL7757" s="3"/>
      <c r="BN7757" s="3"/>
      <c r="BP7757" s="3"/>
    </row>
    <row r="7758" spans="1:68" x14ac:dyDescent="0.25">
      <c r="A7758" s="1"/>
      <c r="B7758" s="2"/>
      <c r="BJ7758" s="3"/>
      <c r="BL7758" s="3"/>
      <c r="BN7758" s="3"/>
      <c r="BP7758" s="3"/>
    </row>
    <row r="7759" spans="1:68" x14ac:dyDescent="0.25">
      <c r="A7759" s="1"/>
      <c r="B7759" s="2"/>
      <c r="BJ7759" s="3"/>
      <c r="BL7759" s="3"/>
      <c r="BN7759" s="3"/>
      <c r="BP7759" s="3"/>
    </row>
    <row r="7760" spans="1:68" x14ac:dyDescent="0.25">
      <c r="A7760" s="1"/>
      <c r="B7760" s="2"/>
      <c r="BJ7760" s="3"/>
      <c r="BL7760" s="3"/>
      <c r="BN7760" s="3"/>
      <c r="BP7760" s="3"/>
    </row>
    <row r="7761" spans="1:68" x14ac:dyDescent="0.25">
      <c r="A7761" s="1"/>
      <c r="B7761" s="2"/>
      <c r="BJ7761" s="3"/>
      <c r="BL7761" s="3"/>
      <c r="BN7761" s="3"/>
      <c r="BP7761" s="3"/>
    </row>
    <row r="7762" spans="1:68" x14ac:dyDescent="0.25">
      <c r="A7762" s="1"/>
      <c r="B7762" s="2"/>
      <c r="BJ7762" s="3"/>
      <c r="BL7762" s="3"/>
      <c r="BN7762" s="3"/>
      <c r="BP7762" s="3"/>
    </row>
    <row r="7763" spans="1:68" x14ac:dyDescent="0.25">
      <c r="A7763" s="1"/>
      <c r="B7763" s="2"/>
      <c r="BJ7763" s="3"/>
      <c r="BL7763" s="3"/>
      <c r="BN7763" s="3"/>
      <c r="BP7763" s="3"/>
    </row>
    <row r="7764" spans="1:68" x14ac:dyDescent="0.25">
      <c r="A7764" s="1"/>
      <c r="B7764" s="2"/>
      <c r="BJ7764" s="3"/>
      <c r="BL7764" s="3"/>
      <c r="BN7764" s="3"/>
      <c r="BP7764" s="3"/>
    </row>
    <row r="7765" spans="1:68" x14ac:dyDescent="0.25">
      <c r="A7765" s="1"/>
      <c r="B7765" s="2"/>
      <c r="BJ7765" s="3"/>
      <c r="BL7765" s="3"/>
      <c r="BN7765" s="3"/>
      <c r="BP7765" s="3"/>
    </row>
    <row r="7766" spans="1:68" x14ac:dyDescent="0.25">
      <c r="A7766" s="1"/>
      <c r="B7766" s="2"/>
      <c r="BJ7766" s="3"/>
      <c r="BL7766" s="3"/>
      <c r="BN7766" s="3"/>
      <c r="BP7766" s="3"/>
    </row>
    <row r="7767" spans="1:68" x14ac:dyDescent="0.25">
      <c r="A7767" s="1"/>
      <c r="B7767" s="2"/>
      <c r="BJ7767" s="3"/>
      <c r="BL7767" s="3"/>
      <c r="BN7767" s="3"/>
      <c r="BP7767" s="3"/>
    </row>
    <row r="7768" spans="1:68" x14ac:dyDescent="0.25">
      <c r="A7768" s="1"/>
      <c r="B7768" s="2"/>
      <c r="BJ7768" s="3"/>
      <c r="BL7768" s="3"/>
      <c r="BN7768" s="3"/>
      <c r="BP7768" s="3"/>
    </row>
    <row r="7769" spans="1:68" x14ac:dyDescent="0.25">
      <c r="A7769" s="1"/>
      <c r="B7769" s="2"/>
      <c r="BJ7769" s="3"/>
      <c r="BL7769" s="3"/>
      <c r="BN7769" s="3"/>
      <c r="BP7769" s="3"/>
    </row>
    <row r="7770" spans="1:68" x14ac:dyDescent="0.25">
      <c r="A7770" s="1"/>
      <c r="B7770" s="2"/>
      <c r="BJ7770" s="3"/>
      <c r="BL7770" s="3"/>
      <c r="BN7770" s="3"/>
      <c r="BP7770" s="3"/>
    </row>
    <row r="7771" spans="1:68" x14ac:dyDescent="0.25">
      <c r="A7771" s="1"/>
      <c r="B7771" s="2"/>
      <c r="BJ7771" s="3"/>
      <c r="BL7771" s="3"/>
      <c r="BN7771" s="3"/>
      <c r="BP7771" s="3"/>
    </row>
    <row r="7772" spans="1:68" x14ac:dyDescent="0.25">
      <c r="A7772" s="1"/>
      <c r="B7772" s="2"/>
      <c r="BJ7772" s="3"/>
      <c r="BL7772" s="3"/>
      <c r="BN7772" s="3"/>
      <c r="BP7772" s="3"/>
    </row>
    <row r="7773" spans="1:68" x14ac:dyDescent="0.25">
      <c r="A7773" s="1"/>
      <c r="B7773" s="2"/>
      <c r="BJ7773" s="3"/>
      <c r="BL7773" s="3"/>
      <c r="BN7773" s="3"/>
      <c r="BP7773" s="3"/>
    </row>
    <row r="7774" spans="1:68" x14ac:dyDescent="0.25">
      <c r="A7774" s="1"/>
      <c r="B7774" s="2"/>
      <c r="BJ7774" s="3"/>
      <c r="BL7774" s="3"/>
      <c r="BN7774" s="3"/>
      <c r="BP7774" s="3"/>
    </row>
    <row r="7775" spans="1:68" x14ac:dyDescent="0.25">
      <c r="A7775" s="1"/>
      <c r="B7775" s="2"/>
      <c r="BJ7775" s="3"/>
      <c r="BL7775" s="3"/>
      <c r="BN7775" s="3"/>
      <c r="BP7775" s="3"/>
    </row>
    <row r="7776" spans="1:68" x14ac:dyDescent="0.25">
      <c r="A7776" s="1"/>
      <c r="B7776" s="2"/>
      <c r="BJ7776" s="3"/>
      <c r="BL7776" s="3"/>
      <c r="BN7776" s="3"/>
      <c r="BP7776" s="3"/>
    </row>
    <row r="7777" spans="1:68" x14ac:dyDescent="0.25">
      <c r="A7777" s="1"/>
      <c r="B7777" s="2"/>
      <c r="BJ7777" s="3"/>
      <c r="BL7777" s="3"/>
      <c r="BN7777" s="3"/>
      <c r="BP7777" s="3"/>
    </row>
    <row r="7778" spans="1:68" x14ac:dyDescent="0.25">
      <c r="A7778" s="1"/>
      <c r="B7778" s="2"/>
      <c r="BJ7778" s="3"/>
      <c r="BL7778" s="3"/>
      <c r="BN7778" s="3"/>
      <c r="BP7778" s="3"/>
    </row>
    <row r="7779" spans="1:68" x14ac:dyDescent="0.25">
      <c r="A7779" s="1"/>
      <c r="B7779" s="2"/>
      <c r="BJ7779" s="3"/>
      <c r="BL7779" s="3"/>
      <c r="BN7779" s="3"/>
      <c r="BP7779" s="3"/>
    </row>
    <row r="7780" spans="1:68" x14ac:dyDescent="0.25">
      <c r="A7780" s="1"/>
      <c r="B7780" s="2"/>
      <c r="BJ7780" s="3"/>
      <c r="BL7780" s="3"/>
      <c r="BN7780" s="3"/>
      <c r="BP7780" s="3"/>
    </row>
    <row r="7781" spans="1:68" x14ac:dyDescent="0.25">
      <c r="A7781" s="1"/>
      <c r="B7781" s="2"/>
      <c r="BJ7781" s="3"/>
      <c r="BL7781" s="3"/>
      <c r="BN7781" s="3"/>
      <c r="BP7781" s="3"/>
    </row>
    <row r="7782" spans="1:68" x14ac:dyDescent="0.25">
      <c r="A7782" s="1"/>
      <c r="B7782" s="2"/>
      <c r="BJ7782" s="3"/>
      <c r="BL7782" s="3"/>
      <c r="BN7782" s="3"/>
      <c r="BP7782" s="3"/>
    </row>
    <row r="7783" spans="1:68" x14ac:dyDescent="0.25">
      <c r="A7783" s="1"/>
      <c r="B7783" s="2"/>
      <c r="BJ7783" s="3"/>
      <c r="BL7783" s="3"/>
      <c r="BN7783" s="3"/>
      <c r="BP7783" s="3"/>
    </row>
    <row r="7784" spans="1:68" x14ac:dyDescent="0.25">
      <c r="A7784" s="1"/>
      <c r="B7784" s="2"/>
      <c r="BJ7784" s="3"/>
      <c r="BL7784" s="3"/>
      <c r="BN7784" s="3"/>
      <c r="BP7784" s="3"/>
    </row>
    <row r="7785" spans="1:68" x14ac:dyDescent="0.25">
      <c r="A7785" s="1"/>
      <c r="B7785" s="2"/>
      <c r="BJ7785" s="3"/>
      <c r="BL7785" s="3"/>
      <c r="BN7785" s="3"/>
      <c r="BP7785" s="3"/>
    </row>
    <row r="7786" spans="1:68" x14ac:dyDescent="0.25">
      <c r="A7786" s="1"/>
      <c r="B7786" s="2"/>
      <c r="BJ7786" s="3"/>
      <c r="BL7786" s="3"/>
      <c r="BN7786" s="3"/>
      <c r="BP7786" s="3"/>
    </row>
    <row r="7787" spans="1:68" x14ac:dyDescent="0.25">
      <c r="A7787" s="1"/>
      <c r="B7787" s="2"/>
      <c r="BJ7787" s="3"/>
      <c r="BL7787" s="3"/>
      <c r="BN7787" s="3"/>
      <c r="BP7787" s="3"/>
    </row>
    <row r="7788" spans="1:68" x14ac:dyDescent="0.25">
      <c r="A7788" s="1"/>
      <c r="B7788" s="2"/>
      <c r="BJ7788" s="3"/>
      <c r="BL7788" s="3"/>
      <c r="BN7788" s="3"/>
      <c r="BP7788" s="3"/>
    </row>
    <row r="7789" spans="1:68" x14ac:dyDescent="0.25">
      <c r="A7789" s="1"/>
      <c r="B7789" s="2"/>
      <c r="BJ7789" s="3"/>
      <c r="BL7789" s="3"/>
      <c r="BN7789" s="3"/>
      <c r="BP7789" s="3"/>
    </row>
    <row r="7790" spans="1:68" x14ac:dyDescent="0.25">
      <c r="A7790" s="1"/>
      <c r="B7790" s="2"/>
      <c r="BJ7790" s="3"/>
      <c r="BL7790" s="3"/>
      <c r="BN7790" s="3"/>
      <c r="BP7790" s="3"/>
    </row>
    <row r="7791" spans="1:68" x14ac:dyDescent="0.25">
      <c r="A7791" s="1"/>
      <c r="B7791" s="2"/>
      <c r="BJ7791" s="3"/>
      <c r="BL7791" s="3"/>
      <c r="BN7791" s="3"/>
      <c r="BP7791" s="3"/>
    </row>
    <row r="7792" spans="1:68" x14ac:dyDescent="0.25">
      <c r="A7792" s="1"/>
      <c r="B7792" s="2"/>
      <c r="BJ7792" s="3"/>
      <c r="BL7792" s="3"/>
      <c r="BN7792" s="3"/>
      <c r="BP7792" s="3"/>
    </row>
    <row r="7793" spans="1:68" x14ac:dyDescent="0.25">
      <c r="A7793" s="1"/>
      <c r="B7793" s="2"/>
      <c r="BJ7793" s="3"/>
      <c r="BL7793" s="3"/>
      <c r="BN7793" s="3"/>
      <c r="BP7793" s="3"/>
    </row>
    <row r="7794" spans="1:68" x14ac:dyDescent="0.25">
      <c r="A7794" s="1"/>
      <c r="B7794" s="2"/>
      <c r="BJ7794" s="3"/>
      <c r="BL7794" s="3"/>
      <c r="BN7794" s="3"/>
      <c r="BP7794" s="3"/>
    </row>
    <row r="7795" spans="1:68" x14ac:dyDescent="0.25">
      <c r="A7795" s="1"/>
      <c r="B7795" s="2"/>
      <c r="BJ7795" s="3"/>
      <c r="BL7795" s="3"/>
      <c r="BN7795" s="3"/>
      <c r="BP7795" s="3"/>
    </row>
    <row r="7796" spans="1:68" x14ac:dyDescent="0.25">
      <c r="A7796" s="1"/>
      <c r="B7796" s="2"/>
      <c r="BJ7796" s="3"/>
      <c r="BL7796" s="3"/>
      <c r="BN7796" s="3"/>
      <c r="BP7796" s="3"/>
    </row>
    <row r="7797" spans="1:68" x14ac:dyDescent="0.25">
      <c r="A7797" s="1"/>
      <c r="B7797" s="2"/>
      <c r="BJ7797" s="3"/>
      <c r="BL7797" s="3"/>
      <c r="BN7797" s="3"/>
      <c r="BP7797" s="3"/>
    </row>
    <row r="7798" spans="1:68" x14ac:dyDescent="0.25">
      <c r="A7798" s="1"/>
      <c r="B7798" s="2"/>
      <c r="BJ7798" s="3"/>
      <c r="BL7798" s="3"/>
      <c r="BN7798" s="3"/>
      <c r="BP7798" s="3"/>
    </row>
    <row r="7799" spans="1:68" x14ac:dyDescent="0.25">
      <c r="A7799" s="1"/>
      <c r="B7799" s="2"/>
      <c r="BJ7799" s="3"/>
      <c r="BL7799" s="3"/>
      <c r="BN7799" s="3"/>
      <c r="BP7799" s="3"/>
    </row>
    <row r="7800" spans="1:68" x14ac:dyDescent="0.25">
      <c r="A7800" s="1"/>
      <c r="B7800" s="2"/>
      <c r="BJ7800" s="3"/>
      <c r="BL7800" s="3"/>
      <c r="BN7800" s="3"/>
      <c r="BP7800" s="3"/>
    </row>
    <row r="7801" spans="1:68" x14ac:dyDescent="0.25">
      <c r="A7801" s="1"/>
      <c r="B7801" s="2"/>
      <c r="BJ7801" s="3"/>
      <c r="BL7801" s="3"/>
      <c r="BN7801" s="3"/>
      <c r="BP7801" s="3"/>
    </row>
    <row r="7802" spans="1:68" x14ac:dyDescent="0.25">
      <c r="A7802" s="1"/>
      <c r="B7802" s="2"/>
      <c r="BJ7802" s="3"/>
      <c r="BL7802" s="3"/>
      <c r="BN7802" s="3"/>
      <c r="BP7802" s="3"/>
    </row>
    <row r="7803" spans="1:68" x14ac:dyDescent="0.25">
      <c r="A7803" s="1"/>
      <c r="B7803" s="2"/>
      <c r="BJ7803" s="3"/>
      <c r="BL7803" s="3"/>
      <c r="BN7803" s="3"/>
      <c r="BP7803" s="3"/>
    </row>
    <row r="7804" spans="1:68" x14ac:dyDescent="0.25">
      <c r="A7804" s="1"/>
      <c r="B7804" s="2"/>
      <c r="BJ7804" s="3"/>
      <c r="BL7804" s="3"/>
      <c r="BN7804" s="3"/>
      <c r="BP7804" s="3"/>
    </row>
    <row r="7805" spans="1:68" x14ac:dyDescent="0.25">
      <c r="A7805" s="1"/>
      <c r="B7805" s="2"/>
      <c r="BJ7805" s="3"/>
      <c r="BL7805" s="3"/>
      <c r="BN7805" s="3"/>
      <c r="BP7805" s="3"/>
    </row>
    <row r="7806" spans="1:68" x14ac:dyDescent="0.25">
      <c r="A7806" s="1"/>
      <c r="B7806" s="2"/>
      <c r="BJ7806" s="3"/>
      <c r="BL7806" s="3"/>
      <c r="BN7806" s="3"/>
      <c r="BP7806" s="3"/>
    </row>
    <row r="7807" spans="1:68" x14ac:dyDescent="0.25">
      <c r="A7807" s="1"/>
      <c r="B7807" s="2"/>
      <c r="BJ7807" s="3"/>
      <c r="BL7807" s="3"/>
      <c r="BN7807" s="3"/>
      <c r="BP7807" s="3"/>
    </row>
    <row r="7808" spans="1:68" x14ac:dyDescent="0.25">
      <c r="A7808" s="1"/>
      <c r="B7808" s="2"/>
      <c r="BJ7808" s="3"/>
      <c r="BL7808" s="3"/>
      <c r="BN7808" s="3"/>
      <c r="BP7808" s="3"/>
    </row>
    <row r="7809" spans="1:68" x14ac:dyDescent="0.25">
      <c r="A7809" s="1"/>
      <c r="B7809" s="2"/>
      <c r="BJ7809" s="3"/>
      <c r="BL7809" s="3"/>
      <c r="BN7809" s="3"/>
      <c r="BP7809" s="3"/>
    </row>
    <row r="7810" spans="1:68" x14ac:dyDescent="0.25">
      <c r="A7810" s="1"/>
      <c r="B7810" s="2"/>
      <c r="BJ7810" s="3"/>
      <c r="BL7810" s="3"/>
      <c r="BN7810" s="3"/>
      <c r="BP7810" s="3"/>
    </row>
    <row r="7811" spans="1:68" x14ac:dyDescent="0.25">
      <c r="A7811" s="1"/>
      <c r="B7811" s="2"/>
      <c r="BJ7811" s="3"/>
      <c r="BL7811" s="3"/>
      <c r="BN7811" s="3"/>
      <c r="BP7811" s="3"/>
    </row>
    <row r="7812" spans="1:68" x14ac:dyDescent="0.25">
      <c r="A7812" s="1"/>
      <c r="B7812" s="2"/>
      <c r="BJ7812" s="3"/>
      <c r="BL7812" s="3"/>
      <c r="BN7812" s="3"/>
      <c r="BP7812" s="3"/>
    </row>
    <row r="7813" spans="1:68" x14ac:dyDescent="0.25">
      <c r="A7813" s="1"/>
      <c r="B7813" s="2"/>
      <c r="BJ7813" s="3"/>
      <c r="BL7813" s="3"/>
      <c r="BN7813" s="3"/>
      <c r="BP7813" s="3"/>
    </row>
    <row r="7814" spans="1:68" x14ac:dyDescent="0.25">
      <c r="A7814" s="1"/>
      <c r="B7814" s="2"/>
      <c r="BJ7814" s="3"/>
      <c r="BL7814" s="3"/>
      <c r="BN7814" s="3"/>
      <c r="BP7814" s="3"/>
    </row>
    <row r="7815" spans="1:68" x14ac:dyDescent="0.25">
      <c r="A7815" s="1"/>
      <c r="B7815" s="2"/>
      <c r="BJ7815" s="3"/>
      <c r="BL7815" s="3"/>
      <c r="BN7815" s="3"/>
      <c r="BP7815" s="3"/>
    </row>
    <row r="7816" spans="1:68" x14ac:dyDescent="0.25">
      <c r="A7816" s="1"/>
      <c r="B7816" s="2"/>
      <c r="BJ7816" s="3"/>
      <c r="BL7816" s="3"/>
      <c r="BN7816" s="3"/>
      <c r="BP7816" s="3"/>
    </row>
    <row r="7817" spans="1:68" x14ac:dyDescent="0.25">
      <c r="A7817" s="1"/>
      <c r="B7817" s="2"/>
      <c r="BJ7817" s="3"/>
      <c r="BL7817" s="3"/>
      <c r="BN7817" s="3"/>
      <c r="BP7817" s="3"/>
    </row>
    <row r="7818" spans="1:68" x14ac:dyDescent="0.25">
      <c r="A7818" s="1"/>
      <c r="B7818" s="2"/>
      <c r="BJ7818" s="3"/>
      <c r="BL7818" s="3"/>
      <c r="BN7818" s="3"/>
      <c r="BP7818" s="3"/>
    </row>
    <row r="7819" spans="1:68" x14ac:dyDescent="0.25">
      <c r="A7819" s="1"/>
      <c r="B7819" s="2"/>
      <c r="BJ7819" s="3"/>
      <c r="BL7819" s="3"/>
      <c r="BN7819" s="3"/>
      <c r="BP7819" s="3"/>
    </row>
    <row r="7820" spans="1:68" x14ac:dyDescent="0.25">
      <c r="A7820" s="1"/>
      <c r="B7820" s="2"/>
      <c r="BJ7820" s="3"/>
      <c r="BL7820" s="3"/>
      <c r="BN7820" s="3"/>
      <c r="BP7820" s="3"/>
    </row>
    <row r="7821" spans="1:68" x14ac:dyDescent="0.25">
      <c r="A7821" s="1"/>
      <c r="B7821" s="2"/>
      <c r="BJ7821" s="3"/>
      <c r="BL7821" s="3"/>
      <c r="BN7821" s="3"/>
      <c r="BP7821" s="3"/>
    </row>
    <row r="7822" spans="1:68" x14ac:dyDescent="0.25">
      <c r="A7822" s="1"/>
      <c r="B7822" s="2"/>
      <c r="BJ7822" s="3"/>
      <c r="BL7822" s="3"/>
      <c r="BN7822" s="3"/>
      <c r="BP7822" s="3"/>
    </row>
    <row r="7823" spans="1:68" x14ac:dyDescent="0.25">
      <c r="A7823" s="1"/>
      <c r="B7823" s="2"/>
      <c r="BJ7823" s="3"/>
      <c r="BL7823" s="3"/>
      <c r="BN7823" s="3"/>
      <c r="BP7823" s="3"/>
    </row>
    <row r="7824" spans="1:68" x14ac:dyDescent="0.25">
      <c r="A7824" s="1"/>
      <c r="B7824" s="2"/>
      <c r="BJ7824" s="3"/>
      <c r="BL7824" s="3"/>
      <c r="BN7824" s="3"/>
      <c r="BP7824" s="3"/>
    </row>
    <row r="7825" spans="1:68" x14ac:dyDescent="0.25">
      <c r="A7825" s="1"/>
      <c r="B7825" s="2"/>
      <c r="BJ7825" s="3"/>
      <c r="BL7825" s="3"/>
      <c r="BN7825" s="3"/>
      <c r="BP7825" s="3"/>
    </row>
    <row r="7826" spans="1:68" x14ac:dyDescent="0.25">
      <c r="A7826" s="1"/>
      <c r="B7826" s="2"/>
      <c r="BJ7826" s="3"/>
      <c r="BL7826" s="3"/>
      <c r="BN7826" s="3"/>
      <c r="BP7826" s="3"/>
    </row>
    <row r="7827" spans="1:68" x14ac:dyDescent="0.25">
      <c r="A7827" s="1"/>
      <c r="B7827" s="2"/>
      <c r="BJ7827" s="3"/>
      <c r="BL7827" s="3"/>
      <c r="BN7827" s="3"/>
      <c r="BP7827" s="3"/>
    </row>
    <row r="7828" spans="1:68" x14ac:dyDescent="0.25">
      <c r="A7828" s="1"/>
      <c r="B7828" s="2"/>
      <c r="BJ7828" s="3"/>
      <c r="BL7828" s="3"/>
      <c r="BN7828" s="3"/>
      <c r="BP7828" s="3"/>
    </row>
    <row r="7829" spans="1:68" x14ac:dyDescent="0.25">
      <c r="A7829" s="1"/>
      <c r="B7829" s="2"/>
      <c r="BJ7829" s="3"/>
      <c r="BL7829" s="3"/>
      <c r="BN7829" s="3"/>
      <c r="BP7829" s="3"/>
    </row>
    <row r="7830" spans="1:68" x14ac:dyDescent="0.25">
      <c r="A7830" s="1"/>
      <c r="B7830" s="2"/>
      <c r="BJ7830" s="3"/>
      <c r="BL7830" s="3"/>
      <c r="BN7830" s="3"/>
      <c r="BP7830" s="3"/>
    </row>
    <row r="7831" spans="1:68" x14ac:dyDescent="0.25">
      <c r="A7831" s="1"/>
      <c r="B7831" s="2"/>
      <c r="BJ7831" s="3"/>
      <c r="BL7831" s="3"/>
      <c r="BN7831" s="3"/>
      <c r="BP7831" s="3"/>
    </row>
    <row r="7832" spans="1:68" x14ac:dyDescent="0.25">
      <c r="A7832" s="1"/>
      <c r="B7832" s="2"/>
      <c r="BJ7832" s="3"/>
      <c r="BL7832" s="3"/>
      <c r="BN7832" s="3"/>
      <c r="BP7832" s="3"/>
    </row>
    <row r="7833" spans="1:68" x14ac:dyDescent="0.25">
      <c r="A7833" s="1"/>
      <c r="B7833" s="2"/>
      <c r="BJ7833" s="3"/>
      <c r="BL7833" s="3"/>
      <c r="BN7833" s="3"/>
      <c r="BP7833" s="3"/>
    </row>
    <row r="7834" spans="1:68" x14ac:dyDescent="0.25">
      <c r="A7834" s="1"/>
      <c r="B7834" s="2"/>
      <c r="BJ7834" s="3"/>
      <c r="BL7834" s="3"/>
      <c r="BN7834" s="3"/>
      <c r="BP7834" s="3"/>
    </row>
    <row r="7835" spans="1:68" x14ac:dyDescent="0.25">
      <c r="A7835" s="1"/>
      <c r="B7835" s="2"/>
      <c r="BJ7835" s="3"/>
      <c r="BL7835" s="3"/>
      <c r="BN7835" s="3"/>
      <c r="BP7835" s="3"/>
    </row>
    <row r="7836" spans="1:68" x14ac:dyDescent="0.25">
      <c r="A7836" s="1"/>
      <c r="B7836" s="2"/>
      <c r="BJ7836" s="3"/>
      <c r="BL7836" s="3"/>
      <c r="BN7836" s="3"/>
      <c r="BP7836" s="3"/>
    </row>
    <row r="7837" spans="1:68" x14ac:dyDescent="0.25">
      <c r="A7837" s="1"/>
      <c r="B7837" s="2"/>
      <c r="BJ7837" s="3"/>
      <c r="BL7837" s="3"/>
      <c r="BN7837" s="3"/>
      <c r="BP7837" s="3"/>
    </row>
    <row r="7838" spans="1:68" x14ac:dyDescent="0.25">
      <c r="A7838" s="1"/>
      <c r="B7838" s="2"/>
      <c r="BJ7838" s="3"/>
      <c r="BL7838" s="3"/>
      <c r="BN7838" s="3"/>
      <c r="BP7838" s="3"/>
    </row>
    <row r="7839" spans="1:68" x14ac:dyDescent="0.25">
      <c r="A7839" s="1"/>
      <c r="B7839" s="2"/>
      <c r="BJ7839" s="3"/>
      <c r="BL7839" s="3"/>
      <c r="BN7839" s="3"/>
      <c r="BP7839" s="3"/>
    </row>
    <row r="7840" spans="1:68" x14ac:dyDescent="0.25">
      <c r="A7840" s="1"/>
      <c r="B7840" s="2"/>
      <c r="BJ7840" s="3"/>
      <c r="BL7840" s="3"/>
      <c r="BN7840" s="3"/>
      <c r="BP7840" s="3"/>
    </row>
    <row r="7841" spans="1:68" x14ac:dyDescent="0.25">
      <c r="A7841" s="1"/>
      <c r="B7841" s="2"/>
      <c r="BJ7841" s="3"/>
      <c r="BL7841" s="3"/>
      <c r="BN7841" s="3"/>
      <c r="BP7841" s="3"/>
    </row>
    <row r="7842" spans="1:68" x14ac:dyDescent="0.25">
      <c r="A7842" s="1"/>
      <c r="B7842" s="2"/>
      <c r="BJ7842" s="3"/>
      <c r="BL7842" s="3"/>
      <c r="BN7842" s="3"/>
      <c r="BP7842" s="3"/>
    </row>
    <row r="7843" spans="1:68" x14ac:dyDescent="0.25">
      <c r="A7843" s="1"/>
      <c r="B7843" s="2"/>
      <c r="BJ7843" s="3"/>
      <c r="BL7843" s="3"/>
      <c r="BN7843" s="3"/>
      <c r="BP7843" s="3"/>
    </row>
    <row r="7844" spans="1:68" x14ac:dyDescent="0.25">
      <c r="A7844" s="1"/>
      <c r="B7844" s="2"/>
      <c r="BJ7844" s="3"/>
      <c r="BL7844" s="3"/>
      <c r="BN7844" s="3"/>
      <c r="BP7844" s="3"/>
    </row>
    <row r="7845" spans="1:68" x14ac:dyDescent="0.25">
      <c r="A7845" s="1"/>
      <c r="B7845" s="2"/>
      <c r="BJ7845" s="3"/>
      <c r="BL7845" s="3"/>
      <c r="BN7845" s="3"/>
      <c r="BP7845" s="3"/>
    </row>
    <row r="7846" spans="1:68" x14ac:dyDescent="0.25">
      <c r="A7846" s="1"/>
      <c r="B7846" s="2"/>
      <c r="BJ7846" s="3"/>
      <c r="BL7846" s="3"/>
      <c r="BN7846" s="3"/>
      <c r="BP7846" s="3"/>
    </row>
    <row r="7847" spans="1:68" x14ac:dyDescent="0.25">
      <c r="A7847" s="1"/>
      <c r="B7847" s="2"/>
      <c r="BJ7847" s="3"/>
      <c r="BL7847" s="3"/>
      <c r="BN7847" s="3"/>
      <c r="BP7847" s="3"/>
    </row>
    <row r="7848" spans="1:68" x14ac:dyDescent="0.25">
      <c r="A7848" s="1"/>
      <c r="B7848" s="2"/>
      <c r="BJ7848" s="3"/>
      <c r="BL7848" s="3"/>
      <c r="BN7848" s="3"/>
      <c r="BP7848" s="3"/>
    </row>
    <row r="7849" spans="1:68" x14ac:dyDescent="0.25">
      <c r="A7849" s="1"/>
      <c r="B7849" s="2"/>
      <c r="BJ7849" s="3"/>
      <c r="BL7849" s="3"/>
      <c r="BN7849" s="3"/>
      <c r="BP7849" s="3"/>
    </row>
    <row r="7850" spans="1:68" x14ac:dyDescent="0.25">
      <c r="A7850" s="1"/>
      <c r="B7850" s="2"/>
      <c r="BJ7850" s="3"/>
      <c r="BL7850" s="3"/>
      <c r="BN7850" s="3"/>
      <c r="BP7850" s="3"/>
    </row>
    <row r="7851" spans="1:68" x14ac:dyDescent="0.25">
      <c r="A7851" s="1"/>
      <c r="B7851" s="2"/>
      <c r="BJ7851" s="3"/>
      <c r="BL7851" s="3"/>
      <c r="BN7851" s="3"/>
      <c r="BP7851" s="3"/>
    </row>
    <row r="7852" spans="1:68" x14ac:dyDescent="0.25">
      <c r="A7852" s="1"/>
      <c r="B7852" s="2"/>
      <c r="BJ7852" s="3"/>
      <c r="BL7852" s="3"/>
      <c r="BN7852" s="3"/>
      <c r="BP7852" s="3"/>
    </row>
    <row r="7853" spans="1:68" x14ac:dyDescent="0.25">
      <c r="A7853" s="1"/>
      <c r="B7853" s="2"/>
      <c r="BJ7853" s="3"/>
      <c r="BL7853" s="3"/>
      <c r="BN7853" s="3"/>
      <c r="BP7853" s="3"/>
    </row>
    <row r="7854" spans="1:68" x14ac:dyDescent="0.25">
      <c r="A7854" s="1"/>
      <c r="B7854" s="2"/>
      <c r="BJ7854" s="3"/>
      <c r="BL7854" s="3"/>
      <c r="BN7854" s="3"/>
      <c r="BP7854" s="3"/>
    </row>
    <row r="7855" spans="1:68" x14ac:dyDescent="0.25">
      <c r="A7855" s="1"/>
      <c r="B7855" s="2"/>
      <c r="BJ7855" s="3"/>
      <c r="BL7855" s="3"/>
      <c r="BN7855" s="3"/>
      <c r="BP7855" s="3"/>
    </row>
    <row r="7856" spans="1:68" x14ac:dyDescent="0.25">
      <c r="A7856" s="1"/>
      <c r="B7856" s="2"/>
      <c r="BJ7856" s="3"/>
      <c r="BL7856" s="3"/>
      <c r="BN7856" s="3"/>
      <c r="BP7856" s="3"/>
    </row>
    <row r="7857" spans="1:68" x14ac:dyDescent="0.25">
      <c r="A7857" s="1"/>
      <c r="B7857" s="2"/>
      <c r="BJ7857" s="3"/>
      <c r="BL7857" s="3"/>
      <c r="BN7857" s="3"/>
      <c r="BP7857" s="3"/>
    </row>
    <row r="7858" spans="1:68" x14ac:dyDescent="0.25">
      <c r="A7858" s="1"/>
      <c r="B7858" s="2"/>
      <c r="BJ7858" s="3"/>
      <c r="BL7858" s="3"/>
      <c r="BN7858" s="3"/>
      <c r="BP7858" s="3"/>
    </row>
    <row r="7859" spans="1:68" x14ac:dyDescent="0.25">
      <c r="A7859" s="1"/>
      <c r="B7859" s="2"/>
      <c r="BJ7859" s="3"/>
      <c r="BL7859" s="3"/>
      <c r="BN7859" s="3"/>
      <c r="BP7859" s="3"/>
    </row>
    <row r="7860" spans="1:68" x14ac:dyDescent="0.25">
      <c r="A7860" s="1"/>
      <c r="B7860" s="2"/>
      <c r="BJ7860" s="3"/>
      <c r="BL7860" s="3"/>
      <c r="BN7860" s="3"/>
      <c r="BP7860" s="3"/>
    </row>
    <row r="7861" spans="1:68" x14ac:dyDescent="0.25">
      <c r="A7861" s="1"/>
      <c r="B7861" s="2"/>
      <c r="BJ7861" s="3"/>
      <c r="BL7861" s="3"/>
      <c r="BN7861" s="3"/>
      <c r="BP7861" s="3"/>
    </row>
    <row r="7862" spans="1:68" x14ac:dyDescent="0.25">
      <c r="A7862" s="1"/>
      <c r="B7862" s="2"/>
      <c r="BJ7862" s="3"/>
      <c r="BL7862" s="3"/>
      <c r="BN7862" s="3"/>
      <c r="BP7862" s="3"/>
    </row>
    <row r="7863" spans="1:68" x14ac:dyDescent="0.25">
      <c r="A7863" s="1"/>
      <c r="B7863" s="2"/>
      <c r="BJ7863" s="3"/>
      <c r="BL7863" s="3"/>
      <c r="BN7863" s="3"/>
      <c r="BP7863" s="3"/>
    </row>
    <row r="7864" spans="1:68" x14ac:dyDescent="0.25">
      <c r="A7864" s="1"/>
      <c r="B7864" s="2"/>
      <c r="BJ7864" s="3"/>
      <c r="BL7864" s="3"/>
      <c r="BN7864" s="3"/>
      <c r="BP7864" s="3"/>
    </row>
    <row r="7865" spans="1:68" x14ac:dyDescent="0.25">
      <c r="A7865" s="1"/>
      <c r="B7865" s="2"/>
      <c r="BJ7865" s="3"/>
      <c r="BL7865" s="3"/>
      <c r="BN7865" s="3"/>
      <c r="BP7865" s="3"/>
    </row>
    <row r="7866" spans="1:68" x14ac:dyDescent="0.25">
      <c r="A7866" s="1"/>
      <c r="B7866" s="2"/>
      <c r="BJ7866" s="3"/>
      <c r="BL7866" s="3"/>
      <c r="BN7866" s="3"/>
      <c r="BP7866" s="3"/>
    </row>
    <row r="7867" spans="1:68" x14ac:dyDescent="0.25">
      <c r="A7867" s="1"/>
      <c r="B7867" s="2"/>
      <c r="BJ7867" s="3"/>
      <c r="BL7867" s="3"/>
      <c r="BN7867" s="3"/>
      <c r="BP7867" s="3"/>
    </row>
    <row r="7868" spans="1:68" x14ac:dyDescent="0.25">
      <c r="A7868" s="1"/>
      <c r="B7868" s="2"/>
      <c r="BJ7868" s="3"/>
      <c r="BL7868" s="3"/>
      <c r="BN7868" s="3"/>
      <c r="BP7868" s="3"/>
    </row>
    <row r="7869" spans="1:68" x14ac:dyDescent="0.25">
      <c r="A7869" s="1"/>
      <c r="B7869" s="2"/>
      <c r="BJ7869" s="3"/>
      <c r="BL7869" s="3"/>
      <c r="BN7869" s="3"/>
      <c r="BP7869" s="3"/>
    </row>
    <row r="7870" spans="1:68" x14ac:dyDescent="0.25">
      <c r="A7870" s="1"/>
      <c r="B7870" s="2"/>
      <c r="BJ7870" s="3"/>
      <c r="BL7870" s="3"/>
      <c r="BN7870" s="3"/>
      <c r="BP7870" s="3"/>
    </row>
    <row r="7871" spans="1:68" x14ac:dyDescent="0.25">
      <c r="A7871" s="1"/>
      <c r="B7871" s="2"/>
      <c r="BJ7871" s="3"/>
      <c r="BL7871" s="3"/>
      <c r="BN7871" s="3"/>
      <c r="BP7871" s="3"/>
    </row>
    <row r="7872" spans="1:68" x14ac:dyDescent="0.25">
      <c r="A7872" s="1"/>
      <c r="B7872" s="2"/>
      <c r="BJ7872" s="3"/>
      <c r="BL7872" s="3"/>
      <c r="BN7872" s="3"/>
      <c r="BP7872" s="3"/>
    </row>
    <row r="7873" spans="1:68" x14ac:dyDescent="0.25">
      <c r="A7873" s="1"/>
      <c r="B7873" s="2"/>
      <c r="BJ7873" s="3"/>
      <c r="BL7873" s="3"/>
      <c r="BN7873" s="3"/>
      <c r="BP7873" s="3"/>
    </row>
    <row r="7874" spans="1:68" x14ac:dyDescent="0.25">
      <c r="A7874" s="1"/>
      <c r="B7874" s="2"/>
      <c r="BJ7874" s="3"/>
      <c r="BL7874" s="3"/>
      <c r="BN7874" s="3"/>
      <c r="BP7874" s="3"/>
    </row>
    <row r="7875" spans="1:68" x14ac:dyDescent="0.25">
      <c r="A7875" s="1"/>
      <c r="B7875" s="2"/>
      <c r="BJ7875" s="3"/>
      <c r="BL7875" s="3"/>
      <c r="BN7875" s="3"/>
      <c r="BP7875" s="3"/>
    </row>
    <row r="7876" spans="1:68" x14ac:dyDescent="0.25">
      <c r="A7876" s="1"/>
      <c r="B7876" s="2"/>
      <c r="BJ7876" s="3"/>
      <c r="BL7876" s="3"/>
      <c r="BN7876" s="3"/>
      <c r="BP7876" s="3"/>
    </row>
    <row r="7877" spans="1:68" x14ac:dyDescent="0.25">
      <c r="A7877" s="1"/>
      <c r="B7877" s="2"/>
      <c r="BJ7877" s="3"/>
      <c r="BL7877" s="3"/>
      <c r="BN7877" s="3"/>
      <c r="BP7877" s="3"/>
    </row>
    <row r="7878" spans="1:68" x14ac:dyDescent="0.25">
      <c r="A7878" s="1"/>
      <c r="B7878" s="2"/>
      <c r="BJ7878" s="3"/>
      <c r="BL7878" s="3"/>
      <c r="BN7878" s="3"/>
      <c r="BP7878" s="3"/>
    </row>
    <row r="7879" spans="1:68" x14ac:dyDescent="0.25">
      <c r="A7879" s="1"/>
      <c r="B7879" s="2"/>
      <c r="BJ7879" s="3"/>
      <c r="BL7879" s="3"/>
      <c r="BN7879" s="3"/>
      <c r="BP7879" s="3"/>
    </row>
    <row r="7880" spans="1:68" x14ac:dyDescent="0.25">
      <c r="A7880" s="1"/>
      <c r="B7880" s="2"/>
      <c r="BJ7880" s="3"/>
      <c r="BL7880" s="3"/>
      <c r="BN7880" s="3"/>
      <c r="BP7880" s="3"/>
    </row>
    <row r="7881" spans="1:68" x14ac:dyDescent="0.25">
      <c r="A7881" s="1"/>
      <c r="B7881" s="2"/>
      <c r="BJ7881" s="3"/>
      <c r="BL7881" s="3"/>
      <c r="BN7881" s="3"/>
      <c r="BP7881" s="3"/>
    </row>
    <row r="7882" spans="1:68" x14ac:dyDescent="0.25">
      <c r="A7882" s="1"/>
      <c r="B7882" s="2"/>
      <c r="BJ7882" s="3"/>
      <c r="BL7882" s="3"/>
      <c r="BN7882" s="3"/>
      <c r="BP7882" s="3"/>
    </row>
    <row r="7883" spans="1:68" x14ac:dyDescent="0.25">
      <c r="A7883" s="1"/>
      <c r="B7883" s="2"/>
      <c r="BJ7883" s="3"/>
      <c r="BL7883" s="3"/>
      <c r="BN7883" s="3"/>
      <c r="BP7883" s="3"/>
    </row>
    <row r="7884" spans="1:68" x14ac:dyDescent="0.25">
      <c r="A7884" s="1"/>
      <c r="B7884" s="2"/>
      <c r="BJ7884" s="3"/>
      <c r="BL7884" s="3"/>
      <c r="BN7884" s="3"/>
      <c r="BP7884" s="3"/>
    </row>
    <row r="7885" spans="1:68" x14ac:dyDescent="0.25">
      <c r="A7885" s="1"/>
      <c r="B7885" s="2"/>
      <c r="BJ7885" s="3"/>
      <c r="BL7885" s="3"/>
      <c r="BN7885" s="3"/>
      <c r="BP7885" s="3"/>
    </row>
    <row r="7886" spans="1:68" x14ac:dyDescent="0.25">
      <c r="A7886" s="1"/>
      <c r="B7886" s="2"/>
      <c r="BJ7886" s="3"/>
      <c r="BL7886" s="3"/>
      <c r="BN7886" s="3"/>
      <c r="BP7886" s="3"/>
    </row>
    <row r="7887" spans="1:68" x14ac:dyDescent="0.25">
      <c r="A7887" s="1"/>
      <c r="B7887" s="2"/>
      <c r="BJ7887" s="3"/>
      <c r="BL7887" s="3"/>
      <c r="BN7887" s="3"/>
      <c r="BP7887" s="3"/>
    </row>
    <row r="7888" spans="1:68" x14ac:dyDescent="0.25">
      <c r="A7888" s="1"/>
      <c r="B7888" s="2"/>
      <c r="BJ7888" s="3"/>
      <c r="BL7888" s="3"/>
      <c r="BN7888" s="3"/>
      <c r="BP7888" s="3"/>
    </row>
    <row r="7889" spans="1:68" x14ac:dyDescent="0.25">
      <c r="A7889" s="1"/>
      <c r="B7889" s="2"/>
      <c r="BJ7889" s="3"/>
      <c r="BL7889" s="3"/>
      <c r="BN7889" s="3"/>
      <c r="BP7889" s="3"/>
    </row>
    <row r="7890" spans="1:68" x14ac:dyDescent="0.25">
      <c r="A7890" s="1"/>
      <c r="B7890" s="2"/>
      <c r="BJ7890" s="3"/>
      <c r="BL7890" s="3"/>
      <c r="BN7890" s="3"/>
      <c r="BP7890" s="3"/>
    </row>
    <row r="7891" spans="1:68" x14ac:dyDescent="0.25">
      <c r="A7891" s="1"/>
      <c r="B7891" s="2"/>
      <c r="BJ7891" s="3"/>
      <c r="BL7891" s="3"/>
      <c r="BN7891" s="3"/>
      <c r="BP7891" s="3"/>
    </row>
    <row r="7892" spans="1:68" x14ac:dyDescent="0.25">
      <c r="A7892" s="1"/>
      <c r="B7892" s="2"/>
      <c r="BJ7892" s="3"/>
      <c r="BL7892" s="3"/>
      <c r="BN7892" s="3"/>
      <c r="BP7892" s="3"/>
    </row>
    <row r="7893" spans="1:68" x14ac:dyDescent="0.25">
      <c r="A7893" s="1"/>
      <c r="B7893" s="2"/>
      <c r="BJ7893" s="3"/>
      <c r="BL7893" s="3"/>
      <c r="BN7893" s="3"/>
      <c r="BP7893" s="3"/>
    </row>
    <row r="7894" spans="1:68" x14ac:dyDescent="0.25">
      <c r="A7894" s="1"/>
      <c r="B7894" s="2"/>
      <c r="BJ7894" s="3"/>
      <c r="BL7894" s="3"/>
      <c r="BN7894" s="3"/>
      <c r="BP7894" s="3"/>
    </row>
    <row r="7895" spans="1:68" x14ac:dyDescent="0.25">
      <c r="A7895" s="1"/>
      <c r="B7895" s="2"/>
      <c r="BJ7895" s="3"/>
      <c r="BL7895" s="3"/>
      <c r="BN7895" s="3"/>
      <c r="BP7895" s="3"/>
    </row>
    <row r="7896" spans="1:68" x14ac:dyDescent="0.25">
      <c r="A7896" s="1"/>
      <c r="B7896" s="2"/>
      <c r="BJ7896" s="3"/>
      <c r="BL7896" s="3"/>
      <c r="BN7896" s="3"/>
      <c r="BP7896" s="3"/>
    </row>
    <row r="7897" spans="1:68" x14ac:dyDescent="0.25">
      <c r="A7897" s="1"/>
      <c r="B7897" s="2"/>
      <c r="BJ7897" s="3"/>
      <c r="BL7897" s="3"/>
      <c r="BN7897" s="3"/>
      <c r="BP7897" s="3"/>
    </row>
    <row r="7898" spans="1:68" x14ac:dyDescent="0.25">
      <c r="A7898" s="1"/>
      <c r="B7898" s="2"/>
      <c r="BJ7898" s="3"/>
      <c r="BL7898" s="3"/>
      <c r="BN7898" s="3"/>
      <c r="BP7898" s="3"/>
    </row>
    <row r="7899" spans="1:68" x14ac:dyDescent="0.25">
      <c r="A7899" s="1"/>
      <c r="B7899" s="2"/>
      <c r="BJ7899" s="3"/>
      <c r="BL7899" s="3"/>
      <c r="BN7899" s="3"/>
      <c r="BP7899" s="3"/>
    </row>
    <row r="7900" spans="1:68" x14ac:dyDescent="0.25">
      <c r="A7900" s="1"/>
      <c r="B7900" s="2"/>
      <c r="BJ7900" s="3"/>
      <c r="BL7900" s="3"/>
      <c r="BN7900" s="3"/>
      <c r="BP7900" s="3"/>
    </row>
    <row r="7901" spans="1:68" x14ac:dyDescent="0.25">
      <c r="A7901" s="1"/>
      <c r="B7901" s="2"/>
      <c r="BJ7901" s="3"/>
      <c r="BL7901" s="3"/>
      <c r="BN7901" s="3"/>
      <c r="BP7901" s="3"/>
    </row>
    <row r="7902" spans="1:68" x14ac:dyDescent="0.25">
      <c r="A7902" s="1"/>
      <c r="B7902" s="2"/>
      <c r="BJ7902" s="3"/>
      <c r="BL7902" s="3"/>
      <c r="BN7902" s="3"/>
      <c r="BP7902" s="3"/>
    </row>
    <row r="7903" spans="1:68" x14ac:dyDescent="0.25">
      <c r="A7903" s="1"/>
      <c r="B7903" s="2"/>
      <c r="BJ7903" s="3"/>
      <c r="BL7903" s="3"/>
      <c r="BN7903" s="3"/>
      <c r="BP7903" s="3"/>
    </row>
    <row r="7904" spans="1:68" x14ac:dyDescent="0.25">
      <c r="A7904" s="1"/>
      <c r="B7904" s="2"/>
      <c r="BJ7904" s="3"/>
      <c r="BL7904" s="3"/>
      <c r="BN7904" s="3"/>
      <c r="BP7904" s="3"/>
    </row>
    <row r="7905" spans="1:68" x14ac:dyDescent="0.25">
      <c r="A7905" s="1"/>
      <c r="B7905" s="2"/>
      <c r="BJ7905" s="3"/>
      <c r="BL7905" s="3"/>
      <c r="BN7905" s="3"/>
      <c r="BP7905" s="3"/>
    </row>
    <row r="7906" spans="1:68" x14ac:dyDescent="0.25">
      <c r="A7906" s="1"/>
      <c r="B7906" s="2"/>
      <c r="BJ7906" s="3"/>
      <c r="BL7906" s="3"/>
      <c r="BN7906" s="3"/>
      <c r="BP7906" s="3"/>
    </row>
    <row r="7907" spans="1:68" x14ac:dyDescent="0.25">
      <c r="A7907" s="1"/>
      <c r="B7907" s="2"/>
      <c r="BJ7907" s="3"/>
      <c r="BL7907" s="3"/>
      <c r="BN7907" s="3"/>
      <c r="BP7907" s="3"/>
    </row>
    <row r="7908" spans="1:68" x14ac:dyDescent="0.25">
      <c r="A7908" s="1"/>
      <c r="B7908" s="2"/>
      <c r="BJ7908" s="3"/>
      <c r="BL7908" s="3"/>
      <c r="BN7908" s="3"/>
      <c r="BP7908" s="3"/>
    </row>
    <row r="7909" spans="1:68" x14ac:dyDescent="0.25">
      <c r="A7909" s="1"/>
      <c r="B7909" s="2"/>
      <c r="BJ7909" s="3"/>
      <c r="BL7909" s="3"/>
      <c r="BN7909" s="3"/>
      <c r="BP7909" s="3"/>
    </row>
    <row r="7910" spans="1:68" x14ac:dyDescent="0.25">
      <c r="A7910" s="1"/>
      <c r="B7910" s="2"/>
      <c r="BJ7910" s="3"/>
      <c r="BL7910" s="3"/>
      <c r="BN7910" s="3"/>
      <c r="BP7910" s="3"/>
    </row>
    <row r="7911" spans="1:68" x14ac:dyDescent="0.25">
      <c r="A7911" s="1"/>
      <c r="B7911" s="2"/>
      <c r="BJ7911" s="3"/>
      <c r="BL7911" s="3"/>
      <c r="BN7911" s="3"/>
      <c r="BP7911" s="3"/>
    </row>
    <row r="7912" spans="1:68" x14ac:dyDescent="0.25">
      <c r="A7912" s="1"/>
      <c r="B7912" s="2"/>
      <c r="BJ7912" s="3"/>
      <c r="BL7912" s="3"/>
      <c r="BN7912" s="3"/>
      <c r="BP7912" s="3"/>
    </row>
    <row r="7913" spans="1:68" x14ac:dyDescent="0.25">
      <c r="A7913" s="1"/>
      <c r="B7913" s="2"/>
      <c r="BJ7913" s="3"/>
      <c r="BL7913" s="3"/>
      <c r="BN7913" s="3"/>
      <c r="BP7913" s="3"/>
    </row>
    <row r="7914" spans="1:68" x14ac:dyDescent="0.25">
      <c r="A7914" s="1"/>
      <c r="B7914" s="2"/>
      <c r="BJ7914" s="3"/>
      <c r="BL7914" s="3"/>
      <c r="BN7914" s="3"/>
      <c r="BP7914" s="3"/>
    </row>
    <row r="7915" spans="1:68" x14ac:dyDescent="0.25">
      <c r="A7915" s="1"/>
      <c r="B7915" s="2"/>
      <c r="BJ7915" s="3"/>
      <c r="BL7915" s="3"/>
      <c r="BN7915" s="3"/>
      <c r="BP7915" s="3"/>
    </row>
    <row r="7916" spans="1:68" x14ac:dyDescent="0.25">
      <c r="A7916" s="1"/>
      <c r="B7916" s="2"/>
      <c r="BJ7916" s="3"/>
      <c r="BL7916" s="3"/>
      <c r="BN7916" s="3"/>
      <c r="BP7916" s="3"/>
    </row>
    <row r="7917" spans="1:68" x14ac:dyDescent="0.25">
      <c r="A7917" s="1"/>
      <c r="B7917" s="2"/>
      <c r="BJ7917" s="3"/>
      <c r="BL7917" s="3"/>
      <c r="BN7917" s="3"/>
      <c r="BP7917" s="3"/>
    </row>
    <row r="7918" spans="1:68" x14ac:dyDescent="0.25">
      <c r="A7918" s="1"/>
      <c r="B7918" s="2"/>
      <c r="BJ7918" s="3"/>
      <c r="BL7918" s="3"/>
      <c r="BN7918" s="3"/>
      <c r="BP7918" s="3"/>
    </row>
    <row r="7919" spans="1:68" x14ac:dyDescent="0.25">
      <c r="A7919" s="1"/>
      <c r="B7919" s="2"/>
      <c r="BJ7919" s="3"/>
      <c r="BL7919" s="3"/>
      <c r="BN7919" s="3"/>
      <c r="BP7919" s="3"/>
    </row>
    <row r="7920" spans="1:68" x14ac:dyDescent="0.25">
      <c r="A7920" s="1"/>
      <c r="B7920" s="2"/>
      <c r="BJ7920" s="3"/>
      <c r="BL7920" s="3"/>
      <c r="BN7920" s="3"/>
      <c r="BP7920" s="3"/>
    </row>
    <row r="7921" spans="1:68" x14ac:dyDescent="0.25">
      <c r="A7921" s="1"/>
      <c r="B7921" s="2"/>
      <c r="BJ7921" s="3"/>
      <c r="BL7921" s="3"/>
      <c r="BN7921" s="3"/>
      <c r="BP7921" s="3"/>
    </row>
    <row r="7922" spans="1:68" x14ac:dyDescent="0.25">
      <c r="A7922" s="1"/>
      <c r="B7922" s="2"/>
      <c r="BJ7922" s="3"/>
      <c r="BL7922" s="3"/>
      <c r="BN7922" s="3"/>
      <c r="BP7922" s="3"/>
    </row>
    <row r="7923" spans="1:68" x14ac:dyDescent="0.25">
      <c r="A7923" s="1"/>
      <c r="B7923" s="2"/>
      <c r="BJ7923" s="3"/>
      <c r="BL7923" s="3"/>
      <c r="BN7923" s="3"/>
      <c r="BP7923" s="3"/>
    </row>
    <row r="7924" spans="1:68" x14ac:dyDescent="0.25">
      <c r="A7924" s="1"/>
      <c r="B7924" s="2"/>
      <c r="BJ7924" s="3"/>
      <c r="BL7924" s="3"/>
      <c r="BN7924" s="3"/>
      <c r="BP7924" s="3"/>
    </row>
    <row r="7925" spans="1:68" x14ac:dyDescent="0.25">
      <c r="A7925" s="1"/>
      <c r="B7925" s="2"/>
      <c r="BJ7925" s="3"/>
      <c r="BL7925" s="3"/>
      <c r="BN7925" s="3"/>
      <c r="BP7925" s="3"/>
    </row>
    <row r="7926" spans="1:68" x14ac:dyDescent="0.25">
      <c r="A7926" s="1"/>
      <c r="B7926" s="2"/>
      <c r="BJ7926" s="3"/>
      <c r="BL7926" s="3"/>
      <c r="BN7926" s="3"/>
      <c r="BP7926" s="3"/>
    </row>
    <row r="7927" spans="1:68" x14ac:dyDescent="0.25">
      <c r="A7927" s="1"/>
      <c r="B7927" s="2"/>
      <c r="BJ7927" s="3"/>
      <c r="BL7927" s="3"/>
      <c r="BN7927" s="3"/>
      <c r="BP7927" s="3"/>
    </row>
    <row r="7928" spans="1:68" x14ac:dyDescent="0.25">
      <c r="A7928" s="1"/>
      <c r="B7928" s="2"/>
      <c r="BJ7928" s="3"/>
      <c r="BL7928" s="3"/>
      <c r="BN7928" s="3"/>
      <c r="BP7928" s="3"/>
    </row>
    <row r="7929" spans="1:68" x14ac:dyDescent="0.25">
      <c r="A7929" s="1"/>
      <c r="B7929" s="2"/>
      <c r="BJ7929" s="3"/>
      <c r="BL7929" s="3"/>
      <c r="BN7929" s="3"/>
      <c r="BP7929" s="3"/>
    </row>
    <row r="7930" spans="1:68" x14ac:dyDescent="0.25">
      <c r="A7930" s="1"/>
      <c r="B7930" s="2"/>
      <c r="BJ7930" s="3"/>
      <c r="BL7930" s="3"/>
      <c r="BN7930" s="3"/>
      <c r="BP7930" s="3"/>
    </row>
    <row r="7931" spans="1:68" x14ac:dyDescent="0.25">
      <c r="A7931" s="1"/>
      <c r="B7931" s="2"/>
      <c r="BJ7931" s="3"/>
      <c r="BL7931" s="3"/>
      <c r="BN7931" s="3"/>
      <c r="BP7931" s="3"/>
    </row>
    <row r="7932" spans="1:68" x14ac:dyDescent="0.25">
      <c r="A7932" s="1"/>
      <c r="B7932" s="2"/>
      <c r="BJ7932" s="3"/>
      <c r="BL7932" s="3"/>
      <c r="BN7932" s="3"/>
      <c r="BP7932" s="3"/>
    </row>
    <row r="7933" spans="1:68" x14ac:dyDescent="0.25">
      <c r="A7933" s="1"/>
      <c r="B7933" s="2"/>
      <c r="BJ7933" s="3"/>
      <c r="BL7933" s="3"/>
      <c r="BN7933" s="3"/>
      <c r="BP7933" s="3"/>
    </row>
    <row r="7934" spans="1:68" x14ac:dyDescent="0.25">
      <c r="A7934" s="1"/>
      <c r="B7934" s="2"/>
      <c r="BJ7934" s="3"/>
      <c r="BL7934" s="3"/>
      <c r="BN7934" s="3"/>
      <c r="BP7934" s="3"/>
    </row>
    <row r="7935" spans="1:68" x14ac:dyDescent="0.25">
      <c r="A7935" s="1"/>
      <c r="B7935" s="2"/>
      <c r="BJ7935" s="3"/>
      <c r="BL7935" s="3"/>
      <c r="BN7935" s="3"/>
      <c r="BP7935" s="3"/>
    </row>
    <row r="7936" spans="1:68" x14ac:dyDescent="0.25">
      <c r="A7936" s="1"/>
      <c r="B7936" s="2"/>
      <c r="BJ7936" s="3"/>
      <c r="BL7936" s="3"/>
      <c r="BN7936" s="3"/>
      <c r="BP7936" s="3"/>
    </row>
    <row r="7937" spans="1:68" x14ac:dyDescent="0.25">
      <c r="A7937" s="1"/>
      <c r="B7937" s="2"/>
      <c r="BJ7937" s="3"/>
      <c r="BL7937" s="3"/>
      <c r="BN7937" s="3"/>
      <c r="BP7937" s="3"/>
    </row>
    <row r="7938" spans="1:68" x14ac:dyDescent="0.25">
      <c r="A7938" s="1"/>
      <c r="B7938" s="2"/>
      <c r="BJ7938" s="3"/>
      <c r="BL7938" s="3"/>
      <c r="BN7938" s="3"/>
      <c r="BP7938" s="3"/>
    </row>
    <row r="7939" spans="1:68" x14ac:dyDescent="0.25">
      <c r="A7939" s="1"/>
      <c r="B7939" s="2"/>
      <c r="BJ7939" s="3"/>
      <c r="BL7939" s="3"/>
      <c r="BN7939" s="3"/>
      <c r="BP7939" s="3"/>
    </row>
    <row r="7940" spans="1:68" x14ac:dyDescent="0.25">
      <c r="A7940" s="1"/>
      <c r="B7940" s="2"/>
      <c r="BJ7940" s="3"/>
      <c r="BL7940" s="3"/>
      <c r="BN7940" s="3"/>
      <c r="BP7940" s="3"/>
    </row>
    <row r="7941" spans="1:68" x14ac:dyDescent="0.25">
      <c r="A7941" s="1"/>
      <c r="B7941" s="2"/>
      <c r="BJ7941" s="3"/>
      <c r="BL7941" s="3"/>
      <c r="BN7941" s="3"/>
      <c r="BP7941" s="3"/>
    </row>
    <row r="7942" spans="1:68" x14ac:dyDescent="0.25">
      <c r="A7942" s="1"/>
      <c r="B7942" s="2"/>
      <c r="BJ7942" s="3"/>
      <c r="BL7942" s="3"/>
      <c r="BN7942" s="3"/>
      <c r="BP7942" s="3"/>
    </row>
    <row r="7943" spans="1:68" x14ac:dyDescent="0.25">
      <c r="A7943" s="1"/>
      <c r="B7943" s="2"/>
      <c r="BJ7943" s="3"/>
      <c r="BL7943" s="3"/>
      <c r="BN7943" s="3"/>
      <c r="BP7943" s="3"/>
    </row>
    <row r="7944" spans="1:68" x14ac:dyDescent="0.25">
      <c r="A7944" s="1"/>
      <c r="B7944" s="2"/>
      <c r="BJ7944" s="3"/>
      <c r="BL7944" s="3"/>
      <c r="BN7944" s="3"/>
      <c r="BP7944" s="3"/>
    </row>
    <row r="7945" spans="1:68" x14ac:dyDescent="0.25">
      <c r="A7945" s="1"/>
      <c r="B7945" s="2"/>
      <c r="BJ7945" s="3"/>
      <c r="BL7945" s="3"/>
      <c r="BN7945" s="3"/>
      <c r="BP7945" s="3"/>
    </row>
    <row r="7946" spans="1:68" x14ac:dyDescent="0.25">
      <c r="A7946" s="1"/>
      <c r="B7946" s="2"/>
      <c r="BJ7946" s="3"/>
      <c r="BL7946" s="3"/>
      <c r="BN7946" s="3"/>
      <c r="BP7946" s="3"/>
    </row>
    <row r="7947" spans="1:68" x14ac:dyDescent="0.25">
      <c r="A7947" s="1"/>
      <c r="B7947" s="2"/>
      <c r="BJ7947" s="3"/>
      <c r="BL7947" s="3"/>
      <c r="BN7947" s="3"/>
      <c r="BP7947" s="3"/>
    </row>
    <row r="7948" spans="1:68" x14ac:dyDescent="0.25">
      <c r="A7948" s="1"/>
      <c r="B7948" s="2"/>
      <c r="BJ7948" s="3"/>
      <c r="BL7948" s="3"/>
      <c r="BN7948" s="3"/>
      <c r="BP7948" s="3"/>
    </row>
    <row r="7949" spans="1:68" x14ac:dyDescent="0.25">
      <c r="A7949" s="1"/>
      <c r="B7949" s="2"/>
      <c r="BJ7949" s="3"/>
      <c r="BL7949" s="3"/>
      <c r="BN7949" s="3"/>
      <c r="BP7949" s="3"/>
    </row>
    <row r="7950" spans="1:68" x14ac:dyDescent="0.25">
      <c r="A7950" s="1"/>
      <c r="B7950" s="2"/>
      <c r="BJ7950" s="3"/>
      <c r="BL7950" s="3"/>
      <c r="BN7950" s="3"/>
      <c r="BP7950" s="3"/>
    </row>
    <row r="7951" spans="1:68" x14ac:dyDescent="0.25">
      <c r="A7951" s="1"/>
      <c r="B7951" s="2"/>
      <c r="BJ7951" s="3"/>
      <c r="BL7951" s="3"/>
      <c r="BN7951" s="3"/>
      <c r="BP7951" s="3"/>
    </row>
    <row r="7952" spans="1:68" x14ac:dyDescent="0.25">
      <c r="A7952" s="1"/>
      <c r="B7952" s="2"/>
      <c r="BJ7952" s="3"/>
      <c r="BL7952" s="3"/>
      <c r="BN7952" s="3"/>
      <c r="BP7952" s="3"/>
    </row>
    <row r="7953" spans="1:68" x14ac:dyDescent="0.25">
      <c r="A7953" s="1"/>
      <c r="B7953" s="2"/>
      <c r="BJ7953" s="3"/>
      <c r="BL7953" s="3"/>
      <c r="BN7953" s="3"/>
      <c r="BP7953" s="3"/>
    </row>
    <row r="7954" spans="1:68" x14ac:dyDescent="0.25">
      <c r="A7954" s="1"/>
      <c r="B7954" s="2"/>
      <c r="BJ7954" s="3"/>
      <c r="BL7954" s="3"/>
      <c r="BN7954" s="3"/>
      <c r="BP7954" s="3"/>
    </row>
    <row r="7955" spans="1:68" x14ac:dyDescent="0.25">
      <c r="A7955" s="1"/>
      <c r="B7955" s="2"/>
      <c r="BJ7955" s="3"/>
      <c r="BL7955" s="3"/>
      <c r="BN7955" s="3"/>
      <c r="BP7955" s="3"/>
    </row>
    <row r="7956" spans="1:68" x14ac:dyDescent="0.25">
      <c r="A7956" s="1"/>
      <c r="B7956" s="2"/>
      <c r="BJ7956" s="3"/>
      <c r="BL7956" s="3"/>
      <c r="BN7956" s="3"/>
      <c r="BP7956" s="3"/>
    </row>
    <row r="7957" spans="1:68" x14ac:dyDescent="0.25">
      <c r="A7957" s="1"/>
      <c r="B7957" s="2"/>
      <c r="BJ7957" s="3"/>
      <c r="BL7957" s="3"/>
      <c r="BN7957" s="3"/>
      <c r="BP7957" s="3"/>
    </row>
    <row r="7958" spans="1:68" x14ac:dyDescent="0.25">
      <c r="A7958" s="1"/>
      <c r="B7958" s="2"/>
      <c r="BJ7958" s="3"/>
      <c r="BL7958" s="3"/>
      <c r="BN7958" s="3"/>
      <c r="BP7958" s="3"/>
    </row>
    <row r="7959" spans="1:68" x14ac:dyDescent="0.25">
      <c r="A7959" s="1"/>
      <c r="B7959" s="2"/>
      <c r="BJ7959" s="3"/>
      <c r="BL7959" s="3"/>
      <c r="BN7959" s="3"/>
      <c r="BP7959" s="3"/>
    </row>
    <row r="7960" spans="1:68" x14ac:dyDescent="0.25">
      <c r="A7960" s="1"/>
      <c r="B7960" s="2"/>
      <c r="BJ7960" s="3"/>
      <c r="BL7960" s="3"/>
      <c r="BN7960" s="3"/>
      <c r="BP7960" s="3"/>
    </row>
    <row r="7961" spans="1:68" x14ac:dyDescent="0.25">
      <c r="A7961" s="1"/>
      <c r="B7961" s="2"/>
      <c r="BJ7961" s="3"/>
      <c r="BL7961" s="3"/>
      <c r="BN7961" s="3"/>
      <c r="BP7961" s="3"/>
    </row>
    <row r="7962" spans="1:68" x14ac:dyDescent="0.25">
      <c r="A7962" s="1"/>
      <c r="B7962" s="2"/>
      <c r="BJ7962" s="3"/>
      <c r="BL7962" s="3"/>
      <c r="BN7962" s="3"/>
      <c r="BP7962" s="3"/>
    </row>
    <row r="7963" spans="1:68" x14ac:dyDescent="0.25">
      <c r="A7963" s="1"/>
      <c r="B7963" s="2"/>
      <c r="BJ7963" s="3"/>
      <c r="BL7963" s="3"/>
      <c r="BN7963" s="3"/>
      <c r="BP7963" s="3"/>
    </row>
    <row r="7964" spans="1:68" x14ac:dyDescent="0.25">
      <c r="A7964" s="1"/>
      <c r="B7964" s="2"/>
      <c r="BJ7964" s="3"/>
      <c r="BL7964" s="3"/>
      <c r="BN7964" s="3"/>
      <c r="BP7964" s="3"/>
    </row>
    <row r="7965" spans="1:68" x14ac:dyDescent="0.25">
      <c r="A7965" s="1"/>
      <c r="B7965" s="2"/>
      <c r="BJ7965" s="3"/>
      <c r="BL7965" s="3"/>
      <c r="BN7965" s="3"/>
      <c r="BP7965" s="3"/>
    </row>
    <row r="7966" spans="1:68" x14ac:dyDescent="0.25">
      <c r="A7966" s="1"/>
      <c r="B7966" s="2"/>
      <c r="BJ7966" s="3"/>
      <c r="BL7966" s="3"/>
      <c r="BN7966" s="3"/>
      <c r="BP7966" s="3"/>
    </row>
    <row r="7967" spans="1:68" x14ac:dyDescent="0.25">
      <c r="A7967" s="1"/>
      <c r="B7967" s="2"/>
      <c r="BJ7967" s="3"/>
      <c r="BL7967" s="3"/>
      <c r="BN7967" s="3"/>
      <c r="BP7967" s="3"/>
    </row>
    <row r="7968" spans="1:68" x14ac:dyDescent="0.25">
      <c r="A7968" s="1"/>
      <c r="B7968" s="2"/>
      <c r="BJ7968" s="3"/>
      <c r="BL7968" s="3"/>
      <c r="BN7968" s="3"/>
      <c r="BP7968" s="3"/>
    </row>
    <row r="7969" spans="1:68" x14ac:dyDescent="0.25">
      <c r="A7969" s="1"/>
      <c r="B7969" s="2"/>
      <c r="BJ7969" s="3"/>
      <c r="BL7969" s="3"/>
      <c r="BN7969" s="3"/>
      <c r="BP7969" s="3"/>
    </row>
    <row r="7970" spans="1:68" x14ac:dyDescent="0.25">
      <c r="A7970" s="1"/>
      <c r="B7970" s="2"/>
      <c r="BJ7970" s="3"/>
      <c r="BL7970" s="3"/>
      <c r="BN7970" s="3"/>
      <c r="BP7970" s="3"/>
    </row>
    <row r="7971" spans="1:68" x14ac:dyDescent="0.25">
      <c r="A7971" s="1"/>
      <c r="B7971" s="2"/>
      <c r="BJ7971" s="3"/>
      <c r="BL7971" s="3"/>
      <c r="BN7971" s="3"/>
      <c r="BP7971" s="3"/>
    </row>
    <row r="7972" spans="1:68" x14ac:dyDescent="0.25">
      <c r="A7972" s="1"/>
      <c r="B7972" s="2"/>
      <c r="BJ7972" s="3"/>
      <c r="BL7972" s="3"/>
      <c r="BN7972" s="3"/>
      <c r="BP7972" s="3"/>
    </row>
    <row r="7973" spans="1:68" x14ac:dyDescent="0.25">
      <c r="A7973" s="1"/>
      <c r="B7973" s="2"/>
      <c r="BJ7973" s="3"/>
      <c r="BL7973" s="3"/>
      <c r="BN7973" s="3"/>
      <c r="BP7973" s="3"/>
    </row>
    <row r="7974" spans="1:68" x14ac:dyDescent="0.25">
      <c r="A7974" s="1"/>
      <c r="B7974" s="2"/>
      <c r="BJ7974" s="3"/>
      <c r="BL7974" s="3"/>
      <c r="BN7974" s="3"/>
      <c r="BP7974" s="3"/>
    </row>
    <row r="7975" spans="1:68" x14ac:dyDescent="0.25">
      <c r="A7975" s="1"/>
      <c r="B7975" s="2"/>
      <c r="BJ7975" s="3"/>
      <c r="BL7975" s="3"/>
      <c r="BN7975" s="3"/>
      <c r="BP7975" s="3"/>
    </row>
    <row r="7976" spans="1:68" x14ac:dyDescent="0.25">
      <c r="A7976" s="1"/>
      <c r="B7976" s="2"/>
      <c r="BJ7976" s="3"/>
      <c r="BL7976" s="3"/>
      <c r="BN7976" s="3"/>
      <c r="BP7976" s="3"/>
    </row>
    <row r="7977" spans="1:68" x14ac:dyDescent="0.25">
      <c r="A7977" s="1"/>
      <c r="B7977" s="2"/>
      <c r="BJ7977" s="3"/>
      <c r="BL7977" s="3"/>
      <c r="BN7977" s="3"/>
      <c r="BP7977" s="3"/>
    </row>
    <row r="7978" spans="1:68" x14ac:dyDescent="0.25">
      <c r="A7978" s="1"/>
      <c r="B7978" s="2"/>
      <c r="BJ7978" s="3"/>
      <c r="BL7978" s="3"/>
      <c r="BN7978" s="3"/>
      <c r="BP7978" s="3"/>
    </row>
    <row r="7979" spans="1:68" x14ac:dyDescent="0.25">
      <c r="A7979" s="1"/>
      <c r="B7979" s="2"/>
      <c r="BJ7979" s="3"/>
      <c r="BL7979" s="3"/>
      <c r="BN7979" s="3"/>
      <c r="BP7979" s="3"/>
    </row>
    <row r="7980" spans="1:68" x14ac:dyDescent="0.25">
      <c r="A7980" s="1"/>
      <c r="B7980" s="2"/>
      <c r="BJ7980" s="3"/>
      <c r="BL7980" s="3"/>
      <c r="BN7980" s="3"/>
      <c r="BP7980" s="3"/>
    </row>
    <row r="7981" spans="1:68" x14ac:dyDescent="0.25">
      <c r="A7981" s="1"/>
      <c r="B7981" s="2"/>
      <c r="BJ7981" s="3"/>
      <c r="BL7981" s="3"/>
      <c r="BN7981" s="3"/>
      <c r="BP7981" s="3"/>
    </row>
    <row r="7982" spans="1:68" x14ac:dyDescent="0.25">
      <c r="A7982" s="1"/>
      <c r="B7982" s="2"/>
      <c r="BJ7982" s="3"/>
      <c r="BL7982" s="3"/>
      <c r="BN7982" s="3"/>
      <c r="BP7982" s="3"/>
    </row>
    <row r="7983" spans="1:68" x14ac:dyDescent="0.25">
      <c r="A7983" s="1"/>
      <c r="B7983" s="2"/>
      <c r="BJ7983" s="3"/>
      <c r="BL7983" s="3"/>
      <c r="BN7983" s="3"/>
      <c r="BP7983" s="3"/>
    </row>
    <row r="7984" spans="1:68" x14ac:dyDescent="0.25">
      <c r="A7984" s="1"/>
      <c r="B7984" s="2"/>
      <c r="BJ7984" s="3"/>
      <c r="BL7984" s="3"/>
      <c r="BN7984" s="3"/>
      <c r="BP7984" s="3"/>
    </row>
    <row r="7985" spans="1:68" x14ac:dyDescent="0.25">
      <c r="A7985" s="1"/>
      <c r="B7985" s="2"/>
      <c r="BJ7985" s="3"/>
      <c r="BL7985" s="3"/>
      <c r="BN7985" s="3"/>
      <c r="BP7985" s="3"/>
    </row>
    <row r="7986" spans="1:68" x14ac:dyDescent="0.25">
      <c r="A7986" s="1"/>
      <c r="B7986" s="2"/>
      <c r="BJ7986" s="3"/>
      <c r="BL7986" s="3"/>
      <c r="BN7986" s="3"/>
      <c r="BP7986" s="3"/>
    </row>
    <row r="7987" spans="1:68" x14ac:dyDescent="0.25">
      <c r="A7987" s="1"/>
      <c r="B7987" s="2"/>
      <c r="BJ7987" s="3"/>
      <c r="BL7987" s="3"/>
      <c r="BN7987" s="3"/>
      <c r="BP7987" s="3"/>
    </row>
    <row r="7988" spans="1:68" x14ac:dyDescent="0.25">
      <c r="A7988" s="1"/>
      <c r="B7988" s="2"/>
      <c r="BJ7988" s="3"/>
      <c r="BL7988" s="3"/>
      <c r="BN7988" s="3"/>
      <c r="BP7988" s="3"/>
    </row>
    <row r="7989" spans="1:68" x14ac:dyDescent="0.25">
      <c r="A7989" s="1"/>
      <c r="B7989" s="2"/>
      <c r="BJ7989" s="3"/>
      <c r="BL7989" s="3"/>
      <c r="BN7989" s="3"/>
      <c r="BP7989" s="3"/>
    </row>
    <row r="7990" spans="1:68" x14ac:dyDescent="0.25">
      <c r="A7990" s="1"/>
      <c r="B7990" s="2"/>
      <c r="BJ7990" s="3"/>
      <c r="BL7990" s="3"/>
      <c r="BN7990" s="3"/>
      <c r="BP7990" s="3"/>
    </row>
    <row r="7991" spans="1:68" x14ac:dyDescent="0.25">
      <c r="A7991" s="1"/>
      <c r="B7991" s="2"/>
      <c r="BJ7991" s="3"/>
      <c r="BL7991" s="3"/>
      <c r="BN7991" s="3"/>
      <c r="BP7991" s="3"/>
    </row>
    <row r="7992" spans="1:68" x14ac:dyDescent="0.25">
      <c r="A7992" s="1"/>
      <c r="B7992" s="2"/>
      <c r="BJ7992" s="3"/>
      <c r="BL7992" s="3"/>
      <c r="BN7992" s="3"/>
      <c r="BP7992" s="3"/>
    </row>
    <row r="7993" spans="1:68" x14ac:dyDescent="0.25">
      <c r="A7993" s="1"/>
      <c r="B7993" s="2"/>
      <c r="BJ7993" s="3"/>
      <c r="BL7993" s="3"/>
      <c r="BN7993" s="3"/>
      <c r="BP7993" s="3"/>
    </row>
    <row r="7994" spans="1:68" x14ac:dyDescent="0.25">
      <c r="A7994" s="1"/>
      <c r="B7994" s="2"/>
      <c r="BJ7994" s="3"/>
      <c r="BL7994" s="3"/>
      <c r="BN7994" s="3"/>
      <c r="BP7994" s="3"/>
    </row>
    <row r="7995" spans="1:68" x14ac:dyDescent="0.25">
      <c r="A7995" s="1"/>
      <c r="B7995" s="2"/>
      <c r="BJ7995" s="3"/>
      <c r="BL7995" s="3"/>
      <c r="BN7995" s="3"/>
      <c r="BP7995" s="3"/>
    </row>
    <row r="7996" spans="1:68" x14ac:dyDescent="0.25">
      <c r="A7996" s="1"/>
      <c r="B7996" s="2"/>
      <c r="BJ7996" s="3"/>
      <c r="BL7996" s="3"/>
      <c r="BN7996" s="3"/>
      <c r="BP7996" s="3"/>
    </row>
    <row r="7997" spans="1:68" x14ac:dyDescent="0.25">
      <c r="A7997" s="1"/>
      <c r="B7997" s="2"/>
      <c r="BJ7997" s="3"/>
      <c r="BL7997" s="3"/>
      <c r="BN7997" s="3"/>
      <c r="BP7997" s="3"/>
    </row>
    <row r="7998" spans="1:68" x14ac:dyDescent="0.25">
      <c r="A7998" s="1"/>
      <c r="B7998" s="2"/>
      <c r="BJ7998" s="3"/>
      <c r="BL7998" s="3"/>
      <c r="BN7998" s="3"/>
      <c r="BP7998" s="3"/>
    </row>
    <row r="7999" spans="1:68" x14ac:dyDescent="0.25">
      <c r="A7999" s="1"/>
      <c r="B7999" s="2"/>
      <c r="BJ7999" s="3"/>
      <c r="BL7999" s="3"/>
      <c r="BN7999" s="3"/>
      <c r="BP7999" s="3"/>
    </row>
    <row r="8000" spans="1:68" x14ac:dyDescent="0.25">
      <c r="A8000" s="1"/>
      <c r="B8000" s="2"/>
      <c r="BJ8000" s="3"/>
      <c r="BL8000" s="3"/>
      <c r="BN8000" s="3"/>
      <c r="BP8000" s="3"/>
    </row>
    <row r="8001" spans="1:68" x14ac:dyDescent="0.25">
      <c r="A8001" s="1"/>
      <c r="B8001" s="2"/>
      <c r="BJ8001" s="3"/>
      <c r="BL8001" s="3"/>
      <c r="BN8001" s="3"/>
      <c r="BP8001" s="3"/>
    </row>
    <row r="8002" spans="1:68" x14ac:dyDescent="0.25">
      <c r="A8002" s="1"/>
      <c r="B8002" s="2"/>
      <c r="BJ8002" s="3"/>
      <c r="BL8002" s="3"/>
      <c r="BN8002" s="3"/>
      <c r="BP8002" s="3"/>
    </row>
    <row r="8003" spans="1:68" x14ac:dyDescent="0.25">
      <c r="A8003" s="1"/>
      <c r="B8003" s="2"/>
      <c r="BJ8003" s="3"/>
      <c r="BL8003" s="3"/>
      <c r="BN8003" s="3"/>
      <c r="BP8003" s="3"/>
    </row>
    <row r="8004" spans="1:68" x14ac:dyDescent="0.25">
      <c r="A8004" s="1"/>
      <c r="B8004" s="2"/>
      <c r="BJ8004" s="3"/>
      <c r="BL8004" s="3"/>
      <c r="BN8004" s="3"/>
      <c r="BP8004" s="3"/>
    </row>
    <row r="8005" spans="1:68" x14ac:dyDescent="0.25">
      <c r="A8005" s="1"/>
      <c r="B8005" s="2"/>
      <c r="BJ8005" s="3"/>
      <c r="BL8005" s="3"/>
      <c r="BN8005" s="3"/>
      <c r="BP8005" s="3"/>
    </row>
    <row r="8006" spans="1:68" x14ac:dyDescent="0.25">
      <c r="A8006" s="1"/>
      <c r="B8006" s="2"/>
      <c r="BJ8006" s="3"/>
      <c r="BL8006" s="3"/>
      <c r="BN8006" s="3"/>
      <c r="BP8006" s="3"/>
    </row>
    <row r="8007" spans="1:68" x14ac:dyDescent="0.25">
      <c r="A8007" s="1"/>
      <c r="B8007" s="2"/>
      <c r="BJ8007" s="3"/>
      <c r="BL8007" s="3"/>
      <c r="BN8007" s="3"/>
      <c r="BP8007" s="3"/>
    </row>
    <row r="8008" spans="1:68" x14ac:dyDescent="0.25">
      <c r="A8008" s="1"/>
      <c r="B8008" s="2"/>
      <c r="BJ8008" s="3"/>
      <c r="BL8008" s="3"/>
      <c r="BN8008" s="3"/>
      <c r="BP8008" s="3"/>
    </row>
    <row r="8009" spans="1:68" x14ac:dyDescent="0.25">
      <c r="A8009" s="1"/>
      <c r="B8009" s="2"/>
      <c r="BJ8009" s="3"/>
      <c r="BL8009" s="3"/>
      <c r="BN8009" s="3"/>
      <c r="BP8009" s="3"/>
    </row>
    <row r="8010" spans="1:68" x14ac:dyDescent="0.25">
      <c r="A8010" s="1"/>
      <c r="B8010" s="2"/>
      <c r="BJ8010" s="3"/>
      <c r="BL8010" s="3"/>
      <c r="BN8010" s="3"/>
      <c r="BP8010" s="3"/>
    </row>
    <row r="8011" spans="1:68" x14ac:dyDescent="0.25">
      <c r="A8011" s="1"/>
      <c r="B8011" s="2"/>
      <c r="BJ8011" s="3"/>
      <c r="BL8011" s="3"/>
      <c r="BN8011" s="3"/>
      <c r="BP8011" s="3"/>
    </row>
    <row r="8012" spans="1:68" x14ac:dyDescent="0.25">
      <c r="A8012" s="1"/>
      <c r="B8012" s="2"/>
      <c r="BJ8012" s="3"/>
      <c r="BL8012" s="3"/>
      <c r="BN8012" s="3"/>
      <c r="BP8012" s="3"/>
    </row>
    <row r="8013" spans="1:68" x14ac:dyDescent="0.25">
      <c r="A8013" s="1"/>
      <c r="B8013" s="2"/>
      <c r="BJ8013" s="3"/>
      <c r="BL8013" s="3"/>
      <c r="BN8013" s="3"/>
      <c r="BP8013" s="3"/>
    </row>
    <row r="8014" spans="1:68" x14ac:dyDescent="0.25">
      <c r="A8014" s="1"/>
      <c r="B8014" s="2"/>
      <c r="BJ8014" s="3"/>
      <c r="BL8014" s="3"/>
      <c r="BN8014" s="3"/>
      <c r="BP8014" s="3"/>
    </row>
    <row r="8015" spans="1:68" x14ac:dyDescent="0.25">
      <c r="A8015" s="1"/>
      <c r="B8015" s="2"/>
      <c r="BJ8015" s="3"/>
      <c r="BL8015" s="3"/>
      <c r="BN8015" s="3"/>
      <c r="BP8015" s="3"/>
    </row>
    <row r="8016" spans="1:68" x14ac:dyDescent="0.25">
      <c r="A8016" s="1"/>
      <c r="B8016" s="2"/>
      <c r="BJ8016" s="3"/>
      <c r="BL8016" s="3"/>
      <c r="BN8016" s="3"/>
      <c r="BP8016" s="3"/>
    </row>
    <row r="8017" spans="1:68" x14ac:dyDescent="0.25">
      <c r="A8017" s="1"/>
      <c r="B8017" s="2"/>
      <c r="BJ8017" s="3"/>
      <c r="BL8017" s="3"/>
      <c r="BN8017" s="3"/>
      <c r="BP8017" s="3"/>
    </row>
    <row r="8018" spans="1:68" x14ac:dyDescent="0.25">
      <c r="A8018" s="1"/>
      <c r="B8018" s="2"/>
      <c r="BJ8018" s="3"/>
      <c r="BL8018" s="3"/>
      <c r="BN8018" s="3"/>
      <c r="BP8018" s="3"/>
    </row>
    <row r="8019" spans="1:68" x14ac:dyDescent="0.25">
      <c r="A8019" s="1"/>
      <c r="B8019" s="2"/>
      <c r="BJ8019" s="3"/>
      <c r="BL8019" s="3"/>
      <c r="BN8019" s="3"/>
      <c r="BP8019" s="3"/>
    </row>
    <row r="8020" spans="1:68" x14ac:dyDescent="0.25">
      <c r="A8020" s="1"/>
      <c r="B8020" s="2"/>
      <c r="BJ8020" s="3"/>
      <c r="BL8020" s="3"/>
      <c r="BN8020" s="3"/>
      <c r="BP8020" s="3"/>
    </row>
    <row r="8021" spans="1:68" x14ac:dyDescent="0.25">
      <c r="A8021" s="1"/>
      <c r="B8021" s="2"/>
      <c r="BJ8021" s="3"/>
      <c r="BL8021" s="3"/>
      <c r="BN8021" s="3"/>
      <c r="BP8021" s="3"/>
    </row>
    <row r="8022" spans="1:68" x14ac:dyDescent="0.25">
      <c r="A8022" s="1"/>
      <c r="B8022" s="2"/>
      <c r="BJ8022" s="3"/>
      <c r="BL8022" s="3"/>
      <c r="BN8022" s="3"/>
      <c r="BP8022" s="3"/>
    </row>
    <row r="8023" spans="1:68" x14ac:dyDescent="0.25">
      <c r="A8023" s="1"/>
      <c r="B8023" s="2"/>
      <c r="BJ8023" s="3"/>
      <c r="BL8023" s="3"/>
      <c r="BN8023" s="3"/>
      <c r="BP8023" s="3"/>
    </row>
    <row r="8024" spans="1:68" x14ac:dyDescent="0.25">
      <c r="A8024" s="1"/>
      <c r="B8024" s="2"/>
      <c r="BJ8024" s="3"/>
      <c r="BL8024" s="3"/>
      <c r="BN8024" s="3"/>
      <c r="BP8024" s="3"/>
    </row>
    <row r="8025" spans="1:68" x14ac:dyDescent="0.25">
      <c r="A8025" s="1"/>
      <c r="B8025" s="2"/>
      <c r="BJ8025" s="3"/>
      <c r="BL8025" s="3"/>
      <c r="BN8025" s="3"/>
      <c r="BP8025" s="3"/>
    </row>
    <row r="8026" spans="1:68" x14ac:dyDescent="0.25">
      <c r="A8026" s="1"/>
      <c r="B8026" s="2"/>
      <c r="BJ8026" s="3"/>
      <c r="BL8026" s="3"/>
      <c r="BN8026" s="3"/>
      <c r="BP8026" s="3"/>
    </row>
    <row r="8027" spans="1:68" x14ac:dyDescent="0.25">
      <c r="A8027" s="1"/>
      <c r="B8027" s="2"/>
      <c r="BJ8027" s="3"/>
      <c r="BL8027" s="3"/>
      <c r="BN8027" s="3"/>
      <c r="BP8027" s="3"/>
    </row>
    <row r="8028" spans="1:68" x14ac:dyDescent="0.25">
      <c r="A8028" s="1"/>
      <c r="B8028" s="2"/>
      <c r="BJ8028" s="3"/>
      <c r="BL8028" s="3"/>
      <c r="BN8028" s="3"/>
      <c r="BP8028" s="3"/>
    </row>
    <row r="8029" spans="1:68" x14ac:dyDescent="0.25">
      <c r="A8029" s="1"/>
      <c r="B8029" s="2"/>
      <c r="BJ8029" s="3"/>
      <c r="BL8029" s="3"/>
      <c r="BN8029" s="3"/>
      <c r="BP8029" s="3"/>
    </row>
    <row r="8030" spans="1:68" x14ac:dyDescent="0.25">
      <c r="A8030" s="1"/>
      <c r="B8030" s="2"/>
      <c r="BJ8030" s="3"/>
      <c r="BL8030" s="3"/>
      <c r="BN8030" s="3"/>
      <c r="BP8030" s="3"/>
    </row>
    <row r="8031" spans="1:68" x14ac:dyDescent="0.25">
      <c r="A8031" s="1"/>
      <c r="B8031" s="2"/>
      <c r="BJ8031" s="3"/>
      <c r="BL8031" s="3"/>
      <c r="BN8031" s="3"/>
      <c r="BP8031" s="3"/>
    </row>
    <row r="8032" spans="1:68" x14ac:dyDescent="0.25">
      <c r="A8032" s="1"/>
      <c r="B8032" s="2"/>
      <c r="BJ8032" s="3"/>
      <c r="BL8032" s="3"/>
      <c r="BN8032" s="3"/>
      <c r="BP8032" s="3"/>
    </row>
    <row r="8033" spans="1:68" x14ac:dyDescent="0.25">
      <c r="A8033" s="1"/>
      <c r="B8033" s="2"/>
      <c r="BJ8033" s="3"/>
      <c r="BL8033" s="3"/>
      <c r="BN8033" s="3"/>
      <c r="BP8033" s="3"/>
    </row>
    <row r="8034" spans="1:68" x14ac:dyDescent="0.25">
      <c r="A8034" s="1"/>
      <c r="B8034" s="2"/>
      <c r="BJ8034" s="3"/>
      <c r="BL8034" s="3"/>
      <c r="BN8034" s="3"/>
      <c r="BP8034" s="3"/>
    </row>
    <row r="8035" spans="1:68" x14ac:dyDescent="0.25">
      <c r="A8035" s="1"/>
      <c r="B8035" s="2"/>
      <c r="BJ8035" s="3"/>
      <c r="BL8035" s="3"/>
      <c r="BN8035" s="3"/>
      <c r="BP8035" s="3"/>
    </row>
    <row r="8036" spans="1:68" x14ac:dyDescent="0.25">
      <c r="A8036" s="1"/>
      <c r="B8036" s="2"/>
      <c r="BJ8036" s="3"/>
      <c r="BL8036" s="3"/>
      <c r="BN8036" s="3"/>
      <c r="BP8036" s="3"/>
    </row>
    <row r="8037" spans="1:68" x14ac:dyDescent="0.25">
      <c r="A8037" s="1"/>
      <c r="B8037" s="2"/>
      <c r="BJ8037" s="3"/>
      <c r="BL8037" s="3"/>
      <c r="BN8037" s="3"/>
      <c r="BP8037" s="3"/>
    </row>
    <row r="8038" spans="1:68" x14ac:dyDescent="0.25">
      <c r="A8038" s="1"/>
      <c r="B8038" s="2"/>
      <c r="BJ8038" s="3"/>
      <c r="BL8038" s="3"/>
      <c r="BN8038" s="3"/>
      <c r="BP8038" s="3"/>
    </row>
    <row r="8039" spans="1:68" x14ac:dyDescent="0.25">
      <c r="A8039" s="1"/>
      <c r="B8039" s="2"/>
      <c r="BJ8039" s="3"/>
      <c r="BL8039" s="3"/>
      <c r="BN8039" s="3"/>
      <c r="BP8039" s="3"/>
    </row>
    <row r="8040" spans="1:68" x14ac:dyDescent="0.25">
      <c r="A8040" s="1"/>
      <c r="B8040" s="2"/>
      <c r="BJ8040" s="3"/>
      <c r="BL8040" s="3"/>
      <c r="BN8040" s="3"/>
      <c r="BP8040" s="3"/>
    </row>
    <row r="8041" spans="1:68" x14ac:dyDescent="0.25">
      <c r="A8041" s="1"/>
      <c r="B8041" s="2"/>
      <c r="BJ8041" s="3"/>
      <c r="BL8041" s="3"/>
      <c r="BN8041" s="3"/>
      <c r="BP8041" s="3"/>
    </row>
    <row r="8042" spans="1:68" x14ac:dyDescent="0.25">
      <c r="A8042" s="1"/>
      <c r="B8042" s="2"/>
      <c r="BJ8042" s="3"/>
      <c r="BL8042" s="3"/>
      <c r="BN8042" s="3"/>
      <c r="BP8042" s="3"/>
    </row>
    <row r="8043" spans="1:68" x14ac:dyDescent="0.25">
      <c r="A8043" s="1"/>
      <c r="B8043" s="2"/>
      <c r="BJ8043" s="3"/>
      <c r="BL8043" s="3"/>
      <c r="BN8043" s="3"/>
      <c r="BP8043" s="3"/>
    </row>
    <row r="8044" spans="1:68" x14ac:dyDescent="0.25">
      <c r="A8044" s="1"/>
      <c r="B8044" s="2"/>
      <c r="BJ8044" s="3"/>
      <c r="BL8044" s="3"/>
      <c r="BN8044" s="3"/>
      <c r="BP8044" s="3"/>
    </row>
    <row r="8045" spans="1:68" x14ac:dyDescent="0.25">
      <c r="A8045" s="1"/>
      <c r="B8045" s="2"/>
      <c r="BJ8045" s="3"/>
      <c r="BL8045" s="3"/>
      <c r="BN8045" s="3"/>
      <c r="BP8045" s="3"/>
    </row>
    <row r="8046" spans="1:68" x14ac:dyDescent="0.25">
      <c r="A8046" s="1"/>
      <c r="B8046" s="2"/>
      <c r="BJ8046" s="3"/>
      <c r="BL8046" s="3"/>
      <c r="BN8046" s="3"/>
      <c r="BP8046" s="3"/>
    </row>
    <row r="8047" spans="1:68" x14ac:dyDescent="0.25">
      <c r="A8047" s="1"/>
      <c r="B8047" s="2"/>
      <c r="BJ8047" s="3"/>
      <c r="BL8047" s="3"/>
      <c r="BN8047" s="3"/>
      <c r="BP8047" s="3"/>
    </row>
    <row r="8048" spans="1:68" x14ac:dyDescent="0.25">
      <c r="A8048" s="1"/>
      <c r="B8048" s="2"/>
      <c r="BJ8048" s="3"/>
      <c r="BL8048" s="3"/>
      <c r="BN8048" s="3"/>
      <c r="BP8048" s="3"/>
    </row>
    <row r="8049" spans="1:68" x14ac:dyDescent="0.25">
      <c r="A8049" s="1"/>
      <c r="B8049" s="2"/>
      <c r="BJ8049" s="3"/>
      <c r="BL8049" s="3"/>
      <c r="BN8049" s="3"/>
      <c r="BP8049" s="3"/>
    </row>
    <row r="8050" spans="1:68" x14ac:dyDescent="0.25">
      <c r="A8050" s="1"/>
      <c r="B8050" s="2"/>
      <c r="BJ8050" s="3"/>
      <c r="BL8050" s="3"/>
      <c r="BN8050" s="3"/>
      <c r="BP8050" s="3"/>
    </row>
    <row r="8051" spans="1:68" x14ac:dyDescent="0.25">
      <c r="A8051" s="1"/>
      <c r="B8051" s="2"/>
      <c r="BJ8051" s="3"/>
      <c r="BL8051" s="3"/>
      <c r="BN8051" s="3"/>
      <c r="BP8051" s="3"/>
    </row>
    <row r="8052" spans="1:68" x14ac:dyDescent="0.25">
      <c r="A8052" s="1"/>
      <c r="B8052" s="2"/>
      <c r="BJ8052" s="3"/>
      <c r="BL8052" s="3"/>
      <c r="BN8052" s="3"/>
      <c r="BP8052" s="3"/>
    </row>
    <row r="8053" spans="1:68" x14ac:dyDescent="0.25">
      <c r="A8053" s="1"/>
      <c r="B8053" s="2"/>
      <c r="BJ8053" s="3"/>
      <c r="BL8053" s="3"/>
      <c r="BN8053" s="3"/>
      <c r="BP8053" s="3"/>
    </row>
    <row r="8054" spans="1:68" x14ac:dyDescent="0.25">
      <c r="A8054" s="1"/>
      <c r="B8054" s="2"/>
      <c r="BJ8054" s="3"/>
      <c r="BL8054" s="3"/>
      <c r="BN8054" s="3"/>
      <c r="BP8054" s="3"/>
    </row>
    <row r="8055" spans="1:68" x14ac:dyDescent="0.25">
      <c r="A8055" s="1"/>
      <c r="B8055" s="2"/>
      <c r="BJ8055" s="3"/>
      <c r="BL8055" s="3"/>
      <c r="BN8055" s="3"/>
      <c r="BP8055" s="3"/>
    </row>
    <row r="8056" spans="1:68" x14ac:dyDescent="0.25">
      <c r="A8056" s="1"/>
      <c r="B8056" s="2"/>
      <c r="BJ8056" s="3"/>
      <c r="BL8056" s="3"/>
      <c r="BN8056" s="3"/>
      <c r="BP8056" s="3"/>
    </row>
    <row r="8057" spans="1:68" x14ac:dyDescent="0.25">
      <c r="A8057" s="1"/>
      <c r="B8057" s="2"/>
      <c r="BJ8057" s="3"/>
      <c r="BL8057" s="3"/>
      <c r="BN8057" s="3"/>
      <c r="BP8057" s="3"/>
    </row>
    <row r="8058" spans="1:68" x14ac:dyDescent="0.25">
      <c r="A8058" s="1"/>
      <c r="B8058" s="2"/>
      <c r="BJ8058" s="3"/>
      <c r="BL8058" s="3"/>
      <c r="BN8058" s="3"/>
      <c r="BP8058" s="3"/>
    </row>
    <row r="8059" spans="1:68" x14ac:dyDescent="0.25">
      <c r="A8059" s="1"/>
      <c r="B8059" s="2"/>
      <c r="BJ8059" s="3"/>
      <c r="BL8059" s="3"/>
      <c r="BN8059" s="3"/>
      <c r="BP8059" s="3"/>
    </row>
    <row r="8060" spans="1:68" x14ac:dyDescent="0.25">
      <c r="A8060" s="1"/>
      <c r="B8060" s="2"/>
      <c r="BJ8060" s="3"/>
      <c r="BL8060" s="3"/>
      <c r="BN8060" s="3"/>
      <c r="BP8060" s="3"/>
    </row>
    <row r="8061" spans="1:68" x14ac:dyDescent="0.25">
      <c r="A8061" s="1"/>
      <c r="B8061" s="2"/>
      <c r="BJ8061" s="3"/>
      <c r="BL8061" s="3"/>
      <c r="BN8061" s="3"/>
      <c r="BP8061" s="3"/>
    </row>
    <row r="8062" spans="1:68" x14ac:dyDescent="0.25">
      <c r="A8062" s="1"/>
      <c r="B8062" s="2"/>
      <c r="BJ8062" s="3"/>
      <c r="BL8062" s="3"/>
      <c r="BN8062" s="3"/>
      <c r="BP8062" s="3"/>
    </row>
    <row r="8063" spans="1:68" x14ac:dyDescent="0.25">
      <c r="A8063" s="1"/>
      <c r="B8063" s="2"/>
      <c r="BJ8063" s="3"/>
      <c r="BL8063" s="3"/>
      <c r="BN8063" s="3"/>
      <c r="BP8063" s="3"/>
    </row>
    <row r="8064" spans="1:68" x14ac:dyDescent="0.25">
      <c r="A8064" s="1"/>
      <c r="B8064" s="2"/>
      <c r="BJ8064" s="3"/>
      <c r="BL8064" s="3"/>
      <c r="BN8064" s="3"/>
      <c r="BP8064" s="3"/>
    </row>
    <row r="8065" spans="1:68" x14ac:dyDescent="0.25">
      <c r="A8065" s="1"/>
      <c r="B8065" s="2"/>
      <c r="BJ8065" s="3"/>
      <c r="BL8065" s="3"/>
      <c r="BN8065" s="3"/>
      <c r="BP8065" s="3"/>
    </row>
    <row r="8066" spans="1:68" x14ac:dyDescent="0.25">
      <c r="A8066" s="1"/>
      <c r="B8066" s="2"/>
      <c r="BJ8066" s="3"/>
      <c r="BL8066" s="3"/>
      <c r="BN8066" s="3"/>
      <c r="BP8066" s="3"/>
    </row>
    <row r="8067" spans="1:68" x14ac:dyDescent="0.25">
      <c r="A8067" s="1"/>
      <c r="B8067" s="2"/>
      <c r="BJ8067" s="3"/>
      <c r="BL8067" s="3"/>
      <c r="BN8067" s="3"/>
      <c r="BP8067" s="3"/>
    </row>
    <row r="8068" spans="1:68" x14ac:dyDescent="0.25">
      <c r="A8068" s="1"/>
      <c r="B8068" s="2"/>
      <c r="BJ8068" s="3"/>
      <c r="BL8068" s="3"/>
      <c r="BN8068" s="3"/>
      <c r="BP8068" s="3"/>
    </row>
    <row r="8069" spans="1:68" x14ac:dyDescent="0.25">
      <c r="A8069" s="1"/>
      <c r="B8069" s="2"/>
      <c r="BJ8069" s="3"/>
      <c r="BL8069" s="3"/>
      <c r="BN8069" s="3"/>
      <c r="BP8069" s="3"/>
    </row>
    <row r="8070" spans="1:68" x14ac:dyDescent="0.25">
      <c r="A8070" s="1"/>
      <c r="B8070" s="2"/>
      <c r="BJ8070" s="3"/>
      <c r="BL8070" s="3"/>
      <c r="BN8070" s="3"/>
      <c r="BP8070" s="3"/>
    </row>
    <row r="8071" spans="1:68" x14ac:dyDescent="0.25">
      <c r="A8071" s="1"/>
      <c r="B8071" s="2"/>
      <c r="BJ8071" s="3"/>
      <c r="BL8071" s="3"/>
      <c r="BN8071" s="3"/>
      <c r="BP8071" s="3"/>
    </row>
    <row r="8072" spans="1:68" x14ac:dyDescent="0.25">
      <c r="A8072" s="1"/>
      <c r="B8072" s="2"/>
      <c r="BJ8072" s="3"/>
      <c r="BL8072" s="3"/>
      <c r="BN8072" s="3"/>
      <c r="BP8072" s="3"/>
    </row>
    <row r="8073" spans="1:68" x14ac:dyDescent="0.25">
      <c r="A8073" s="1"/>
      <c r="B8073" s="2"/>
      <c r="BJ8073" s="3"/>
      <c r="BL8073" s="3"/>
      <c r="BN8073" s="3"/>
      <c r="BP8073" s="3"/>
    </row>
    <row r="8074" spans="1:68" x14ac:dyDescent="0.25">
      <c r="A8074" s="1"/>
      <c r="B8074" s="2"/>
      <c r="BJ8074" s="3"/>
      <c r="BL8074" s="3"/>
      <c r="BN8074" s="3"/>
      <c r="BP8074" s="3"/>
    </row>
    <row r="8075" spans="1:68" x14ac:dyDescent="0.25">
      <c r="A8075" s="1"/>
      <c r="B8075" s="2"/>
      <c r="BJ8075" s="3"/>
      <c r="BL8075" s="3"/>
      <c r="BN8075" s="3"/>
      <c r="BP8075" s="3"/>
    </row>
    <row r="8076" spans="1:68" x14ac:dyDescent="0.25">
      <c r="A8076" s="1"/>
      <c r="B8076" s="2"/>
      <c r="BJ8076" s="3"/>
      <c r="BL8076" s="3"/>
      <c r="BN8076" s="3"/>
      <c r="BP8076" s="3"/>
    </row>
    <row r="8077" spans="1:68" x14ac:dyDescent="0.25">
      <c r="A8077" s="1"/>
      <c r="B8077" s="2"/>
      <c r="BJ8077" s="3"/>
      <c r="BL8077" s="3"/>
      <c r="BN8077" s="3"/>
      <c r="BP8077" s="3"/>
    </row>
    <row r="8078" spans="1:68" x14ac:dyDescent="0.25">
      <c r="A8078" s="1"/>
      <c r="B8078" s="2"/>
      <c r="BJ8078" s="3"/>
      <c r="BL8078" s="3"/>
      <c r="BN8078" s="3"/>
      <c r="BP8078" s="3"/>
    </row>
    <row r="8079" spans="1:68" x14ac:dyDescent="0.25">
      <c r="A8079" s="1"/>
      <c r="B8079" s="2"/>
      <c r="BJ8079" s="3"/>
      <c r="BL8079" s="3"/>
      <c r="BN8079" s="3"/>
      <c r="BP8079" s="3"/>
    </row>
    <row r="8080" spans="1:68" x14ac:dyDescent="0.25">
      <c r="A8080" s="1"/>
      <c r="B8080" s="2"/>
      <c r="BJ8080" s="3"/>
      <c r="BL8080" s="3"/>
      <c r="BN8080" s="3"/>
      <c r="BP8080" s="3"/>
    </row>
    <row r="8081" spans="1:68" x14ac:dyDescent="0.25">
      <c r="A8081" s="1"/>
      <c r="B8081" s="2"/>
      <c r="BJ8081" s="3"/>
      <c r="BL8081" s="3"/>
      <c r="BN8081" s="3"/>
      <c r="BP8081" s="3"/>
    </row>
    <row r="8082" spans="1:68" x14ac:dyDescent="0.25">
      <c r="A8082" s="1"/>
      <c r="B8082" s="2"/>
      <c r="BJ8082" s="3"/>
      <c r="BL8082" s="3"/>
      <c r="BN8082" s="3"/>
      <c r="BP8082" s="3"/>
    </row>
    <row r="8083" spans="1:68" x14ac:dyDescent="0.25">
      <c r="A8083" s="1"/>
      <c r="B8083" s="2"/>
      <c r="BJ8083" s="3"/>
      <c r="BL8083" s="3"/>
      <c r="BN8083" s="3"/>
      <c r="BP8083" s="3"/>
    </row>
    <row r="8084" spans="1:68" x14ac:dyDescent="0.25">
      <c r="A8084" s="1"/>
      <c r="B8084" s="2"/>
      <c r="BJ8084" s="3"/>
      <c r="BL8084" s="3"/>
      <c r="BN8084" s="3"/>
      <c r="BP8084" s="3"/>
    </row>
    <row r="8085" spans="1:68" x14ac:dyDescent="0.25">
      <c r="A8085" s="1"/>
      <c r="B8085" s="2"/>
      <c r="BJ8085" s="3"/>
      <c r="BL8085" s="3"/>
      <c r="BN8085" s="3"/>
      <c r="BP8085" s="3"/>
    </row>
    <row r="8086" spans="1:68" x14ac:dyDescent="0.25">
      <c r="A8086" s="1"/>
      <c r="B8086" s="2"/>
      <c r="BJ8086" s="3"/>
      <c r="BL8086" s="3"/>
      <c r="BN8086" s="3"/>
      <c r="BP8086" s="3"/>
    </row>
    <row r="8087" spans="1:68" x14ac:dyDescent="0.25">
      <c r="A8087" s="1"/>
      <c r="B8087" s="2"/>
      <c r="BJ8087" s="3"/>
      <c r="BL8087" s="3"/>
      <c r="BN8087" s="3"/>
      <c r="BP8087" s="3"/>
    </row>
    <row r="8088" spans="1:68" x14ac:dyDescent="0.25">
      <c r="A8088" s="1"/>
      <c r="B8088" s="2"/>
      <c r="BJ8088" s="3"/>
      <c r="BL8088" s="3"/>
      <c r="BN8088" s="3"/>
      <c r="BP8088" s="3"/>
    </row>
    <row r="8089" spans="1:68" x14ac:dyDescent="0.25">
      <c r="A8089" s="1"/>
      <c r="B8089" s="2"/>
      <c r="BJ8089" s="3"/>
      <c r="BL8089" s="3"/>
      <c r="BN8089" s="3"/>
      <c r="BP8089" s="3"/>
    </row>
    <row r="8090" spans="1:68" x14ac:dyDescent="0.25">
      <c r="A8090" s="1"/>
      <c r="B8090" s="2"/>
      <c r="BJ8090" s="3"/>
      <c r="BL8090" s="3"/>
      <c r="BN8090" s="3"/>
      <c r="BP8090" s="3"/>
    </row>
    <row r="8091" spans="1:68" x14ac:dyDescent="0.25">
      <c r="A8091" s="1"/>
      <c r="B8091" s="2"/>
      <c r="BJ8091" s="3"/>
      <c r="BL8091" s="3"/>
      <c r="BN8091" s="3"/>
      <c r="BP8091" s="3"/>
    </row>
    <row r="8092" spans="1:68" x14ac:dyDescent="0.25">
      <c r="A8092" s="1"/>
      <c r="B8092" s="2"/>
      <c r="BJ8092" s="3"/>
      <c r="BL8092" s="3"/>
      <c r="BN8092" s="3"/>
      <c r="BP8092" s="3"/>
    </row>
    <row r="8093" spans="1:68" x14ac:dyDescent="0.25">
      <c r="A8093" s="1"/>
      <c r="B8093" s="2"/>
      <c r="BJ8093" s="3"/>
      <c r="BL8093" s="3"/>
      <c r="BN8093" s="3"/>
      <c r="BP8093" s="3"/>
    </row>
    <row r="8094" spans="1:68" x14ac:dyDescent="0.25">
      <c r="A8094" s="1"/>
      <c r="B8094" s="2"/>
      <c r="BJ8094" s="3"/>
      <c r="BL8094" s="3"/>
      <c r="BN8094" s="3"/>
      <c r="BP8094" s="3"/>
    </row>
    <row r="8095" spans="1:68" x14ac:dyDescent="0.25">
      <c r="A8095" s="1"/>
      <c r="B8095" s="2"/>
      <c r="BJ8095" s="3"/>
      <c r="BL8095" s="3"/>
      <c r="BN8095" s="3"/>
      <c r="BP8095" s="3"/>
    </row>
    <row r="8096" spans="1:68" x14ac:dyDescent="0.25">
      <c r="A8096" s="1"/>
      <c r="B8096" s="2"/>
      <c r="BJ8096" s="3"/>
      <c r="BL8096" s="3"/>
      <c r="BN8096" s="3"/>
      <c r="BP8096" s="3"/>
    </row>
    <row r="8097" spans="1:68" x14ac:dyDescent="0.25">
      <c r="A8097" s="1"/>
      <c r="B8097" s="2"/>
      <c r="BJ8097" s="3"/>
      <c r="BL8097" s="3"/>
      <c r="BN8097" s="3"/>
      <c r="BP8097" s="3"/>
    </row>
    <row r="8098" spans="1:68" x14ac:dyDescent="0.25">
      <c r="A8098" s="1"/>
      <c r="B8098" s="2"/>
      <c r="BJ8098" s="3"/>
      <c r="BL8098" s="3"/>
      <c r="BN8098" s="3"/>
      <c r="BP8098" s="3"/>
    </row>
    <row r="8099" spans="1:68" x14ac:dyDescent="0.25">
      <c r="A8099" s="1"/>
      <c r="B8099" s="2"/>
      <c r="BJ8099" s="3"/>
      <c r="BL8099" s="3"/>
      <c r="BN8099" s="3"/>
      <c r="BP8099" s="3"/>
    </row>
    <row r="8100" spans="1:68" x14ac:dyDescent="0.25">
      <c r="A8100" s="1"/>
      <c r="B8100" s="2"/>
      <c r="BJ8100" s="3"/>
      <c r="BL8100" s="3"/>
      <c r="BN8100" s="3"/>
      <c r="BP8100" s="3"/>
    </row>
    <row r="8101" spans="1:68" x14ac:dyDescent="0.25">
      <c r="A8101" s="1"/>
      <c r="B8101" s="2"/>
      <c r="BJ8101" s="3"/>
      <c r="BL8101" s="3"/>
      <c r="BN8101" s="3"/>
      <c r="BP8101" s="3"/>
    </row>
    <row r="8102" spans="1:68" x14ac:dyDescent="0.25">
      <c r="A8102" s="1"/>
      <c r="B8102" s="2"/>
      <c r="BJ8102" s="3"/>
      <c r="BL8102" s="3"/>
      <c r="BN8102" s="3"/>
      <c r="BP8102" s="3"/>
    </row>
    <row r="8103" spans="1:68" x14ac:dyDescent="0.25">
      <c r="A8103" s="1"/>
      <c r="B8103" s="2"/>
      <c r="BJ8103" s="3"/>
      <c r="BL8103" s="3"/>
      <c r="BN8103" s="3"/>
      <c r="BP8103" s="3"/>
    </row>
    <row r="8104" spans="1:68" x14ac:dyDescent="0.25">
      <c r="A8104" s="1"/>
      <c r="B8104" s="2"/>
      <c r="BJ8104" s="3"/>
      <c r="BL8104" s="3"/>
      <c r="BN8104" s="3"/>
      <c r="BP8104" s="3"/>
    </row>
    <row r="8105" spans="1:68" x14ac:dyDescent="0.25">
      <c r="A8105" s="1"/>
      <c r="B8105" s="2"/>
      <c r="BJ8105" s="3"/>
      <c r="BL8105" s="3"/>
      <c r="BN8105" s="3"/>
      <c r="BP8105" s="3"/>
    </row>
    <row r="8106" spans="1:68" x14ac:dyDescent="0.25">
      <c r="A8106" s="1"/>
      <c r="B8106" s="2"/>
      <c r="BJ8106" s="3"/>
      <c r="BL8106" s="3"/>
      <c r="BN8106" s="3"/>
      <c r="BP8106" s="3"/>
    </row>
    <row r="8107" spans="1:68" x14ac:dyDescent="0.25">
      <c r="A8107" s="1"/>
      <c r="B8107" s="2"/>
      <c r="BJ8107" s="3"/>
      <c r="BL8107" s="3"/>
      <c r="BN8107" s="3"/>
      <c r="BP8107" s="3"/>
    </row>
    <row r="8108" spans="1:68" x14ac:dyDescent="0.25">
      <c r="A8108" s="1"/>
      <c r="B8108" s="2"/>
      <c r="BJ8108" s="3"/>
      <c r="BL8108" s="3"/>
      <c r="BN8108" s="3"/>
      <c r="BP8108" s="3"/>
    </row>
    <row r="8109" spans="1:68" x14ac:dyDescent="0.25">
      <c r="A8109" s="1"/>
      <c r="B8109" s="2"/>
      <c r="BJ8109" s="3"/>
      <c r="BL8109" s="3"/>
      <c r="BN8109" s="3"/>
      <c r="BP8109" s="3"/>
    </row>
    <row r="8110" spans="1:68" x14ac:dyDescent="0.25">
      <c r="A8110" s="1"/>
      <c r="B8110" s="2"/>
      <c r="BJ8110" s="3"/>
      <c r="BL8110" s="3"/>
      <c r="BN8110" s="3"/>
      <c r="BP8110" s="3"/>
    </row>
    <row r="8111" spans="1:68" x14ac:dyDescent="0.25">
      <c r="A8111" s="1"/>
      <c r="B8111" s="2"/>
      <c r="BJ8111" s="3"/>
      <c r="BL8111" s="3"/>
      <c r="BN8111" s="3"/>
      <c r="BP8111" s="3"/>
    </row>
    <row r="8112" spans="1:68" x14ac:dyDescent="0.25">
      <c r="A8112" s="1"/>
      <c r="B8112" s="2"/>
      <c r="BJ8112" s="3"/>
      <c r="BL8112" s="3"/>
      <c r="BN8112" s="3"/>
      <c r="BP8112" s="3"/>
    </row>
    <row r="8113" spans="1:68" x14ac:dyDescent="0.25">
      <c r="A8113" s="1"/>
      <c r="B8113" s="2"/>
      <c r="BJ8113" s="3"/>
      <c r="BL8113" s="3"/>
      <c r="BN8113" s="3"/>
      <c r="BP8113" s="3"/>
    </row>
    <row r="8114" spans="1:68" x14ac:dyDescent="0.25">
      <c r="A8114" s="1"/>
      <c r="B8114" s="2"/>
      <c r="BJ8114" s="3"/>
      <c r="BL8114" s="3"/>
      <c r="BN8114" s="3"/>
      <c r="BP8114" s="3"/>
    </row>
    <row r="8115" spans="1:68" x14ac:dyDescent="0.25">
      <c r="A8115" s="1"/>
      <c r="B8115" s="2"/>
      <c r="BJ8115" s="3"/>
      <c r="BL8115" s="3"/>
      <c r="BN8115" s="3"/>
      <c r="BP8115" s="3"/>
    </row>
    <row r="8116" spans="1:68" x14ac:dyDescent="0.25">
      <c r="A8116" s="1"/>
      <c r="B8116" s="2"/>
      <c r="BJ8116" s="3"/>
      <c r="BL8116" s="3"/>
      <c r="BN8116" s="3"/>
      <c r="BP8116" s="3"/>
    </row>
    <row r="8117" spans="1:68" x14ac:dyDescent="0.25">
      <c r="A8117" s="1"/>
      <c r="B8117" s="2"/>
      <c r="BJ8117" s="3"/>
      <c r="BL8117" s="3"/>
      <c r="BN8117" s="3"/>
      <c r="BP8117" s="3"/>
    </row>
    <row r="8118" spans="1:68" x14ac:dyDescent="0.25">
      <c r="A8118" s="1"/>
      <c r="B8118" s="2"/>
      <c r="BJ8118" s="3"/>
      <c r="BL8118" s="3"/>
      <c r="BN8118" s="3"/>
      <c r="BP8118" s="3"/>
    </row>
    <row r="8119" spans="1:68" x14ac:dyDescent="0.25">
      <c r="A8119" s="1"/>
      <c r="B8119" s="2"/>
      <c r="BJ8119" s="3"/>
      <c r="BL8119" s="3"/>
      <c r="BN8119" s="3"/>
      <c r="BP8119" s="3"/>
    </row>
    <row r="8120" spans="1:68" x14ac:dyDescent="0.25">
      <c r="A8120" s="1"/>
      <c r="B8120" s="2"/>
      <c r="BJ8120" s="3"/>
      <c r="BL8120" s="3"/>
      <c r="BN8120" s="3"/>
      <c r="BP8120" s="3"/>
    </row>
    <row r="8121" spans="1:68" x14ac:dyDescent="0.25">
      <c r="A8121" s="1"/>
      <c r="B8121" s="2"/>
      <c r="BJ8121" s="3"/>
      <c r="BL8121" s="3"/>
      <c r="BN8121" s="3"/>
      <c r="BP8121" s="3"/>
    </row>
    <row r="8122" spans="1:68" x14ac:dyDescent="0.25">
      <c r="A8122" s="1"/>
      <c r="B8122" s="2"/>
      <c r="BJ8122" s="3"/>
      <c r="BL8122" s="3"/>
      <c r="BN8122" s="3"/>
      <c r="BP8122" s="3"/>
    </row>
    <row r="8123" spans="1:68" x14ac:dyDescent="0.25">
      <c r="A8123" s="1"/>
      <c r="B8123" s="2"/>
      <c r="BJ8123" s="3"/>
      <c r="BL8123" s="3"/>
      <c r="BN8123" s="3"/>
      <c r="BP8123" s="3"/>
    </row>
    <row r="8124" spans="1:68" x14ac:dyDescent="0.25">
      <c r="A8124" s="1"/>
      <c r="B8124" s="2"/>
      <c r="BJ8124" s="3"/>
      <c r="BL8124" s="3"/>
      <c r="BN8124" s="3"/>
      <c r="BP8124" s="3"/>
    </row>
    <row r="8125" spans="1:68" x14ac:dyDescent="0.25">
      <c r="A8125" s="1"/>
      <c r="B8125" s="2"/>
      <c r="BJ8125" s="3"/>
      <c r="BL8125" s="3"/>
      <c r="BN8125" s="3"/>
      <c r="BP8125" s="3"/>
    </row>
    <row r="8126" spans="1:68" x14ac:dyDescent="0.25">
      <c r="A8126" s="1"/>
      <c r="B8126" s="2"/>
      <c r="BJ8126" s="3"/>
      <c r="BL8126" s="3"/>
      <c r="BN8126" s="3"/>
      <c r="BP8126" s="3"/>
    </row>
    <row r="8127" spans="1:68" x14ac:dyDescent="0.25">
      <c r="A8127" s="1"/>
      <c r="B8127" s="2"/>
      <c r="BJ8127" s="3"/>
      <c r="BL8127" s="3"/>
      <c r="BN8127" s="3"/>
      <c r="BP8127" s="3"/>
    </row>
    <row r="8128" spans="1:68" x14ac:dyDescent="0.25">
      <c r="A8128" s="1"/>
      <c r="B8128" s="2"/>
      <c r="BJ8128" s="3"/>
      <c r="BL8128" s="3"/>
      <c r="BN8128" s="3"/>
      <c r="BP8128" s="3"/>
    </row>
    <row r="8129" spans="1:68" x14ac:dyDescent="0.25">
      <c r="A8129" s="1"/>
      <c r="B8129" s="2"/>
      <c r="BJ8129" s="3"/>
      <c r="BL8129" s="3"/>
      <c r="BN8129" s="3"/>
      <c r="BP8129" s="3"/>
    </row>
    <row r="8130" spans="1:68" x14ac:dyDescent="0.25">
      <c r="A8130" s="1"/>
      <c r="B8130" s="2"/>
      <c r="BJ8130" s="3"/>
      <c r="BL8130" s="3"/>
      <c r="BN8130" s="3"/>
      <c r="BP8130" s="3"/>
    </row>
    <row r="8131" spans="1:68" x14ac:dyDescent="0.25">
      <c r="A8131" s="1"/>
      <c r="B8131" s="2"/>
      <c r="BJ8131" s="3"/>
      <c r="BL8131" s="3"/>
      <c r="BN8131" s="3"/>
      <c r="BP8131" s="3"/>
    </row>
    <row r="8132" spans="1:68" x14ac:dyDescent="0.25">
      <c r="A8132" s="1"/>
      <c r="B8132" s="2"/>
      <c r="BJ8132" s="3"/>
      <c r="BL8132" s="3"/>
      <c r="BN8132" s="3"/>
      <c r="BP8132" s="3"/>
    </row>
    <row r="8133" spans="1:68" x14ac:dyDescent="0.25">
      <c r="A8133" s="1"/>
      <c r="B8133" s="2"/>
      <c r="BJ8133" s="3"/>
      <c r="BL8133" s="3"/>
      <c r="BN8133" s="3"/>
      <c r="BP8133" s="3"/>
    </row>
    <row r="8134" spans="1:68" x14ac:dyDescent="0.25">
      <c r="A8134" s="1"/>
      <c r="B8134" s="2"/>
      <c r="BJ8134" s="3"/>
      <c r="BL8134" s="3"/>
      <c r="BN8134" s="3"/>
      <c r="BP8134" s="3"/>
    </row>
    <row r="8135" spans="1:68" x14ac:dyDescent="0.25">
      <c r="A8135" s="1"/>
      <c r="B8135" s="2"/>
      <c r="BJ8135" s="3"/>
      <c r="BL8135" s="3"/>
      <c r="BN8135" s="3"/>
      <c r="BP8135" s="3"/>
    </row>
    <row r="8136" spans="1:68" x14ac:dyDescent="0.25">
      <c r="A8136" s="1"/>
      <c r="B8136" s="2"/>
      <c r="BJ8136" s="3"/>
      <c r="BL8136" s="3"/>
      <c r="BN8136" s="3"/>
      <c r="BP8136" s="3"/>
    </row>
    <row r="8137" spans="1:68" x14ac:dyDescent="0.25">
      <c r="A8137" s="1"/>
      <c r="B8137" s="2"/>
      <c r="BJ8137" s="3"/>
      <c r="BL8137" s="3"/>
      <c r="BN8137" s="3"/>
      <c r="BP8137" s="3"/>
    </row>
    <row r="8138" spans="1:68" x14ac:dyDescent="0.25">
      <c r="A8138" s="1"/>
      <c r="B8138" s="2"/>
      <c r="BJ8138" s="3"/>
      <c r="BL8138" s="3"/>
      <c r="BN8138" s="3"/>
      <c r="BP8138" s="3"/>
    </row>
    <row r="8139" spans="1:68" x14ac:dyDescent="0.25">
      <c r="A8139" s="1"/>
      <c r="B8139" s="2"/>
      <c r="BJ8139" s="3"/>
      <c r="BL8139" s="3"/>
      <c r="BN8139" s="3"/>
      <c r="BP8139" s="3"/>
    </row>
    <row r="8140" spans="1:68" x14ac:dyDescent="0.25">
      <c r="A8140" s="1"/>
      <c r="B8140" s="2"/>
      <c r="BJ8140" s="3"/>
      <c r="BL8140" s="3"/>
      <c r="BN8140" s="3"/>
      <c r="BP8140" s="3"/>
    </row>
    <row r="8141" spans="1:68" x14ac:dyDescent="0.25">
      <c r="A8141" s="1"/>
      <c r="B8141" s="2"/>
      <c r="BJ8141" s="3"/>
      <c r="BL8141" s="3"/>
      <c r="BN8141" s="3"/>
      <c r="BP8141" s="3"/>
    </row>
    <row r="8142" spans="1:68" x14ac:dyDescent="0.25">
      <c r="A8142" s="1"/>
      <c r="B8142" s="2"/>
      <c r="BJ8142" s="3"/>
      <c r="BL8142" s="3"/>
      <c r="BN8142" s="3"/>
      <c r="BP8142" s="3"/>
    </row>
    <row r="8143" spans="1:68" x14ac:dyDescent="0.25">
      <c r="A8143" s="1"/>
      <c r="B8143" s="2"/>
      <c r="BJ8143" s="3"/>
      <c r="BL8143" s="3"/>
      <c r="BN8143" s="3"/>
      <c r="BP8143" s="3"/>
    </row>
    <row r="8144" spans="1:68" x14ac:dyDescent="0.25">
      <c r="A8144" s="1"/>
      <c r="B8144" s="2"/>
      <c r="BJ8144" s="3"/>
      <c r="BL8144" s="3"/>
      <c r="BN8144" s="3"/>
      <c r="BP8144" s="3"/>
    </row>
    <row r="8145" spans="1:68" x14ac:dyDescent="0.25">
      <c r="A8145" s="1"/>
      <c r="B8145" s="2"/>
      <c r="BJ8145" s="3"/>
      <c r="BL8145" s="3"/>
      <c r="BN8145" s="3"/>
      <c r="BP8145" s="3"/>
    </row>
    <row r="8146" spans="1:68" x14ac:dyDescent="0.25">
      <c r="A8146" s="1"/>
      <c r="B8146" s="2"/>
      <c r="BJ8146" s="3"/>
      <c r="BL8146" s="3"/>
      <c r="BN8146" s="3"/>
      <c r="BP8146" s="3"/>
    </row>
    <row r="8147" spans="1:68" x14ac:dyDescent="0.25">
      <c r="A8147" s="1"/>
      <c r="B8147" s="2"/>
      <c r="BJ8147" s="3"/>
      <c r="BL8147" s="3"/>
      <c r="BN8147" s="3"/>
      <c r="BP8147" s="3"/>
    </row>
    <row r="8148" spans="1:68" x14ac:dyDescent="0.25">
      <c r="A8148" s="1"/>
      <c r="B8148" s="2"/>
      <c r="BJ8148" s="3"/>
      <c r="BL8148" s="3"/>
      <c r="BN8148" s="3"/>
      <c r="BP8148" s="3"/>
    </row>
    <row r="8149" spans="1:68" x14ac:dyDescent="0.25">
      <c r="A8149" s="1"/>
      <c r="B8149" s="2"/>
      <c r="BJ8149" s="3"/>
      <c r="BL8149" s="3"/>
      <c r="BN8149" s="3"/>
      <c r="BP8149" s="3"/>
    </row>
    <row r="8150" spans="1:68" x14ac:dyDescent="0.25">
      <c r="A8150" s="1"/>
      <c r="B8150" s="2"/>
      <c r="BJ8150" s="3"/>
      <c r="BL8150" s="3"/>
      <c r="BN8150" s="3"/>
      <c r="BP8150" s="3"/>
    </row>
    <row r="8151" spans="1:68" x14ac:dyDescent="0.25">
      <c r="A8151" s="1"/>
      <c r="B8151" s="2"/>
      <c r="BJ8151" s="3"/>
      <c r="BL8151" s="3"/>
      <c r="BN8151" s="3"/>
      <c r="BP8151" s="3"/>
    </row>
    <row r="8152" spans="1:68" x14ac:dyDescent="0.25">
      <c r="A8152" s="1"/>
      <c r="B8152" s="2"/>
      <c r="BJ8152" s="3"/>
      <c r="BL8152" s="3"/>
      <c r="BN8152" s="3"/>
      <c r="BP8152" s="3"/>
    </row>
    <row r="8153" spans="1:68" x14ac:dyDescent="0.25">
      <c r="A8153" s="1"/>
      <c r="B8153" s="2"/>
      <c r="BJ8153" s="3"/>
      <c r="BL8153" s="3"/>
      <c r="BN8153" s="3"/>
      <c r="BP8153" s="3"/>
    </row>
    <row r="8154" spans="1:68" x14ac:dyDescent="0.25">
      <c r="A8154" s="1"/>
      <c r="B8154" s="2"/>
      <c r="BJ8154" s="3"/>
      <c r="BL8154" s="3"/>
      <c r="BN8154" s="3"/>
      <c r="BP8154" s="3"/>
    </row>
    <row r="8155" spans="1:68" x14ac:dyDescent="0.25">
      <c r="A8155" s="1"/>
      <c r="B8155" s="2"/>
      <c r="BJ8155" s="3"/>
      <c r="BL8155" s="3"/>
      <c r="BN8155" s="3"/>
      <c r="BP8155" s="3"/>
    </row>
    <row r="8156" spans="1:68" x14ac:dyDescent="0.25">
      <c r="A8156" s="1"/>
      <c r="B8156" s="2"/>
      <c r="BJ8156" s="3"/>
      <c r="BL8156" s="3"/>
      <c r="BN8156" s="3"/>
      <c r="BP8156" s="3"/>
    </row>
    <row r="8157" spans="1:68" x14ac:dyDescent="0.25">
      <c r="A8157" s="1"/>
      <c r="B8157" s="2"/>
      <c r="BJ8157" s="3"/>
      <c r="BL8157" s="3"/>
      <c r="BN8157" s="3"/>
      <c r="BP8157" s="3"/>
    </row>
    <row r="8158" spans="1:68" x14ac:dyDescent="0.25">
      <c r="A8158" s="1"/>
      <c r="B8158" s="2"/>
      <c r="BJ8158" s="3"/>
      <c r="BL8158" s="3"/>
      <c r="BN8158" s="3"/>
      <c r="BP8158" s="3"/>
    </row>
    <row r="8159" spans="1:68" x14ac:dyDescent="0.25">
      <c r="A8159" s="1"/>
      <c r="B8159" s="2"/>
      <c r="BJ8159" s="3"/>
      <c r="BL8159" s="3"/>
      <c r="BN8159" s="3"/>
      <c r="BP8159" s="3"/>
    </row>
    <row r="8160" spans="1:68" x14ac:dyDescent="0.25">
      <c r="A8160" s="1"/>
      <c r="B8160" s="2"/>
      <c r="BJ8160" s="3"/>
      <c r="BL8160" s="3"/>
      <c r="BN8160" s="3"/>
      <c r="BP8160" s="3"/>
    </row>
    <row r="8161" spans="1:68" x14ac:dyDescent="0.25">
      <c r="A8161" s="1"/>
      <c r="B8161" s="2"/>
      <c r="BJ8161" s="3"/>
      <c r="BL8161" s="3"/>
      <c r="BN8161" s="3"/>
      <c r="BP8161" s="3"/>
    </row>
    <row r="8162" spans="1:68" x14ac:dyDescent="0.25">
      <c r="A8162" s="1"/>
      <c r="B8162" s="2"/>
      <c r="BJ8162" s="3"/>
      <c r="BL8162" s="3"/>
      <c r="BN8162" s="3"/>
      <c r="BP8162" s="3"/>
    </row>
    <row r="8163" spans="1:68" x14ac:dyDescent="0.25">
      <c r="A8163" s="1"/>
      <c r="B8163" s="2"/>
      <c r="BJ8163" s="3"/>
      <c r="BL8163" s="3"/>
      <c r="BN8163" s="3"/>
      <c r="BP8163" s="3"/>
    </row>
    <row r="8164" spans="1:68" x14ac:dyDescent="0.25">
      <c r="A8164" s="1"/>
      <c r="B8164" s="2"/>
      <c r="BJ8164" s="3"/>
      <c r="BL8164" s="3"/>
      <c r="BN8164" s="3"/>
      <c r="BP8164" s="3"/>
    </row>
    <row r="8165" spans="1:68" x14ac:dyDescent="0.25">
      <c r="A8165" s="1"/>
      <c r="B8165" s="2"/>
      <c r="BJ8165" s="3"/>
      <c r="BL8165" s="3"/>
      <c r="BN8165" s="3"/>
      <c r="BP8165" s="3"/>
    </row>
    <row r="8166" spans="1:68" x14ac:dyDescent="0.25">
      <c r="A8166" s="1"/>
      <c r="B8166" s="2"/>
      <c r="BJ8166" s="3"/>
      <c r="BL8166" s="3"/>
      <c r="BN8166" s="3"/>
      <c r="BP8166" s="3"/>
    </row>
    <row r="8167" spans="1:68" x14ac:dyDescent="0.25">
      <c r="A8167" s="1"/>
      <c r="B8167" s="2"/>
      <c r="BJ8167" s="3"/>
      <c r="BL8167" s="3"/>
      <c r="BN8167" s="3"/>
      <c r="BP8167" s="3"/>
    </row>
    <row r="8168" spans="1:68" x14ac:dyDescent="0.25">
      <c r="A8168" s="1"/>
      <c r="B8168" s="2"/>
      <c r="BJ8168" s="3"/>
      <c r="BL8168" s="3"/>
      <c r="BN8168" s="3"/>
      <c r="BP8168" s="3"/>
    </row>
    <row r="8169" spans="1:68" x14ac:dyDescent="0.25">
      <c r="A8169" s="1"/>
      <c r="B8169" s="2"/>
      <c r="BJ8169" s="3"/>
      <c r="BL8169" s="3"/>
      <c r="BN8169" s="3"/>
      <c r="BP8169" s="3"/>
    </row>
    <row r="8170" spans="1:68" x14ac:dyDescent="0.25">
      <c r="A8170" s="1"/>
      <c r="B8170" s="2"/>
      <c r="BJ8170" s="3"/>
      <c r="BL8170" s="3"/>
      <c r="BN8170" s="3"/>
      <c r="BP8170" s="3"/>
    </row>
    <row r="8171" spans="1:68" x14ac:dyDescent="0.25">
      <c r="A8171" s="1"/>
      <c r="B8171" s="2"/>
      <c r="BJ8171" s="3"/>
      <c r="BL8171" s="3"/>
      <c r="BN8171" s="3"/>
      <c r="BP8171" s="3"/>
    </row>
    <row r="8172" spans="1:68" x14ac:dyDescent="0.25">
      <c r="A8172" s="1"/>
      <c r="B8172" s="2"/>
      <c r="BJ8172" s="3"/>
      <c r="BL8172" s="3"/>
      <c r="BN8172" s="3"/>
      <c r="BP8172" s="3"/>
    </row>
    <row r="8173" spans="1:68" x14ac:dyDescent="0.25">
      <c r="A8173" s="1"/>
      <c r="B8173" s="2"/>
      <c r="BJ8173" s="3"/>
      <c r="BL8173" s="3"/>
      <c r="BN8173" s="3"/>
      <c r="BP8173" s="3"/>
    </row>
    <row r="8174" spans="1:68" x14ac:dyDescent="0.25">
      <c r="A8174" s="1"/>
      <c r="B8174" s="2"/>
      <c r="BJ8174" s="3"/>
      <c r="BL8174" s="3"/>
      <c r="BN8174" s="3"/>
      <c r="BP8174" s="3"/>
    </row>
    <row r="8175" spans="1:68" x14ac:dyDescent="0.25">
      <c r="A8175" s="1"/>
      <c r="B8175" s="2"/>
      <c r="BJ8175" s="3"/>
      <c r="BL8175" s="3"/>
      <c r="BN8175" s="3"/>
      <c r="BP8175" s="3"/>
    </row>
    <row r="8176" spans="1:68" x14ac:dyDescent="0.25">
      <c r="A8176" s="1"/>
      <c r="B8176" s="2"/>
      <c r="BJ8176" s="3"/>
      <c r="BL8176" s="3"/>
      <c r="BN8176" s="3"/>
      <c r="BP8176" s="3"/>
    </row>
    <row r="8177" spans="1:68" x14ac:dyDescent="0.25">
      <c r="A8177" s="1"/>
      <c r="B8177" s="2"/>
      <c r="BJ8177" s="3"/>
      <c r="BL8177" s="3"/>
      <c r="BN8177" s="3"/>
      <c r="BP8177" s="3"/>
    </row>
    <row r="8178" spans="1:68" x14ac:dyDescent="0.25">
      <c r="A8178" s="1"/>
      <c r="B8178" s="2"/>
      <c r="BJ8178" s="3"/>
      <c r="BL8178" s="3"/>
      <c r="BN8178" s="3"/>
      <c r="BP8178" s="3"/>
    </row>
    <row r="8179" spans="1:68" x14ac:dyDescent="0.25">
      <c r="A8179" s="1"/>
      <c r="B8179" s="2"/>
      <c r="BJ8179" s="3"/>
      <c r="BL8179" s="3"/>
      <c r="BN8179" s="3"/>
      <c r="BP8179" s="3"/>
    </row>
    <row r="8180" spans="1:68" x14ac:dyDescent="0.25">
      <c r="A8180" s="1"/>
      <c r="B8180" s="2"/>
      <c r="BJ8180" s="3"/>
      <c r="BL8180" s="3"/>
      <c r="BN8180" s="3"/>
      <c r="BP8180" s="3"/>
    </row>
    <row r="8181" spans="1:68" x14ac:dyDescent="0.25">
      <c r="A8181" s="1"/>
      <c r="B8181" s="2"/>
      <c r="BJ8181" s="3"/>
      <c r="BL8181" s="3"/>
      <c r="BN8181" s="3"/>
      <c r="BP8181" s="3"/>
    </row>
    <row r="8182" spans="1:68" x14ac:dyDescent="0.25">
      <c r="A8182" s="1"/>
      <c r="B8182" s="2"/>
      <c r="BJ8182" s="3"/>
      <c r="BL8182" s="3"/>
      <c r="BN8182" s="3"/>
      <c r="BP8182" s="3"/>
    </row>
    <row r="8183" spans="1:68" x14ac:dyDescent="0.25">
      <c r="A8183" s="1"/>
      <c r="B8183" s="2"/>
      <c r="BJ8183" s="3"/>
      <c r="BL8183" s="3"/>
      <c r="BN8183" s="3"/>
      <c r="BP8183" s="3"/>
    </row>
    <row r="8184" spans="1:68" x14ac:dyDescent="0.25">
      <c r="A8184" s="1"/>
      <c r="B8184" s="2"/>
      <c r="BJ8184" s="3"/>
      <c r="BL8184" s="3"/>
      <c r="BN8184" s="3"/>
      <c r="BP8184" s="3"/>
    </row>
    <row r="8185" spans="1:68" x14ac:dyDescent="0.25">
      <c r="A8185" s="1"/>
      <c r="B8185" s="2"/>
      <c r="BJ8185" s="3"/>
      <c r="BL8185" s="3"/>
      <c r="BN8185" s="3"/>
      <c r="BP8185" s="3"/>
    </row>
    <row r="8186" spans="1:68" x14ac:dyDescent="0.25">
      <c r="A8186" s="1"/>
      <c r="B8186" s="2"/>
      <c r="BJ8186" s="3"/>
      <c r="BL8186" s="3"/>
      <c r="BN8186" s="3"/>
      <c r="BP8186" s="3"/>
    </row>
    <row r="8187" spans="1:68" x14ac:dyDescent="0.25">
      <c r="A8187" s="1"/>
      <c r="B8187" s="2"/>
      <c r="BJ8187" s="3"/>
      <c r="BL8187" s="3"/>
      <c r="BN8187" s="3"/>
      <c r="BP8187" s="3"/>
    </row>
    <row r="8188" spans="1:68" x14ac:dyDescent="0.25">
      <c r="A8188" s="1"/>
      <c r="B8188" s="2"/>
      <c r="BJ8188" s="3"/>
      <c r="BL8188" s="3"/>
      <c r="BN8188" s="3"/>
      <c r="BP8188" s="3"/>
    </row>
    <row r="8189" spans="1:68" x14ac:dyDescent="0.25">
      <c r="A8189" s="1"/>
      <c r="B8189" s="2"/>
      <c r="BJ8189" s="3"/>
      <c r="BL8189" s="3"/>
      <c r="BN8189" s="3"/>
      <c r="BP8189" s="3"/>
    </row>
    <row r="8190" spans="1:68" x14ac:dyDescent="0.25">
      <c r="A8190" s="1"/>
      <c r="B8190" s="2"/>
      <c r="BJ8190" s="3"/>
      <c r="BL8190" s="3"/>
      <c r="BN8190" s="3"/>
      <c r="BP8190" s="3"/>
    </row>
    <row r="8191" spans="1:68" x14ac:dyDescent="0.25">
      <c r="A8191" s="1"/>
      <c r="B8191" s="2"/>
      <c r="BJ8191" s="3"/>
      <c r="BL8191" s="3"/>
      <c r="BN8191" s="3"/>
      <c r="BP8191" s="3"/>
    </row>
    <row r="8192" spans="1:68" x14ac:dyDescent="0.25">
      <c r="A8192" s="1"/>
      <c r="B8192" s="2"/>
      <c r="BJ8192" s="3"/>
      <c r="BL8192" s="3"/>
      <c r="BN8192" s="3"/>
      <c r="BP8192" s="3"/>
    </row>
    <row r="8193" spans="1:68" x14ac:dyDescent="0.25">
      <c r="A8193" s="1"/>
      <c r="B8193" s="2"/>
      <c r="BJ8193" s="3"/>
      <c r="BL8193" s="3"/>
      <c r="BN8193" s="3"/>
      <c r="BP8193" s="3"/>
    </row>
    <row r="8194" spans="1:68" x14ac:dyDescent="0.25">
      <c r="A8194" s="1"/>
      <c r="B8194" s="2"/>
      <c r="BJ8194" s="3"/>
      <c r="BL8194" s="3"/>
      <c r="BN8194" s="3"/>
      <c r="BP8194" s="3"/>
    </row>
    <row r="8195" spans="1:68" x14ac:dyDescent="0.25">
      <c r="A8195" s="1"/>
      <c r="B8195" s="2"/>
      <c r="BJ8195" s="3"/>
      <c r="BL8195" s="3"/>
      <c r="BN8195" s="3"/>
      <c r="BP8195" s="3"/>
    </row>
    <row r="8196" spans="1:68" x14ac:dyDescent="0.25">
      <c r="A8196" s="1"/>
      <c r="B8196" s="2"/>
      <c r="BJ8196" s="3"/>
      <c r="BL8196" s="3"/>
      <c r="BN8196" s="3"/>
      <c r="BP8196" s="3"/>
    </row>
    <row r="8197" spans="1:68" x14ac:dyDescent="0.25">
      <c r="A8197" s="1"/>
      <c r="B8197" s="2"/>
      <c r="BJ8197" s="3"/>
      <c r="BL8197" s="3"/>
      <c r="BN8197" s="3"/>
      <c r="BP8197" s="3"/>
    </row>
    <row r="8198" spans="1:68" x14ac:dyDescent="0.25">
      <c r="A8198" s="1"/>
      <c r="B8198" s="2"/>
      <c r="BJ8198" s="3"/>
      <c r="BL8198" s="3"/>
      <c r="BN8198" s="3"/>
      <c r="BP8198" s="3"/>
    </row>
    <row r="8199" spans="1:68" x14ac:dyDescent="0.25">
      <c r="A8199" s="1"/>
      <c r="B8199" s="2"/>
      <c r="BJ8199" s="3"/>
      <c r="BL8199" s="3"/>
      <c r="BN8199" s="3"/>
      <c r="BP8199" s="3"/>
    </row>
    <row r="8200" spans="1:68" x14ac:dyDescent="0.25">
      <c r="A8200" s="1"/>
      <c r="B8200" s="2"/>
      <c r="BJ8200" s="3"/>
      <c r="BL8200" s="3"/>
      <c r="BN8200" s="3"/>
      <c r="BP8200" s="3"/>
    </row>
    <row r="8201" spans="1:68" x14ac:dyDescent="0.25">
      <c r="A8201" s="1"/>
      <c r="B8201" s="2"/>
      <c r="BJ8201" s="3"/>
      <c r="BL8201" s="3"/>
      <c r="BN8201" s="3"/>
      <c r="BP8201" s="3"/>
    </row>
    <row r="8202" spans="1:68" x14ac:dyDescent="0.25">
      <c r="A8202" s="1"/>
      <c r="B8202" s="2"/>
      <c r="BJ8202" s="3"/>
      <c r="BL8202" s="3"/>
      <c r="BN8202" s="3"/>
      <c r="BP8202" s="3"/>
    </row>
    <row r="8203" spans="1:68" x14ac:dyDescent="0.25">
      <c r="A8203" s="1"/>
      <c r="B8203" s="2"/>
      <c r="BJ8203" s="3"/>
      <c r="BL8203" s="3"/>
      <c r="BN8203" s="3"/>
      <c r="BP8203" s="3"/>
    </row>
    <row r="8204" spans="1:68" x14ac:dyDescent="0.25">
      <c r="A8204" s="1"/>
      <c r="B8204" s="2"/>
      <c r="BJ8204" s="3"/>
      <c r="BL8204" s="3"/>
      <c r="BN8204" s="3"/>
      <c r="BP8204" s="3"/>
    </row>
    <row r="8205" spans="1:68" x14ac:dyDescent="0.25">
      <c r="A8205" s="1"/>
      <c r="B8205" s="2"/>
      <c r="BJ8205" s="3"/>
      <c r="BL8205" s="3"/>
      <c r="BN8205" s="3"/>
      <c r="BP8205" s="3"/>
    </row>
    <row r="8206" spans="1:68" x14ac:dyDescent="0.25">
      <c r="A8206" s="1"/>
      <c r="B8206" s="2"/>
      <c r="BJ8206" s="3"/>
      <c r="BL8206" s="3"/>
      <c r="BN8206" s="3"/>
      <c r="BP8206" s="3"/>
    </row>
    <row r="8207" spans="1:68" x14ac:dyDescent="0.25">
      <c r="A8207" s="1"/>
      <c r="B8207" s="2"/>
      <c r="BJ8207" s="3"/>
      <c r="BL8207" s="3"/>
      <c r="BN8207" s="3"/>
      <c r="BP8207" s="3"/>
    </row>
    <row r="8208" spans="1:68" x14ac:dyDescent="0.25">
      <c r="A8208" s="1"/>
      <c r="B8208" s="2"/>
      <c r="BJ8208" s="3"/>
      <c r="BL8208" s="3"/>
      <c r="BN8208" s="3"/>
      <c r="BP8208" s="3"/>
    </row>
    <row r="8209" spans="1:68" x14ac:dyDescent="0.25">
      <c r="A8209" s="1"/>
      <c r="B8209" s="2"/>
      <c r="BJ8209" s="3"/>
      <c r="BL8209" s="3"/>
      <c r="BN8209" s="3"/>
      <c r="BP8209" s="3"/>
    </row>
    <row r="8210" spans="1:68" x14ac:dyDescent="0.25">
      <c r="A8210" s="1"/>
      <c r="B8210" s="2"/>
      <c r="BJ8210" s="3"/>
      <c r="BL8210" s="3"/>
      <c r="BN8210" s="3"/>
      <c r="BP8210" s="3"/>
    </row>
    <row r="8211" spans="1:68" x14ac:dyDescent="0.25">
      <c r="A8211" s="1"/>
      <c r="B8211" s="2"/>
      <c r="BJ8211" s="3"/>
      <c r="BL8211" s="3"/>
      <c r="BN8211" s="3"/>
      <c r="BP8211" s="3"/>
    </row>
    <row r="8212" spans="1:68" x14ac:dyDescent="0.25">
      <c r="A8212" s="1"/>
      <c r="B8212" s="2"/>
      <c r="BJ8212" s="3"/>
      <c r="BL8212" s="3"/>
      <c r="BN8212" s="3"/>
      <c r="BP8212" s="3"/>
    </row>
    <row r="8213" spans="1:68" x14ac:dyDescent="0.25">
      <c r="A8213" s="1"/>
      <c r="B8213" s="2"/>
      <c r="BJ8213" s="3"/>
      <c r="BL8213" s="3"/>
      <c r="BN8213" s="3"/>
      <c r="BP8213" s="3"/>
    </row>
    <row r="8214" spans="1:68" x14ac:dyDescent="0.25">
      <c r="A8214" s="1"/>
      <c r="B8214" s="2"/>
      <c r="BJ8214" s="3"/>
      <c r="BL8214" s="3"/>
      <c r="BN8214" s="3"/>
      <c r="BP8214" s="3"/>
    </row>
    <row r="8215" spans="1:68" x14ac:dyDescent="0.25">
      <c r="A8215" s="1"/>
      <c r="B8215" s="2"/>
      <c r="BJ8215" s="3"/>
      <c r="BL8215" s="3"/>
      <c r="BN8215" s="3"/>
      <c r="BP8215" s="3"/>
    </row>
    <row r="8216" spans="1:68" x14ac:dyDescent="0.25">
      <c r="A8216" s="1"/>
      <c r="B8216" s="2"/>
      <c r="BJ8216" s="3"/>
      <c r="BL8216" s="3"/>
      <c r="BN8216" s="3"/>
      <c r="BP8216" s="3"/>
    </row>
    <row r="8217" spans="1:68" x14ac:dyDescent="0.25">
      <c r="A8217" s="1"/>
      <c r="B8217" s="2"/>
      <c r="BJ8217" s="3"/>
      <c r="BL8217" s="3"/>
      <c r="BN8217" s="3"/>
      <c r="BP8217" s="3"/>
    </row>
    <row r="8218" spans="1:68" x14ac:dyDescent="0.25">
      <c r="A8218" s="1"/>
      <c r="B8218" s="2"/>
      <c r="BJ8218" s="3"/>
      <c r="BL8218" s="3"/>
      <c r="BN8218" s="3"/>
      <c r="BP8218" s="3"/>
    </row>
    <row r="8219" spans="1:68" x14ac:dyDescent="0.25">
      <c r="A8219" s="1"/>
      <c r="B8219" s="2"/>
      <c r="BJ8219" s="3"/>
      <c r="BL8219" s="3"/>
      <c r="BN8219" s="3"/>
      <c r="BP8219" s="3"/>
    </row>
    <row r="8220" spans="1:68" x14ac:dyDescent="0.25">
      <c r="A8220" s="1"/>
      <c r="B8220" s="2"/>
      <c r="BJ8220" s="3"/>
      <c r="BL8220" s="3"/>
      <c r="BN8220" s="3"/>
      <c r="BP8220" s="3"/>
    </row>
    <row r="8221" spans="1:68" x14ac:dyDescent="0.25">
      <c r="A8221" s="1"/>
      <c r="B8221" s="2"/>
      <c r="BJ8221" s="3"/>
      <c r="BL8221" s="3"/>
      <c r="BN8221" s="3"/>
      <c r="BP8221" s="3"/>
    </row>
    <row r="8222" spans="1:68" x14ac:dyDescent="0.25">
      <c r="A8222" s="1"/>
      <c r="B8222" s="2"/>
      <c r="BJ8222" s="3"/>
      <c r="BL8222" s="3"/>
      <c r="BN8222" s="3"/>
      <c r="BP8222" s="3"/>
    </row>
    <row r="8223" spans="1:68" x14ac:dyDescent="0.25">
      <c r="A8223" s="1"/>
      <c r="B8223" s="2"/>
      <c r="BJ8223" s="3"/>
      <c r="BL8223" s="3"/>
      <c r="BN8223" s="3"/>
      <c r="BP8223" s="3"/>
    </row>
    <row r="8224" spans="1:68" x14ac:dyDescent="0.25">
      <c r="A8224" s="1"/>
      <c r="B8224" s="2"/>
      <c r="BJ8224" s="3"/>
      <c r="BL8224" s="3"/>
      <c r="BN8224" s="3"/>
      <c r="BP8224" s="3"/>
    </row>
    <row r="8225" spans="1:68" x14ac:dyDescent="0.25">
      <c r="A8225" s="1"/>
      <c r="B8225" s="2"/>
      <c r="BJ8225" s="3"/>
      <c r="BL8225" s="3"/>
      <c r="BN8225" s="3"/>
      <c r="BP8225" s="3"/>
    </row>
    <row r="8226" spans="1:68" x14ac:dyDescent="0.25">
      <c r="A8226" s="1"/>
      <c r="B8226" s="2"/>
      <c r="BJ8226" s="3"/>
      <c r="BL8226" s="3"/>
      <c r="BN8226" s="3"/>
      <c r="BP8226" s="3"/>
    </row>
    <row r="8227" spans="1:68" x14ac:dyDescent="0.25">
      <c r="A8227" s="1"/>
      <c r="B8227" s="2"/>
      <c r="BJ8227" s="3"/>
      <c r="BL8227" s="3"/>
      <c r="BN8227" s="3"/>
      <c r="BP8227" s="3"/>
    </row>
    <row r="8228" spans="1:68" x14ac:dyDescent="0.25">
      <c r="A8228" s="1"/>
      <c r="B8228" s="2"/>
      <c r="BJ8228" s="3"/>
      <c r="BL8228" s="3"/>
      <c r="BN8228" s="3"/>
      <c r="BP8228" s="3"/>
    </row>
    <row r="8229" spans="1:68" x14ac:dyDescent="0.25">
      <c r="A8229" s="1"/>
      <c r="B8229" s="2"/>
      <c r="BJ8229" s="3"/>
      <c r="BL8229" s="3"/>
      <c r="BN8229" s="3"/>
      <c r="BP8229" s="3"/>
    </row>
    <row r="8230" spans="1:68" x14ac:dyDescent="0.25">
      <c r="A8230" s="1"/>
      <c r="B8230" s="2"/>
      <c r="BJ8230" s="3"/>
      <c r="BL8230" s="3"/>
      <c r="BN8230" s="3"/>
      <c r="BP8230" s="3"/>
    </row>
    <row r="8231" spans="1:68" x14ac:dyDescent="0.25">
      <c r="A8231" s="1"/>
      <c r="B8231" s="2"/>
      <c r="BJ8231" s="3"/>
      <c r="BL8231" s="3"/>
      <c r="BN8231" s="3"/>
      <c r="BP8231" s="3"/>
    </row>
    <row r="8232" spans="1:68" x14ac:dyDescent="0.25">
      <c r="A8232" s="1"/>
      <c r="B8232" s="2"/>
      <c r="BJ8232" s="3"/>
      <c r="BL8232" s="3"/>
      <c r="BN8232" s="3"/>
      <c r="BP8232" s="3"/>
    </row>
    <row r="8233" spans="1:68" x14ac:dyDescent="0.25">
      <c r="A8233" s="1"/>
      <c r="B8233" s="2"/>
      <c r="BJ8233" s="3"/>
      <c r="BL8233" s="3"/>
      <c r="BN8233" s="3"/>
      <c r="BP8233" s="3"/>
    </row>
    <row r="8234" spans="1:68" x14ac:dyDescent="0.25">
      <c r="A8234" s="1"/>
      <c r="B8234" s="2"/>
      <c r="BJ8234" s="3"/>
      <c r="BL8234" s="3"/>
      <c r="BN8234" s="3"/>
      <c r="BP8234" s="3"/>
    </row>
    <row r="8235" spans="1:68" x14ac:dyDescent="0.25">
      <c r="A8235" s="1"/>
      <c r="B8235" s="2"/>
      <c r="BJ8235" s="3"/>
      <c r="BL8235" s="3"/>
      <c r="BN8235" s="3"/>
      <c r="BP8235" s="3"/>
    </row>
    <row r="8236" spans="1:68" x14ac:dyDescent="0.25">
      <c r="A8236" s="1"/>
      <c r="B8236" s="2"/>
      <c r="BJ8236" s="3"/>
      <c r="BL8236" s="3"/>
      <c r="BN8236" s="3"/>
      <c r="BP8236" s="3"/>
    </row>
    <row r="8237" spans="1:68" x14ac:dyDescent="0.25">
      <c r="A8237" s="1"/>
      <c r="B8237" s="2"/>
      <c r="BJ8237" s="3"/>
      <c r="BL8237" s="3"/>
      <c r="BN8237" s="3"/>
      <c r="BP8237" s="3"/>
    </row>
    <row r="8238" spans="1:68" x14ac:dyDescent="0.25">
      <c r="A8238" s="1"/>
      <c r="B8238" s="2"/>
      <c r="BJ8238" s="3"/>
      <c r="BL8238" s="3"/>
      <c r="BN8238" s="3"/>
      <c r="BP8238" s="3"/>
    </row>
    <row r="8239" spans="1:68" x14ac:dyDescent="0.25">
      <c r="A8239" s="1"/>
      <c r="B8239" s="2"/>
      <c r="BJ8239" s="3"/>
      <c r="BL8239" s="3"/>
      <c r="BN8239" s="3"/>
      <c r="BP8239" s="3"/>
    </row>
    <row r="8240" spans="1:68" x14ac:dyDescent="0.25">
      <c r="A8240" s="1"/>
      <c r="B8240" s="2"/>
      <c r="BJ8240" s="3"/>
      <c r="BL8240" s="3"/>
      <c r="BN8240" s="3"/>
      <c r="BP8240" s="3"/>
    </row>
    <row r="8241" spans="1:68" x14ac:dyDescent="0.25">
      <c r="A8241" s="1"/>
      <c r="B8241" s="2"/>
      <c r="BJ8241" s="3"/>
      <c r="BL8241" s="3"/>
      <c r="BN8241" s="3"/>
      <c r="BP8241" s="3"/>
    </row>
    <row r="8242" spans="1:68" x14ac:dyDescent="0.25">
      <c r="A8242" s="1"/>
      <c r="B8242" s="2"/>
      <c r="BJ8242" s="3"/>
      <c r="BL8242" s="3"/>
      <c r="BN8242" s="3"/>
      <c r="BP8242" s="3"/>
    </row>
    <row r="8243" spans="1:68" x14ac:dyDescent="0.25">
      <c r="A8243" s="1"/>
      <c r="B8243" s="2"/>
      <c r="BJ8243" s="3"/>
      <c r="BL8243" s="3"/>
      <c r="BN8243" s="3"/>
      <c r="BP8243" s="3"/>
    </row>
    <row r="8244" spans="1:68" x14ac:dyDescent="0.25">
      <c r="A8244" s="1"/>
      <c r="B8244" s="2"/>
      <c r="BJ8244" s="3"/>
      <c r="BL8244" s="3"/>
      <c r="BN8244" s="3"/>
      <c r="BP8244" s="3"/>
    </row>
    <row r="8245" spans="1:68" x14ac:dyDescent="0.25">
      <c r="A8245" s="1"/>
      <c r="B8245" s="2"/>
      <c r="BJ8245" s="3"/>
      <c r="BL8245" s="3"/>
      <c r="BN8245" s="3"/>
      <c r="BP8245" s="3"/>
    </row>
    <row r="8246" spans="1:68" x14ac:dyDescent="0.25">
      <c r="A8246" s="1"/>
      <c r="B8246" s="2"/>
      <c r="BJ8246" s="3"/>
      <c r="BL8246" s="3"/>
      <c r="BN8246" s="3"/>
      <c r="BP8246" s="3"/>
    </row>
    <row r="8247" spans="1:68" x14ac:dyDescent="0.25">
      <c r="A8247" s="1"/>
      <c r="B8247" s="2"/>
      <c r="BJ8247" s="3"/>
      <c r="BL8247" s="3"/>
      <c r="BN8247" s="3"/>
      <c r="BP8247" s="3"/>
    </row>
    <row r="8248" spans="1:68" x14ac:dyDescent="0.25">
      <c r="A8248" s="1"/>
      <c r="B8248" s="2"/>
      <c r="BJ8248" s="3"/>
      <c r="BL8248" s="3"/>
      <c r="BN8248" s="3"/>
      <c r="BP8248" s="3"/>
    </row>
    <row r="8249" spans="1:68" x14ac:dyDescent="0.25">
      <c r="A8249" s="1"/>
      <c r="B8249" s="2"/>
      <c r="BJ8249" s="3"/>
      <c r="BL8249" s="3"/>
      <c r="BN8249" s="3"/>
      <c r="BP8249" s="3"/>
    </row>
    <row r="8250" spans="1:68" x14ac:dyDescent="0.25">
      <c r="A8250" s="1"/>
      <c r="B8250" s="2"/>
      <c r="BJ8250" s="3"/>
      <c r="BL8250" s="3"/>
      <c r="BN8250" s="3"/>
      <c r="BP8250" s="3"/>
    </row>
    <row r="8251" spans="1:68" x14ac:dyDescent="0.25">
      <c r="A8251" s="1"/>
      <c r="B8251" s="2"/>
      <c r="BJ8251" s="3"/>
      <c r="BL8251" s="3"/>
      <c r="BN8251" s="3"/>
      <c r="BP8251" s="3"/>
    </row>
    <row r="8252" spans="1:68" x14ac:dyDescent="0.25">
      <c r="A8252" s="1"/>
      <c r="B8252" s="2"/>
      <c r="BJ8252" s="3"/>
      <c r="BL8252" s="3"/>
      <c r="BN8252" s="3"/>
      <c r="BP8252" s="3"/>
    </row>
    <row r="8253" spans="1:68" x14ac:dyDescent="0.25">
      <c r="A8253" s="1"/>
      <c r="B8253" s="2"/>
      <c r="BJ8253" s="3"/>
      <c r="BL8253" s="3"/>
      <c r="BN8253" s="3"/>
      <c r="BP8253" s="3"/>
    </row>
    <row r="8254" spans="1:68" x14ac:dyDescent="0.25">
      <c r="A8254" s="1"/>
      <c r="B8254" s="2"/>
      <c r="BJ8254" s="3"/>
      <c r="BL8254" s="3"/>
      <c r="BN8254" s="3"/>
      <c r="BP8254" s="3"/>
    </row>
    <row r="8255" spans="1:68" x14ac:dyDescent="0.25">
      <c r="A8255" s="1"/>
      <c r="B8255" s="2"/>
      <c r="BJ8255" s="3"/>
      <c r="BL8255" s="3"/>
      <c r="BN8255" s="3"/>
      <c r="BP8255" s="3"/>
    </row>
    <row r="8256" spans="1:68" x14ac:dyDescent="0.25">
      <c r="A8256" s="1"/>
      <c r="B8256" s="2"/>
      <c r="BJ8256" s="3"/>
      <c r="BL8256" s="3"/>
      <c r="BN8256" s="3"/>
      <c r="BP8256" s="3"/>
    </row>
    <row r="8257" spans="1:68" x14ac:dyDescent="0.25">
      <c r="A8257" s="1"/>
      <c r="B8257" s="2"/>
      <c r="BJ8257" s="3"/>
      <c r="BL8257" s="3"/>
      <c r="BN8257" s="3"/>
      <c r="BP8257" s="3"/>
    </row>
    <row r="8258" spans="1:68" x14ac:dyDescent="0.25">
      <c r="A8258" s="1"/>
      <c r="B8258" s="2"/>
      <c r="BJ8258" s="3"/>
      <c r="BL8258" s="3"/>
      <c r="BN8258" s="3"/>
      <c r="BP8258" s="3"/>
    </row>
    <row r="8259" spans="1:68" x14ac:dyDescent="0.25">
      <c r="A8259" s="1"/>
      <c r="B8259" s="2"/>
      <c r="BJ8259" s="3"/>
      <c r="BL8259" s="3"/>
      <c r="BN8259" s="3"/>
      <c r="BP8259" s="3"/>
    </row>
    <row r="8260" spans="1:68" x14ac:dyDescent="0.25">
      <c r="A8260" s="1"/>
      <c r="B8260" s="2"/>
      <c r="BJ8260" s="3"/>
      <c r="BL8260" s="3"/>
      <c r="BN8260" s="3"/>
      <c r="BP8260" s="3"/>
    </row>
    <row r="8261" spans="1:68" x14ac:dyDescent="0.25">
      <c r="A8261" s="1"/>
      <c r="B8261" s="2"/>
      <c r="BJ8261" s="3"/>
      <c r="BL8261" s="3"/>
      <c r="BN8261" s="3"/>
      <c r="BP8261" s="3"/>
    </row>
    <row r="8262" spans="1:68" x14ac:dyDescent="0.25">
      <c r="A8262" s="1"/>
      <c r="B8262" s="2"/>
      <c r="BJ8262" s="3"/>
      <c r="BL8262" s="3"/>
      <c r="BN8262" s="3"/>
      <c r="BP8262" s="3"/>
    </row>
    <row r="8263" spans="1:68" x14ac:dyDescent="0.25">
      <c r="A8263" s="1"/>
      <c r="B8263" s="2"/>
      <c r="BJ8263" s="3"/>
      <c r="BL8263" s="3"/>
      <c r="BN8263" s="3"/>
      <c r="BP8263" s="3"/>
    </row>
    <row r="8264" spans="1:68" x14ac:dyDescent="0.25">
      <c r="A8264" s="1"/>
      <c r="B8264" s="2"/>
      <c r="BJ8264" s="3"/>
      <c r="BL8264" s="3"/>
      <c r="BN8264" s="3"/>
      <c r="BP8264" s="3"/>
    </row>
    <row r="8265" spans="1:68" x14ac:dyDescent="0.25">
      <c r="A8265" s="1"/>
      <c r="B8265" s="2"/>
      <c r="BJ8265" s="3"/>
      <c r="BL8265" s="3"/>
      <c r="BN8265" s="3"/>
      <c r="BP8265" s="3"/>
    </row>
    <row r="8266" spans="1:68" x14ac:dyDescent="0.25">
      <c r="A8266" s="1"/>
      <c r="B8266" s="2"/>
      <c r="BJ8266" s="3"/>
      <c r="BL8266" s="3"/>
      <c r="BN8266" s="3"/>
      <c r="BP8266" s="3"/>
    </row>
    <row r="8267" spans="1:68" x14ac:dyDescent="0.25">
      <c r="A8267" s="1"/>
      <c r="B8267" s="2"/>
      <c r="BJ8267" s="3"/>
      <c r="BL8267" s="3"/>
      <c r="BN8267" s="3"/>
      <c r="BP8267" s="3"/>
    </row>
    <row r="8268" spans="1:68" x14ac:dyDescent="0.25">
      <c r="A8268" s="1"/>
      <c r="B8268" s="2"/>
      <c r="BJ8268" s="3"/>
      <c r="BL8268" s="3"/>
      <c r="BN8268" s="3"/>
      <c r="BP8268" s="3"/>
    </row>
    <row r="8269" spans="1:68" x14ac:dyDescent="0.25">
      <c r="A8269" s="1"/>
      <c r="B8269" s="2"/>
      <c r="BJ8269" s="3"/>
      <c r="BL8269" s="3"/>
      <c r="BN8269" s="3"/>
      <c r="BP8269" s="3"/>
    </row>
    <row r="8270" spans="1:68" x14ac:dyDescent="0.25">
      <c r="A8270" s="1"/>
      <c r="B8270" s="2"/>
      <c r="BJ8270" s="3"/>
      <c r="BL8270" s="3"/>
      <c r="BN8270" s="3"/>
      <c r="BP8270" s="3"/>
    </row>
    <row r="8271" spans="1:68" x14ac:dyDescent="0.25">
      <c r="A8271" s="1"/>
      <c r="B8271" s="2"/>
      <c r="BJ8271" s="3"/>
      <c r="BL8271" s="3"/>
      <c r="BN8271" s="3"/>
      <c r="BP8271" s="3"/>
    </row>
    <row r="8272" spans="1:68" x14ac:dyDescent="0.25">
      <c r="A8272" s="1"/>
      <c r="B8272" s="2"/>
      <c r="BJ8272" s="3"/>
      <c r="BL8272" s="3"/>
      <c r="BN8272" s="3"/>
      <c r="BP8272" s="3"/>
    </row>
    <row r="8273" spans="1:68" x14ac:dyDescent="0.25">
      <c r="A8273" s="1"/>
      <c r="B8273" s="2"/>
      <c r="BJ8273" s="3"/>
      <c r="BL8273" s="3"/>
      <c r="BN8273" s="3"/>
      <c r="BP8273" s="3"/>
    </row>
    <row r="8274" spans="1:68" x14ac:dyDescent="0.25">
      <c r="A8274" s="1"/>
      <c r="B8274" s="2"/>
      <c r="BJ8274" s="3"/>
      <c r="BL8274" s="3"/>
      <c r="BN8274" s="3"/>
      <c r="BP8274" s="3"/>
    </row>
    <row r="8275" spans="1:68" x14ac:dyDescent="0.25">
      <c r="A8275" s="1"/>
      <c r="B8275" s="2"/>
      <c r="BJ8275" s="3"/>
      <c r="BL8275" s="3"/>
      <c r="BN8275" s="3"/>
      <c r="BP8275" s="3"/>
    </row>
    <row r="8276" spans="1:68" x14ac:dyDescent="0.25">
      <c r="A8276" s="1"/>
      <c r="B8276" s="2"/>
      <c r="BJ8276" s="3"/>
      <c r="BL8276" s="3"/>
      <c r="BN8276" s="3"/>
      <c r="BP8276" s="3"/>
    </row>
    <row r="8277" spans="1:68" x14ac:dyDescent="0.25">
      <c r="A8277" s="1"/>
      <c r="B8277" s="2"/>
      <c r="BJ8277" s="3"/>
      <c r="BL8277" s="3"/>
      <c r="BN8277" s="3"/>
      <c r="BP8277" s="3"/>
    </row>
    <row r="8278" spans="1:68" x14ac:dyDescent="0.25">
      <c r="A8278" s="1"/>
      <c r="B8278" s="2"/>
      <c r="BJ8278" s="3"/>
      <c r="BL8278" s="3"/>
      <c r="BN8278" s="3"/>
      <c r="BP8278" s="3"/>
    </row>
    <row r="8279" spans="1:68" x14ac:dyDescent="0.25">
      <c r="A8279" s="1"/>
      <c r="B8279" s="2"/>
      <c r="BJ8279" s="3"/>
      <c r="BL8279" s="3"/>
      <c r="BN8279" s="3"/>
      <c r="BP8279" s="3"/>
    </row>
    <row r="8280" spans="1:68" x14ac:dyDescent="0.25">
      <c r="A8280" s="1"/>
      <c r="B8280" s="2"/>
      <c r="BJ8280" s="3"/>
      <c r="BL8280" s="3"/>
      <c r="BN8280" s="3"/>
      <c r="BP8280" s="3"/>
    </row>
    <row r="8281" spans="1:68" x14ac:dyDescent="0.25">
      <c r="A8281" s="1"/>
      <c r="B8281" s="2"/>
      <c r="BJ8281" s="3"/>
      <c r="BL8281" s="3"/>
      <c r="BN8281" s="3"/>
      <c r="BP8281" s="3"/>
    </row>
    <row r="8282" spans="1:68" x14ac:dyDescent="0.25">
      <c r="A8282" s="1"/>
      <c r="B8282" s="2"/>
      <c r="BJ8282" s="3"/>
      <c r="BL8282" s="3"/>
      <c r="BN8282" s="3"/>
      <c r="BP8282" s="3"/>
    </row>
    <row r="8283" spans="1:68" x14ac:dyDescent="0.25">
      <c r="A8283" s="1"/>
      <c r="B8283" s="2"/>
      <c r="BJ8283" s="3"/>
      <c r="BL8283" s="3"/>
      <c r="BN8283" s="3"/>
      <c r="BP8283" s="3"/>
    </row>
    <row r="8284" spans="1:68" x14ac:dyDescent="0.25">
      <c r="A8284" s="1"/>
      <c r="B8284" s="2"/>
      <c r="BJ8284" s="3"/>
      <c r="BL8284" s="3"/>
      <c r="BN8284" s="3"/>
      <c r="BP8284" s="3"/>
    </row>
    <row r="8285" spans="1:68" x14ac:dyDescent="0.25">
      <c r="A8285" s="1"/>
      <c r="B8285" s="2"/>
      <c r="BJ8285" s="3"/>
      <c r="BL8285" s="3"/>
      <c r="BN8285" s="3"/>
      <c r="BP8285" s="3"/>
    </row>
    <row r="8286" spans="1:68" x14ac:dyDescent="0.25">
      <c r="A8286" s="1"/>
      <c r="B8286" s="2"/>
      <c r="BJ8286" s="3"/>
      <c r="BL8286" s="3"/>
      <c r="BN8286" s="3"/>
      <c r="BP8286" s="3"/>
    </row>
    <row r="8287" spans="1:68" x14ac:dyDescent="0.25">
      <c r="A8287" s="1"/>
      <c r="B8287" s="2"/>
      <c r="BJ8287" s="3"/>
      <c r="BL8287" s="3"/>
      <c r="BN8287" s="3"/>
      <c r="BP8287" s="3"/>
    </row>
    <row r="8288" spans="1:68" x14ac:dyDescent="0.25">
      <c r="A8288" s="1"/>
      <c r="B8288" s="2"/>
      <c r="BJ8288" s="3"/>
      <c r="BL8288" s="3"/>
      <c r="BN8288" s="3"/>
      <c r="BP8288" s="3"/>
    </row>
    <row r="8289" spans="1:68" x14ac:dyDescent="0.25">
      <c r="A8289" s="1"/>
      <c r="B8289" s="2"/>
      <c r="BJ8289" s="3"/>
      <c r="BL8289" s="3"/>
      <c r="BN8289" s="3"/>
      <c r="BP8289" s="3"/>
    </row>
    <row r="8290" spans="1:68" x14ac:dyDescent="0.25">
      <c r="A8290" s="1"/>
      <c r="B8290" s="2"/>
      <c r="BJ8290" s="3"/>
      <c r="BL8290" s="3"/>
      <c r="BN8290" s="3"/>
      <c r="BP8290" s="3"/>
    </row>
    <row r="8291" spans="1:68" x14ac:dyDescent="0.25">
      <c r="A8291" s="1"/>
      <c r="B8291" s="2"/>
      <c r="BJ8291" s="3"/>
      <c r="BL8291" s="3"/>
      <c r="BN8291" s="3"/>
      <c r="BP8291" s="3"/>
    </row>
    <row r="8292" spans="1:68" x14ac:dyDescent="0.25">
      <c r="A8292" s="1"/>
      <c r="B8292" s="2"/>
      <c r="BJ8292" s="3"/>
      <c r="BL8292" s="3"/>
      <c r="BN8292" s="3"/>
      <c r="BP8292" s="3"/>
    </row>
    <row r="8293" spans="1:68" x14ac:dyDescent="0.25">
      <c r="A8293" s="1"/>
      <c r="B8293" s="2"/>
      <c r="BJ8293" s="3"/>
      <c r="BL8293" s="3"/>
      <c r="BN8293" s="3"/>
      <c r="BP8293" s="3"/>
    </row>
    <row r="8294" spans="1:68" x14ac:dyDescent="0.25">
      <c r="A8294" s="1"/>
      <c r="B8294" s="2"/>
      <c r="BJ8294" s="3"/>
      <c r="BL8294" s="3"/>
      <c r="BN8294" s="3"/>
      <c r="BP8294" s="3"/>
    </row>
    <row r="8295" spans="1:68" x14ac:dyDescent="0.25">
      <c r="A8295" s="1"/>
      <c r="B8295" s="2"/>
      <c r="BJ8295" s="3"/>
      <c r="BL8295" s="3"/>
      <c r="BN8295" s="3"/>
      <c r="BP8295" s="3"/>
    </row>
    <row r="8296" spans="1:68" x14ac:dyDescent="0.25">
      <c r="A8296" s="1"/>
      <c r="B8296" s="2"/>
      <c r="BJ8296" s="3"/>
      <c r="BL8296" s="3"/>
      <c r="BN8296" s="3"/>
      <c r="BP8296" s="3"/>
    </row>
    <row r="8297" spans="1:68" x14ac:dyDescent="0.25">
      <c r="A8297" s="1"/>
      <c r="B8297" s="2"/>
      <c r="BJ8297" s="3"/>
      <c r="BL8297" s="3"/>
      <c r="BN8297" s="3"/>
      <c r="BP8297" s="3"/>
    </row>
    <row r="8298" spans="1:68" x14ac:dyDescent="0.25">
      <c r="A8298" s="1"/>
      <c r="B8298" s="2"/>
      <c r="BJ8298" s="3"/>
      <c r="BL8298" s="3"/>
      <c r="BN8298" s="3"/>
      <c r="BP8298" s="3"/>
    </row>
    <row r="8299" spans="1:68" x14ac:dyDescent="0.25">
      <c r="A8299" s="1"/>
      <c r="B8299" s="2"/>
      <c r="BJ8299" s="3"/>
      <c r="BL8299" s="3"/>
      <c r="BN8299" s="3"/>
      <c r="BP8299" s="3"/>
    </row>
    <row r="8300" spans="1:68" x14ac:dyDescent="0.25">
      <c r="A8300" s="1"/>
      <c r="B8300" s="2"/>
      <c r="BJ8300" s="3"/>
      <c r="BL8300" s="3"/>
      <c r="BN8300" s="3"/>
      <c r="BP8300" s="3"/>
    </row>
    <row r="8301" spans="1:68" x14ac:dyDescent="0.25">
      <c r="A8301" s="1"/>
      <c r="B8301" s="2"/>
      <c r="BJ8301" s="3"/>
      <c r="BL8301" s="3"/>
      <c r="BN8301" s="3"/>
      <c r="BP8301" s="3"/>
    </row>
    <row r="8302" spans="1:68" x14ac:dyDescent="0.25">
      <c r="A8302" s="1"/>
      <c r="B8302" s="2"/>
      <c r="BJ8302" s="3"/>
      <c r="BL8302" s="3"/>
      <c r="BN8302" s="3"/>
      <c r="BP8302" s="3"/>
    </row>
    <row r="8303" spans="1:68" x14ac:dyDescent="0.25">
      <c r="A8303" s="1"/>
      <c r="B8303" s="2"/>
      <c r="BJ8303" s="3"/>
      <c r="BL8303" s="3"/>
      <c r="BN8303" s="3"/>
      <c r="BP8303" s="3"/>
    </row>
    <row r="8304" spans="1:68" x14ac:dyDescent="0.25">
      <c r="A8304" s="1"/>
      <c r="B8304" s="2"/>
      <c r="BJ8304" s="3"/>
      <c r="BL8304" s="3"/>
      <c r="BN8304" s="3"/>
      <c r="BP8304" s="3"/>
    </row>
    <row r="8305" spans="1:68" x14ac:dyDescent="0.25">
      <c r="A8305" s="1"/>
      <c r="B8305" s="2"/>
      <c r="BJ8305" s="3"/>
      <c r="BL8305" s="3"/>
      <c r="BN8305" s="3"/>
      <c r="BP8305" s="3"/>
    </row>
    <row r="8306" spans="1:68" x14ac:dyDescent="0.25">
      <c r="A8306" s="1"/>
      <c r="B8306" s="2"/>
      <c r="BJ8306" s="3"/>
      <c r="BL8306" s="3"/>
      <c r="BN8306" s="3"/>
      <c r="BP8306" s="3"/>
    </row>
    <row r="8307" spans="1:68" x14ac:dyDescent="0.25">
      <c r="A8307" s="1"/>
      <c r="B8307" s="2"/>
      <c r="BJ8307" s="3"/>
      <c r="BL8307" s="3"/>
      <c r="BN8307" s="3"/>
      <c r="BP8307" s="3"/>
    </row>
    <row r="8308" spans="1:68" x14ac:dyDescent="0.25">
      <c r="A8308" s="1"/>
      <c r="B8308" s="2"/>
      <c r="BJ8308" s="3"/>
      <c r="BL8308" s="3"/>
      <c r="BN8308" s="3"/>
      <c r="BP8308" s="3"/>
    </row>
    <row r="8309" spans="1:68" x14ac:dyDescent="0.25">
      <c r="A8309" s="1"/>
      <c r="B8309" s="2"/>
      <c r="BJ8309" s="3"/>
      <c r="BL8309" s="3"/>
      <c r="BN8309" s="3"/>
      <c r="BP8309" s="3"/>
    </row>
    <row r="8310" spans="1:68" x14ac:dyDescent="0.25">
      <c r="A8310" s="1"/>
      <c r="B8310" s="2"/>
      <c r="BJ8310" s="3"/>
      <c r="BL8310" s="3"/>
      <c r="BN8310" s="3"/>
      <c r="BP8310" s="3"/>
    </row>
    <row r="8311" spans="1:68" x14ac:dyDescent="0.25">
      <c r="A8311" s="1"/>
      <c r="B8311" s="2"/>
      <c r="BJ8311" s="3"/>
      <c r="BL8311" s="3"/>
      <c r="BN8311" s="3"/>
      <c r="BP8311" s="3"/>
    </row>
    <row r="8312" spans="1:68" x14ac:dyDescent="0.25">
      <c r="A8312" s="1"/>
      <c r="B8312" s="2"/>
      <c r="BJ8312" s="3"/>
      <c r="BL8312" s="3"/>
      <c r="BN8312" s="3"/>
      <c r="BP8312" s="3"/>
    </row>
    <row r="8313" spans="1:68" x14ac:dyDescent="0.25">
      <c r="A8313" s="1"/>
      <c r="B8313" s="2"/>
      <c r="BJ8313" s="3"/>
      <c r="BL8313" s="3"/>
      <c r="BN8313" s="3"/>
      <c r="BP8313" s="3"/>
    </row>
    <row r="8314" spans="1:68" x14ac:dyDescent="0.25">
      <c r="A8314" s="1"/>
      <c r="B8314" s="2"/>
      <c r="BJ8314" s="3"/>
      <c r="BL8314" s="3"/>
      <c r="BN8314" s="3"/>
      <c r="BP8314" s="3"/>
    </row>
    <row r="8315" spans="1:68" x14ac:dyDescent="0.25">
      <c r="A8315" s="1"/>
      <c r="B8315" s="2"/>
      <c r="BJ8315" s="3"/>
      <c r="BL8315" s="3"/>
      <c r="BN8315" s="3"/>
      <c r="BP8315" s="3"/>
    </row>
    <row r="8316" spans="1:68" x14ac:dyDescent="0.25">
      <c r="A8316" s="1"/>
      <c r="B8316" s="2"/>
      <c r="BJ8316" s="3"/>
      <c r="BL8316" s="3"/>
      <c r="BN8316" s="3"/>
      <c r="BP8316" s="3"/>
    </row>
    <row r="8317" spans="1:68" x14ac:dyDescent="0.25">
      <c r="A8317" s="1"/>
      <c r="B8317" s="2"/>
      <c r="BJ8317" s="3"/>
      <c r="BL8317" s="3"/>
      <c r="BN8317" s="3"/>
      <c r="BP8317" s="3"/>
    </row>
    <row r="8318" spans="1:68" x14ac:dyDescent="0.25">
      <c r="A8318" s="1"/>
      <c r="B8318" s="2"/>
      <c r="BJ8318" s="3"/>
      <c r="BL8318" s="3"/>
      <c r="BN8318" s="3"/>
      <c r="BP8318" s="3"/>
    </row>
    <row r="8319" spans="1:68" x14ac:dyDescent="0.25">
      <c r="A8319" s="1"/>
      <c r="B8319" s="2"/>
      <c r="BJ8319" s="3"/>
      <c r="BL8319" s="3"/>
      <c r="BN8319" s="3"/>
      <c r="BP8319" s="3"/>
    </row>
    <row r="8320" spans="1:68" x14ac:dyDescent="0.25">
      <c r="A8320" s="1"/>
      <c r="B8320" s="2"/>
      <c r="BJ8320" s="3"/>
      <c r="BL8320" s="3"/>
      <c r="BN8320" s="3"/>
      <c r="BP8320" s="3"/>
    </row>
    <row r="8321" spans="1:68" x14ac:dyDescent="0.25">
      <c r="A8321" s="1"/>
      <c r="B8321" s="2"/>
      <c r="BJ8321" s="3"/>
      <c r="BL8321" s="3"/>
      <c r="BN8321" s="3"/>
      <c r="BP8321" s="3"/>
    </row>
    <row r="8322" spans="1:68" x14ac:dyDescent="0.25">
      <c r="A8322" s="1"/>
      <c r="B8322" s="2"/>
      <c r="BJ8322" s="3"/>
      <c r="BL8322" s="3"/>
      <c r="BN8322" s="3"/>
      <c r="BP8322" s="3"/>
    </row>
    <row r="8323" spans="1:68" x14ac:dyDescent="0.25">
      <c r="A8323" s="1"/>
      <c r="B8323" s="2"/>
      <c r="BJ8323" s="3"/>
      <c r="BL8323" s="3"/>
      <c r="BN8323" s="3"/>
      <c r="BP8323" s="3"/>
    </row>
    <row r="8324" spans="1:68" x14ac:dyDescent="0.25">
      <c r="A8324" s="1"/>
      <c r="B8324" s="2"/>
      <c r="BJ8324" s="3"/>
      <c r="BL8324" s="3"/>
      <c r="BN8324" s="3"/>
      <c r="BP8324" s="3"/>
    </row>
    <row r="8325" spans="1:68" x14ac:dyDescent="0.25">
      <c r="A8325" s="1"/>
      <c r="B8325" s="2"/>
      <c r="BJ8325" s="3"/>
      <c r="BL8325" s="3"/>
      <c r="BN8325" s="3"/>
      <c r="BP8325" s="3"/>
    </row>
    <row r="8326" spans="1:68" x14ac:dyDescent="0.25">
      <c r="A8326" s="1"/>
      <c r="B8326" s="2"/>
      <c r="BJ8326" s="3"/>
      <c r="BL8326" s="3"/>
      <c r="BN8326" s="3"/>
      <c r="BP8326" s="3"/>
    </row>
    <row r="8327" spans="1:68" x14ac:dyDescent="0.25">
      <c r="A8327" s="1"/>
      <c r="B8327" s="2"/>
      <c r="BJ8327" s="3"/>
      <c r="BL8327" s="3"/>
      <c r="BN8327" s="3"/>
      <c r="BP8327" s="3"/>
    </row>
    <row r="8328" spans="1:68" x14ac:dyDescent="0.25">
      <c r="A8328" s="1"/>
      <c r="B8328" s="2"/>
      <c r="BJ8328" s="3"/>
      <c r="BL8328" s="3"/>
      <c r="BN8328" s="3"/>
      <c r="BP8328" s="3"/>
    </row>
    <row r="8329" spans="1:68" x14ac:dyDescent="0.25">
      <c r="A8329" s="1"/>
      <c r="B8329" s="2"/>
      <c r="BJ8329" s="3"/>
      <c r="BL8329" s="3"/>
      <c r="BN8329" s="3"/>
      <c r="BP8329" s="3"/>
    </row>
    <row r="8330" spans="1:68" x14ac:dyDescent="0.25">
      <c r="A8330" s="1"/>
      <c r="B8330" s="2"/>
      <c r="BJ8330" s="3"/>
      <c r="BL8330" s="3"/>
      <c r="BN8330" s="3"/>
      <c r="BP8330" s="3"/>
    </row>
    <row r="8331" spans="1:68" x14ac:dyDescent="0.25">
      <c r="A8331" s="1"/>
      <c r="B8331" s="2"/>
      <c r="BJ8331" s="3"/>
      <c r="BL8331" s="3"/>
      <c r="BN8331" s="3"/>
      <c r="BP8331" s="3"/>
    </row>
    <row r="8332" spans="1:68" x14ac:dyDescent="0.25">
      <c r="A8332" s="1"/>
      <c r="B8332" s="2"/>
      <c r="BJ8332" s="3"/>
      <c r="BL8332" s="3"/>
      <c r="BN8332" s="3"/>
      <c r="BP8332" s="3"/>
    </row>
    <row r="8333" spans="1:68" x14ac:dyDescent="0.25">
      <c r="A8333" s="1"/>
      <c r="B8333" s="2"/>
      <c r="BJ8333" s="3"/>
      <c r="BL8333" s="3"/>
      <c r="BN8333" s="3"/>
      <c r="BP8333" s="3"/>
    </row>
    <row r="8334" spans="1:68" x14ac:dyDescent="0.25">
      <c r="A8334" s="1"/>
      <c r="B8334" s="2"/>
      <c r="BJ8334" s="3"/>
      <c r="BL8334" s="3"/>
      <c r="BN8334" s="3"/>
      <c r="BP8334" s="3"/>
    </row>
    <row r="8335" spans="1:68" x14ac:dyDescent="0.25">
      <c r="A8335" s="1"/>
      <c r="B8335" s="2"/>
      <c r="BJ8335" s="3"/>
      <c r="BL8335" s="3"/>
      <c r="BN8335" s="3"/>
      <c r="BP8335" s="3"/>
    </row>
    <row r="8336" spans="1:68" x14ac:dyDescent="0.25">
      <c r="A8336" s="1"/>
      <c r="B8336" s="2"/>
      <c r="BJ8336" s="3"/>
      <c r="BL8336" s="3"/>
      <c r="BN8336" s="3"/>
      <c r="BP8336" s="3"/>
    </row>
    <row r="8337" spans="1:68" x14ac:dyDescent="0.25">
      <c r="A8337" s="1"/>
      <c r="B8337" s="2"/>
      <c r="BJ8337" s="3"/>
      <c r="BL8337" s="3"/>
      <c r="BN8337" s="3"/>
      <c r="BP8337" s="3"/>
    </row>
    <row r="8338" spans="1:68" x14ac:dyDescent="0.25">
      <c r="A8338" s="1"/>
      <c r="B8338" s="2"/>
      <c r="BJ8338" s="3"/>
      <c r="BL8338" s="3"/>
      <c r="BN8338" s="3"/>
      <c r="BP8338" s="3"/>
    </row>
    <row r="8339" spans="1:68" x14ac:dyDescent="0.25">
      <c r="A8339" s="1"/>
      <c r="B8339" s="2"/>
      <c r="BJ8339" s="3"/>
      <c r="BL8339" s="3"/>
      <c r="BN8339" s="3"/>
      <c r="BP8339" s="3"/>
    </row>
    <row r="8340" spans="1:68" x14ac:dyDescent="0.25">
      <c r="A8340" s="1"/>
      <c r="B8340" s="2"/>
      <c r="BJ8340" s="3"/>
      <c r="BL8340" s="3"/>
      <c r="BN8340" s="3"/>
      <c r="BP8340" s="3"/>
    </row>
    <row r="8341" spans="1:68" x14ac:dyDescent="0.25">
      <c r="A8341" s="1"/>
      <c r="B8341" s="2"/>
      <c r="BJ8341" s="3"/>
      <c r="BL8341" s="3"/>
      <c r="BN8341" s="3"/>
      <c r="BP8341" s="3"/>
    </row>
    <row r="8342" spans="1:68" x14ac:dyDescent="0.25">
      <c r="A8342" s="1"/>
      <c r="B8342" s="2"/>
      <c r="BJ8342" s="3"/>
      <c r="BL8342" s="3"/>
      <c r="BN8342" s="3"/>
      <c r="BP8342" s="3"/>
    </row>
    <row r="8343" spans="1:68" x14ac:dyDescent="0.25">
      <c r="A8343" s="1"/>
      <c r="B8343" s="2"/>
      <c r="BJ8343" s="3"/>
      <c r="BL8343" s="3"/>
      <c r="BN8343" s="3"/>
      <c r="BP8343" s="3"/>
    </row>
    <row r="8344" spans="1:68" x14ac:dyDescent="0.25">
      <c r="A8344" s="1"/>
      <c r="B8344" s="2"/>
      <c r="BJ8344" s="3"/>
      <c r="BL8344" s="3"/>
      <c r="BN8344" s="3"/>
      <c r="BP8344" s="3"/>
    </row>
    <row r="8345" spans="1:68" x14ac:dyDescent="0.25">
      <c r="A8345" s="1"/>
      <c r="B8345" s="2"/>
      <c r="BJ8345" s="3"/>
      <c r="BL8345" s="3"/>
      <c r="BN8345" s="3"/>
      <c r="BP8345" s="3"/>
    </row>
    <row r="8346" spans="1:68" x14ac:dyDescent="0.25">
      <c r="A8346" s="1"/>
      <c r="B8346" s="2"/>
      <c r="BJ8346" s="3"/>
      <c r="BL8346" s="3"/>
      <c r="BN8346" s="3"/>
      <c r="BP8346" s="3"/>
    </row>
    <row r="8347" spans="1:68" x14ac:dyDescent="0.25">
      <c r="A8347" s="1"/>
      <c r="B8347" s="2"/>
      <c r="BJ8347" s="3"/>
      <c r="BL8347" s="3"/>
      <c r="BN8347" s="3"/>
      <c r="BP8347" s="3"/>
    </row>
    <row r="8348" spans="1:68" x14ac:dyDescent="0.25">
      <c r="A8348" s="1"/>
      <c r="B8348" s="2"/>
      <c r="BJ8348" s="3"/>
      <c r="BL8348" s="3"/>
      <c r="BN8348" s="3"/>
      <c r="BP8348" s="3"/>
    </row>
    <row r="8349" spans="1:68" x14ac:dyDescent="0.25">
      <c r="A8349" s="1"/>
      <c r="B8349" s="2"/>
      <c r="BJ8349" s="3"/>
      <c r="BL8349" s="3"/>
      <c r="BN8349" s="3"/>
      <c r="BP8349" s="3"/>
    </row>
    <row r="8350" spans="1:68" x14ac:dyDescent="0.25">
      <c r="A8350" s="1"/>
      <c r="B8350" s="2"/>
      <c r="BJ8350" s="3"/>
      <c r="BL8350" s="3"/>
      <c r="BN8350" s="3"/>
      <c r="BP8350" s="3"/>
    </row>
    <row r="8351" spans="1:68" x14ac:dyDescent="0.25">
      <c r="A8351" s="1"/>
      <c r="B8351" s="2"/>
      <c r="BJ8351" s="3"/>
      <c r="BL8351" s="3"/>
      <c r="BN8351" s="3"/>
      <c r="BP8351" s="3"/>
    </row>
    <row r="8352" spans="1:68" x14ac:dyDescent="0.25">
      <c r="A8352" s="1"/>
      <c r="B8352" s="2"/>
      <c r="BJ8352" s="3"/>
      <c r="BL8352" s="3"/>
      <c r="BN8352" s="3"/>
      <c r="BP8352" s="3"/>
    </row>
    <row r="8353" spans="1:68" x14ac:dyDescent="0.25">
      <c r="A8353" s="1"/>
      <c r="B8353" s="2"/>
      <c r="BJ8353" s="3"/>
      <c r="BL8353" s="3"/>
      <c r="BN8353" s="3"/>
      <c r="BP8353" s="3"/>
    </row>
    <row r="8354" spans="1:68" x14ac:dyDescent="0.25">
      <c r="A8354" s="1"/>
      <c r="B8354" s="2"/>
      <c r="BJ8354" s="3"/>
      <c r="BL8354" s="3"/>
      <c r="BN8354" s="3"/>
      <c r="BP8354" s="3"/>
    </row>
    <row r="8355" spans="1:68" x14ac:dyDescent="0.25">
      <c r="A8355" s="1"/>
      <c r="B8355" s="2"/>
      <c r="BJ8355" s="3"/>
      <c r="BL8355" s="3"/>
      <c r="BN8355" s="3"/>
      <c r="BP8355" s="3"/>
    </row>
    <row r="8356" spans="1:68" x14ac:dyDescent="0.25">
      <c r="A8356" s="1"/>
      <c r="B8356" s="2"/>
      <c r="BJ8356" s="3"/>
      <c r="BL8356" s="3"/>
      <c r="BN8356" s="3"/>
      <c r="BP8356" s="3"/>
    </row>
    <row r="8357" spans="1:68" x14ac:dyDescent="0.25">
      <c r="A8357" s="1"/>
      <c r="B8357" s="2"/>
      <c r="BJ8357" s="3"/>
      <c r="BL8357" s="3"/>
      <c r="BN8357" s="3"/>
      <c r="BP8357" s="3"/>
    </row>
    <row r="8358" spans="1:68" x14ac:dyDescent="0.25">
      <c r="A8358" s="1"/>
      <c r="B8358" s="2"/>
      <c r="BJ8358" s="3"/>
      <c r="BL8358" s="3"/>
      <c r="BN8358" s="3"/>
      <c r="BP8358" s="3"/>
    </row>
    <row r="8359" spans="1:68" x14ac:dyDescent="0.25">
      <c r="A8359" s="1"/>
      <c r="B8359" s="2"/>
      <c r="BJ8359" s="3"/>
      <c r="BL8359" s="3"/>
      <c r="BN8359" s="3"/>
      <c r="BP8359" s="3"/>
    </row>
    <row r="8360" spans="1:68" x14ac:dyDescent="0.25">
      <c r="A8360" s="1"/>
      <c r="B8360" s="2"/>
      <c r="BJ8360" s="3"/>
      <c r="BL8360" s="3"/>
      <c r="BN8360" s="3"/>
      <c r="BP8360" s="3"/>
    </row>
    <row r="8361" spans="1:68" x14ac:dyDescent="0.25">
      <c r="A8361" s="1"/>
      <c r="B8361" s="2"/>
      <c r="BJ8361" s="3"/>
      <c r="BL8361" s="3"/>
      <c r="BN8361" s="3"/>
      <c r="BP8361" s="3"/>
    </row>
    <row r="8362" spans="1:68" x14ac:dyDescent="0.25">
      <c r="A8362" s="1"/>
      <c r="B8362" s="2"/>
      <c r="BJ8362" s="3"/>
      <c r="BL8362" s="3"/>
      <c r="BN8362" s="3"/>
      <c r="BP8362" s="3"/>
    </row>
    <row r="8363" spans="1:68" x14ac:dyDescent="0.25">
      <c r="A8363" s="1"/>
      <c r="B8363" s="2"/>
      <c r="BJ8363" s="3"/>
      <c r="BL8363" s="3"/>
      <c r="BN8363" s="3"/>
      <c r="BP8363" s="3"/>
    </row>
    <row r="8364" spans="1:68" x14ac:dyDescent="0.25">
      <c r="A8364" s="1"/>
      <c r="B8364" s="2"/>
      <c r="BJ8364" s="3"/>
      <c r="BL8364" s="3"/>
      <c r="BN8364" s="3"/>
      <c r="BP8364" s="3"/>
    </row>
    <row r="8365" spans="1:68" x14ac:dyDescent="0.25">
      <c r="A8365" s="1"/>
      <c r="B8365" s="2"/>
      <c r="BJ8365" s="3"/>
      <c r="BL8365" s="3"/>
      <c r="BN8365" s="3"/>
      <c r="BP8365" s="3"/>
    </row>
    <row r="8366" spans="1:68" x14ac:dyDescent="0.25">
      <c r="A8366" s="1"/>
      <c r="B8366" s="2"/>
      <c r="BJ8366" s="3"/>
      <c r="BL8366" s="3"/>
      <c r="BN8366" s="3"/>
      <c r="BP8366" s="3"/>
    </row>
    <row r="8367" spans="1:68" x14ac:dyDescent="0.25">
      <c r="A8367" s="1"/>
      <c r="B8367" s="2"/>
      <c r="BJ8367" s="3"/>
      <c r="BL8367" s="3"/>
      <c r="BN8367" s="3"/>
      <c r="BP8367" s="3"/>
    </row>
    <row r="8368" spans="1:68" x14ac:dyDescent="0.25">
      <c r="A8368" s="1"/>
      <c r="B8368" s="2"/>
      <c r="BJ8368" s="3"/>
      <c r="BL8368" s="3"/>
      <c r="BN8368" s="3"/>
      <c r="BP8368" s="3"/>
    </row>
    <row r="8369" spans="1:68" x14ac:dyDescent="0.25">
      <c r="A8369" s="1"/>
      <c r="B8369" s="2"/>
      <c r="BJ8369" s="3"/>
      <c r="BL8369" s="3"/>
      <c r="BN8369" s="3"/>
      <c r="BP8369" s="3"/>
    </row>
    <row r="8370" spans="1:68" x14ac:dyDescent="0.25">
      <c r="A8370" s="1"/>
      <c r="B8370" s="2"/>
      <c r="BJ8370" s="3"/>
      <c r="BL8370" s="3"/>
      <c r="BN8370" s="3"/>
      <c r="BP8370" s="3"/>
    </row>
    <row r="8371" spans="1:68" x14ac:dyDescent="0.25">
      <c r="A8371" s="1"/>
      <c r="B8371" s="2"/>
      <c r="BJ8371" s="3"/>
      <c r="BL8371" s="3"/>
      <c r="BN8371" s="3"/>
      <c r="BP8371" s="3"/>
    </row>
    <row r="8372" spans="1:68" x14ac:dyDescent="0.25">
      <c r="A8372" s="1"/>
      <c r="B8372" s="2"/>
      <c r="BJ8372" s="3"/>
      <c r="BL8372" s="3"/>
      <c r="BN8372" s="3"/>
      <c r="BP8372" s="3"/>
    </row>
    <row r="8373" spans="1:68" x14ac:dyDescent="0.25">
      <c r="A8373" s="1"/>
      <c r="B8373" s="2"/>
      <c r="BJ8373" s="3"/>
      <c r="BL8373" s="3"/>
      <c r="BN8373" s="3"/>
      <c r="BP8373" s="3"/>
    </row>
    <row r="8374" spans="1:68" x14ac:dyDescent="0.25">
      <c r="A8374" s="1"/>
      <c r="B8374" s="2"/>
      <c r="BJ8374" s="3"/>
      <c r="BL8374" s="3"/>
      <c r="BN8374" s="3"/>
      <c r="BP8374" s="3"/>
    </row>
    <row r="8375" spans="1:68" x14ac:dyDescent="0.25">
      <c r="A8375" s="1"/>
      <c r="B8375" s="2"/>
      <c r="BJ8375" s="3"/>
      <c r="BL8375" s="3"/>
      <c r="BN8375" s="3"/>
      <c r="BP8375" s="3"/>
    </row>
    <row r="8376" spans="1:68" x14ac:dyDescent="0.25">
      <c r="A8376" s="1"/>
      <c r="B8376" s="2"/>
      <c r="BJ8376" s="3"/>
      <c r="BL8376" s="3"/>
      <c r="BN8376" s="3"/>
      <c r="BP8376" s="3"/>
    </row>
    <row r="8377" spans="1:68" x14ac:dyDescent="0.25">
      <c r="A8377" s="1"/>
      <c r="B8377" s="2"/>
      <c r="BJ8377" s="3"/>
      <c r="BL8377" s="3"/>
      <c r="BN8377" s="3"/>
      <c r="BP8377" s="3"/>
    </row>
    <row r="8378" spans="1:68" x14ac:dyDescent="0.25">
      <c r="A8378" s="1"/>
      <c r="B8378" s="2"/>
      <c r="BJ8378" s="3"/>
      <c r="BL8378" s="3"/>
      <c r="BN8378" s="3"/>
      <c r="BP8378" s="3"/>
    </row>
    <row r="8379" spans="1:68" x14ac:dyDescent="0.25">
      <c r="A8379" s="1"/>
      <c r="B8379" s="2"/>
      <c r="BJ8379" s="3"/>
      <c r="BL8379" s="3"/>
      <c r="BN8379" s="3"/>
      <c r="BP8379" s="3"/>
    </row>
    <row r="8380" spans="1:68" x14ac:dyDescent="0.25">
      <c r="A8380" s="1"/>
      <c r="B8380" s="2"/>
      <c r="BJ8380" s="3"/>
      <c r="BL8380" s="3"/>
      <c r="BN8380" s="3"/>
      <c r="BP8380" s="3"/>
    </row>
    <row r="8381" spans="1:68" x14ac:dyDescent="0.25">
      <c r="A8381" s="1"/>
      <c r="B8381" s="2"/>
      <c r="BJ8381" s="3"/>
      <c r="BL8381" s="3"/>
      <c r="BN8381" s="3"/>
      <c r="BP8381" s="3"/>
    </row>
    <row r="8382" spans="1:68" x14ac:dyDescent="0.25">
      <c r="A8382" s="1"/>
      <c r="B8382" s="2"/>
      <c r="BJ8382" s="3"/>
      <c r="BL8382" s="3"/>
      <c r="BN8382" s="3"/>
      <c r="BP8382" s="3"/>
    </row>
    <row r="8383" spans="1:68" x14ac:dyDescent="0.25">
      <c r="A8383" s="1"/>
      <c r="B8383" s="2"/>
      <c r="BJ8383" s="3"/>
      <c r="BL8383" s="3"/>
      <c r="BN8383" s="3"/>
      <c r="BP8383" s="3"/>
    </row>
    <row r="8384" spans="1:68" x14ac:dyDescent="0.25">
      <c r="A8384" s="1"/>
      <c r="B8384" s="2"/>
      <c r="BJ8384" s="3"/>
      <c r="BL8384" s="3"/>
      <c r="BN8384" s="3"/>
      <c r="BP8384" s="3"/>
    </row>
    <row r="8385" spans="1:68" x14ac:dyDescent="0.25">
      <c r="A8385" s="1"/>
      <c r="B8385" s="2"/>
      <c r="BJ8385" s="3"/>
      <c r="BL8385" s="3"/>
      <c r="BN8385" s="3"/>
      <c r="BP8385" s="3"/>
    </row>
    <row r="8386" spans="1:68" x14ac:dyDescent="0.25">
      <c r="A8386" s="1"/>
      <c r="B8386" s="2"/>
      <c r="BJ8386" s="3"/>
      <c r="BL8386" s="3"/>
      <c r="BN8386" s="3"/>
      <c r="BP8386" s="3"/>
    </row>
    <row r="8387" spans="1:68" x14ac:dyDescent="0.25">
      <c r="A8387" s="1"/>
      <c r="B8387" s="2"/>
      <c r="BJ8387" s="3"/>
      <c r="BL8387" s="3"/>
      <c r="BN8387" s="3"/>
      <c r="BP8387" s="3"/>
    </row>
    <row r="8388" spans="1:68" x14ac:dyDescent="0.25">
      <c r="A8388" s="1"/>
      <c r="B8388" s="2"/>
      <c r="BJ8388" s="3"/>
      <c r="BL8388" s="3"/>
      <c r="BN8388" s="3"/>
      <c r="BP8388" s="3"/>
    </row>
    <row r="8389" spans="1:68" x14ac:dyDescent="0.25">
      <c r="A8389" s="1"/>
      <c r="B8389" s="2"/>
      <c r="BJ8389" s="3"/>
      <c r="BL8389" s="3"/>
      <c r="BN8389" s="3"/>
      <c r="BP8389" s="3"/>
    </row>
    <row r="8390" spans="1:68" x14ac:dyDescent="0.25">
      <c r="A8390" s="1"/>
      <c r="B8390" s="2"/>
      <c r="BJ8390" s="3"/>
      <c r="BL8390" s="3"/>
      <c r="BN8390" s="3"/>
      <c r="BP8390" s="3"/>
    </row>
    <row r="8391" spans="1:68" x14ac:dyDescent="0.25">
      <c r="A8391" s="1"/>
      <c r="B8391" s="2"/>
      <c r="BJ8391" s="3"/>
      <c r="BL8391" s="3"/>
      <c r="BN8391" s="3"/>
      <c r="BP8391" s="3"/>
    </row>
    <row r="8392" spans="1:68" x14ac:dyDescent="0.25">
      <c r="A8392" s="1"/>
      <c r="B8392" s="2"/>
      <c r="BJ8392" s="3"/>
      <c r="BL8392" s="3"/>
      <c r="BN8392" s="3"/>
      <c r="BP8392" s="3"/>
    </row>
    <row r="8393" spans="1:68" x14ac:dyDescent="0.25">
      <c r="A8393" s="1"/>
      <c r="B8393" s="2"/>
      <c r="BJ8393" s="3"/>
      <c r="BL8393" s="3"/>
      <c r="BN8393" s="3"/>
      <c r="BP8393" s="3"/>
    </row>
    <row r="8394" spans="1:68" x14ac:dyDescent="0.25">
      <c r="A8394" s="1"/>
      <c r="B8394" s="2"/>
      <c r="BJ8394" s="3"/>
      <c r="BL8394" s="3"/>
      <c r="BN8394" s="3"/>
      <c r="BP8394" s="3"/>
    </row>
    <row r="8395" spans="1:68" x14ac:dyDescent="0.25">
      <c r="A8395" s="1"/>
      <c r="B8395" s="2"/>
      <c r="BJ8395" s="3"/>
      <c r="BL8395" s="3"/>
      <c r="BN8395" s="3"/>
      <c r="BP8395" s="3"/>
    </row>
    <row r="8396" spans="1:68" x14ac:dyDescent="0.25">
      <c r="A8396" s="1"/>
      <c r="B8396" s="2"/>
      <c r="BJ8396" s="3"/>
      <c r="BL8396" s="3"/>
      <c r="BN8396" s="3"/>
      <c r="BP8396" s="3"/>
    </row>
    <row r="8397" spans="1:68" x14ac:dyDescent="0.25">
      <c r="A8397" s="1"/>
      <c r="B8397" s="2"/>
      <c r="BJ8397" s="3"/>
      <c r="BL8397" s="3"/>
      <c r="BN8397" s="3"/>
      <c r="BP8397" s="3"/>
    </row>
    <row r="8398" spans="1:68" x14ac:dyDescent="0.25">
      <c r="A8398" s="1"/>
      <c r="B8398" s="2"/>
      <c r="BJ8398" s="3"/>
      <c r="BL8398" s="3"/>
      <c r="BN8398" s="3"/>
      <c r="BP8398" s="3"/>
    </row>
    <row r="8399" spans="1:68" x14ac:dyDescent="0.25">
      <c r="A8399" s="1"/>
      <c r="B8399" s="2"/>
      <c r="BJ8399" s="3"/>
      <c r="BL8399" s="3"/>
      <c r="BN8399" s="3"/>
      <c r="BP8399" s="3"/>
    </row>
    <row r="8400" spans="1:68" x14ac:dyDescent="0.25">
      <c r="A8400" s="1"/>
      <c r="B8400" s="2"/>
      <c r="BJ8400" s="3"/>
      <c r="BL8400" s="3"/>
      <c r="BN8400" s="3"/>
      <c r="BP8400" s="3"/>
    </row>
    <row r="8401" spans="1:68" x14ac:dyDescent="0.25">
      <c r="A8401" s="1"/>
      <c r="B8401" s="2"/>
      <c r="BJ8401" s="3"/>
      <c r="BL8401" s="3"/>
      <c r="BN8401" s="3"/>
      <c r="BP8401" s="3"/>
    </row>
    <row r="8402" spans="1:68" x14ac:dyDescent="0.25">
      <c r="A8402" s="1"/>
      <c r="B8402" s="2"/>
      <c r="BJ8402" s="3"/>
      <c r="BL8402" s="3"/>
      <c r="BN8402" s="3"/>
      <c r="BP8402" s="3"/>
    </row>
    <row r="8403" spans="1:68" x14ac:dyDescent="0.25">
      <c r="A8403" s="1"/>
      <c r="B8403" s="2"/>
      <c r="BJ8403" s="3"/>
      <c r="BL8403" s="3"/>
      <c r="BN8403" s="3"/>
      <c r="BP8403" s="3"/>
    </row>
    <row r="8404" spans="1:68" x14ac:dyDescent="0.25">
      <c r="A8404" s="1"/>
      <c r="B8404" s="2"/>
      <c r="BJ8404" s="3"/>
      <c r="BL8404" s="3"/>
      <c r="BN8404" s="3"/>
      <c r="BP8404" s="3"/>
    </row>
    <row r="8405" spans="1:68" x14ac:dyDescent="0.25">
      <c r="A8405" s="1"/>
      <c r="B8405" s="2"/>
      <c r="BJ8405" s="3"/>
      <c r="BL8405" s="3"/>
      <c r="BN8405" s="3"/>
      <c r="BP8405" s="3"/>
    </row>
    <row r="8406" spans="1:68" x14ac:dyDescent="0.25">
      <c r="A8406" s="1"/>
      <c r="B8406" s="2"/>
      <c r="BJ8406" s="3"/>
      <c r="BL8406" s="3"/>
      <c r="BN8406" s="3"/>
      <c r="BP8406" s="3"/>
    </row>
    <row r="8407" spans="1:68" x14ac:dyDescent="0.25">
      <c r="A8407" s="1"/>
      <c r="B8407" s="2"/>
      <c r="BJ8407" s="3"/>
      <c r="BL8407" s="3"/>
      <c r="BN8407" s="3"/>
      <c r="BP8407" s="3"/>
    </row>
    <row r="8408" spans="1:68" x14ac:dyDescent="0.25">
      <c r="A8408" s="1"/>
      <c r="B8408" s="2"/>
      <c r="BJ8408" s="3"/>
      <c r="BL8408" s="3"/>
      <c r="BN8408" s="3"/>
      <c r="BP8408" s="3"/>
    </row>
    <row r="8409" spans="1:68" x14ac:dyDescent="0.25">
      <c r="A8409" s="1"/>
      <c r="B8409" s="2"/>
      <c r="BJ8409" s="3"/>
      <c r="BL8409" s="3"/>
      <c r="BN8409" s="3"/>
      <c r="BP8409" s="3"/>
    </row>
    <row r="8410" spans="1:68" x14ac:dyDescent="0.25">
      <c r="A8410" s="1"/>
      <c r="B8410" s="2"/>
      <c r="BJ8410" s="3"/>
      <c r="BL8410" s="3"/>
      <c r="BN8410" s="3"/>
      <c r="BP8410" s="3"/>
    </row>
    <row r="8411" spans="1:68" x14ac:dyDescent="0.25">
      <c r="A8411" s="1"/>
      <c r="B8411" s="2"/>
      <c r="BJ8411" s="3"/>
      <c r="BL8411" s="3"/>
      <c r="BN8411" s="3"/>
      <c r="BP8411" s="3"/>
    </row>
    <row r="8412" spans="1:68" x14ac:dyDescent="0.25">
      <c r="A8412" s="1"/>
      <c r="B8412" s="2"/>
      <c r="BJ8412" s="3"/>
      <c r="BL8412" s="3"/>
      <c r="BN8412" s="3"/>
      <c r="BP8412" s="3"/>
    </row>
    <row r="8413" spans="1:68" x14ac:dyDescent="0.25">
      <c r="A8413" s="1"/>
      <c r="B8413" s="2"/>
      <c r="BJ8413" s="3"/>
      <c r="BL8413" s="3"/>
      <c r="BN8413" s="3"/>
      <c r="BP8413" s="3"/>
    </row>
    <row r="8414" spans="1:68" x14ac:dyDescent="0.25">
      <c r="A8414" s="1"/>
      <c r="B8414" s="2"/>
      <c r="BJ8414" s="3"/>
      <c r="BL8414" s="3"/>
      <c r="BN8414" s="3"/>
      <c r="BP8414" s="3"/>
    </row>
    <row r="8415" spans="1:68" x14ac:dyDescent="0.25">
      <c r="A8415" s="1"/>
      <c r="B8415" s="2"/>
      <c r="BJ8415" s="3"/>
      <c r="BL8415" s="3"/>
      <c r="BN8415" s="3"/>
      <c r="BP8415" s="3"/>
    </row>
    <row r="8416" spans="1:68" x14ac:dyDescent="0.25">
      <c r="A8416" s="1"/>
      <c r="B8416" s="2"/>
      <c r="BJ8416" s="3"/>
      <c r="BL8416" s="3"/>
      <c r="BN8416" s="3"/>
      <c r="BP8416" s="3"/>
    </row>
    <row r="8417" spans="1:68" x14ac:dyDescent="0.25">
      <c r="A8417" s="1"/>
      <c r="B8417" s="2"/>
      <c r="BJ8417" s="3"/>
      <c r="BL8417" s="3"/>
      <c r="BN8417" s="3"/>
      <c r="BP8417" s="3"/>
    </row>
    <row r="8418" spans="1:68" x14ac:dyDescent="0.25">
      <c r="A8418" s="1"/>
      <c r="B8418" s="2"/>
      <c r="BJ8418" s="3"/>
      <c r="BL8418" s="3"/>
      <c r="BN8418" s="3"/>
      <c r="BP8418" s="3"/>
    </row>
    <row r="8419" spans="1:68" x14ac:dyDescent="0.25">
      <c r="A8419" s="1"/>
      <c r="B8419" s="2"/>
      <c r="BJ8419" s="3"/>
      <c r="BL8419" s="3"/>
      <c r="BN8419" s="3"/>
      <c r="BP8419" s="3"/>
    </row>
    <row r="8420" spans="1:68" x14ac:dyDescent="0.25">
      <c r="A8420" s="1"/>
      <c r="B8420" s="2"/>
      <c r="BJ8420" s="3"/>
      <c r="BL8420" s="3"/>
      <c r="BN8420" s="3"/>
      <c r="BP8420" s="3"/>
    </row>
    <row r="8421" spans="1:68" x14ac:dyDescent="0.25">
      <c r="A8421" s="1"/>
      <c r="B8421" s="2"/>
      <c r="BJ8421" s="3"/>
      <c r="BL8421" s="3"/>
      <c r="BN8421" s="3"/>
      <c r="BP8421" s="3"/>
    </row>
    <row r="8422" spans="1:68" x14ac:dyDescent="0.25">
      <c r="A8422" s="1"/>
      <c r="B8422" s="2"/>
      <c r="BJ8422" s="3"/>
      <c r="BL8422" s="3"/>
      <c r="BN8422" s="3"/>
      <c r="BP8422" s="3"/>
    </row>
    <row r="8423" spans="1:68" x14ac:dyDescent="0.25">
      <c r="A8423" s="1"/>
      <c r="B8423" s="2"/>
      <c r="BJ8423" s="3"/>
      <c r="BL8423" s="3"/>
      <c r="BN8423" s="3"/>
      <c r="BP8423" s="3"/>
    </row>
    <row r="8424" spans="1:68" x14ac:dyDescent="0.25">
      <c r="A8424" s="1"/>
      <c r="B8424" s="2"/>
      <c r="BJ8424" s="3"/>
      <c r="BL8424" s="3"/>
      <c r="BN8424" s="3"/>
      <c r="BP8424" s="3"/>
    </row>
    <row r="8425" spans="1:68" x14ac:dyDescent="0.25">
      <c r="A8425" s="1"/>
      <c r="B8425" s="2"/>
      <c r="BJ8425" s="3"/>
      <c r="BL8425" s="3"/>
      <c r="BN8425" s="3"/>
      <c r="BP8425" s="3"/>
    </row>
    <row r="8426" spans="1:68" x14ac:dyDescent="0.25">
      <c r="A8426" s="1"/>
      <c r="B8426" s="2"/>
      <c r="BJ8426" s="3"/>
      <c r="BL8426" s="3"/>
      <c r="BN8426" s="3"/>
      <c r="BP8426" s="3"/>
    </row>
    <row r="8427" spans="1:68" x14ac:dyDescent="0.25">
      <c r="A8427" s="1"/>
      <c r="B8427" s="2"/>
      <c r="BJ8427" s="3"/>
      <c r="BL8427" s="3"/>
      <c r="BN8427" s="3"/>
      <c r="BP8427" s="3"/>
    </row>
    <row r="8428" spans="1:68" x14ac:dyDescent="0.25">
      <c r="A8428" s="1"/>
      <c r="B8428" s="2"/>
      <c r="BJ8428" s="3"/>
      <c r="BL8428" s="3"/>
      <c r="BN8428" s="3"/>
      <c r="BP8428" s="3"/>
    </row>
    <row r="8429" spans="1:68" x14ac:dyDescent="0.25">
      <c r="A8429" s="1"/>
      <c r="B8429" s="2"/>
      <c r="BJ8429" s="3"/>
      <c r="BL8429" s="3"/>
      <c r="BN8429" s="3"/>
      <c r="BP8429" s="3"/>
    </row>
    <row r="8430" spans="1:68" x14ac:dyDescent="0.25">
      <c r="A8430" s="1"/>
      <c r="B8430" s="2"/>
      <c r="BJ8430" s="3"/>
      <c r="BL8430" s="3"/>
      <c r="BN8430" s="3"/>
      <c r="BP8430" s="3"/>
    </row>
    <row r="8431" spans="1:68" x14ac:dyDescent="0.25">
      <c r="A8431" s="1"/>
      <c r="B8431" s="2"/>
      <c r="BJ8431" s="3"/>
      <c r="BL8431" s="3"/>
      <c r="BN8431" s="3"/>
      <c r="BP8431" s="3"/>
    </row>
    <row r="8432" spans="1:68" x14ac:dyDescent="0.25">
      <c r="A8432" s="1"/>
      <c r="B8432" s="2"/>
      <c r="BJ8432" s="3"/>
      <c r="BL8432" s="3"/>
      <c r="BN8432" s="3"/>
      <c r="BP8432" s="3"/>
    </row>
    <row r="8433" spans="1:68" x14ac:dyDescent="0.25">
      <c r="A8433" s="1"/>
      <c r="B8433" s="2"/>
      <c r="BJ8433" s="3"/>
      <c r="BL8433" s="3"/>
      <c r="BN8433" s="3"/>
      <c r="BP8433" s="3"/>
    </row>
    <row r="8434" spans="1:68" x14ac:dyDescent="0.25">
      <c r="A8434" s="1"/>
      <c r="B8434" s="2"/>
      <c r="BJ8434" s="3"/>
      <c r="BL8434" s="3"/>
      <c r="BN8434" s="3"/>
      <c r="BP8434" s="3"/>
    </row>
    <row r="8435" spans="1:68" x14ac:dyDescent="0.25">
      <c r="A8435" s="1"/>
      <c r="B8435" s="2"/>
      <c r="BJ8435" s="3"/>
      <c r="BL8435" s="3"/>
      <c r="BN8435" s="3"/>
      <c r="BP8435" s="3"/>
    </row>
    <row r="8436" spans="1:68" x14ac:dyDescent="0.25">
      <c r="A8436" s="1"/>
      <c r="B8436" s="2"/>
      <c r="BJ8436" s="3"/>
      <c r="BL8436" s="3"/>
      <c r="BN8436" s="3"/>
      <c r="BP8436" s="3"/>
    </row>
    <row r="8437" spans="1:68" x14ac:dyDescent="0.25">
      <c r="A8437" s="1"/>
      <c r="B8437" s="2"/>
      <c r="BJ8437" s="3"/>
      <c r="BL8437" s="3"/>
      <c r="BN8437" s="3"/>
      <c r="BP8437" s="3"/>
    </row>
    <row r="8438" spans="1:68" x14ac:dyDescent="0.25">
      <c r="A8438" s="1"/>
      <c r="B8438" s="2"/>
      <c r="BJ8438" s="3"/>
      <c r="BL8438" s="3"/>
      <c r="BN8438" s="3"/>
      <c r="BP8438" s="3"/>
    </row>
    <row r="8439" spans="1:68" x14ac:dyDescent="0.25">
      <c r="A8439" s="1"/>
      <c r="B8439" s="2"/>
      <c r="BJ8439" s="3"/>
      <c r="BL8439" s="3"/>
      <c r="BN8439" s="3"/>
      <c r="BP8439" s="3"/>
    </row>
    <row r="8440" spans="1:68" x14ac:dyDescent="0.25">
      <c r="A8440" s="1"/>
      <c r="B8440" s="2"/>
      <c r="BJ8440" s="3"/>
      <c r="BL8440" s="3"/>
      <c r="BN8440" s="3"/>
      <c r="BP8440" s="3"/>
    </row>
    <row r="8441" spans="1:68" x14ac:dyDescent="0.25">
      <c r="A8441" s="1"/>
      <c r="B8441" s="2"/>
      <c r="BJ8441" s="3"/>
      <c r="BL8441" s="3"/>
      <c r="BN8441" s="3"/>
      <c r="BP8441" s="3"/>
    </row>
    <row r="8442" spans="1:68" x14ac:dyDescent="0.25">
      <c r="A8442" s="1"/>
      <c r="B8442" s="2"/>
      <c r="BJ8442" s="3"/>
      <c r="BL8442" s="3"/>
      <c r="BN8442" s="3"/>
      <c r="BP8442" s="3"/>
    </row>
    <row r="8443" spans="1:68" x14ac:dyDescent="0.25">
      <c r="A8443" s="1"/>
      <c r="B8443" s="2"/>
      <c r="BJ8443" s="3"/>
      <c r="BL8443" s="3"/>
      <c r="BN8443" s="3"/>
      <c r="BP8443" s="3"/>
    </row>
    <row r="8444" spans="1:68" x14ac:dyDescent="0.25">
      <c r="A8444" s="1"/>
      <c r="B8444" s="2"/>
      <c r="BJ8444" s="3"/>
      <c r="BL8444" s="3"/>
      <c r="BN8444" s="3"/>
      <c r="BP8444" s="3"/>
    </row>
    <row r="8445" spans="1:68" x14ac:dyDescent="0.25">
      <c r="A8445" s="1"/>
      <c r="B8445" s="2"/>
      <c r="BJ8445" s="3"/>
      <c r="BL8445" s="3"/>
      <c r="BN8445" s="3"/>
      <c r="BP8445" s="3"/>
    </row>
    <row r="8446" spans="1:68" x14ac:dyDescent="0.25">
      <c r="A8446" s="1"/>
      <c r="B8446" s="2"/>
      <c r="BJ8446" s="3"/>
      <c r="BL8446" s="3"/>
      <c r="BN8446" s="3"/>
      <c r="BP8446" s="3"/>
    </row>
    <row r="8447" spans="1:68" x14ac:dyDescent="0.25">
      <c r="A8447" s="1"/>
      <c r="B8447" s="2"/>
      <c r="BJ8447" s="3"/>
      <c r="BL8447" s="3"/>
      <c r="BN8447" s="3"/>
      <c r="BP8447" s="3"/>
    </row>
    <row r="8448" spans="1:68" x14ac:dyDescent="0.25">
      <c r="A8448" s="1"/>
      <c r="B8448" s="2"/>
      <c r="BJ8448" s="3"/>
      <c r="BL8448" s="3"/>
      <c r="BN8448" s="3"/>
      <c r="BP8448" s="3"/>
    </row>
    <row r="8449" spans="1:68" x14ac:dyDescent="0.25">
      <c r="A8449" s="1"/>
      <c r="B8449" s="2"/>
      <c r="BJ8449" s="3"/>
      <c r="BL8449" s="3"/>
      <c r="BN8449" s="3"/>
      <c r="BP8449" s="3"/>
    </row>
    <row r="8450" spans="1:68" x14ac:dyDescent="0.25">
      <c r="A8450" s="1"/>
      <c r="B8450" s="2"/>
      <c r="BJ8450" s="3"/>
      <c r="BL8450" s="3"/>
      <c r="BN8450" s="3"/>
      <c r="BP8450" s="3"/>
    </row>
    <row r="8451" spans="1:68" x14ac:dyDescent="0.25">
      <c r="A8451" s="1"/>
      <c r="B8451" s="2"/>
      <c r="BJ8451" s="3"/>
      <c r="BL8451" s="3"/>
      <c r="BN8451" s="3"/>
      <c r="BP8451" s="3"/>
    </row>
    <row r="8452" spans="1:68" x14ac:dyDescent="0.25">
      <c r="A8452" s="1"/>
      <c r="B8452" s="2"/>
      <c r="BJ8452" s="3"/>
      <c r="BL8452" s="3"/>
      <c r="BN8452" s="3"/>
      <c r="BP8452" s="3"/>
    </row>
    <row r="8453" spans="1:68" x14ac:dyDescent="0.25">
      <c r="A8453" s="1"/>
      <c r="B8453" s="2"/>
      <c r="BJ8453" s="3"/>
      <c r="BL8453" s="3"/>
      <c r="BN8453" s="3"/>
      <c r="BP8453" s="3"/>
    </row>
    <row r="8454" spans="1:68" x14ac:dyDescent="0.25">
      <c r="A8454" s="1"/>
      <c r="B8454" s="2"/>
      <c r="BJ8454" s="3"/>
      <c r="BL8454" s="3"/>
      <c r="BN8454" s="3"/>
      <c r="BP8454" s="3"/>
    </row>
    <row r="8455" spans="1:68" x14ac:dyDescent="0.25">
      <c r="A8455" s="1"/>
      <c r="B8455" s="2"/>
      <c r="BJ8455" s="3"/>
      <c r="BL8455" s="3"/>
      <c r="BN8455" s="3"/>
      <c r="BP8455" s="3"/>
    </row>
    <row r="8456" spans="1:68" x14ac:dyDescent="0.25">
      <c r="A8456" s="1"/>
      <c r="B8456" s="2"/>
      <c r="BJ8456" s="3"/>
      <c r="BL8456" s="3"/>
      <c r="BN8456" s="3"/>
      <c r="BP8456" s="3"/>
    </row>
    <row r="8457" spans="1:68" x14ac:dyDescent="0.25">
      <c r="A8457" s="1"/>
      <c r="B8457" s="2"/>
      <c r="BJ8457" s="3"/>
      <c r="BL8457" s="3"/>
      <c r="BN8457" s="3"/>
      <c r="BP8457" s="3"/>
    </row>
    <row r="8458" spans="1:68" x14ac:dyDescent="0.25">
      <c r="A8458" s="1"/>
      <c r="B8458" s="2"/>
      <c r="BJ8458" s="3"/>
      <c r="BL8458" s="3"/>
      <c r="BN8458" s="3"/>
      <c r="BP8458" s="3"/>
    </row>
    <row r="8459" spans="1:68" x14ac:dyDescent="0.25">
      <c r="A8459" s="1"/>
      <c r="B8459" s="2"/>
      <c r="BJ8459" s="3"/>
      <c r="BL8459" s="3"/>
      <c r="BN8459" s="3"/>
      <c r="BP8459" s="3"/>
    </row>
    <row r="8460" spans="1:68" x14ac:dyDescent="0.25">
      <c r="A8460" s="1"/>
      <c r="B8460" s="2"/>
      <c r="BJ8460" s="3"/>
      <c r="BL8460" s="3"/>
      <c r="BN8460" s="3"/>
      <c r="BP8460" s="3"/>
    </row>
    <row r="8461" spans="1:68" x14ac:dyDescent="0.25">
      <c r="A8461" s="1"/>
      <c r="B8461" s="2"/>
      <c r="BJ8461" s="3"/>
      <c r="BL8461" s="3"/>
      <c r="BN8461" s="3"/>
      <c r="BP8461" s="3"/>
    </row>
    <row r="8462" spans="1:68" x14ac:dyDescent="0.25">
      <c r="A8462" s="1"/>
      <c r="B8462" s="2"/>
      <c r="BJ8462" s="3"/>
      <c r="BL8462" s="3"/>
      <c r="BN8462" s="3"/>
      <c r="BP8462" s="3"/>
    </row>
    <row r="8463" spans="1:68" x14ac:dyDescent="0.25">
      <c r="A8463" s="1"/>
      <c r="B8463" s="2"/>
      <c r="BJ8463" s="3"/>
      <c r="BL8463" s="3"/>
      <c r="BN8463" s="3"/>
      <c r="BP8463" s="3"/>
    </row>
    <row r="8464" spans="1:68" x14ac:dyDescent="0.25">
      <c r="A8464" s="1"/>
      <c r="B8464" s="2"/>
      <c r="BJ8464" s="3"/>
      <c r="BL8464" s="3"/>
      <c r="BN8464" s="3"/>
      <c r="BP8464" s="3"/>
    </row>
    <row r="8465" spans="1:68" x14ac:dyDescent="0.25">
      <c r="A8465" s="1"/>
      <c r="B8465" s="2"/>
      <c r="BJ8465" s="3"/>
      <c r="BL8465" s="3"/>
      <c r="BN8465" s="3"/>
      <c r="BP8465" s="3"/>
    </row>
    <row r="8466" spans="1:68" x14ac:dyDescent="0.25">
      <c r="A8466" s="1"/>
      <c r="B8466" s="2"/>
      <c r="BJ8466" s="3"/>
      <c r="BL8466" s="3"/>
      <c r="BN8466" s="3"/>
      <c r="BP8466" s="3"/>
    </row>
    <row r="8467" spans="1:68" x14ac:dyDescent="0.25">
      <c r="A8467" s="1"/>
      <c r="B8467" s="2"/>
      <c r="BJ8467" s="3"/>
      <c r="BL8467" s="3"/>
      <c r="BN8467" s="3"/>
      <c r="BP8467" s="3"/>
    </row>
    <row r="8468" spans="1:68" x14ac:dyDescent="0.25">
      <c r="A8468" s="1"/>
      <c r="B8468" s="2"/>
      <c r="BJ8468" s="3"/>
      <c r="BL8468" s="3"/>
      <c r="BN8468" s="3"/>
      <c r="BP8468" s="3"/>
    </row>
    <row r="8469" spans="1:68" x14ac:dyDescent="0.25">
      <c r="A8469" s="1"/>
      <c r="B8469" s="2"/>
      <c r="BJ8469" s="3"/>
      <c r="BL8469" s="3"/>
      <c r="BN8469" s="3"/>
      <c r="BP8469" s="3"/>
    </row>
    <row r="8470" spans="1:68" x14ac:dyDescent="0.25">
      <c r="A8470" s="1"/>
      <c r="B8470" s="2"/>
      <c r="BJ8470" s="3"/>
      <c r="BL8470" s="3"/>
      <c r="BN8470" s="3"/>
      <c r="BP8470" s="3"/>
    </row>
    <row r="8471" spans="1:68" x14ac:dyDescent="0.25">
      <c r="A8471" s="1"/>
      <c r="B8471" s="2"/>
      <c r="BJ8471" s="3"/>
      <c r="BL8471" s="3"/>
      <c r="BN8471" s="3"/>
      <c r="BP8471" s="3"/>
    </row>
    <row r="8472" spans="1:68" x14ac:dyDescent="0.25">
      <c r="A8472" s="1"/>
      <c r="B8472" s="2"/>
      <c r="BJ8472" s="3"/>
      <c r="BL8472" s="3"/>
      <c r="BN8472" s="3"/>
      <c r="BP8472" s="3"/>
    </row>
    <row r="8473" spans="1:68" x14ac:dyDescent="0.25">
      <c r="A8473" s="1"/>
      <c r="B8473" s="2"/>
      <c r="BJ8473" s="3"/>
      <c r="BL8473" s="3"/>
      <c r="BN8473" s="3"/>
      <c r="BP8473" s="3"/>
    </row>
    <row r="8474" spans="1:68" x14ac:dyDescent="0.25">
      <c r="A8474" s="1"/>
      <c r="B8474" s="2"/>
      <c r="BJ8474" s="3"/>
      <c r="BL8474" s="3"/>
      <c r="BN8474" s="3"/>
      <c r="BP8474" s="3"/>
    </row>
    <row r="8475" spans="1:68" x14ac:dyDescent="0.25">
      <c r="A8475" s="1"/>
      <c r="B8475" s="2"/>
      <c r="BJ8475" s="3"/>
      <c r="BL8475" s="3"/>
      <c r="BN8475" s="3"/>
      <c r="BP8475" s="3"/>
    </row>
    <row r="8476" spans="1:68" x14ac:dyDescent="0.25">
      <c r="A8476" s="1"/>
      <c r="B8476" s="2"/>
      <c r="BJ8476" s="3"/>
      <c r="BL8476" s="3"/>
      <c r="BN8476" s="3"/>
      <c r="BP8476" s="3"/>
    </row>
    <row r="8477" spans="1:68" x14ac:dyDescent="0.25">
      <c r="A8477" s="1"/>
      <c r="B8477" s="2"/>
      <c r="BJ8477" s="3"/>
      <c r="BL8477" s="3"/>
      <c r="BN8477" s="3"/>
      <c r="BP8477" s="3"/>
    </row>
    <row r="8478" spans="1:68" x14ac:dyDescent="0.25">
      <c r="A8478" s="1"/>
      <c r="B8478" s="2"/>
      <c r="BJ8478" s="3"/>
      <c r="BL8478" s="3"/>
      <c r="BN8478" s="3"/>
      <c r="BP8478" s="3"/>
    </row>
    <row r="8479" spans="1:68" x14ac:dyDescent="0.25">
      <c r="A8479" s="1"/>
      <c r="B8479" s="2"/>
      <c r="BJ8479" s="3"/>
      <c r="BL8479" s="3"/>
      <c r="BN8479" s="3"/>
      <c r="BP8479" s="3"/>
    </row>
    <row r="8480" spans="1:68" x14ac:dyDescent="0.25">
      <c r="A8480" s="1"/>
      <c r="B8480" s="2"/>
      <c r="BJ8480" s="3"/>
      <c r="BL8480" s="3"/>
      <c r="BN8480" s="3"/>
      <c r="BP8480" s="3"/>
    </row>
    <row r="8481" spans="1:68" x14ac:dyDescent="0.25">
      <c r="A8481" s="1"/>
      <c r="B8481" s="2"/>
      <c r="BJ8481" s="3"/>
      <c r="BL8481" s="3"/>
      <c r="BN8481" s="3"/>
      <c r="BP8481" s="3"/>
    </row>
    <row r="8482" spans="1:68" x14ac:dyDescent="0.25">
      <c r="A8482" s="1"/>
      <c r="B8482" s="2"/>
      <c r="BJ8482" s="3"/>
      <c r="BL8482" s="3"/>
      <c r="BN8482" s="3"/>
      <c r="BP8482" s="3"/>
    </row>
    <row r="8483" spans="1:68" x14ac:dyDescent="0.25">
      <c r="A8483" s="1"/>
      <c r="B8483" s="2"/>
      <c r="BJ8483" s="3"/>
      <c r="BL8483" s="3"/>
      <c r="BN8483" s="3"/>
      <c r="BP8483" s="3"/>
    </row>
    <row r="8484" spans="1:68" x14ac:dyDescent="0.25">
      <c r="A8484" s="1"/>
      <c r="B8484" s="2"/>
      <c r="BJ8484" s="3"/>
      <c r="BL8484" s="3"/>
      <c r="BN8484" s="3"/>
      <c r="BP8484" s="3"/>
    </row>
    <row r="8485" spans="1:68" x14ac:dyDescent="0.25">
      <c r="A8485" s="1"/>
      <c r="B8485" s="2"/>
      <c r="BJ8485" s="3"/>
      <c r="BL8485" s="3"/>
      <c r="BN8485" s="3"/>
      <c r="BP8485" s="3"/>
    </row>
    <row r="8486" spans="1:68" x14ac:dyDescent="0.25">
      <c r="A8486" s="1"/>
      <c r="B8486" s="2"/>
      <c r="BJ8486" s="3"/>
      <c r="BL8486" s="3"/>
      <c r="BN8486" s="3"/>
      <c r="BP8486" s="3"/>
    </row>
    <row r="8487" spans="1:68" x14ac:dyDescent="0.25">
      <c r="A8487" s="1"/>
      <c r="B8487" s="2"/>
      <c r="BJ8487" s="3"/>
      <c r="BL8487" s="3"/>
      <c r="BN8487" s="3"/>
      <c r="BP8487" s="3"/>
    </row>
    <row r="8488" spans="1:68" x14ac:dyDescent="0.25">
      <c r="A8488" s="1"/>
      <c r="B8488" s="2"/>
      <c r="BJ8488" s="3"/>
      <c r="BL8488" s="3"/>
      <c r="BN8488" s="3"/>
      <c r="BP8488" s="3"/>
    </row>
    <row r="8489" spans="1:68" x14ac:dyDescent="0.25">
      <c r="A8489" s="1"/>
      <c r="B8489" s="2"/>
      <c r="BJ8489" s="3"/>
      <c r="BL8489" s="3"/>
      <c r="BN8489" s="3"/>
      <c r="BP8489" s="3"/>
    </row>
    <row r="8490" spans="1:68" x14ac:dyDescent="0.25">
      <c r="A8490" s="1"/>
      <c r="B8490" s="2"/>
      <c r="BJ8490" s="3"/>
      <c r="BL8490" s="3"/>
      <c r="BN8490" s="3"/>
      <c r="BP8490" s="3"/>
    </row>
    <row r="8491" spans="1:68" x14ac:dyDescent="0.25">
      <c r="A8491" s="1"/>
      <c r="B8491" s="2"/>
      <c r="BJ8491" s="3"/>
      <c r="BL8491" s="3"/>
      <c r="BN8491" s="3"/>
      <c r="BP8491" s="3"/>
    </row>
    <row r="8492" spans="1:68" x14ac:dyDescent="0.25">
      <c r="A8492" s="1"/>
      <c r="B8492" s="2"/>
      <c r="BJ8492" s="3"/>
      <c r="BL8492" s="3"/>
      <c r="BN8492" s="3"/>
      <c r="BP8492" s="3"/>
    </row>
    <row r="8493" spans="1:68" x14ac:dyDescent="0.25">
      <c r="A8493" s="1"/>
      <c r="B8493" s="2"/>
      <c r="BJ8493" s="3"/>
      <c r="BL8493" s="3"/>
      <c r="BN8493" s="3"/>
      <c r="BP8493" s="3"/>
    </row>
    <row r="8494" spans="1:68" x14ac:dyDescent="0.25">
      <c r="A8494" s="1"/>
      <c r="B8494" s="2"/>
      <c r="BJ8494" s="3"/>
      <c r="BL8494" s="3"/>
      <c r="BN8494" s="3"/>
      <c r="BP8494" s="3"/>
    </row>
    <row r="8495" spans="1:68" x14ac:dyDescent="0.25">
      <c r="A8495" s="1"/>
      <c r="B8495" s="2"/>
      <c r="BJ8495" s="3"/>
      <c r="BL8495" s="3"/>
      <c r="BN8495" s="3"/>
      <c r="BP8495" s="3"/>
    </row>
    <row r="8496" spans="1:68" x14ac:dyDescent="0.25">
      <c r="A8496" s="1"/>
      <c r="B8496" s="2"/>
      <c r="BJ8496" s="3"/>
      <c r="BL8496" s="3"/>
      <c r="BN8496" s="3"/>
      <c r="BP8496" s="3"/>
    </row>
    <row r="8497" spans="1:68" x14ac:dyDescent="0.25">
      <c r="A8497" s="1"/>
      <c r="B8497" s="2"/>
      <c r="BJ8497" s="3"/>
      <c r="BL8497" s="3"/>
      <c r="BN8497" s="3"/>
      <c r="BP8497" s="3"/>
    </row>
    <row r="8498" spans="1:68" x14ac:dyDescent="0.25">
      <c r="A8498" s="1"/>
      <c r="B8498" s="2"/>
      <c r="BJ8498" s="3"/>
      <c r="BL8498" s="3"/>
      <c r="BN8498" s="3"/>
      <c r="BP8498" s="3"/>
    </row>
    <row r="8499" spans="1:68" x14ac:dyDescent="0.25">
      <c r="A8499" s="1"/>
      <c r="B8499" s="2"/>
      <c r="BJ8499" s="3"/>
      <c r="BL8499" s="3"/>
      <c r="BN8499" s="3"/>
      <c r="BP8499" s="3"/>
    </row>
    <row r="8500" spans="1:68" x14ac:dyDescent="0.25">
      <c r="A8500" s="1"/>
      <c r="B8500" s="2"/>
      <c r="BJ8500" s="3"/>
      <c r="BL8500" s="3"/>
      <c r="BN8500" s="3"/>
      <c r="BP8500" s="3"/>
    </row>
    <row r="8501" spans="1:68" x14ac:dyDescent="0.25">
      <c r="A8501" s="1"/>
      <c r="B8501" s="2"/>
      <c r="BJ8501" s="3"/>
      <c r="BL8501" s="3"/>
      <c r="BN8501" s="3"/>
      <c r="BP8501" s="3"/>
    </row>
    <row r="8502" spans="1:68" x14ac:dyDescent="0.25">
      <c r="A8502" s="1"/>
      <c r="B8502" s="2"/>
      <c r="BJ8502" s="3"/>
      <c r="BL8502" s="3"/>
      <c r="BN8502" s="3"/>
      <c r="BP8502" s="3"/>
    </row>
    <row r="8503" spans="1:68" x14ac:dyDescent="0.25">
      <c r="A8503" s="1"/>
      <c r="B8503" s="2"/>
      <c r="BJ8503" s="3"/>
      <c r="BL8503" s="3"/>
      <c r="BN8503" s="3"/>
      <c r="BP8503" s="3"/>
    </row>
    <row r="8504" spans="1:68" x14ac:dyDescent="0.25">
      <c r="A8504" s="1"/>
      <c r="B8504" s="2"/>
      <c r="BJ8504" s="3"/>
      <c r="BL8504" s="3"/>
      <c r="BN8504" s="3"/>
      <c r="BP8504" s="3"/>
    </row>
    <row r="8505" spans="1:68" x14ac:dyDescent="0.25">
      <c r="A8505" s="1"/>
      <c r="B8505" s="2"/>
      <c r="BJ8505" s="3"/>
      <c r="BL8505" s="3"/>
      <c r="BN8505" s="3"/>
      <c r="BP8505" s="3"/>
    </row>
    <row r="8506" spans="1:68" x14ac:dyDescent="0.25">
      <c r="A8506" s="1"/>
      <c r="B8506" s="2"/>
      <c r="BJ8506" s="3"/>
      <c r="BL8506" s="3"/>
      <c r="BN8506" s="3"/>
      <c r="BP8506" s="3"/>
    </row>
    <row r="8507" spans="1:68" x14ac:dyDescent="0.25">
      <c r="A8507" s="1"/>
      <c r="B8507" s="2"/>
      <c r="BJ8507" s="3"/>
      <c r="BL8507" s="3"/>
      <c r="BN8507" s="3"/>
      <c r="BP8507" s="3"/>
    </row>
    <row r="8508" spans="1:68" x14ac:dyDescent="0.25">
      <c r="A8508" s="1"/>
      <c r="B8508" s="2"/>
      <c r="BJ8508" s="3"/>
      <c r="BL8508" s="3"/>
      <c r="BN8508" s="3"/>
      <c r="BP8508" s="3"/>
    </row>
    <row r="8509" spans="1:68" x14ac:dyDescent="0.25">
      <c r="A8509" s="1"/>
      <c r="B8509" s="2"/>
      <c r="BJ8509" s="3"/>
      <c r="BL8509" s="3"/>
      <c r="BN8509" s="3"/>
      <c r="BP8509" s="3"/>
    </row>
    <row r="8510" spans="1:68" x14ac:dyDescent="0.25">
      <c r="A8510" s="1"/>
      <c r="B8510" s="2"/>
      <c r="BJ8510" s="3"/>
      <c r="BL8510" s="3"/>
      <c r="BN8510" s="3"/>
      <c r="BP8510" s="3"/>
    </row>
    <row r="8511" spans="1:68" x14ac:dyDescent="0.25">
      <c r="A8511" s="1"/>
      <c r="B8511" s="2"/>
      <c r="BJ8511" s="3"/>
      <c r="BL8511" s="3"/>
      <c r="BN8511" s="3"/>
      <c r="BP8511" s="3"/>
    </row>
    <row r="8512" spans="1:68" x14ac:dyDescent="0.25">
      <c r="A8512" s="1"/>
      <c r="B8512" s="2"/>
      <c r="BJ8512" s="3"/>
      <c r="BL8512" s="3"/>
      <c r="BN8512" s="3"/>
      <c r="BP8512" s="3"/>
    </row>
    <row r="8513" spans="1:68" x14ac:dyDescent="0.25">
      <c r="A8513" s="1"/>
      <c r="B8513" s="2"/>
      <c r="BJ8513" s="3"/>
      <c r="BL8513" s="3"/>
      <c r="BN8513" s="3"/>
      <c r="BP8513" s="3"/>
    </row>
    <row r="8514" spans="1:68" x14ac:dyDescent="0.25">
      <c r="A8514" s="1"/>
      <c r="B8514" s="2"/>
      <c r="BJ8514" s="3"/>
      <c r="BL8514" s="3"/>
      <c r="BN8514" s="3"/>
      <c r="BP8514" s="3"/>
    </row>
    <row r="8515" spans="1:68" x14ac:dyDescent="0.25">
      <c r="A8515" s="1"/>
      <c r="B8515" s="2"/>
      <c r="BJ8515" s="3"/>
      <c r="BL8515" s="3"/>
      <c r="BN8515" s="3"/>
      <c r="BP8515" s="3"/>
    </row>
    <row r="8516" spans="1:68" x14ac:dyDescent="0.25">
      <c r="A8516" s="1"/>
      <c r="B8516" s="2"/>
      <c r="BJ8516" s="3"/>
      <c r="BL8516" s="3"/>
      <c r="BN8516" s="3"/>
      <c r="BP8516" s="3"/>
    </row>
    <row r="8517" spans="1:68" x14ac:dyDescent="0.25">
      <c r="A8517" s="1"/>
      <c r="B8517" s="2"/>
      <c r="BJ8517" s="3"/>
      <c r="BL8517" s="3"/>
      <c r="BN8517" s="3"/>
      <c r="BP8517" s="3"/>
    </row>
    <row r="8518" spans="1:68" x14ac:dyDescent="0.25">
      <c r="A8518" s="1"/>
      <c r="B8518" s="2"/>
      <c r="BJ8518" s="3"/>
      <c r="BL8518" s="3"/>
      <c r="BN8518" s="3"/>
      <c r="BP8518" s="3"/>
    </row>
    <row r="8519" spans="1:68" x14ac:dyDescent="0.25">
      <c r="A8519" s="1"/>
      <c r="B8519" s="2"/>
      <c r="BJ8519" s="3"/>
      <c r="BL8519" s="3"/>
      <c r="BN8519" s="3"/>
      <c r="BP8519" s="3"/>
    </row>
    <row r="8520" spans="1:68" x14ac:dyDescent="0.25">
      <c r="A8520" s="1"/>
      <c r="B8520" s="2"/>
      <c r="BJ8520" s="3"/>
      <c r="BL8520" s="3"/>
      <c r="BN8520" s="3"/>
      <c r="BP8520" s="3"/>
    </row>
    <row r="8521" spans="1:68" x14ac:dyDescent="0.25">
      <c r="A8521" s="1"/>
      <c r="B8521" s="2"/>
      <c r="BJ8521" s="3"/>
      <c r="BL8521" s="3"/>
      <c r="BN8521" s="3"/>
      <c r="BP8521" s="3"/>
    </row>
    <row r="8522" spans="1:68" x14ac:dyDescent="0.25">
      <c r="A8522" s="1"/>
      <c r="B8522" s="2"/>
      <c r="BJ8522" s="3"/>
      <c r="BL8522" s="3"/>
      <c r="BN8522" s="3"/>
      <c r="BP8522" s="3"/>
    </row>
    <row r="8523" spans="1:68" x14ac:dyDescent="0.25">
      <c r="A8523" s="1"/>
      <c r="B8523" s="2"/>
      <c r="BJ8523" s="3"/>
      <c r="BL8523" s="3"/>
      <c r="BN8523" s="3"/>
      <c r="BP8523" s="3"/>
    </row>
    <row r="8524" spans="1:68" x14ac:dyDescent="0.25">
      <c r="A8524" s="1"/>
      <c r="B8524" s="2"/>
      <c r="BJ8524" s="3"/>
      <c r="BL8524" s="3"/>
      <c r="BN8524" s="3"/>
      <c r="BP8524" s="3"/>
    </row>
    <row r="8525" spans="1:68" x14ac:dyDescent="0.25">
      <c r="A8525" s="1"/>
      <c r="B8525" s="2"/>
      <c r="BJ8525" s="3"/>
      <c r="BL8525" s="3"/>
      <c r="BN8525" s="3"/>
      <c r="BP8525" s="3"/>
    </row>
    <row r="8526" spans="1:68" x14ac:dyDescent="0.25">
      <c r="A8526" s="1"/>
      <c r="B8526" s="2"/>
      <c r="BJ8526" s="3"/>
      <c r="BL8526" s="3"/>
      <c r="BN8526" s="3"/>
      <c r="BP8526" s="3"/>
    </row>
    <row r="8527" spans="1:68" x14ac:dyDescent="0.25">
      <c r="A8527" s="1"/>
      <c r="B8527" s="2"/>
      <c r="BJ8527" s="3"/>
      <c r="BL8527" s="3"/>
      <c r="BN8527" s="3"/>
      <c r="BP8527" s="3"/>
    </row>
    <row r="8528" spans="1:68" x14ac:dyDescent="0.25">
      <c r="A8528" s="1"/>
      <c r="B8528" s="2"/>
      <c r="BJ8528" s="3"/>
      <c r="BL8528" s="3"/>
      <c r="BN8528" s="3"/>
      <c r="BP8528" s="3"/>
    </row>
    <row r="8529" spans="1:68" x14ac:dyDescent="0.25">
      <c r="A8529" s="1"/>
      <c r="B8529" s="2"/>
      <c r="BJ8529" s="3"/>
      <c r="BL8529" s="3"/>
      <c r="BN8529" s="3"/>
      <c r="BP8529" s="3"/>
    </row>
    <row r="8530" spans="1:68" x14ac:dyDescent="0.25">
      <c r="A8530" s="1"/>
      <c r="B8530" s="2"/>
      <c r="BJ8530" s="3"/>
      <c r="BL8530" s="3"/>
      <c r="BN8530" s="3"/>
      <c r="BP8530" s="3"/>
    </row>
    <row r="8531" spans="1:68" x14ac:dyDescent="0.25">
      <c r="A8531" s="1"/>
      <c r="B8531" s="2"/>
      <c r="BJ8531" s="3"/>
      <c r="BL8531" s="3"/>
      <c r="BN8531" s="3"/>
      <c r="BP8531" s="3"/>
    </row>
    <row r="8532" spans="1:68" x14ac:dyDescent="0.25">
      <c r="A8532" s="1"/>
      <c r="B8532" s="2"/>
      <c r="BJ8532" s="3"/>
      <c r="BL8532" s="3"/>
      <c r="BN8532" s="3"/>
      <c r="BP8532" s="3"/>
    </row>
    <row r="8533" spans="1:68" x14ac:dyDescent="0.25">
      <c r="A8533" s="1"/>
      <c r="B8533" s="2"/>
      <c r="BJ8533" s="3"/>
      <c r="BL8533" s="3"/>
      <c r="BN8533" s="3"/>
      <c r="BP8533" s="3"/>
    </row>
    <row r="8534" spans="1:68" x14ac:dyDescent="0.25">
      <c r="A8534" s="1"/>
      <c r="B8534" s="2"/>
      <c r="BJ8534" s="3"/>
      <c r="BL8534" s="3"/>
      <c r="BN8534" s="3"/>
      <c r="BP8534" s="3"/>
    </row>
    <row r="8535" spans="1:68" x14ac:dyDescent="0.25">
      <c r="A8535" s="1"/>
      <c r="B8535" s="2"/>
      <c r="BJ8535" s="3"/>
      <c r="BL8535" s="3"/>
      <c r="BN8535" s="3"/>
      <c r="BP8535" s="3"/>
    </row>
    <row r="8536" spans="1:68" x14ac:dyDescent="0.25">
      <c r="A8536" s="1"/>
      <c r="B8536" s="2"/>
      <c r="BJ8536" s="3"/>
      <c r="BL8536" s="3"/>
      <c r="BN8536" s="3"/>
      <c r="BP8536" s="3"/>
    </row>
    <row r="8537" spans="1:68" x14ac:dyDescent="0.25">
      <c r="A8537" s="1"/>
      <c r="B8537" s="2"/>
      <c r="BJ8537" s="3"/>
      <c r="BL8537" s="3"/>
      <c r="BN8537" s="3"/>
      <c r="BP8537" s="3"/>
    </row>
    <row r="8538" spans="1:68" x14ac:dyDescent="0.25">
      <c r="A8538" s="1"/>
      <c r="B8538" s="2"/>
      <c r="BJ8538" s="3"/>
      <c r="BL8538" s="3"/>
      <c r="BN8538" s="3"/>
      <c r="BP8538" s="3"/>
    </row>
    <row r="8539" spans="1:68" x14ac:dyDescent="0.25">
      <c r="A8539" s="1"/>
      <c r="B8539" s="2"/>
      <c r="BJ8539" s="3"/>
      <c r="BL8539" s="3"/>
      <c r="BN8539" s="3"/>
      <c r="BP8539" s="3"/>
    </row>
    <row r="8540" spans="1:68" x14ac:dyDescent="0.25">
      <c r="A8540" s="1"/>
      <c r="B8540" s="2"/>
      <c r="BJ8540" s="3"/>
      <c r="BL8540" s="3"/>
      <c r="BN8540" s="3"/>
      <c r="BP8540" s="3"/>
    </row>
    <row r="8541" spans="1:68" x14ac:dyDescent="0.25">
      <c r="A8541" s="1"/>
      <c r="B8541" s="2"/>
      <c r="BJ8541" s="3"/>
      <c r="BL8541" s="3"/>
      <c r="BN8541" s="3"/>
      <c r="BP8541" s="3"/>
    </row>
    <row r="8542" spans="1:68" x14ac:dyDescent="0.25">
      <c r="A8542" s="1"/>
      <c r="B8542" s="2"/>
      <c r="BJ8542" s="3"/>
      <c r="BL8542" s="3"/>
      <c r="BN8542" s="3"/>
      <c r="BP8542" s="3"/>
    </row>
    <row r="8543" spans="1:68" x14ac:dyDescent="0.25">
      <c r="A8543" s="1"/>
      <c r="B8543" s="2"/>
      <c r="BJ8543" s="3"/>
      <c r="BL8543" s="3"/>
      <c r="BN8543" s="3"/>
      <c r="BP8543" s="3"/>
    </row>
    <row r="8544" spans="1:68" x14ac:dyDescent="0.25">
      <c r="A8544" s="1"/>
      <c r="B8544" s="2"/>
      <c r="BJ8544" s="3"/>
      <c r="BL8544" s="3"/>
      <c r="BN8544" s="3"/>
      <c r="BP8544" s="3"/>
    </row>
    <row r="8545" spans="1:68" x14ac:dyDescent="0.25">
      <c r="A8545" s="1"/>
      <c r="B8545" s="2"/>
      <c r="BJ8545" s="3"/>
      <c r="BL8545" s="3"/>
      <c r="BN8545" s="3"/>
      <c r="BP8545" s="3"/>
    </row>
    <row r="8546" spans="1:68" x14ac:dyDescent="0.25">
      <c r="A8546" s="1"/>
      <c r="B8546" s="2"/>
      <c r="BJ8546" s="3"/>
      <c r="BL8546" s="3"/>
      <c r="BN8546" s="3"/>
      <c r="BP8546" s="3"/>
    </row>
    <row r="8547" spans="1:68" x14ac:dyDescent="0.25">
      <c r="A8547" s="1"/>
      <c r="B8547" s="2"/>
      <c r="BJ8547" s="3"/>
      <c r="BL8547" s="3"/>
      <c r="BN8547" s="3"/>
      <c r="BP8547" s="3"/>
    </row>
    <row r="8548" spans="1:68" x14ac:dyDescent="0.25">
      <c r="A8548" s="1"/>
      <c r="B8548" s="2"/>
      <c r="BJ8548" s="3"/>
      <c r="BL8548" s="3"/>
      <c r="BN8548" s="3"/>
      <c r="BP8548" s="3"/>
    </row>
    <row r="8549" spans="1:68" x14ac:dyDescent="0.25">
      <c r="A8549" s="1"/>
      <c r="B8549" s="2"/>
      <c r="BJ8549" s="3"/>
      <c r="BL8549" s="3"/>
      <c r="BN8549" s="3"/>
      <c r="BP8549" s="3"/>
    </row>
    <row r="8550" spans="1:68" x14ac:dyDescent="0.25">
      <c r="A8550" s="1"/>
      <c r="B8550" s="2"/>
      <c r="BJ8550" s="3"/>
      <c r="BL8550" s="3"/>
      <c r="BN8550" s="3"/>
      <c r="BP8550" s="3"/>
    </row>
    <row r="8551" spans="1:68" x14ac:dyDescent="0.25">
      <c r="A8551" s="1"/>
      <c r="B8551" s="2"/>
      <c r="BJ8551" s="3"/>
      <c r="BL8551" s="3"/>
      <c r="BN8551" s="3"/>
      <c r="BP8551" s="3"/>
    </row>
    <row r="8552" spans="1:68" x14ac:dyDescent="0.25">
      <c r="A8552" s="1"/>
      <c r="B8552" s="2"/>
      <c r="BJ8552" s="3"/>
      <c r="BL8552" s="3"/>
      <c r="BN8552" s="3"/>
      <c r="BP8552" s="3"/>
    </row>
    <row r="8553" spans="1:68" x14ac:dyDescent="0.25">
      <c r="A8553" s="1"/>
      <c r="B8553" s="2"/>
      <c r="BJ8553" s="3"/>
      <c r="BL8553" s="3"/>
      <c r="BN8553" s="3"/>
      <c r="BP8553" s="3"/>
    </row>
    <row r="8554" spans="1:68" x14ac:dyDescent="0.25">
      <c r="A8554" s="1"/>
      <c r="B8554" s="2"/>
      <c r="BJ8554" s="3"/>
      <c r="BL8554" s="3"/>
      <c r="BN8554" s="3"/>
      <c r="BP8554" s="3"/>
    </row>
    <row r="8555" spans="1:68" x14ac:dyDescent="0.25">
      <c r="A8555" s="1"/>
      <c r="B8555" s="2"/>
      <c r="BJ8555" s="3"/>
      <c r="BL8555" s="3"/>
      <c r="BN8555" s="3"/>
      <c r="BP8555" s="3"/>
    </row>
    <row r="8556" spans="1:68" x14ac:dyDescent="0.25">
      <c r="A8556" s="1"/>
      <c r="B8556" s="2"/>
      <c r="BJ8556" s="3"/>
      <c r="BL8556" s="3"/>
      <c r="BN8556" s="3"/>
      <c r="BP8556" s="3"/>
    </row>
    <row r="8557" spans="1:68" x14ac:dyDescent="0.25">
      <c r="A8557" s="1"/>
      <c r="B8557" s="2"/>
      <c r="BJ8557" s="3"/>
      <c r="BL8557" s="3"/>
      <c r="BN8557" s="3"/>
      <c r="BP8557" s="3"/>
    </row>
    <row r="8558" spans="1:68" x14ac:dyDescent="0.25">
      <c r="A8558" s="1"/>
      <c r="B8558" s="2"/>
      <c r="BJ8558" s="3"/>
      <c r="BL8558" s="3"/>
      <c r="BN8558" s="3"/>
      <c r="BP8558" s="3"/>
    </row>
    <row r="8559" spans="1:68" x14ac:dyDescent="0.25">
      <c r="A8559" s="1"/>
      <c r="B8559" s="2"/>
      <c r="BJ8559" s="3"/>
      <c r="BL8559" s="3"/>
      <c r="BN8559" s="3"/>
      <c r="BP8559" s="3"/>
    </row>
    <row r="8560" spans="1:68" x14ac:dyDescent="0.25">
      <c r="A8560" s="1"/>
      <c r="B8560" s="2"/>
      <c r="BJ8560" s="3"/>
      <c r="BL8560" s="3"/>
      <c r="BN8560" s="3"/>
      <c r="BP8560" s="3"/>
    </row>
    <row r="8561" spans="1:68" x14ac:dyDescent="0.25">
      <c r="A8561" s="1"/>
      <c r="B8561" s="2"/>
      <c r="BJ8561" s="3"/>
      <c r="BL8561" s="3"/>
      <c r="BN8561" s="3"/>
      <c r="BP8561" s="3"/>
    </row>
    <row r="8562" spans="1:68" x14ac:dyDescent="0.25">
      <c r="A8562" s="1"/>
      <c r="B8562" s="2"/>
      <c r="BJ8562" s="3"/>
      <c r="BL8562" s="3"/>
      <c r="BN8562" s="3"/>
      <c r="BP8562" s="3"/>
    </row>
    <row r="8563" spans="1:68" x14ac:dyDescent="0.25">
      <c r="A8563" s="1"/>
      <c r="B8563" s="2"/>
      <c r="BJ8563" s="3"/>
      <c r="BL8563" s="3"/>
      <c r="BN8563" s="3"/>
      <c r="BP8563" s="3"/>
    </row>
    <row r="8564" spans="1:68" x14ac:dyDescent="0.25">
      <c r="A8564" s="1"/>
      <c r="B8564" s="2"/>
      <c r="BJ8564" s="3"/>
      <c r="BL8564" s="3"/>
      <c r="BN8564" s="3"/>
      <c r="BP8564" s="3"/>
    </row>
    <row r="8565" spans="1:68" x14ac:dyDescent="0.25">
      <c r="A8565" s="1"/>
      <c r="B8565" s="2"/>
      <c r="BJ8565" s="3"/>
      <c r="BL8565" s="3"/>
      <c r="BN8565" s="3"/>
      <c r="BP8565" s="3"/>
    </row>
    <row r="8566" spans="1:68" x14ac:dyDescent="0.25">
      <c r="A8566" s="1"/>
      <c r="B8566" s="2"/>
      <c r="BJ8566" s="3"/>
      <c r="BL8566" s="3"/>
      <c r="BN8566" s="3"/>
      <c r="BP8566" s="3"/>
    </row>
    <row r="8567" spans="1:68" x14ac:dyDescent="0.25">
      <c r="A8567" s="1"/>
      <c r="B8567" s="2"/>
      <c r="BJ8567" s="3"/>
      <c r="BL8567" s="3"/>
      <c r="BN8567" s="3"/>
      <c r="BP8567" s="3"/>
    </row>
    <row r="8568" spans="1:68" x14ac:dyDescent="0.25">
      <c r="A8568" s="1"/>
      <c r="B8568" s="2"/>
      <c r="BJ8568" s="3"/>
      <c r="BL8568" s="3"/>
      <c r="BN8568" s="3"/>
      <c r="BP8568" s="3"/>
    </row>
    <row r="8569" spans="1:68" x14ac:dyDescent="0.25">
      <c r="A8569" s="1"/>
      <c r="B8569" s="2"/>
      <c r="BJ8569" s="3"/>
      <c r="BL8569" s="3"/>
      <c r="BN8569" s="3"/>
      <c r="BP8569" s="3"/>
    </row>
    <row r="8570" spans="1:68" x14ac:dyDescent="0.25">
      <c r="A8570" s="1"/>
      <c r="B8570" s="2"/>
      <c r="BJ8570" s="3"/>
      <c r="BL8570" s="3"/>
      <c r="BN8570" s="3"/>
      <c r="BP8570" s="3"/>
    </row>
    <row r="8571" spans="1:68" x14ac:dyDescent="0.25">
      <c r="A8571" s="1"/>
      <c r="B8571" s="2"/>
      <c r="BJ8571" s="3"/>
      <c r="BL8571" s="3"/>
      <c r="BN8571" s="3"/>
      <c r="BP8571" s="3"/>
    </row>
    <row r="8572" spans="1:68" x14ac:dyDescent="0.25">
      <c r="A8572" s="1"/>
      <c r="B8572" s="2"/>
      <c r="BJ8572" s="3"/>
      <c r="BL8572" s="3"/>
      <c r="BN8572" s="3"/>
      <c r="BP8572" s="3"/>
    </row>
    <row r="8573" spans="1:68" x14ac:dyDescent="0.25">
      <c r="A8573" s="1"/>
      <c r="B8573" s="2"/>
      <c r="BJ8573" s="3"/>
      <c r="BL8573" s="3"/>
      <c r="BN8573" s="3"/>
      <c r="BP8573" s="3"/>
    </row>
    <row r="8574" spans="1:68" x14ac:dyDescent="0.25">
      <c r="A8574" s="1"/>
      <c r="B8574" s="2"/>
      <c r="BJ8574" s="3"/>
      <c r="BL8574" s="3"/>
      <c r="BN8574" s="3"/>
      <c r="BP8574" s="3"/>
    </row>
    <row r="8575" spans="1:68" x14ac:dyDescent="0.25">
      <c r="A8575" s="1"/>
      <c r="B8575" s="2"/>
      <c r="BJ8575" s="3"/>
      <c r="BL8575" s="3"/>
      <c r="BN8575" s="3"/>
      <c r="BP8575" s="3"/>
    </row>
    <row r="8576" spans="1:68" x14ac:dyDescent="0.25">
      <c r="A8576" s="1"/>
      <c r="B8576" s="2"/>
      <c r="BJ8576" s="3"/>
      <c r="BL8576" s="3"/>
      <c r="BN8576" s="3"/>
      <c r="BP8576" s="3"/>
    </row>
    <row r="8577" spans="1:68" x14ac:dyDescent="0.25">
      <c r="A8577" s="1"/>
      <c r="B8577" s="2"/>
      <c r="BJ8577" s="3"/>
      <c r="BL8577" s="3"/>
      <c r="BN8577" s="3"/>
      <c r="BP8577" s="3"/>
    </row>
    <row r="8578" spans="1:68" x14ac:dyDescent="0.25">
      <c r="A8578" s="1"/>
      <c r="B8578" s="2"/>
      <c r="BJ8578" s="3"/>
      <c r="BL8578" s="3"/>
      <c r="BN8578" s="3"/>
      <c r="BP8578" s="3"/>
    </row>
    <row r="8579" spans="1:68" x14ac:dyDescent="0.25">
      <c r="A8579" s="1"/>
      <c r="B8579" s="2"/>
      <c r="BJ8579" s="3"/>
      <c r="BL8579" s="3"/>
      <c r="BN8579" s="3"/>
      <c r="BP8579" s="3"/>
    </row>
    <row r="8580" spans="1:68" x14ac:dyDescent="0.25">
      <c r="A8580" s="1"/>
      <c r="B8580" s="2"/>
      <c r="BJ8580" s="3"/>
      <c r="BL8580" s="3"/>
      <c r="BN8580" s="3"/>
      <c r="BP8580" s="3"/>
    </row>
    <row r="8581" spans="1:68" x14ac:dyDescent="0.25">
      <c r="A8581" s="1"/>
      <c r="B8581" s="2"/>
      <c r="BJ8581" s="3"/>
      <c r="BL8581" s="3"/>
      <c r="BN8581" s="3"/>
      <c r="BP8581" s="3"/>
    </row>
    <row r="8582" spans="1:68" x14ac:dyDescent="0.25">
      <c r="A8582" s="1"/>
      <c r="B8582" s="2"/>
      <c r="BJ8582" s="3"/>
      <c r="BL8582" s="3"/>
      <c r="BN8582" s="3"/>
      <c r="BP8582" s="3"/>
    </row>
    <row r="8583" spans="1:68" x14ac:dyDescent="0.25">
      <c r="A8583" s="1"/>
      <c r="B8583" s="2"/>
      <c r="BJ8583" s="3"/>
      <c r="BL8583" s="3"/>
      <c r="BN8583" s="3"/>
      <c r="BP8583" s="3"/>
    </row>
    <row r="8584" spans="1:68" x14ac:dyDescent="0.25">
      <c r="A8584" s="1"/>
      <c r="B8584" s="2"/>
      <c r="BJ8584" s="3"/>
      <c r="BL8584" s="3"/>
      <c r="BN8584" s="3"/>
      <c r="BP8584" s="3"/>
    </row>
    <row r="8585" spans="1:68" x14ac:dyDescent="0.25">
      <c r="A8585" s="1"/>
      <c r="B8585" s="2"/>
      <c r="BJ8585" s="3"/>
      <c r="BL8585" s="3"/>
      <c r="BN8585" s="3"/>
      <c r="BP8585" s="3"/>
    </row>
    <row r="8586" spans="1:68" x14ac:dyDescent="0.25">
      <c r="A8586" s="1"/>
      <c r="B8586" s="2"/>
      <c r="BJ8586" s="3"/>
      <c r="BL8586" s="3"/>
      <c r="BN8586" s="3"/>
      <c r="BP8586" s="3"/>
    </row>
    <row r="8587" spans="1:68" x14ac:dyDescent="0.25">
      <c r="A8587" s="1"/>
      <c r="B8587" s="2"/>
      <c r="BJ8587" s="3"/>
      <c r="BL8587" s="3"/>
      <c r="BN8587" s="3"/>
      <c r="BP8587" s="3"/>
    </row>
    <row r="8588" spans="1:68" x14ac:dyDescent="0.25">
      <c r="A8588" s="1"/>
      <c r="B8588" s="2"/>
      <c r="BJ8588" s="3"/>
      <c r="BL8588" s="3"/>
      <c r="BN8588" s="3"/>
      <c r="BP8588" s="3"/>
    </row>
    <row r="8589" spans="1:68" x14ac:dyDescent="0.25">
      <c r="A8589" s="1"/>
      <c r="B8589" s="2"/>
      <c r="BJ8589" s="3"/>
      <c r="BL8589" s="3"/>
      <c r="BN8589" s="3"/>
      <c r="BP8589" s="3"/>
    </row>
    <row r="8590" spans="1:68" x14ac:dyDescent="0.25">
      <c r="A8590" s="1"/>
      <c r="B8590" s="2"/>
      <c r="BJ8590" s="3"/>
      <c r="BL8590" s="3"/>
      <c r="BN8590" s="3"/>
      <c r="BP8590" s="3"/>
    </row>
    <row r="8591" spans="1:68" x14ac:dyDescent="0.25">
      <c r="A8591" s="1"/>
      <c r="B8591" s="2"/>
      <c r="BJ8591" s="3"/>
      <c r="BL8591" s="3"/>
      <c r="BN8591" s="3"/>
      <c r="BP8591" s="3"/>
    </row>
    <row r="8592" spans="1:68" x14ac:dyDescent="0.25">
      <c r="A8592" s="1"/>
      <c r="B8592" s="2"/>
      <c r="BJ8592" s="3"/>
      <c r="BL8592" s="3"/>
      <c r="BN8592" s="3"/>
      <c r="BP8592" s="3"/>
    </row>
    <row r="8593" spans="1:68" x14ac:dyDescent="0.25">
      <c r="A8593" s="1"/>
      <c r="B8593" s="2"/>
      <c r="BJ8593" s="3"/>
      <c r="BL8593" s="3"/>
      <c r="BN8593" s="3"/>
      <c r="BP8593" s="3"/>
    </row>
    <row r="8594" spans="1:68" x14ac:dyDescent="0.25">
      <c r="A8594" s="1"/>
      <c r="B8594" s="2"/>
      <c r="BJ8594" s="3"/>
      <c r="BL8594" s="3"/>
      <c r="BN8594" s="3"/>
      <c r="BP8594" s="3"/>
    </row>
    <row r="8595" spans="1:68" x14ac:dyDescent="0.25">
      <c r="A8595" s="1"/>
      <c r="B8595" s="2"/>
      <c r="BJ8595" s="3"/>
      <c r="BL8595" s="3"/>
      <c r="BN8595" s="3"/>
      <c r="BP8595" s="3"/>
    </row>
    <row r="8596" spans="1:68" x14ac:dyDescent="0.25">
      <c r="A8596" s="1"/>
      <c r="B8596" s="2"/>
      <c r="BJ8596" s="3"/>
      <c r="BL8596" s="3"/>
      <c r="BN8596" s="3"/>
      <c r="BP8596" s="3"/>
    </row>
    <row r="8597" spans="1:68" x14ac:dyDescent="0.25">
      <c r="A8597" s="1"/>
      <c r="B8597" s="2"/>
      <c r="BJ8597" s="3"/>
      <c r="BL8597" s="3"/>
      <c r="BN8597" s="3"/>
      <c r="BP8597" s="3"/>
    </row>
    <row r="8598" spans="1:68" x14ac:dyDescent="0.25">
      <c r="A8598" s="1"/>
      <c r="B8598" s="2"/>
      <c r="BJ8598" s="3"/>
      <c r="BL8598" s="3"/>
      <c r="BN8598" s="3"/>
      <c r="BP8598" s="3"/>
    </row>
    <row r="8599" spans="1:68" x14ac:dyDescent="0.25">
      <c r="A8599" s="1"/>
      <c r="B8599" s="2"/>
      <c r="BJ8599" s="3"/>
      <c r="BL8599" s="3"/>
      <c r="BN8599" s="3"/>
      <c r="BP8599" s="3"/>
    </row>
    <row r="8600" spans="1:68" x14ac:dyDescent="0.25">
      <c r="A8600" s="1"/>
      <c r="B8600" s="2"/>
      <c r="BJ8600" s="3"/>
      <c r="BL8600" s="3"/>
      <c r="BN8600" s="3"/>
      <c r="BP8600" s="3"/>
    </row>
    <row r="8601" spans="1:68" x14ac:dyDescent="0.25">
      <c r="A8601" s="1"/>
      <c r="B8601" s="2"/>
      <c r="BJ8601" s="3"/>
      <c r="BL8601" s="3"/>
      <c r="BN8601" s="3"/>
      <c r="BP8601" s="3"/>
    </row>
    <row r="8602" spans="1:68" x14ac:dyDescent="0.25">
      <c r="A8602" s="1"/>
      <c r="B8602" s="2"/>
      <c r="BJ8602" s="3"/>
      <c r="BL8602" s="3"/>
      <c r="BN8602" s="3"/>
      <c r="BP8602" s="3"/>
    </row>
    <row r="8603" spans="1:68" x14ac:dyDescent="0.25">
      <c r="A8603" s="1"/>
      <c r="B8603" s="2"/>
      <c r="BJ8603" s="3"/>
      <c r="BL8603" s="3"/>
      <c r="BN8603" s="3"/>
      <c r="BP8603" s="3"/>
    </row>
    <row r="8604" spans="1:68" x14ac:dyDescent="0.25">
      <c r="A8604" s="1"/>
      <c r="B8604" s="2"/>
      <c r="BJ8604" s="3"/>
      <c r="BL8604" s="3"/>
      <c r="BN8604" s="3"/>
      <c r="BP8604" s="3"/>
    </row>
    <row r="8605" spans="1:68" x14ac:dyDescent="0.25">
      <c r="A8605" s="1"/>
      <c r="B8605" s="2"/>
      <c r="BJ8605" s="3"/>
      <c r="BL8605" s="3"/>
      <c r="BN8605" s="3"/>
      <c r="BP8605" s="3"/>
    </row>
    <row r="8606" spans="1:68" x14ac:dyDescent="0.25">
      <c r="A8606" s="1"/>
      <c r="B8606" s="2"/>
      <c r="BJ8606" s="3"/>
      <c r="BL8606" s="3"/>
      <c r="BN8606" s="3"/>
      <c r="BP8606" s="3"/>
    </row>
    <row r="8607" spans="1:68" x14ac:dyDescent="0.25">
      <c r="A8607" s="1"/>
      <c r="B8607" s="2"/>
      <c r="BJ8607" s="3"/>
      <c r="BL8607" s="3"/>
      <c r="BN8607" s="3"/>
      <c r="BP8607" s="3"/>
    </row>
    <row r="8608" spans="1:68" x14ac:dyDescent="0.25">
      <c r="A8608" s="1"/>
      <c r="B8608" s="2"/>
      <c r="BJ8608" s="3"/>
      <c r="BL8608" s="3"/>
      <c r="BN8608" s="3"/>
      <c r="BP8608" s="3"/>
    </row>
    <row r="8609" spans="1:68" x14ac:dyDescent="0.25">
      <c r="A8609" s="1"/>
      <c r="B8609" s="2"/>
      <c r="BJ8609" s="3"/>
      <c r="BL8609" s="3"/>
      <c r="BN8609" s="3"/>
      <c r="BP8609" s="3"/>
    </row>
    <row r="8610" spans="1:68" x14ac:dyDescent="0.25">
      <c r="A8610" s="1"/>
      <c r="B8610" s="2"/>
      <c r="BJ8610" s="3"/>
      <c r="BL8610" s="3"/>
      <c r="BN8610" s="3"/>
      <c r="BP8610" s="3"/>
    </row>
    <row r="8611" spans="1:68" x14ac:dyDescent="0.25">
      <c r="A8611" s="1"/>
      <c r="B8611" s="2"/>
      <c r="BJ8611" s="3"/>
      <c r="BL8611" s="3"/>
      <c r="BN8611" s="3"/>
      <c r="BP8611" s="3"/>
    </row>
    <row r="8612" spans="1:68" x14ac:dyDescent="0.25">
      <c r="A8612" s="1"/>
      <c r="B8612" s="2"/>
      <c r="BJ8612" s="3"/>
      <c r="BL8612" s="3"/>
      <c r="BN8612" s="3"/>
      <c r="BP8612" s="3"/>
    </row>
    <row r="8613" spans="1:68" x14ac:dyDescent="0.25">
      <c r="A8613" s="1"/>
      <c r="B8613" s="2"/>
      <c r="BJ8613" s="3"/>
      <c r="BL8613" s="3"/>
      <c r="BN8613" s="3"/>
      <c r="BP8613" s="3"/>
    </row>
    <row r="8614" spans="1:68" x14ac:dyDescent="0.25">
      <c r="A8614" s="1"/>
      <c r="B8614" s="2"/>
      <c r="BJ8614" s="3"/>
      <c r="BL8614" s="3"/>
      <c r="BN8614" s="3"/>
      <c r="BP8614" s="3"/>
    </row>
    <row r="8615" spans="1:68" x14ac:dyDescent="0.25">
      <c r="A8615" s="1"/>
      <c r="B8615" s="2"/>
      <c r="BJ8615" s="3"/>
      <c r="BL8615" s="3"/>
      <c r="BN8615" s="3"/>
      <c r="BP8615" s="3"/>
    </row>
    <row r="8616" spans="1:68" x14ac:dyDescent="0.25">
      <c r="A8616" s="1"/>
      <c r="B8616" s="2"/>
      <c r="BJ8616" s="3"/>
      <c r="BL8616" s="3"/>
      <c r="BN8616" s="3"/>
      <c r="BP8616" s="3"/>
    </row>
    <row r="8617" spans="1:68" x14ac:dyDescent="0.25">
      <c r="A8617" s="1"/>
      <c r="B8617" s="2"/>
      <c r="BJ8617" s="3"/>
      <c r="BL8617" s="3"/>
      <c r="BN8617" s="3"/>
      <c r="BP8617" s="3"/>
    </row>
    <row r="8618" spans="1:68" x14ac:dyDescent="0.25">
      <c r="A8618" s="1"/>
      <c r="B8618" s="2"/>
      <c r="BJ8618" s="3"/>
      <c r="BL8618" s="3"/>
      <c r="BN8618" s="3"/>
      <c r="BP8618" s="3"/>
    </row>
    <row r="8619" spans="1:68" x14ac:dyDescent="0.25">
      <c r="A8619" s="1"/>
      <c r="B8619" s="2"/>
      <c r="BJ8619" s="3"/>
      <c r="BL8619" s="3"/>
      <c r="BN8619" s="3"/>
      <c r="BP8619" s="3"/>
    </row>
    <row r="8620" spans="1:68" x14ac:dyDescent="0.25">
      <c r="A8620" s="1"/>
      <c r="B8620" s="2"/>
      <c r="BJ8620" s="3"/>
      <c r="BL8620" s="3"/>
      <c r="BN8620" s="3"/>
      <c r="BP8620" s="3"/>
    </row>
    <row r="8621" spans="1:68" x14ac:dyDescent="0.25">
      <c r="A8621" s="1"/>
      <c r="B8621" s="2"/>
      <c r="BJ8621" s="3"/>
      <c r="BL8621" s="3"/>
      <c r="BN8621" s="3"/>
      <c r="BP8621" s="3"/>
    </row>
    <row r="8622" spans="1:68" x14ac:dyDescent="0.25">
      <c r="A8622" s="1"/>
      <c r="B8622" s="2"/>
      <c r="BJ8622" s="3"/>
      <c r="BL8622" s="3"/>
      <c r="BN8622" s="3"/>
      <c r="BP8622" s="3"/>
    </row>
    <row r="8623" spans="1:68" x14ac:dyDescent="0.25">
      <c r="A8623" s="1"/>
      <c r="B8623" s="2"/>
      <c r="BJ8623" s="3"/>
      <c r="BL8623" s="3"/>
      <c r="BN8623" s="3"/>
      <c r="BP8623" s="3"/>
    </row>
    <row r="8624" spans="1:68" x14ac:dyDescent="0.25">
      <c r="A8624" s="1"/>
      <c r="B8624" s="2"/>
      <c r="BJ8624" s="3"/>
      <c r="BL8624" s="3"/>
      <c r="BN8624" s="3"/>
      <c r="BP8624" s="3"/>
    </row>
    <row r="8625" spans="1:68" x14ac:dyDescent="0.25">
      <c r="A8625" s="1"/>
      <c r="B8625" s="2"/>
      <c r="BJ8625" s="3"/>
      <c r="BL8625" s="3"/>
      <c r="BN8625" s="3"/>
      <c r="BP8625" s="3"/>
    </row>
    <row r="8626" spans="1:68" x14ac:dyDescent="0.25">
      <c r="A8626" s="1"/>
      <c r="B8626" s="2"/>
      <c r="BJ8626" s="3"/>
      <c r="BL8626" s="3"/>
      <c r="BN8626" s="3"/>
      <c r="BP8626" s="3"/>
    </row>
    <row r="8627" spans="1:68" x14ac:dyDescent="0.25">
      <c r="A8627" s="1"/>
      <c r="B8627" s="2"/>
      <c r="BJ8627" s="3"/>
      <c r="BL8627" s="3"/>
      <c r="BN8627" s="3"/>
      <c r="BP8627" s="3"/>
    </row>
    <row r="8628" spans="1:68" x14ac:dyDescent="0.25">
      <c r="A8628" s="1"/>
      <c r="B8628" s="2"/>
      <c r="BJ8628" s="3"/>
      <c r="BL8628" s="3"/>
      <c r="BN8628" s="3"/>
      <c r="BP8628" s="3"/>
    </row>
    <row r="8629" spans="1:68" x14ac:dyDescent="0.25">
      <c r="A8629" s="1"/>
      <c r="B8629" s="2"/>
      <c r="BJ8629" s="3"/>
      <c r="BL8629" s="3"/>
      <c r="BN8629" s="3"/>
      <c r="BP8629" s="3"/>
    </row>
    <row r="8630" spans="1:68" x14ac:dyDescent="0.25">
      <c r="A8630" s="1"/>
      <c r="B8630" s="2"/>
      <c r="BJ8630" s="3"/>
      <c r="BL8630" s="3"/>
      <c r="BN8630" s="3"/>
      <c r="BP8630" s="3"/>
    </row>
    <row r="8631" spans="1:68" x14ac:dyDescent="0.25">
      <c r="A8631" s="1"/>
      <c r="B8631" s="2"/>
      <c r="BJ8631" s="3"/>
      <c r="BL8631" s="3"/>
      <c r="BN8631" s="3"/>
      <c r="BP8631" s="3"/>
    </row>
    <row r="8632" spans="1:68" x14ac:dyDescent="0.25">
      <c r="A8632" s="1"/>
      <c r="B8632" s="2"/>
      <c r="BJ8632" s="3"/>
      <c r="BL8632" s="3"/>
      <c r="BN8632" s="3"/>
      <c r="BP8632" s="3"/>
    </row>
    <row r="8633" spans="1:68" x14ac:dyDescent="0.25">
      <c r="A8633" s="1"/>
      <c r="B8633" s="2"/>
      <c r="BJ8633" s="3"/>
      <c r="BL8633" s="3"/>
      <c r="BN8633" s="3"/>
      <c r="BP8633" s="3"/>
    </row>
    <row r="8634" spans="1:68" x14ac:dyDescent="0.25">
      <c r="A8634" s="1"/>
      <c r="B8634" s="2"/>
      <c r="BJ8634" s="3"/>
      <c r="BL8634" s="3"/>
      <c r="BN8634" s="3"/>
      <c r="BP8634" s="3"/>
    </row>
    <row r="8635" spans="1:68" x14ac:dyDescent="0.25">
      <c r="A8635" s="1"/>
      <c r="B8635" s="2"/>
      <c r="BJ8635" s="3"/>
      <c r="BL8635" s="3"/>
      <c r="BN8635" s="3"/>
      <c r="BP8635" s="3"/>
    </row>
    <row r="8636" spans="1:68" x14ac:dyDescent="0.25">
      <c r="A8636" s="1"/>
      <c r="B8636" s="2"/>
      <c r="BJ8636" s="3"/>
      <c r="BL8636" s="3"/>
      <c r="BN8636" s="3"/>
      <c r="BP8636" s="3"/>
    </row>
    <row r="8637" spans="1:68" x14ac:dyDescent="0.25">
      <c r="A8637" s="1"/>
      <c r="B8637" s="2"/>
      <c r="BJ8637" s="3"/>
      <c r="BL8637" s="3"/>
      <c r="BN8637" s="3"/>
      <c r="BP8637" s="3"/>
    </row>
    <row r="8638" spans="1:68" x14ac:dyDescent="0.25">
      <c r="A8638" s="1"/>
      <c r="B8638" s="2"/>
      <c r="BJ8638" s="3"/>
      <c r="BL8638" s="3"/>
      <c r="BN8638" s="3"/>
      <c r="BP8638" s="3"/>
    </row>
    <row r="8639" spans="1:68" x14ac:dyDescent="0.25">
      <c r="A8639" s="1"/>
      <c r="B8639" s="2"/>
      <c r="BJ8639" s="3"/>
      <c r="BL8639" s="3"/>
      <c r="BN8639" s="3"/>
      <c r="BP8639" s="3"/>
    </row>
    <row r="8640" spans="1:68" x14ac:dyDescent="0.25">
      <c r="A8640" s="1"/>
      <c r="B8640" s="2"/>
      <c r="BJ8640" s="3"/>
      <c r="BL8640" s="3"/>
      <c r="BN8640" s="3"/>
      <c r="BP8640" s="3"/>
    </row>
    <row r="8641" spans="1:68" x14ac:dyDescent="0.25">
      <c r="A8641" s="1"/>
      <c r="B8641" s="2"/>
      <c r="BJ8641" s="3"/>
      <c r="BL8641" s="3"/>
      <c r="BN8641" s="3"/>
      <c r="BP8641" s="3"/>
    </row>
    <row r="8642" spans="1:68" x14ac:dyDescent="0.25">
      <c r="A8642" s="1"/>
      <c r="B8642" s="2"/>
      <c r="BJ8642" s="3"/>
      <c r="BL8642" s="3"/>
      <c r="BN8642" s="3"/>
      <c r="BP8642" s="3"/>
    </row>
    <row r="8643" spans="1:68" x14ac:dyDescent="0.25">
      <c r="A8643" s="1"/>
      <c r="B8643" s="2"/>
      <c r="BJ8643" s="3"/>
      <c r="BL8643" s="3"/>
      <c r="BN8643" s="3"/>
      <c r="BP8643" s="3"/>
    </row>
    <row r="8644" spans="1:68" x14ac:dyDescent="0.25">
      <c r="A8644" s="1"/>
      <c r="B8644" s="2"/>
      <c r="BJ8644" s="3"/>
      <c r="BL8644" s="3"/>
      <c r="BN8644" s="3"/>
      <c r="BP8644" s="3"/>
    </row>
    <row r="8645" spans="1:68" x14ac:dyDescent="0.25">
      <c r="A8645" s="1"/>
      <c r="B8645" s="2"/>
      <c r="BJ8645" s="3"/>
      <c r="BL8645" s="3"/>
      <c r="BN8645" s="3"/>
      <c r="BP8645" s="3"/>
    </row>
    <row r="8646" spans="1:68" x14ac:dyDescent="0.25">
      <c r="A8646" s="1"/>
      <c r="B8646" s="2"/>
      <c r="BJ8646" s="3"/>
      <c r="BL8646" s="3"/>
      <c r="BN8646" s="3"/>
      <c r="BP8646" s="3"/>
    </row>
    <row r="8647" spans="1:68" x14ac:dyDescent="0.25">
      <c r="A8647" s="1"/>
      <c r="B8647" s="2"/>
      <c r="BJ8647" s="3"/>
      <c r="BL8647" s="3"/>
      <c r="BN8647" s="3"/>
      <c r="BP8647" s="3"/>
    </row>
    <row r="8648" spans="1:68" x14ac:dyDescent="0.25">
      <c r="A8648" s="1"/>
      <c r="B8648" s="2"/>
      <c r="BJ8648" s="3"/>
      <c r="BL8648" s="3"/>
      <c r="BN8648" s="3"/>
      <c r="BP8648" s="3"/>
    </row>
    <row r="8649" spans="1:68" x14ac:dyDescent="0.25">
      <c r="A8649" s="1"/>
      <c r="B8649" s="2"/>
      <c r="BJ8649" s="3"/>
      <c r="BL8649" s="3"/>
      <c r="BN8649" s="3"/>
      <c r="BP8649" s="3"/>
    </row>
    <row r="8650" spans="1:68" x14ac:dyDescent="0.25">
      <c r="A8650" s="1"/>
      <c r="B8650" s="2"/>
      <c r="BJ8650" s="3"/>
      <c r="BL8650" s="3"/>
      <c r="BN8650" s="3"/>
      <c r="BP8650" s="3"/>
    </row>
    <row r="8651" spans="1:68" x14ac:dyDescent="0.25">
      <c r="A8651" s="1"/>
      <c r="B8651" s="2"/>
      <c r="BJ8651" s="3"/>
      <c r="BL8651" s="3"/>
      <c r="BN8651" s="3"/>
      <c r="BP8651" s="3"/>
    </row>
    <row r="8652" spans="1:68" x14ac:dyDescent="0.25">
      <c r="A8652" s="1"/>
      <c r="B8652" s="2"/>
      <c r="BJ8652" s="3"/>
      <c r="BL8652" s="3"/>
      <c r="BN8652" s="3"/>
      <c r="BP8652" s="3"/>
    </row>
    <row r="8653" spans="1:68" x14ac:dyDescent="0.25">
      <c r="A8653" s="1"/>
      <c r="B8653" s="2"/>
      <c r="BJ8653" s="3"/>
      <c r="BL8653" s="3"/>
      <c r="BN8653" s="3"/>
      <c r="BP8653" s="3"/>
    </row>
    <row r="8654" spans="1:68" x14ac:dyDescent="0.25">
      <c r="A8654" s="1"/>
      <c r="B8654" s="2"/>
      <c r="BJ8654" s="3"/>
      <c r="BL8654" s="3"/>
      <c r="BN8654" s="3"/>
      <c r="BP8654" s="3"/>
    </row>
    <row r="8655" spans="1:68" x14ac:dyDescent="0.25">
      <c r="A8655" s="1"/>
      <c r="B8655" s="2"/>
      <c r="BJ8655" s="3"/>
      <c r="BL8655" s="3"/>
      <c r="BN8655" s="3"/>
      <c r="BP8655" s="3"/>
    </row>
    <row r="8656" spans="1:68" x14ac:dyDescent="0.25">
      <c r="A8656" s="1"/>
      <c r="B8656" s="2"/>
      <c r="BJ8656" s="3"/>
      <c r="BL8656" s="3"/>
      <c r="BN8656" s="3"/>
      <c r="BP8656" s="3"/>
    </row>
    <row r="8657" spans="1:68" x14ac:dyDescent="0.25">
      <c r="A8657" s="1"/>
      <c r="B8657" s="2"/>
      <c r="BJ8657" s="3"/>
      <c r="BL8657" s="3"/>
      <c r="BN8657" s="3"/>
      <c r="BP8657" s="3"/>
    </row>
    <row r="8658" spans="1:68" x14ac:dyDescent="0.25">
      <c r="A8658" s="1"/>
      <c r="B8658" s="2"/>
      <c r="BJ8658" s="3"/>
      <c r="BL8658" s="3"/>
      <c r="BN8658" s="3"/>
      <c r="BP8658" s="3"/>
    </row>
    <row r="8659" spans="1:68" x14ac:dyDescent="0.25">
      <c r="A8659" s="1"/>
      <c r="B8659" s="2"/>
      <c r="BJ8659" s="3"/>
      <c r="BL8659" s="3"/>
      <c r="BN8659" s="3"/>
      <c r="BP8659" s="3"/>
    </row>
    <row r="8660" spans="1:68" x14ac:dyDescent="0.25">
      <c r="A8660" s="1"/>
      <c r="B8660" s="2"/>
      <c r="BJ8660" s="3"/>
      <c r="BL8660" s="3"/>
      <c r="BN8660" s="3"/>
      <c r="BP8660" s="3"/>
    </row>
    <row r="8661" spans="1:68" x14ac:dyDescent="0.25">
      <c r="A8661" s="1"/>
      <c r="B8661" s="2"/>
      <c r="BJ8661" s="3"/>
      <c r="BL8661" s="3"/>
      <c r="BN8661" s="3"/>
      <c r="BP8661" s="3"/>
    </row>
    <row r="8662" spans="1:68" x14ac:dyDescent="0.25">
      <c r="A8662" s="1"/>
      <c r="B8662" s="2"/>
      <c r="BJ8662" s="3"/>
      <c r="BL8662" s="3"/>
      <c r="BN8662" s="3"/>
      <c r="BP8662" s="3"/>
    </row>
    <row r="8663" spans="1:68" x14ac:dyDescent="0.25">
      <c r="A8663" s="1"/>
      <c r="B8663" s="2"/>
      <c r="BJ8663" s="3"/>
      <c r="BL8663" s="3"/>
      <c r="BN8663" s="3"/>
      <c r="BP8663" s="3"/>
    </row>
    <row r="8664" spans="1:68" x14ac:dyDescent="0.25">
      <c r="A8664" s="1"/>
      <c r="B8664" s="2"/>
      <c r="BJ8664" s="3"/>
      <c r="BL8664" s="3"/>
      <c r="BN8664" s="3"/>
      <c r="BP8664" s="3"/>
    </row>
    <row r="8665" spans="1:68" x14ac:dyDescent="0.25">
      <c r="A8665" s="1"/>
      <c r="B8665" s="2"/>
      <c r="BJ8665" s="3"/>
      <c r="BL8665" s="3"/>
      <c r="BN8665" s="3"/>
      <c r="BP8665" s="3"/>
    </row>
    <row r="8666" spans="1:68" x14ac:dyDescent="0.25">
      <c r="A8666" s="1"/>
      <c r="B8666" s="2"/>
      <c r="BJ8666" s="3"/>
      <c r="BL8666" s="3"/>
      <c r="BN8666" s="3"/>
      <c r="BP8666" s="3"/>
    </row>
    <row r="8667" spans="1:68" x14ac:dyDescent="0.25">
      <c r="A8667" s="1"/>
      <c r="B8667" s="2"/>
      <c r="BJ8667" s="3"/>
      <c r="BL8667" s="3"/>
      <c r="BN8667" s="3"/>
      <c r="BP8667" s="3"/>
    </row>
    <row r="8668" spans="1:68" x14ac:dyDescent="0.25">
      <c r="A8668" s="1"/>
      <c r="B8668" s="2"/>
      <c r="BJ8668" s="3"/>
      <c r="BL8668" s="3"/>
      <c r="BN8668" s="3"/>
      <c r="BP8668" s="3"/>
    </row>
    <row r="8669" spans="1:68" x14ac:dyDescent="0.25">
      <c r="A8669" s="1"/>
      <c r="B8669" s="2"/>
      <c r="BJ8669" s="3"/>
      <c r="BL8669" s="3"/>
      <c r="BN8669" s="3"/>
      <c r="BP8669" s="3"/>
    </row>
    <row r="8670" spans="1:68" x14ac:dyDescent="0.25">
      <c r="A8670" s="1"/>
      <c r="B8670" s="2"/>
      <c r="BJ8670" s="3"/>
      <c r="BL8670" s="3"/>
      <c r="BN8670" s="3"/>
      <c r="BP8670" s="3"/>
    </row>
    <row r="8671" spans="1:68" x14ac:dyDescent="0.25">
      <c r="A8671" s="1"/>
      <c r="B8671" s="2"/>
      <c r="BJ8671" s="3"/>
      <c r="BL8671" s="3"/>
      <c r="BN8671" s="3"/>
      <c r="BP8671" s="3"/>
    </row>
    <row r="8672" spans="1:68" x14ac:dyDescent="0.25">
      <c r="A8672" s="1"/>
      <c r="B8672" s="2"/>
      <c r="BJ8672" s="3"/>
      <c r="BL8672" s="3"/>
      <c r="BN8672" s="3"/>
      <c r="BP8672" s="3"/>
    </row>
    <row r="8673" spans="1:68" x14ac:dyDescent="0.25">
      <c r="A8673" s="1"/>
      <c r="B8673" s="2"/>
      <c r="BJ8673" s="3"/>
      <c r="BL8673" s="3"/>
      <c r="BN8673" s="3"/>
      <c r="BP8673" s="3"/>
    </row>
    <row r="8674" spans="1:68" x14ac:dyDescent="0.25">
      <c r="A8674" s="1"/>
      <c r="B8674" s="2"/>
      <c r="BJ8674" s="3"/>
      <c r="BL8674" s="3"/>
      <c r="BN8674" s="3"/>
      <c r="BP8674" s="3"/>
    </row>
    <row r="8675" spans="1:68" x14ac:dyDescent="0.25">
      <c r="A8675" s="1"/>
      <c r="B8675" s="2"/>
      <c r="BJ8675" s="3"/>
      <c r="BL8675" s="3"/>
      <c r="BN8675" s="3"/>
      <c r="BP8675" s="3"/>
    </row>
    <row r="8676" spans="1:68" x14ac:dyDescent="0.25">
      <c r="A8676" s="1"/>
      <c r="B8676" s="2"/>
      <c r="BJ8676" s="3"/>
      <c r="BL8676" s="3"/>
      <c r="BN8676" s="3"/>
      <c r="BP8676" s="3"/>
    </row>
    <row r="8677" spans="1:68" x14ac:dyDescent="0.25">
      <c r="A8677" s="1"/>
      <c r="B8677" s="2"/>
      <c r="BJ8677" s="3"/>
      <c r="BL8677" s="3"/>
      <c r="BN8677" s="3"/>
      <c r="BP8677" s="3"/>
    </row>
    <row r="8678" spans="1:68" x14ac:dyDescent="0.25">
      <c r="A8678" s="1"/>
      <c r="B8678" s="2"/>
      <c r="BJ8678" s="3"/>
      <c r="BL8678" s="3"/>
      <c r="BN8678" s="3"/>
      <c r="BP8678" s="3"/>
    </row>
    <row r="8679" spans="1:68" x14ac:dyDescent="0.25">
      <c r="A8679" s="1"/>
      <c r="B8679" s="2"/>
      <c r="BJ8679" s="3"/>
      <c r="BL8679" s="3"/>
      <c r="BN8679" s="3"/>
      <c r="BP8679" s="3"/>
    </row>
    <row r="8680" spans="1:68" x14ac:dyDescent="0.25">
      <c r="A8680" s="1"/>
      <c r="B8680" s="2"/>
      <c r="BJ8680" s="3"/>
      <c r="BL8680" s="3"/>
      <c r="BN8680" s="3"/>
      <c r="BP8680" s="3"/>
    </row>
    <row r="8681" spans="1:68" x14ac:dyDescent="0.25">
      <c r="A8681" s="1"/>
      <c r="B8681" s="2"/>
      <c r="BJ8681" s="3"/>
      <c r="BL8681" s="3"/>
      <c r="BN8681" s="3"/>
      <c r="BP8681" s="3"/>
    </row>
    <row r="8682" spans="1:68" x14ac:dyDescent="0.25">
      <c r="A8682" s="1"/>
      <c r="B8682" s="2"/>
      <c r="BJ8682" s="3"/>
      <c r="BL8682" s="3"/>
      <c r="BN8682" s="3"/>
      <c r="BP8682" s="3"/>
    </row>
    <row r="8683" spans="1:68" x14ac:dyDescent="0.25">
      <c r="A8683" s="1"/>
      <c r="B8683" s="2"/>
      <c r="BJ8683" s="3"/>
      <c r="BL8683" s="3"/>
      <c r="BN8683" s="3"/>
      <c r="BP8683" s="3"/>
    </row>
    <row r="8684" spans="1:68" x14ac:dyDescent="0.25">
      <c r="A8684" s="1"/>
      <c r="B8684" s="2"/>
      <c r="BJ8684" s="3"/>
      <c r="BL8684" s="3"/>
      <c r="BN8684" s="3"/>
      <c r="BP8684" s="3"/>
    </row>
    <row r="8685" spans="1:68" x14ac:dyDescent="0.25">
      <c r="A8685" s="1"/>
      <c r="B8685" s="2"/>
      <c r="BJ8685" s="3"/>
      <c r="BL8685" s="3"/>
      <c r="BN8685" s="3"/>
      <c r="BP8685" s="3"/>
    </row>
    <row r="8686" spans="1:68" x14ac:dyDescent="0.25">
      <c r="A8686" s="1"/>
      <c r="B8686" s="2"/>
      <c r="BJ8686" s="3"/>
      <c r="BL8686" s="3"/>
      <c r="BN8686" s="3"/>
      <c r="BP8686" s="3"/>
    </row>
    <row r="8687" spans="1:68" x14ac:dyDescent="0.25">
      <c r="A8687" s="1"/>
      <c r="B8687" s="2"/>
      <c r="BJ8687" s="3"/>
      <c r="BL8687" s="3"/>
      <c r="BN8687" s="3"/>
      <c r="BP8687" s="3"/>
    </row>
    <row r="8688" spans="1:68" x14ac:dyDescent="0.25">
      <c r="A8688" s="1"/>
      <c r="B8688" s="2"/>
      <c r="BJ8688" s="3"/>
      <c r="BL8688" s="3"/>
      <c r="BN8688" s="3"/>
      <c r="BP8688" s="3"/>
    </row>
    <row r="8689" spans="1:68" x14ac:dyDescent="0.25">
      <c r="A8689" s="1"/>
      <c r="B8689" s="2"/>
      <c r="BJ8689" s="3"/>
      <c r="BL8689" s="3"/>
      <c r="BN8689" s="3"/>
      <c r="BP8689" s="3"/>
    </row>
    <row r="8690" spans="1:68" x14ac:dyDescent="0.25">
      <c r="A8690" s="1"/>
      <c r="B8690" s="2"/>
      <c r="BJ8690" s="3"/>
      <c r="BL8690" s="3"/>
      <c r="BN8690" s="3"/>
      <c r="BP8690" s="3"/>
    </row>
    <row r="8691" spans="1:68" x14ac:dyDescent="0.25">
      <c r="A8691" s="1"/>
      <c r="B8691" s="2"/>
      <c r="BJ8691" s="3"/>
      <c r="BL8691" s="3"/>
      <c r="BN8691" s="3"/>
      <c r="BP8691" s="3"/>
    </row>
    <row r="8692" spans="1:68" x14ac:dyDescent="0.25">
      <c r="A8692" s="1"/>
      <c r="B8692" s="2"/>
      <c r="BJ8692" s="3"/>
      <c r="BL8692" s="3"/>
      <c r="BN8692" s="3"/>
      <c r="BP8692" s="3"/>
    </row>
    <row r="8693" spans="1:68" x14ac:dyDescent="0.25">
      <c r="A8693" s="1"/>
      <c r="B8693" s="2"/>
      <c r="BJ8693" s="3"/>
      <c r="BL8693" s="3"/>
      <c r="BN8693" s="3"/>
      <c r="BP8693" s="3"/>
    </row>
    <row r="8694" spans="1:68" x14ac:dyDescent="0.25">
      <c r="A8694" s="1"/>
      <c r="B8694" s="2"/>
      <c r="BJ8694" s="3"/>
      <c r="BL8694" s="3"/>
      <c r="BN8694" s="3"/>
      <c r="BP8694" s="3"/>
    </row>
    <row r="8695" spans="1:68" x14ac:dyDescent="0.25">
      <c r="A8695" s="1"/>
      <c r="B8695" s="2"/>
      <c r="BJ8695" s="3"/>
      <c r="BL8695" s="3"/>
      <c r="BN8695" s="3"/>
      <c r="BP8695" s="3"/>
    </row>
    <row r="8696" spans="1:68" x14ac:dyDescent="0.25">
      <c r="A8696" s="1"/>
      <c r="B8696" s="2"/>
      <c r="BJ8696" s="3"/>
      <c r="BL8696" s="3"/>
      <c r="BN8696" s="3"/>
      <c r="BP8696" s="3"/>
    </row>
    <row r="8697" spans="1:68" x14ac:dyDescent="0.25">
      <c r="A8697" s="1"/>
      <c r="B8697" s="2"/>
      <c r="BJ8697" s="3"/>
      <c r="BL8697" s="3"/>
      <c r="BN8697" s="3"/>
      <c r="BP8697" s="3"/>
    </row>
    <row r="8698" spans="1:68" x14ac:dyDescent="0.25">
      <c r="A8698" s="1"/>
      <c r="B8698" s="2"/>
      <c r="BJ8698" s="3"/>
      <c r="BL8698" s="3"/>
      <c r="BN8698" s="3"/>
      <c r="BP8698" s="3"/>
    </row>
    <row r="8699" spans="1:68" x14ac:dyDescent="0.25">
      <c r="A8699" s="1"/>
      <c r="B8699" s="2"/>
      <c r="BJ8699" s="3"/>
      <c r="BL8699" s="3"/>
      <c r="BN8699" s="3"/>
      <c r="BP8699" s="3"/>
    </row>
    <row r="8700" spans="1:68" x14ac:dyDescent="0.25">
      <c r="A8700" s="1"/>
      <c r="B8700" s="2"/>
      <c r="BJ8700" s="3"/>
      <c r="BL8700" s="3"/>
      <c r="BN8700" s="3"/>
      <c r="BP8700" s="3"/>
    </row>
    <row r="8701" spans="1:68" x14ac:dyDescent="0.25">
      <c r="A8701" s="1"/>
      <c r="B8701" s="2"/>
      <c r="BJ8701" s="3"/>
      <c r="BL8701" s="3"/>
      <c r="BN8701" s="3"/>
      <c r="BP8701" s="3"/>
    </row>
    <row r="8702" spans="1:68" x14ac:dyDescent="0.25">
      <c r="A8702" s="1"/>
      <c r="B8702" s="2"/>
      <c r="BJ8702" s="3"/>
      <c r="BL8702" s="3"/>
      <c r="BN8702" s="3"/>
      <c r="BP8702" s="3"/>
    </row>
    <row r="8703" spans="1:68" x14ac:dyDescent="0.25">
      <c r="A8703" s="1"/>
      <c r="B8703" s="2"/>
      <c r="BJ8703" s="3"/>
      <c r="BL8703" s="3"/>
      <c r="BN8703" s="3"/>
      <c r="BP8703" s="3"/>
    </row>
    <row r="8704" spans="1:68" x14ac:dyDescent="0.25">
      <c r="A8704" s="1"/>
      <c r="B8704" s="2"/>
      <c r="BJ8704" s="3"/>
      <c r="BL8704" s="3"/>
      <c r="BN8704" s="3"/>
      <c r="BP8704" s="3"/>
    </row>
    <row r="8705" spans="1:68" x14ac:dyDescent="0.25">
      <c r="A8705" s="1"/>
      <c r="B8705" s="2"/>
      <c r="BJ8705" s="3"/>
      <c r="BL8705" s="3"/>
      <c r="BN8705" s="3"/>
      <c r="BP8705" s="3"/>
    </row>
    <row r="8706" spans="1:68" x14ac:dyDescent="0.25">
      <c r="A8706" s="1"/>
      <c r="B8706" s="2"/>
      <c r="BJ8706" s="3"/>
      <c r="BL8706" s="3"/>
      <c r="BN8706" s="3"/>
      <c r="BP8706" s="3"/>
    </row>
    <row r="8707" spans="1:68" x14ac:dyDescent="0.25">
      <c r="A8707" s="1"/>
      <c r="B8707" s="2"/>
      <c r="BJ8707" s="3"/>
      <c r="BL8707" s="3"/>
      <c r="BN8707" s="3"/>
      <c r="BP8707" s="3"/>
    </row>
    <row r="8708" spans="1:68" x14ac:dyDescent="0.25">
      <c r="A8708" s="1"/>
      <c r="B8708" s="2"/>
      <c r="BJ8708" s="3"/>
      <c r="BL8708" s="3"/>
      <c r="BN8708" s="3"/>
      <c r="BP8708" s="3"/>
    </row>
    <row r="8709" spans="1:68" x14ac:dyDescent="0.25">
      <c r="A8709" s="1"/>
      <c r="B8709" s="2"/>
      <c r="BJ8709" s="3"/>
      <c r="BL8709" s="3"/>
      <c r="BN8709" s="3"/>
      <c r="BP8709" s="3"/>
    </row>
    <row r="8710" spans="1:68" x14ac:dyDescent="0.25">
      <c r="A8710" s="1"/>
      <c r="B8710" s="2"/>
      <c r="BJ8710" s="3"/>
      <c r="BL8710" s="3"/>
      <c r="BN8710" s="3"/>
      <c r="BP8710" s="3"/>
    </row>
    <row r="8711" spans="1:68" x14ac:dyDescent="0.25">
      <c r="A8711" s="1"/>
      <c r="B8711" s="2"/>
      <c r="BJ8711" s="3"/>
      <c r="BL8711" s="3"/>
      <c r="BN8711" s="3"/>
      <c r="BP8711" s="3"/>
    </row>
    <row r="8712" spans="1:68" x14ac:dyDescent="0.25">
      <c r="A8712" s="1"/>
      <c r="B8712" s="2"/>
      <c r="BJ8712" s="3"/>
      <c r="BL8712" s="3"/>
      <c r="BN8712" s="3"/>
      <c r="BP8712" s="3"/>
    </row>
    <row r="8713" spans="1:68" x14ac:dyDescent="0.25">
      <c r="A8713" s="1"/>
      <c r="B8713" s="2"/>
      <c r="BJ8713" s="3"/>
      <c r="BL8713" s="3"/>
      <c r="BN8713" s="3"/>
      <c r="BP8713" s="3"/>
    </row>
    <row r="8714" spans="1:68" x14ac:dyDescent="0.25">
      <c r="A8714" s="1"/>
      <c r="B8714" s="2"/>
      <c r="BJ8714" s="3"/>
      <c r="BL8714" s="3"/>
      <c r="BN8714" s="3"/>
      <c r="BP8714" s="3"/>
    </row>
    <row r="8715" spans="1:68" x14ac:dyDescent="0.25">
      <c r="A8715" s="1"/>
      <c r="B8715" s="2"/>
      <c r="BJ8715" s="3"/>
      <c r="BL8715" s="3"/>
      <c r="BN8715" s="3"/>
      <c r="BP8715" s="3"/>
    </row>
    <row r="8716" spans="1:68" x14ac:dyDescent="0.25">
      <c r="A8716" s="1"/>
      <c r="B8716" s="2"/>
      <c r="BJ8716" s="3"/>
      <c r="BL8716" s="3"/>
      <c r="BN8716" s="3"/>
      <c r="BP8716" s="3"/>
    </row>
    <row r="8717" spans="1:68" x14ac:dyDescent="0.25">
      <c r="A8717" s="1"/>
      <c r="B8717" s="2"/>
      <c r="BJ8717" s="3"/>
      <c r="BL8717" s="3"/>
      <c r="BN8717" s="3"/>
      <c r="BP8717" s="3"/>
    </row>
    <row r="8718" spans="1:68" x14ac:dyDescent="0.25">
      <c r="A8718" s="1"/>
      <c r="B8718" s="2"/>
      <c r="BJ8718" s="3"/>
      <c r="BL8718" s="3"/>
      <c r="BN8718" s="3"/>
      <c r="BP8718" s="3"/>
    </row>
    <row r="8719" spans="1:68" x14ac:dyDescent="0.25">
      <c r="A8719" s="1"/>
      <c r="B8719" s="2"/>
      <c r="BJ8719" s="3"/>
      <c r="BL8719" s="3"/>
      <c r="BN8719" s="3"/>
      <c r="BP8719" s="3"/>
    </row>
    <row r="8720" spans="1:68" x14ac:dyDescent="0.25">
      <c r="A8720" s="1"/>
      <c r="B8720" s="2"/>
      <c r="BJ8720" s="3"/>
      <c r="BL8720" s="3"/>
      <c r="BN8720" s="3"/>
      <c r="BP8720" s="3"/>
    </row>
    <row r="8721" spans="1:68" x14ac:dyDescent="0.25">
      <c r="A8721" s="1"/>
      <c r="B8721" s="2"/>
      <c r="BJ8721" s="3"/>
      <c r="BL8721" s="3"/>
      <c r="BN8721" s="3"/>
      <c r="BP8721" s="3"/>
    </row>
    <row r="8722" spans="1:68" x14ac:dyDescent="0.25">
      <c r="A8722" s="1"/>
      <c r="B8722" s="2"/>
      <c r="BJ8722" s="3"/>
      <c r="BL8722" s="3"/>
      <c r="BN8722" s="3"/>
      <c r="BP8722" s="3"/>
    </row>
    <row r="8723" spans="1:68" x14ac:dyDescent="0.25">
      <c r="A8723" s="1"/>
      <c r="B8723" s="2"/>
      <c r="BJ8723" s="3"/>
      <c r="BL8723" s="3"/>
      <c r="BN8723" s="3"/>
      <c r="BP8723" s="3"/>
    </row>
    <row r="8724" spans="1:68" x14ac:dyDescent="0.25">
      <c r="A8724" s="1"/>
      <c r="B8724" s="2"/>
      <c r="BJ8724" s="3"/>
      <c r="BL8724" s="3"/>
      <c r="BN8724" s="3"/>
      <c r="BP8724" s="3"/>
    </row>
    <row r="8725" spans="1:68" x14ac:dyDescent="0.25">
      <c r="A8725" s="1"/>
      <c r="B8725" s="2"/>
      <c r="BJ8725" s="3"/>
      <c r="BL8725" s="3"/>
      <c r="BN8725" s="3"/>
      <c r="BP8725" s="3"/>
    </row>
    <row r="8726" spans="1:68" x14ac:dyDescent="0.25">
      <c r="A8726" s="1"/>
      <c r="B8726" s="2"/>
      <c r="BJ8726" s="3"/>
      <c r="BL8726" s="3"/>
      <c r="BN8726" s="3"/>
      <c r="BP8726" s="3"/>
    </row>
    <row r="8727" spans="1:68" x14ac:dyDescent="0.25">
      <c r="A8727" s="1"/>
      <c r="B8727" s="2"/>
      <c r="BJ8727" s="3"/>
      <c r="BL8727" s="3"/>
      <c r="BN8727" s="3"/>
      <c r="BP8727" s="3"/>
    </row>
    <row r="8728" spans="1:68" x14ac:dyDescent="0.25">
      <c r="A8728" s="1"/>
      <c r="B8728" s="2"/>
      <c r="BJ8728" s="3"/>
      <c r="BL8728" s="3"/>
      <c r="BN8728" s="3"/>
      <c r="BP8728" s="3"/>
    </row>
    <row r="8729" spans="1:68" x14ac:dyDescent="0.25">
      <c r="A8729" s="1"/>
      <c r="B8729" s="2"/>
      <c r="BJ8729" s="3"/>
      <c r="BL8729" s="3"/>
      <c r="BN8729" s="3"/>
      <c r="BP8729" s="3"/>
    </row>
    <row r="8730" spans="1:68" x14ac:dyDescent="0.25">
      <c r="A8730" s="1"/>
      <c r="B8730" s="2"/>
      <c r="BJ8730" s="3"/>
      <c r="BL8730" s="3"/>
      <c r="BN8730" s="3"/>
      <c r="BP8730" s="3"/>
    </row>
    <row r="8731" spans="1:68" x14ac:dyDescent="0.25">
      <c r="A8731" s="1"/>
      <c r="B8731" s="2"/>
      <c r="BJ8731" s="3"/>
      <c r="BL8731" s="3"/>
      <c r="BN8731" s="3"/>
      <c r="BP8731" s="3"/>
    </row>
    <row r="8732" spans="1:68" x14ac:dyDescent="0.25">
      <c r="A8732" s="1"/>
      <c r="B8732" s="2"/>
      <c r="BJ8732" s="3"/>
      <c r="BL8732" s="3"/>
      <c r="BN8732" s="3"/>
      <c r="BP8732" s="3"/>
    </row>
    <row r="8733" spans="1:68" x14ac:dyDescent="0.25">
      <c r="A8733" s="1"/>
      <c r="B8733" s="2"/>
      <c r="BJ8733" s="3"/>
      <c r="BL8733" s="3"/>
      <c r="BN8733" s="3"/>
      <c r="BP8733" s="3"/>
    </row>
    <row r="8734" spans="1:68" x14ac:dyDescent="0.25">
      <c r="A8734" s="1"/>
      <c r="B8734" s="2"/>
      <c r="BJ8734" s="3"/>
      <c r="BL8734" s="3"/>
      <c r="BN8734" s="3"/>
      <c r="BP8734" s="3"/>
    </row>
    <row r="8735" spans="1:68" x14ac:dyDescent="0.25">
      <c r="A8735" s="1"/>
      <c r="B8735" s="2"/>
      <c r="BJ8735" s="3"/>
      <c r="BL8735" s="3"/>
      <c r="BN8735" s="3"/>
      <c r="BP8735" s="3"/>
    </row>
    <row r="8736" spans="1:68" x14ac:dyDescent="0.25">
      <c r="A8736" s="1"/>
      <c r="B8736" s="2"/>
      <c r="BJ8736" s="3"/>
      <c r="BL8736" s="3"/>
      <c r="BN8736" s="3"/>
      <c r="BP8736" s="3"/>
    </row>
    <row r="8737" spans="1:68" x14ac:dyDescent="0.25">
      <c r="A8737" s="1"/>
      <c r="B8737" s="2"/>
      <c r="BJ8737" s="3"/>
      <c r="BL8737" s="3"/>
      <c r="BN8737" s="3"/>
      <c r="BP8737" s="3"/>
    </row>
    <row r="8738" spans="1:68" x14ac:dyDescent="0.25">
      <c r="A8738" s="1"/>
      <c r="B8738" s="2"/>
      <c r="BJ8738" s="3"/>
      <c r="BL8738" s="3"/>
      <c r="BN8738" s="3"/>
      <c r="BP8738" s="3"/>
    </row>
    <row r="8739" spans="1:68" x14ac:dyDescent="0.25">
      <c r="A8739" s="1"/>
      <c r="B8739" s="2"/>
      <c r="BJ8739" s="3"/>
      <c r="BL8739" s="3"/>
      <c r="BN8739" s="3"/>
      <c r="BP8739" s="3"/>
    </row>
    <row r="8740" spans="1:68" x14ac:dyDescent="0.25">
      <c r="A8740" s="1"/>
      <c r="B8740" s="2"/>
      <c r="BJ8740" s="3"/>
      <c r="BL8740" s="3"/>
      <c r="BN8740" s="3"/>
      <c r="BP8740" s="3"/>
    </row>
    <row r="8741" spans="1:68" x14ac:dyDescent="0.25">
      <c r="A8741" s="1"/>
      <c r="B8741" s="2"/>
      <c r="BJ8741" s="3"/>
      <c r="BL8741" s="3"/>
      <c r="BN8741" s="3"/>
      <c r="BP8741" s="3"/>
    </row>
    <row r="8742" spans="1:68" x14ac:dyDescent="0.25">
      <c r="A8742" s="1"/>
      <c r="B8742" s="2"/>
      <c r="BJ8742" s="3"/>
      <c r="BL8742" s="3"/>
      <c r="BN8742" s="3"/>
      <c r="BP8742" s="3"/>
    </row>
    <row r="8743" spans="1:68" x14ac:dyDescent="0.25">
      <c r="A8743" s="1"/>
      <c r="B8743" s="2"/>
      <c r="BJ8743" s="3"/>
      <c r="BL8743" s="3"/>
      <c r="BN8743" s="3"/>
      <c r="BP8743" s="3"/>
    </row>
    <row r="8744" spans="1:68" x14ac:dyDescent="0.25">
      <c r="A8744" s="1"/>
      <c r="B8744" s="2"/>
      <c r="BJ8744" s="3"/>
      <c r="BL8744" s="3"/>
      <c r="BN8744" s="3"/>
      <c r="BP8744" s="3"/>
    </row>
    <row r="8745" spans="1:68" x14ac:dyDescent="0.25">
      <c r="A8745" s="1"/>
      <c r="B8745" s="2"/>
      <c r="BJ8745" s="3"/>
      <c r="BL8745" s="3"/>
      <c r="BN8745" s="3"/>
      <c r="BP8745" s="3"/>
    </row>
    <row r="8746" spans="1:68" x14ac:dyDescent="0.25">
      <c r="A8746" s="1"/>
      <c r="B8746" s="2"/>
      <c r="BJ8746" s="3"/>
      <c r="BL8746" s="3"/>
      <c r="BN8746" s="3"/>
      <c r="BP8746" s="3"/>
    </row>
    <row r="8747" spans="1:68" x14ac:dyDescent="0.25">
      <c r="A8747" s="1"/>
      <c r="B8747" s="2"/>
      <c r="BJ8747" s="3"/>
      <c r="BL8747" s="3"/>
      <c r="BN8747" s="3"/>
      <c r="BP8747" s="3"/>
    </row>
    <row r="8748" spans="1:68" x14ac:dyDescent="0.25">
      <c r="A8748" s="1"/>
      <c r="B8748" s="2"/>
      <c r="BJ8748" s="3"/>
      <c r="BL8748" s="3"/>
      <c r="BN8748" s="3"/>
      <c r="BP8748" s="3"/>
    </row>
    <row r="8749" spans="1:68" x14ac:dyDescent="0.25">
      <c r="A8749" s="1"/>
      <c r="B8749" s="2"/>
      <c r="BJ8749" s="3"/>
      <c r="BL8749" s="3"/>
      <c r="BN8749" s="3"/>
      <c r="BP8749" s="3"/>
    </row>
    <row r="8750" spans="1:68" x14ac:dyDescent="0.25">
      <c r="A8750" s="1"/>
      <c r="B8750" s="2"/>
      <c r="BJ8750" s="3"/>
      <c r="BL8750" s="3"/>
      <c r="BN8750" s="3"/>
      <c r="BP8750" s="3"/>
    </row>
    <row r="8751" spans="1:68" x14ac:dyDescent="0.25">
      <c r="A8751" s="1"/>
      <c r="B8751" s="2"/>
      <c r="BJ8751" s="3"/>
      <c r="BL8751" s="3"/>
      <c r="BN8751" s="3"/>
      <c r="BP8751" s="3"/>
    </row>
    <row r="8752" spans="1:68" x14ac:dyDescent="0.25">
      <c r="A8752" s="1"/>
      <c r="B8752" s="2"/>
      <c r="BJ8752" s="3"/>
      <c r="BL8752" s="3"/>
      <c r="BN8752" s="3"/>
      <c r="BP8752" s="3"/>
    </row>
    <row r="8753" spans="1:68" x14ac:dyDescent="0.25">
      <c r="A8753" s="1"/>
      <c r="B8753" s="2"/>
      <c r="BJ8753" s="3"/>
      <c r="BL8753" s="3"/>
      <c r="BN8753" s="3"/>
      <c r="BP8753" s="3"/>
    </row>
    <row r="8754" spans="1:68" x14ac:dyDescent="0.25">
      <c r="A8754" s="1"/>
      <c r="B8754" s="2"/>
      <c r="BJ8754" s="3"/>
      <c r="BL8754" s="3"/>
      <c r="BN8754" s="3"/>
      <c r="BP8754" s="3"/>
    </row>
    <row r="8755" spans="1:68" x14ac:dyDescent="0.25">
      <c r="A8755" s="1"/>
      <c r="B8755" s="2"/>
      <c r="BJ8755" s="3"/>
      <c r="BL8755" s="3"/>
      <c r="BN8755" s="3"/>
      <c r="BP8755" s="3"/>
    </row>
    <row r="8756" spans="1:68" x14ac:dyDescent="0.25">
      <c r="A8756" s="1"/>
      <c r="B8756" s="2"/>
      <c r="BJ8756" s="3"/>
      <c r="BL8756" s="3"/>
      <c r="BN8756" s="3"/>
      <c r="BP8756" s="3"/>
    </row>
    <row r="8757" spans="1:68" x14ac:dyDescent="0.25">
      <c r="A8757" s="1"/>
      <c r="B8757" s="2"/>
      <c r="BJ8757" s="3"/>
      <c r="BL8757" s="3"/>
      <c r="BN8757" s="3"/>
      <c r="BP8757" s="3"/>
    </row>
    <row r="8758" spans="1:68" x14ac:dyDescent="0.25">
      <c r="A8758" s="1"/>
      <c r="B8758" s="2"/>
      <c r="BJ8758" s="3"/>
      <c r="BL8758" s="3"/>
      <c r="BN8758" s="3"/>
      <c r="BP8758" s="3"/>
    </row>
    <row r="8759" spans="1:68" x14ac:dyDescent="0.25">
      <c r="A8759" s="1"/>
      <c r="B8759" s="2"/>
      <c r="BJ8759" s="3"/>
      <c r="BL8759" s="3"/>
      <c r="BN8759" s="3"/>
      <c r="BP8759" s="3"/>
    </row>
    <row r="8760" spans="1:68" x14ac:dyDescent="0.25">
      <c r="A8760" s="1"/>
      <c r="B8760" s="2"/>
      <c r="BJ8760" s="3"/>
      <c r="BL8760" s="3"/>
      <c r="BN8760" s="3"/>
      <c r="BP8760" s="3"/>
    </row>
    <row r="8761" spans="1:68" x14ac:dyDescent="0.25">
      <c r="A8761" s="1"/>
      <c r="B8761" s="2"/>
      <c r="BJ8761" s="3"/>
      <c r="BL8761" s="3"/>
      <c r="BN8761" s="3"/>
      <c r="BP8761" s="3"/>
    </row>
    <row r="8762" spans="1:68" x14ac:dyDescent="0.25">
      <c r="A8762" s="1"/>
      <c r="B8762" s="2"/>
      <c r="BJ8762" s="3"/>
      <c r="BL8762" s="3"/>
      <c r="BN8762" s="3"/>
      <c r="BP8762" s="3"/>
    </row>
    <row r="8763" spans="1:68" x14ac:dyDescent="0.25">
      <c r="A8763" s="1"/>
      <c r="B8763" s="2"/>
      <c r="BJ8763" s="3"/>
      <c r="BL8763" s="3"/>
      <c r="BN8763" s="3"/>
      <c r="BP8763" s="3"/>
    </row>
    <row r="8764" spans="1:68" x14ac:dyDescent="0.25">
      <c r="A8764" s="1"/>
      <c r="B8764" s="2"/>
      <c r="BJ8764" s="3"/>
      <c r="BL8764" s="3"/>
      <c r="BN8764" s="3"/>
      <c r="BP8764" s="3"/>
    </row>
    <row r="8765" spans="1:68" x14ac:dyDescent="0.25">
      <c r="A8765" s="1"/>
      <c r="B8765" s="2"/>
      <c r="BJ8765" s="3"/>
      <c r="BL8765" s="3"/>
      <c r="BN8765" s="3"/>
      <c r="BP8765" s="3"/>
    </row>
    <row r="8766" spans="1:68" x14ac:dyDescent="0.25">
      <c r="A8766" s="1"/>
      <c r="B8766" s="2"/>
      <c r="BJ8766" s="3"/>
      <c r="BL8766" s="3"/>
      <c r="BN8766" s="3"/>
      <c r="BP8766" s="3"/>
    </row>
    <row r="8767" spans="1:68" x14ac:dyDescent="0.25">
      <c r="A8767" s="1"/>
      <c r="B8767" s="2"/>
      <c r="BJ8767" s="3"/>
      <c r="BL8767" s="3"/>
      <c r="BN8767" s="3"/>
      <c r="BP8767" s="3"/>
    </row>
    <row r="8768" spans="1:68" x14ac:dyDescent="0.25">
      <c r="A8768" s="1"/>
      <c r="B8768" s="2"/>
      <c r="BJ8768" s="3"/>
      <c r="BL8768" s="3"/>
      <c r="BN8768" s="3"/>
      <c r="BP8768" s="3"/>
    </row>
    <row r="8769" spans="1:68" x14ac:dyDescent="0.25">
      <c r="A8769" s="1"/>
      <c r="B8769" s="2"/>
      <c r="BJ8769" s="3"/>
      <c r="BL8769" s="3"/>
      <c r="BN8769" s="3"/>
      <c r="BP8769" s="3"/>
    </row>
    <row r="8770" spans="1:68" x14ac:dyDescent="0.25">
      <c r="A8770" s="1"/>
      <c r="B8770" s="2"/>
      <c r="BJ8770" s="3"/>
      <c r="BL8770" s="3"/>
      <c r="BN8770" s="3"/>
      <c r="BP8770" s="3"/>
    </row>
    <row r="8771" spans="1:68" x14ac:dyDescent="0.25">
      <c r="A8771" s="1"/>
      <c r="B8771" s="2"/>
      <c r="BJ8771" s="3"/>
      <c r="BL8771" s="3"/>
      <c r="BN8771" s="3"/>
      <c r="BP8771" s="3"/>
    </row>
    <row r="8772" spans="1:68" x14ac:dyDescent="0.25">
      <c r="A8772" s="1"/>
      <c r="B8772" s="2"/>
      <c r="BJ8772" s="3"/>
      <c r="BL8772" s="3"/>
      <c r="BN8772" s="3"/>
      <c r="BP8772" s="3"/>
    </row>
    <row r="8773" spans="1:68" x14ac:dyDescent="0.25">
      <c r="A8773" s="1"/>
      <c r="B8773" s="2"/>
      <c r="BJ8773" s="3"/>
      <c r="BL8773" s="3"/>
      <c r="BN8773" s="3"/>
      <c r="BP8773" s="3"/>
    </row>
    <row r="8774" spans="1:68" x14ac:dyDescent="0.25">
      <c r="A8774" s="1"/>
      <c r="B8774" s="2"/>
      <c r="BJ8774" s="3"/>
      <c r="BL8774" s="3"/>
      <c r="BN8774" s="3"/>
      <c r="BP8774" s="3"/>
    </row>
    <row r="8775" spans="1:68" x14ac:dyDescent="0.25">
      <c r="A8775" s="1"/>
      <c r="B8775" s="2"/>
      <c r="BJ8775" s="3"/>
      <c r="BL8775" s="3"/>
      <c r="BN8775" s="3"/>
      <c r="BP8775" s="3"/>
    </row>
    <row r="8776" spans="1:68" x14ac:dyDescent="0.25">
      <c r="A8776" s="1"/>
      <c r="B8776" s="2"/>
      <c r="BJ8776" s="3"/>
      <c r="BL8776" s="3"/>
      <c r="BN8776" s="3"/>
      <c r="BP8776" s="3"/>
    </row>
    <row r="8777" spans="1:68" x14ac:dyDescent="0.25">
      <c r="A8777" s="1"/>
      <c r="B8777" s="2"/>
      <c r="BJ8777" s="3"/>
      <c r="BL8777" s="3"/>
      <c r="BN8777" s="3"/>
      <c r="BP8777" s="3"/>
    </row>
    <row r="8778" spans="1:68" x14ac:dyDescent="0.25">
      <c r="A8778" s="1"/>
      <c r="B8778" s="2"/>
      <c r="BJ8778" s="3"/>
      <c r="BL8778" s="3"/>
      <c r="BN8778" s="3"/>
      <c r="BP8778" s="3"/>
    </row>
    <row r="8779" spans="1:68" x14ac:dyDescent="0.25">
      <c r="A8779" s="1"/>
      <c r="B8779" s="2"/>
      <c r="BJ8779" s="3"/>
      <c r="BL8779" s="3"/>
      <c r="BN8779" s="3"/>
      <c r="BP8779" s="3"/>
    </row>
    <row r="8780" spans="1:68" x14ac:dyDescent="0.25">
      <c r="A8780" s="1"/>
      <c r="B8780" s="2"/>
      <c r="BJ8780" s="3"/>
      <c r="BL8780" s="3"/>
      <c r="BN8780" s="3"/>
      <c r="BP8780" s="3"/>
    </row>
    <row r="8781" spans="1:68" x14ac:dyDescent="0.25">
      <c r="A8781" s="1"/>
      <c r="B8781" s="2"/>
      <c r="BJ8781" s="3"/>
      <c r="BL8781" s="3"/>
      <c r="BN8781" s="3"/>
      <c r="BP8781" s="3"/>
    </row>
    <row r="8782" spans="1:68" x14ac:dyDescent="0.25">
      <c r="A8782" s="1"/>
      <c r="B8782" s="2"/>
      <c r="BJ8782" s="3"/>
      <c r="BL8782" s="3"/>
      <c r="BN8782" s="3"/>
      <c r="BP8782" s="3"/>
    </row>
    <row r="8783" spans="1:68" x14ac:dyDescent="0.25">
      <c r="A8783" s="1"/>
      <c r="B8783" s="2"/>
      <c r="BJ8783" s="3"/>
      <c r="BL8783" s="3"/>
      <c r="BN8783" s="3"/>
      <c r="BP8783" s="3"/>
    </row>
    <row r="8784" spans="1:68" x14ac:dyDescent="0.25">
      <c r="A8784" s="1"/>
      <c r="B8784" s="2"/>
      <c r="BJ8784" s="3"/>
      <c r="BL8784" s="3"/>
      <c r="BN8784" s="3"/>
      <c r="BP8784" s="3"/>
    </row>
    <row r="8785" spans="1:68" x14ac:dyDescent="0.25">
      <c r="A8785" s="1"/>
      <c r="B8785" s="2"/>
      <c r="BJ8785" s="3"/>
      <c r="BL8785" s="3"/>
      <c r="BN8785" s="3"/>
      <c r="BP8785" s="3"/>
    </row>
    <row r="8786" spans="1:68" x14ac:dyDescent="0.25">
      <c r="A8786" s="1"/>
      <c r="B8786" s="2"/>
      <c r="BJ8786" s="3"/>
      <c r="BL8786" s="3"/>
      <c r="BN8786" s="3"/>
      <c r="BP8786" s="3"/>
    </row>
    <row r="8787" spans="1:68" x14ac:dyDescent="0.25">
      <c r="A8787" s="1"/>
      <c r="B8787" s="2"/>
      <c r="BJ8787" s="3"/>
      <c r="BL8787" s="3"/>
      <c r="BN8787" s="3"/>
      <c r="BP8787" s="3"/>
    </row>
    <row r="8788" spans="1:68" x14ac:dyDescent="0.25">
      <c r="A8788" s="1"/>
      <c r="B8788" s="2"/>
      <c r="BJ8788" s="3"/>
      <c r="BL8788" s="3"/>
      <c r="BN8788" s="3"/>
      <c r="BP8788" s="3"/>
    </row>
    <row r="8789" spans="1:68" x14ac:dyDescent="0.25">
      <c r="A8789" s="1"/>
      <c r="B8789" s="2"/>
      <c r="BJ8789" s="3"/>
      <c r="BL8789" s="3"/>
      <c r="BN8789" s="3"/>
      <c r="BP8789" s="3"/>
    </row>
    <row r="8790" spans="1:68" x14ac:dyDescent="0.25">
      <c r="A8790" s="1"/>
      <c r="B8790" s="2"/>
      <c r="BJ8790" s="3"/>
      <c r="BL8790" s="3"/>
      <c r="BN8790" s="3"/>
      <c r="BP8790" s="3"/>
    </row>
    <row r="8791" spans="1:68" x14ac:dyDescent="0.25">
      <c r="A8791" s="1"/>
      <c r="B8791" s="2"/>
      <c r="BJ8791" s="3"/>
      <c r="BL8791" s="3"/>
      <c r="BN8791" s="3"/>
      <c r="BP8791" s="3"/>
    </row>
    <row r="8792" spans="1:68" x14ac:dyDescent="0.25">
      <c r="A8792" s="1"/>
      <c r="B8792" s="2"/>
      <c r="BJ8792" s="3"/>
      <c r="BL8792" s="3"/>
      <c r="BN8792" s="3"/>
      <c r="BP8792" s="3"/>
    </row>
    <row r="8793" spans="1:68" x14ac:dyDescent="0.25">
      <c r="A8793" s="1"/>
      <c r="B8793" s="2"/>
      <c r="BJ8793" s="3"/>
      <c r="BL8793" s="3"/>
      <c r="BN8793" s="3"/>
      <c r="BP8793" s="3"/>
    </row>
    <row r="8794" spans="1:68" x14ac:dyDescent="0.25">
      <c r="A8794" s="1"/>
      <c r="B8794" s="2"/>
      <c r="BJ8794" s="3"/>
      <c r="BL8794" s="3"/>
      <c r="BN8794" s="3"/>
      <c r="BP8794" s="3"/>
    </row>
    <row r="8795" spans="1:68" x14ac:dyDescent="0.25">
      <c r="A8795" s="1"/>
      <c r="B8795" s="2"/>
      <c r="BJ8795" s="3"/>
      <c r="BL8795" s="3"/>
      <c r="BN8795" s="3"/>
      <c r="BP8795" s="3"/>
    </row>
    <row r="8796" spans="1:68" x14ac:dyDescent="0.25">
      <c r="A8796" s="1"/>
      <c r="B8796" s="2"/>
      <c r="BJ8796" s="3"/>
      <c r="BL8796" s="3"/>
      <c r="BN8796" s="3"/>
      <c r="BP8796" s="3"/>
    </row>
    <row r="8797" spans="1:68" x14ac:dyDescent="0.25">
      <c r="A8797" s="1"/>
      <c r="B8797" s="2"/>
      <c r="BJ8797" s="3"/>
      <c r="BL8797" s="3"/>
      <c r="BN8797" s="3"/>
      <c r="BP8797" s="3"/>
    </row>
    <row r="8798" spans="1:68" x14ac:dyDescent="0.25">
      <c r="A8798" s="1"/>
      <c r="B8798" s="2"/>
      <c r="BJ8798" s="3"/>
      <c r="BL8798" s="3"/>
      <c r="BN8798" s="3"/>
      <c r="BP8798" s="3"/>
    </row>
    <row r="8799" spans="1:68" x14ac:dyDescent="0.25">
      <c r="A8799" s="1"/>
      <c r="B8799" s="2"/>
      <c r="BJ8799" s="3"/>
      <c r="BL8799" s="3"/>
      <c r="BN8799" s="3"/>
      <c r="BP8799" s="3"/>
    </row>
    <row r="8800" spans="1:68" x14ac:dyDescent="0.25">
      <c r="A8800" s="1"/>
      <c r="B8800" s="2"/>
      <c r="BJ8800" s="3"/>
      <c r="BL8800" s="3"/>
      <c r="BN8800" s="3"/>
      <c r="BP8800" s="3"/>
    </row>
    <row r="8801" spans="1:68" x14ac:dyDescent="0.25">
      <c r="A8801" s="1"/>
      <c r="B8801" s="2"/>
      <c r="BJ8801" s="3"/>
      <c r="BL8801" s="3"/>
      <c r="BN8801" s="3"/>
      <c r="BP8801" s="3"/>
    </row>
    <row r="8802" spans="1:68" x14ac:dyDescent="0.25">
      <c r="A8802" s="1"/>
      <c r="B8802" s="2"/>
      <c r="BJ8802" s="3"/>
      <c r="BL8802" s="3"/>
      <c r="BN8802" s="3"/>
      <c r="BP8802" s="3"/>
    </row>
    <row r="8803" spans="1:68" x14ac:dyDescent="0.25">
      <c r="A8803" s="1"/>
      <c r="B8803" s="2"/>
      <c r="BJ8803" s="3"/>
      <c r="BL8803" s="3"/>
      <c r="BN8803" s="3"/>
      <c r="BP8803" s="3"/>
    </row>
    <row r="8804" spans="1:68" x14ac:dyDescent="0.25">
      <c r="A8804" s="1"/>
      <c r="B8804" s="2"/>
      <c r="BJ8804" s="3"/>
      <c r="BL8804" s="3"/>
      <c r="BN8804" s="3"/>
      <c r="BP8804" s="3"/>
    </row>
    <row r="8805" spans="1:68" x14ac:dyDescent="0.25">
      <c r="A8805" s="1"/>
      <c r="B8805" s="2"/>
      <c r="BJ8805" s="3"/>
      <c r="BL8805" s="3"/>
      <c r="BN8805" s="3"/>
      <c r="BP8805" s="3"/>
    </row>
    <row r="8806" spans="1:68" x14ac:dyDescent="0.25">
      <c r="A8806" s="1"/>
      <c r="B8806" s="2"/>
      <c r="BJ8806" s="3"/>
      <c r="BL8806" s="3"/>
      <c r="BN8806" s="3"/>
      <c r="BP8806" s="3"/>
    </row>
    <row r="8807" spans="1:68" x14ac:dyDescent="0.25">
      <c r="A8807" s="1"/>
      <c r="B8807" s="2"/>
      <c r="BJ8807" s="3"/>
      <c r="BL8807" s="3"/>
      <c r="BN8807" s="3"/>
      <c r="BP8807" s="3"/>
    </row>
    <row r="8808" spans="1:68" x14ac:dyDescent="0.25">
      <c r="A8808" s="1"/>
      <c r="B8808" s="2"/>
      <c r="BJ8808" s="3"/>
      <c r="BL8808" s="3"/>
      <c r="BN8808" s="3"/>
      <c r="BP8808" s="3"/>
    </row>
    <row r="8809" spans="1:68" x14ac:dyDescent="0.25">
      <c r="A8809" s="1"/>
      <c r="B8809" s="2"/>
      <c r="BJ8809" s="3"/>
      <c r="BL8809" s="3"/>
      <c r="BN8809" s="3"/>
      <c r="BP8809" s="3"/>
    </row>
    <row r="8810" spans="1:68" x14ac:dyDescent="0.25">
      <c r="A8810" s="1"/>
      <c r="B8810" s="2"/>
      <c r="BJ8810" s="3"/>
      <c r="BL8810" s="3"/>
      <c r="BN8810" s="3"/>
      <c r="BP8810" s="3"/>
    </row>
    <row r="8811" spans="1:68" x14ac:dyDescent="0.25">
      <c r="A8811" s="1"/>
      <c r="B8811" s="2"/>
      <c r="BJ8811" s="3"/>
      <c r="BL8811" s="3"/>
      <c r="BN8811" s="3"/>
      <c r="BP8811" s="3"/>
    </row>
    <row r="8812" spans="1:68" x14ac:dyDescent="0.25">
      <c r="A8812" s="1"/>
      <c r="B8812" s="2"/>
      <c r="BJ8812" s="3"/>
      <c r="BL8812" s="3"/>
      <c r="BN8812" s="3"/>
      <c r="BP8812" s="3"/>
    </row>
    <row r="8813" spans="1:68" x14ac:dyDescent="0.25">
      <c r="A8813" s="1"/>
      <c r="B8813" s="2"/>
      <c r="BJ8813" s="3"/>
      <c r="BL8813" s="3"/>
      <c r="BN8813" s="3"/>
      <c r="BP8813" s="3"/>
    </row>
    <row r="8814" spans="1:68" x14ac:dyDescent="0.25">
      <c r="A8814" s="1"/>
      <c r="B8814" s="2"/>
      <c r="BJ8814" s="3"/>
      <c r="BL8814" s="3"/>
      <c r="BN8814" s="3"/>
      <c r="BP8814" s="3"/>
    </row>
    <row r="8815" spans="1:68" x14ac:dyDescent="0.25">
      <c r="A8815" s="1"/>
      <c r="B8815" s="2"/>
      <c r="BJ8815" s="3"/>
      <c r="BL8815" s="3"/>
      <c r="BN8815" s="3"/>
      <c r="BP8815" s="3"/>
    </row>
    <row r="8816" spans="1:68" x14ac:dyDescent="0.25">
      <c r="A8816" s="1"/>
      <c r="B8816" s="2"/>
      <c r="BJ8816" s="3"/>
      <c r="BL8816" s="3"/>
      <c r="BN8816" s="3"/>
      <c r="BP8816" s="3"/>
    </row>
    <row r="8817" spans="1:68" x14ac:dyDescent="0.25">
      <c r="A8817" s="1"/>
      <c r="B8817" s="2"/>
      <c r="BJ8817" s="3"/>
      <c r="BL8817" s="3"/>
      <c r="BN8817" s="3"/>
      <c r="BP8817" s="3"/>
    </row>
    <row r="8818" spans="1:68" x14ac:dyDescent="0.25">
      <c r="A8818" s="1"/>
      <c r="B8818" s="2"/>
      <c r="BJ8818" s="3"/>
      <c r="BL8818" s="3"/>
      <c r="BN8818" s="3"/>
      <c r="BP8818" s="3"/>
    </row>
    <row r="8819" spans="1:68" x14ac:dyDescent="0.25">
      <c r="A8819" s="1"/>
      <c r="B8819" s="2"/>
      <c r="BJ8819" s="3"/>
      <c r="BL8819" s="3"/>
      <c r="BN8819" s="3"/>
      <c r="BP8819" s="3"/>
    </row>
    <row r="8820" spans="1:68" x14ac:dyDescent="0.25">
      <c r="A8820" s="1"/>
      <c r="B8820" s="2"/>
      <c r="BJ8820" s="3"/>
      <c r="BL8820" s="3"/>
      <c r="BN8820" s="3"/>
      <c r="BP8820" s="3"/>
    </row>
    <row r="8821" spans="1:68" x14ac:dyDescent="0.25">
      <c r="A8821" s="1"/>
      <c r="B8821" s="2"/>
      <c r="BJ8821" s="3"/>
      <c r="BL8821" s="3"/>
      <c r="BN8821" s="3"/>
      <c r="BP8821" s="3"/>
    </row>
    <row r="8822" spans="1:68" x14ac:dyDescent="0.25">
      <c r="A8822" s="1"/>
      <c r="B8822" s="2"/>
      <c r="BJ8822" s="3"/>
      <c r="BL8822" s="3"/>
      <c r="BN8822" s="3"/>
      <c r="BP8822" s="3"/>
    </row>
    <row r="8823" spans="1:68" x14ac:dyDescent="0.25">
      <c r="A8823" s="1"/>
      <c r="B8823" s="2"/>
      <c r="BJ8823" s="3"/>
      <c r="BL8823" s="3"/>
      <c r="BN8823" s="3"/>
      <c r="BP8823" s="3"/>
    </row>
    <row r="8824" spans="1:68" x14ac:dyDescent="0.25">
      <c r="A8824" s="1"/>
      <c r="B8824" s="2"/>
      <c r="BJ8824" s="3"/>
      <c r="BL8824" s="3"/>
      <c r="BN8824" s="3"/>
      <c r="BP8824" s="3"/>
    </row>
    <row r="8825" spans="1:68" x14ac:dyDescent="0.25">
      <c r="A8825" s="1"/>
      <c r="B8825" s="2"/>
      <c r="BJ8825" s="3"/>
      <c r="BL8825" s="3"/>
      <c r="BN8825" s="3"/>
      <c r="BP8825" s="3"/>
    </row>
    <row r="8826" spans="1:68" x14ac:dyDescent="0.25">
      <c r="A8826" s="1"/>
      <c r="B8826" s="2"/>
      <c r="BJ8826" s="3"/>
      <c r="BL8826" s="3"/>
      <c r="BN8826" s="3"/>
      <c r="BP8826" s="3"/>
    </row>
    <row r="8827" spans="1:68" x14ac:dyDescent="0.25">
      <c r="A8827" s="1"/>
      <c r="B8827" s="2"/>
      <c r="BJ8827" s="3"/>
      <c r="BL8827" s="3"/>
      <c r="BN8827" s="3"/>
      <c r="BP8827" s="3"/>
    </row>
    <row r="8828" spans="1:68" x14ac:dyDescent="0.25">
      <c r="A8828" s="1"/>
      <c r="B8828" s="2"/>
      <c r="BJ8828" s="3"/>
      <c r="BL8828" s="3"/>
      <c r="BN8828" s="3"/>
      <c r="BP8828" s="3"/>
    </row>
    <row r="8829" spans="1:68" x14ac:dyDescent="0.25">
      <c r="A8829" s="1"/>
      <c r="B8829" s="2"/>
      <c r="BJ8829" s="3"/>
      <c r="BL8829" s="3"/>
      <c r="BN8829" s="3"/>
      <c r="BP8829" s="3"/>
    </row>
    <row r="8830" spans="1:68" x14ac:dyDescent="0.25">
      <c r="A8830" s="1"/>
      <c r="B8830" s="2"/>
      <c r="BJ8830" s="3"/>
      <c r="BL8830" s="3"/>
      <c r="BN8830" s="3"/>
      <c r="BP8830" s="3"/>
    </row>
    <row r="8831" spans="1:68" x14ac:dyDescent="0.25">
      <c r="A8831" s="1"/>
      <c r="B8831" s="2"/>
      <c r="BJ8831" s="3"/>
      <c r="BL8831" s="3"/>
      <c r="BN8831" s="3"/>
      <c r="BP8831" s="3"/>
    </row>
    <row r="8832" spans="1:68" x14ac:dyDescent="0.25">
      <c r="A8832" s="1"/>
      <c r="B8832" s="2"/>
      <c r="BJ8832" s="3"/>
      <c r="BL8832" s="3"/>
      <c r="BN8832" s="3"/>
      <c r="BP8832" s="3"/>
    </row>
    <row r="8833" spans="1:68" x14ac:dyDescent="0.25">
      <c r="A8833" s="1"/>
      <c r="B8833" s="2"/>
      <c r="BJ8833" s="3"/>
      <c r="BL8833" s="3"/>
      <c r="BN8833" s="3"/>
      <c r="BP8833" s="3"/>
    </row>
    <row r="8834" spans="1:68" x14ac:dyDescent="0.25">
      <c r="A8834" s="1"/>
      <c r="B8834" s="2"/>
      <c r="BJ8834" s="3"/>
      <c r="BL8834" s="3"/>
      <c r="BN8834" s="3"/>
      <c r="BP8834" s="3"/>
    </row>
    <row r="8835" spans="1:68" x14ac:dyDescent="0.25">
      <c r="A8835" s="1"/>
      <c r="B8835" s="2"/>
      <c r="BJ8835" s="3"/>
      <c r="BL8835" s="3"/>
      <c r="BN8835" s="3"/>
      <c r="BP8835" s="3"/>
    </row>
    <row r="8836" spans="1:68" x14ac:dyDescent="0.25">
      <c r="A8836" s="1"/>
      <c r="B8836" s="2"/>
      <c r="BJ8836" s="3"/>
      <c r="BL8836" s="3"/>
      <c r="BN8836" s="3"/>
      <c r="BP8836" s="3"/>
    </row>
    <row r="8837" spans="1:68" x14ac:dyDescent="0.25">
      <c r="A8837" s="1"/>
      <c r="B8837" s="2"/>
      <c r="BJ8837" s="3"/>
      <c r="BL8837" s="3"/>
      <c r="BN8837" s="3"/>
      <c r="BP8837" s="3"/>
    </row>
    <row r="8838" spans="1:68" x14ac:dyDescent="0.25">
      <c r="A8838" s="1"/>
      <c r="B8838" s="2"/>
      <c r="BJ8838" s="3"/>
      <c r="BL8838" s="3"/>
      <c r="BN8838" s="3"/>
      <c r="BP8838" s="3"/>
    </row>
    <row r="8839" spans="1:68" x14ac:dyDescent="0.25">
      <c r="A8839" s="1"/>
      <c r="B8839" s="2"/>
      <c r="BJ8839" s="3"/>
      <c r="BL8839" s="3"/>
      <c r="BN8839" s="3"/>
      <c r="BP8839" s="3"/>
    </row>
    <row r="8840" spans="1:68" x14ac:dyDescent="0.25">
      <c r="A8840" s="1"/>
      <c r="B8840" s="2"/>
      <c r="BJ8840" s="3"/>
      <c r="BL8840" s="3"/>
      <c r="BN8840" s="3"/>
      <c r="BP8840" s="3"/>
    </row>
    <row r="8841" spans="1:68" x14ac:dyDescent="0.25">
      <c r="A8841" s="1"/>
      <c r="B8841" s="2"/>
      <c r="BJ8841" s="3"/>
      <c r="BL8841" s="3"/>
      <c r="BN8841" s="3"/>
      <c r="BP8841" s="3"/>
    </row>
    <row r="8842" spans="1:68" x14ac:dyDescent="0.25">
      <c r="A8842" s="1"/>
      <c r="B8842" s="2"/>
      <c r="BJ8842" s="3"/>
      <c r="BL8842" s="3"/>
      <c r="BN8842" s="3"/>
      <c r="BP8842" s="3"/>
    </row>
    <row r="8843" spans="1:68" x14ac:dyDescent="0.25">
      <c r="A8843" s="1"/>
      <c r="B8843" s="2"/>
      <c r="BJ8843" s="3"/>
      <c r="BL8843" s="3"/>
      <c r="BN8843" s="3"/>
      <c r="BP8843" s="3"/>
    </row>
    <row r="8844" spans="1:68" x14ac:dyDescent="0.25">
      <c r="A8844" s="1"/>
      <c r="B8844" s="2"/>
      <c r="BJ8844" s="3"/>
      <c r="BL8844" s="3"/>
      <c r="BN8844" s="3"/>
      <c r="BP8844" s="3"/>
    </row>
    <row r="8845" spans="1:68" x14ac:dyDescent="0.25">
      <c r="A8845" s="1"/>
      <c r="B8845" s="2"/>
      <c r="BJ8845" s="3"/>
      <c r="BL8845" s="3"/>
      <c r="BN8845" s="3"/>
      <c r="BP8845" s="3"/>
    </row>
    <row r="8846" spans="1:68" x14ac:dyDescent="0.25">
      <c r="A8846" s="1"/>
      <c r="B8846" s="2"/>
      <c r="BJ8846" s="3"/>
      <c r="BL8846" s="3"/>
      <c r="BN8846" s="3"/>
      <c r="BP8846" s="3"/>
    </row>
    <row r="8847" spans="1:68" x14ac:dyDescent="0.25">
      <c r="A8847" s="1"/>
      <c r="B8847" s="2"/>
      <c r="BJ8847" s="3"/>
      <c r="BL8847" s="3"/>
      <c r="BN8847" s="3"/>
      <c r="BP8847" s="3"/>
    </row>
    <row r="8848" spans="1:68" x14ac:dyDescent="0.25">
      <c r="A8848" s="1"/>
      <c r="B8848" s="2"/>
      <c r="BJ8848" s="3"/>
      <c r="BL8848" s="3"/>
      <c r="BN8848" s="3"/>
      <c r="BP8848" s="3"/>
    </row>
    <row r="8849" spans="1:68" x14ac:dyDescent="0.25">
      <c r="A8849" s="1"/>
      <c r="B8849" s="2"/>
      <c r="BJ8849" s="3"/>
      <c r="BL8849" s="3"/>
      <c r="BN8849" s="3"/>
      <c r="BP8849" s="3"/>
    </row>
    <row r="8850" spans="1:68" x14ac:dyDescent="0.25">
      <c r="A8850" s="1"/>
      <c r="B8850" s="2"/>
      <c r="BJ8850" s="3"/>
      <c r="BL8850" s="3"/>
      <c r="BN8850" s="3"/>
      <c r="BP8850" s="3"/>
    </row>
    <row r="8851" spans="1:68" x14ac:dyDescent="0.25">
      <c r="A8851" s="1"/>
      <c r="B8851" s="2"/>
      <c r="BJ8851" s="3"/>
      <c r="BL8851" s="3"/>
      <c r="BN8851" s="3"/>
      <c r="BP8851" s="3"/>
    </row>
    <row r="8852" spans="1:68" x14ac:dyDescent="0.25">
      <c r="A8852" s="1"/>
      <c r="B8852" s="2"/>
      <c r="BJ8852" s="3"/>
      <c r="BL8852" s="3"/>
      <c r="BN8852" s="3"/>
      <c r="BP8852" s="3"/>
    </row>
    <row r="8853" spans="1:68" x14ac:dyDescent="0.25">
      <c r="A8853" s="1"/>
      <c r="B8853" s="2"/>
      <c r="BJ8853" s="3"/>
      <c r="BL8853" s="3"/>
      <c r="BN8853" s="3"/>
      <c r="BP8853" s="3"/>
    </row>
    <row r="8854" spans="1:68" x14ac:dyDescent="0.25">
      <c r="A8854" s="1"/>
      <c r="B8854" s="2"/>
      <c r="BJ8854" s="3"/>
      <c r="BL8854" s="3"/>
      <c r="BN8854" s="3"/>
      <c r="BP8854" s="3"/>
    </row>
    <row r="8855" spans="1:68" x14ac:dyDescent="0.25">
      <c r="A8855" s="1"/>
      <c r="B8855" s="2"/>
      <c r="BJ8855" s="3"/>
      <c r="BL8855" s="3"/>
      <c r="BN8855" s="3"/>
      <c r="BP8855" s="3"/>
    </row>
    <row r="8856" spans="1:68" x14ac:dyDescent="0.25">
      <c r="A8856" s="1"/>
      <c r="B8856" s="2"/>
      <c r="BJ8856" s="3"/>
      <c r="BL8856" s="3"/>
      <c r="BN8856" s="3"/>
      <c r="BP8856" s="3"/>
    </row>
    <row r="8857" spans="1:68" x14ac:dyDescent="0.25">
      <c r="A8857" s="1"/>
      <c r="B8857" s="2"/>
      <c r="BJ8857" s="3"/>
      <c r="BL8857" s="3"/>
      <c r="BN8857" s="3"/>
      <c r="BP8857" s="3"/>
    </row>
    <row r="8858" spans="1:68" x14ac:dyDescent="0.25">
      <c r="A8858" s="1"/>
      <c r="B8858" s="2"/>
      <c r="BJ8858" s="3"/>
      <c r="BL8858" s="3"/>
      <c r="BN8858" s="3"/>
      <c r="BP8858" s="3"/>
    </row>
    <row r="8859" spans="1:68" x14ac:dyDescent="0.25">
      <c r="A8859" s="1"/>
      <c r="B8859" s="2"/>
      <c r="BJ8859" s="3"/>
      <c r="BL8859" s="3"/>
      <c r="BN8859" s="3"/>
      <c r="BP8859" s="3"/>
    </row>
    <row r="8860" spans="1:68" x14ac:dyDescent="0.25">
      <c r="A8860" s="1"/>
      <c r="B8860" s="2"/>
      <c r="BJ8860" s="3"/>
      <c r="BL8860" s="3"/>
      <c r="BN8860" s="3"/>
      <c r="BP8860" s="3"/>
    </row>
    <row r="8861" spans="1:68" x14ac:dyDescent="0.25">
      <c r="A8861" s="1"/>
      <c r="B8861" s="2"/>
      <c r="BJ8861" s="3"/>
      <c r="BL8861" s="3"/>
      <c r="BN8861" s="3"/>
      <c r="BP8861" s="3"/>
    </row>
    <row r="8862" spans="1:68" x14ac:dyDescent="0.25">
      <c r="A8862" s="1"/>
      <c r="B8862" s="2"/>
      <c r="BJ8862" s="3"/>
      <c r="BL8862" s="3"/>
      <c r="BN8862" s="3"/>
      <c r="BP8862" s="3"/>
    </row>
    <row r="8863" spans="1:68" x14ac:dyDescent="0.25">
      <c r="A8863" s="1"/>
      <c r="B8863" s="2"/>
      <c r="BJ8863" s="3"/>
      <c r="BL8863" s="3"/>
      <c r="BN8863" s="3"/>
      <c r="BP8863" s="3"/>
    </row>
    <row r="8864" spans="1:68" x14ac:dyDescent="0.25">
      <c r="A8864" s="1"/>
      <c r="B8864" s="2"/>
      <c r="BJ8864" s="3"/>
      <c r="BL8864" s="3"/>
      <c r="BN8864" s="3"/>
      <c r="BP8864" s="3"/>
    </row>
    <row r="8865" spans="1:68" x14ac:dyDescent="0.25">
      <c r="A8865" s="1"/>
      <c r="B8865" s="2"/>
      <c r="BJ8865" s="3"/>
      <c r="BL8865" s="3"/>
      <c r="BN8865" s="3"/>
      <c r="BP8865" s="3"/>
    </row>
    <row r="8866" spans="1:68" x14ac:dyDescent="0.25">
      <c r="A8866" s="1"/>
      <c r="B8866" s="2"/>
      <c r="BJ8866" s="3"/>
      <c r="BL8866" s="3"/>
      <c r="BN8866" s="3"/>
      <c r="BP8866" s="3"/>
    </row>
    <row r="8867" spans="1:68" x14ac:dyDescent="0.25">
      <c r="A8867" s="1"/>
      <c r="B8867" s="2"/>
      <c r="BJ8867" s="3"/>
      <c r="BL8867" s="3"/>
      <c r="BN8867" s="3"/>
      <c r="BP8867" s="3"/>
    </row>
    <row r="8868" spans="1:68" x14ac:dyDescent="0.25">
      <c r="A8868" s="1"/>
      <c r="B8868" s="2"/>
      <c r="BJ8868" s="3"/>
      <c r="BL8868" s="3"/>
      <c r="BN8868" s="3"/>
      <c r="BP8868" s="3"/>
    </row>
    <row r="8869" spans="1:68" x14ac:dyDescent="0.25">
      <c r="A8869" s="1"/>
      <c r="B8869" s="2"/>
      <c r="BJ8869" s="3"/>
      <c r="BL8869" s="3"/>
      <c r="BN8869" s="3"/>
      <c r="BP8869" s="3"/>
    </row>
    <row r="8870" spans="1:68" x14ac:dyDescent="0.25">
      <c r="A8870" s="1"/>
      <c r="B8870" s="2"/>
      <c r="BJ8870" s="3"/>
      <c r="BL8870" s="3"/>
      <c r="BN8870" s="3"/>
      <c r="BP8870" s="3"/>
    </row>
    <row r="8871" spans="1:68" x14ac:dyDescent="0.25">
      <c r="A8871" s="1"/>
      <c r="B8871" s="2"/>
      <c r="BJ8871" s="3"/>
      <c r="BL8871" s="3"/>
      <c r="BN8871" s="3"/>
      <c r="BP8871" s="3"/>
    </row>
    <row r="8872" spans="1:68" x14ac:dyDescent="0.25">
      <c r="A8872" s="1"/>
      <c r="B8872" s="2"/>
      <c r="BJ8872" s="3"/>
      <c r="BL8872" s="3"/>
      <c r="BN8872" s="3"/>
      <c r="BP8872" s="3"/>
    </row>
    <row r="8873" spans="1:68" x14ac:dyDescent="0.25">
      <c r="A8873" s="1"/>
      <c r="B8873" s="2"/>
      <c r="BJ8873" s="3"/>
      <c r="BL8873" s="3"/>
      <c r="BN8873" s="3"/>
      <c r="BP8873" s="3"/>
    </row>
    <row r="8874" spans="1:68" x14ac:dyDescent="0.25">
      <c r="A8874" s="1"/>
      <c r="B8874" s="2"/>
      <c r="BJ8874" s="3"/>
      <c r="BL8874" s="3"/>
      <c r="BN8874" s="3"/>
      <c r="BP8874" s="3"/>
    </row>
    <row r="8875" spans="1:68" x14ac:dyDescent="0.25">
      <c r="A8875" s="1"/>
      <c r="B8875" s="2"/>
      <c r="BJ8875" s="3"/>
      <c r="BL8875" s="3"/>
      <c r="BN8875" s="3"/>
      <c r="BP8875" s="3"/>
    </row>
    <row r="8876" spans="1:68" x14ac:dyDescent="0.25">
      <c r="A8876" s="1"/>
      <c r="B8876" s="2"/>
      <c r="BJ8876" s="3"/>
      <c r="BL8876" s="3"/>
      <c r="BN8876" s="3"/>
      <c r="BP8876" s="3"/>
    </row>
    <row r="8877" spans="1:68" x14ac:dyDescent="0.25">
      <c r="A8877" s="1"/>
      <c r="B8877" s="2"/>
      <c r="BJ8877" s="3"/>
      <c r="BL8877" s="3"/>
      <c r="BN8877" s="3"/>
      <c r="BP8877" s="3"/>
    </row>
    <row r="8878" spans="1:68" x14ac:dyDescent="0.25">
      <c r="A8878" s="1"/>
      <c r="B8878" s="2"/>
      <c r="BJ8878" s="3"/>
      <c r="BL8878" s="3"/>
      <c r="BN8878" s="3"/>
      <c r="BP8878" s="3"/>
    </row>
    <row r="8879" spans="1:68" x14ac:dyDescent="0.25">
      <c r="A8879" s="1"/>
      <c r="B8879" s="2"/>
      <c r="BJ8879" s="3"/>
      <c r="BL8879" s="3"/>
      <c r="BN8879" s="3"/>
      <c r="BP8879" s="3"/>
    </row>
    <row r="8880" spans="1:68" x14ac:dyDescent="0.25">
      <c r="A8880" s="1"/>
      <c r="B8880" s="2"/>
      <c r="BJ8880" s="3"/>
      <c r="BL8880" s="3"/>
      <c r="BN8880" s="3"/>
      <c r="BP8880" s="3"/>
    </row>
    <row r="8881" spans="1:68" x14ac:dyDescent="0.25">
      <c r="A8881" s="1"/>
      <c r="B8881" s="2"/>
      <c r="BJ8881" s="3"/>
      <c r="BL8881" s="3"/>
      <c r="BN8881" s="3"/>
      <c r="BP8881" s="3"/>
    </row>
    <row r="8882" spans="1:68" x14ac:dyDescent="0.25">
      <c r="A8882" s="1"/>
      <c r="B8882" s="2"/>
      <c r="BJ8882" s="3"/>
      <c r="BL8882" s="3"/>
      <c r="BN8882" s="3"/>
      <c r="BP8882" s="3"/>
    </row>
    <row r="8883" spans="1:68" x14ac:dyDescent="0.25">
      <c r="A8883" s="1"/>
      <c r="B8883" s="2"/>
      <c r="BJ8883" s="3"/>
      <c r="BL8883" s="3"/>
      <c r="BN8883" s="3"/>
      <c r="BP8883" s="3"/>
    </row>
    <row r="8884" spans="1:68" x14ac:dyDescent="0.25">
      <c r="A8884" s="1"/>
      <c r="B8884" s="2"/>
      <c r="BJ8884" s="3"/>
      <c r="BL8884" s="3"/>
      <c r="BN8884" s="3"/>
      <c r="BP8884" s="3"/>
    </row>
    <row r="8885" spans="1:68" x14ac:dyDescent="0.25">
      <c r="A8885" s="1"/>
      <c r="B8885" s="2"/>
      <c r="BJ8885" s="3"/>
      <c r="BL8885" s="3"/>
      <c r="BN8885" s="3"/>
      <c r="BP8885" s="3"/>
    </row>
    <row r="8886" spans="1:68" x14ac:dyDescent="0.25">
      <c r="A8886" s="1"/>
      <c r="B8886" s="2"/>
      <c r="BJ8886" s="3"/>
      <c r="BL8886" s="3"/>
      <c r="BN8886" s="3"/>
      <c r="BP8886" s="3"/>
    </row>
    <row r="8887" spans="1:68" x14ac:dyDescent="0.25">
      <c r="A8887" s="1"/>
      <c r="B8887" s="2"/>
      <c r="BJ8887" s="3"/>
      <c r="BL8887" s="3"/>
      <c r="BN8887" s="3"/>
      <c r="BP8887" s="3"/>
    </row>
    <row r="8888" spans="1:68" x14ac:dyDescent="0.25">
      <c r="A8888" s="1"/>
      <c r="B8888" s="2"/>
      <c r="BJ8888" s="3"/>
      <c r="BL8888" s="3"/>
      <c r="BN8888" s="3"/>
      <c r="BP8888" s="3"/>
    </row>
    <row r="8889" spans="1:68" x14ac:dyDescent="0.25">
      <c r="A8889" s="1"/>
      <c r="B8889" s="2"/>
      <c r="BJ8889" s="3"/>
      <c r="BL8889" s="3"/>
      <c r="BN8889" s="3"/>
      <c r="BP8889" s="3"/>
    </row>
    <row r="8890" spans="1:68" x14ac:dyDescent="0.25">
      <c r="A8890" s="1"/>
      <c r="B8890" s="2"/>
      <c r="BJ8890" s="3"/>
      <c r="BL8890" s="3"/>
      <c r="BN8890" s="3"/>
      <c r="BP8890" s="3"/>
    </row>
    <row r="8891" spans="1:68" x14ac:dyDescent="0.25">
      <c r="A8891" s="1"/>
      <c r="B8891" s="2"/>
      <c r="BJ8891" s="3"/>
      <c r="BL8891" s="3"/>
      <c r="BN8891" s="3"/>
      <c r="BP8891" s="3"/>
    </row>
    <row r="8892" spans="1:68" x14ac:dyDescent="0.25">
      <c r="A8892" s="1"/>
      <c r="B8892" s="2"/>
      <c r="BJ8892" s="3"/>
      <c r="BL8892" s="3"/>
      <c r="BN8892" s="3"/>
      <c r="BP8892" s="3"/>
    </row>
    <row r="8893" spans="1:68" x14ac:dyDescent="0.25">
      <c r="A8893" s="1"/>
      <c r="B8893" s="2"/>
      <c r="BJ8893" s="3"/>
      <c r="BL8893" s="3"/>
      <c r="BN8893" s="3"/>
      <c r="BP8893" s="3"/>
    </row>
    <row r="8894" spans="1:68" x14ac:dyDescent="0.25">
      <c r="A8894" s="1"/>
      <c r="B8894" s="2"/>
      <c r="BJ8894" s="3"/>
      <c r="BL8894" s="3"/>
      <c r="BN8894" s="3"/>
      <c r="BP8894" s="3"/>
    </row>
    <row r="8895" spans="1:68" x14ac:dyDescent="0.25">
      <c r="A8895" s="1"/>
      <c r="B8895" s="2"/>
      <c r="BJ8895" s="3"/>
      <c r="BL8895" s="3"/>
      <c r="BN8895" s="3"/>
      <c r="BP8895" s="3"/>
    </row>
    <row r="8896" spans="1:68" x14ac:dyDescent="0.25">
      <c r="A8896" s="1"/>
      <c r="B8896" s="2"/>
      <c r="BJ8896" s="3"/>
      <c r="BL8896" s="3"/>
      <c r="BN8896" s="3"/>
      <c r="BP8896" s="3"/>
    </row>
    <row r="8897" spans="1:68" x14ac:dyDescent="0.25">
      <c r="A8897" s="1"/>
      <c r="B8897" s="2"/>
      <c r="BJ8897" s="3"/>
      <c r="BL8897" s="3"/>
      <c r="BN8897" s="3"/>
      <c r="BP8897" s="3"/>
    </row>
    <row r="8898" spans="1:68" x14ac:dyDescent="0.25">
      <c r="A8898" s="1"/>
      <c r="B8898" s="2"/>
      <c r="BJ8898" s="3"/>
      <c r="BL8898" s="3"/>
      <c r="BN8898" s="3"/>
      <c r="BP8898" s="3"/>
    </row>
    <row r="8899" spans="1:68" x14ac:dyDescent="0.25">
      <c r="A8899" s="1"/>
      <c r="B8899" s="2"/>
      <c r="BJ8899" s="3"/>
      <c r="BL8899" s="3"/>
      <c r="BN8899" s="3"/>
      <c r="BP8899" s="3"/>
    </row>
    <row r="8900" spans="1:68" x14ac:dyDescent="0.25">
      <c r="A8900" s="1"/>
      <c r="B8900" s="2"/>
      <c r="BJ8900" s="3"/>
      <c r="BL8900" s="3"/>
      <c r="BN8900" s="3"/>
      <c r="BP8900" s="3"/>
    </row>
    <row r="8901" spans="1:68" x14ac:dyDescent="0.25">
      <c r="A8901" s="1"/>
      <c r="B8901" s="2"/>
      <c r="BJ8901" s="3"/>
      <c r="BL8901" s="3"/>
      <c r="BN8901" s="3"/>
      <c r="BP8901" s="3"/>
    </row>
    <row r="8902" spans="1:68" x14ac:dyDescent="0.25">
      <c r="A8902" s="1"/>
      <c r="B8902" s="2"/>
      <c r="BJ8902" s="3"/>
      <c r="BL8902" s="3"/>
      <c r="BN8902" s="3"/>
      <c r="BP8902" s="3"/>
    </row>
    <row r="8903" spans="1:68" x14ac:dyDescent="0.25">
      <c r="A8903" s="1"/>
      <c r="B8903" s="2"/>
      <c r="BJ8903" s="3"/>
      <c r="BL8903" s="3"/>
      <c r="BN8903" s="3"/>
      <c r="BP8903" s="3"/>
    </row>
    <row r="8904" spans="1:68" x14ac:dyDescent="0.25">
      <c r="A8904" s="1"/>
      <c r="B8904" s="2"/>
      <c r="BJ8904" s="3"/>
      <c r="BL8904" s="3"/>
      <c r="BN8904" s="3"/>
      <c r="BP8904" s="3"/>
    </row>
    <row r="8905" spans="1:68" x14ac:dyDescent="0.25">
      <c r="A8905" s="1"/>
      <c r="B8905" s="2"/>
      <c r="BJ8905" s="3"/>
      <c r="BL8905" s="3"/>
      <c r="BN8905" s="3"/>
      <c r="BP8905" s="3"/>
    </row>
    <row r="8906" spans="1:68" x14ac:dyDescent="0.25">
      <c r="A8906" s="1"/>
      <c r="B8906" s="2"/>
      <c r="BJ8906" s="3"/>
      <c r="BL8906" s="3"/>
      <c r="BN8906" s="3"/>
      <c r="BP8906" s="3"/>
    </row>
    <row r="8907" spans="1:68" x14ac:dyDescent="0.25">
      <c r="A8907" s="1"/>
      <c r="B8907" s="2"/>
      <c r="BJ8907" s="3"/>
      <c r="BL8907" s="3"/>
      <c r="BN8907" s="3"/>
      <c r="BP8907" s="3"/>
    </row>
    <row r="8908" spans="1:68" x14ac:dyDescent="0.25">
      <c r="A8908" s="1"/>
      <c r="B8908" s="2"/>
      <c r="BJ8908" s="3"/>
      <c r="BL8908" s="3"/>
      <c r="BN8908" s="3"/>
      <c r="BP8908" s="3"/>
    </row>
    <row r="8909" spans="1:68" x14ac:dyDescent="0.25">
      <c r="A8909" s="1"/>
      <c r="B8909" s="2"/>
      <c r="BJ8909" s="3"/>
      <c r="BL8909" s="3"/>
      <c r="BN8909" s="3"/>
      <c r="BP8909" s="3"/>
    </row>
    <row r="8910" spans="1:68" x14ac:dyDescent="0.25">
      <c r="A8910" s="1"/>
      <c r="B8910" s="2"/>
      <c r="BJ8910" s="3"/>
      <c r="BL8910" s="3"/>
      <c r="BN8910" s="3"/>
      <c r="BP8910" s="3"/>
    </row>
    <row r="8911" spans="1:68" x14ac:dyDescent="0.25">
      <c r="A8911" s="1"/>
      <c r="B8911" s="2"/>
      <c r="BJ8911" s="3"/>
      <c r="BL8911" s="3"/>
      <c r="BN8911" s="3"/>
      <c r="BP8911" s="3"/>
    </row>
    <row r="8912" spans="1:68" x14ac:dyDescent="0.25">
      <c r="A8912" s="1"/>
      <c r="B8912" s="2"/>
      <c r="BJ8912" s="3"/>
      <c r="BL8912" s="3"/>
      <c r="BN8912" s="3"/>
      <c r="BP8912" s="3"/>
    </row>
    <row r="8913" spans="1:68" x14ac:dyDescent="0.25">
      <c r="A8913" s="1"/>
      <c r="B8913" s="2"/>
      <c r="BJ8913" s="3"/>
      <c r="BL8913" s="3"/>
      <c r="BN8913" s="3"/>
      <c r="BP8913" s="3"/>
    </row>
    <row r="8914" spans="1:68" x14ac:dyDescent="0.25">
      <c r="A8914" s="1"/>
      <c r="B8914" s="2"/>
      <c r="BJ8914" s="3"/>
      <c r="BL8914" s="3"/>
      <c r="BN8914" s="3"/>
      <c r="BP8914" s="3"/>
    </row>
    <row r="8915" spans="1:68" x14ac:dyDescent="0.25">
      <c r="A8915" s="1"/>
      <c r="B8915" s="2"/>
      <c r="BJ8915" s="3"/>
      <c r="BL8915" s="3"/>
      <c r="BN8915" s="3"/>
      <c r="BP8915" s="3"/>
    </row>
    <row r="8916" spans="1:68" x14ac:dyDescent="0.25">
      <c r="A8916" s="1"/>
      <c r="B8916" s="2"/>
      <c r="BJ8916" s="3"/>
      <c r="BL8916" s="3"/>
      <c r="BN8916" s="3"/>
      <c r="BP8916" s="3"/>
    </row>
    <row r="8917" spans="1:68" x14ac:dyDescent="0.25">
      <c r="A8917" s="1"/>
      <c r="B8917" s="2"/>
      <c r="BJ8917" s="3"/>
      <c r="BL8917" s="3"/>
      <c r="BN8917" s="3"/>
      <c r="BP8917" s="3"/>
    </row>
    <row r="8918" spans="1:68" x14ac:dyDescent="0.25">
      <c r="A8918" s="1"/>
      <c r="B8918" s="2"/>
      <c r="BJ8918" s="3"/>
      <c r="BL8918" s="3"/>
      <c r="BN8918" s="3"/>
      <c r="BP8918" s="3"/>
    </row>
    <row r="8919" spans="1:68" x14ac:dyDescent="0.25">
      <c r="A8919" s="1"/>
      <c r="B8919" s="2"/>
      <c r="BJ8919" s="3"/>
      <c r="BL8919" s="3"/>
      <c r="BN8919" s="3"/>
      <c r="BP8919" s="3"/>
    </row>
    <row r="8920" spans="1:68" x14ac:dyDescent="0.25">
      <c r="A8920" s="1"/>
      <c r="B8920" s="2"/>
      <c r="BJ8920" s="3"/>
      <c r="BL8920" s="3"/>
      <c r="BN8920" s="3"/>
      <c r="BP8920" s="3"/>
    </row>
    <row r="8921" spans="1:68" x14ac:dyDescent="0.25">
      <c r="A8921" s="1"/>
      <c r="B8921" s="2"/>
      <c r="BJ8921" s="3"/>
      <c r="BL8921" s="3"/>
      <c r="BN8921" s="3"/>
      <c r="BP8921" s="3"/>
    </row>
    <row r="8922" spans="1:68" x14ac:dyDescent="0.25">
      <c r="A8922" s="1"/>
      <c r="B8922" s="2"/>
      <c r="BJ8922" s="3"/>
      <c r="BL8922" s="3"/>
      <c r="BN8922" s="3"/>
      <c r="BP8922" s="3"/>
    </row>
    <row r="8923" spans="1:68" x14ac:dyDescent="0.25">
      <c r="A8923" s="1"/>
      <c r="B8923" s="2"/>
      <c r="BJ8923" s="3"/>
      <c r="BL8923" s="3"/>
      <c r="BN8923" s="3"/>
      <c r="BP8923" s="3"/>
    </row>
    <row r="8924" spans="1:68" x14ac:dyDescent="0.25">
      <c r="A8924" s="1"/>
      <c r="B8924" s="2"/>
      <c r="BJ8924" s="3"/>
      <c r="BL8924" s="3"/>
      <c r="BN8924" s="3"/>
      <c r="BP8924" s="3"/>
    </row>
    <row r="8925" spans="1:68" x14ac:dyDescent="0.25">
      <c r="A8925" s="1"/>
      <c r="B8925" s="2"/>
      <c r="BJ8925" s="3"/>
      <c r="BL8925" s="3"/>
      <c r="BN8925" s="3"/>
      <c r="BP8925" s="3"/>
    </row>
    <row r="8926" spans="1:68" x14ac:dyDescent="0.25">
      <c r="A8926" s="1"/>
      <c r="B8926" s="2"/>
      <c r="BJ8926" s="3"/>
      <c r="BL8926" s="3"/>
      <c r="BN8926" s="3"/>
      <c r="BP8926" s="3"/>
    </row>
    <row r="8927" spans="1:68" x14ac:dyDescent="0.25">
      <c r="A8927" s="1"/>
      <c r="B8927" s="2"/>
      <c r="BJ8927" s="3"/>
      <c r="BL8927" s="3"/>
      <c r="BN8927" s="3"/>
      <c r="BP8927" s="3"/>
    </row>
    <row r="8928" spans="1:68" x14ac:dyDescent="0.25">
      <c r="A8928" s="1"/>
      <c r="B8928" s="2"/>
      <c r="BJ8928" s="3"/>
      <c r="BL8928" s="3"/>
      <c r="BN8928" s="3"/>
      <c r="BP8928" s="3"/>
    </row>
    <row r="8929" spans="1:68" x14ac:dyDescent="0.25">
      <c r="A8929" s="1"/>
      <c r="B8929" s="2"/>
      <c r="BJ8929" s="3"/>
      <c r="BL8929" s="3"/>
      <c r="BN8929" s="3"/>
      <c r="BP8929" s="3"/>
    </row>
    <row r="8930" spans="1:68" x14ac:dyDescent="0.25">
      <c r="A8930" s="1"/>
      <c r="B8930" s="2"/>
      <c r="BJ8930" s="3"/>
      <c r="BL8930" s="3"/>
      <c r="BN8930" s="3"/>
      <c r="BP8930" s="3"/>
    </row>
    <row r="8931" spans="1:68" x14ac:dyDescent="0.25">
      <c r="A8931" s="1"/>
      <c r="B8931" s="2"/>
      <c r="BJ8931" s="3"/>
      <c r="BL8931" s="3"/>
      <c r="BN8931" s="3"/>
      <c r="BP8931" s="3"/>
    </row>
    <row r="8932" spans="1:68" x14ac:dyDescent="0.25">
      <c r="A8932" s="1"/>
      <c r="B8932" s="2"/>
      <c r="BJ8932" s="3"/>
      <c r="BL8932" s="3"/>
      <c r="BN8932" s="3"/>
      <c r="BP8932" s="3"/>
    </row>
    <row r="8933" spans="1:68" x14ac:dyDescent="0.25">
      <c r="A8933" s="1"/>
      <c r="B8933" s="2"/>
      <c r="BJ8933" s="3"/>
      <c r="BL8933" s="3"/>
      <c r="BN8933" s="3"/>
      <c r="BP8933" s="3"/>
    </row>
    <row r="8934" spans="1:68" x14ac:dyDescent="0.25">
      <c r="A8934" s="1"/>
      <c r="B8934" s="2"/>
      <c r="BJ8934" s="3"/>
      <c r="BL8934" s="3"/>
      <c r="BN8934" s="3"/>
      <c r="BP8934" s="3"/>
    </row>
    <row r="8935" spans="1:68" x14ac:dyDescent="0.25">
      <c r="A8935" s="1"/>
      <c r="B8935" s="2"/>
      <c r="BJ8935" s="3"/>
      <c r="BL8935" s="3"/>
      <c r="BN8935" s="3"/>
      <c r="BP8935" s="3"/>
    </row>
    <row r="8936" spans="1:68" x14ac:dyDescent="0.25">
      <c r="A8936" s="1"/>
      <c r="B8936" s="2"/>
      <c r="BJ8936" s="3"/>
      <c r="BL8936" s="3"/>
      <c r="BN8936" s="3"/>
      <c r="BP8936" s="3"/>
    </row>
    <row r="8937" spans="1:68" x14ac:dyDescent="0.25">
      <c r="A8937" s="1"/>
      <c r="B8937" s="2"/>
      <c r="BJ8937" s="3"/>
      <c r="BL8937" s="3"/>
      <c r="BN8937" s="3"/>
      <c r="BP8937" s="3"/>
    </row>
    <row r="8938" spans="1:68" x14ac:dyDescent="0.25">
      <c r="A8938" s="1"/>
      <c r="B8938" s="2"/>
      <c r="BJ8938" s="3"/>
      <c r="BL8938" s="3"/>
      <c r="BN8938" s="3"/>
      <c r="BP8938" s="3"/>
    </row>
    <row r="8939" spans="1:68" x14ac:dyDescent="0.25">
      <c r="A8939" s="1"/>
      <c r="B8939" s="2"/>
      <c r="BJ8939" s="3"/>
      <c r="BL8939" s="3"/>
      <c r="BN8939" s="3"/>
      <c r="BP8939" s="3"/>
    </row>
    <row r="8940" spans="1:68" x14ac:dyDescent="0.25">
      <c r="A8940" s="1"/>
      <c r="B8940" s="2"/>
      <c r="BJ8940" s="3"/>
      <c r="BL8940" s="3"/>
      <c r="BN8940" s="3"/>
      <c r="BP8940" s="3"/>
    </row>
    <row r="8941" spans="1:68" x14ac:dyDescent="0.25">
      <c r="A8941" s="1"/>
      <c r="B8941" s="2"/>
      <c r="BJ8941" s="3"/>
      <c r="BL8941" s="3"/>
      <c r="BN8941" s="3"/>
      <c r="BP8941" s="3"/>
    </row>
    <row r="8942" spans="1:68" x14ac:dyDescent="0.25">
      <c r="A8942" s="1"/>
      <c r="B8942" s="2"/>
      <c r="BJ8942" s="3"/>
      <c r="BL8942" s="3"/>
      <c r="BN8942" s="3"/>
      <c r="BP8942" s="3"/>
    </row>
    <row r="8943" spans="1:68" x14ac:dyDescent="0.25">
      <c r="A8943" s="1"/>
      <c r="B8943" s="2"/>
      <c r="BJ8943" s="3"/>
      <c r="BL8943" s="3"/>
      <c r="BN8943" s="3"/>
      <c r="BP8943" s="3"/>
    </row>
    <row r="8944" spans="1:68" x14ac:dyDescent="0.25">
      <c r="A8944" s="1"/>
      <c r="B8944" s="2"/>
      <c r="BJ8944" s="3"/>
      <c r="BL8944" s="3"/>
      <c r="BN8944" s="3"/>
      <c r="BP8944" s="3"/>
    </row>
    <row r="8945" spans="1:68" x14ac:dyDescent="0.25">
      <c r="A8945" s="1"/>
      <c r="B8945" s="2"/>
      <c r="BJ8945" s="3"/>
      <c r="BL8945" s="3"/>
      <c r="BN8945" s="3"/>
      <c r="BP8945" s="3"/>
    </row>
    <row r="8946" spans="1:68" x14ac:dyDescent="0.25">
      <c r="A8946" s="1"/>
      <c r="B8946" s="2"/>
      <c r="BJ8946" s="3"/>
      <c r="BL8946" s="3"/>
      <c r="BN8946" s="3"/>
      <c r="BP8946" s="3"/>
    </row>
    <row r="8947" spans="1:68" x14ac:dyDescent="0.25">
      <c r="A8947" s="1"/>
      <c r="B8947" s="2"/>
      <c r="BJ8947" s="3"/>
      <c r="BL8947" s="3"/>
      <c r="BN8947" s="3"/>
      <c r="BP8947" s="3"/>
    </row>
    <row r="8948" spans="1:68" x14ac:dyDescent="0.25">
      <c r="A8948" s="1"/>
      <c r="B8948" s="2"/>
      <c r="BJ8948" s="3"/>
      <c r="BL8948" s="3"/>
      <c r="BN8948" s="3"/>
      <c r="BP8948" s="3"/>
    </row>
    <row r="8949" spans="1:68" x14ac:dyDescent="0.25">
      <c r="A8949" s="1"/>
      <c r="B8949" s="2"/>
      <c r="BJ8949" s="3"/>
      <c r="BL8949" s="3"/>
      <c r="BN8949" s="3"/>
      <c r="BP8949" s="3"/>
    </row>
    <row r="8950" spans="1:68" x14ac:dyDescent="0.25">
      <c r="A8950" s="1"/>
      <c r="B8950" s="2"/>
      <c r="BJ8950" s="3"/>
      <c r="BL8950" s="3"/>
      <c r="BN8950" s="3"/>
      <c r="BP8950" s="3"/>
    </row>
    <row r="8951" spans="1:68" x14ac:dyDescent="0.25">
      <c r="A8951" s="1"/>
      <c r="B8951" s="2"/>
      <c r="BJ8951" s="3"/>
      <c r="BL8951" s="3"/>
      <c r="BN8951" s="3"/>
      <c r="BP8951" s="3"/>
    </row>
    <row r="8952" spans="1:68" x14ac:dyDescent="0.25">
      <c r="A8952" s="1"/>
      <c r="B8952" s="2"/>
      <c r="BJ8952" s="3"/>
      <c r="BL8952" s="3"/>
      <c r="BN8952" s="3"/>
      <c r="BP8952" s="3"/>
    </row>
    <row r="8953" spans="1:68" x14ac:dyDescent="0.25">
      <c r="A8953" s="1"/>
      <c r="B8953" s="2"/>
      <c r="BJ8953" s="3"/>
      <c r="BL8953" s="3"/>
      <c r="BN8953" s="3"/>
      <c r="BP8953" s="3"/>
    </row>
    <row r="8954" spans="1:68" x14ac:dyDescent="0.25">
      <c r="A8954" s="1"/>
      <c r="B8954" s="2"/>
      <c r="BJ8954" s="3"/>
      <c r="BL8954" s="3"/>
      <c r="BN8954" s="3"/>
      <c r="BP8954" s="3"/>
    </row>
    <row r="8955" spans="1:68" x14ac:dyDescent="0.25">
      <c r="A8955" s="1"/>
      <c r="B8955" s="2"/>
      <c r="BJ8955" s="3"/>
      <c r="BL8955" s="3"/>
      <c r="BN8955" s="3"/>
      <c r="BP8955" s="3"/>
    </row>
    <row r="8956" spans="1:68" x14ac:dyDescent="0.25">
      <c r="A8956" s="1"/>
      <c r="B8956" s="2"/>
      <c r="BJ8956" s="3"/>
      <c r="BL8956" s="3"/>
      <c r="BN8956" s="3"/>
      <c r="BP8956" s="3"/>
    </row>
    <row r="8957" spans="1:68" x14ac:dyDescent="0.25">
      <c r="A8957" s="1"/>
      <c r="B8957" s="2"/>
      <c r="BJ8957" s="3"/>
      <c r="BL8957" s="3"/>
      <c r="BN8957" s="3"/>
      <c r="BP8957" s="3"/>
    </row>
    <row r="8958" spans="1:68" x14ac:dyDescent="0.25">
      <c r="A8958" s="1"/>
      <c r="B8958" s="2"/>
      <c r="BJ8958" s="3"/>
      <c r="BL8958" s="3"/>
      <c r="BN8958" s="3"/>
      <c r="BP8958" s="3"/>
    </row>
    <row r="8959" spans="1:68" x14ac:dyDescent="0.25">
      <c r="A8959" s="1"/>
      <c r="B8959" s="2"/>
      <c r="BJ8959" s="3"/>
      <c r="BL8959" s="3"/>
      <c r="BN8959" s="3"/>
      <c r="BP8959" s="3"/>
    </row>
    <row r="8960" spans="1:68" x14ac:dyDescent="0.25">
      <c r="A8960" s="1"/>
      <c r="B8960" s="2"/>
      <c r="BJ8960" s="3"/>
      <c r="BL8960" s="3"/>
      <c r="BN8960" s="3"/>
      <c r="BP8960" s="3"/>
    </row>
    <row r="8961" spans="1:68" x14ac:dyDescent="0.25">
      <c r="A8961" s="1"/>
      <c r="B8961" s="2"/>
      <c r="BJ8961" s="3"/>
      <c r="BL8961" s="3"/>
      <c r="BN8961" s="3"/>
      <c r="BP8961" s="3"/>
    </row>
    <row r="8962" spans="1:68" x14ac:dyDescent="0.25">
      <c r="A8962" s="1"/>
      <c r="B8962" s="2"/>
      <c r="BJ8962" s="3"/>
      <c r="BL8962" s="3"/>
      <c r="BN8962" s="3"/>
      <c r="BP8962" s="3"/>
    </row>
    <row r="8963" spans="1:68" x14ac:dyDescent="0.25">
      <c r="A8963" s="1"/>
      <c r="B8963" s="2"/>
      <c r="BJ8963" s="3"/>
      <c r="BL8963" s="3"/>
      <c r="BN8963" s="3"/>
      <c r="BP8963" s="3"/>
    </row>
    <row r="8964" spans="1:68" x14ac:dyDescent="0.25">
      <c r="A8964" s="1"/>
      <c r="B8964" s="2"/>
      <c r="BJ8964" s="3"/>
      <c r="BL8964" s="3"/>
      <c r="BN8964" s="3"/>
      <c r="BP8964" s="3"/>
    </row>
    <row r="8965" spans="1:68" x14ac:dyDescent="0.25">
      <c r="A8965" s="1"/>
      <c r="B8965" s="2"/>
      <c r="BJ8965" s="3"/>
      <c r="BL8965" s="3"/>
      <c r="BN8965" s="3"/>
      <c r="BP8965" s="3"/>
    </row>
    <row r="8966" spans="1:68" x14ac:dyDescent="0.25">
      <c r="A8966" s="1"/>
      <c r="B8966" s="2"/>
      <c r="BJ8966" s="3"/>
      <c r="BL8966" s="3"/>
      <c r="BN8966" s="3"/>
      <c r="BP8966" s="3"/>
    </row>
    <row r="8967" spans="1:68" x14ac:dyDescent="0.25">
      <c r="A8967" s="1"/>
      <c r="B8967" s="2"/>
      <c r="BJ8967" s="3"/>
      <c r="BL8967" s="3"/>
      <c r="BN8967" s="3"/>
      <c r="BP8967" s="3"/>
    </row>
    <row r="8968" spans="1:68" x14ac:dyDescent="0.25">
      <c r="A8968" s="1"/>
      <c r="B8968" s="2"/>
      <c r="BJ8968" s="3"/>
      <c r="BL8968" s="3"/>
      <c r="BN8968" s="3"/>
      <c r="BP8968" s="3"/>
    </row>
    <row r="8969" spans="1:68" x14ac:dyDescent="0.25">
      <c r="A8969" s="1"/>
      <c r="B8969" s="2"/>
      <c r="BJ8969" s="3"/>
      <c r="BL8969" s="3"/>
      <c r="BN8969" s="3"/>
      <c r="BP8969" s="3"/>
    </row>
    <row r="8970" spans="1:68" x14ac:dyDescent="0.25">
      <c r="A8970" s="1"/>
      <c r="B8970" s="2"/>
      <c r="BJ8970" s="3"/>
      <c r="BL8970" s="3"/>
      <c r="BN8970" s="3"/>
      <c r="BP8970" s="3"/>
    </row>
    <row r="8971" spans="1:68" x14ac:dyDescent="0.25">
      <c r="A8971" s="1"/>
      <c r="B8971" s="2"/>
      <c r="BJ8971" s="3"/>
      <c r="BL8971" s="3"/>
      <c r="BN8971" s="3"/>
      <c r="BP8971" s="3"/>
    </row>
    <row r="8972" spans="1:68" x14ac:dyDescent="0.25">
      <c r="A8972" s="1"/>
      <c r="B8972" s="2"/>
      <c r="BJ8972" s="3"/>
      <c r="BL8972" s="3"/>
      <c r="BN8972" s="3"/>
      <c r="BP8972" s="3"/>
    </row>
    <row r="8973" spans="1:68" x14ac:dyDescent="0.25">
      <c r="A8973" s="1"/>
      <c r="B8973" s="2"/>
      <c r="BJ8973" s="3"/>
      <c r="BL8973" s="3"/>
      <c r="BN8973" s="3"/>
      <c r="BP8973" s="3"/>
    </row>
    <row r="8974" spans="1:68" x14ac:dyDescent="0.25">
      <c r="A8974" s="1"/>
      <c r="B8974" s="2"/>
      <c r="BJ8974" s="3"/>
      <c r="BL8974" s="3"/>
      <c r="BN8974" s="3"/>
      <c r="BP8974" s="3"/>
    </row>
    <row r="8975" spans="1:68" x14ac:dyDescent="0.25">
      <c r="A8975" s="1"/>
      <c r="B8975" s="2"/>
      <c r="BJ8975" s="3"/>
      <c r="BL8975" s="3"/>
      <c r="BN8975" s="3"/>
      <c r="BP8975" s="3"/>
    </row>
    <row r="8976" spans="1:68" x14ac:dyDescent="0.25">
      <c r="A8976" s="1"/>
      <c r="B8976" s="2"/>
      <c r="BJ8976" s="3"/>
      <c r="BL8976" s="3"/>
      <c r="BN8976" s="3"/>
      <c r="BP8976" s="3"/>
    </row>
    <row r="8977" spans="1:68" x14ac:dyDescent="0.25">
      <c r="A8977" s="1"/>
      <c r="B8977" s="2"/>
      <c r="BJ8977" s="3"/>
      <c r="BL8977" s="3"/>
      <c r="BN8977" s="3"/>
      <c r="BP8977" s="3"/>
    </row>
    <row r="8978" spans="1:68" x14ac:dyDescent="0.25">
      <c r="A8978" s="1"/>
      <c r="B8978" s="2"/>
      <c r="BJ8978" s="3"/>
      <c r="BL8978" s="3"/>
      <c r="BN8978" s="3"/>
      <c r="BP8978" s="3"/>
    </row>
    <row r="8979" spans="1:68" x14ac:dyDescent="0.25">
      <c r="A8979" s="1"/>
      <c r="B8979" s="2"/>
      <c r="BJ8979" s="3"/>
      <c r="BL8979" s="3"/>
      <c r="BN8979" s="3"/>
      <c r="BP8979" s="3"/>
    </row>
    <row r="8980" spans="1:68" x14ac:dyDescent="0.25">
      <c r="A8980" s="1"/>
      <c r="B8980" s="2"/>
      <c r="BJ8980" s="3"/>
      <c r="BL8980" s="3"/>
      <c r="BN8980" s="3"/>
      <c r="BP8980" s="3"/>
    </row>
    <row r="8981" spans="1:68" x14ac:dyDescent="0.25">
      <c r="A8981" s="1"/>
      <c r="B8981" s="2"/>
      <c r="BJ8981" s="3"/>
      <c r="BL8981" s="3"/>
      <c r="BN8981" s="3"/>
      <c r="BP8981" s="3"/>
    </row>
    <row r="8982" spans="1:68" x14ac:dyDescent="0.25">
      <c r="A8982" s="1"/>
      <c r="B8982" s="2"/>
      <c r="BJ8982" s="3"/>
      <c r="BL8982" s="3"/>
      <c r="BN8982" s="3"/>
      <c r="BP8982" s="3"/>
    </row>
    <row r="8983" spans="1:68" x14ac:dyDescent="0.25">
      <c r="A8983" s="1"/>
      <c r="B8983" s="2"/>
      <c r="BJ8983" s="3"/>
      <c r="BL8983" s="3"/>
      <c r="BN8983" s="3"/>
      <c r="BP8983" s="3"/>
    </row>
    <row r="8984" spans="1:68" x14ac:dyDescent="0.25">
      <c r="A8984" s="1"/>
      <c r="B8984" s="2"/>
      <c r="BJ8984" s="3"/>
      <c r="BL8984" s="3"/>
      <c r="BN8984" s="3"/>
      <c r="BP8984" s="3"/>
    </row>
    <row r="8985" spans="1:68" x14ac:dyDescent="0.25">
      <c r="A8985" s="1"/>
      <c r="B8985" s="2"/>
      <c r="BJ8985" s="3"/>
      <c r="BL8985" s="3"/>
      <c r="BN8985" s="3"/>
      <c r="BP8985" s="3"/>
    </row>
    <row r="8986" spans="1:68" x14ac:dyDescent="0.25">
      <c r="A8986" s="1"/>
      <c r="B8986" s="2"/>
      <c r="BJ8986" s="3"/>
      <c r="BL8986" s="3"/>
      <c r="BN8986" s="3"/>
      <c r="BP8986" s="3"/>
    </row>
    <row r="8987" spans="1:68" x14ac:dyDescent="0.25">
      <c r="A8987" s="1"/>
      <c r="B8987" s="2"/>
      <c r="BJ8987" s="3"/>
      <c r="BL8987" s="3"/>
      <c r="BN8987" s="3"/>
      <c r="BP8987" s="3"/>
    </row>
    <row r="8988" spans="1:68" x14ac:dyDescent="0.25">
      <c r="A8988" s="1"/>
      <c r="B8988" s="2"/>
      <c r="BJ8988" s="3"/>
      <c r="BL8988" s="3"/>
      <c r="BN8988" s="3"/>
      <c r="BP8988" s="3"/>
    </row>
    <row r="8989" spans="1:68" x14ac:dyDescent="0.25">
      <c r="A8989" s="1"/>
      <c r="B8989" s="2"/>
      <c r="BJ8989" s="3"/>
      <c r="BL8989" s="3"/>
      <c r="BN8989" s="3"/>
      <c r="BP8989" s="3"/>
    </row>
    <row r="8990" spans="1:68" x14ac:dyDescent="0.25">
      <c r="A8990" s="1"/>
      <c r="B8990" s="2"/>
      <c r="BJ8990" s="3"/>
      <c r="BL8990" s="3"/>
      <c r="BN8990" s="3"/>
      <c r="BP8990" s="3"/>
    </row>
    <row r="8991" spans="1:68" x14ac:dyDescent="0.25">
      <c r="A8991" s="1"/>
      <c r="B8991" s="2"/>
      <c r="BJ8991" s="3"/>
      <c r="BL8991" s="3"/>
      <c r="BN8991" s="3"/>
      <c r="BP8991" s="3"/>
    </row>
    <row r="8992" spans="1:68" x14ac:dyDescent="0.25">
      <c r="A8992" s="1"/>
      <c r="B8992" s="2"/>
      <c r="BJ8992" s="3"/>
      <c r="BL8992" s="3"/>
      <c r="BN8992" s="3"/>
      <c r="BP8992" s="3"/>
    </row>
    <row r="8993" spans="1:68" x14ac:dyDescent="0.25">
      <c r="A8993" s="1"/>
      <c r="B8993" s="2"/>
      <c r="BJ8993" s="3"/>
      <c r="BL8993" s="3"/>
      <c r="BN8993" s="3"/>
      <c r="BP8993" s="3"/>
    </row>
    <row r="8994" spans="1:68" x14ac:dyDescent="0.25">
      <c r="A8994" s="1"/>
      <c r="B8994" s="2"/>
      <c r="BJ8994" s="3"/>
      <c r="BL8994" s="3"/>
      <c r="BN8994" s="3"/>
      <c r="BP8994" s="3"/>
    </row>
    <row r="8995" spans="1:68" x14ac:dyDescent="0.25">
      <c r="A8995" s="1"/>
      <c r="B8995" s="2"/>
      <c r="BJ8995" s="3"/>
      <c r="BL8995" s="3"/>
      <c r="BN8995" s="3"/>
      <c r="BP8995" s="3"/>
    </row>
    <row r="8996" spans="1:68" x14ac:dyDescent="0.25">
      <c r="A8996" s="1"/>
      <c r="B8996" s="2"/>
      <c r="BJ8996" s="3"/>
      <c r="BL8996" s="3"/>
      <c r="BN8996" s="3"/>
      <c r="BP8996" s="3"/>
    </row>
    <row r="8997" spans="1:68" x14ac:dyDescent="0.25">
      <c r="A8997" s="1"/>
      <c r="B8997" s="2"/>
      <c r="BJ8997" s="3"/>
      <c r="BL8997" s="3"/>
      <c r="BN8997" s="3"/>
      <c r="BP8997" s="3"/>
    </row>
    <row r="8998" spans="1:68" x14ac:dyDescent="0.25">
      <c r="A8998" s="1"/>
      <c r="B8998" s="2"/>
      <c r="BJ8998" s="3"/>
      <c r="BL8998" s="3"/>
      <c r="BN8998" s="3"/>
      <c r="BP8998" s="3"/>
    </row>
    <row r="8999" spans="1:68" x14ac:dyDescent="0.25">
      <c r="A8999" s="1"/>
      <c r="B8999" s="2"/>
      <c r="BJ8999" s="3"/>
      <c r="BL8999" s="3"/>
      <c r="BN8999" s="3"/>
      <c r="BP8999" s="3"/>
    </row>
    <row r="9000" spans="1:68" x14ac:dyDescent="0.25">
      <c r="A9000" s="1"/>
      <c r="B9000" s="2"/>
      <c r="BJ9000" s="3"/>
      <c r="BL9000" s="3"/>
      <c r="BN9000" s="3"/>
      <c r="BP9000" s="3"/>
    </row>
    <row r="9001" spans="1:68" x14ac:dyDescent="0.25">
      <c r="A9001" s="1"/>
      <c r="B9001" s="2"/>
      <c r="BJ9001" s="3"/>
      <c r="BL9001" s="3"/>
      <c r="BN9001" s="3"/>
      <c r="BP9001" s="3"/>
    </row>
    <row r="9002" spans="1:68" x14ac:dyDescent="0.25">
      <c r="A9002" s="1"/>
      <c r="B9002" s="2"/>
      <c r="BJ9002" s="3"/>
      <c r="BL9002" s="3"/>
      <c r="BN9002" s="3"/>
      <c r="BP9002" s="3"/>
    </row>
    <row r="9003" spans="1:68" x14ac:dyDescent="0.25">
      <c r="A9003" s="1"/>
      <c r="B9003" s="2"/>
      <c r="BJ9003" s="3"/>
      <c r="BL9003" s="3"/>
      <c r="BN9003" s="3"/>
      <c r="BP9003" s="3"/>
    </row>
    <row r="9004" spans="1:68" x14ac:dyDescent="0.25">
      <c r="A9004" s="1"/>
      <c r="B9004" s="2"/>
      <c r="BJ9004" s="3"/>
      <c r="BL9004" s="3"/>
      <c r="BN9004" s="3"/>
      <c r="BP9004" s="3"/>
    </row>
    <row r="9005" spans="1:68" x14ac:dyDescent="0.25">
      <c r="A9005" s="1"/>
      <c r="B9005" s="2"/>
      <c r="BJ9005" s="3"/>
      <c r="BL9005" s="3"/>
      <c r="BN9005" s="3"/>
      <c r="BP9005" s="3"/>
    </row>
    <row r="9006" spans="1:68" x14ac:dyDescent="0.25">
      <c r="A9006" s="1"/>
      <c r="B9006" s="2"/>
      <c r="BJ9006" s="3"/>
      <c r="BL9006" s="3"/>
      <c r="BN9006" s="3"/>
      <c r="BP9006" s="3"/>
    </row>
    <row r="9007" spans="1:68" x14ac:dyDescent="0.25">
      <c r="A9007" s="1"/>
      <c r="B9007" s="2"/>
      <c r="BJ9007" s="3"/>
      <c r="BL9007" s="3"/>
      <c r="BN9007" s="3"/>
      <c r="BP9007" s="3"/>
    </row>
    <row r="9008" spans="1:68" x14ac:dyDescent="0.25">
      <c r="A9008" s="1"/>
      <c r="B9008" s="2"/>
      <c r="BJ9008" s="3"/>
      <c r="BL9008" s="3"/>
      <c r="BN9008" s="3"/>
      <c r="BP9008" s="3"/>
    </row>
    <row r="9009" spans="1:68" x14ac:dyDescent="0.25">
      <c r="A9009" s="1"/>
      <c r="B9009" s="2"/>
      <c r="BJ9009" s="3"/>
      <c r="BL9009" s="3"/>
      <c r="BN9009" s="3"/>
      <c r="BP9009" s="3"/>
    </row>
    <row r="9010" spans="1:68" x14ac:dyDescent="0.25">
      <c r="A9010" s="1"/>
      <c r="B9010" s="2"/>
      <c r="BJ9010" s="3"/>
      <c r="BL9010" s="3"/>
      <c r="BN9010" s="3"/>
      <c r="BP9010" s="3"/>
    </row>
    <row r="9011" spans="1:68" x14ac:dyDescent="0.25">
      <c r="A9011" s="1"/>
      <c r="B9011" s="2"/>
      <c r="BJ9011" s="3"/>
      <c r="BL9011" s="3"/>
      <c r="BN9011" s="3"/>
      <c r="BP9011" s="3"/>
    </row>
    <row r="9012" spans="1:68" x14ac:dyDescent="0.25">
      <c r="A9012" s="1"/>
      <c r="B9012" s="2"/>
      <c r="BJ9012" s="3"/>
      <c r="BL9012" s="3"/>
      <c r="BN9012" s="3"/>
      <c r="BP9012" s="3"/>
    </row>
    <row r="9013" spans="1:68" x14ac:dyDescent="0.25">
      <c r="A9013" s="1"/>
      <c r="B9013" s="2"/>
      <c r="BJ9013" s="3"/>
      <c r="BL9013" s="3"/>
      <c r="BN9013" s="3"/>
      <c r="BP9013" s="3"/>
    </row>
    <row r="9014" spans="1:68" x14ac:dyDescent="0.25">
      <c r="A9014" s="1"/>
      <c r="B9014" s="2"/>
      <c r="BJ9014" s="3"/>
      <c r="BL9014" s="3"/>
      <c r="BN9014" s="3"/>
      <c r="BP9014" s="3"/>
    </row>
    <row r="9015" spans="1:68" x14ac:dyDescent="0.25">
      <c r="A9015" s="1"/>
      <c r="B9015" s="2"/>
      <c r="BJ9015" s="3"/>
      <c r="BL9015" s="3"/>
      <c r="BN9015" s="3"/>
      <c r="BP9015" s="3"/>
    </row>
    <row r="9016" spans="1:68" x14ac:dyDescent="0.25">
      <c r="A9016" s="1"/>
      <c r="B9016" s="2"/>
      <c r="BJ9016" s="3"/>
      <c r="BL9016" s="3"/>
      <c r="BN9016" s="3"/>
      <c r="BP9016" s="3"/>
    </row>
    <row r="9017" spans="1:68" x14ac:dyDescent="0.25">
      <c r="A9017" s="1"/>
      <c r="B9017" s="2"/>
      <c r="BJ9017" s="3"/>
      <c r="BL9017" s="3"/>
      <c r="BN9017" s="3"/>
      <c r="BP9017" s="3"/>
    </row>
    <row r="9018" spans="1:68" x14ac:dyDescent="0.25">
      <c r="A9018" s="1"/>
      <c r="B9018" s="2"/>
      <c r="BJ9018" s="3"/>
      <c r="BL9018" s="3"/>
      <c r="BN9018" s="3"/>
      <c r="BP9018" s="3"/>
    </row>
    <row r="9019" spans="1:68" x14ac:dyDescent="0.25">
      <c r="A9019" s="1"/>
      <c r="B9019" s="2"/>
      <c r="BJ9019" s="3"/>
      <c r="BL9019" s="3"/>
      <c r="BN9019" s="3"/>
      <c r="BP9019" s="3"/>
    </row>
    <row r="9020" spans="1:68" x14ac:dyDescent="0.25">
      <c r="A9020" s="1"/>
      <c r="B9020" s="2"/>
      <c r="BJ9020" s="3"/>
      <c r="BL9020" s="3"/>
      <c r="BN9020" s="3"/>
      <c r="BP9020" s="3"/>
    </row>
    <row r="9021" spans="1:68" x14ac:dyDescent="0.25">
      <c r="A9021" s="1"/>
      <c r="B9021" s="2"/>
      <c r="BJ9021" s="3"/>
      <c r="BL9021" s="3"/>
      <c r="BN9021" s="3"/>
      <c r="BP9021" s="3"/>
    </row>
    <row r="9022" spans="1:68" x14ac:dyDescent="0.25">
      <c r="A9022" s="1"/>
      <c r="B9022" s="2"/>
      <c r="BJ9022" s="3"/>
      <c r="BL9022" s="3"/>
      <c r="BN9022" s="3"/>
      <c r="BP9022" s="3"/>
    </row>
    <row r="9023" spans="1:68" x14ac:dyDescent="0.25">
      <c r="A9023" s="1"/>
      <c r="B9023" s="2"/>
      <c r="BJ9023" s="3"/>
      <c r="BL9023" s="3"/>
      <c r="BN9023" s="3"/>
      <c r="BP9023" s="3"/>
    </row>
    <row r="9024" spans="1:68" x14ac:dyDescent="0.25">
      <c r="A9024" s="1"/>
      <c r="B9024" s="2"/>
      <c r="BJ9024" s="3"/>
      <c r="BL9024" s="3"/>
      <c r="BN9024" s="3"/>
      <c r="BP9024" s="3"/>
    </row>
    <row r="9025" spans="1:68" x14ac:dyDescent="0.25">
      <c r="A9025" s="1"/>
      <c r="B9025" s="2"/>
      <c r="BJ9025" s="3"/>
      <c r="BL9025" s="3"/>
      <c r="BN9025" s="3"/>
      <c r="BP9025" s="3"/>
    </row>
    <row r="9026" spans="1:68" x14ac:dyDescent="0.25">
      <c r="A9026" s="1"/>
      <c r="B9026" s="2"/>
      <c r="BJ9026" s="3"/>
      <c r="BL9026" s="3"/>
      <c r="BN9026" s="3"/>
      <c r="BP9026" s="3"/>
    </row>
    <row r="9027" spans="1:68" x14ac:dyDescent="0.25">
      <c r="A9027" s="1"/>
      <c r="B9027" s="2"/>
      <c r="BJ9027" s="3"/>
      <c r="BL9027" s="3"/>
      <c r="BN9027" s="3"/>
      <c r="BP9027" s="3"/>
    </row>
    <row r="9028" spans="1:68" x14ac:dyDescent="0.25">
      <c r="A9028" s="1"/>
      <c r="B9028" s="2"/>
      <c r="BJ9028" s="3"/>
      <c r="BL9028" s="3"/>
      <c r="BN9028" s="3"/>
      <c r="BP9028" s="3"/>
    </row>
    <row r="9029" spans="1:68" x14ac:dyDescent="0.25">
      <c r="A9029" s="1"/>
      <c r="B9029" s="2"/>
      <c r="BJ9029" s="3"/>
      <c r="BL9029" s="3"/>
      <c r="BN9029" s="3"/>
      <c r="BP9029" s="3"/>
    </row>
    <row r="9030" spans="1:68" x14ac:dyDescent="0.25">
      <c r="A9030" s="1"/>
      <c r="B9030" s="2"/>
      <c r="BJ9030" s="3"/>
      <c r="BL9030" s="3"/>
      <c r="BN9030" s="3"/>
      <c r="BP9030" s="3"/>
    </row>
    <row r="9031" spans="1:68" x14ac:dyDescent="0.25">
      <c r="A9031" s="1"/>
      <c r="B9031" s="2"/>
      <c r="BJ9031" s="3"/>
      <c r="BL9031" s="3"/>
      <c r="BN9031" s="3"/>
      <c r="BP9031" s="3"/>
    </row>
    <row r="9032" spans="1:68" x14ac:dyDescent="0.25">
      <c r="A9032" s="1"/>
      <c r="B9032" s="2"/>
      <c r="BJ9032" s="3"/>
      <c r="BL9032" s="3"/>
      <c r="BN9032" s="3"/>
      <c r="BP9032" s="3"/>
    </row>
    <row r="9033" spans="1:68" x14ac:dyDescent="0.25">
      <c r="A9033" s="1"/>
      <c r="B9033" s="2"/>
      <c r="BJ9033" s="3"/>
      <c r="BL9033" s="3"/>
      <c r="BN9033" s="3"/>
      <c r="BP9033" s="3"/>
    </row>
    <row r="9034" spans="1:68" x14ac:dyDescent="0.25">
      <c r="A9034" s="1"/>
      <c r="B9034" s="2"/>
      <c r="BJ9034" s="3"/>
      <c r="BL9034" s="3"/>
      <c r="BN9034" s="3"/>
      <c r="BP9034" s="3"/>
    </row>
    <row r="9035" spans="1:68" x14ac:dyDescent="0.25">
      <c r="A9035" s="1"/>
      <c r="B9035" s="2"/>
      <c r="BJ9035" s="3"/>
      <c r="BL9035" s="3"/>
      <c r="BN9035" s="3"/>
      <c r="BP9035" s="3"/>
    </row>
    <row r="9036" spans="1:68" x14ac:dyDescent="0.25">
      <c r="A9036" s="1"/>
      <c r="B9036" s="2"/>
      <c r="BJ9036" s="3"/>
      <c r="BL9036" s="3"/>
      <c r="BN9036" s="3"/>
      <c r="BP9036" s="3"/>
    </row>
    <row r="9037" spans="1:68" x14ac:dyDescent="0.25">
      <c r="A9037" s="1"/>
      <c r="B9037" s="2"/>
      <c r="BJ9037" s="3"/>
      <c r="BL9037" s="3"/>
      <c r="BN9037" s="3"/>
      <c r="BP9037" s="3"/>
    </row>
    <row r="9038" spans="1:68" x14ac:dyDescent="0.25">
      <c r="A9038" s="1"/>
      <c r="B9038" s="2"/>
      <c r="BJ9038" s="3"/>
      <c r="BL9038" s="3"/>
      <c r="BN9038" s="3"/>
      <c r="BP9038" s="3"/>
    </row>
    <row r="9039" spans="1:68" x14ac:dyDescent="0.25">
      <c r="A9039" s="1"/>
      <c r="B9039" s="2"/>
      <c r="BJ9039" s="3"/>
      <c r="BL9039" s="3"/>
      <c r="BN9039" s="3"/>
      <c r="BP9039" s="3"/>
    </row>
    <row r="9040" spans="1:68" x14ac:dyDescent="0.25">
      <c r="A9040" s="1"/>
      <c r="B9040" s="2"/>
      <c r="BJ9040" s="3"/>
      <c r="BL9040" s="3"/>
      <c r="BN9040" s="3"/>
      <c r="BP9040" s="3"/>
    </row>
    <row r="9041" spans="1:68" x14ac:dyDescent="0.25">
      <c r="A9041" s="1"/>
      <c r="B9041" s="2"/>
      <c r="BJ9041" s="3"/>
      <c r="BL9041" s="3"/>
      <c r="BN9041" s="3"/>
      <c r="BP9041" s="3"/>
    </row>
    <row r="9042" spans="1:68" x14ac:dyDescent="0.25">
      <c r="A9042" s="1"/>
      <c r="B9042" s="2"/>
      <c r="BJ9042" s="3"/>
      <c r="BL9042" s="3"/>
      <c r="BN9042" s="3"/>
      <c r="BP9042" s="3"/>
    </row>
    <row r="9043" spans="1:68" x14ac:dyDescent="0.25">
      <c r="A9043" s="1"/>
      <c r="B9043" s="2"/>
      <c r="BJ9043" s="3"/>
      <c r="BL9043" s="3"/>
      <c r="BN9043" s="3"/>
      <c r="BP9043" s="3"/>
    </row>
    <row r="9044" spans="1:68" x14ac:dyDescent="0.25">
      <c r="A9044" s="1"/>
      <c r="B9044" s="2"/>
      <c r="BJ9044" s="3"/>
      <c r="BL9044" s="3"/>
      <c r="BN9044" s="3"/>
      <c r="BP9044" s="3"/>
    </row>
    <row r="9045" spans="1:68" x14ac:dyDescent="0.25">
      <c r="A9045" s="1"/>
      <c r="B9045" s="2"/>
      <c r="BJ9045" s="3"/>
      <c r="BL9045" s="3"/>
      <c r="BN9045" s="3"/>
      <c r="BP9045" s="3"/>
    </row>
    <row r="9046" spans="1:68" x14ac:dyDescent="0.25">
      <c r="A9046" s="1"/>
      <c r="B9046" s="2"/>
      <c r="BJ9046" s="3"/>
      <c r="BL9046" s="3"/>
      <c r="BN9046" s="3"/>
      <c r="BP9046" s="3"/>
    </row>
    <row r="9047" spans="1:68" x14ac:dyDescent="0.25">
      <c r="A9047" s="1"/>
      <c r="B9047" s="2"/>
      <c r="BJ9047" s="3"/>
      <c r="BL9047" s="3"/>
      <c r="BN9047" s="3"/>
      <c r="BP9047" s="3"/>
    </row>
    <row r="9048" spans="1:68" x14ac:dyDescent="0.25">
      <c r="A9048" s="1"/>
      <c r="B9048" s="2"/>
      <c r="BJ9048" s="3"/>
      <c r="BL9048" s="3"/>
      <c r="BN9048" s="3"/>
      <c r="BP9048" s="3"/>
    </row>
    <row r="9049" spans="1:68" x14ac:dyDescent="0.25">
      <c r="A9049" s="1"/>
      <c r="B9049" s="2"/>
      <c r="BJ9049" s="3"/>
      <c r="BL9049" s="3"/>
      <c r="BN9049" s="3"/>
      <c r="BP9049" s="3"/>
    </row>
    <row r="9050" spans="1:68" x14ac:dyDescent="0.25">
      <c r="A9050" s="1"/>
      <c r="B9050" s="2"/>
      <c r="BJ9050" s="3"/>
      <c r="BL9050" s="3"/>
      <c r="BN9050" s="3"/>
      <c r="BP9050" s="3"/>
    </row>
    <row r="9051" spans="1:68" x14ac:dyDescent="0.25">
      <c r="A9051" s="1"/>
      <c r="B9051" s="2"/>
      <c r="BJ9051" s="3"/>
      <c r="BL9051" s="3"/>
      <c r="BN9051" s="3"/>
      <c r="BP9051" s="3"/>
    </row>
    <row r="9052" spans="1:68" x14ac:dyDescent="0.25">
      <c r="A9052" s="1"/>
      <c r="B9052" s="2"/>
      <c r="BJ9052" s="3"/>
      <c r="BL9052" s="3"/>
      <c r="BN9052" s="3"/>
      <c r="BP9052" s="3"/>
    </row>
    <row r="9053" spans="1:68" x14ac:dyDescent="0.25">
      <c r="A9053" s="1"/>
      <c r="B9053" s="2"/>
      <c r="BJ9053" s="3"/>
      <c r="BL9053" s="3"/>
      <c r="BN9053" s="3"/>
      <c r="BP9053" s="3"/>
    </row>
    <row r="9054" spans="1:68" x14ac:dyDescent="0.25">
      <c r="A9054" s="1"/>
      <c r="B9054" s="2"/>
      <c r="BJ9054" s="3"/>
      <c r="BL9054" s="3"/>
      <c r="BN9054" s="3"/>
      <c r="BP9054" s="3"/>
    </row>
    <row r="9055" spans="1:68" x14ac:dyDescent="0.25">
      <c r="A9055" s="1"/>
      <c r="B9055" s="2"/>
      <c r="BJ9055" s="3"/>
      <c r="BL9055" s="3"/>
      <c r="BN9055" s="3"/>
      <c r="BP9055" s="3"/>
    </row>
    <row r="9056" spans="1:68" x14ac:dyDescent="0.25">
      <c r="A9056" s="1"/>
      <c r="B9056" s="2"/>
      <c r="BJ9056" s="3"/>
      <c r="BL9056" s="3"/>
      <c r="BN9056" s="3"/>
      <c r="BP9056" s="3"/>
    </row>
    <row r="9057" spans="1:68" x14ac:dyDescent="0.25">
      <c r="A9057" s="1"/>
      <c r="B9057" s="2"/>
      <c r="BJ9057" s="3"/>
      <c r="BL9057" s="3"/>
      <c r="BN9057" s="3"/>
      <c r="BP9057" s="3"/>
    </row>
    <row r="9058" spans="1:68" x14ac:dyDescent="0.25">
      <c r="A9058" s="1"/>
      <c r="B9058" s="2"/>
      <c r="BJ9058" s="3"/>
      <c r="BL9058" s="3"/>
      <c r="BN9058" s="3"/>
      <c r="BP9058" s="3"/>
    </row>
    <row r="9059" spans="1:68" x14ac:dyDescent="0.25">
      <c r="A9059" s="1"/>
      <c r="B9059" s="2"/>
      <c r="BJ9059" s="3"/>
      <c r="BL9059" s="3"/>
      <c r="BN9059" s="3"/>
      <c r="BP9059" s="3"/>
    </row>
    <row r="9060" spans="1:68" x14ac:dyDescent="0.25">
      <c r="A9060" s="1"/>
      <c r="B9060" s="2"/>
      <c r="BJ9060" s="3"/>
      <c r="BL9060" s="3"/>
      <c r="BN9060" s="3"/>
      <c r="BP9060" s="3"/>
    </row>
    <row r="9061" spans="1:68" x14ac:dyDescent="0.25">
      <c r="A9061" s="1"/>
      <c r="B9061" s="2"/>
      <c r="BJ9061" s="3"/>
      <c r="BL9061" s="3"/>
      <c r="BN9061" s="3"/>
      <c r="BP9061" s="3"/>
    </row>
    <row r="9062" spans="1:68" x14ac:dyDescent="0.25">
      <c r="A9062" s="1"/>
      <c r="B9062" s="2"/>
      <c r="BJ9062" s="3"/>
      <c r="BL9062" s="3"/>
      <c r="BN9062" s="3"/>
      <c r="BP9062" s="3"/>
    </row>
    <row r="9063" spans="1:68" x14ac:dyDescent="0.25">
      <c r="A9063" s="1"/>
      <c r="B9063" s="2"/>
      <c r="BJ9063" s="3"/>
      <c r="BL9063" s="3"/>
      <c r="BN9063" s="3"/>
      <c r="BP9063" s="3"/>
    </row>
    <row r="9064" spans="1:68" x14ac:dyDescent="0.25">
      <c r="A9064" s="1"/>
      <c r="B9064" s="2"/>
      <c r="BJ9064" s="3"/>
      <c r="BL9064" s="3"/>
      <c r="BN9064" s="3"/>
      <c r="BP9064" s="3"/>
    </row>
    <row r="9065" spans="1:68" x14ac:dyDescent="0.25">
      <c r="A9065" s="1"/>
      <c r="B9065" s="2"/>
      <c r="BJ9065" s="3"/>
      <c r="BL9065" s="3"/>
      <c r="BN9065" s="3"/>
      <c r="BP9065" s="3"/>
    </row>
    <row r="9066" spans="1:68" x14ac:dyDescent="0.25">
      <c r="A9066" s="1"/>
      <c r="B9066" s="2"/>
      <c r="BJ9066" s="3"/>
      <c r="BL9066" s="3"/>
      <c r="BN9066" s="3"/>
      <c r="BP9066" s="3"/>
    </row>
    <row r="9067" spans="1:68" x14ac:dyDescent="0.25">
      <c r="A9067" s="1"/>
      <c r="B9067" s="2"/>
      <c r="BJ9067" s="3"/>
      <c r="BL9067" s="3"/>
      <c r="BN9067" s="3"/>
      <c r="BP9067" s="3"/>
    </row>
    <row r="9068" spans="1:68" x14ac:dyDescent="0.25">
      <c r="A9068" s="1"/>
      <c r="B9068" s="2"/>
      <c r="BJ9068" s="3"/>
      <c r="BL9068" s="3"/>
      <c r="BN9068" s="3"/>
      <c r="BP9068" s="3"/>
    </row>
    <row r="9069" spans="1:68" x14ac:dyDescent="0.25">
      <c r="A9069" s="1"/>
      <c r="B9069" s="2"/>
      <c r="BJ9069" s="3"/>
      <c r="BL9069" s="3"/>
      <c r="BN9069" s="3"/>
      <c r="BP9069" s="3"/>
    </row>
    <row r="9070" spans="1:68" x14ac:dyDescent="0.25">
      <c r="A9070" s="1"/>
      <c r="B9070" s="2"/>
      <c r="BJ9070" s="3"/>
      <c r="BL9070" s="3"/>
      <c r="BN9070" s="3"/>
      <c r="BP9070" s="3"/>
    </row>
    <row r="9071" spans="1:68" x14ac:dyDescent="0.25">
      <c r="A9071" s="1"/>
      <c r="B9071" s="2"/>
      <c r="BJ9071" s="3"/>
      <c r="BL9071" s="3"/>
      <c r="BN9071" s="3"/>
      <c r="BP9071" s="3"/>
    </row>
    <row r="9072" spans="1:68" x14ac:dyDescent="0.25">
      <c r="A9072" s="1"/>
      <c r="B9072" s="2"/>
      <c r="BJ9072" s="3"/>
      <c r="BL9072" s="3"/>
      <c r="BN9072" s="3"/>
      <c r="BP9072" s="3"/>
    </row>
    <row r="9073" spans="1:68" x14ac:dyDescent="0.25">
      <c r="A9073" s="1"/>
      <c r="B9073" s="2"/>
      <c r="BJ9073" s="3"/>
      <c r="BL9073" s="3"/>
      <c r="BN9073" s="3"/>
      <c r="BP9073" s="3"/>
    </row>
    <row r="9074" spans="1:68" x14ac:dyDescent="0.25">
      <c r="A9074" s="1"/>
      <c r="B9074" s="2"/>
      <c r="BJ9074" s="3"/>
      <c r="BL9074" s="3"/>
      <c r="BN9074" s="3"/>
      <c r="BP9074" s="3"/>
    </row>
    <row r="9075" spans="1:68" x14ac:dyDescent="0.25">
      <c r="A9075" s="1"/>
      <c r="B9075" s="2"/>
      <c r="BJ9075" s="3"/>
      <c r="BL9075" s="3"/>
      <c r="BN9075" s="3"/>
      <c r="BP9075" s="3"/>
    </row>
    <row r="9076" spans="1:68" x14ac:dyDescent="0.25">
      <c r="A9076" s="1"/>
      <c r="B9076" s="2"/>
      <c r="BJ9076" s="3"/>
      <c r="BL9076" s="3"/>
      <c r="BN9076" s="3"/>
      <c r="BP9076" s="3"/>
    </row>
    <row r="9077" spans="1:68" x14ac:dyDescent="0.25">
      <c r="A9077" s="1"/>
      <c r="B9077" s="2"/>
      <c r="BJ9077" s="3"/>
      <c r="BL9077" s="3"/>
      <c r="BN9077" s="3"/>
      <c r="BP9077" s="3"/>
    </row>
    <row r="9078" spans="1:68" x14ac:dyDescent="0.25">
      <c r="A9078" s="1"/>
      <c r="B9078" s="2"/>
      <c r="BJ9078" s="3"/>
      <c r="BL9078" s="3"/>
      <c r="BN9078" s="3"/>
      <c r="BP9078" s="3"/>
    </row>
    <row r="9079" spans="1:68" x14ac:dyDescent="0.25">
      <c r="A9079" s="1"/>
      <c r="B9079" s="2"/>
      <c r="BJ9079" s="3"/>
      <c r="BL9079" s="3"/>
      <c r="BN9079" s="3"/>
      <c r="BP9079" s="3"/>
    </row>
    <row r="9080" spans="1:68" x14ac:dyDescent="0.25">
      <c r="A9080" s="1"/>
      <c r="B9080" s="2"/>
      <c r="BJ9080" s="3"/>
      <c r="BL9080" s="3"/>
      <c r="BN9080" s="3"/>
      <c r="BP9080" s="3"/>
    </row>
    <row r="9081" spans="1:68" x14ac:dyDescent="0.25">
      <c r="A9081" s="1"/>
      <c r="B9081" s="2"/>
      <c r="BJ9081" s="3"/>
      <c r="BL9081" s="3"/>
      <c r="BN9081" s="3"/>
      <c r="BP9081" s="3"/>
    </row>
    <row r="9082" spans="1:68" x14ac:dyDescent="0.25">
      <c r="A9082" s="1"/>
      <c r="B9082" s="2"/>
      <c r="BJ9082" s="3"/>
      <c r="BL9082" s="3"/>
      <c r="BN9082" s="3"/>
      <c r="BP9082" s="3"/>
    </row>
    <row r="9083" spans="1:68" x14ac:dyDescent="0.25">
      <c r="A9083" s="1"/>
      <c r="B9083" s="2"/>
      <c r="BJ9083" s="3"/>
      <c r="BL9083" s="3"/>
      <c r="BN9083" s="3"/>
      <c r="BP9083" s="3"/>
    </row>
    <row r="9084" spans="1:68" x14ac:dyDescent="0.25">
      <c r="A9084" s="1"/>
      <c r="B9084" s="2"/>
      <c r="BJ9084" s="3"/>
      <c r="BL9084" s="3"/>
      <c r="BN9084" s="3"/>
      <c r="BP9084" s="3"/>
    </row>
    <row r="9085" spans="1:68" x14ac:dyDescent="0.25">
      <c r="A9085" s="1"/>
      <c r="B9085" s="2"/>
      <c r="BJ9085" s="3"/>
      <c r="BL9085" s="3"/>
      <c r="BN9085" s="3"/>
      <c r="BP9085" s="3"/>
    </row>
    <row r="9086" spans="1:68" x14ac:dyDescent="0.25">
      <c r="A9086" s="1"/>
      <c r="B9086" s="2"/>
      <c r="BJ9086" s="3"/>
      <c r="BL9086" s="3"/>
      <c r="BN9086" s="3"/>
      <c r="BP9086" s="3"/>
    </row>
    <row r="9087" spans="1:68" x14ac:dyDescent="0.25">
      <c r="A9087" s="1"/>
      <c r="B9087" s="2"/>
      <c r="BJ9087" s="3"/>
      <c r="BL9087" s="3"/>
      <c r="BN9087" s="3"/>
      <c r="BP9087" s="3"/>
    </row>
    <row r="9088" spans="1:68" x14ac:dyDescent="0.25">
      <c r="A9088" s="1"/>
      <c r="B9088" s="2"/>
      <c r="BJ9088" s="3"/>
      <c r="BL9088" s="3"/>
      <c r="BN9088" s="3"/>
      <c r="BP9088" s="3"/>
    </row>
    <row r="9089" spans="1:68" x14ac:dyDescent="0.25">
      <c r="A9089" s="1"/>
      <c r="B9089" s="2"/>
      <c r="BJ9089" s="3"/>
      <c r="BL9089" s="3"/>
      <c r="BN9089" s="3"/>
      <c r="BP9089" s="3"/>
    </row>
    <row r="9090" spans="1:68" x14ac:dyDescent="0.25">
      <c r="A9090" s="1"/>
      <c r="B9090" s="2"/>
      <c r="BJ9090" s="3"/>
      <c r="BL9090" s="3"/>
      <c r="BN9090" s="3"/>
      <c r="BP9090" s="3"/>
    </row>
    <row r="9091" spans="1:68" x14ac:dyDescent="0.25">
      <c r="A9091" s="1"/>
      <c r="B9091" s="2"/>
      <c r="BJ9091" s="3"/>
      <c r="BL9091" s="3"/>
      <c r="BN9091" s="3"/>
      <c r="BP9091" s="3"/>
    </row>
    <row r="9092" spans="1:68" x14ac:dyDescent="0.25">
      <c r="A9092" s="1"/>
      <c r="B9092" s="2"/>
      <c r="BJ9092" s="3"/>
      <c r="BL9092" s="3"/>
      <c r="BN9092" s="3"/>
      <c r="BP9092" s="3"/>
    </row>
    <row r="9093" spans="1:68" x14ac:dyDescent="0.25">
      <c r="A9093" s="1"/>
      <c r="B9093" s="2"/>
      <c r="BJ9093" s="3"/>
      <c r="BL9093" s="3"/>
      <c r="BN9093" s="3"/>
      <c r="BP9093" s="3"/>
    </row>
    <row r="9094" spans="1:68" x14ac:dyDescent="0.25">
      <c r="A9094" s="1"/>
      <c r="B9094" s="2"/>
      <c r="BJ9094" s="3"/>
      <c r="BL9094" s="3"/>
      <c r="BN9094" s="3"/>
      <c r="BP9094" s="3"/>
    </row>
    <row r="9095" spans="1:68" x14ac:dyDescent="0.25">
      <c r="A9095" s="1"/>
      <c r="B9095" s="2"/>
      <c r="BJ9095" s="3"/>
      <c r="BL9095" s="3"/>
      <c r="BN9095" s="3"/>
      <c r="BP9095" s="3"/>
    </row>
    <row r="9096" spans="1:68" x14ac:dyDescent="0.25">
      <c r="A9096" s="1"/>
      <c r="B9096" s="2"/>
      <c r="BJ9096" s="3"/>
      <c r="BL9096" s="3"/>
      <c r="BN9096" s="3"/>
      <c r="BP9096" s="3"/>
    </row>
    <row r="9097" spans="1:68" x14ac:dyDescent="0.25">
      <c r="A9097" s="1"/>
      <c r="B9097" s="2"/>
      <c r="BJ9097" s="3"/>
      <c r="BL9097" s="3"/>
      <c r="BN9097" s="3"/>
      <c r="BP9097" s="3"/>
    </row>
    <row r="9098" spans="1:68" x14ac:dyDescent="0.25">
      <c r="A9098" s="1"/>
      <c r="B9098" s="2"/>
      <c r="BJ9098" s="3"/>
      <c r="BL9098" s="3"/>
      <c r="BN9098" s="3"/>
      <c r="BP9098" s="3"/>
    </row>
    <row r="9099" spans="1:68" x14ac:dyDescent="0.25">
      <c r="A9099" s="1"/>
      <c r="B9099" s="2"/>
      <c r="BJ9099" s="3"/>
      <c r="BL9099" s="3"/>
      <c r="BN9099" s="3"/>
      <c r="BP9099" s="3"/>
    </row>
    <row r="9100" spans="1:68" x14ac:dyDescent="0.25">
      <c r="A9100" s="1"/>
      <c r="B9100" s="2"/>
      <c r="BJ9100" s="3"/>
      <c r="BL9100" s="3"/>
      <c r="BN9100" s="3"/>
      <c r="BP9100" s="3"/>
    </row>
    <row r="9101" spans="1:68" x14ac:dyDescent="0.25">
      <c r="A9101" s="1"/>
      <c r="B9101" s="2"/>
      <c r="BJ9101" s="3"/>
      <c r="BL9101" s="3"/>
      <c r="BN9101" s="3"/>
      <c r="BP9101" s="3"/>
    </row>
    <row r="9102" spans="1:68" x14ac:dyDescent="0.25">
      <c r="A9102" s="1"/>
      <c r="B9102" s="2"/>
      <c r="BJ9102" s="3"/>
      <c r="BL9102" s="3"/>
      <c r="BN9102" s="3"/>
      <c r="BP9102" s="3"/>
    </row>
    <row r="9103" spans="1:68" x14ac:dyDescent="0.25">
      <c r="A9103" s="1"/>
      <c r="B9103" s="2"/>
      <c r="BJ9103" s="3"/>
      <c r="BL9103" s="3"/>
      <c r="BN9103" s="3"/>
      <c r="BP9103" s="3"/>
    </row>
    <row r="9104" spans="1:68" x14ac:dyDescent="0.25">
      <c r="A9104" s="1"/>
      <c r="B9104" s="2"/>
      <c r="BJ9104" s="3"/>
      <c r="BL9104" s="3"/>
      <c r="BN9104" s="3"/>
      <c r="BP9104" s="3"/>
    </row>
    <row r="9105" spans="1:68" x14ac:dyDescent="0.25">
      <c r="A9105" s="1"/>
      <c r="B9105" s="2"/>
      <c r="BJ9105" s="3"/>
      <c r="BL9105" s="3"/>
      <c r="BN9105" s="3"/>
      <c r="BP9105" s="3"/>
    </row>
    <row r="9106" spans="1:68" x14ac:dyDescent="0.25">
      <c r="A9106" s="1"/>
      <c r="B9106" s="2"/>
      <c r="BJ9106" s="3"/>
      <c r="BL9106" s="3"/>
      <c r="BN9106" s="3"/>
      <c r="BP9106" s="3"/>
    </row>
    <row r="9107" spans="1:68" x14ac:dyDescent="0.25">
      <c r="A9107" s="1"/>
      <c r="B9107" s="2"/>
      <c r="BJ9107" s="3"/>
      <c r="BL9107" s="3"/>
      <c r="BN9107" s="3"/>
      <c r="BP9107" s="3"/>
    </row>
    <row r="9108" spans="1:68" x14ac:dyDescent="0.25">
      <c r="A9108" s="1"/>
      <c r="B9108" s="2"/>
      <c r="BJ9108" s="3"/>
      <c r="BL9108" s="3"/>
      <c r="BN9108" s="3"/>
      <c r="BP9108" s="3"/>
    </row>
    <row r="9109" spans="1:68" x14ac:dyDescent="0.25">
      <c r="A9109" s="1"/>
      <c r="B9109" s="2"/>
      <c r="BJ9109" s="3"/>
      <c r="BL9109" s="3"/>
      <c r="BN9109" s="3"/>
      <c r="BP9109" s="3"/>
    </row>
    <row r="9110" spans="1:68" x14ac:dyDescent="0.25">
      <c r="A9110" s="1"/>
      <c r="B9110" s="2"/>
      <c r="BJ9110" s="3"/>
      <c r="BL9110" s="3"/>
      <c r="BN9110" s="3"/>
      <c r="BP9110" s="3"/>
    </row>
    <row r="9111" spans="1:68" x14ac:dyDescent="0.25">
      <c r="A9111" s="1"/>
      <c r="B9111" s="2"/>
      <c r="BJ9111" s="3"/>
      <c r="BL9111" s="3"/>
      <c r="BN9111" s="3"/>
      <c r="BP9111" s="3"/>
    </row>
    <row r="9112" spans="1:68" x14ac:dyDescent="0.25">
      <c r="A9112" s="1"/>
      <c r="B9112" s="2"/>
      <c r="BJ9112" s="3"/>
      <c r="BL9112" s="3"/>
      <c r="BN9112" s="3"/>
      <c r="BP9112" s="3"/>
    </row>
    <row r="9113" spans="1:68" x14ac:dyDescent="0.25">
      <c r="A9113" s="1"/>
      <c r="B9113" s="2"/>
      <c r="BJ9113" s="3"/>
      <c r="BL9113" s="3"/>
      <c r="BN9113" s="3"/>
      <c r="BP9113" s="3"/>
    </row>
    <row r="9114" spans="1:68" x14ac:dyDescent="0.25">
      <c r="A9114" s="1"/>
      <c r="B9114" s="2"/>
      <c r="BJ9114" s="3"/>
      <c r="BL9114" s="3"/>
      <c r="BN9114" s="3"/>
      <c r="BP9114" s="3"/>
    </row>
    <row r="9115" spans="1:68" x14ac:dyDescent="0.25">
      <c r="A9115" s="1"/>
      <c r="B9115" s="2"/>
      <c r="BJ9115" s="3"/>
      <c r="BL9115" s="3"/>
      <c r="BN9115" s="3"/>
      <c r="BP9115" s="3"/>
    </row>
    <row r="9116" spans="1:68" x14ac:dyDescent="0.25">
      <c r="A9116" s="1"/>
      <c r="B9116" s="2"/>
      <c r="BJ9116" s="3"/>
      <c r="BL9116" s="3"/>
      <c r="BN9116" s="3"/>
      <c r="BP9116" s="3"/>
    </row>
    <row r="9117" spans="1:68" x14ac:dyDescent="0.25">
      <c r="A9117" s="1"/>
      <c r="B9117" s="2"/>
      <c r="BJ9117" s="3"/>
      <c r="BL9117" s="3"/>
      <c r="BN9117" s="3"/>
      <c r="BP9117" s="3"/>
    </row>
    <row r="9118" spans="1:68" x14ac:dyDescent="0.25">
      <c r="A9118" s="1"/>
      <c r="B9118" s="2"/>
      <c r="BJ9118" s="3"/>
      <c r="BL9118" s="3"/>
      <c r="BN9118" s="3"/>
      <c r="BP9118" s="3"/>
    </row>
    <row r="9119" spans="1:68" x14ac:dyDescent="0.25">
      <c r="A9119" s="1"/>
      <c r="B9119" s="2"/>
      <c r="BJ9119" s="3"/>
      <c r="BL9119" s="3"/>
      <c r="BN9119" s="3"/>
      <c r="BP9119" s="3"/>
    </row>
    <row r="9120" spans="1:68" x14ac:dyDescent="0.25">
      <c r="A9120" s="1"/>
      <c r="B9120" s="2"/>
      <c r="BJ9120" s="3"/>
      <c r="BL9120" s="3"/>
      <c r="BN9120" s="3"/>
      <c r="BP9120" s="3"/>
    </row>
    <row r="9121" spans="1:68" x14ac:dyDescent="0.25">
      <c r="A9121" s="1"/>
      <c r="B9121" s="2"/>
      <c r="BJ9121" s="3"/>
      <c r="BL9121" s="3"/>
      <c r="BN9121" s="3"/>
      <c r="BP9121" s="3"/>
    </row>
    <row r="9122" spans="1:68" x14ac:dyDescent="0.25">
      <c r="A9122" s="1"/>
      <c r="B9122" s="2"/>
      <c r="BJ9122" s="3"/>
      <c r="BL9122" s="3"/>
      <c r="BN9122" s="3"/>
      <c r="BP9122" s="3"/>
    </row>
    <row r="9123" spans="1:68" x14ac:dyDescent="0.25">
      <c r="A9123" s="1"/>
      <c r="B9123" s="2"/>
      <c r="BJ9123" s="3"/>
      <c r="BL9123" s="3"/>
      <c r="BN9123" s="3"/>
      <c r="BP9123" s="3"/>
    </row>
    <row r="9124" spans="1:68" x14ac:dyDescent="0.25">
      <c r="A9124" s="1"/>
      <c r="B9124" s="2"/>
      <c r="BJ9124" s="3"/>
      <c r="BL9124" s="3"/>
      <c r="BN9124" s="3"/>
      <c r="BP9124" s="3"/>
    </row>
    <row r="9125" spans="1:68" x14ac:dyDescent="0.25">
      <c r="A9125" s="1"/>
      <c r="B9125" s="2"/>
      <c r="BJ9125" s="3"/>
      <c r="BL9125" s="3"/>
      <c r="BN9125" s="3"/>
      <c r="BP9125" s="3"/>
    </row>
    <row r="9126" spans="1:68" x14ac:dyDescent="0.25">
      <c r="A9126" s="1"/>
      <c r="B9126" s="2"/>
      <c r="BJ9126" s="3"/>
      <c r="BL9126" s="3"/>
      <c r="BN9126" s="3"/>
      <c r="BP9126" s="3"/>
    </row>
    <row r="9127" spans="1:68" x14ac:dyDescent="0.25">
      <c r="A9127" s="1"/>
      <c r="B9127" s="2"/>
      <c r="BJ9127" s="3"/>
      <c r="BL9127" s="3"/>
      <c r="BN9127" s="3"/>
      <c r="BP9127" s="3"/>
    </row>
    <row r="9128" spans="1:68" x14ac:dyDescent="0.25">
      <c r="A9128" s="1"/>
      <c r="B9128" s="2"/>
      <c r="BJ9128" s="3"/>
      <c r="BL9128" s="3"/>
      <c r="BN9128" s="3"/>
      <c r="BP9128" s="3"/>
    </row>
    <row r="9129" spans="1:68" x14ac:dyDescent="0.25">
      <c r="A9129" s="1"/>
      <c r="B9129" s="2"/>
      <c r="BJ9129" s="3"/>
      <c r="BL9129" s="3"/>
      <c r="BN9129" s="3"/>
      <c r="BP9129" s="3"/>
    </row>
    <row r="9130" spans="1:68" x14ac:dyDescent="0.25">
      <c r="A9130" s="1"/>
      <c r="B9130" s="2"/>
      <c r="BJ9130" s="3"/>
      <c r="BL9130" s="3"/>
      <c r="BN9130" s="3"/>
      <c r="BP9130" s="3"/>
    </row>
    <row r="9131" spans="1:68" x14ac:dyDescent="0.25">
      <c r="A9131" s="1"/>
      <c r="B9131" s="2"/>
      <c r="BJ9131" s="3"/>
      <c r="BL9131" s="3"/>
      <c r="BN9131" s="3"/>
      <c r="BP9131" s="3"/>
    </row>
    <row r="9132" spans="1:68" x14ac:dyDescent="0.25">
      <c r="A9132" s="1"/>
      <c r="B9132" s="2"/>
      <c r="BJ9132" s="3"/>
      <c r="BL9132" s="3"/>
      <c r="BN9132" s="3"/>
      <c r="BP9132" s="3"/>
    </row>
    <row r="9133" spans="1:68" x14ac:dyDescent="0.25">
      <c r="A9133" s="1"/>
      <c r="B9133" s="2"/>
      <c r="BJ9133" s="3"/>
      <c r="BL9133" s="3"/>
      <c r="BN9133" s="3"/>
      <c r="BP9133" s="3"/>
    </row>
    <row r="9134" spans="1:68" x14ac:dyDescent="0.25">
      <c r="A9134" s="1"/>
      <c r="B9134" s="2"/>
      <c r="BJ9134" s="3"/>
      <c r="BL9134" s="3"/>
      <c r="BN9134" s="3"/>
      <c r="BP9134" s="3"/>
    </row>
    <row r="9135" spans="1:68" x14ac:dyDescent="0.25">
      <c r="A9135" s="1"/>
      <c r="B9135" s="2"/>
      <c r="BJ9135" s="3"/>
      <c r="BL9135" s="3"/>
      <c r="BN9135" s="3"/>
      <c r="BP9135" s="3"/>
    </row>
    <row r="9136" spans="1:68" x14ac:dyDescent="0.25">
      <c r="A9136" s="1"/>
      <c r="B9136" s="2"/>
      <c r="BJ9136" s="3"/>
      <c r="BL9136" s="3"/>
      <c r="BN9136" s="3"/>
      <c r="BP9136" s="3"/>
    </row>
    <row r="9137" spans="1:68" x14ac:dyDescent="0.25">
      <c r="A9137" s="1"/>
      <c r="B9137" s="2"/>
      <c r="BJ9137" s="3"/>
      <c r="BL9137" s="3"/>
      <c r="BN9137" s="3"/>
      <c r="BP9137" s="3"/>
    </row>
    <row r="9138" spans="1:68" x14ac:dyDescent="0.25">
      <c r="A9138" s="1"/>
      <c r="B9138" s="2"/>
      <c r="BJ9138" s="3"/>
      <c r="BL9138" s="3"/>
      <c r="BN9138" s="3"/>
      <c r="BP9138" s="3"/>
    </row>
    <row r="9139" spans="1:68" x14ac:dyDescent="0.25">
      <c r="A9139" s="1"/>
      <c r="B9139" s="2"/>
      <c r="BJ9139" s="3"/>
      <c r="BL9139" s="3"/>
      <c r="BN9139" s="3"/>
      <c r="BP9139" s="3"/>
    </row>
    <row r="9140" spans="1:68" x14ac:dyDescent="0.25">
      <c r="A9140" s="1"/>
      <c r="B9140" s="2"/>
      <c r="BJ9140" s="3"/>
      <c r="BL9140" s="3"/>
      <c r="BN9140" s="3"/>
      <c r="BP9140" s="3"/>
    </row>
    <row r="9141" spans="1:68" x14ac:dyDescent="0.25">
      <c r="A9141" s="1"/>
      <c r="B9141" s="2"/>
      <c r="BJ9141" s="3"/>
      <c r="BL9141" s="3"/>
      <c r="BN9141" s="3"/>
      <c r="BP9141" s="3"/>
    </row>
    <row r="9142" spans="1:68" x14ac:dyDescent="0.25">
      <c r="A9142" s="1"/>
      <c r="B9142" s="2"/>
      <c r="BJ9142" s="3"/>
      <c r="BL9142" s="3"/>
      <c r="BN9142" s="3"/>
      <c r="BP9142" s="3"/>
    </row>
    <row r="9143" spans="1:68" x14ac:dyDescent="0.25">
      <c r="A9143" s="1"/>
      <c r="B9143" s="2"/>
      <c r="BJ9143" s="3"/>
      <c r="BL9143" s="3"/>
      <c r="BN9143" s="3"/>
      <c r="BP9143" s="3"/>
    </row>
    <row r="9144" spans="1:68" x14ac:dyDescent="0.25">
      <c r="A9144" s="1"/>
      <c r="B9144" s="2"/>
      <c r="BJ9144" s="3"/>
      <c r="BL9144" s="3"/>
      <c r="BN9144" s="3"/>
      <c r="BP9144" s="3"/>
    </row>
    <row r="9145" spans="1:68" x14ac:dyDescent="0.25">
      <c r="A9145" s="1"/>
      <c r="B9145" s="2"/>
      <c r="BJ9145" s="3"/>
      <c r="BL9145" s="3"/>
      <c r="BN9145" s="3"/>
      <c r="BP9145" s="3"/>
    </row>
    <row r="9146" spans="1:68" x14ac:dyDescent="0.25">
      <c r="A9146" s="1"/>
      <c r="B9146" s="2"/>
      <c r="BJ9146" s="3"/>
      <c r="BL9146" s="3"/>
      <c r="BN9146" s="3"/>
      <c r="BP9146" s="3"/>
    </row>
    <row r="9147" spans="1:68" x14ac:dyDescent="0.25">
      <c r="A9147" s="1"/>
      <c r="B9147" s="2"/>
      <c r="BJ9147" s="3"/>
      <c r="BL9147" s="3"/>
      <c r="BN9147" s="3"/>
      <c r="BP9147" s="3"/>
    </row>
    <row r="9148" spans="1:68" x14ac:dyDescent="0.25">
      <c r="A9148" s="1"/>
      <c r="B9148" s="2"/>
      <c r="BJ9148" s="3"/>
      <c r="BL9148" s="3"/>
      <c r="BN9148" s="3"/>
      <c r="BP9148" s="3"/>
    </row>
    <row r="9149" spans="1:68" x14ac:dyDescent="0.25">
      <c r="A9149" s="1"/>
      <c r="B9149" s="2"/>
      <c r="BJ9149" s="3"/>
      <c r="BL9149" s="3"/>
      <c r="BN9149" s="3"/>
      <c r="BP9149" s="3"/>
    </row>
    <row r="9150" spans="1:68" x14ac:dyDescent="0.25">
      <c r="A9150" s="1"/>
      <c r="B9150" s="2"/>
      <c r="BJ9150" s="3"/>
      <c r="BL9150" s="3"/>
      <c r="BN9150" s="3"/>
      <c r="BP9150" s="3"/>
    </row>
    <row r="9151" spans="1:68" x14ac:dyDescent="0.25">
      <c r="A9151" s="1"/>
      <c r="B9151" s="2"/>
      <c r="BJ9151" s="3"/>
      <c r="BL9151" s="3"/>
      <c r="BN9151" s="3"/>
      <c r="BP9151" s="3"/>
    </row>
    <row r="9152" spans="1:68" x14ac:dyDescent="0.25">
      <c r="A9152" s="1"/>
      <c r="B9152" s="2"/>
      <c r="BJ9152" s="3"/>
      <c r="BL9152" s="3"/>
      <c r="BN9152" s="3"/>
      <c r="BP9152" s="3"/>
    </row>
    <row r="9153" spans="1:68" x14ac:dyDescent="0.25">
      <c r="A9153" s="1"/>
      <c r="B9153" s="2"/>
      <c r="BJ9153" s="3"/>
      <c r="BL9153" s="3"/>
      <c r="BN9153" s="3"/>
      <c r="BP9153" s="3"/>
    </row>
    <row r="9154" spans="1:68" x14ac:dyDescent="0.25">
      <c r="A9154" s="1"/>
      <c r="B9154" s="2"/>
      <c r="BJ9154" s="3"/>
      <c r="BL9154" s="3"/>
      <c r="BN9154" s="3"/>
      <c r="BP9154" s="3"/>
    </row>
    <row r="9155" spans="1:68" x14ac:dyDescent="0.25">
      <c r="A9155" s="1"/>
      <c r="B9155" s="2"/>
      <c r="BJ9155" s="3"/>
      <c r="BL9155" s="3"/>
      <c r="BN9155" s="3"/>
      <c r="BP9155" s="3"/>
    </row>
    <row r="9156" spans="1:68" x14ac:dyDescent="0.25">
      <c r="A9156" s="1"/>
      <c r="B9156" s="2"/>
      <c r="BJ9156" s="3"/>
      <c r="BL9156" s="3"/>
      <c r="BN9156" s="3"/>
      <c r="BP9156" s="3"/>
    </row>
    <row r="9157" spans="1:68" x14ac:dyDescent="0.25">
      <c r="A9157" s="1"/>
      <c r="B9157" s="2"/>
      <c r="BJ9157" s="3"/>
      <c r="BL9157" s="3"/>
      <c r="BN9157" s="3"/>
      <c r="BP9157" s="3"/>
    </row>
    <row r="9158" spans="1:68" x14ac:dyDescent="0.25">
      <c r="A9158" s="1"/>
      <c r="B9158" s="2"/>
      <c r="BJ9158" s="3"/>
      <c r="BL9158" s="3"/>
      <c r="BN9158" s="3"/>
      <c r="BP9158" s="3"/>
    </row>
    <row r="9159" spans="1:68" x14ac:dyDescent="0.25">
      <c r="A9159" s="1"/>
      <c r="B9159" s="2"/>
      <c r="BJ9159" s="3"/>
      <c r="BL9159" s="3"/>
      <c r="BN9159" s="3"/>
      <c r="BP9159" s="3"/>
    </row>
    <row r="9160" spans="1:68" x14ac:dyDescent="0.25">
      <c r="A9160" s="1"/>
      <c r="B9160" s="2"/>
      <c r="BJ9160" s="3"/>
      <c r="BL9160" s="3"/>
      <c r="BN9160" s="3"/>
      <c r="BP9160" s="3"/>
    </row>
    <row r="9161" spans="1:68" x14ac:dyDescent="0.25">
      <c r="A9161" s="1"/>
      <c r="B9161" s="2"/>
      <c r="BJ9161" s="3"/>
      <c r="BL9161" s="3"/>
      <c r="BN9161" s="3"/>
      <c r="BP9161" s="3"/>
    </row>
    <row r="9162" spans="1:68" x14ac:dyDescent="0.25">
      <c r="A9162" s="1"/>
      <c r="B9162" s="2"/>
      <c r="BJ9162" s="3"/>
      <c r="BL9162" s="3"/>
      <c r="BN9162" s="3"/>
      <c r="BP9162" s="3"/>
    </row>
    <row r="9163" spans="1:68" x14ac:dyDescent="0.25">
      <c r="A9163" s="1"/>
      <c r="B9163" s="2"/>
      <c r="BJ9163" s="3"/>
      <c r="BL9163" s="3"/>
      <c r="BN9163" s="3"/>
      <c r="BP9163" s="3"/>
    </row>
    <row r="9164" spans="1:68" x14ac:dyDescent="0.25">
      <c r="A9164" s="1"/>
      <c r="B9164" s="2"/>
      <c r="BJ9164" s="3"/>
      <c r="BL9164" s="3"/>
      <c r="BN9164" s="3"/>
      <c r="BP9164" s="3"/>
    </row>
    <row r="9165" spans="1:68" x14ac:dyDescent="0.25">
      <c r="A9165" s="1"/>
      <c r="B9165" s="2"/>
      <c r="BJ9165" s="3"/>
      <c r="BL9165" s="3"/>
      <c r="BN9165" s="3"/>
      <c r="BP9165" s="3"/>
    </row>
    <row r="9166" spans="1:68" x14ac:dyDescent="0.25">
      <c r="A9166" s="1"/>
      <c r="B9166" s="2"/>
      <c r="BJ9166" s="3"/>
      <c r="BL9166" s="3"/>
      <c r="BN9166" s="3"/>
      <c r="BP9166" s="3"/>
    </row>
    <row r="9167" spans="1:68" x14ac:dyDescent="0.25">
      <c r="A9167" s="1"/>
      <c r="B9167" s="2"/>
      <c r="BJ9167" s="3"/>
      <c r="BL9167" s="3"/>
      <c r="BN9167" s="3"/>
      <c r="BP9167" s="3"/>
    </row>
    <row r="9168" spans="1:68" x14ac:dyDescent="0.25">
      <c r="A9168" s="1"/>
      <c r="B9168" s="2"/>
      <c r="BJ9168" s="3"/>
      <c r="BL9168" s="3"/>
      <c r="BN9168" s="3"/>
      <c r="BP9168" s="3"/>
    </row>
    <row r="9169" spans="1:68" x14ac:dyDescent="0.25">
      <c r="A9169" s="1"/>
      <c r="B9169" s="2"/>
      <c r="BJ9169" s="3"/>
      <c r="BL9169" s="3"/>
      <c r="BN9169" s="3"/>
      <c r="BP9169" s="3"/>
    </row>
    <row r="9170" spans="1:68" x14ac:dyDescent="0.25">
      <c r="A9170" s="1"/>
      <c r="B9170" s="2"/>
      <c r="BJ9170" s="3"/>
      <c r="BL9170" s="3"/>
      <c r="BN9170" s="3"/>
      <c r="BP9170" s="3"/>
    </row>
    <row r="9171" spans="1:68" x14ac:dyDescent="0.25">
      <c r="A9171" s="1"/>
      <c r="B9171" s="2"/>
      <c r="BJ9171" s="3"/>
      <c r="BL9171" s="3"/>
      <c r="BN9171" s="3"/>
      <c r="BP9171" s="3"/>
    </row>
    <row r="9172" spans="1:68" x14ac:dyDescent="0.25">
      <c r="A9172" s="1"/>
      <c r="B9172" s="2"/>
      <c r="BJ9172" s="3"/>
      <c r="BL9172" s="3"/>
      <c r="BN9172" s="3"/>
      <c r="BP9172" s="3"/>
    </row>
    <row r="9173" spans="1:68" x14ac:dyDescent="0.25">
      <c r="A9173" s="1"/>
      <c r="B9173" s="2"/>
      <c r="BJ9173" s="3"/>
      <c r="BL9173" s="3"/>
      <c r="BN9173" s="3"/>
      <c r="BP9173" s="3"/>
    </row>
    <row r="9174" spans="1:68" x14ac:dyDescent="0.25">
      <c r="A9174" s="1"/>
      <c r="B9174" s="2"/>
      <c r="BJ9174" s="3"/>
      <c r="BL9174" s="3"/>
      <c r="BN9174" s="3"/>
      <c r="BP9174" s="3"/>
    </row>
    <row r="9175" spans="1:68" x14ac:dyDescent="0.25">
      <c r="A9175" s="1"/>
      <c r="B9175" s="2"/>
      <c r="BJ9175" s="3"/>
      <c r="BL9175" s="3"/>
      <c r="BN9175" s="3"/>
      <c r="BP9175" s="3"/>
    </row>
    <row r="9176" spans="1:68" x14ac:dyDescent="0.25">
      <c r="A9176" s="1"/>
      <c r="B9176" s="2"/>
      <c r="BJ9176" s="3"/>
      <c r="BL9176" s="3"/>
      <c r="BN9176" s="3"/>
      <c r="BP9176" s="3"/>
    </row>
    <row r="9177" spans="1:68" x14ac:dyDescent="0.25">
      <c r="A9177" s="1"/>
      <c r="B9177" s="2"/>
      <c r="BJ9177" s="3"/>
      <c r="BL9177" s="3"/>
      <c r="BN9177" s="3"/>
      <c r="BP9177" s="3"/>
    </row>
    <row r="9178" spans="1:68" x14ac:dyDescent="0.25">
      <c r="A9178" s="1"/>
      <c r="B9178" s="2"/>
      <c r="BJ9178" s="3"/>
      <c r="BL9178" s="3"/>
      <c r="BN9178" s="3"/>
      <c r="BP9178" s="3"/>
    </row>
    <row r="9179" spans="1:68" x14ac:dyDescent="0.25">
      <c r="A9179" s="1"/>
      <c r="B9179" s="2"/>
      <c r="BJ9179" s="3"/>
      <c r="BL9179" s="3"/>
      <c r="BN9179" s="3"/>
      <c r="BP9179" s="3"/>
    </row>
    <row r="9180" spans="1:68" x14ac:dyDescent="0.25">
      <c r="A9180" s="1"/>
      <c r="B9180" s="2"/>
      <c r="BJ9180" s="3"/>
      <c r="BL9180" s="3"/>
      <c r="BN9180" s="3"/>
      <c r="BP9180" s="3"/>
    </row>
    <row r="9181" spans="1:68" x14ac:dyDescent="0.25">
      <c r="A9181" s="1"/>
      <c r="B9181" s="2"/>
      <c r="BJ9181" s="3"/>
      <c r="BL9181" s="3"/>
      <c r="BN9181" s="3"/>
      <c r="BP9181" s="3"/>
    </row>
    <row r="9182" spans="1:68" x14ac:dyDescent="0.25">
      <c r="A9182" s="1"/>
      <c r="B9182" s="2"/>
      <c r="BJ9182" s="3"/>
      <c r="BL9182" s="3"/>
      <c r="BN9182" s="3"/>
      <c r="BP9182" s="3"/>
    </row>
    <row r="9183" spans="1:68" x14ac:dyDescent="0.25">
      <c r="A9183" s="1"/>
      <c r="B9183" s="2"/>
      <c r="BJ9183" s="3"/>
      <c r="BL9183" s="3"/>
      <c r="BN9183" s="3"/>
      <c r="BP9183" s="3"/>
    </row>
    <row r="9184" spans="1:68" x14ac:dyDescent="0.25">
      <c r="A9184" s="1"/>
      <c r="B9184" s="2"/>
      <c r="BJ9184" s="3"/>
      <c r="BL9184" s="3"/>
      <c r="BN9184" s="3"/>
      <c r="BP9184" s="3"/>
    </row>
    <row r="9185" spans="1:68" x14ac:dyDescent="0.25">
      <c r="A9185" s="1"/>
      <c r="B9185" s="2"/>
      <c r="BJ9185" s="3"/>
      <c r="BL9185" s="3"/>
      <c r="BN9185" s="3"/>
      <c r="BP9185" s="3"/>
    </row>
    <row r="9186" spans="1:68" x14ac:dyDescent="0.25">
      <c r="A9186" s="1"/>
      <c r="B9186" s="2"/>
      <c r="BJ9186" s="3"/>
      <c r="BL9186" s="3"/>
      <c r="BN9186" s="3"/>
      <c r="BP9186" s="3"/>
    </row>
    <row r="9187" spans="1:68" x14ac:dyDescent="0.25">
      <c r="A9187" s="1"/>
      <c r="B9187" s="2"/>
      <c r="BJ9187" s="3"/>
      <c r="BL9187" s="3"/>
      <c r="BN9187" s="3"/>
      <c r="BP9187" s="3"/>
    </row>
    <row r="9188" spans="1:68" x14ac:dyDescent="0.25">
      <c r="A9188" s="1"/>
      <c r="B9188" s="2"/>
      <c r="BJ9188" s="3"/>
      <c r="BL9188" s="3"/>
      <c r="BN9188" s="3"/>
      <c r="BP9188" s="3"/>
    </row>
    <row r="9189" spans="1:68" x14ac:dyDescent="0.25">
      <c r="A9189" s="1"/>
      <c r="B9189" s="2"/>
      <c r="BJ9189" s="3"/>
      <c r="BL9189" s="3"/>
      <c r="BN9189" s="3"/>
      <c r="BP9189" s="3"/>
    </row>
    <row r="9190" spans="1:68" x14ac:dyDescent="0.25">
      <c r="A9190" s="1"/>
      <c r="B9190" s="2"/>
      <c r="BJ9190" s="3"/>
      <c r="BL9190" s="3"/>
      <c r="BN9190" s="3"/>
      <c r="BP9190" s="3"/>
    </row>
    <row r="9191" spans="1:68" x14ac:dyDescent="0.25">
      <c r="A9191" s="1"/>
      <c r="B9191" s="2"/>
      <c r="BJ9191" s="3"/>
      <c r="BL9191" s="3"/>
      <c r="BN9191" s="3"/>
      <c r="BP9191" s="3"/>
    </row>
    <row r="9192" spans="1:68" x14ac:dyDescent="0.25">
      <c r="A9192" s="1"/>
      <c r="B9192" s="2"/>
      <c r="BJ9192" s="3"/>
      <c r="BL9192" s="3"/>
      <c r="BN9192" s="3"/>
      <c r="BP9192" s="3"/>
    </row>
    <row r="9193" spans="1:68" x14ac:dyDescent="0.25">
      <c r="A9193" s="1"/>
      <c r="B9193" s="2"/>
      <c r="BJ9193" s="3"/>
      <c r="BL9193" s="3"/>
      <c r="BN9193" s="3"/>
      <c r="BP9193" s="3"/>
    </row>
    <row r="9194" spans="1:68" x14ac:dyDescent="0.25">
      <c r="A9194" s="1"/>
      <c r="B9194" s="2"/>
      <c r="BJ9194" s="3"/>
      <c r="BL9194" s="3"/>
      <c r="BN9194" s="3"/>
      <c r="BP9194" s="3"/>
    </row>
    <row r="9195" spans="1:68" x14ac:dyDescent="0.25">
      <c r="A9195" s="1"/>
      <c r="B9195" s="2"/>
      <c r="BJ9195" s="3"/>
      <c r="BL9195" s="3"/>
      <c r="BN9195" s="3"/>
      <c r="BP9195" s="3"/>
    </row>
    <row r="9196" spans="1:68" x14ac:dyDescent="0.25">
      <c r="A9196" s="1"/>
      <c r="B9196" s="2"/>
      <c r="BJ9196" s="3"/>
      <c r="BL9196" s="3"/>
      <c r="BN9196" s="3"/>
      <c r="BP9196" s="3"/>
    </row>
    <row r="9197" spans="1:68" x14ac:dyDescent="0.25">
      <c r="A9197" s="1"/>
      <c r="B9197" s="2"/>
      <c r="BJ9197" s="3"/>
      <c r="BL9197" s="3"/>
      <c r="BN9197" s="3"/>
      <c r="BP9197" s="3"/>
    </row>
    <row r="9198" spans="1:68" x14ac:dyDescent="0.25">
      <c r="A9198" s="1"/>
      <c r="B9198" s="2"/>
      <c r="BJ9198" s="3"/>
      <c r="BL9198" s="3"/>
      <c r="BN9198" s="3"/>
      <c r="BP9198" s="3"/>
    </row>
    <row r="9199" spans="1:68" x14ac:dyDescent="0.25">
      <c r="A9199" s="1"/>
      <c r="B9199" s="2"/>
      <c r="BJ9199" s="3"/>
      <c r="BL9199" s="3"/>
      <c r="BN9199" s="3"/>
      <c r="BP9199" s="3"/>
    </row>
    <row r="9200" spans="1:68" x14ac:dyDescent="0.25">
      <c r="A9200" s="1"/>
      <c r="B9200" s="2"/>
      <c r="BJ9200" s="3"/>
      <c r="BL9200" s="3"/>
      <c r="BN9200" s="3"/>
      <c r="BP9200" s="3"/>
    </row>
    <row r="9201" spans="1:68" x14ac:dyDescent="0.25">
      <c r="A9201" s="1"/>
      <c r="B9201" s="2"/>
      <c r="BJ9201" s="3"/>
      <c r="BL9201" s="3"/>
      <c r="BN9201" s="3"/>
      <c r="BP9201" s="3"/>
    </row>
    <row r="9202" spans="1:68" x14ac:dyDescent="0.25">
      <c r="A9202" s="1"/>
      <c r="B9202" s="2"/>
      <c r="BJ9202" s="3"/>
      <c r="BL9202" s="3"/>
      <c r="BN9202" s="3"/>
      <c r="BP9202" s="3"/>
    </row>
    <row r="9203" spans="1:68" x14ac:dyDescent="0.25">
      <c r="A9203" s="1"/>
      <c r="B9203" s="2"/>
      <c r="BJ9203" s="3"/>
      <c r="BL9203" s="3"/>
      <c r="BN9203" s="3"/>
      <c r="BP9203" s="3"/>
    </row>
    <row r="9204" spans="1:68" x14ac:dyDescent="0.25">
      <c r="A9204" s="1"/>
      <c r="B9204" s="2"/>
      <c r="BJ9204" s="3"/>
      <c r="BL9204" s="3"/>
      <c r="BN9204" s="3"/>
      <c r="BP9204" s="3"/>
    </row>
    <row r="9205" spans="1:68" x14ac:dyDescent="0.25">
      <c r="A9205" s="1"/>
      <c r="B9205" s="2"/>
      <c r="BJ9205" s="3"/>
      <c r="BL9205" s="3"/>
      <c r="BN9205" s="3"/>
      <c r="BP9205" s="3"/>
    </row>
    <row r="9206" spans="1:68" x14ac:dyDescent="0.25">
      <c r="A9206" s="1"/>
      <c r="B9206" s="2"/>
      <c r="BJ9206" s="3"/>
      <c r="BL9206" s="3"/>
      <c r="BN9206" s="3"/>
      <c r="BP9206" s="3"/>
    </row>
    <row r="9207" spans="1:68" x14ac:dyDescent="0.25">
      <c r="A9207" s="1"/>
      <c r="B9207" s="2"/>
      <c r="BJ9207" s="3"/>
      <c r="BL9207" s="3"/>
      <c r="BN9207" s="3"/>
      <c r="BP9207" s="3"/>
    </row>
    <row r="9208" spans="1:68" x14ac:dyDescent="0.25">
      <c r="A9208" s="1"/>
      <c r="B9208" s="2"/>
      <c r="BJ9208" s="3"/>
      <c r="BL9208" s="3"/>
      <c r="BN9208" s="3"/>
      <c r="BP9208" s="3"/>
    </row>
    <row r="9209" spans="1:68" x14ac:dyDescent="0.25">
      <c r="A9209" s="1"/>
      <c r="B9209" s="2"/>
      <c r="BJ9209" s="3"/>
      <c r="BL9209" s="3"/>
      <c r="BN9209" s="3"/>
      <c r="BP9209" s="3"/>
    </row>
    <row r="9210" spans="1:68" x14ac:dyDescent="0.25">
      <c r="A9210" s="1"/>
      <c r="B9210" s="2"/>
      <c r="BJ9210" s="3"/>
      <c r="BL9210" s="3"/>
      <c r="BN9210" s="3"/>
      <c r="BP9210" s="3"/>
    </row>
    <row r="9211" spans="1:68" x14ac:dyDescent="0.25">
      <c r="A9211" s="1"/>
      <c r="B9211" s="2"/>
      <c r="BJ9211" s="3"/>
      <c r="BL9211" s="3"/>
      <c r="BN9211" s="3"/>
      <c r="BP9211" s="3"/>
    </row>
    <row r="9212" spans="1:68" x14ac:dyDescent="0.25">
      <c r="A9212" s="1"/>
      <c r="B9212" s="2"/>
      <c r="BJ9212" s="3"/>
      <c r="BL9212" s="3"/>
      <c r="BN9212" s="3"/>
      <c r="BP9212" s="3"/>
    </row>
    <row r="9213" spans="1:68" x14ac:dyDescent="0.25">
      <c r="A9213" s="1"/>
      <c r="B9213" s="2"/>
      <c r="BJ9213" s="3"/>
      <c r="BL9213" s="3"/>
      <c r="BN9213" s="3"/>
      <c r="BP9213" s="3"/>
    </row>
    <row r="9214" spans="1:68" x14ac:dyDescent="0.25">
      <c r="A9214" s="1"/>
      <c r="B9214" s="2"/>
      <c r="BJ9214" s="3"/>
      <c r="BL9214" s="3"/>
      <c r="BN9214" s="3"/>
      <c r="BP9214" s="3"/>
    </row>
    <row r="9215" spans="1:68" x14ac:dyDescent="0.25">
      <c r="A9215" s="1"/>
      <c r="B9215" s="2"/>
      <c r="BJ9215" s="3"/>
      <c r="BL9215" s="3"/>
      <c r="BN9215" s="3"/>
      <c r="BP9215" s="3"/>
    </row>
    <row r="9216" spans="1:68" x14ac:dyDescent="0.25">
      <c r="A9216" s="1"/>
      <c r="B9216" s="2"/>
      <c r="BJ9216" s="3"/>
      <c r="BL9216" s="3"/>
      <c r="BN9216" s="3"/>
      <c r="BP9216" s="3"/>
    </row>
    <row r="9217" spans="1:68" x14ac:dyDescent="0.25">
      <c r="A9217" s="1"/>
      <c r="B9217" s="2"/>
      <c r="BJ9217" s="3"/>
      <c r="BL9217" s="3"/>
      <c r="BN9217" s="3"/>
      <c r="BP9217" s="3"/>
    </row>
    <row r="9218" spans="1:68" x14ac:dyDescent="0.25">
      <c r="A9218" s="1"/>
      <c r="B9218" s="2"/>
      <c r="BJ9218" s="3"/>
      <c r="BL9218" s="3"/>
      <c r="BN9218" s="3"/>
      <c r="BP9218" s="3"/>
    </row>
    <row r="9219" spans="1:68" x14ac:dyDescent="0.25">
      <c r="A9219" s="1"/>
      <c r="B9219" s="2"/>
      <c r="BJ9219" s="3"/>
      <c r="BL9219" s="3"/>
      <c r="BN9219" s="3"/>
      <c r="BP9219" s="3"/>
    </row>
    <row r="9220" spans="1:68" x14ac:dyDescent="0.25">
      <c r="A9220" s="1"/>
      <c r="B9220" s="2"/>
      <c r="BJ9220" s="3"/>
      <c r="BL9220" s="3"/>
      <c r="BN9220" s="3"/>
      <c r="BP9220" s="3"/>
    </row>
    <row r="9221" spans="1:68" x14ac:dyDescent="0.25">
      <c r="A9221" s="1"/>
      <c r="B9221" s="2"/>
      <c r="BJ9221" s="3"/>
      <c r="BL9221" s="3"/>
      <c r="BN9221" s="3"/>
      <c r="BP9221" s="3"/>
    </row>
    <row r="9222" spans="1:68" x14ac:dyDescent="0.25">
      <c r="A9222" s="1"/>
      <c r="B9222" s="2"/>
      <c r="BJ9222" s="3"/>
      <c r="BL9222" s="3"/>
      <c r="BN9222" s="3"/>
      <c r="BP9222" s="3"/>
    </row>
    <row r="9223" spans="1:68" x14ac:dyDescent="0.25">
      <c r="A9223" s="1"/>
      <c r="B9223" s="2"/>
      <c r="BJ9223" s="3"/>
      <c r="BL9223" s="3"/>
      <c r="BN9223" s="3"/>
      <c r="BP9223" s="3"/>
    </row>
    <row r="9224" spans="1:68" x14ac:dyDescent="0.25">
      <c r="A9224" s="1"/>
      <c r="B9224" s="2"/>
      <c r="BJ9224" s="3"/>
      <c r="BL9224" s="3"/>
      <c r="BN9224" s="3"/>
      <c r="BP9224" s="3"/>
    </row>
    <row r="9225" spans="1:68" x14ac:dyDescent="0.25">
      <c r="A9225" s="1"/>
      <c r="B9225" s="2"/>
      <c r="BJ9225" s="3"/>
      <c r="BL9225" s="3"/>
      <c r="BN9225" s="3"/>
      <c r="BP9225" s="3"/>
    </row>
    <row r="9226" spans="1:68" x14ac:dyDescent="0.25">
      <c r="A9226" s="1"/>
      <c r="B9226" s="2"/>
      <c r="BJ9226" s="3"/>
      <c r="BL9226" s="3"/>
      <c r="BN9226" s="3"/>
      <c r="BP9226" s="3"/>
    </row>
    <row r="9227" spans="1:68" x14ac:dyDescent="0.25">
      <c r="A9227" s="1"/>
      <c r="B9227" s="2"/>
      <c r="BJ9227" s="3"/>
      <c r="BL9227" s="3"/>
      <c r="BN9227" s="3"/>
      <c r="BP9227" s="3"/>
    </row>
    <row r="9228" spans="1:68" x14ac:dyDescent="0.25">
      <c r="A9228" s="1"/>
      <c r="B9228" s="2"/>
      <c r="BJ9228" s="3"/>
      <c r="BL9228" s="3"/>
      <c r="BN9228" s="3"/>
      <c r="BP9228" s="3"/>
    </row>
    <row r="9229" spans="1:68" x14ac:dyDescent="0.25">
      <c r="A9229" s="1"/>
      <c r="B9229" s="2"/>
      <c r="BJ9229" s="3"/>
      <c r="BL9229" s="3"/>
      <c r="BN9229" s="3"/>
      <c r="BP9229" s="3"/>
    </row>
    <row r="9230" spans="1:68" x14ac:dyDescent="0.25">
      <c r="A9230" s="1"/>
      <c r="B9230" s="2"/>
      <c r="BJ9230" s="3"/>
      <c r="BL9230" s="3"/>
      <c r="BN9230" s="3"/>
      <c r="BP9230" s="3"/>
    </row>
    <row r="9231" spans="1:68" x14ac:dyDescent="0.25">
      <c r="A9231" s="1"/>
      <c r="B9231" s="2"/>
      <c r="BJ9231" s="3"/>
      <c r="BL9231" s="3"/>
      <c r="BN9231" s="3"/>
      <c r="BP9231" s="3"/>
    </row>
    <row r="9232" spans="1:68" x14ac:dyDescent="0.25">
      <c r="A9232" s="1"/>
      <c r="B9232" s="2"/>
      <c r="BJ9232" s="3"/>
      <c r="BL9232" s="3"/>
      <c r="BN9232" s="3"/>
      <c r="BP9232" s="3"/>
    </row>
    <row r="9233" spans="1:68" x14ac:dyDescent="0.25">
      <c r="A9233" s="1"/>
      <c r="B9233" s="2"/>
      <c r="BJ9233" s="3"/>
      <c r="BL9233" s="3"/>
      <c r="BN9233" s="3"/>
      <c r="BP9233" s="3"/>
    </row>
    <row r="9234" spans="1:68" x14ac:dyDescent="0.25">
      <c r="A9234" s="1"/>
      <c r="B9234" s="2"/>
      <c r="BJ9234" s="3"/>
      <c r="BL9234" s="3"/>
      <c r="BN9234" s="3"/>
      <c r="BP9234" s="3"/>
    </row>
    <row r="9235" spans="1:68" x14ac:dyDescent="0.25">
      <c r="A9235" s="1"/>
      <c r="B9235" s="2"/>
      <c r="BJ9235" s="3"/>
      <c r="BL9235" s="3"/>
      <c r="BN9235" s="3"/>
      <c r="BP9235" s="3"/>
    </row>
    <row r="9236" spans="1:68" x14ac:dyDescent="0.25">
      <c r="A9236" s="1"/>
      <c r="B9236" s="2"/>
      <c r="BJ9236" s="3"/>
      <c r="BL9236" s="3"/>
      <c r="BN9236" s="3"/>
      <c r="BP9236" s="3"/>
    </row>
    <row r="9237" spans="1:68" x14ac:dyDescent="0.25">
      <c r="A9237" s="1"/>
      <c r="B9237" s="2"/>
      <c r="BJ9237" s="3"/>
      <c r="BL9237" s="3"/>
      <c r="BN9237" s="3"/>
      <c r="BP9237" s="3"/>
    </row>
    <row r="9238" spans="1:68" x14ac:dyDescent="0.25">
      <c r="A9238" s="1"/>
      <c r="B9238" s="2"/>
      <c r="BJ9238" s="3"/>
      <c r="BL9238" s="3"/>
      <c r="BN9238" s="3"/>
      <c r="BP9238" s="3"/>
    </row>
    <row r="9239" spans="1:68" x14ac:dyDescent="0.25">
      <c r="A9239" s="1"/>
      <c r="B9239" s="2"/>
      <c r="BJ9239" s="3"/>
      <c r="BL9239" s="3"/>
      <c r="BN9239" s="3"/>
      <c r="BP9239" s="3"/>
    </row>
    <row r="9240" spans="1:68" x14ac:dyDescent="0.25">
      <c r="A9240" s="1"/>
      <c r="B9240" s="2"/>
      <c r="BJ9240" s="3"/>
      <c r="BL9240" s="3"/>
      <c r="BN9240" s="3"/>
      <c r="BP9240" s="3"/>
    </row>
    <row r="9241" spans="1:68" x14ac:dyDescent="0.25">
      <c r="A9241" s="1"/>
      <c r="B9241" s="2"/>
      <c r="BJ9241" s="3"/>
      <c r="BL9241" s="3"/>
      <c r="BN9241" s="3"/>
      <c r="BP9241" s="3"/>
    </row>
    <row r="9242" spans="1:68" x14ac:dyDescent="0.25">
      <c r="A9242" s="1"/>
      <c r="B9242" s="2"/>
      <c r="BJ9242" s="3"/>
      <c r="BL9242" s="3"/>
      <c r="BN9242" s="3"/>
      <c r="BP9242" s="3"/>
    </row>
    <row r="9243" spans="1:68" x14ac:dyDescent="0.25">
      <c r="A9243" s="1"/>
      <c r="B9243" s="2"/>
      <c r="BJ9243" s="3"/>
      <c r="BL9243" s="3"/>
      <c r="BN9243" s="3"/>
      <c r="BP9243" s="3"/>
    </row>
    <row r="9244" spans="1:68" x14ac:dyDescent="0.25">
      <c r="A9244" s="1"/>
      <c r="B9244" s="2"/>
      <c r="BJ9244" s="3"/>
      <c r="BL9244" s="3"/>
      <c r="BN9244" s="3"/>
      <c r="BP9244" s="3"/>
    </row>
    <row r="9245" spans="1:68" x14ac:dyDescent="0.25">
      <c r="A9245" s="1"/>
      <c r="B9245" s="2"/>
      <c r="BJ9245" s="3"/>
      <c r="BL9245" s="3"/>
      <c r="BN9245" s="3"/>
      <c r="BP9245" s="3"/>
    </row>
    <row r="9246" spans="1:68" x14ac:dyDescent="0.25">
      <c r="A9246" s="1"/>
      <c r="B9246" s="2"/>
      <c r="BJ9246" s="3"/>
      <c r="BL9246" s="3"/>
      <c r="BN9246" s="3"/>
      <c r="BP9246" s="3"/>
    </row>
    <row r="9247" spans="1:68" x14ac:dyDescent="0.25">
      <c r="A9247" s="1"/>
      <c r="B9247" s="2"/>
      <c r="BJ9247" s="3"/>
      <c r="BL9247" s="3"/>
      <c r="BN9247" s="3"/>
      <c r="BP9247" s="3"/>
    </row>
    <row r="9248" spans="1:68" x14ac:dyDescent="0.25">
      <c r="A9248" s="1"/>
      <c r="B9248" s="2"/>
      <c r="BJ9248" s="3"/>
      <c r="BL9248" s="3"/>
      <c r="BN9248" s="3"/>
      <c r="BP9248" s="3"/>
    </row>
    <row r="9249" spans="1:68" x14ac:dyDescent="0.25">
      <c r="A9249" s="1"/>
      <c r="B9249" s="2"/>
      <c r="BJ9249" s="3"/>
      <c r="BL9249" s="3"/>
      <c r="BN9249" s="3"/>
      <c r="BP9249" s="3"/>
    </row>
    <row r="9250" spans="1:68" x14ac:dyDescent="0.25">
      <c r="A9250" s="1"/>
      <c r="B9250" s="2"/>
      <c r="BJ9250" s="3"/>
      <c r="BL9250" s="3"/>
      <c r="BN9250" s="3"/>
      <c r="BP9250" s="3"/>
    </row>
    <row r="9251" spans="1:68" x14ac:dyDescent="0.25">
      <c r="A9251" s="1"/>
      <c r="B9251" s="2"/>
      <c r="BJ9251" s="3"/>
      <c r="BL9251" s="3"/>
      <c r="BN9251" s="3"/>
      <c r="BP9251" s="3"/>
    </row>
    <row r="9252" spans="1:68" x14ac:dyDescent="0.25">
      <c r="A9252" s="1"/>
      <c r="B9252" s="2"/>
      <c r="BJ9252" s="3"/>
      <c r="BL9252" s="3"/>
      <c r="BN9252" s="3"/>
      <c r="BP9252" s="3"/>
    </row>
    <row r="9253" spans="1:68" x14ac:dyDescent="0.25">
      <c r="A9253" s="1"/>
      <c r="B9253" s="2"/>
      <c r="BJ9253" s="3"/>
      <c r="BL9253" s="3"/>
      <c r="BN9253" s="3"/>
      <c r="BP9253" s="3"/>
    </row>
    <row r="9254" spans="1:68" x14ac:dyDescent="0.25">
      <c r="A9254" s="1"/>
      <c r="B9254" s="2"/>
      <c r="BJ9254" s="3"/>
      <c r="BL9254" s="3"/>
      <c r="BN9254" s="3"/>
      <c r="BP9254" s="3"/>
    </row>
    <row r="9255" spans="1:68" x14ac:dyDescent="0.25">
      <c r="A9255" s="1"/>
      <c r="B9255" s="2"/>
      <c r="BJ9255" s="3"/>
      <c r="BL9255" s="3"/>
      <c r="BN9255" s="3"/>
      <c r="BP9255" s="3"/>
    </row>
    <row r="9256" spans="1:68" x14ac:dyDescent="0.25">
      <c r="A9256" s="1"/>
      <c r="B9256" s="2"/>
      <c r="BJ9256" s="3"/>
      <c r="BL9256" s="3"/>
      <c r="BN9256" s="3"/>
      <c r="BP9256" s="3"/>
    </row>
    <row r="9257" spans="1:68" x14ac:dyDescent="0.25">
      <c r="A9257" s="1"/>
      <c r="B9257" s="2"/>
      <c r="BJ9257" s="3"/>
      <c r="BL9257" s="3"/>
      <c r="BN9257" s="3"/>
      <c r="BP9257" s="3"/>
    </row>
    <row r="9258" spans="1:68" x14ac:dyDescent="0.25">
      <c r="A9258" s="1"/>
      <c r="B9258" s="2"/>
      <c r="BJ9258" s="3"/>
      <c r="BL9258" s="3"/>
      <c r="BN9258" s="3"/>
      <c r="BP9258" s="3"/>
    </row>
    <row r="9259" spans="1:68" x14ac:dyDescent="0.25">
      <c r="A9259" s="1"/>
      <c r="B9259" s="2"/>
      <c r="BJ9259" s="3"/>
      <c r="BL9259" s="3"/>
      <c r="BN9259" s="3"/>
      <c r="BP9259" s="3"/>
    </row>
    <row r="9260" spans="1:68" x14ac:dyDescent="0.25">
      <c r="A9260" s="1"/>
      <c r="B9260" s="2"/>
      <c r="BJ9260" s="3"/>
      <c r="BL9260" s="3"/>
      <c r="BN9260" s="3"/>
      <c r="BP9260" s="3"/>
    </row>
    <row r="9261" spans="1:68" x14ac:dyDescent="0.25">
      <c r="A9261" s="1"/>
      <c r="B9261" s="2"/>
      <c r="BJ9261" s="3"/>
      <c r="BL9261" s="3"/>
      <c r="BN9261" s="3"/>
      <c r="BP9261" s="3"/>
    </row>
    <row r="9262" spans="1:68" x14ac:dyDescent="0.25">
      <c r="A9262" s="1"/>
      <c r="B9262" s="2"/>
      <c r="BJ9262" s="3"/>
      <c r="BL9262" s="3"/>
      <c r="BN9262" s="3"/>
      <c r="BP9262" s="3"/>
    </row>
    <row r="9263" spans="1:68" x14ac:dyDescent="0.25">
      <c r="A9263" s="1"/>
      <c r="B9263" s="2"/>
      <c r="BJ9263" s="3"/>
      <c r="BL9263" s="3"/>
      <c r="BN9263" s="3"/>
      <c r="BP9263" s="3"/>
    </row>
    <row r="9264" spans="1:68" x14ac:dyDescent="0.25">
      <c r="A9264" s="1"/>
      <c r="B9264" s="2"/>
      <c r="BJ9264" s="3"/>
      <c r="BL9264" s="3"/>
      <c r="BN9264" s="3"/>
      <c r="BP9264" s="3"/>
    </row>
    <row r="9265" spans="1:68" x14ac:dyDescent="0.25">
      <c r="A9265" s="1"/>
      <c r="B9265" s="2"/>
      <c r="BJ9265" s="3"/>
      <c r="BL9265" s="3"/>
      <c r="BN9265" s="3"/>
      <c r="BP9265" s="3"/>
    </row>
    <row r="9266" spans="1:68" x14ac:dyDescent="0.25">
      <c r="A9266" s="1"/>
      <c r="B9266" s="2"/>
      <c r="BJ9266" s="3"/>
      <c r="BL9266" s="3"/>
      <c r="BN9266" s="3"/>
      <c r="BP9266" s="3"/>
    </row>
    <row r="9267" spans="1:68" x14ac:dyDescent="0.25">
      <c r="A9267" s="1"/>
      <c r="B9267" s="2"/>
      <c r="BJ9267" s="3"/>
      <c r="BL9267" s="3"/>
      <c r="BN9267" s="3"/>
      <c r="BP9267" s="3"/>
    </row>
    <row r="9268" spans="1:68" x14ac:dyDescent="0.25">
      <c r="A9268" s="1"/>
      <c r="B9268" s="2"/>
      <c r="BJ9268" s="3"/>
      <c r="BL9268" s="3"/>
      <c r="BN9268" s="3"/>
      <c r="BP9268" s="3"/>
    </row>
    <row r="9269" spans="1:68" x14ac:dyDescent="0.25">
      <c r="A9269" s="1"/>
      <c r="B9269" s="2"/>
      <c r="BJ9269" s="3"/>
      <c r="BL9269" s="3"/>
      <c r="BN9269" s="3"/>
      <c r="BP9269" s="3"/>
    </row>
    <row r="9270" spans="1:68" x14ac:dyDescent="0.25">
      <c r="A9270" s="1"/>
      <c r="B9270" s="2"/>
      <c r="BJ9270" s="3"/>
      <c r="BL9270" s="3"/>
      <c r="BN9270" s="3"/>
      <c r="BP9270" s="3"/>
    </row>
    <row r="9271" spans="1:68" x14ac:dyDescent="0.25">
      <c r="A9271" s="1"/>
      <c r="B9271" s="2"/>
      <c r="BJ9271" s="3"/>
      <c r="BL9271" s="3"/>
      <c r="BN9271" s="3"/>
      <c r="BP9271" s="3"/>
    </row>
    <row r="9272" spans="1:68" x14ac:dyDescent="0.25">
      <c r="A9272" s="1"/>
      <c r="B9272" s="2"/>
      <c r="BJ9272" s="3"/>
      <c r="BL9272" s="3"/>
      <c r="BN9272" s="3"/>
      <c r="BP9272" s="3"/>
    </row>
    <row r="9273" spans="1:68" x14ac:dyDescent="0.25">
      <c r="A9273" s="1"/>
      <c r="B9273" s="2"/>
      <c r="BJ9273" s="3"/>
      <c r="BL9273" s="3"/>
      <c r="BN9273" s="3"/>
      <c r="BP9273" s="3"/>
    </row>
    <row r="9274" spans="1:68" x14ac:dyDescent="0.25">
      <c r="A9274" s="1"/>
      <c r="B9274" s="2"/>
      <c r="BJ9274" s="3"/>
      <c r="BL9274" s="3"/>
      <c r="BN9274" s="3"/>
      <c r="BP9274" s="3"/>
    </row>
    <row r="9275" spans="1:68" x14ac:dyDescent="0.25">
      <c r="A9275" s="1"/>
      <c r="B9275" s="2"/>
      <c r="BJ9275" s="3"/>
      <c r="BL9275" s="3"/>
      <c r="BN9275" s="3"/>
      <c r="BP9275" s="3"/>
    </row>
    <row r="9276" spans="1:68" x14ac:dyDescent="0.25">
      <c r="A9276" s="1"/>
      <c r="B9276" s="2"/>
      <c r="BJ9276" s="3"/>
      <c r="BL9276" s="3"/>
      <c r="BN9276" s="3"/>
      <c r="BP9276" s="3"/>
    </row>
    <row r="9277" spans="1:68" x14ac:dyDescent="0.25">
      <c r="A9277" s="1"/>
      <c r="B9277" s="2"/>
      <c r="BJ9277" s="3"/>
      <c r="BL9277" s="3"/>
      <c r="BN9277" s="3"/>
      <c r="BP9277" s="3"/>
    </row>
    <row r="9278" spans="1:68" x14ac:dyDescent="0.25">
      <c r="A9278" s="1"/>
      <c r="B9278" s="2"/>
      <c r="BJ9278" s="3"/>
      <c r="BL9278" s="3"/>
      <c r="BN9278" s="3"/>
      <c r="BP9278" s="3"/>
    </row>
    <row r="9279" spans="1:68" x14ac:dyDescent="0.25">
      <c r="A9279" s="1"/>
      <c r="B9279" s="2"/>
      <c r="BJ9279" s="3"/>
      <c r="BL9279" s="3"/>
      <c r="BN9279" s="3"/>
      <c r="BP9279" s="3"/>
    </row>
    <row r="9280" spans="1:68" x14ac:dyDescent="0.25">
      <c r="A9280" s="1"/>
      <c r="B9280" s="2"/>
      <c r="BJ9280" s="3"/>
      <c r="BL9280" s="3"/>
      <c r="BN9280" s="3"/>
      <c r="BP9280" s="3"/>
    </row>
    <row r="9281" spans="1:68" x14ac:dyDescent="0.25">
      <c r="A9281" s="1"/>
      <c r="B9281" s="2"/>
      <c r="BJ9281" s="3"/>
      <c r="BL9281" s="3"/>
      <c r="BN9281" s="3"/>
      <c r="BP9281" s="3"/>
    </row>
    <row r="9282" spans="1:68" x14ac:dyDescent="0.25">
      <c r="A9282" s="1"/>
      <c r="B9282" s="2"/>
      <c r="BJ9282" s="3"/>
      <c r="BL9282" s="3"/>
      <c r="BN9282" s="3"/>
      <c r="BP9282" s="3"/>
    </row>
    <row r="9283" spans="1:68" x14ac:dyDescent="0.25">
      <c r="A9283" s="1"/>
      <c r="B9283" s="2"/>
      <c r="BJ9283" s="3"/>
      <c r="BL9283" s="3"/>
      <c r="BN9283" s="3"/>
      <c r="BP9283" s="3"/>
    </row>
    <row r="9284" spans="1:68" x14ac:dyDescent="0.25">
      <c r="A9284" s="1"/>
      <c r="B9284" s="2"/>
      <c r="BJ9284" s="3"/>
      <c r="BL9284" s="3"/>
      <c r="BN9284" s="3"/>
      <c r="BP9284" s="3"/>
    </row>
    <row r="9285" spans="1:68" x14ac:dyDescent="0.25">
      <c r="A9285" s="1"/>
      <c r="B9285" s="2"/>
      <c r="BJ9285" s="3"/>
      <c r="BL9285" s="3"/>
      <c r="BN9285" s="3"/>
      <c r="BP9285" s="3"/>
    </row>
    <row r="9286" spans="1:68" x14ac:dyDescent="0.25">
      <c r="A9286" s="1"/>
      <c r="B9286" s="2"/>
      <c r="BJ9286" s="3"/>
      <c r="BL9286" s="3"/>
      <c r="BN9286" s="3"/>
      <c r="BP9286" s="3"/>
    </row>
    <row r="9287" spans="1:68" x14ac:dyDescent="0.25">
      <c r="A9287" s="1"/>
      <c r="B9287" s="2"/>
      <c r="BJ9287" s="3"/>
      <c r="BL9287" s="3"/>
      <c r="BN9287" s="3"/>
      <c r="BP9287" s="3"/>
    </row>
    <row r="9288" spans="1:68" x14ac:dyDescent="0.25">
      <c r="A9288" s="1"/>
      <c r="B9288" s="2"/>
      <c r="BJ9288" s="3"/>
      <c r="BL9288" s="3"/>
      <c r="BN9288" s="3"/>
      <c r="BP9288" s="3"/>
    </row>
    <row r="9289" spans="1:68" x14ac:dyDescent="0.25">
      <c r="A9289" s="1"/>
      <c r="B9289" s="2"/>
      <c r="BJ9289" s="3"/>
      <c r="BL9289" s="3"/>
      <c r="BN9289" s="3"/>
      <c r="BP9289" s="3"/>
    </row>
    <row r="9290" spans="1:68" x14ac:dyDescent="0.25">
      <c r="A9290" s="1"/>
      <c r="B9290" s="2"/>
      <c r="BJ9290" s="3"/>
      <c r="BL9290" s="3"/>
      <c r="BN9290" s="3"/>
      <c r="BP9290" s="3"/>
    </row>
    <row r="9291" spans="1:68" x14ac:dyDescent="0.25">
      <c r="A9291" s="1"/>
      <c r="B9291" s="2"/>
      <c r="BJ9291" s="3"/>
      <c r="BL9291" s="3"/>
      <c r="BN9291" s="3"/>
      <c r="BP9291" s="3"/>
    </row>
    <row r="9292" spans="1:68" x14ac:dyDescent="0.25">
      <c r="A9292" s="1"/>
      <c r="B9292" s="2"/>
      <c r="BJ9292" s="3"/>
      <c r="BL9292" s="3"/>
      <c r="BN9292" s="3"/>
      <c r="BP9292" s="3"/>
    </row>
    <row r="9293" spans="1:68" x14ac:dyDescent="0.25">
      <c r="A9293" s="1"/>
      <c r="B9293" s="2"/>
      <c r="BJ9293" s="3"/>
      <c r="BL9293" s="3"/>
      <c r="BN9293" s="3"/>
      <c r="BP9293" s="3"/>
    </row>
    <row r="9294" spans="1:68" x14ac:dyDescent="0.25">
      <c r="A9294" s="1"/>
      <c r="B9294" s="2"/>
      <c r="BJ9294" s="3"/>
      <c r="BL9294" s="3"/>
      <c r="BN9294" s="3"/>
      <c r="BP9294" s="3"/>
    </row>
    <row r="9295" spans="1:68" x14ac:dyDescent="0.25">
      <c r="A9295" s="1"/>
      <c r="B9295" s="2"/>
      <c r="BJ9295" s="3"/>
      <c r="BL9295" s="3"/>
      <c r="BN9295" s="3"/>
      <c r="BP9295" s="3"/>
    </row>
    <row r="9296" spans="1:68" x14ac:dyDescent="0.25">
      <c r="A9296" s="1"/>
      <c r="B9296" s="2"/>
      <c r="BJ9296" s="3"/>
      <c r="BL9296" s="3"/>
      <c r="BN9296" s="3"/>
      <c r="BP9296" s="3"/>
    </row>
    <row r="9297" spans="1:68" x14ac:dyDescent="0.25">
      <c r="A9297" s="1"/>
      <c r="B9297" s="2"/>
      <c r="BJ9297" s="3"/>
      <c r="BL9297" s="3"/>
      <c r="BN9297" s="3"/>
      <c r="BP9297" s="3"/>
    </row>
    <row r="9298" spans="1:68" x14ac:dyDescent="0.25">
      <c r="A9298" s="1"/>
      <c r="B9298" s="2"/>
      <c r="BJ9298" s="3"/>
      <c r="BL9298" s="3"/>
      <c r="BN9298" s="3"/>
      <c r="BP9298" s="3"/>
    </row>
    <row r="9299" spans="1:68" x14ac:dyDescent="0.25">
      <c r="A9299" s="1"/>
      <c r="B9299" s="2"/>
      <c r="BJ9299" s="3"/>
      <c r="BL9299" s="3"/>
      <c r="BN9299" s="3"/>
      <c r="BP9299" s="3"/>
    </row>
    <row r="9300" spans="1:68" x14ac:dyDescent="0.25">
      <c r="A9300" s="1"/>
      <c r="B9300" s="2"/>
      <c r="BJ9300" s="3"/>
      <c r="BL9300" s="3"/>
      <c r="BN9300" s="3"/>
      <c r="BP9300" s="3"/>
    </row>
    <row r="9301" spans="1:68" x14ac:dyDescent="0.25">
      <c r="A9301" s="1"/>
      <c r="B9301" s="2"/>
      <c r="BJ9301" s="3"/>
      <c r="BL9301" s="3"/>
      <c r="BN9301" s="3"/>
      <c r="BP9301" s="3"/>
    </row>
    <row r="9302" spans="1:68" x14ac:dyDescent="0.25">
      <c r="A9302" s="1"/>
      <c r="B9302" s="2"/>
      <c r="BJ9302" s="3"/>
      <c r="BL9302" s="3"/>
      <c r="BN9302" s="3"/>
      <c r="BP9302" s="3"/>
    </row>
    <row r="9303" spans="1:68" x14ac:dyDescent="0.25">
      <c r="A9303" s="1"/>
      <c r="B9303" s="2"/>
      <c r="BJ9303" s="3"/>
      <c r="BL9303" s="3"/>
      <c r="BN9303" s="3"/>
      <c r="BP9303" s="3"/>
    </row>
    <row r="9304" spans="1:68" x14ac:dyDescent="0.25">
      <c r="A9304" s="1"/>
      <c r="B9304" s="2"/>
      <c r="BJ9304" s="3"/>
      <c r="BL9304" s="3"/>
      <c r="BN9304" s="3"/>
      <c r="BP9304" s="3"/>
    </row>
    <row r="9305" spans="1:68" x14ac:dyDescent="0.25">
      <c r="A9305" s="1"/>
      <c r="B9305" s="2"/>
      <c r="BJ9305" s="3"/>
      <c r="BL9305" s="3"/>
      <c r="BN9305" s="3"/>
      <c r="BP9305" s="3"/>
    </row>
    <row r="9306" spans="1:68" x14ac:dyDescent="0.25">
      <c r="A9306" s="1"/>
      <c r="B9306" s="2"/>
      <c r="BJ9306" s="3"/>
      <c r="BL9306" s="3"/>
      <c r="BN9306" s="3"/>
      <c r="BP9306" s="3"/>
    </row>
    <row r="9307" spans="1:68" x14ac:dyDescent="0.25">
      <c r="A9307" s="1"/>
      <c r="B9307" s="2"/>
      <c r="BJ9307" s="3"/>
      <c r="BL9307" s="3"/>
      <c r="BN9307" s="3"/>
      <c r="BP9307" s="3"/>
    </row>
    <row r="9308" spans="1:68" x14ac:dyDescent="0.25">
      <c r="A9308" s="1"/>
      <c r="B9308" s="2"/>
      <c r="BJ9308" s="3"/>
      <c r="BL9308" s="3"/>
      <c r="BN9308" s="3"/>
      <c r="BP9308" s="3"/>
    </row>
    <row r="9309" spans="1:68" x14ac:dyDescent="0.25">
      <c r="A9309" s="1"/>
      <c r="B9309" s="2"/>
      <c r="BJ9309" s="3"/>
      <c r="BL9309" s="3"/>
      <c r="BN9309" s="3"/>
      <c r="BP9309" s="3"/>
    </row>
    <row r="9310" spans="1:68" x14ac:dyDescent="0.25">
      <c r="A9310" s="1"/>
      <c r="B9310" s="2"/>
      <c r="BJ9310" s="3"/>
      <c r="BL9310" s="3"/>
      <c r="BN9310" s="3"/>
      <c r="BP9310" s="3"/>
    </row>
    <row r="9311" spans="1:68" x14ac:dyDescent="0.25">
      <c r="A9311" s="1"/>
      <c r="B9311" s="2"/>
      <c r="BJ9311" s="3"/>
      <c r="BL9311" s="3"/>
      <c r="BN9311" s="3"/>
      <c r="BP9311" s="3"/>
    </row>
    <row r="9312" spans="1:68" x14ac:dyDescent="0.25">
      <c r="A9312" s="1"/>
      <c r="B9312" s="2"/>
      <c r="BJ9312" s="3"/>
      <c r="BL9312" s="3"/>
      <c r="BN9312" s="3"/>
      <c r="BP9312" s="3"/>
    </row>
    <row r="9313" spans="1:68" x14ac:dyDescent="0.25">
      <c r="A9313" s="1"/>
      <c r="B9313" s="2"/>
      <c r="BJ9313" s="3"/>
      <c r="BL9313" s="3"/>
      <c r="BN9313" s="3"/>
      <c r="BP9313" s="3"/>
    </row>
    <row r="9314" spans="1:68" x14ac:dyDescent="0.25">
      <c r="A9314" s="1"/>
      <c r="B9314" s="2"/>
      <c r="BJ9314" s="3"/>
      <c r="BL9314" s="3"/>
      <c r="BN9314" s="3"/>
      <c r="BP9314" s="3"/>
    </row>
    <row r="9315" spans="1:68" x14ac:dyDescent="0.25">
      <c r="A9315" s="1"/>
      <c r="B9315" s="2"/>
      <c r="BJ9315" s="3"/>
      <c r="BL9315" s="3"/>
      <c r="BN9315" s="3"/>
      <c r="BP9315" s="3"/>
    </row>
    <row r="9316" spans="1:68" x14ac:dyDescent="0.25">
      <c r="A9316" s="1"/>
      <c r="B9316" s="2"/>
      <c r="BJ9316" s="3"/>
      <c r="BL9316" s="3"/>
      <c r="BN9316" s="3"/>
      <c r="BP9316" s="3"/>
    </row>
    <row r="9317" spans="1:68" x14ac:dyDescent="0.25">
      <c r="A9317" s="1"/>
      <c r="B9317" s="2"/>
      <c r="BJ9317" s="3"/>
      <c r="BL9317" s="3"/>
      <c r="BN9317" s="3"/>
      <c r="BP9317" s="3"/>
    </row>
    <row r="9318" spans="1:68" x14ac:dyDescent="0.25">
      <c r="A9318" s="1"/>
      <c r="B9318" s="2"/>
      <c r="BJ9318" s="3"/>
      <c r="BL9318" s="3"/>
      <c r="BN9318" s="3"/>
      <c r="BP9318" s="3"/>
    </row>
    <row r="9319" spans="1:68" x14ac:dyDescent="0.25">
      <c r="A9319" s="1"/>
      <c r="B9319" s="2"/>
      <c r="BJ9319" s="3"/>
      <c r="BL9319" s="3"/>
      <c r="BN9319" s="3"/>
      <c r="BP9319" s="3"/>
    </row>
    <row r="9320" spans="1:68" x14ac:dyDescent="0.25">
      <c r="A9320" s="1"/>
      <c r="B9320" s="2"/>
      <c r="BJ9320" s="3"/>
      <c r="BL9320" s="3"/>
      <c r="BN9320" s="3"/>
      <c r="BP9320" s="3"/>
    </row>
    <row r="9321" spans="1:68" x14ac:dyDescent="0.25">
      <c r="A9321" s="1"/>
      <c r="B9321" s="2"/>
      <c r="BJ9321" s="3"/>
      <c r="BL9321" s="3"/>
      <c r="BN9321" s="3"/>
      <c r="BP9321" s="3"/>
    </row>
    <row r="9322" spans="1:68" x14ac:dyDescent="0.25">
      <c r="A9322" s="1"/>
      <c r="B9322" s="2"/>
      <c r="BJ9322" s="3"/>
      <c r="BL9322" s="3"/>
      <c r="BN9322" s="3"/>
      <c r="BP9322" s="3"/>
    </row>
    <row r="9323" spans="1:68" x14ac:dyDescent="0.25">
      <c r="A9323" s="1"/>
      <c r="B9323" s="2"/>
      <c r="BJ9323" s="3"/>
      <c r="BL9323" s="3"/>
      <c r="BN9323" s="3"/>
      <c r="BP9323" s="3"/>
    </row>
    <row r="9324" spans="1:68" x14ac:dyDescent="0.25">
      <c r="A9324" s="1"/>
      <c r="B9324" s="2"/>
      <c r="BJ9324" s="3"/>
      <c r="BL9324" s="3"/>
      <c r="BN9324" s="3"/>
      <c r="BP9324" s="3"/>
    </row>
    <row r="9325" spans="1:68" x14ac:dyDescent="0.25">
      <c r="A9325" s="1"/>
      <c r="B9325" s="2"/>
      <c r="BJ9325" s="3"/>
      <c r="BL9325" s="3"/>
      <c r="BN9325" s="3"/>
      <c r="BP9325" s="3"/>
    </row>
    <row r="9326" spans="1:68" x14ac:dyDescent="0.25">
      <c r="A9326" s="1"/>
      <c r="B9326" s="2"/>
      <c r="BJ9326" s="3"/>
      <c r="BL9326" s="3"/>
      <c r="BN9326" s="3"/>
      <c r="BP9326" s="3"/>
    </row>
    <row r="9327" spans="1:68" x14ac:dyDescent="0.25">
      <c r="A9327" s="1"/>
      <c r="B9327" s="2"/>
      <c r="BJ9327" s="3"/>
      <c r="BL9327" s="3"/>
      <c r="BN9327" s="3"/>
      <c r="BP9327" s="3"/>
    </row>
    <row r="9328" spans="1:68" x14ac:dyDescent="0.25">
      <c r="A9328" s="1"/>
      <c r="B9328" s="2"/>
      <c r="BJ9328" s="3"/>
      <c r="BL9328" s="3"/>
      <c r="BN9328" s="3"/>
      <c r="BP9328" s="3"/>
    </row>
    <row r="9329" spans="1:68" x14ac:dyDescent="0.25">
      <c r="A9329" s="1"/>
      <c r="B9329" s="2"/>
      <c r="BJ9329" s="3"/>
      <c r="BL9329" s="3"/>
      <c r="BN9329" s="3"/>
      <c r="BP9329" s="3"/>
    </row>
    <row r="9330" spans="1:68" x14ac:dyDescent="0.25">
      <c r="A9330" s="1"/>
      <c r="B9330" s="2"/>
      <c r="BJ9330" s="3"/>
      <c r="BL9330" s="3"/>
      <c r="BN9330" s="3"/>
      <c r="BP9330" s="3"/>
    </row>
    <row r="9331" spans="1:68" x14ac:dyDescent="0.25">
      <c r="A9331" s="1"/>
      <c r="B9331" s="2"/>
      <c r="BJ9331" s="3"/>
      <c r="BL9331" s="3"/>
      <c r="BN9331" s="3"/>
      <c r="BP9331" s="3"/>
    </row>
    <row r="9332" spans="1:68" x14ac:dyDescent="0.25">
      <c r="A9332" s="1"/>
      <c r="B9332" s="2"/>
      <c r="BJ9332" s="3"/>
      <c r="BL9332" s="3"/>
      <c r="BN9332" s="3"/>
      <c r="BP9332" s="3"/>
    </row>
    <row r="9333" spans="1:68" x14ac:dyDescent="0.25">
      <c r="A9333" s="1"/>
      <c r="B9333" s="2"/>
      <c r="BJ9333" s="3"/>
      <c r="BL9333" s="3"/>
      <c r="BN9333" s="3"/>
      <c r="BP9333" s="3"/>
    </row>
    <row r="9334" spans="1:68" x14ac:dyDescent="0.25">
      <c r="A9334" s="1"/>
      <c r="B9334" s="2"/>
      <c r="BJ9334" s="3"/>
      <c r="BL9334" s="3"/>
      <c r="BN9334" s="3"/>
      <c r="BP9334" s="3"/>
    </row>
    <row r="9335" spans="1:68" x14ac:dyDescent="0.25">
      <c r="A9335" s="1"/>
      <c r="B9335" s="2"/>
      <c r="BJ9335" s="3"/>
      <c r="BL9335" s="3"/>
      <c r="BN9335" s="3"/>
      <c r="BP9335" s="3"/>
    </row>
    <row r="9336" spans="1:68" x14ac:dyDescent="0.25">
      <c r="A9336" s="1"/>
      <c r="B9336" s="2"/>
      <c r="BJ9336" s="3"/>
      <c r="BL9336" s="3"/>
      <c r="BN9336" s="3"/>
      <c r="BP9336" s="3"/>
    </row>
    <row r="9337" spans="1:68" x14ac:dyDescent="0.25">
      <c r="A9337" s="1"/>
      <c r="B9337" s="2"/>
      <c r="BJ9337" s="3"/>
      <c r="BL9337" s="3"/>
      <c r="BN9337" s="3"/>
      <c r="BP9337" s="3"/>
    </row>
    <row r="9338" spans="1:68" x14ac:dyDescent="0.25">
      <c r="A9338" s="1"/>
      <c r="B9338" s="2"/>
      <c r="BJ9338" s="3"/>
      <c r="BL9338" s="3"/>
      <c r="BN9338" s="3"/>
      <c r="BP9338" s="3"/>
    </row>
    <row r="9339" spans="1:68" x14ac:dyDescent="0.25">
      <c r="A9339" s="1"/>
      <c r="B9339" s="2"/>
      <c r="BJ9339" s="3"/>
      <c r="BL9339" s="3"/>
      <c r="BN9339" s="3"/>
      <c r="BP9339" s="3"/>
    </row>
    <row r="9340" spans="1:68" x14ac:dyDescent="0.25">
      <c r="A9340" s="1"/>
      <c r="B9340" s="2"/>
      <c r="BJ9340" s="3"/>
      <c r="BL9340" s="3"/>
      <c r="BN9340" s="3"/>
      <c r="BP9340" s="3"/>
    </row>
    <row r="9341" spans="1:68" x14ac:dyDescent="0.25">
      <c r="A9341" s="1"/>
      <c r="B9341" s="2"/>
      <c r="BJ9341" s="3"/>
      <c r="BL9341" s="3"/>
      <c r="BN9341" s="3"/>
      <c r="BP9341" s="3"/>
    </row>
    <row r="9342" spans="1:68" x14ac:dyDescent="0.25">
      <c r="A9342" s="1"/>
      <c r="B9342" s="2"/>
      <c r="BJ9342" s="3"/>
      <c r="BL9342" s="3"/>
      <c r="BN9342" s="3"/>
      <c r="BP9342" s="3"/>
    </row>
    <row r="9343" spans="1:68" x14ac:dyDescent="0.25">
      <c r="A9343" s="1"/>
      <c r="B9343" s="2"/>
      <c r="BJ9343" s="3"/>
      <c r="BL9343" s="3"/>
      <c r="BN9343" s="3"/>
      <c r="BP9343" s="3"/>
    </row>
    <row r="9344" spans="1:68" x14ac:dyDescent="0.25">
      <c r="A9344" s="1"/>
      <c r="B9344" s="2"/>
      <c r="BJ9344" s="3"/>
      <c r="BL9344" s="3"/>
      <c r="BN9344" s="3"/>
      <c r="BP9344" s="3"/>
    </row>
    <row r="9345" spans="1:68" x14ac:dyDescent="0.25">
      <c r="A9345" s="1"/>
      <c r="B9345" s="2"/>
      <c r="BJ9345" s="3"/>
      <c r="BL9345" s="3"/>
      <c r="BN9345" s="3"/>
      <c r="BP9345" s="3"/>
    </row>
    <row r="9346" spans="1:68" x14ac:dyDescent="0.25">
      <c r="A9346" s="1"/>
      <c r="B9346" s="2"/>
      <c r="BJ9346" s="3"/>
      <c r="BL9346" s="3"/>
      <c r="BN9346" s="3"/>
      <c r="BP9346" s="3"/>
    </row>
    <row r="9347" spans="1:68" x14ac:dyDescent="0.25">
      <c r="A9347" s="1"/>
      <c r="B9347" s="2"/>
      <c r="BJ9347" s="3"/>
      <c r="BL9347" s="3"/>
      <c r="BN9347" s="3"/>
      <c r="BP9347" s="3"/>
    </row>
    <row r="9348" spans="1:68" x14ac:dyDescent="0.25">
      <c r="A9348" s="1"/>
      <c r="B9348" s="2"/>
      <c r="BJ9348" s="3"/>
      <c r="BL9348" s="3"/>
      <c r="BN9348" s="3"/>
      <c r="BP9348" s="3"/>
    </row>
    <row r="9349" spans="1:68" x14ac:dyDescent="0.25">
      <c r="A9349" s="1"/>
      <c r="B9349" s="2"/>
      <c r="BJ9349" s="3"/>
      <c r="BL9349" s="3"/>
      <c r="BN9349" s="3"/>
      <c r="BP9349" s="3"/>
    </row>
    <row r="9350" spans="1:68" x14ac:dyDescent="0.25">
      <c r="A9350" s="1"/>
      <c r="B9350" s="2"/>
      <c r="BJ9350" s="3"/>
      <c r="BL9350" s="3"/>
      <c r="BN9350" s="3"/>
      <c r="BP9350" s="3"/>
    </row>
    <row r="9351" spans="1:68" x14ac:dyDescent="0.25">
      <c r="A9351" s="1"/>
      <c r="B9351" s="2"/>
      <c r="BJ9351" s="3"/>
      <c r="BL9351" s="3"/>
      <c r="BN9351" s="3"/>
      <c r="BP9351" s="3"/>
    </row>
    <row r="9352" spans="1:68" x14ac:dyDescent="0.25">
      <c r="A9352" s="1"/>
      <c r="B9352" s="2"/>
      <c r="BJ9352" s="3"/>
      <c r="BL9352" s="3"/>
      <c r="BN9352" s="3"/>
      <c r="BP9352" s="3"/>
    </row>
    <row r="9353" spans="1:68" x14ac:dyDescent="0.25">
      <c r="A9353" s="1"/>
      <c r="B9353" s="2"/>
      <c r="BJ9353" s="3"/>
      <c r="BL9353" s="3"/>
      <c r="BN9353" s="3"/>
      <c r="BP9353" s="3"/>
    </row>
    <row r="9354" spans="1:68" x14ac:dyDescent="0.25">
      <c r="A9354" s="1"/>
      <c r="B9354" s="2"/>
      <c r="BJ9354" s="3"/>
      <c r="BL9354" s="3"/>
      <c r="BN9354" s="3"/>
      <c r="BP9354" s="3"/>
    </row>
    <row r="9355" spans="1:68" x14ac:dyDescent="0.25">
      <c r="A9355" s="1"/>
      <c r="B9355" s="2"/>
      <c r="BJ9355" s="3"/>
      <c r="BL9355" s="3"/>
      <c r="BN9355" s="3"/>
      <c r="BP9355" s="3"/>
    </row>
    <row r="9356" spans="1:68" x14ac:dyDescent="0.25">
      <c r="A9356" s="1"/>
      <c r="B9356" s="2"/>
      <c r="BJ9356" s="3"/>
      <c r="BL9356" s="3"/>
      <c r="BN9356" s="3"/>
      <c r="BP9356" s="3"/>
    </row>
    <row r="9357" spans="1:68" x14ac:dyDescent="0.25">
      <c r="A9357" s="1"/>
      <c r="B9357" s="2"/>
      <c r="BJ9357" s="3"/>
      <c r="BL9357" s="3"/>
      <c r="BN9357" s="3"/>
      <c r="BP9357" s="3"/>
    </row>
    <row r="9358" spans="1:68" x14ac:dyDescent="0.25">
      <c r="A9358" s="1"/>
      <c r="B9358" s="2"/>
      <c r="BJ9358" s="3"/>
      <c r="BL9358" s="3"/>
      <c r="BN9358" s="3"/>
      <c r="BP9358" s="3"/>
    </row>
    <row r="9359" spans="1:68" x14ac:dyDescent="0.25">
      <c r="A9359" s="1"/>
      <c r="B9359" s="2"/>
      <c r="BJ9359" s="3"/>
      <c r="BL9359" s="3"/>
      <c r="BN9359" s="3"/>
      <c r="BP9359" s="3"/>
    </row>
    <row r="9360" spans="1:68" x14ac:dyDescent="0.25">
      <c r="A9360" s="1"/>
      <c r="B9360" s="2"/>
      <c r="BJ9360" s="3"/>
      <c r="BL9360" s="3"/>
      <c r="BN9360" s="3"/>
      <c r="BP9360" s="3"/>
    </row>
    <row r="9361" spans="1:68" x14ac:dyDescent="0.25">
      <c r="A9361" s="1"/>
      <c r="B9361" s="2"/>
      <c r="BJ9361" s="3"/>
      <c r="BL9361" s="3"/>
      <c r="BN9361" s="3"/>
      <c r="BP9361" s="3"/>
    </row>
    <row r="9362" spans="1:68" x14ac:dyDescent="0.25">
      <c r="A9362" s="1"/>
      <c r="B9362" s="2"/>
      <c r="BJ9362" s="3"/>
      <c r="BL9362" s="3"/>
      <c r="BN9362" s="3"/>
      <c r="BP9362" s="3"/>
    </row>
    <row r="9363" spans="1:68" x14ac:dyDescent="0.25">
      <c r="A9363" s="1"/>
      <c r="B9363" s="2"/>
      <c r="BJ9363" s="3"/>
      <c r="BL9363" s="3"/>
      <c r="BN9363" s="3"/>
      <c r="BP9363" s="3"/>
    </row>
    <row r="9364" spans="1:68" x14ac:dyDescent="0.25">
      <c r="A9364" s="1"/>
      <c r="B9364" s="2"/>
      <c r="BJ9364" s="3"/>
      <c r="BL9364" s="3"/>
      <c r="BN9364" s="3"/>
      <c r="BP9364" s="3"/>
    </row>
    <row r="9365" spans="1:68" x14ac:dyDescent="0.25">
      <c r="A9365" s="1"/>
      <c r="B9365" s="2"/>
      <c r="BJ9365" s="3"/>
      <c r="BL9365" s="3"/>
      <c r="BN9365" s="3"/>
      <c r="BP9365" s="3"/>
    </row>
    <row r="9366" spans="1:68" x14ac:dyDescent="0.25">
      <c r="A9366" s="1"/>
      <c r="B9366" s="2"/>
      <c r="BJ9366" s="3"/>
      <c r="BL9366" s="3"/>
      <c r="BN9366" s="3"/>
      <c r="BP9366" s="3"/>
    </row>
    <row r="9367" spans="1:68" x14ac:dyDescent="0.25">
      <c r="A9367" s="1"/>
      <c r="B9367" s="2"/>
      <c r="BJ9367" s="3"/>
      <c r="BL9367" s="3"/>
      <c r="BN9367" s="3"/>
      <c r="BP9367" s="3"/>
    </row>
    <row r="9368" spans="1:68" x14ac:dyDescent="0.25">
      <c r="A9368" s="1"/>
      <c r="B9368" s="2"/>
      <c r="BJ9368" s="3"/>
      <c r="BL9368" s="3"/>
      <c r="BN9368" s="3"/>
      <c r="BP9368" s="3"/>
    </row>
    <row r="9369" spans="1:68" x14ac:dyDescent="0.25">
      <c r="A9369" s="1"/>
      <c r="B9369" s="2"/>
      <c r="BJ9369" s="3"/>
      <c r="BL9369" s="3"/>
      <c r="BN9369" s="3"/>
      <c r="BP9369" s="3"/>
    </row>
    <row r="9370" spans="1:68" x14ac:dyDescent="0.25">
      <c r="A9370" s="1"/>
      <c r="B9370" s="2"/>
      <c r="BJ9370" s="3"/>
      <c r="BL9370" s="3"/>
      <c r="BN9370" s="3"/>
      <c r="BP9370" s="3"/>
    </row>
    <row r="9371" spans="1:68" x14ac:dyDescent="0.25">
      <c r="A9371" s="1"/>
      <c r="B9371" s="2"/>
      <c r="BJ9371" s="3"/>
      <c r="BL9371" s="3"/>
      <c r="BN9371" s="3"/>
      <c r="BP9371" s="3"/>
    </row>
    <row r="9372" spans="1:68" x14ac:dyDescent="0.25">
      <c r="A9372" s="1"/>
      <c r="B9372" s="2"/>
      <c r="BJ9372" s="3"/>
      <c r="BL9372" s="3"/>
      <c r="BN9372" s="3"/>
      <c r="BP9372" s="3"/>
    </row>
    <row r="9373" spans="1:68" x14ac:dyDescent="0.25">
      <c r="A9373" s="1"/>
      <c r="B9373" s="2"/>
      <c r="BJ9373" s="3"/>
      <c r="BL9373" s="3"/>
      <c r="BN9373" s="3"/>
      <c r="BP9373" s="3"/>
    </row>
    <row r="9374" spans="1:68" x14ac:dyDescent="0.25">
      <c r="A9374" s="1"/>
      <c r="B9374" s="2"/>
      <c r="BJ9374" s="3"/>
      <c r="BL9374" s="3"/>
      <c r="BN9374" s="3"/>
      <c r="BP9374" s="3"/>
    </row>
    <row r="9375" spans="1:68" x14ac:dyDescent="0.25">
      <c r="A9375" s="1"/>
      <c r="B9375" s="2"/>
      <c r="BJ9375" s="3"/>
      <c r="BL9375" s="3"/>
      <c r="BN9375" s="3"/>
      <c r="BP9375" s="3"/>
    </row>
    <row r="9376" spans="1:68" x14ac:dyDescent="0.25">
      <c r="A9376" s="1"/>
      <c r="B9376" s="2"/>
      <c r="BJ9376" s="3"/>
      <c r="BL9376" s="3"/>
      <c r="BN9376" s="3"/>
      <c r="BP9376" s="3"/>
    </row>
    <row r="9377" spans="1:68" x14ac:dyDescent="0.25">
      <c r="A9377" s="1"/>
      <c r="B9377" s="2"/>
      <c r="BJ9377" s="3"/>
      <c r="BL9377" s="3"/>
      <c r="BN9377" s="3"/>
      <c r="BP9377" s="3"/>
    </row>
    <row r="9378" spans="1:68" x14ac:dyDescent="0.25">
      <c r="A9378" s="1"/>
      <c r="B9378" s="2"/>
      <c r="BJ9378" s="3"/>
      <c r="BL9378" s="3"/>
      <c r="BN9378" s="3"/>
      <c r="BP9378" s="3"/>
    </row>
    <row r="9379" spans="1:68" x14ac:dyDescent="0.25">
      <c r="A9379" s="1"/>
      <c r="B9379" s="2"/>
      <c r="BJ9379" s="3"/>
      <c r="BL9379" s="3"/>
      <c r="BN9379" s="3"/>
      <c r="BP9379" s="3"/>
    </row>
    <row r="9380" spans="1:68" x14ac:dyDescent="0.25">
      <c r="A9380" s="1"/>
      <c r="B9380" s="2"/>
      <c r="BJ9380" s="3"/>
      <c r="BL9380" s="3"/>
      <c r="BN9380" s="3"/>
      <c r="BP9380" s="3"/>
    </row>
    <row r="9381" spans="1:68" x14ac:dyDescent="0.25">
      <c r="A9381" s="1"/>
      <c r="B9381" s="2"/>
      <c r="BJ9381" s="3"/>
      <c r="BL9381" s="3"/>
      <c r="BN9381" s="3"/>
      <c r="BP9381" s="3"/>
    </row>
    <row r="9382" spans="1:68" x14ac:dyDescent="0.25">
      <c r="A9382" s="1"/>
      <c r="B9382" s="2"/>
      <c r="BJ9382" s="3"/>
      <c r="BL9382" s="3"/>
      <c r="BN9382" s="3"/>
      <c r="BP9382" s="3"/>
    </row>
    <row r="9383" spans="1:68" x14ac:dyDescent="0.25">
      <c r="A9383" s="1"/>
      <c r="B9383" s="2"/>
      <c r="BJ9383" s="3"/>
      <c r="BL9383" s="3"/>
      <c r="BN9383" s="3"/>
      <c r="BP9383" s="3"/>
    </row>
    <row r="9384" spans="1:68" x14ac:dyDescent="0.25">
      <c r="A9384" s="1"/>
      <c r="B9384" s="2"/>
      <c r="BJ9384" s="3"/>
      <c r="BL9384" s="3"/>
      <c r="BN9384" s="3"/>
      <c r="BP9384" s="3"/>
    </row>
    <row r="9385" spans="1:68" x14ac:dyDescent="0.25">
      <c r="A9385" s="1"/>
      <c r="B9385" s="2"/>
      <c r="BJ9385" s="3"/>
      <c r="BL9385" s="3"/>
      <c r="BN9385" s="3"/>
      <c r="BP9385" s="3"/>
    </row>
    <row r="9386" spans="1:68" x14ac:dyDescent="0.25">
      <c r="A9386" s="1"/>
      <c r="B9386" s="2"/>
      <c r="BJ9386" s="3"/>
      <c r="BL9386" s="3"/>
      <c r="BN9386" s="3"/>
      <c r="BP9386" s="3"/>
    </row>
    <row r="9387" spans="1:68" x14ac:dyDescent="0.25">
      <c r="A9387" s="1"/>
      <c r="B9387" s="2"/>
      <c r="BJ9387" s="3"/>
      <c r="BL9387" s="3"/>
      <c r="BN9387" s="3"/>
      <c r="BP9387" s="3"/>
    </row>
    <row r="9388" spans="1:68" x14ac:dyDescent="0.25">
      <c r="A9388" s="1"/>
      <c r="B9388" s="2"/>
      <c r="BJ9388" s="3"/>
      <c r="BL9388" s="3"/>
      <c r="BN9388" s="3"/>
      <c r="BP9388" s="3"/>
    </row>
    <row r="9389" spans="1:68" x14ac:dyDescent="0.25">
      <c r="A9389" s="1"/>
      <c r="B9389" s="2"/>
      <c r="BJ9389" s="3"/>
      <c r="BL9389" s="3"/>
      <c r="BN9389" s="3"/>
      <c r="BP9389" s="3"/>
    </row>
    <row r="9390" spans="1:68" x14ac:dyDescent="0.25">
      <c r="A9390" s="1"/>
      <c r="B9390" s="2"/>
      <c r="BJ9390" s="3"/>
      <c r="BL9390" s="3"/>
      <c r="BN9390" s="3"/>
      <c r="BP9390" s="3"/>
    </row>
    <row r="9391" spans="1:68" x14ac:dyDescent="0.25">
      <c r="A9391" s="1"/>
      <c r="B9391" s="2"/>
      <c r="BJ9391" s="3"/>
      <c r="BL9391" s="3"/>
      <c r="BN9391" s="3"/>
      <c r="BP9391" s="3"/>
    </row>
    <row r="9392" spans="1:68" x14ac:dyDescent="0.25">
      <c r="A9392" s="1"/>
      <c r="B9392" s="2"/>
      <c r="BJ9392" s="3"/>
      <c r="BL9392" s="3"/>
      <c r="BN9392" s="3"/>
      <c r="BP9392" s="3"/>
    </row>
    <row r="9393" spans="1:68" x14ac:dyDescent="0.25">
      <c r="A9393" s="1"/>
      <c r="B9393" s="2"/>
      <c r="BJ9393" s="3"/>
      <c r="BL9393" s="3"/>
      <c r="BN9393" s="3"/>
      <c r="BP9393" s="3"/>
    </row>
    <row r="9394" spans="1:68" x14ac:dyDescent="0.25">
      <c r="A9394" s="1"/>
      <c r="B9394" s="2"/>
      <c r="BJ9394" s="3"/>
      <c r="BL9394" s="3"/>
      <c r="BN9394" s="3"/>
      <c r="BP9394" s="3"/>
    </row>
    <row r="9395" spans="1:68" x14ac:dyDescent="0.25">
      <c r="A9395" s="1"/>
      <c r="B9395" s="2"/>
      <c r="BJ9395" s="3"/>
      <c r="BL9395" s="3"/>
      <c r="BN9395" s="3"/>
      <c r="BP9395" s="3"/>
    </row>
    <row r="9396" spans="1:68" x14ac:dyDescent="0.25">
      <c r="A9396" s="1"/>
      <c r="B9396" s="2"/>
      <c r="BJ9396" s="3"/>
      <c r="BL9396" s="3"/>
      <c r="BN9396" s="3"/>
      <c r="BP9396" s="3"/>
    </row>
    <row r="9397" spans="1:68" x14ac:dyDescent="0.25">
      <c r="A9397" s="1"/>
      <c r="B9397" s="2"/>
      <c r="BJ9397" s="3"/>
      <c r="BL9397" s="3"/>
      <c r="BN9397" s="3"/>
      <c r="BP9397" s="3"/>
    </row>
    <row r="9398" spans="1:68" x14ac:dyDescent="0.25">
      <c r="A9398" s="1"/>
      <c r="B9398" s="2"/>
      <c r="BJ9398" s="3"/>
      <c r="BL9398" s="3"/>
      <c r="BN9398" s="3"/>
      <c r="BP9398" s="3"/>
    </row>
    <row r="9399" spans="1:68" x14ac:dyDescent="0.25">
      <c r="A9399" s="1"/>
      <c r="B9399" s="2"/>
      <c r="BJ9399" s="3"/>
      <c r="BL9399" s="3"/>
      <c r="BN9399" s="3"/>
      <c r="BP9399" s="3"/>
    </row>
    <row r="9400" spans="1:68" x14ac:dyDescent="0.25">
      <c r="A9400" s="1"/>
      <c r="B9400" s="2"/>
      <c r="BJ9400" s="3"/>
      <c r="BL9400" s="3"/>
      <c r="BN9400" s="3"/>
      <c r="BP9400" s="3"/>
    </row>
    <row r="9401" spans="1:68" x14ac:dyDescent="0.25">
      <c r="A9401" s="1"/>
      <c r="B9401" s="2"/>
      <c r="BJ9401" s="3"/>
      <c r="BL9401" s="3"/>
      <c r="BN9401" s="3"/>
      <c r="BP9401" s="3"/>
    </row>
    <row r="9402" spans="1:68" x14ac:dyDescent="0.25">
      <c r="A9402" s="1"/>
      <c r="B9402" s="2"/>
      <c r="BJ9402" s="3"/>
      <c r="BL9402" s="3"/>
      <c r="BN9402" s="3"/>
      <c r="BP9402" s="3"/>
    </row>
    <row r="9403" spans="1:68" x14ac:dyDescent="0.25">
      <c r="A9403" s="1"/>
      <c r="B9403" s="2"/>
      <c r="BJ9403" s="3"/>
      <c r="BL9403" s="3"/>
      <c r="BN9403" s="3"/>
      <c r="BP9403" s="3"/>
    </row>
    <row r="9404" spans="1:68" x14ac:dyDescent="0.25">
      <c r="A9404" s="1"/>
      <c r="B9404" s="2"/>
      <c r="BJ9404" s="3"/>
      <c r="BL9404" s="3"/>
      <c r="BN9404" s="3"/>
      <c r="BP9404" s="3"/>
    </row>
    <row r="9405" spans="1:68" x14ac:dyDescent="0.25">
      <c r="A9405" s="1"/>
      <c r="B9405" s="2"/>
      <c r="BJ9405" s="3"/>
      <c r="BL9405" s="3"/>
      <c r="BN9405" s="3"/>
      <c r="BP9405" s="3"/>
    </row>
    <row r="9406" spans="1:68" x14ac:dyDescent="0.25">
      <c r="A9406" s="1"/>
      <c r="B9406" s="2"/>
      <c r="BJ9406" s="3"/>
      <c r="BL9406" s="3"/>
      <c r="BN9406" s="3"/>
      <c r="BP9406" s="3"/>
    </row>
    <row r="9407" spans="1:68" x14ac:dyDescent="0.25">
      <c r="A9407" s="1"/>
      <c r="B9407" s="2"/>
      <c r="BJ9407" s="3"/>
      <c r="BL9407" s="3"/>
      <c r="BN9407" s="3"/>
      <c r="BP9407" s="3"/>
    </row>
    <row r="9408" spans="1:68" x14ac:dyDescent="0.25">
      <c r="A9408" s="1"/>
      <c r="B9408" s="2"/>
      <c r="BJ9408" s="3"/>
      <c r="BL9408" s="3"/>
      <c r="BN9408" s="3"/>
      <c r="BP9408" s="3"/>
    </row>
    <row r="9409" spans="1:68" x14ac:dyDescent="0.25">
      <c r="A9409" s="1"/>
      <c r="B9409" s="2"/>
      <c r="BJ9409" s="3"/>
      <c r="BL9409" s="3"/>
      <c r="BN9409" s="3"/>
      <c r="BP9409" s="3"/>
    </row>
    <row r="9410" spans="1:68" x14ac:dyDescent="0.25">
      <c r="A9410" s="1"/>
      <c r="B9410" s="2"/>
      <c r="BJ9410" s="3"/>
      <c r="BL9410" s="3"/>
      <c r="BN9410" s="3"/>
      <c r="BP9410" s="3"/>
    </row>
    <row r="9411" spans="1:68" x14ac:dyDescent="0.25">
      <c r="A9411" s="1"/>
      <c r="B9411" s="2"/>
      <c r="BJ9411" s="3"/>
      <c r="BL9411" s="3"/>
      <c r="BN9411" s="3"/>
      <c r="BP9411" s="3"/>
    </row>
    <row r="9412" spans="1:68" x14ac:dyDescent="0.25">
      <c r="A9412" s="1"/>
      <c r="B9412" s="2"/>
      <c r="BJ9412" s="3"/>
      <c r="BL9412" s="3"/>
      <c r="BN9412" s="3"/>
      <c r="BP9412" s="3"/>
    </row>
    <row r="9413" spans="1:68" x14ac:dyDescent="0.25">
      <c r="A9413" s="1"/>
      <c r="B9413" s="2"/>
      <c r="BJ9413" s="3"/>
      <c r="BL9413" s="3"/>
      <c r="BN9413" s="3"/>
      <c r="BP9413" s="3"/>
    </row>
    <row r="9414" spans="1:68" x14ac:dyDescent="0.25">
      <c r="A9414" s="1"/>
      <c r="B9414" s="2"/>
      <c r="BJ9414" s="3"/>
      <c r="BL9414" s="3"/>
      <c r="BN9414" s="3"/>
      <c r="BP9414" s="3"/>
    </row>
    <row r="9415" spans="1:68" x14ac:dyDescent="0.25">
      <c r="A9415" s="1"/>
      <c r="B9415" s="2"/>
      <c r="BJ9415" s="3"/>
      <c r="BL9415" s="3"/>
      <c r="BN9415" s="3"/>
      <c r="BP9415" s="3"/>
    </row>
    <row r="9416" spans="1:68" x14ac:dyDescent="0.25">
      <c r="A9416" s="1"/>
      <c r="B9416" s="2"/>
      <c r="BJ9416" s="3"/>
      <c r="BL9416" s="3"/>
      <c r="BN9416" s="3"/>
      <c r="BP9416" s="3"/>
    </row>
    <row r="9417" spans="1:68" x14ac:dyDescent="0.25">
      <c r="A9417" s="1"/>
      <c r="B9417" s="2"/>
      <c r="BJ9417" s="3"/>
      <c r="BL9417" s="3"/>
      <c r="BN9417" s="3"/>
      <c r="BP9417" s="3"/>
    </row>
    <row r="9418" spans="1:68" x14ac:dyDescent="0.25">
      <c r="A9418" s="1"/>
      <c r="B9418" s="2"/>
      <c r="BJ9418" s="3"/>
      <c r="BL9418" s="3"/>
      <c r="BN9418" s="3"/>
      <c r="BP9418" s="3"/>
    </row>
    <row r="9419" spans="1:68" x14ac:dyDescent="0.25">
      <c r="A9419" s="1"/>
      <c r="B9419" s="2"/>
      <c r="BJ9419" s="3"/>
      <c r="BL9419" s="3"/>
      <c r="BN9419" s="3"/>
      <c r="BP9419" s="3"/>
    </row>
    <row r="9420" spans="1:68" x14ac:dyDescent="0.25">
      <c r="A9420" s="1"/>
      <c r="B9420" s="2"/>
      <c r="BJ9420" s="3"/>
      <c r="BL9420" s="3"/>
      <c r="BN9420" s="3"/>
      <c r="BP9420" s="3"/>
    </row>
    <row r="9421" spans="1:68" x14ac:dyDescent="0.25">
      <c r="A9421" s="1"/>
      <c r="B9421" s="2"/>
      <c r="BJ9421" s="3"/>
      <c r="BL9421" s="3"/>
      <c r="BN9421" s="3"/>
      <c r="BP9421" s="3"/>
    </row>
    <row r="9422" spans="1:68" x14ac:dyDescent="0.25">
      <c r="A9422" s="1"/>
      <c r="B9422" s="2"/>
      <c r="BJ9422" s="3"/>
      <c r="BL9422" s="3"/>
      <c r="BN9422" s="3"/>
      <c r="BP9422" s="3"/>
    </row>
    <row r="9423" spans="1:68" x14ac:dyDescent="0.25">
      <c r="A9423" s="1"/>
      <c r="B9423" s="2"/>
      <c r="BJ9423" s="3"/>
      <c r="BL9423" s="3"/>
      <c r="BN9423" s="3"/>
      <c r="BP9423" s="3"/>
    </row>
    <row r="9424" spans="1:68" x14ac:dyDescent="0.25">
      <c r="A9424" s="1"/>
      <c r="B9424" s="2"/>
      <c r="BJ9424" s="3"/>
      <c r="BL9424" s="3"/>
      <c r="BN9424" s="3"/>
      <c r="BP9424" s="3"/>
    </row>
    <row r="9425" spans="1:68" x14ac:dyDescent="0.25">
      <c r="A9425" s="1"/>
      <c r="B9425" s="2"/>
      <c r="BJ9425" s="3"/>
      <c r="BL9425" s="3"/>
      <c r="BN9425" s="3"/>
      <c r="BP9425" s="3"/>
    </row>
    <row r="9426" spans="1:68" x14ac:dyDescent="0.25">
      <c r="A9426" s="1"/>
      <c r="B9426" s="2"/>
      <c r="BJ9426" s="3"/>
      <c r="BL9426" s="3"/>
      <c r="BN9426" s="3"/>
      <c r="BP9426" s="3"/>
    </row>
    <row r="9427" spans="1:68" x14ac:dyDescent="0.25">
      <c r="A9427" s="1"/>
      <c r="B9427" s="2"/>
      <c r="BJ9427" s="3"/>
      <c r="BL9427" s="3"/>
      <c r="BN9427" s="3"/>
      <c r="BP9427" s="3"/>
    </row>
    <row r="9428" spans="1:68" x14ac:dyDescent="0.25">
      <c r="A9428" s="1"/>
      <c r="B9428" s="2"/>
      <c r="BJ9428" s="3"/>
      <c r="BL9428" s="3"/>
      <c r="BN9428" s="3"/>
      <c r="BP9428" s="3"/>
    </row>
    <row r="9429" spans="1:68" x14ac:dyDescent="0.25">
      <c r="A9429" s="1"/>
      <c r="B9429" s="2"/>
      <c r="BJ9429" s="3"/>
      <c r="BL9429" s="3"/>
      <c r="BN9429" s="3"/>
      <c r="BP9429" s="3"/>
    </row>
    <row r="9430" spans="1:68" x14ac:dyDescent="0.25">
      <c r="A9430" s="1"/>
      <c r="B9430" s="2"/>
      <c r="BJ9430" s="3"/>
      <c r="BL9430" s="3"/>
      <c r="BN9430" s="3"/>
      <c r="BP9430" s="3"/>
    </row>
    <row r="9431" spans="1:68" x14ac:dyDescent="0.25">
      <c r="A9431" s="1"/>
      <c r="B9431" s="2"/>
      <c r="BJ9431" s="3"/>
      <c r="BL9431" s="3"/>
      <c r="BN9431" s="3"/>
      <c r="BP9431" s="3"/>
    </row>
    <row r="9432" spans="1:68" x14ac:dyDescent="0.25">
      <c r="A9432" s="1"/>
      <c r="B9432" s="2"/>
      <c r="BJ9432" s="3"/>
      <c r="BL9432" s="3"/>
      <c r="BN9432" s="3"/>
      <c r="BP9432" s="3"/>
    </row>
    <row r="9433" spans="1:68" x14ac:dyDescent="0.25">
      <c r="A9433" s="1"/>
      <c r="B9433" s="2"/>
      <c r="BJ9433" s="3"/>
      <c r="BL9433" s="3"/>
      <c r="BN9433" s="3"/>
      <c r="BP9433" s="3"/>
    </row>
    <row r="9434" spans="1:68" x14ac:dyDescent="0.25">
      <c r="A9434" s="1"/>
      <c r="B9434" s="2"/>
      <c r="BJ9434" s="3"/>
      <c r="BL9434" s="3"/>
      <c r="BN9434" s="3"/>
      <c r="BP9434" s="3"/>
    </row>
    <row r="9435" spans="1:68" x14ac:dyDescent="0.25">
      <c r="A9435" s="1"/>
      <c r="B9435" s="2"/>
      <c r="BJ9435" s="3"/>
      <c r="BL9435" s="3"/>
      <c r="BN9435" s="3"/>
      <c r="BP9435" s="3"/>
    </row>
    <row r="9436" spans="1:68" x14ac:dyDescent="0.25">
      <c r="A9436" s="1"/>
      <c r="B9436" s="2"/>
      <c r="BJ9436" s="3"/>
      <c r="BL9436" s="3"/>
      <c r="BN9436" s="3"/>
      <c r="BP9436" s="3"/>
    </row>
    <row r="9437" spans="1:68" x14ac:dyDescent="0.25">
      <c r="A9437" s="1"/>
      <c r="B9437" s="2"/>
      <c r="BJ9437" s="3"/>
      <c r="BL9437" s="3"/>
      <c r="BN9437" s="3"/>
      <c r="BP9437" s="3"/>
    </row>
    <row r="9438" spans="1:68" x14ac:dyDescent="0.25">
      <c r="A9438" s="1"/>
      <c r="B9438" s="2"/>
      <c r="BJ9438" s="3"/>
      <c r="BL9438" s="3"/>
      <c r="BN9438" s="3"/>
      <c r="BP9438" s="3"/>
    </row>
    <row r="9439" spans="1:68" x14ac:dyDescent="0.25">
      <c r="A9439" s="1"/>
      <c r="B9439" s="2"/>
      <c r="BJ9439" s="3"/>
      <c r="BL9439" s="3"/>
      <c r="BN9439" s="3"/>
      <c r="BP9439" s="3"/>
    </row>
    <row r="9440" spans="1:68" x14ac:dyDescent="0.25">
      <c r="A9440" s="1"/>
      <c r="B9440" s="2"/>
      <c r="BJ9440" s="3"/>
      <c r="BL9440" s="3"/>
      <c r="BN9440" s="3"/>
      <c r="BP9440" s="3"/>
    </row>
    <row r="9441" spans="1:68" x14ac:dyDescent="0.25">
      <c r="A9441" s="1"/>
      <c r="B9441" s="2"/>
      <c r="BJ9441" s="3"/>
      <c r="BL9441" s="3"/>
      <c r="BN9441" s="3"/>
      <c r="BP9441" s="3"/>
    </row>
    <row r="9442" spans="1:68" x14ac:dyDescent="0.25">
      <c r="A9442" s="1"/>
      <c r="B9442" s="2"/>
      <c r="BJ9442" s="3"/>
      <c r="BL9442" s="3"/>
      <c r="BN9442" s="3"/>
      <c r="BP9442" s="3"/>
    </row>
    <row r="9443" spans="1:68" x14ac:dyDescent="0.25">
      <c r="A9443" s="1"/>
      <c r="B9443" s="2"/>
      <c r="BJ9443" s="3"/>
      <c r="BL9443" s="3"/>
      <c r="BN9443" s="3"/>
      <c r="BP9443" s="3"/>
    </row>
    <row r="9444" spans="1:68" x14ac:dyDescent="0.25">
      <c r="A9444" s="1"/>
      <c r="B9444" s="2"/>
      <c r="BJ9444" s="3"/>
      <c r="BL9444" s="3"/>
      <c r="BN9444" s="3"/>
      <c r="BP9444" s="3"/>
    </row>
    <row r="9445" spans="1:68" x14ac:dyDescent="0.25">
      <c r="A9445" s="1"/>
      <c r="B9445" s="2"/>
      <c r="BJ9445" s="3"/>
      <c r="BL9445" s="3"/>
      <c r="BN9445" s="3"/>
      <c r="BP9445" s="3"/>
    </row>
    <row r="9446" spans="1:68" x14ac:dyDescent="0.25">
      <c r="A9446" s="1"/>
      <c r="B9446" s="2"/>
      <c r="BJ9446" s="3"/>
      <c r="BL9446" s="3"/>
      <c r="BN9446" s="3"/>
      <c r="BP9446" s="3"/>
    </row>
    <row r="9447" spans="1:68" x14ac:dyDescent="0.25">
      <c r="A9447" s="1"/>
      <c r="B9447" s="2"/>
      <c r="BJ9447" s="3"/>
      <c r="BL9447" s="3"/>
      <c r="BN9447" s="3"/>
      <c r="BP9447" s="3"/>
    </row>
    <row r="9448" spans="1:68" x14ac:dyDescent="0.25">
      <c r="A9448" s="1"/>
      <c r="B9448" s="2"/>
      <c r="BJ9448" s="3"/>
      <c r="BL9448" s="3"/>
      <c r="BN9448" s="3"/>
      <c r="BP9448" s="3"/>
    </row>
    <row r="9449" spans="1:68" x14ac:dyDescent="0.25">
      <c r="A9449" s="1"/>
      <c r="B9449" s="2"/>
      <c r="BJ9449" s="3"/>
      <c r="BL9449" s="3"/>
      <c r="BN9449" s="3"/>
      <c r="BP9449" s="3"/>
    </row>
    <row r="9450" spans="1:68" x14ac:dyDescent="0.25">
      <c r="A9450" s="1"/>
      <c r="B9450" s="2"/>
      <c r="BJ9450" s="3"/>
      <c r="BL9450" s="3"/>
      <c r="BN9450" s="3"/>
      <c r="BP9450" s="3"/>
    </row>
    <row r="9451" spans="1:68" x14ac:dyDescent="0.25">
      <c r="A9451" s="1"/>
      <c r="B9451" s="2"/>
      <c r="BJ9451" s="3"/>
      <c r="BL9451" s="3"/>
      <c r="BN9451" s="3"/>
      <c r="BP9451" s="3"/>
    </row>
    <row r="9452" spans="1:68" x14ac:dyDescent="0.25">
      <c r="A9452" s="1"/>
      <c r="B9452" s="2"/>
      <c r="BJ9452" s="3"/>
      <c r="BL9452" s="3"/>
      <c r="BN9452" s="3"/>
      <c r="BP9452" s="3"/>
    </row>
    <row r="9453" spans="1:68" x14ac:dyDescent="0.25">
      <c r="A9453" s="1"/>
      <c r="B9453" s="2"/>
      <c r="BJ9453" s="3"/>
      <c r="BL9453" s="3"/>
      <c r="BN9453" s="3"/>
      <c r="BP9453" s="3"/>
    </row>
    <row r="9454" spans="1:68" x14ac:dyDescent="0.25">
      <c r="A9454" s="1"/>
      <c r="B9454" s="2"/>
      <c r="BJ9454" s="3"/>
      <c r="BL9454" s="3"/>
      <c r="BN9454" s="3"/>
      <c r="BP9454" s="3"/>
    </row>
    <row r="9455" spans="1:68" x14ac:dyDescent="0.25">
      <c r="A9455" s="1"/>
      <c r="B9455" s="2"/>
      <c r="BJ9455" s="3"/>
      <c r="BL9455" s="3"/>
      <c r="BN9455" s="3"/>
      <c r="BP9455" s="3"/>
    </row>
    <row r="9456" spans="1:68" x14ac:dyDescent="0.25">
      <c r="A9456" s="1"/>
      <c r="B9456" s="2"/>
      <c r="BJ9456" s="3"/>
      <c r="BL9456" s="3"/>
      <c r="BN9456" s="3"/>
      <c r="BP9456" s="3"/>
    </row>
    <row r="9457" spans="1:68" x14ac:dyDescent="0.25">
      <c r="A9457" s="1"/>
      <c r="B9457" s="2"/>
      <c r="BJ9457" s="3"/>
      <c r="BL9457" s="3"/>
      <c r="BN9457" s="3"/>
      <c r="BP9457" s="3"/>
    </row>
    <row r="9458" spans="1:68" x14ac:dyDescent="0.25">
      <c r="A9458" s="1"/>
      <c r="B9458" s="2"/>
      <c r="BJ9458" s="3"/>
      <c r="BL9458" s="3"/>
      <c r="BN9458" s="3"/>
      <c r="BP9458" s="3"/>
    </row>
    <row r="9459" spans="1:68" x14ac:dyDescent="0.25">
      <c r="A9459" s="1"/>
      <c r="B9459" s="2"/>
      <c r="BJ9459" s="3"/>
      <c r="BL9459" s="3"/>
      <c r="BN9459" s="3"/>
      <c r="BP9459" s="3"/>
    </row>
    <row r="9460" spans="1:68" x14ac:dyDescent="0.25">
      <c r="A9460" s="1"/>
      <c r="B9460" s="2"/>
      <c r="BJ9460" s="3"/>
      <c r="BL9460" s="3"/>
      <c r="BN9460" s="3"/>
      <c r="BP9460" s="3"/>
    </row>
    <row r="9461" spans="1:68" x14ac:dyDescent="0.25">
      <c r="A9461" s="1"/>
      <c r="B9461" s="2"/>
      <c r="BJ9461" s="3"/>
      <c r="BL9461" s="3"/>
      <c r="BN9461" s="3"/>
      <c r="BP9461" s="3"/>
    </row>
    <row r="9462" spans="1:68" x14ac:dyDescent="0.25">
      <c r="A9462" s="1"/>
      <c r="B9462" s="2"/>
      <c r="BJ9462" s="3"/>
      <c r="BL9462" s="3"/>
      <c r="BN9462" s="3"/>
      <c r="BP9462" s="3"/>
    </row>
    <row r="9463" spans="1:68" x14ac:dyDescent="0.25">
      <c r="A9463" s="1"/>
      <c r="B9463" s="2"/>
      <c r="BJ9463" s="3"/>
      <c r="BL9463" s="3"/>
      <c r="BN9463" s="3"/>
      <c r="BP9463" s="3"/>
    </row>
    <row r="9464" spans="1:68" x14ac:dyDescent="0.25">
      <c r="A9464" s="1"/>
      <c r="B9464" s="2"/>
      <c r="BJ9464" s="3"/>
      <c r="BL9464" s="3"/>
      <c r="BN9464" s="3"/>
      <c r="BP9464" s="3"/>
    </row>
    <row r="9465" spans="1:68" x14ac:dyDescent="0.25">
      <c r="A9465" s="1"/>
      <c r="B9465" s="2"/>
      <c r="BJ9465" s="3"/>
      <c r="BL9465" s="3"/>
      <c r="BN9465" s="3"/>
      <c r="BP9465" s="3"/>
    </row>
    <row r="9466" spans="1:68" x14ac:dyDescent="0.25">
      <c r="A9466" s="1"/>
      <c r="B9466" s="2"/>
      <c r="BJ9466" s="3"/>
      <c r="BL9466" s="3"/>
      <c r="BN9466" s="3"/>
      <c r="BP9466" s="3"/>
    </row>
    <row r="9467" spans="1:68" x14ac:dyDescent="0.25">
      <c r="A9467" s="1"/>
      <c r="B9467" s="2"/>
      <c r="BJ9467" s="3"/>
      <c r="BL9467" s="3"/>
      <c r="BN9467" s="3"/>
      <c r="BP9467" s="3"/>
    </row>
    <row r="9468" spans="1:68" x14ac:dyDescent="0.25">
      <c r="A9468" s="1"/>
      <c r="B9468" s="2"/>
      <c r="BJ9468" s="3"/>
      <c r="BL9468" s="3"/>
      <c r="BN9468" s="3"/>
      <c r="BP9468" s="3"/>
    </row>
    <row r="9469" spans="1:68" x14ac:dyDescent="0.25">
      <c r="A9469" s="1"/>
      <c r="B9469" s="2"/>
      <c r="BJ9469" s="3"/>
      <c r="BL9469" s="3"/>
      <c r="BN9469" s="3"/>
      <c r="BP9469" s="3"/>
    </row>
    <row r="9470" spans="1:68" x14ac:dyDescent="0.25">
      <c r="A9470" s="1"/>
      <c r="B9470" s="2"/>
      <c r="BJ9470" s="3"/>
      <c r="BL9470" s="3"/>
      <c r="BN9470" s="3"/>
      <c r="BP9470" s="3"/>
    </row>
    <row r="9471" spans="1:68" x14ac:dyDescent="0.25">
      <c r="A9471" s="1"/>
      <c r="B9471" s="2"/>
      <c r="BJ9471" s="3"/>
      <c r="BL9471" s="3"/>
      <c r="BN9471" s="3"/>
      <c r="BP9471" s="3"/>
    </row>
    <row r="9472" spans="1:68" x14ac:dyDescent="0.25">
      <c r="A9472" s="1"/>
      <c r="B9472" s="2"/>
      <c r="BJ9472" s="3"/>
      <c r="BL9472" s="3"/>
      <c r="BN9472" s="3"/>
      <c r="BP9472" s="3"/>
    </row>
    <row r="9473" spans="1:68" x14ac:dyDescent="0.25">
      <c r="A9473" s="1"/>
      <c r="B9473" s="2"/>
      <c r="BJ9473" s="3"/>
      <c r="BL9473" s="3"/>
      <c r="BN9473" s="3"/>
      <c r="BP9473" s="3"/>
    </row>
    <row r="9474" spans="1:68" x14ac:dyDescent="0.25">
      <c r="A9474" s="1"/>
      <c r="B9474" s="2"/>
      <c r="BJ9474" s="3"/>
      <c r="BL9474" s="3"/>
      <c r="BN9474" s="3"/>
      <c r="BP9474" s="3"/>
    </row>
    <row r="9475" spans="1:68" x14ac:dyDescent="0.25">
      <c r="A9475" s="1"/>
      <c r="B9475" s="2"/>
      <c r="BJ9475" s="3"/>
      <c r="BL9475" s="3"/>
      <c r="BN9475" s="3"/>
      <c r="BP9475" s="3"/>
    </row>
    <row r="9476" spans="1:68" x14ac:dyDescent="0.25">
      <c r="A9476" s="1"/>
      <c r="B9476" s="2"/>
      <c r="BJ9476" s="3"/>
      <c r="BL9476" s="3"/>
      <c r="BN9476" s="3"/>
      <c r="BP9476" s="3"/>
    </row>
    <row r="9477" spans="1:68" x14ac:dyDescent="0.25">
      <c r="A9477" s="1"/>
      <c r="B9477" s="2"/>
      <c r="BJ9477" s="3"/>
      <c r="BL9477" s="3"/>
      <c r="BN9477" s="3"/>
      <c r="BP9477" s="3"/>
    </row>
    <row r="9478" spans="1:68" x14ac:dyDescent="0.25">
      <c r="A9478" s="1"/>
      <c r="B9478" s="2"/>
      <c r="BJ9478" s="3"/>
      <c r="BL9478" s="3"/>
      <c r="BN9478" s="3"/>
      <c r="BP9478" s="3"/>
    </row>
    <row r="9479" spans="1:68" x14ac:dyDescent="0.25">
      <c r="A9479" s="1"/>
      <c r="B9479" s="2"/>
      <c r="BJ9479" s="3"/>
      <c r="BL9479" s="3"/>
      <c r="BN9479" s="3"/>
      <c r="BP9479" s="3"/>
    </row>
    <row r="9480" spans="1:68" x14ac:dyDescent="0.25">
      <c r="A9480" s="1"/>
      <c r="B9480" s="2"/>
      <c r="BJ9480" s="3"/>
      <c r="BL9480" s="3"/>
      <c r="BN9480" s="3"/>
      <c r="BP9480" s="3"/>
    </row>
    <row r="9481" spans="1:68" x14ac:dyDescent="0.25">
      <c r="A9481" s="1"/>
      <c r="B9481" s="2"/>
      <c r="BJ9481" s="3"/>
      <c r="BL9481" s="3"/>
      <c r="BN9481" s="3"/>
      <c r="BP9481" s="3"/>
    </row>
    <row r="9482" spans="1:68" x14ac:dyDescent="0.25">
      <c r="A9482" s="1"/>
      <c r="B9482" s="2"/>
      <c r="BJ9482" s="3"/>
      <c r="BL9482" s="3"/>
      <c r="BN9482" s="3"/>
      <c r="BP9482" s="3"/>
    </row>
    <row r="9483" spans="1:68" x14ac:dyDescent="0.25">
      <c r="A9483" s="1"/>
      <c r="B9483" s="2"/>
      <c r="BJ9483" s="3"/>
      <c r="BL9483" s="3"/>
      <c r="BN9483" s="3"/>
      <c r="BP9483" s="3"/>
    </row>
    <row r="9484" spans="1:68" x14ac:dyDescent="0.25">
      <c r="A9484" s="1"/>
      <c r="B9484" s="2"/>
      <c r="BJ9484" s="3"/>
      <c r="BL9484" s="3"/>
      <c r="BN9484" s="3"/>
      <c r="BP9484" s="3"/>
    </row>
    <row r="9485" spans="1:68" x14ac:dyDescent="0.25">
      <c r="A9485" s="1"/>
      <c r="B9485" s="2"/>
      <c r="BJ9485" s="3"/>
      <c r="BL9485" s="3"/>
      <c r="BN9485" s="3"/>
      <c r="BP9485" s="3"/>
    </row>
    <row r="9486" spans="1:68" x14ac:dyDescent="0.25">
      <c r="A9486" s="1"/>
      <c r="B9486" s="2"/>
      <c r="BJ9486" s="3"/>
      <c r="BL9486" s="3"/>
      <c r="BN9486" s="3"/>
      <c r="BP9486" s="3"/>
    </row>
    <row r="9487" spans="1:68" x14ac:dyDescent="0.25">
      <c r="A9487" s="1"/>
      <c r="B9487" s="2"/>
      <c r="BJ9487" s="3"/>
      <c r="BL9487" s="3"/>
      <c r="BN9487" s="3"/>
      <c r="BP9487" s="3"/>
    </row>
    <row r="9488" spans="1:68" x14ac:dyDescent="0.25">
      <c r="A9488" s="1"/>
      <c r="B9488" s="2"/>
      <c r="BJ9488" s="3"/>
      <c r="BL9488" s="3"/>
      <c r="BN9488" s="3"/>
      <c r="BP9488" s="3"/>
    </row>
    <row r="9489" spans="1:68" x14ac:dyDescent="0.25">
      <c r="A9489" s="1"/>
      <c r="B9489" s="2"/>
      <c r="BJ9489" s="3"/>
      <c r="BL9489" s="3"/>
      <c r="BN9489" s="3"/>
      <c r="BP9489" s="3"/>
    </row>
    <row r="9490" spans="1:68" x14ac:dyDescent="0.25">
      <c r="A9490" s="1"/>
      <c r="B9490" s="2"/>
      <c r="BJ9490" s="3"/>
      <c r="BL9490" s="3"/>
      <c r="BN9490" s="3"/>
      <c r="BP9490" s="3"/>
    </row>
    <row r="9491" spans="1:68" x14ac:dyDescent="0.25">
      <c r="A9491" s="1"/>
      <c r="B9491" s="2"/>
      <c r="BJ9491" s="3"/>
      <c r="BL9491" s="3"/>
      <c r="BN9491" s="3"/>
      <c r="BP9491" s="3"/>
    </row>
    <row r="9492" spans="1:68" x14ac:dyDescent="0.25">
      <c r="A9492" s="1"/>
      <c r="B9492" s="2"/>
      <c r="BJ9492" s="3"/>
      <c r="BL9492" s="3"/>
      <c r="BN9492" s="3"/>
      <c r="BP9492" s="3"/>
    </row>
    <row r="9493" spans="1:68" x14ac:dyDescent="0.25">
      <c r="A9493" s="1"/>
      <c r="B9493" s="2"/>
      <c r="BJ9493" s="3"/>
      <c r="BL9493" s="3"/>
      <c r="BN9493" s="3"/>
      <c r="BP9493" s="3"/>
    </row>
    <row r="9494" spans="1:68" x14ac:dyDescent="0.25">
      <c r="A9494" s="1"/>
      <c r="B9494" s="2"/>
      <c r="BJ9494" s="3"/>
      <c r="BL9494" s="3"/>
      <c r="BN9494" s="3"/>
      <c r="BP9494" s="3"/>
    </row>
    <row r="9495" spans="1:68" x14ac:dyDescent="0.25">
      <c r="A9495" s="1"/>
      <c r="B9495" s="2"/>
      <c r="BJ9495" s="3"/>
      <c r="BL9495" s="3"/>
      <c r="BN9495" s="3"/>
      <c r="BP9495" s="3"/>
    </row>
    <row r="9496" spans="1:68" x14ac:dyDescent="0.25">
      <c r="A9496" s="1"/>
      <c r="B9496" s="2"/>
      <c r="BJ9496" s="3"/>
      <c r="BL9496" s="3"/>
      <c r="BN9496" s="3"/>
      <c r="BP9496" s="3"/>
    </row>
    <row r="9497" spans="1:68" x14ac:dyDescent="0.25">
      <c r="A9497" s="1"/>
      <c r="B9497" s="2"/>
      <c r="BJ9497" s="3"/>
      <c r="BL9497" s="3"/>
      <c r="BN9497" s="3"/>
      <c r="BP9497" s="3"/>
    </row>
    <row r="9498" spans="1:68" x14ac:dyDescent="0.25">
      <c r="A9498" s="1"/>
      <c r="B9498" s="2"/>
      <c r="BJ9498" s="3"/>
      <c r="BL9498" s="3"/>
      <c r="BN9498" s="3"/>
      <c r="BP9498" s="3"/>
    </row>
    <row r="9499" spans="1:68" x14ac:dyDescent="0.25">
      <c r="A9499" s="1"/>
      <c r="B9499" s="2"/>
      <c r="BJ9499" s="3"/>
      <c r="BL9499" s="3"/>
      <c r="BN9499" s="3"/>
      <c r="BP9499" s="3"/>
    </row>
    <row r="9500" spans="1:68" x14ac:dyDescent="0.25">
      <c r="A9500" s="1"/>
      <c r="B9500" s="2"/>
      <c r="BJ9500" s="3"/>
      <c r="BL9500" s="3"/>
      <c r="BN9500" s="3"/>
      <c r="BP9500" s="3"/>
    </row>
    <row r="9501" spans="1:68" x14ac:dyDescent="0.25">
      <c r="A9501" s="1"/>
      <c r="B9501" s="2"/>
      <c r="BJ9501" s="3"/>
      <c r="BL9501" s="3"/>
      <c r="BN9501" s="3"/>
      <c r="BP9501" s="3"/>
    </row>
    <row r="9502" spans="1:68" x14ac:dyDescent="0.25">
      <c r="A9502" s="1"/>
      <c r="B9502" s="2"/>
      <c r="BJ9502" s="3"/>
      <c r="BL9502" s="3"/>
      <c r="BN9502" s="3"/>
      <c r="BP9502" s="3"/>
    </row>
    <row r="9503" spans="1:68" x14ac:dyDescent="0.25">
      <c r="A9503" s="1"/>
      <c r="B9503" s="2"/>
      <c r="BJ9503" s="3"/>
      <c r="BL9503" s="3"/>
      <c r="BN9503" s="3"/>
      <c r="BP9503" s="3"/>
    </row>
    <row r="9504" spans="1:68" x14ac:dyDescent="0.25">
      <c r="A9504" s="1"/>
      <c r="B9504" s="2"/>
      <c r="BJ9504" s="3"/>
      <c r="BL9504" s="3"/>
      <c r="BN9504" s="3"/>
      <c r="BP9504" s="3"/>
    </row>
    <row r="9505" spans="1:68" x14ac:dyDescent="0.25">
      <c r="A9505" s="1"/>
      <c r="B9505" s="2"/>
      <c r="BJ9505" s="3"/>
      <c r="BL9505" s="3"/>
      <c r="BN9505" s="3"/>
      <c r="BP9505" s="3"/>
    </row>
    <row r="9506" spans="1:68" x14ac:dyDescent="0.25">
      <c r="A9506" s="1"/>
      <c r="B9506" s="2"/>
      <c r="BJ9506" s="3"/>
      <c r="BL9506" s="3"/>
      <c r="BN9506" s="3"/>
      <c r="BP9506" s="3"/>
    </row>
    <row r="9507" spans="1:68" x14ac:dyDescent="0.25">
      <c r="A9507" s="1"/>
      <c r="B9507" s="2"/>
      <c r="BJ9507" s="3"/>
      <c r="BL9507" s="3"/>
      <c r="BN9507" s="3"/>
      <c r="BP9507" s="3"/>
    </row>
    <row r="9508" spans="1:68" x14ac:dyDescent="0.25">
      <c r="A9508" s="1"/>
      <c r="B9508" s="2"/>
      <c r="BJ9508" s="3"/>
      <c r="BL9508" s="3"/>
      <c r="BN9508" s="3"/>
      <c r="BP9508" s="3"/>
    </row>
    <row r="9509" spans="1:68" x14ac:dyDescent="0.25">
      <c r="A9509" s="1"/>
      <c r="B9509" s="2"/>
      <c r="BJ9509" s="3"/>
      <c r="BL9509" s="3"/>
      <c r="BN9509" s="3"/>
      <c r="BP9509" s="3"/>
    </row>
    <row r="9510" spans="1:68" x14ac:dyDescent="0.25">
      <c r="A9510" s="1"/>
      <c r="B9510" s="2"/>
      <c r="BJ9510" s="3"/>
      <c r="BL9510" s="3"/>
      <c r="BN9510" s="3"/>
      <c r="BP9510" s="3"/>
    </row>
    <row r="9511" spans="1:68" x14ac:dyDescent="0.25">
      <c r="A9511" s="1"/>
      <c r="B9511" s="2"/>
      <c r="BJ9511" s="3"/>
      <c r="BL9511" s="3"/>
      <c r="BN9511" s="3"/>
      <c r="BP9511" s="3"/>
    </row>
    <row r="9512" spans="1:68" x14ac:dyDescent="0.25">
      <c r="A9512" s="1"/>
      <c r="B9512" s="2"/>
      <c r="BJ9512" s="3"/>
      <c r="BL9512" s="3"/>
      <c r="BN9512" s="3"/>
      <c r="BP9512" s="3"/>
    </row>
    <row r="9513" spans="1:68" x14ac:dyDescent="0.25">
      <c r="A9513" s="1"/>
      <c r="B9513" s="2"/>
      <c r="BJ9513" s="3"/>
      <c r="BL9513" s="3"/>
      <c r="BN9513" s="3"/>
      <c r="BP9513" s="3"/>
    </row>
    <row r="9514" spans="1:68" x14ac:dyDescent="0.25">
      <c r="A9514" s="1"/>
      <c r="B9514" s="2"/>
      <c r="BJ9514" s="3"/>
      <c r="BL9514" s="3"/>
      <c r="BN9514" s="3"/>
      <c r="BP9514" s="3"/>
    </row>
    <row r="9515" spans="1:68" x14ac:dyDescent="0.25">
      <c r="A9515" s="1"/>
      <c r="B9515" s="2"/>
      <c r="BJ9515" s="3"/>
      <c r="BL9515" s="3"/>
      <c r="BN9515" s="3"/>
      <c r="BP9515" s="3"/>
    </row>
    <row r="9516" spans="1:68" x14ac:dyDescent="0.25">
      <c r="A9516" s="1"/>
      <c r="B9516" s="2"/>
      <c r="BJ9516" s="3"/>
      <c r="BL9516" s="3"/>
      <c r="BN9516" s="3"/>
      <c r="BP9516" s="3"/>
    </row>
    <row r="9517" spans="1:68" x14ac:dyDescent="0.25">
      <c r="A9517" s="1"/>
      <c r="B9517" s="2"/>
      <c r="BJ9517" s="3"/>
      <c r="BL9517" s="3"/>
      <c r="BN9517" s="3"/>
      <c r="BP9517" s="3"/>
    </row>
    <row r="9518" spans="1:68" x14ac:dyDescent="0.25">
      <c r="A9518" s="1"/>
      <c r="B9518" s="2"/>
      <c r="BJ9518" s="3"/>
      <c r="BL9518" s="3"/>
      <c r="BN9518" s="3"/>
      <c r="BP9518" s="3"/>
    </row>
    <row r="9519" spans="1:68" x14ac:dyDescent="0.25">
      <c r="A9519" s="1"/>
      <c r="B9519" s="2"/>
      <c r="BJ9519" s="3"/>
      <c r="BL9519" s="3"/>
      <c r="BN9519" s="3"/>
      <c r="BP9519" s="3"/>
    </row>
    <row r="9520" spans="1:68" x14ac:dyDescent="0.25">
      <c r="A9520" s="1"/>
      <c r="B9520" s="2"/>
      <c r="BJ9520" s="3"/>
      <c r="BL9520" s="3"/>
      <c r="BN9520" s="3"/>
      <c r="BP9520" s="3"/>
    </row>
    <row r="9521" spans="1:68" x14ac:dyDescent="0.25">
      <c r="A9521" s="1"/>
      <c r="B9521" s="2"/>
      <c r="BJ9521" s="3"/>
      <c r="BL9521" s="3"/>
      <c r="BN9521" s="3"/>
      <c r="BP9521" s="3"/>
    </row>
    <row r="9522" spans="1:68" x14ac:dyDescent="0.25">
      <c r="A9522" s="1"/>
      <c r="B9522" s="2"/>
      <c r="BJ9522" s="3"/>
      <c r="BL9522" s="3"/>
      <c r="BN9522" s="3"/>
      <c r="BP9522" s="3"/>
    </row>
    <row r="9523" spans="1:68" x14ac:dyDescent="0.25">
      <c r="A9523" s="1"/>
      <c r="B9523" s="2"/>
      <c r="BJ9523" s="3"/>
      <c r="BL9523" s="3"/>
      <c r="BN9523" s="3"/>
      <c r="BP9523" s="3"/>
    </row>
    <row r="9524" spans="1:68" x14ac:dyDescent="0.25">
      <c r="A9524" s="1"/>
      <c r="B9524" s="2"/>
      <c r="BJ9524" s="3"/>
      <c r="BL9524" s="3"/>
      <c r="BN9524" s="3"/>
      <c r="BP9524" s="3"/>
    </row>
    <row r="9525" spans="1:68" x14ac:dyDescent="0.25">
      <c r="A9525" s="1"/>
      <c r="B9525" s="2"/>
      <c r="BJ9525" s="3"/>
      <c r="BL9525" s="3"/>
      <c r="BN9525" s="3"/>
      <c r="BP9525" s="3"/>
    </row>
    <row r="9526" spans="1:68" x14ac:dyDescent="0.25">
      <c r="A9526" s="1"/>
      <c r="B9526" s="2"/>
      <c r="BJ9526" s="3"/>
      <c r="BL9526" s="3"/>
      <c r="BN9526" s="3"/>
      <c r="BP9526" s="3"/>
    </row>
    <row r="9527" spans="1:68" x14ac:dyDescent="0.25">
      <c r="A9527" s="1"/>
      <c r="B9527" s="2"/>
      <c r="BJ9527" s="3"/>
      <c r="BL9527" s="3"/>
      <c r="BN9527" s="3"/>
      <c r="BP9527" s="3"/>
    </row>
    <row r="9528" spans="1:68" x14ac:dyDescent="0.25">
      <c r="A9528" s="1"/>
      <c r="B9528" s="2"/>
      <c r="BJ9528" s="3"/>
      <c r="BL9528" s="3"/>
      <c r="BN9528" s="3"/>
      <c r="BP9528" s="3"/>
    </row>
    <row r="9529" spans="1:68" x14ac:dyDescent="0.25">
      <c r="A9529" s="1"/>
      <c r="B9529" s="2"/>
      <c r="BJ9529" s="3"/>
      <c r="BL9529" s="3"/>
      <c r="BN9529" s="3"/>
      <c r="BP9529" s="3"/>
    </row>
    <row r="9530" spans="1:68" x14ac:dyDescent="0.25">
      <c r="A9530" s="1"/>
      <c r="B9530" s="2"/>
      <c r="BJ9530" s="3"/>
      <c r="BL9530" s="3"/>
      <c r="BN9530" s="3"/>
      <c r="BP9530" s="3"/>
    </row>
    <row r="9531" spans="1:68" x14ac:dyDescent="0.25">
      <c r="A9531" s="1"/>
      <c r="B9531" s="2"/>
      <c r="BJ9531" s="3"/>
      <c r="BL9531" s="3"/>
      <c r="BN9531" s="3"/>
      <c r="BP9531" s="3"/>
    </row>
    <row r="9532" spans="1:68" x14ac:dyDescent="0.25">
      <c r="A9532" s="1"/>
      <c r="B9532" s="2"/>
      <c r="BJ9532" s="3"/>
      <c r="BL9532" s="3"/>
      <c r="BN9532" s="3"/>
      <c r="BP9532" s="3"/>
    </row>
    <row r="9533" spans="1:68" x14ac:dyDescent="0.25">
      <c r="A9533" s="1"/>
      <c r="B9533" s="2"/>
      <c r="BJ9533" s="3"/>
      <c r="BL9533" s="3"/>
      <c r="BN9533" s="3"/>
      <c r="BP9533" s="3"/>
    </row>
    <row r="9534" spans="1:68" x14ac:dyDescent="0.25">
      <c r="A9534" s="1"/>
      <c r="B9534" s="2"/>
      <c r="BJ9534" s="3"/>
      <c r="BL9534" s="3"/>
      <c r="BN9534" s="3"/>
      <c r="BP9534" s="3"/>
    </row>
    <row r="9535" spans="1:68" x14ac:dyDescent="0.25">
      <c r="A9535" s="1"/>
      <c r="B9535" s="2"/>
      <c r="BJ9535" s="3"/>
      <c r="BL9535" s="3"/>
      <c r="BN9535" s="3"/>
      <c r="BP9535" s="3"/>
    </row>
    <row r="9536" spans="1:68" x14ac:dyDescent="0.25">
      <c r="A9536" s="1"/>
      <c r="B9536" s="2"/>
      <c r="BJ9536" s="3"/>
      <c r="BL9536" s="3"/>
      <c r="BN9536" s="3"/>
      <c r="BP9536" s="3"/>
    </row>
    <row r="9537" spans="1:68" x14ac:dyDescent="0.25">
      <c r="A9537" s="1"/>
      <c r="B9537" s="2"/>
      <c r="BJ9537" s="3"/>
      <c r="BL9537" s="3"/>
      <c r="BN9537" s="3"/>
      <c r="BP9537" s="3"/>
    </row>
    <row r="9538" spans="1:68" x14ac:dyDescent="0.25">
      <c r="A9538" s="1"/>
      <c r="B9538" s="2"/>
      <c r="BJ9538" s="3"/>
      <c r="BL9538" s="3"/>
      <c r="BN9538" s="3"/>
      <c r="BP9538" s="3"/>
    </row>
    <row r="9539" spans="1:68" x14ac:dyDescent="0.25">
      <c r="A9539" s="1"/>
      <c r="B9539" s="2"/>
      <c r="BJ9539" s="3"/>
      <c r="BL9539" s="3"/>
      <c r="BN9539" s="3"/>
      <c r="BP9539" s="3"/>
    </row>
    <row r="9540" spans="1:68" x14ac:dyDescent="0.25">
      <c r="A9540" s="1"/>
      <c r="B9540" s="2"/>
      <c r="BJ9540" s="3"/>
      <c r="BL9540" s="3"/>
      <c r="BN9540" s="3"/>
      <c r="BP9540" s="3"/>
    </row>
    <row r="9541" spans="1:68" x14ac:dyDescent="0.25">
      <c r="A9541" s="1"/>
      <c r="B9541" s="2"/>
      <c r="BJ9541" s="3"/>
      <c r="BL9541" s="3"/>
      <c r="BN9541" s="3"/>
      <c r="BP9541" s="3"/>
    </row>
    <row r="9542" spans="1:68" x14ac:dyDescent="0.25">
      <c r="A9542" s="1"/>
      <c r="B9542" s="2"/>
      <c r="BJ9542" s="3"/>
      <c r="BL9542" s="3"/>
      <c r="BN9542" s="3"/>
      <c r="BP9542" s="3"/>
    </row>
    <row r="9543" spans="1:68" x14ac:dyDescent="0.25">
      <c r="A9543" s="1"/>
      <c r="B9543" s="2"/>
      <c r="BJ9543" s="3"/>
      <c r="BL9543" s="3"/>
      <c r="BN9543" s="3"/>
      <c r="BP9543" s="3"/>
    </row>
    <row r="9544" spans="1:68" x14ac:dyDescent="0.25">
      <c r="A9544" s="1"/>
      <c r="B9544" s="2"/>
      <c r="BJ9544" s="3"/>
      <c r="BL9544" s="3"/>
      <c r="BN9544" s="3"/>
      <c r="BP9544" s="3"/>
    </row>
    <row r="9545" spans="1:68" x14ac:dyDescent="0.25">
      <c r="A9545" s="1"/>
      <c r="B9545" s="2"/>
      <c r="BJ9545" s="3"/>
      <c r="BL9545" s="3"/>
      <c r="BN9545" s="3"/>
      <c r="BP9545" s="3"/>
    </row>
    <row r="9546" spans="1:68" x14ac:dyDescent="0.25">
      <c r="A9546" s="1"/>
      <c r="B9546" s="2"/>
      <c r="BJ9546" s="3"/>
      <c r="BL9546" s="3"/>
      <c r="BN9546" s="3"/>
      <c r="BP9546" s="3"/>
    </row>
    <row r="9547" spans="1:68" x14ac:dyDescent="0.25">
      <c r="A9547" s="1"/>
      <c r="B9547" s="2"/>
      <c r="BJ9547" s="3"/>
      <c r="BL9547" s="3"/>
      <c r="BN9547" s="3"/>
      <c r="BP9547" s="3"/>
    </row>
    <row r="9548" spans="1:68" x14ac:dyDescent="0.25">
      <c r="A9548" s="1"/>
      <c r="B9548" s="2"/>
      <c r="BJ9548" s="3"/>
      <c r="BL9548" s="3"/>
      <c r="BN9548" s="3"/>
      <c r="BP9548" s="3"/>
    </row>
    <row r="9549" spans="1:68" x14ac:dyDescent="0.25">
      <c r="A9549" s="1"/>
      <c r="B9549" s="2"/>
      <c r="BJ9549" s="3"/>
      <c r="BL9549" s="3"/>
      <c r="BN9549" s="3"/>
      <c r="BP9549" s="3"/>
    </row>
    <row r="9550" spans="1:68" x14ac:dyDescent="0.25">
      <c r="A9550" s="1"/>
      <c r="B9550" s="2"/>
      <c r="BJ9550" s="3"/>
      <c r="BL9550" s="3"/>
      <c r="BN9550" s="3"/>
      <c r="BP9550" s="3"/>
    </row>
    <row r="9551" spans="1:68" x14ac:dyDescent="0.25">
      <c r="A9551" s="1"/>
      <c r="B9551" s="2"/>
      <c r="BJ9551" s="3"/>
      <c r="BL9551" s="3"/>
      <c r="BN9551" s="3"/>
      <c r="BP9551" s="3"/>
    </row>
    <row r="9552" spans="1:68" x14ac:dyDescent="0.25">
      <c r="A9552" s="1"/>
      <c r="B9552" s="2"/>
      <c r="BJ9552" s="3"/>
      <c r="BL9552" s="3"/>
      <c r="BN9552" s="3"/>
      <c r="BP9552" s="3"/>
    </row>
    <row r="9553" spans="1:68" x14ac:dyDescent="0.25">
      <c r="A9553" s="1"/>
      <c r="B9553" s="2"/>
      <c r="BJ9553" s="3"/>
      <c r="BL9553" s="3"/>
      <c r="BN9553" s="3"/>
      <c r="BP9553" s="3"/>
    </row>
    <row r="9554" spans="1:68" x14ac:dyDescent="0.25">
      <c r="A9554" s="1"/>
      <c r="B9554" s="2"/>
      <c r="BJ9554" s="3"/>
      <c r="BL9554" s="3"/>
      <c r="BN9554" s="3"/>
      <c r="BP9554" s="3"/>
    </row>
    <row r="9555" spans="1:68" x14ac:dyDescent="0.25">
      <c r="A9555" s="1"/>
      <c r="B9555" s="2"/>
      <c r="BJ9555" s="3"/>
      <c r="BL9555" s="3"/>
      <c r="BN9555" s="3"/>
      <c r="BP9555" s="3"/>
    </row>
    <row r="9556" spans="1:68" x14ac:dyDescent="0.25">
      <c r="A9556" s="1"/>
      <c r="B9556" s="2"/>
      <c r="BJ9556" s="3"/>
      <c r="BL9556" s="3"/>
      <c r="BN9556" s="3"/>
      <c r="BP9556" s="3"/>
    </row>
    <row r="9557" spans="1:68" x14ac:dyDescent="0.25">
      <c r="A9557" s="1"/>
      <c r="B9557" s="2"/>
      <c r="BJ9557" s="3"/>
      <c r="BL9557" s="3"/>
      <c r="BN9557" s="3"/>
      <c r="BP9557" s="3"/>
    </row>
    <row r="9558" spans="1:68" x14ac:dyDescent="0.25">
      <c r="A9558" s="1"/>
      <c r="B9558" s="2"/>
      <c r="BJ9558" s="3"/>
      <c r="BL9558" s="3"/>
      <c r="BN9558" s="3"/>
      <c r="BP9558" s="3"/>
    </row>
    <row r="9559" spans="1:68" x14ac:dyDescent="0.25">
      <c r="A9559" s="1"/>
      <c r="B9559" s="2"/>
      <c r="BJ9559" s="3"/>
      <c r="BL9559" s="3"/>
      <c r="BN9559" s="3"/>
      <c r="BP9559" s="3"/>
    </row>
    <row r="9560" spans="1:68" x14ac:dyDescent="0.25">
      <c r="A9560" s="1"/>
      <c r="B9560" s="2"/>
      <c r="BJ9560" s="3"/>
      <c r="BL9560" s="3"/>
      <c r="BN9560" s="3"/>
      <c r="BP9560" s="3"/>
    </row>
    <row r="9561" spans="1:68" x14ac:dyDescent="0.25">
      <c r="A9561" s="1"/>
      <c r="B9561" s="2"/>
      <c r="BJ9561" s="3"/>
      <c r="BL9561" s="3"/>
      <c r="BN9561" s="3"/>
      <c r="BP9561" s="3"/>
    </row>
    <row r="9562" spans="1:68" x14ac:dyDescent="0.25">
      <c r="A9562" s="1"/>
      <c r="B9562" s="2"/>
      <c r="BJ9562" s="3"/>
      <c r="BL9562" s="3"/>
      <c r="BN9562" s="3"/>
      <c r="BP9562" s="3"/>
    </row>
    <row r="9563" spans="1:68" x14ac:dyDescent="0.25">
      <c r="A9563" s="1"/>
      <c r="B9563" s="2"/>
      <c r="BJ9563" s="3"/>
      <c r="BL9563" s="3"/>
      <c r="BN9563" s="3"/>
      <c r="BP9563" s="3"/>
    </row>
    <row r="9564" spans="1:68" x14ac:dyDescent="0.25">
      <c r="A9564" s="1"/>
      <c r="B9564" s="2"/>
      <c r="BJ9564" s="3"/>
      <c r="BL9564" s="3"/>
      <c r="BN9564" s="3"/>
      <c r="BP9564" s="3"/>
    </row>
    <row r="9565" spans="1:68" x14ac:dyDescent="0.25">
      <c r="A9565" s="1"/>
      <c r="B9565" s="2"/>
      <c r="BJ9565" s="3"/>
      <c r="BL9565" s="3"/>
      <c r="BN9565" s="3"/>
      <c r="BP9565" s="3"/>
    </row>
    <row r="9566" spans="1:68" x14ac:dyDescent="0.25">
      <c r="A9566" s="1"/>
      <c r="B9566" s="2"/>
      <c r="BJ9566" s="3"/>
      <c r="BL9566" s="3"/>
      <c r="BN9566" s="3"/>
      <c r="BP9566" s="3"/>
    </row>
    <row r="9567" spans="1:68" x14ac:dyDescent="0.25">
      <c r="A9567" s="1"/>
      <c r="B9567" s="2"/>
      <c r="BJ9567" s="3"/>
      <c r="BL9567" s="3"/>
      <c r="BN9567" s="3"/>
      <c r="BP9567" s="3"/>
    </row>
    <row r="9568" spans="1:68" x14ac:dyDescent="0.25">
      <c r="A9568" s="1"/>
      <c r="B9568" s="2"/>
      <c r="BJ9568" s="3"/>
      <c r="BL9568" s="3"/>
      <c r="BN9568" s="3"/>
      <c r="BP9568" s="3"/>
    </row>
    <row r="9569" spans="1:68" x14ac:dyDescent="0.25">
      <c r="A9569" s="1"/>
      <c r="B9569" s="2"/>
      <c r="BJ9569" s="3"/>
      <c r="BL9569" s="3"/>
      <c r="BN9569" s="3"/>
      <c r="BP9569" s="3"/>
    </row>
    <row r="9570" spans="1:68" x14ac:dyDescent="0.25">
      <c r="A9570" s="1"/>
      <c r="B9570" s="2"/>
      <c r="BJ9570" s="3"/>
      <c r="BL9570" s="3"/>
      <c r="BN9570" s="3"/>
      <c r="BP9570" s="3"/>
    </row>
    <row r="9571" spans="1:68" x14ac:dyDescent="0.25">
      <c r="A9571" s="1"/>
      <c r="B9571" s="2"/>
      <c r="BJ9571" s="3"/>
      <c r="BL9571" s="3"/>
      <c r="BN9571" s="3"/>
      <c r="BP9571" s="3"/>
    </row>
    <row r="9572" spans="1:68" x14ac:dyDescent="0.25">
      <c r="A9572" s="1"/>
      <c r="B9572" s="2"/>
      <c r="BJ9572" s="3"/>
      <c r="BL9572" s="3"/>
      <c r="BN9572" s="3"/>
      <c r="BP9572" s="3"/>
    </row>
    <row r="9573" spans="1:68" x14ac:dyDescent="0.25">
      <c r="A9573" s="1"/>
      <c r="B9573" s="2"/>
      <c r="BJ9573" s="3"/>
      <c r="BL9573" s="3"/>
      <c r="BN9573" s="3"/>
      <c r="BP9573" s="3"/>
    </row>
    <row r="9574" spans="1:68" x14ac:dyDescent="0.25">
      <c r="A9574" s="1"/>
      <c r="B9574" s="2"/>
      <c r="BJ9574" s="3"/>
      <c r="BL9574" s="3"/>
      <c r="BN9574" s="3"/>
      <c r="BP9574" s="3"/>
    </row>
    <row r="9575" spans="1:68" x14ac:dyDescent="0.25">
      <c r="A9575" s="1"/>
      <c r="B9575" s="2"/>
      <c r="BJ9575" s="3"/>
      <c r="BL9575" s="3"/>
      <c r="BN9575" s="3"/>
      <c r="BP9575" s="3"/>
    </row>
    <row r="9576" spans="1:68" x14ac:dyDescent="0.25">
      <c r="A9576" s="1"/>
      <c r="B9576" s="2"/>
      <c r="BJ9576" s="3"/>
      <c r="BL9576" s="3"/>
      <c r="BN9576" s="3"/>
      <c r="BP9576" s="3"/>
    </row>
    <row r="9577" spans="1:68" x14ac:dyDescent="0.25">
      <c r="A9577" s="1"/>
      <c r="B9577" s="2"/>
      <c r="BJ9577" s="3"/>
      <c r="BL9577" s="3"/>
      <c r="BN9577" s="3"/>
      <c r="BP9577" s="3"/>
    </row>
    <row r="9578" spans="1:68" x14ac:dyDescent="0.25">
      <c r="A9578" s="1"/>
      <c r="B9578" s="2"/>
      <c r="BJ9578" s="3"/>
      <c r="BL9578" s="3"/>
      <c r="BN9578" s="3"/>
      <c r="BP9578" s="3"/>
    </row>
    <row r="9579" spans="1:68" x14ac:dyDescent="0.25">
      <c r="A9579" s="1"/>
      <c r="B9579" s="2"/>
      <c r="BJ9579" s="3"/>
      <c r="BL9579" s="3"/>
      <c r="BN9579" s="3"/>
      <c r="BP9579" s="3"/>
    </row>
    <row r="9580" spans="1:68" x14ac:dyDescent="0.25">
      <c r="A9580" s="1"/>
      <c r="B9580" s="2"/>
      <c r="BJ9580" s="3"/>
      <c r="BL9580" s="3"/>
      <c r="BN9580" s="3"/>
      <c r="BP9580" s="3"/>
    </row>
    <row r="9581" spans="1:68" x14ac:dyDescent="0.25">
      <c r="A9581" s="1"/>
      <c r="B9581" s="2"/>
      <c r="BJ9581" s="3"/>
      <c r="BL9581" s="3"/>
      <c r="BN9581" s="3"/>
      <c r="BP9581" s="3"/>
    </row>
    <row r="9582" spans="1:68" x14ac:dyDescent="0.25">
      <c r="A9582" s="1"/>
      <c r="B9582" s="2"/>
      <c r="BJ9582" s="3"/>
      <c r="BL9582" s="3"/>
      <c r="BN9582" s="3"/>
      <c r="BP9582" s="3"/>
    </row>
    <row r="9583" spans="1:68" x14ac:dyDescent="0.25">
      <c r="A9583" s="1"/>
      <c r="B9583" s="2"/>
      <c r="BJ9583" s="3"/>
      <c r="BL9583" s="3"/>
      <c r="BN9583" s="3"/>
      <c r="BP9583" s="3"/>
    </row>
    <row r="9584" spans="1:68" x14ac:dyDescent="0.25">
      <c r="A9584" s="1"/>
      <c r="B9584" s="2"/>
      <c r="BJ9584" s="3"/>
      <c r="BL9584" s="3"/>
      <c r="BN9584" s="3"/>
      <c r="BP9584" s="3"/>
    </row>
    <row r="9585" spans="1:68" x14ac:dyDescent="0.25">
      <c r="A9585" s="1"/>
      <c r="B9585" s="2"/>
      <c r="BJ9585" s="3"/>
      <c r="BL9585" s="3"/>
      <c r="BN9585" s="3"/>
      <c r="BP9585" s="3"/>
    </row>
    <row r="9586" spans="1:68" x14ac:dyDescent="0.25">
      <c r="A9586" s="1"/>
      <c r="B9586" s="2"/>
      <c r="BJ9586" s="3"/>
      <c r="BL9586" s="3"/>
      <c r="BN9586" s="3"/>
      <c r="BP9586" s="3"/>
    </row>
    <row r="9587" spans="1:68" x14ac:dyDescent="0.25">
      <c r="A9587" s="1"/>
      <c r="B9587" s="2"/>
      <c r="BJ9587" s="3"/>
      <c r="BL9587" s="3"/>
      <c r="BN9587" s="3"/>
      <c r="BP9587" s="3"/>
    </row>
    <row r="9588" spans="1:68" x14ac:dyDescent="0.25">
      <c r="A9588" s="1"/>
      <c r="B9588" s="2"/>
      <c r="BJ9588" s="3"/>
      <c r="BL9588" s="3"/>
      <c r="BN9588" s="3"/>
      <c r="BP9588" s="3"/>
    </row>
    <row r="9589" spans="1:68" x14ac:dyDescent="0.25">
      <c r="A9589" s="1"/>
      <c r="B9589" s="2"/>
      <c r="BJ9589" s="3"/>
      <c r="BL9589" s="3"/>
      <c r="BN9589" s="3"/>
      <c r="BP9589" s="3"/>
    </row>
    <row r="9590" spans="1:68" x14ac:dyDescent="0.25">
      <c r="A9590" s="1"/>
      <c r="B9590" s="2"/>
      <c r="BJ9590" s="3"/>
      <c r="BL9590" s="3"/>
      <c r="BN9590" s="3"/>
      <c r="BP9590" s="3"/>
    </row>
    <row r="9591" spans="1:68" x14ac:dyDescent="0.25">
      <c r="A9591" s="1"/>
      <c r="B9591" s="2"/>
      <c r="BJ9591" s="3"/>
      <c r="BL9591" s="3"/>
      <c r="BN9591" s="3"/>
      <c r="BP9591" s="3"/>
    </row>
    <row r="9592" spans="1:68" x14ac:dyDescent="0.25">
      <c r="A9592" s="1"/>
      <c r="B9592" s="2"/>
      <c r="BJ9592" s="3"/>
      <c r="BL9592" s="3"/>
      <c r="BN9592" s="3"/>
      <c r="BP9592" s="3"/>
    </row>
    <row r="9593" spans="1:68" x14ac:dyDescent="0.25">
      <c r="A9593" s="1"/>
      <c r="B9593" s="2"/>
      <c r="BJ9593" s="3"/>
      <c r="BL9593" s="3"/>
      <c r="BN9593" s="3"/>
      <c r="BP9593" s="3"/>
    </row>
    <row r="9594" spans="1:68" x14ac:dyDescent="0.25">
      <c r="A9594" s="1"/>
      <c r="B9594" s="2"/>
      <c r="BJ9594" s="3"/>
      <c r="BL9594" s="3"/>
      <c r="BN9594" s="3"/>
      <c r="BP9594" s="3"/>
    </row>
    <row r="9595" spans="1:68" x14ac:dyDescent="0.25">
      <c r="A9595" s="1"/>
      <c r="B9595" s="2"/>
      <c r="BJ9595" s="3"/>
      <c r="BL9595" s="3"/>
      <c r="BN9595" s="3"/>
      <c r="BP9595" s="3"/>
    </row>
    <row r="9596" spans="1:68" x14ac:dyDescent="0.25">
      <c r="A9596" s="1"/>
      <c r="B9596" s="2"/>
      <c r="BJ9596" s="3"/>
      <c r="BL9596" s="3"/>
      <c r="BN9596" s="3"/>
      <c r="BP9596" s="3"/>
    </row>
    <row r="9597" spans="1:68" x14ac:dyDescent="0.25">
      <c r="A9597" s="1"/>
      <c r="B9597" s="2"/>
      <c r="BJ9597" s="3"/>
      <c r="BL9597" s="3"/>
      <c r="BN9597" s="3"/>
      <c r="BP9597" s="3"/>
    </row>
    <row r="9598" spans="1:68" x14ac:dyDescent="0.25">
      <c r="A9598" s="1"/>
      <c r="B9598" s="2"/>
      <c r="BJ9598" s="3"/>
      <c r="BL9598" s="3"/>
      <c r="BN9598" s="3"/>
      <c r="BP9598" s="3"/>
    </row>
    <row r="9599" spans="1:68" x14ac:dyDescent="0.25">
      <c r="A9599" s="1"/>
      <c r="B9599" s="2"/>
      <c r="BJ9599" s="3"/>
      <c r="BL9599" s="3"/>
      <c r="BN9599" s="3"/>
      <c r="BP9599" s="3"/>
    </row>
    <row r="9600" spans="1:68" x14ac:dyDescent="0.25">
      <c r="A9600" s="1"/>
      <c r="B9600" s="2"/>
      <c r="BJ9600" s="3"/>
      <c r="BL9600" s="3"/>
      <c r="BN9600" s="3"/>
      <c r="BP9600" s="3"/>
    </row>
    <row r="9601" spans="1:68" x14ac:dyDescent="0.25">
      <c r="A9601" s="1"/>
      <c r="B9601" s="2"/>
      <c r="BJ9601" s="3"/>
      <c r="BL9601" s="3"/>
      <c r="BN9601" s="3"/>
      <c r="BP9601" s="3"/>
    </row>
    <row r="9602" spans="1:68" x14ac:dyDescent="0.25">
      <c r="A9602" s="1"/>
      <c r="B9602" s="2"/>
      <c r="BJ9602" s="3"/>
      <c r="BL9602" s="3"/>
      <c r="BN9602" s="3"/>
      <c r="BP9602" s="3"/>
    </row>
    <row r="9603" spans="1:68" x14ac:dyDescent="0.25">
      <c r="A9603" s="1"/>
      <c r="B9603" s="2"/>
      <c r="BJ9603" s="3"/>
      <c r="BL9603" s="3"/>
      <c r="BN9603" s="3"/>
      <c r="BP9603" s="3"/>
    </row>
    <row r="9604" spans="1:68" x14ac:dyDescent="0.25">
      <c r="A9604" s="1"/>
      <c r="B9604" s="2"/>
      <c r="BJ9604" s="3"/>
      <c r="BL9604" s="3"/>
      <c r="BN9604" s="3"/>
      <c r="BP9604" s="3"/>
    </row>
    <row r="9605" spans="1:68" x14ac:dyDescent="0.25">
      <c r="A9605" s="1"/>
      <c r="B9605" s="2"/>
      <c r="BJ9605" s="3"/>
      <c r="BL9605" s="3"/>
      <c r="BN9605" s="3"/>
      <c r="BP9605" s="3"/>
    </row>
    <row r="9606" spans="1:68" x14ac:dyDescent="0.25">
      <c r="A9606" s="1"/>
      <c r="B9606" s="2"/>
      <c r="BJ9606" s="3"/>
      <c r="BL9606" s="3"/>
      <c r="BN9606" s="3"/>
      <c r="BP9606" s="3"/>
    </row>
    <row r="9607" spans="1:68" x14ac:dyDescent="0.25">
      <c r="A9607" s="1"/>
      <c r="B9607" s="2"/>
      <c r="BJ9607" s="3"/>
      <c r="BL9607" s="3"/>
      <c r="BN9607" s="3"/>
      <c r="BP9607" s="3"/>
    </row>
    <row r="9608" spans="1:68" x14ac:dyDescent="0.25">
      <c r="A9608" s="1"/>
      <c r="B9608" s="2"/>
      <c r="BJ9608" s="3"/>
      <c r="BL9608" s="3"/>
      <c r="BN9608" s="3"/>
      <c r="BP9608" s="3"/>
    </row>
    <row r="9609" spans="1:68" x14ac:dyDescent="0.25">
      <c r="A9609" s="1"/>
      <c r="B9609" s="2"/>
      <c r="BJ9609" s="3"/>
      <c r="BL9609" s="3"/>
      <c r="BN9609" s="3"/>
      <c r="BP9609" s="3"/>
    </row>
    <row r="9610" spans="1:68" x14ac:dyDescent="0.25">
      <c r="A9610" s="1"/>
      <c r="B9610" s="2"/>
      <c r="BJ9610" s="3"/>
      <c r="BL9610" s="3"/>
      <c r="BN9610" s="3"/>
      <c r="BP9610" s="3"/>
    </row>
    <row r="9611" spans="1:68" x14ac:dyDescent="0.25">
      <c r="A9611" s="1"/>
      <c r="B9611" s="2"/>
      <c r="BJ9611" s="3"/>
      <c r="BL9611" s="3"/>
      <c r="BN9611" s="3"/>
      <c r="BP9611" s="3"/>
    </row>
    <row r="9612" spans="1:68" x14ac:dyDescent="0.25">
      <c r="A9612" s="1"/>
      <c r="B9612" s="2"/>
      <c r="BJ9612" s="3"/>
      <c r="BL9612" s="3"/>
      <c r="BN9612" s="3"/>
      <c r="BP9612" s="3"/>
    </row>
    <row r="9613" spans="1:68" x14ac:dyDescent="0.25">
      <c r="A9613" s="1"/>
      <c r="B9613" s="2"/>
      <c r="BJ9613" s="3"/>
      <c r="BL9613" s="3"/>
      <c r="BN9613" s="3"/>
      <c r="BP9613" s="3"/>
    </row>
    <row r="9614" spans="1:68" x14ac:dyDescent="0.25">
      <c r="A9614" s="1"/>
      <c r="B9614" s="2"/>
      <c r="BJ9614" s="3"/>
      <c r="BL9614" s="3"/>
      <c r="BN9614" s="3"/>
      <c r="BP9614" s="3"/>
    </row>
    <row r="9615" spans="1:68" x14ac:dyDescent="0.25">
      <c r="A9615" s="1"/>
      <c r="B9615" s="2"/>
      <c r="BJ9615" s="3"/>
      <c r="BL9615" s="3"/>
      <c r="BN9615" s="3"/>
      <c r="BP9615" s="3"/>
    </row>
    <row r="9616" spans="1:68" x14ac:dyDescent="0.25">
      <c r="A9616" s="1"/>
      <c r="B9616" s="2"/>
      <c r="BJ9616" s="3"/>
      <c r="BL9616" s="3"/>
      <c r="BN9616" s="3"/>
      <c r="BP9616" s="3"/>
    </row>
    <row r="9617" spans="1:68" x14ac:dyDescent="0.25">
      <c r="A9617" s="1"/>
      <c r="B9617" s="2"/>
      <c r="BJ9617" s="3"/>
      <c r="BL9617" s="3"/>
      <c r="BN9617" s="3"/>
      <c r="BP9617" s="3"/>
    </row>
    <row r="9618" spans="1:68" x14ac:dyDescent="0.25">
      <c r="A9618" s="1"/>
      <c r="B9618" s="2"/>
      <c r="BJ9618" s="3"/>
      <c r="BL9618" s="3"/>
      <c r="BN9618" s="3"/>
      <c r="BP9618" s="3"/>
    </row>
    <row r="9619" spans="1:68" x14ac:dyDescent="0.25">
      <c r="A9619" s="1"/>
      <c r="B9619" s="2"/>
      <c r="BJ9619" s="3"/>
      <c r="BL9619" s="3"/>
      <c r="BN9619" s="3"/>
      <c r="BP9619" s="3"/>
    </row>
    <row r="9620" spans="1:68" x14ac:dyDescent="0.25">
      <c r="A9620" s="1"/>
      <c r="B9620" s="2"/>
      <c r="BJ9620" s="3"/>
      <c r="BL9620" s="3"/>
      <c r="BN9620" s="3"/>
      <c r="BP9620" s="3"/>
    </row>
    <row r="9621" spans="1:68" x14ac:dyDescent="0.25">
      <c r="A9621" s="1"/>
      <c r="B9621" s="2"/>
      <c r="BJ9621" s="3"/>
      <c r="BL9621" s="3"/>
      <c r="BN9621" s="3"/>
      <c r="BP9621" s="3"/>
    </row>
    <row r="9622" spans="1:68" x14ac:dyDescent="0.25">
      <c r="A9622" s="1"/>
      <c r="B9622" s="2"/>
      <c r="BJ9622" s="3"/>
      <c r="BL9622" s="3"/>
      <c r="BN9622" s="3"/>
      <c r="BP9622" s="3"/>
    </row>
    <row r="9623" spans="1:68" x14ac:dyDescent="0.25">
      <c r="A9623" s="1"/>
      <c r="B9623" s="2"/>
      <c r="BJ9623" s="3"/>
      <c r="BL9623" s="3"/>
      <c r="BN9623" s="3"/>
      <c r="BP9623" s="3"/>
    </row>
    <row r="9624" spans="1:68" x14ac:dyDescent="0.25">
      <c r="A9624" s="1"/>
      <c r="B9624" s="2"/>
      <c r="BJ9624" s="3"/>
      <c r="BL9624" s="3"/>
      <c r="BN9624" s="3"/>
      <c r="BP9624" s="3"/>
    </row>
    <row r="9625" spans="1:68" x14ac:dyDescent="0.25">
      <c r="A9625" s="1"/>
      <c r="B9625" s="2"/>
      <c r="BJ9625" s="3"/>
      <c r="BL9625" s="3"/>
      <c r="BN9625" s="3"/>
      <c r="BP9625" s="3"/>
    </row>
    <row r="9626" spans="1:68" x14ac:dyDescent="0.25">
      <c r="A9626" s="1"/>
      <c r="B9626" s="2"/>
      <c r="BJ9626" s="3"/>
      <c r="BL9626" s="3"/>
      <c r="BN9626" s="3"/>
      <c r="BP9626" s="3"/>
    </row>
    <row r="9627" spans="1:68" x14ac:dyDescent="0.25">
      <c r="A9627" s="1"/>
      <c r="B9627" s="2"/>
      <c r="BJ9627" s="3"/>
      <c r="BL9627" s="3"/>
      <c r="BN9627" s="3"/>
      <c r="BP9627" s="3"/>
    </row>
    <row r="9628" spans="1:68" x14ac:dyDescent="0.25">
      <c r="A9628" s="1"/>
      <c r="B9628" s="2"/>
      <c r="BJ9628" s="3"/>
      <c r="BL9628" s="3"/>
      <c r="BN9628" s="3"/>
      <c r="BP9628" s="3"/>
    </row>
    <row r="9629" spans="1:68" x14ac:dyDescent="0.25">
      <c r="A9629" s="1"/>
      <c r="B9629" s="2"/>
      <c r="BJ9629" s="3"/>
      <c r="BL9629" s="3"/>
      <c r="BN9629" s="3"/>
      <c r="BP9629" s="3"/>
    </row>
    <row r="9630" spans="1:68" x14ac:dyDescent="0.25">
      <c r="A9630" s="1"/>
      <c r="B9630" s="2"/>
      <c r="BJ9630" s="3"/>
      <c r="BL9630" s="3"/>
      <c r="BN9630" s="3"/>
      <c r="BP9630" s="3"/>
    </row>
    <row r="9631" spans="1:68" x14ac:dyDescent="0.25">
      <c r="A9631" s="1"/>
      <c r="B9631" s="2"/>
      <c r="BJ9631" s="3"/>
      <c r="BL9631" s="3"/>
      <c r="BN9631" s="3"/>
      <c r="BP9631" s="3"/>
    </row>
    <row r="9632" spans="1:68" x14ac:dyDescent="0.25">
      <c r="A9632" s="1"/>
      <c r="B9632" s="2"/>
      <c r="BJ9632" s="3"/>
      <c r="BL9632" s="3"/>
      <c r="BN9632" s="3"/>
      <c r="BP9632" s="3"/>
    </row>
    <row r="9633" spans="1:68" x14ac:dyDescent="0.25">
      <c r="A9633" s="1"/>
      <c r="B9633" s="2"/>
      <c r="BJ9633" s="3"/>
      <c r="BL9633" s="3"/>
      <c r="BN9633" s="3"/>
      <c r="BP9633" s="3"/>
    </row>
    <row r="9634" spans="1:68" x14ac:dyDescent="0.25">
      <c r="A9634" s="1"/>
      <c r="B9634" s="2"/>
      <c r="BJ9634" s="3"/>
      <c r="BL9634" s="3"/>
      <c r="BN9634" s="3"/>
      <c r="BP9634" s="3"/>
    </row>
    <row r="9635" spans="1:68" x14ac:dyDescent="0.25">
      <c r="A9635" s="1"/>
      <c r="B9635" s="2"/>
      <c r="BJ9635" s="3"/>
      <c r="BL9635" s="3"/>
      <c r="BN9635" s="3"/>
      <c r="BP9635" s="3"/>
    </row>
    <row r="9636" spans="1:68" x14ac:dyDescent="0.25">
      <c r="A9636" s="1"/>
      <c r="B9636" s="2"/>
      <c r="BJ9636" s="3"/>
      <c r="BL9636" s="3"/>
      <c r="BN9636" s="3"/>
      <c r="BP9636" s="3"/>
    </row>
    <row r="9637" spans="1:68" x14ac:dyDescent="0.25">
      <c r="A9637" s="1"/>
      <c r="B9637" s="2"/>
      <c r="BJ9637" s="3"/>
      <c r="BL9637" s="3"/>
      <c r="BN9637" s="3"/>
      <c r="BP9637" s="3"/>
    </row>
    <row r="9638" spans="1:68" x14ac:dyDescent="0.25">
      <c r="A9638" s="1"/>
      <c r="B9638" s="2"/>
      <c r="BJ9638" s="3"/>
      <c r="BL9638" s="3"/>
      <c r="BN9638" s="3"/>
      <c r="BP9638" s="3"/>
    </row>
    <row r="9639" spans="1:68" x14ac:dyDescent="0.25">
      <c r="A9639" s="1"/>
      <c r="B9639" s="2"/>
      <c r="BJ9639" s="3"/>
      <c r="BL9639" s="3"/>
      <c r="BN9639" s="3"/>
      <c r="BP9639" s="3"/>
    </row>
    <row r="9640" spans="1:68" x14ac:dyDescent="0.25">
      <c r="A9640" s="1"/>
      <c r="B9640" s="2"/>
      <c r="BJ9640" s="3"/>
      <c r="BL9640" s="3"/>
      <c r="BN9640" s="3"/>
      <c r="BP9640" s="3"/>
    </row>
    <row r="9641" spans="1:68" x14ac:dyDescent="0.25">
      <c r="A9641" s="1"/>
      <c r="B9641" s="2"/>
      <c r="BJ9641" s="3"/>
      <c r="BL9641" s="3"/>
      <c r="BN9641" s="3"/>
      <c r="BP9641" s="3"/>
    </row>
    <row r="9642" spans="1:68" x14ac:dyDescent="0.25">
      <c r="A9642" s="1"/>
      <c r="B9642" s="2"/>
      <c r="BJ9642" s="3"/>
      <c r="BL9642" s="3"/>
      <c r="BN9642" s="3"/>
      <c r="BP9642" s="3"/>
    </row>
    <row r="9643" spans="1:68" x14ac:dyDescent="0.25">
      <c r="A9643" s="1"/>
      <c r="B9643" s="2"/>
      <c r="BJ9643" s="3"/>
      <c r="BL9643" s="3"/>
      <c r="BN9643" s="3"/>
      <c r="BP9643" s="3"/>
    </row>
    <row r="9644" spans="1:68" x14ac:dyDescent="0.25">
      <c r="A9644" s="1"/>
      <c r="B9644" s="2"/>
      <c r="BJ9644" s="3"/>
      <c r="BL9644" s="3"/>
      <c r="BN9644" s="3"/>
      <c r="BP9644" s="3"/>
    </row>
    <row r="9645" spans="1:68" x14ac:dyDescent="0.25">
      <c r="A9645" s="1"/>
      <c r="B9645" s="2"/>
      <c r="BJ9645" s="3"/>
      <c r="BL9645" s="3"/>
      <c r="BN9645" s="3"/>
      <c r="BP9645" s="3"/>
    </row>
    <row r="9646" spans="1:68" x14ac:dyDescent="0.25">
      <c r="A9646" s="1"/>
      <c r="B9646" s="2"/>
      <c r="BJ9646" s="3"/>
      <c r="BL9646" s="3"/>
      <c r="BN9646" s="3"/>
      <c r="BP9646" s="3"/>
    </row>
    <row r="9647" spans="1:68" x14ac:dyDescent="0.25">
      <c r="A9647" s="1"/>
      <c r="B9647" s="2"/>
      <c r="BJ9647" s="3"/>
      <c r="BL9647" s="3"/>
      <c r="BN9647" s="3"/>
      <c r="BP9647" s="3"/>
    </row>
    <row r="9648" spans="1:68" x14ac:dyDescent="0.25">
      <c r="A9648" s="1"/>
      <c r="B9648" s="2"/>
      <c r="BJ9648" s="3"/>
      <c r="BL9648" s="3"/>
      <c r="BN9648" s="3"/>
      <c r="BP9648" s="3"/>
    </row>
    <row r="9649" spans="1:68" x14ac:dyDescent="0.25">
      <c r="A9649" s="1"/>
      <c r="B9649" s="2"/>
      <c r="BJ9649" s="3"/>
      <c r="BL9649" s="3"/>
      <c r="BN9649" s="3"/>
      <c r="BP9649" s="3"/>
    </row>
    <row r="9650" spans="1:68" x14ac:dyDescent="0.25">
      <c r="A9650" s="1"/>
      <c r="B9650" s="2"/>
      <c r="BJ9650" s="3"/>
      <c r="BL9650" s="3"/>
      <c r="BN9650" s="3"/>
      <c r="BP9650" s="3"/>
    </row>
    <row r="9651" spans="1:68" x14ac:dyDescent="0.25">
      <c r="A9651" s="1"/>
      <c r="B9651" s="2"/>
      <c r="BJ9651" s="3"/>
      <c r="BL9651" s="3"/>
      <c r="BN9651" s="3"/>
      <c r="BP9651" s="3"/>
    </row>
    <row r="9652" spans="1:68" x14ac:dyDescent="0.25">
      <c r="A9652" s="1"/>
      <c r="B9652" s="2"/>
      <c r="BJ9652" s="3"/>
      <c r="BL9652" s="3"/>
      <c r="BN9652" s="3"/>
      <c r="BP9652" s="3"/>
    </row>
    <row r="9653" spans="1:68" x14ac:dyDescent="0.25">
      <c r="A9653" s="1"/>
      <c r="B9653" s="2"/>
      <c r="BJ9653" s="3"/>
      <c r="BL9653" s="3"/>
      <c r="BN9653" s="3"/>
      <c r="BP9653" s="3"/>
    </row>
    <row r="9654" spans="1:68" x14ac:dyDescent="0.25">
      <c r="A9654" s="1"/>
      <c r="B9654" s="2"/>
      <c r="BJ9654" s="3"/>
      <c r="BL9654" s="3"/>
      <c r="BN9654" s="3"/>
      <c r="BP9654" s="3"/>
    </row>
    <row r="9655" spans="1:68" x14ac:dyDescent="0.25">
      <c r="A9655" s="1"/>
      <c r="B9655" s="2"/>
      <c r="BJ9655" s="3"/>
      <c r="BL9655" s="3"/>
      <c r="BN9655" s="3"/>
      <c r="BP9655" s="3"/>
    </row>
    <row r="9656" spans="1:68" x14ac:dyDescent="0.25">
      <c r="A9656" s="1"/>
      <c r="B9656" s="2"/>
      <c r="BJ9656" s="3"/>
      <c r="BL9656" s="3"/>
      <c r="BN9656" s="3"/>
      <c r="BP9656" s="3"/>
    </row>
    <row r="9657" spans="1:68" x14ac:dyDescent="0.25">
      <c r="A9657" s="1"/>
      <c r="B9657" s="2"/>
      <c r="BJ9657" s="3"/>
      <c r="BL9657" s="3"/>
      <c r="BN9657" s="3"/>
      <c r="BP9657" s="3"/>
    </row>
    <row r="9658" spans="1:68" x14ac:dyDescent="0.25">
      <c r="A9658" s="1"/>
      <c r="B9658" s="2"/>
      <c r="BJ9658" s="3"/>
      <c r="BL9658" s="3"/>
      <c r="BN9658" s="3"/>
      <c r="BP9658" s="3"/>
    </row>
    <row r="9659" spans="1:68" x14ac:dyDescent="0.25">
      <c r="A9659" s="1"/>
      <c r="B9659" s="2"/>
      <c r="BJ9659" s="3"/>
      <c r="BL9659" s="3"/>
      <c r="BN9659" s="3"/>
      <c r="BP9659" s="3"/>
    </row>
    <row r="9660" spans="1:68" x14ac:dyDescent="0.25">
      <c r="A9660" s="1"/>
      <c r="B9660" s="2"/>
      <c r="BJ9660" s="3"/>
      <c r="BL9660" s="3"/>
      <c r="BN9660" s="3"/>
      <c r="BP9660" s="3"/>
    </row>
    <row r="9661" spans="1:68" x14ac:dyDescent="0.25">
      <c r="A9661" s="1"/>
      <c r="B9661" s="2"/>
      <c r="BJ9661" s="3"/>
      <c r="BL9661" s="3"/>
      <c r="BN9661" s="3"/>
      <c r="BP9661" s="3"/>
    </row>
    <row r="9662" spans="1:68" x14ac:dyDescent="0.25">
      <c r="A9662" s="1"/>
      <c r="B9662" s="2"/>
      <c r="BJ9662" s="3"/>
      <c r="BL9662" s="3"/>
      <c r="BN9662" s="3"/>
      <c r="BP9662" s="3"/>
    </row>
    <row r="9663" spans="1:68" x14ac:dyDescent="0.25">
      <c r="A9663" s="1"/>
      <c r="B9663" s="2"/>
      <c r="BJ9663" s="3"/>
      <c r="BL9663" s="3"/>
      <c r="BN9663" s="3"/>
      <c r="BP9663" s="3"/>
    </row>
    <row r="9664" spans="1:68" x14ac:dyDescent="0.25">
      <c r="A9664" s="1"/>
      <c r="B9664" s="2"/>
      <c r="BJ9664" s="3"/>
      <c r="BL9664" s="3"/>
      <c r="BN9664" s="3"/>
      <c r="BP9664" s="3"/>
    </row>
    <row r="9665" spans="1:68" x14ac:dyDescent="0.25">
      <c r="A9665" s="1"/>
      <c r="B9665" s="2"/>
      <c r="BJ9665" s="3"/>
      <c r="BL9665" s="3"/>
      <c r="BN9665" s="3"/>
      <c r="BP9665" s="3"/>
    </row>
    <row r="9666" spans="1:68" x14ac:dyDescent="0.25">
      <c r="A9666" s="1"/>
      <c r="B9666" s="2"/>
      <c r="BJ9666" s="3"/>
      <c r="BL9666" s="3"/>
      <c r="BN9666" s="3"/>
      <c r="BP9666" s="3"/>
    </row>
    <row r="9667" spans="1:68" x14ac:dyDescent="0.25">
      <c r="A9667" s="1"/>
      <c r="B9667" s="2"/>
      <c r="BJ9667" s="3"/>
      <c r="BL9667" s="3"/>
      <c r="BN9667" s="3"/>
      <c r="BP9667" s="3"/>
    </row>
    <row r="9668" spans="1:68" x14ac:dyDescent="0.25">
      <c r="A9668" s="1"/>
      <c r="B9668" s="2"/>
      <c r="BJ9668" s="3"/>
      <c r="BL9668" s="3"/>
      <c r="BN9668" s="3"/>
      <c r="BP9668" s="3"/>
    </row>
    <row r="9669" spans="1:68" x14ac:dyDescent="0.25">
      <c r="A9669" s="1"/>
      <c r="B9669" s="2"/>
      <c r="BJ9669" s="3"/>
      <c r="BL9669" s="3"/>
      <c r="BN9669" s="3"/>
      <c r="BP9669" s="3"/>
    </row>
    <row r="9670" spans="1:68" x14ac:dyDescent="0.25">
      <c r="A9670" s="1"/>
      <c r="B9670" s="2"/>
      <c r="BJ9670" s="3"/>
      <c r="BL9670" s="3"/>
      <c r="BN9670" s="3"/>
      <c r="BP9670" s="3"/>
    </row>
    <row r="9671" spans="1:68" x14ac:dyDescent="0.25">
      <c r="A9671" s="1"/>
      <c r="B9671" s="2"/>
      <c r="BJ9671" s="3"/>
      <c r="BL9671" s="3"/>
      <c r="BN9671" s="3"/>
      <c r="BP9671" s="3"/>
    </row>
    <row r="9672" spans="1:68" x14ac:dyDescent="0.25">
      <c r="A9672" s="1"/>
      <c r="B9672" s="2"/>
      <c r="BJ9672" s="3"/>
      <c r="BL9672" s="3"/>
      <c r="BN9672" s="3"/>
      <c r="BP9672" s="3"/>
    </row>
    <row r="9673" spans="1:68" x14ac:dyDescent="0.25">
      <c r="A9673" s="1"/>
      <c r="B9673" s="2"/>
      <c r="BJ9673" s="3"/>
      <c r="BL9673" s="3"/>
      <c r="BN9673" s="3"/>
      <c r="BP9673" s="3"/>
    </row>
    <row r="9674" spans="1:68" x14ac:dyDescent="0.25">
      <c r="A9674" s="1"/>
      <c r="B9674" s="2"/>
      <c r="BJ9674" s="3"/>
      <c r="BL9674" s="3"/>
      <c r="BN9674" s="3"/>
      <c r="BP9674" s="3"/>
    </row>
    <row r="9675" spans="1:68" x14ac:dyDescent="0.25">
      <c r="A9675" s="1"/>
      <c r="B9675" s="2"/>
      <c r="BJ9675" s="3"/>
      <c r="BL9675" s="3"/>
      <c r="BN9675" s="3"/>
      <c r="BP9675" s="3"/>
    </row>
    <row r="9676" spans="1:68" x14ac:dyDescent="0.25">
      <c r="A9676" s="1"/>
      <c r="B9676" s="2"/>
      <c r="BJ9676" s="3"/>
      <c r="BL9676" s="3"/>
      <c r="BN9676" s="3"/>
      <c r="BP9676" s="3"/>
    </row>
    <row r="9677" spans="1:68" x14ac:dyDescent="0.25">
      <c r="A9677" s="1"/>
      <c r="B9677" s="2"/>
      <c r="BJ9677" s="3"/>
      <c r="BL9677" s="3"/>
      <c r="BN9677" s="3"/>
      <c r="BP9677" s="3"/>
    </row>
    <row r="9678" spans="1:68" x14ac:dyDescent="0.25">
      <c r="A9678" s="1"/>
      <c r="B9678" s="2"/>
      <c r="BJ9678" s="3"/>
      <c r="BL9678" s="3"/>
      <c r="BN9678" s="3"/>
      <c r="BP9678" s="3"/>
    </row>
    <row r="9679" spans="1:68" x14ac:dyDescent="0.25">
      <c r="A9679" s="1"/>
      <c r="B9679" s="2"/>
      <c r="BJ9679" s="3"/>
      <c r="BL9679" s="3"/>
      <c r="BN9679" s="3"/>
      <c r="BP9679" s="3"/>
    </row>
    <row r="9680" spans="1:68" x14ac:dyDescent="0.25">
      <c r="A9680" s="1"/>
      <c r="B9680" s="2"/>
      <c r="BJ9680" s="3"/>
      <c r="BL9680" s="3"/>
      <c r="BN9680" s="3"/>
      <c r="BP9680" s="3"/>
    </row>
    <row r="9681" spans="1:68" x14ac:dyDescent="0.25">
      <c r="A9681" s="1"/>
      <c r="B9681" s="2"/>
      <c r="BJ9681" s="3"/>
      <c r="BL9681" s="3"/>
      <c r="BN9681" s="3"/>
      <c r="BP9681" s="3"/>
    </row>
    <row r="9682" spans="1:68" x14ac:dyDescent="0.25">
      <c r="A9682" s="1"/>
      <c r="B9682" s="2"/>
      <c r="BJ9682" s="3"/>
      <c r="BL9682" s="3"/>
      <c r="BN9682" s="3"/>
      <c r="BP9682" s="3"/>
    </row>
    <row r="9683" spans="1:68" x14ac:dyDescent="0.25">
      <c r="A9683" s="1"/>
      <c r="B9683" s="2"/>
      <c r="BJ9683" s="3"/>
      <c r="BL9683" s="3"/>
      <c r="BN9683" s="3"/>
      <c r="BP9683" s="3"/>
    </row>
    <row r="9684" spans="1:68" x14ac:dyDescent="0.25">
      <c r="A9684" s="1"/>
      <c r="B9684" s="2"/>
      <c r="BJ9684" s="3"/>
      <c r="BL9684" s="3"/>
      <c r="BN9684" s="3"/>
      <c r="BP9684" s="3"/>
    </row>
    <row r="9685" spans="1:68" x14ac:dyDescent="0.25">
      <c r="A9685" s="1"/>
      <c r="B9685" s="2"/>
      <c r="BJ9685" s="3"/>
      <c r="BL9685" s="3"/>
      <c r="BN9685" s="3"/>
      <c r="BP9685" s="3"/>
    </row>
    <row r="9686" spans="1:68" x14ac:dyDescent="0.25">
      <c r="A9686" s="1"/>
      <c r="B9686" s="2"/>
      <c r="BJ9686" s="3"/>
      <c r="BL9686" s="3"/>
      <c r="BN9686" s="3"/>
      <c r="BP9686" s="3"/>
    </row>
    <row r="9687" spans="1:68" x14ac:dyDescent="0.25">
      <c r="A9687" s="1"/>
      <c r="B9687" s="2"/>
      <c r="BJ9687" s="3"/>
      <c r="BL9687" s="3"/>
      <c r="BN9687" s="3"/>
      <c r="BP9687" s="3"/>
    </row>
    <row r="9688" spans="1:68" x14ac:dyDescent="0.25">
      <c r="A9688" s="1"/>
      <c r="B9688" s="2"/>
      <c r="BJ9688" s="3"/>
      <c r="BL9688" s="3"/>
      <c r="BN9688" s="3"/>
      <c r="BP9688" s="3"/>
    </row>
    <row r="9689" spans="1:68" x14ac:dyDescent="0.25">
      <c r="A9689" s="1"/>
      <c r="B9689" s="2"/>
      <c r="BJ9689" s="3"/>
      <c r="BL9689" s="3"/>
      <c r="BN9689" s="3"/>
      <c r="BP9689" s="3"/>
    </row>
    <row r="9690" spans="1:68" x14ac:dyDescent="0.25">
      <c r="A9690" s="1"/>
      <c r="B9690" s="2"/>
      <c r="BJ9690" s="3"/>
      <c r="BL9690" s="3"/>
      <c r="BN9690" s="3"/>
      <c r="BP9690" s="3"/>
    </row>
    <row r="9691" spans="1:68" x14ac:dyDescent="0.25">
      <c r="A9691" s="1"/>
      <c r="B9691" s="2"/>
      <c r="BJ9691" s="3"/>
      <c r="BL9691" s="3"/>
      <c r="BN9691" s="3"/>
      <c r="BP9691" s="3"/>
    </row>
    <row r="9692" spans="1:68" x14ac:dyDescent="0.25">
      <c r="A9692" s="1"/>
      <c r="B9692" s="2"/>
      <c r="BJ9692" s="3"/>
      <c r="BL9692" s="3"/>
      <c r="BN9692" s="3"/>
      <c r="BP9692" s="3"/>
    </row>
    <row r="9693" spans="1:68" x14ac:dyDescent="0.25">
      <c r="A9693" s="1"/>
      <c r="B9693" s="2"/>
      <c r="BJ9693" s="3"/>
      <c r="BL9693" s="3"/>
      <c r="BN9693" s="3"/>
      <c r="BP9693" s="3"/>
    </row>
    <row r="9694" spans="1:68" x14ac:dyDescent="0.25">
      <c r="A9694" s="1"/>
      <c r="B9694" s="2"/>
      <c r="BJ9694" s="3"/>
      <c r="BL9694" s="3"/>
      <c r="BN9694" s="3"/>
      <c r="BP9694" s="3"/>
    </row>
    <row r="9695" spans="1:68" x14ac:dyDescent="0.25">
      <c r="A9695" s="1"/>
      <c r="B9695" s="2"/>
      <c r="BJ9695" s="3"/>
      <c r="BL9695" s="3"/>
      <c r="BN9695" s="3"/>
      <c r="BP9695" s="3"/>
    </row>
    <row r="9696" spans="1:68" x14ac:dyDescent="0.25">
      <c r="A9696" s="1"/>
      <c r="B9696" s="2"/>
      <c r="BJ9696" s="3"/>
      <c r="BL9696" s="3"/>
      <c r="BN9696" s="3"/>
      <c r="BP9696" s="3"/>
    </row>
    <row r="9697" spans="1:68" x14ac:dyDescent="0.25">
      <c r="A9697" s="1"/>
      <c r="B9697" s="2"/>
      <c r="BJ9697" s="3"/>
      <c r="BL9697" s="3"/>
      <c r="BN9697" s="3"/>
      <c r="BP9697" s="3"/>
    </row>
    <row r="9698" spans="1:68" x14ac:dyDescent="0.25">
      <c r="A9698" s="1"/>
      <c r="B9698" s="2"/>
      <c r="BJ9698" s="3"/>
      <c r="BL9698" s="3"/>
      <c r="BN9698" s="3"/>
      <c r="BP9698" s="3"/>
    </row>
    <row r="9699" spans="1:68" x14ac:dyDescent="0.25">
      <c r="A9699" s="1"/>
      <c r="B9699" s="2"/>
      <c r="BJ9699" s="3"/>
      <c r="BL9699" s="3"/>
      <c r="BN9699" s="3"/>
      <c r="BP9699" s="3"/>
    </row>
    <row r="9700" spans="1:68" x14ac:dyDescent="0.25">
      <c r="A9700" s="1"/>
      <c r="B9700" s="2"/>
      <c r="BJ9700" s="3"/>
      <c r="BL9700" s="3"/>
      <c r="BN9700" s="3"/>
      <c r="BP9700" s="3"/>
    </row>
    <row r="9701" spans="1:68" x14ac:dyDescent="0.25">
      <c r="A9701" s="1"/>
      <c r="B9701" s="2"/>
      <c r="BJ9701" s="3"/>
      <c r="BL9701" s="3"/>
      <c r="BN9701" s="3"/>
      <c r="BP9701" s="3"/>
    </row>
    <row r="9702" spans="1:68" x14ac:dyDescent="0.25">
      <c r="A9702" s="1"/>
      <c r="B9702" s="2"/>
      <c r="BJ9702" s="3"/>
      <c r="BL9702" s="3"/>
      <c r="BN9702" s="3"/>
      <c r="BP9702" s="3"/>
    </row>
    <row r="9703" spans="1:68" x14ac:dyDescent="0.25">
      <c r="A9703" s="1"/>
      <c r="B9703" s="2"/>
      <c r="BJ9703" s="3"/>
      <c r="BL9703" s="3"/>
      <c r="BN9703" s="3"/>
      <c r="BP9703" s="3"/>
    </row>
    <row r="9704" spans="1:68" x14ac:dyDescent="0.25">
      <c r="A9704" s="1"/>
      <c r="B9704" s="2"/>
      <c r="BJ9704" s="3"/>
      <c r="BL9704" s="3"/>
      <c r="BN9704" s="3"/>
      <c r="BP9704" s="3"/>
    </row>
    <row r="9705" spans="1:68" x14ac:dyDescent="0.25">
      <c r="A9705" s="1"/>
      <c r="B9705" s="2"/>
      <c r="BJ9705" s="3"/>
      <c r="BL9705" s="3"/>
      <c r="BN9705" s="3"/>
      <c r="BP9705" s="3"/>
    </row>
    <row r="9706" spans="1:68" x14ac:dyDescent="0.25">
      <c r="A9706" s="1"/>
      <c r="B9706" s="2"/>
      <c r="BJ9706" s="3"/>
      <c r="BL9706" s="3"/>
      <c r="BN9706" s="3"/>
      <c r="BP9706" s="3"/>
    </row>
    <row r="9707" spans="1:68" x14ac:dyDescent="0.25">
      <c r="A9707" s="1"/>
      <c r="B9707" s="2"/>
      <c r="BJ9707" s="3"/>
      <c r="BL9707" s="3"/>
      <c r="BN9707" s="3"/>
      <c r="BP9707" s="3"/>
    </row>
    <row r="9708" spans="1:68" x14ac:dyDescent="0.25">
      <c r="A9708" s="1"/>
      <c r="B9708" s="2"/>
      <c r="BJ9708" s="3"/>
      <c r="BL9708" s="3"/>
      <c r="BN9708" s="3"/>
      <c r="BP9708" s="3"/>
    </row>
    <row r="9709" spans="1:68" x14ac:dyDescent="0.25">
      <c r="A9709" s="1"/>
      <c r="B9709" s="2"/>
      <c r="BJ9709" s="3"/>
      <c r="BL9709" s="3"/>
      <c r="BN9709" s="3"/>
      <c r="BP9709" s="3"/>
    </row>
    <row r="9710" spans="1:68" x14ac:dyDescent="0.25">
      <c r="A9710" s="1"/>
      <c r="B9710" s="2"/>
      <c r="BJ9710" s="3"/>
      <c r="BL9710" s="3"/>
      <c r="BN9710" s="3"/>
      <c r="BP9710" s="3"/>
    </row>
    <row r="9711" spans="1:68" x14ac:dyDescent="0.25">
      <c r="A9711" s="1"/>
      <c r="B9711" s="2"/>
      <c r="BJ9711" s="3"/>
      <c r="BL9711" s="3"/>
      <c r="BN9711" s="3"/>
      <c r="BP9711" s="3"/>
    </row>
    <row r="9712" spans="1:68" x14ac:dyDescent="0.25">
      <c r="A9712" s="1"/>
      <c r="B9712" s="2"/>
      <c r="BJ9712" s="3"/>
      <c r="BL9712" s="3"/>
      <c r="BN9712" s="3"/>
      <c r="BP9712" s="3"/>
    </row>
    <row r="9713" spans="1:68" x14ac:dyDescent="0.25">
      <c r="A9713" s="1"/>
      <c r="B9713" s="2"/>
      <c r="BJ9713" s="3"/>
      <c r="BL9713" s="3"/>
      <c r="BN9713" s="3"/>
      <c r="BP9713" s="3"/>
    </row>
    <row r="9714" spans="1:68" x14ac:dyDescent="0.25">
      <c r="A9714" s="1"/>
      <c r="B9714" s="2"/>
      <c r="BJ9714" s="3"/>
      <c r="BL9714" s="3"/>
      <c r="BN9714" s="3"/>
      <c r="BP9714" s="3"/>
    </row>
    <row r="9715" spans="1:68" x14ac:dyDescent="0.25">
      <c r="A9715" s="1"/>
      <c r="B9715" s="2"/>
      <c r="BJ9715" s="3"/>
      <c r="BL9715" s="3"/>
      <c r="BN9715" s="3"/>
      <c r="BP9715" s="3"/>
    </row>
    <row r="9716" spans="1:68" x14ac:dyDescent="0.25">
      <c r="A9716" s="1"/>
      <c r="B9716" s="2"/>
      <c r="BJ9716" s="3"/>
      <c r="BL9716" s="3"/>
      <c r="BN9716" s="3"/>
      <c r="BP9716" s="3"/>
    </row>
    <row r="9717" spans="1:68" x14ac:dyDescent="0.25">
      <c r="A9717" s="1"/>
      <c r="B9717" s="2"/>
      <c r="BJ9717" s="3"/>
      <c r="BL9717" s="3"/>
      <c r="BN9717" s="3"/>
      <c r="BP9717" s="3"/>
    </row>
    <row r="9718" spans="1:68" x14ac:dyDescent="0.25">
      <c r="A9718" s="1"/>
      <c r="B9718" s="2"/>
      <c r="BJ9718" s="3"/>
      <c r="BL9718" s="3"/>
      <c r="BN9718" s="3"/>
      <c r="BP9718" s="3"/>
    </row>
    <row r="9719" spans="1:68" x14ac:dyDescent="0.25">
      <c r="A9719" s="1"/>
      <c r="B9719" s="2"/>
      <c r="BJ9719" s="3"/>
      <c r="BL9719" s="3"/>
      <c r="BN9719" s="3"/>
      <c r="BP9719" s="3"/>
    </row>
    <row r="9720" spans="1:68" x14ac:dyDescent="0.25">
      <c r="A9720" s="1"/>
      <c r="B9720" s="2"/>
      <c r="BJ9720" s="3"/>
      <c r="BL9720" s="3"/>
      <c r="BN9720" s="3"/>
      <c r="BP9720" s="3"/>
    </row>
    <row r="9721" spans="1:68" x14ac:dyDescent="0.25">
      <c r="A9721" s="1"/>
      <c r="B9721" s="2"/>
      <c r="BJ9721" s="3"/>
      <c r="BL9721" s="3"/>
      <c r="BN9721" s="3"/>
      <c r="BP9721" s="3"/>
    </row>
    <row r="9722" spans="1:68" x14ac:dyDescent="0.25">
      <c r="A9722" s="1"/>
      <c r="B9722" s="2"/>
      <c r="BJ9722" s="3"/>
      <c r="BL9722" s="3"/>
      <c r="BN9722" s="3"/>
      <c r="BP9722" s="3"/>
    </row>
    <row r="9723" spans="1:68" x14ac:dyDescent="0.25">
      <c r="A9723" s="1"/>
      <c r="B9723" s="2"/>
      <c r="BJ9723" s="3"/>
      <c r="BL9723" s="3"/>
      <c r="BN9723" s="3"/>
      <c r="BP9723" s="3"/>
    </row>
    <row r="9724" spans="1:68" x14ac:dyDescent="0.25">
      <c r="A9724" s="1"/>
      <c r="B9724" s="2"/>
      <c r="BJ9724" s="3"/>
      <c r="BL9724" s="3"/>
      <c r="BN9724" s="3"/>
      <c r="BP9724" s="3"/>
    </row>
    <row r="9725" spans="1:68" x14ac:dyDescent="0.25">
      <c r="A9725" s="1"/>
      <c r="B9725" s="2"/>
      <c r="BJ9725" s="3"/>
      <c r="BL9725" s="3"/>
      <c r="BN9725" s="3"/>
      <c r="BP9725" s="3"/>
    </row>
    <row r="9726" spans="1:68" x14ac:dyDescent="0.25">
      <c r="A9726" s="1"/>
      <c r="B9726" s="2"/>
      <c r="BJ9726" s="3"/>
      <c r="BL9726" s="3"/>
      <c r="BN9726" s="3"/>
      <c r="BP9726" s="3"/>
    </row>
    <row r="9727" spans="1:68" x14ac:dyDescent="0.25">
      <c r="A9727" s="1"/>
      <c r="B9727" s="2"/>
      <c r="BJ9727" s="3"/>
      <c r="BL9727" s="3"/>
      <c r="BN9727" s="3"/>
      <c r="BP9727" s="3"/>
    </row>
    <row r="9728" spans="1:68" x14ac:dyDescent="0.25">
      <c r="A9728" s="1"/>
      <c r="B9728" s="2"/>
      <c r="BJ9728" s="3"/>
      <c r="BL9728" s="3"/>
      <c r="BN9728" s="3"/>
      <c r="BP9728" s="3"/>
    </row>
    <row r="9729" spans="1:68" x14ac:dyDescent="0.25">
      <c r="A9729" s="1"/>
      <c r="B9729" s="2"/>
      <c r="BJ9729" s="3"/>
      <c r="BL9729" s="3"/>
      <c r="BN9729" s="3"/>
      <c r="BP9729" s="3"/>
    </row>
    <row r="9730" spans="1:68" x14ac:dyDescent="0.25">
      <c r="A9730" s="1"/>
      <c r="B9730" s="2"/>
      <c r="BJ9730" s="3"/>
      <c r="BL9730" s="3"/>
      <c r="BN9730" s="3"/>
      <c r="BP9730" s="3"/>
    </row>
    <row r="9731" spans="1:68" x14ac:dyDescent="0.25">
      <c r="A9731" s="1"/>
      <c r="B9731" s="2"/>
      <c r="BJ9731" s="3"/>
      <c r="BL9731" s="3"/>
      <c r="BN9731" s="3"/>
      <c r="BP9731" s="3"/>
    </row>
    <row r="9732" spans="1:68" x14ac:dyDescent="0.25">
      <c r="A9732" s="1"/>
      <c r="B9732" s="2"/>
      <c r="BJ9732" s="3"/>
      <c r="BL9732" s="3"/>
      <c r="BN9732" s="3"/>
      <c r="BP9732" s="3"/>
    </row>
    <row r="9733" spans="1:68" x14ac:dyDescent="0.25">
      <c r="A9733" s="1"/>
      <c r="B9733" s="2"/>
      <c r="BJ9733" s="3"/>
      <c r="BL9733" s="3"/>
      <c r="BN9733" s="3"/>
      <c r="BP9733" s="3"/>
    </row>
    <row r="9734" spans="1:68" x14ac:dyDescent="0.25">
      <c r="A9734" s="1"/>
      <c r="B9734" s="2"/>
      <c r="BJ9734" s="3"/>
      <c r="BL9734" s="3"/>
      <c r="BN9734" s="3"/>
      <c r="BP9734" s="3"/>
    </row>
    <row r="9735" spans="1:68" x14ac:dyDescent="0.25">
      <c r="A9735" s="1"/>
      <c r="B9735" s="2"/>
      <c r="BJ9735" s="3"/>
      <c r="BL9735" s="3"/>
      <c r="BN9735" s="3"/>
      <c r="BP9735" s="3"/>
    </row>
    <row r="9736" spans="1:68" x14ac:dyDescent="0.25">
      <c r="A9736" s="1"/>
      <c r="B9736" s="2"/>
      <c r="BJ9736" s="3"/>
      <c r="BL9736" s="3"/>
      <c r="BN9736" s="3"/>
      <c r="BP9736" s="3"/>
    </row>
    <row r="9737" spans="1:68" x14ac:dyDescent="0.25">
      <c r="A9737" s="1"/>
      <c r="B9737" s="2"/>
      <c r="BJ9737" s="3"/>
      <c r="BL9737" s="3"/>
      <c r="BN9737" s="3"/>
      <c r="BP9737" s="3"/>
    </row>
    <row r="9738" spans="1:68" x14ac:dyDescent="0.25">
      <c r="A9738" s="1"/>
      <c r="B9738" s="2"/>
      <c r="BJ9738" s="3"/>
      <c r="BL9738" s="3"/>
      <c r="BN9738" s="3"/>
      <c r="BP9738" s="3"/>
    </row>
    <row r="9739" spans="1:68" x14ac:dyDescent="0.25">
      <c r="A9739" s="1"/>
      <c r="B9739" s="2"/>
      <c r="BJ9739" s="3"/>
      <c r="BL9739" s="3"/>
      <c r="BN9739" s="3"/>
      <c r="BP9739" s="3"/>
    </row>
    <row r="9740" spans="1:68" x14ac:dyDescent="0.25">
      <c r="A9740" s="1"/>
      <c r="B9740" s="2"/>
      <c r="BJ9740" s="3"/>
      <c r="BL9740" s="3"/>
      <c r="BN9740" s="3"/>
      <c r="BP9740" s="3"/>
    </row>
    <row r="9741" spans="1:68" x14ac:dyDescent="0.25">
      <c r="A9741" s="1"/>
      <c r="B9741" s="2"/>
      <c r="BJ9741" s="3"/>
      <c r="BL9741" s="3"/>
      <c r="BN9741" s="3"/>
      <c r="BP9741" s="3"/>
    </row>
    <row r="9742" spans="1:68" x14ac:dyDescent="0.25">
      <c r="A9742" s="1"/>
      <c r="B9742" s="2"/>
      <c r="BJ9742" s="3"/>
      <c r="BL9742" s="3"/>
      <c r="BN9742" s="3"/>
      <c r="BP9742" s="3"/>
    </row>
    <row r="9743" spans="1:68" x14ac:dyDescent="0.25">
      <c r="A9743" s="1"/>
      <c r="B9743" s="2"/>
      <c r="BJ9743" s="3"/>
      <c r="BL9743" s="3"/>
      <c r="BN9743" s="3"/>
      <c r="BP9743" s="3"/>
    </row>
    <row r="9744" spans="1:68" x14ac:dyDescent="0.25">
      <c r="A9744" s="1"/>
      <c r="B9744" s="2"/>
      <c r="BJ9744" s="3"/>
      <c r="BL9744" s="3"/>
      <c r="BN9744" s="3"/>
      <c r="BP9744" s="3"/>
    </row>
    <row r="9745" spans="1:68" x14ac:dyDescent="0.25">
      <c r="A9745" s="1"/>
      <c r="B9745" s="2"/>
      <c r="BJ9745" s="3"/>
      <c r="BL9745" s="3"/>
      <c r="BN9745" s="3"/>
      <c r="BP9745" s="3"/>
    </row>
    <row r="9746" spans="1:68" x14ac:dyDescent="0.25">
      <c r="A9746" s="1"/>
      <c r="B9746" s="2"/>
      <c r="BJ9746" s="3"/>
      <c r="BL9746" s="3"/>
      <c r="BN9746" s="3"/>
      <c r="BP9746" s="3"/>
    </row>
    <row r="9747" spans="1:68" x14ac:dyDescent="0.25">
      <c r="A9747" s="1"/>
      <c r="B9747" s="2"/>
      <c r="BJ9747" s="3"/>
      <c r="BL9747" s="3"/>
      <c r="BN9747" s="3"/>
      <c r="BP9747" s="3"/>
    </row>
    <row r="9748" spans="1:68" x14ac:dyDescent="0.25">
      <c r="A9748" s="1"/>
      <c r="B9748" s="2"/>
      <c r="BJ9748" s="3"/>
      <c r="BL9748" s="3"/>
      <c r="BN9748" s="3"/>
      <c r="BP9748" s="3"/>
    </row>
    <row r="9749" spans="1:68" x14ac:dyDescent="0.25">
      <c r="A9749" s="1"/>
      <c r="B9749" s="2"/>
      <c r="BJ9749" s="3"/>
      <c r="BL9749" s="3"/>
      <c r="BN9749" s="3"/>
      <c r="BP9749" s="3"/>
    </row>
    <row r="9750" spans="1:68" x14ac:dyDescent="0.25">
      <c r="A9750" s="1"/>
      <c r="B9750" s="2"/>
      <c r="BJ9750" s="3"/>
      <c r="BL9750" s="3"/>
      <c r="BN9750" s="3"/>
      <c r="BP9750" s="3"/>
    </row>
    <row r="9751" spans="1:68" x14ac:dyDescent="0.25">
      <c r="A9751" s="1"/>
      <c r="B9751" s="2"/>
      <c r="BJ9751" s="3"/>
      <c r="BL9751" s="3"/>
      <c r="BN9751" s="3"/>
      <c r="BP9751" s="3"/>
    </row>
    <row r="9752" spans="1:68" x14ac:dyDescent="0.25">
      <c r="A9752" s="1"/>
      <c r="B9752" s="2"/>
      <c r="BJ9752" s="3"/>
      <c r="BL9752" s="3"/>
      <c r="BN9752" s="3"/>
      <c r="BP9752" s="3"/>
    </row>
    <row r="9753" spans="1:68" x14ac:dyDescent="0.25">
      <c r="A9753" s="1"/>
      <c r="B9753" s="2"/>
      <c r="BJ9753" s="3"/>
      <c r="BL9753" s="3"/>
      <c r="BN9753" s="3"/>
      <c r="BP9753" s="3"/>
    </row>
    <row r="9754" spans="1:68" x14ac:dyDescent="0.25">
      <c r="A9754" s="1"/>
      <c r="B9754" s="2"/>
      <c r="BJ9754" s="3"/>
      <c r="BL9754" s="3"/>
      <c r="BN9754" s="3"/>
      <c r="BP9754" s="3"/>
    </row>
    <row r="9755" spans="1:68" x14ac:dyDescent="0.25">
      <c r="A9755" s="1"/>
      <c r="B9755" s="2"/>
      <c r="BJ9755" s="3"/>
      <c r="BL9755" s="3"/>
      <c r="BN9755" s="3"/>
      <c r="BP9755" s="3"/>
    </row>
    <row r="9756" spans="1:68" x14ac:dyDescent="0.25">
      <c r="A9756" s="1"/>
      <c r="B9756" s="2"/>
      <c r="BJ9756" s="3"/>
      <c r="BL9756" s="3"/>
      <c r="BN9756" s="3"/>
      <c r="BP9756" s="3"/>
    </row>
    <row r="9757" spans="1:68" x14ac:dyDescent="0.25">
      <c r="A9757" s="1"/>
      <c r="B9757" s="2"/>
      <c r="BJ9757" s="3"/>
      <c r="BL9757" s="3"/>
      <c r="BN9757" s="3"/>
      <c r="BP9757" s="3"/>
    </row>
    <row r="9758" spans="1:68" x14ac:dyDescent="0.25">
      <c r="A9758" s="1"/>
      <c r="B9758" s="2"/>
      <c r="BJ9758" s="3"/>
      <c r="BL9758" s="3"/>
      <c r="BN9758" s="3"/>
      <c r="BP9758" s="3"/>
    </row>
    <row r="9759" spans="1:68" x14ac:dyDescent="0.25">
      <c r="A9759" s="1"/>
      <c r="B9759" s="2"/>
      <c r="BJ9759" s="3"/>
      <c r="BL9759" s="3"/>
      <c r="BN9759" s="3"/>
      <c r="BP9759" s="3"/>
    </row>
    <row r="9760" spans="1:68" x14ac:dyDescent="0.25">
      <c r="A9760" s="1"/>
      <c r="B9760" s="2"/>
      <c r="BJ9760" s="3"/>
      <c r="BL9760" s="3"/>
      <c r="BN9760" s="3"/>
      <c r="BP9760" s="3"/>
    </row>
    <row r="9761" spans="1:68" x14ac:dyDescent="0.25">
      <c r="A9761" s="1"/>
      <c r="B9761" s="2"/>
      <c r="BJ9761" s="3"/>
      <c r="BL9761" s="3"/>
      <c r="BN9761" s="3"/>
      <c r="BP9761" s="3"/>
    </row>
    <row r="9762" spans="1:68" x14ac:dyDescent="0.25">
      <c r="A9762" s="1"/>
      <c r="B9762" s="2"/>
      <c r="BJ9762" s="3"/>
      <c r="BL9762" s="3"/>
      <c r="BN9762" s="3"/>
      <c r="BP9762" s="3"/>
    </row>
    <row r="9763" spans="1:68" x14ac:dyDescent="0.25">
      <c r="A9763" s="1"/>
      <c r="B9763" s="2"/>
      <c r="BJ9763" s="3"/>
      <c r="BL9763" s="3"/>
      <c r="BN9763" s="3"/>
      <c r="BP9763" s="3"/>
    </row>
    <row r="9764" spans="1:68" x14ac:dyDescent="0.25">
      <c r="A9764" s="1"/>
      <c r="B9764" s="2"/>
      <c r="BJ9764" s="3"/>
      <c r="BL9764" s="3"/>
      <c r="BN9764" s="3"/>
      <c r="BP9764" s="3"/>
    </row>
    <row r="9765" spans="1:68" x14ac:dyDescent="0.25">
      <c r="A9765" s="1"/>
      <c r="B9765" s="2"/>
      <c r="BJ9765" s="3"/>
      <c r="BL9765" s="3"/>
      <c r="BN9765" s="3"/>
      <c r="BP9765" s="3"/>
    </row>
    <row r="9766" spans="1:68" x14ac:dyDescent="0.25">
      <c r="A9766" s="1"/>
      <c r="B9766" s="2"/>
      <c r="BJ9766" s="3"/>
      <c r="BL9766" s="3"/>
      <c r="BN9766" s="3"/>
      <c r="BP9766" s="3"/>
    </row>
    <row r="9767" spans="1:68" x14ac:dyDescent="0.25">
      <c r="A9767" s="1"/>
      <c r="B9767" s="2"/>
      <c r="BJ9767" s="3"/>
      <c r="BL9767" s="3"/>
      <c r="BN9767" s="3"/>
      <c r="BP9767" s="3"/>
    </row>
    <row r="9768" spans="1:68" x14ac:dyDescent="0.25">
      <c r="A9768" s="1"/>
      <c r="B9768" s="2"/>
      <c r="BJ9768" s="3"/>
      <c r="BL9768" s="3"/>
      <c r="BN9768" s="3"/>
      <c r="BP9768" s="3"/>
    </row>
    <row r="9769" spans="1:68" x14ac:dyDescent="0.25">
      <c r="A9769" s="1"/>
      <c r="B9769" s="2"/>
      <c r="BJ9769" s="3"/>
      <c r="BL9769" s="3"/>
      <c r="BN9769" s="3"/>
      <c r="BP9769" s="3"/>
    </row>
    <row r="9770" spans="1:68" x14ac:dyDescent="0.25">
      <c r="A9770" s="1"/>
      <c r="B9770" s="2"/>
      <c r="BJ9770" s="3"/>
      <c r="BL9770" s="3"/>
      <c r="BN9770" s="3"/>
      <c r="BP9770" s="3"/>
    </row>
    <row r="9771" spans="1:68" x14ac:dyDescent="0.25">
      <c r="A9771" s="1"/>
      <c r="B9771" s="2"/>
      <c r="BJ9771" s="3"/>
      <c r="BL9771" s="3"/>
      <c r="BN9771" s="3"/>
      <c r="BP9771" s="3"/>
    </row>
    <row r="9772" spans="1:68" x14ac:dyDescent="0.25">
      <c r="A9772" s="1"/>
      <c r="B9772" s="2"/>
      <c r="BJ9772" s="3"/>
      <c r="BL9772" s="3"/>
      <c r="BN9772" s="3"/>
      <c r="BP9772" s="3"/>
    </row>
    <row r="9773" spans="1:68" x14ac:dyDescent="0.25">
      <c r="A9773" s="1"/>
      <c r="B9773" s="2"/>
      <c r="BJ9773" s="3"/>
      <c r="BL9773" s="3"/>
      <c r="BN9773" s="3"/>
      <c r="BP9773" s="3"/>
    </row>
    <row r="9774" spans="1:68" x14ac:dyDescent="0.25">
      <c r="A9774" s="1"/>
      <c r="B9774" s="2"/>
      <c r="BJ9774" s="3"/>
      <c r="BL9774" s="3"/>
      <c r="BN9774" s="3"/>
      <c r="BP9774" s="3"/>
    </row>
    <row r="9775" spans="1:68" x14ac:dyDescent="0.25">
      <c r="A9775" s="1"/>
      <c r="B9775" s="2"/>
      <c r="BJ9775" s="3"/>
      <c r="BL9775" s="3"/>
      <c r="BN9775" s="3"/>
      <c r="BP9775" s="3"/>
    </row>
    <row r="9776" spans="1:68" x14ac:dyDescent="0.25">
      <c r="A9776" s="1"/>
      <c r="B9776" s="2"/>
      <c r="BJ9776" s="3"/>
      <c r="BL9776" s="3"/>
      <c r="BN9776" s="3"/>
      <c r="BP9776" s="3"/>
    </row>
    <row r="9777" spans="1:68" x14ac:dyDescent="0.25">
      <c r="A9777" s="1"/>
      <c r="B9777" s="2"/>
      <c r="BJ9777" s="3"/>
      <c r="BL9777" s="3"/>
      <c r="BN9777" s="3"/>
      <c r="BP9777" s="3"/>
    </row>
    <row r="9778" spans="1:68" x14ac:dyDescent="0.25">
      <c r="A9778" s="1"/>
      <c r="B9778" s="2"/>
      <c r="BJ9778" s="3"/>
      <c r="BL9778" s="3"/>
      <c r="BN9778" s="3"/>
      <c r="BP9778" s="3"/>
    </row>
    <row r="9779" spans="1:68" x14ac:dyDescent="0.25">
      <c r="A9779" s="1"/>
      <c r="B9779" s="2"/>
      <c r="BJ9779" s="3"/>
      <c r="BL9779" s="3"/>
      <c r="BN9779" s="3"/>
      <c r="BP9779" s="3"/>
    </row>
    <row r="9780" spans="1:68" x14ac:dyDescent="0.25">
      <c r="A9780" s="1"/>
      <c r="B9780" s="2"/>
      <c r="BJ9780" s="3"/>
      <c r="BL9780" s="3"/>
      <c r="BN9780" s="3"/>
      <c r="BP9780" s="3"/>
    </row>
    <row r="9781" spans="1:68" x14ac:dyDescent="0.25">
      <c r="A9781" s="1"/>
      <c r="B9781" s="2"/>
      <c r="BJ9781" s="3"/>
      <c r="BL9781" s="3"/>
      <c r="BN9781" s="3"/>
      <c r="BP9781" s="3"/>
    </row>
    <row r="9782" spans="1:68" x14ac:dyDescent="0.25">
      <c r="A9782" s="1"/>
      <c r="B9782" s="2"/>
      <c r="BJ9782" s="3"/>
      <c r="BL9782" s="3"/>
      <c r="BN9782" s="3"/>
      <c r="BP9782" s="3"/>
    </row>
    <row r="9783" spans="1:68" x14ac:dyDescent="0.25">
      <c r="A9783" s="1"/>
      <c r="B9783" s="2"/>
      <c r="BJ9783" s="3"/>
      <c r="BL9783" s="3"/>
      <c r="BN9783" s="3"/>
      <c r="BP9783" s="3"/>
    </row>
    <row r="9784" spans="1:68" x14ac:dyDescent="0.25">
      <c r="A9784" s="1"/>
      <c r="B9784" s="2"/>
      <c r="BJ9784" s="3"/>
      <c r="BL9784" s="3"/>
      <c r="BN9784" s="3"/>
      <c r="BP9784" s="3"/>
    </row>
    <row r="9785" spans="1:68" x14ac:dyDescent="0.25">
      <c r="A9785" s="1"/>
      <c r="B9785" s="2"/>
      <c r="BJ9785" s="3"/>
      <c r="BL9785" s="3"/>
      <c r="BN9785" s="3"/>
      <c r="BP9785" s="3"/>
    </row>
    <row r="9786" spans="1:68" x14ac:dyDescent="0.25">
      <c r="A9786" s="1"/>
      <c r="B9786" s="2"/>
      <c r="BJ9786" s="3"/>
      <c r="BL9786" s="3"/>
      <c r="BN9786" s="3"/>
      <c r="BP9786" s="3"/>
    </row>
    <row r="9787" spans="1:68" x14ac:dyDescent="0.25">
      <c r="A9787" s="1"/>
      <c r="B9787" s="2"/>
      <c r="BJ9787" s="3"/>
      <c r="BL9787" s="3"/>
      <c r="BN9787" s="3"/>
      <c r="BP9787" s="3"/>
    </row>
    <row r="9788" spans="1:68" x14ac:dyDescent="0.25">
      <c r="A9788" s="1"/>
      <c r="B9788" s="2"/>
      <c r="BJ9788" s="3"/>
      <c r="BL9788" s="3"/>
      <c r="BN9788" s="3"/>
      <c r="BP9788" s="3"/>
    </row>
    <row r="9789" spans="1:68" x14ac:dyDescent="0.25">
      <c r="A9789" s="1"/>
      <c r="B9789" s="2"/>
      <c r="BJ9789" s="3"/>
      <c r="BL9789" s="3"/>
      <c r="BN9789" s="3"/>
      <c r="BP9789" s="3"/>
    </row>
    <row r="9790" spans="1:68" x14ac:dyDescent="0.25">
      <c r="A9790" s="1"/>
      <c r="B9790" s="2"/>
      <c r="BJ9790" s="3"/>
      <c r="BL9790" s="3"/>
      <c r="BN9790" s="3"/>
      <c r="BP9790" s="3"/>
    </row>
    <row r="9791" spans="1:68" x14ac:dyDescent="0.25">
      <c r="A9791" s="1"/>
      <c r="B9791" s="2"/>
      <c r="BJ9791" s="3"/>
      <c r="BL9791" s="3"/>
      <c r="BN9791" s="3"/>
      <c r="BP9791" s="3"/>
    </row>
    <row r="9792" spans="1:68" x14ac:dyDescent="0.25">
      <c r="A9792" s="1"/>
      <c r="B9792" s="2"/>
      <c r="BJ9792" s="3"/>
      <c r="BL9792" s="3"/>
      <c r="BN9792" s="3"/>
      <c r="BP9792" s="3"/>
    </row>
    <row r="9793" spans="1:68" x14ac:dyDescent="0.25">
      <c r="A9793" s="1"/>
      <c r="B9793" s="2"/>
      <c r="BJ9793" s="3"/>
      <c r="BL9793" s="3"/>
      <c r="BN9793" s="3"/>
      <c r="BP9793" s="3"/>
    </row>
    <row r="9794" spans="1:68" x14ac:dyDescent="0.25">
      <c r="A9794" s="1"/>
      <c r="B9794" s="2"/>
      <c r="BJ9794" s="3"/>
      <c r="BL9794" s="3"/>
      <c r="BN9794" s="3"/>
      <c r="BP9794" s="3"/>
    </row>
    <row r="9795" spans="1:68" x14ac:dyDescent="0.25">
      <c r="A9795" s="1"/>
      <c r="B9795" s="2"/>
      <c r="BJ9795" s="3"/>
      <c r="BL9795" s="3"/>
      <c r="BN9795" s="3"/>
      <c r="BP9795" s="3"/>
    </row>
    <row r="9796" spans="1:68" x14ac:dyDescent="0.25">
      <c r="A9796" s="1"/>
      <c r="B9796" s="2"/>
      <c r="BJ9796" s="3"/>
      <c r="BL9796" s="3"/>
      <c r="BN9796" s="3"/>
      <c r="BP9796" s="3"/>
    </row>
    <row r="9797" spans="1:68" x14ac:dyDescent="0.25">
      <c r="A9797" s="1"/>
      <c r="B9797" s="2"/>
      <c r="BJ9797" s="3"/>
      <c r="BL9797" s="3"/>
      <c r="BN9797" s="3"/>
      <c r="BP9797" s="3"/>
    </row>
    <row r="9798" spans="1:68" x14ac:dyDescent="0.25">
      <c r="A9798" s="1"/>
      <c r="B9798" s="2"/>
      <c r="BJ9798" s="3"/>
      <c r="BL9798" s="3"/>
      <c r="BN9798" s="3"/>
      <c r="BP9798" s="3"/>
    </row>
    <row r="9799" spans="1:68" x14ac:dyDescent="0.25">
      <c r="A9799" s="1"/>
      <c r="B9799" s="2"/>
      <c r="BJ9799" s="3"/>
      <c r="BL9799" s="3"/>
      <c r="BN9799" s="3"/>
      <c r="BP9799" s="3"/>
    </row>
    <row r="9800" spans="1:68" x14ac:dyDescent="0.25">
      <c r="A9800" s="1"/>
      <c r="B9800" s="2"/>
      <c r="BJ9800" s="3"/>
      <c r="BL9800" s="3"/>
      <c r="BN9800" s="3"/>
      <c r="BP9800" s="3"/>
    </row>
    <row r="9801" spans="1:68" x14ac:dyDescent="0.25">
      <c r="A9801" s="1"/>
      <c r="B9801" s="2"/>
      <c r="BJ9801" s="3"/>
      <c r="BL9801" s="3"/>
      <c r="BN9801" s="3"/>
      <c r="BP9801" s="3"/>
    </row>
    <row r="9802" spans="1:68" x14ac:dyDescent="0.25">
      <c r="A9802" s="1"/>
      <c r="B9802" s="2"/>
      <c r="BJ9802" s="3"/>
      <c r="BL9802" s="3"/>
      <c r="BN9802" s="3"/>
      <c r="BP9802" s="3"/>
    </row>
    <row r="9803" spans="1:68" x14ac:dyDescent="0.25">
      <c r="A9803" s="1"/>
      <c r="B9803" s="2"/>
      <c r="BJ9803" s="3"/>
      <c r="BL9803" s="3"/>
      <c r="BN9803" s="3"/>
      <c r="BP9803" s="3"/>
    </row>
    <row r="9804" spans="1:68" x14ac:dyDescent="0.25">
      <c r="A9804" s="1"/>
      <c r="B9804" s="2"/>
      <c r="BJ9804" s="3"/>
      <c r="BL9804" s="3"/>
      <c r="BN9804" s="3"/>
      <c r="BP9804" s="3"/>
    </row>
    <row r="9805" spans="1:68" x14ac:dyDescent="0.25">
      <c r="A9805" s="1"/>
      <c r="B9805" s="2"/>
      <c r="BJ9805" s="3"/>
      <c r="BL9805" s="3"/>
      <c r="BN9805" s="3"/>
      <c r="BP9805" s="3"/>
    </row>
    <row r="9806" spans="1:68" x14ac:dyDescent="0.25">
      <c r="A9806" s="1"/>
      <c r="B9806" s="2"/>
      <c r="BJ9806" s="3"/>
      <c r="BL9806" s="3"/>
      <c r="BN9806" s="3"/>
      <c r="BP9806" s="3"/>
    </row>
    <row r="9807" spans="1:68" x14ac:dyDescent="0.25">
      <c r="A9807" s="1"/>
      <c r="B9807" s="2"/>
      <c r="BJ9807" s="3"/>
      <c r="BL9807" s="3"/>
      <c r="BN9807" s="3"/>
      <c r="BP9807" s="3"/>
    </row>
    <row r="9808" spans="1:68" x14ac:dyDescent="0.25">
      <c r="A9808" s="1"/>
      <c r="B9808" s="2"/>
      <c r="BJ9808" s="3"/>
      <c r="BL9808" s="3"/>
      <c r="BN9808" s="3"/>
      <c r="BP9808" s="3"/>
    </row>
    <row r="9809" spans="1:68" x14ac:dyDescent="0.25">
      <c r="A9809" s="1"/>
      <c r="B9809" s="2"/>
      <c r="BJ9809" s="3"/>
      <c r="BL9809" s="3"/>
      <c r="BN9809" s="3"/>
      <c r="BP9809" s="3"/>
    </row>
    <row r="9810" spans="1:68" x14ac:dyDescent="0.25">
      <c r="A9810" s="1"/>
      <c r="B9810" s="2"/>
      <c r="BJ9810" s="3"/>
      <c r="BL9810" s="3"/>
      <c r="BN9810" s="3"/>
      <c r="BP9810" s="3"/>
    </row>
    <row r="9811" spans="1:68" x14ac:dyDescent="0.25">
      <c r="A9811" s="1"/>
      <c r="B9811" s="2"/>
      <c r="BJ9811" s="3"/>
      <c r="BL9811" s="3"/>
      <c r="BN9811" s="3"/>
      <c r="BP9811" s="3"/>
    </row>
    <row r="9812" spans="1:68" x14ac:dyDescent="0.25">
      <c r="A9812" s="1"/>
      <c r="B9812" s="2"/>
      <c r="BJ9812" s="3"/>
      <c r="BL9812" s="3"/>
      <c r="BN9812" s="3"/>
      <c r="BP9812" s="3"/>
    </row>
    <row r="9813" spans="1:68" x14ac:dyDescent="0.25">
      <c r="A9813" s="1"/>
      <c r="B9813" s="2"/>
      <c r="BJ9813" s="3"/>
      <c r="BL9813" s="3"/>
      <c r="BN9813" s="3"/>
      <c r="BP9813" s="3"/>
    </row>
    <row r="9814" spans="1:68" x14ac:dyDescent="0.25">
      <c r="A9814" s="1"/>
      <c r="B9814" s="2"/>
      <c r="BJ9814" s="3"/>
      <c r="BL9814" s="3"/>
      <c r="BN9814" s="3"/>
      <c r="BP9814" s="3"/>
    </row>
    <row r="9815" spans="1:68" x14ac:dyDescent="0.25">
      <c r="A9815" s="1"/>
      <c r="B9815" s="2"/>
      <c r="BJ9815" s="3"/>
      <c r="BL9815" s="3"/>
      <c r="BN9815" s="3"/>
      <c r="BP9815" s="3"/>
    </row>
    <row r="9816" spans="1:68" x14ac:dyDescent="0.25">
      <c r="A9816" s="1"/>
      <c r="B9816" s="2"/>
      <c r="BJ9816" s="3"/>
      <c r="BL9816" s="3"/>
      <c r="BN9816" s="3"/>
      <c r="BP9816" s="3"/>
    </row>
    <row r="9817" spans="1:68" x14ac:dyDescent="0.25">
      <c r="A9817" s="1"/>
      <c r="B9817" s="2"/>
      <c r="BJ9817" s="3"/>
      <c r="BL9817" s="3"/>
      <c r="BN9817" s="3"/>
      <c r="BP9817" s="3"/>
    </row>
    <row r="9818" spans="1:68" x14ac:dyDescent="0.25">
      <c r="A9818" s="1"/>
      <c r="B9818" s="2"/>
      <c r="BJ9818" s="3"/>
      <c r="BL9818" s="3"/>
      <c r="BN9818" s="3"/>
      <c r="BP9818" s="3"/>
    </row>
    <row r="9819" spans="1:68" x14ac:dyDescent="0.25">
      <c r="A9819" s="1"/>
      <c r="B9819" s="2"/>
      <c r="BJ9819" s="3"/>
      <c r="BL9819" s="3"/>
      <c r="BN9819" s="3"/>
      <c r="BP9819" s="3"/>
    </row>
    <row r="9820" spans="1:68" x14ac:dyDescent="0.25">
      <c r="A9820" s="1"/>
      <c r="B9820" s="2"/>
      <c r="BJ9820" s="3"/>
      <c r="BL9820" s="3"/>
      <c r="BN9820" s="3"/>
      <c r="BP9820" s="3"/>
    </row>
    <row r="9821" spans="1:68" x14ac:dyDescent="0.25">
      <c r="A9821" s="1"/>
      <c r="B9821" s="2"/>
      <c r="BJ9821" s="3"/>
      <c r="BL9821" s="3"/>
      <c r="BN9821" s="3"/>
      <c r="BP9821" s="3"/>
    </row>
    <row r="9822" spans="1:68" x14ac:dyDescent="0.25">
      <c r="A9822" s="1"/>
      <c r="B9822" s="2"/>
      <c r="BJ9822" s="3"/>
      <c r="BL9822" s="3"/>
      <c r="BN9822" s="3"/>
      <c r="BP9822" s="3"/>
    </row>
    <row r="9823" spans="1:68" x14ac:dyDescent="0.25">
      <c r="A9823" s="1"/>
      <c r="B9823" s="2"/>
      <c r="BJ9823" s="3"/>
      <c r="BL9823" s="3"/>
      <c r="BN9823" s="3"/>
      <c r="BP9823" s="3"/>
    </row>
    <row r="9824" spans="1:68" x14ac:dyDescent="0.25">
      <c r="A9824" s="1"/>
      <c r="B9824" s="2"/>
      <c r="BJ9824" s="3"/>
      <c r="BL9824" s="3"/>
      <c r="BN9824" s="3"/>
      <c r="BP9824" s="3"/>
    </row>
    <row r="9825" spans="1:68" x14ac:dyDescent="0.25">
      <c r="A9825" s="1"/>
      <c r="B9825" s="2"/>
      <c r="BJ9825" s="3"/>
      <c r="BL9825" s="3"/>
      <c r="BN9825" s="3"/>
      <c r="BP9825" s="3"/>
    </row>
    <row r="9826" spans="1:68" x14ac:dyDescent="0.25">
      <c r="A9826" s="1"/>
      <c r="B9826" s="2"/>
      <c r="BJ9826" s="3"/>
      <c r="BL9826" s="3"/>
      <c r="BN9826" s="3"/>
      <c r="BP9826" s="3"/>
    </row>
    <row r="9827" spans="1:68" x14ac:dyDescent="0.25">
      <c r="A9827" s="1"/>
      <c r="B9827" s="2"/>
      <c r="BJ9827" s="3"/>
      <c r="BL9827" s="3"/>
      <c r="BN9827" s="3"/>
      <c r="BP9827" s="3"/>
    </row>
    <row r="9828" spans="1:68" x14ac:dyDescent="0.25">
      <c r="A9828" s="1"/>
      <c r="B9828" s="2"/>
      <c r="BJ9828" s="3"/>
      <c r="BL9828" s="3"/>
      <c r="BN9828" s="3"/>
      <c r="BP9828" s="3"/>
    </row>
    <row r="9829" spans="1:68" x14ac:dyDescent="0.25">
      <c r="A9829" s="1"/>
      <c r="B9829" s="2"/>
      <c r="BJ9829" s="3"/>
      <c r="BL9829" s="3"/>
      <c r="BN9829" s="3"/>
      <c r="BP9829" s="3"/>
    </row>
    <row r="9830" spans="1:68" x14ac:dyDescent="0.25">
      <c r="A9830" s="1"/>
      <c r="B9830" s="2"/>
      <c r="BJ9830" s="3"/>
      <c r="BL9830" s="3"/>
      <c r="BN9830" s="3"/>
      <c r="BP9830" s="3"/>
    </row>
    <row r="9831" spans="1:68" x14ac:dyDescent="0.25">
      <c r="A9831" s="1"/>
      <c r="B9831" s="2"/>
      <c r="BJ9831" s="3"/>
      <c r="BL9831" s="3"/>
      <c r="BN9831" s="3"/>
      <c r="BP9831" s="3"/>
    </row>
    <row r="9832" spans="1:68" x14ac:dyDescent="0.25">
      <c r="A9832" s="1"/>
      <c r="B9832" s="2"/>
      <c r="BJ9832" s="3"/>
      <c r="BL9832" s="3"/>
      <c r="BN9832" s="3"/>
      <c r="BP9832" s="3"/>
    </row>
    <row r="9833" spans="1:68" x14ac:dyDescent="0.25">
      <c r="A9833" s="1"/>
      <c r="B9833" s="2"/>
      <c r="BJ9833" s="3"/>
      <c r="BL9833" s="3"/>
      <c r="BN9833" s="3"/>
      <c r="BP9833" s="3"/>
    </row>
    <row r="9834" spans="1:68" x14ac:dyDescent="0.25">
      <c r="A9834" s="1"/>
      <c r="B9834" s="2"/>
      <c r="BJ9834" s="3"/>
      <c r="BL9834" s="3"/>
      <c r="BN9834" s="3"/>
      <c r="BP9834" s="3"/>
    </row>
    <row r="9835" spans="1:68" x14ac:dyDescent="0.25">
      <c r="A9835" s="1"/>
      <c r="B9835" s="2"/>
      <c r="BJ9835" s="3"/>
      <c r="BL9835" s="3"/>
      <c r="BN9835" s="3"/>
      <c r="BP9835" s="3"/>
    </row>
    <row r="9836" spans="1:68" x14ac:dyDescent="0.25">
      <c r="A9836" s="1"/>
      <c r="B9836" s="2"/>
      <c r="BJ9836" s="3"/>
      <c r="BL9836" s="3"/>
      <c r="BN9836" s="3"/>
      <c r="BP9836" s="3"/>
    </row>
    <row r="9837" spans="1:68" x14ac:dyDescent="0.25">
      <c r="A9837" s="1"/>
      <c r="B9837" s="2"/>
      <c r="BJ9837" s="3"/>
      <c r="BL9837" s="3"/>
      <c r="BN9837" s="3"/>
      <c r="BP9837" s="3"/>
    </row>
    <row r="9838" spans="1:68" x14ac:dyDescent="0.25">
      <c r="A9838" s="1"/>
      <c r="B9838" s="2"/>
      <c r="BJ9838" s="3"/>
      <c r="BL9838" s="3"/>
      <c r="BN9838" s="3"/>
      <c r="BP9838" s="3"/>
    </row>
    <row r="9839" spans="1:68" x14ac:dyDescent="0.25">
      <c r="A9839" s="1"/>
      <c r="B9839" s="2"/>
      <c r="BJ9839" s="3"/>
      <c r="BL9839" s="3"/>
      <c r="BN9839" s="3"/>
      <c r="BP9839" s="3"/>
    </row>
    <row r="9840" spans="1:68" x14ac:dyDescent="0.25">
      <c r="A9840" s="1"/>
      <c r="B9840" s="2"/>
      <c r="BJ9840" s="3"/>
      <c r="BL9840" s="3"/>
      <c r="BN9840" s="3"/>
      <c r="BP9840" s="3"/>
    </row>
    <row r="9841" spans="1:68" x14ac:dyDescent="0.25">
      <c r="A9841" s="1"/>
      <c r="B9841" s="2"/>
      <c r="BJ9841" s="3"/>
      <c r="BL9841" s="3"/>
      <c r="BN9841" s="3"/>
      <c r="BP9841" s="3"/>
    </row>
    <row r="9842" spans="1:68" x14ac:dyDescent="0.25">
      <c r="A9842" s="1"/>
      <c r="B9842" s="2"/>
      <c r="BJ9842" s="3"/>
      <c r="BL9842" s="3"/>
      <c r="BN9842" s="3"/>
      <c r="BP9842" s="3"/>
    </row>
    <row r="9843" spans="1:68" x14ac:dyDescent="0.25">
      <c r="A9843" s="1"/>
      <c r="B9843" s="2"/>
      <c r="BJ9843" s="3"/>
      <c r="BL9843" s="3"/>
      <c r="BN9843" s="3"/>
      <c r="BP9843" s="3"/>
    </row>
    <row r="9844" spans="1:68" x14ac:dyDescent="0.25">
      <c r="A9844" s="1"/>
      <c r="B9844" s="2"/>
      <c r="BJ9844" s="3"/>
      <c r="BL9844" s="3"/>
      <c r="BN9844" s="3"/>
      <c r="BP9844" s="3"/>
    </row>
    <row r="9845" spans="1:68" x14ac:dyDescent="0.25">
      <c r="A9845" s="1"/>
      <c r="B9845" s="2"/>
      <c r="BJ9845" s="3"/>
      <c r="BL9845" s="3"/>
      <c r="BN9845" s="3"/>
      <c r="BP9845" s="3"/>
    </row>
    <row r="9846" spans="1:68" x14ac:dyDescent="0.25">
      <c r="A9846" s="1"/>
      <c r="B9846" s="2"/>
      <c r="BJ9846" s="3"/>
      <c r="BL9846" s="3"/>
      <c r="BN9846" s="3"/>
      <c r="BP9846" s="3"/>
    </row>
    <row r="9847" spans="1:68" x14ac:dyDescent="0.25">
      <c r="A9847" s="1"/>
      <c r="B9847" s="2"/>
      <c r="BJ9847" s="3"/>
      <c r="BL9847" s="3"/>
      <c r="BN9847" s="3"/>
      <c r="BP9847" s="3"/>
    </row>
    <row r="9848" spans="1:68" x14ac:dyDescent="0.25">
      <c r="A9848" s="1"/>
      <c r="B9848" s="2"/>
      <c r="BJ9848" s="3"/>
      <c r="BL9848" s="3"/>
      <c r="BN9848" s="3"/>
      <c r="BP9848" s="3"/>
    </row>
    <row r="9849" spans="1:68" x14ac:dyDescent="0.25">
      <c r="A9849" s="1"/>
      <c r="B9849" s="2"/>
      <c r="BJ9849" s="3"/>
      <c r="BL9849" s="3"/>
      <c r="BN9849" s="3"/>
      <c r="BP9849" s="3"/>
    </row>
    <row r="9850" spans="1:68" x14ac:dyDescent="0.25">
      <c r="A9850" s="1"/>
      <c r="B9850" s="2"/>
      <c r="BJ9850" s="3"/>
      <c r="BL9850" s="3"/>
      <c r="BN9850" s="3"/>
      <c r="BP9850" s="3"/>
    </row>
    <row r="9851" spans="1:68" x14ac:dyDescent="0.25">
      <c r="A9851" s="1"/>
      <c r="B9851" s="2"/>
      <c r="BJ9851" s="3"/>
      <c r="BL9851" s="3"/>
      <c r="BN9851" s="3"/>
      <c r="BP9851" s="3"/>
    </row>
    <row r="9852" spans="1:68" x14ac:dyDescent="0.25">
      <c r="A9852" s="1"/>
      <c r="B9852" s="2"/>
      <c r="BJ9852" s="3"/>
      <c r="BL9852" s="3"/>
      <c r="BN9852" s="3"/>
      <c r="BP9852" s="3"/>
    </row>
    <row r="9853" spans="1:68" x14ac:dyDescent="0.25">
      <c r="A9853" s="1"/>
      <c r="B9853" s="2"/>
      <c r="BJ9853" s="3"/>
      <c r="BL9853" s="3"/>
      <c r="BN9853" s="3"/>
      <c r="BP9853" s="3"/>
    </row>
    <row r="9854" spans="1:68" x14ac:dyDescent="0.25">
      <c r="A9854" s="1"/>
      <c r="B9854" s="2"/>
      <c r="BJ9854" s="3"/>
      <c r="BL9854" s="3"/>
      <c r="BN9854" s="3"/>
      <c r="BP9854" s="3"/>
    </row>
    <row r="9855" spans="1:68" x14ac:dyDescent="0.25">
      <c r="A9855" s="1"/>
      <c r="B9855" s="2"/>
      <c r="BJ9855" s="3"/>
      <c r="BL9855" s="3"/>
      <c r="BN9855" s="3"/>
      <c r="BP9855" s="3"/>
    </row>
    <row r="9856" spans="1:68" x14ac:dyDescent="0.25">
      <c r="A9856" s="1"/>
      <c r="B9856" s="2"/>
      <c r="BJ9856" s="3"/>
      <c r="BL9856" s="3"/>
      <c r="BN9856" s="3"/>
      <c r="BP9856" s="3"/>
    </row>
    <row r="9857" spans="1:68" x14ac:dyDescent="0.25">
      <c r="A9857" s="1"/>
      <c r="B9857" s="2"/>
      <c r="BJ9857" s="3"/>
      <c r="BL9857" s="3"/>
      <c r="BN9857" s="3"/>
      <c r="BP9857" s="3"/>
    </row>
    <row r="9858" spans="1:68" x14ac:dyDescent="0.25">
      <c r="A9858" s="1"/>
      <c r="B9858" s="2"/>
      <c r="BJ9858" s="3"/>
      <c r="BL9858" s="3"/>
      <c r="BN9858" s="3"/>
      <c r="BP9858" s="3"/>
    </row>
    <row r="9859" spans="1:68" x14ac:dyDescent="0.25">
      <c r="A9859" s="1"/>
      <c r="B9859" s="2"/>
      <c r="BJ9859" s="3"/>
      <c r="BL9859" s="3"/>
      <c r="BN9859" s="3"/>
      <c r="BP9859" s="3"/>
    </row>
    <row r="9860" spans="1:68" x14ac:dyDescent="0.25">
      <c r="A9860" s="1"/>
      <c r="B9860" s="2"/>
      <c r="BJ9860" s="3"/>
      <c r="BL9860" s="3"/>
      <c r="BN9860" s="3"/>
      <c r="BP9860" s="3"/>
    </row>
    <row r="9861" spans="1:68" x14ac:dyDescent="0.25">
      <c r="A9861" s="1"/>
      <c r="B9861" s="2"/>
      <c r="BJ9861" s="3"/>
      <c r="BL9861" s="3"/>
      <c r="BN9861" s="3"/>
      <c r="BP9861" s="3"/>
    </row>
    <row r="9862" spans="1:68" x14ac:dyDescent="0.25">
      <c r="A9862" s="1"/>
      <c r="B9862" s="2"/>
      <c r="BJ9862" s="3"/>
      <c r="BL9862" s="3"/>
      <c r="BN9862" s="3"/>
      <c r="BP9862" s="3"/>
    </row>
    <row r="9863" spans="1:68" x14ac:dyDescent="0.25">
      <c r="A9863" s="1"/>
      <c r="B9863" s="2"/>
      <c r="BJ9863" s="3"/>
      <c r="BL9863" s="3"/>
      <c r="BN9863" s="3"/>
      <c r="BP9863" s="3"/>
    </row>
    <row r="9864" spans="1:68" x14ac:dyDescent="0.25">
      <c r="A9864" s="1"/>
      <c r="B9864" s="2"/>
      <c r="BJ9864" s="3"/>
      <c r="BL9864" s="3"/>
      <c r="BN9864" s="3"/>
      <c r="BP9864" s="3"/>
    </row>
    <row r="9865" spans="1:68" x14ac:dyDescent="0.25">
      <c r="A9865" s="1"/>
      <c r="B9865" s="2"/>
      <c r="BJ9865" s="3"/>
      <c r="BL9865" s="3"/>
      <c r="BN9865" s="3"/>
      <c r="BP9865" s="3"/>
    </row>
    <row r="9866" spans="1:68" x14ac:dyDescent="0.25">
      <c r="A9866" s="1"/>
      <c r="B9866" s="2"/>
      <c r="BJ9866" s="3"/>
      <c r="BL9866" s="3"/>
      <c r="BN9866" s="3"/>
      <c r="BP9866" s="3"/>
    </row>
    <row r="9867" spans="1:68" x14ac:dyDescent="0.25">
      <c r="A9867" s="1"/>
      <c r="B9867" s="2"/>
      <c r="BJ9867" s="3"/>
      <c r="BL9867" s="3"/>
      <c r="BN9867" s="3"/>
      <c r="BP9867" s="3"/>
    </row>
    <row r="9868" spans="1:68" x14ac:dyDescent="0.25">
      <c r="A9868" s="1"/>
      <c r="B9868" s="2"/>
      <c r="BJ9868" s="3"/>
      <c r="BL9868" s="3"/>
      <c r="BN9868" s="3"/>
      <c r="BP9868" s="3"/>
    </row>
    <row r="9869" spans="1:68" x14ac:dyDescent="0.25">
      <c r="A9869" s="1"/>
      <c r="B9869" s="2"/>
      <c r="BJ9869" s="3"/>
      <c r="BL9869" s="3"/>
      <c r="BN9869" s="3"/>
      <c r="BP9869" s="3"/>
    </row>
    <row r="9870" spans="1:68" x14ac:dyDescent="0.25">
      <c r="A9870" s="1"/>
      <c r="B9870" s="2"/>
      <c r="BJ9870" s="3"/>
      <c r="BL9870" s="3"/>
      <c r="BN9870" s="3"/>
      <c r="BP9870" s="3"/>
    </row>
    <row r="9871" spans="1:68" x14ac:dyDescent="0.25">
      <c r="A9871" s="1"/>
      <c r="B9871" s="2"/>
      <c r="BJ9871" s="3"/>
      <c r="BL9871" s="3"/>
      <c r="BN9871" s="3"/>
      <c r="BP9871" s="3"/>
    </row>
    <row r="9872" spans="1:68" x14ac:dyDescent="0.25">
      <c r="A9872" s="1"/>
      <c r="B9872" s="2"/>
      <c r="BJ9872" s="3"/>
      <c r="BL9872" s="3"/>
      <c r="BN9872" s="3"/>
      <c r="BP9872" s="3"/>
    </row>
    <row r="9873" spans="1:68" x14ac:dyDescent="0.25">
      <c r="A9873" s="1"/>
      <c r="B9873" s="2"/>
      <c r="BJ9873" s="3"/>
      <c r="BL9873" s="3"/>
      <c r="BN9873" s="3"/>
      <c r="BP9873" s="3"/>
    </row>
    <row r="9874" spans="1:68" x14ac:dyDescent="0.25">
      <c r="A9874" s="1"/>
      <c r="B9874" s="2"/>
      <c r="BJ9874" s="3"/>
      <c r="BL9874" s="3"/>
      <c r="BN9874" s="3"/>
      <c r="BP9874" s="3"/>
    </row>
    <row r="9875" spans="1:68" x14ac:dyDescent="0.25">
      <c r="A9875" s="1"/>
      <c r="B9875" s="2"/>
      <c r="BJ9875" s="3"/>
      <c r="BL9875" s="3"/>
      <c r="BN9875" s="3"/>
      <c r="BP9875" s="3"/>
    </row>
    <row r="9876" spans="1:68" x14ac:dyDescent="0.25">
      <c r="A9876" s="1"/>
      <c r="B9876" s="2"/>
      <c r="BJ9876" s="3"/>
      <c r="BL9876" s="3"/>
      <c r="BN9876" s="3"/>
      <c r="BP9876" s="3"/>
    </row>
    <row r="9877" spans="1:68" x14ac:dyDescent="0.25">
      <c r="A9877" s="1"/>
      <c r="B9877" s="2"/>
      <c r="BJ9877" s="3"/>
      <c r="BL9877" s="3"/>
      <c r="BN9877" s="3"/>
      <c r="BP9877" s="3"/>
    </row>
    <row r="9878" spans="1:68" x14ac:dyDescent="0.25">
      <c r="A9878" s="1"/>
      <c r="B9878" s="2"/>
      <c r="BJ9878" s="3"/>
      <c r="BL9878" s="3"/>
      <c r="BN9878" s="3"/>
      <c r="BP9878" s="3"/>
    </row>
    <row r="9879" spans="1:68" x14ac:dyDescent="0.25">
      <c r="A9879" s="1"/>
      <c r="B9879" s="2"/>
      <c r="BJ9879" s="3"/>
      <c r="BL9879" s="3"/>
      <c r="BN9879" s="3"/>
      <c r="BP9879" s="3"/>
    </row>
    <row r="9880" spans="1:68" x14ac:dyDescent="0.25">
      <c r="A9880" s="1"/>
      <c r="B9880" s="2"/>
      <c r="BJ9880" s="3"/>
      <c r="BL9880" s="3"/>
      <c r="BN9880" s="3"/>
      <c r="BP9880" s="3"/>
    </row>
    <row r="9881" spans="1:68" x14ac:dyDescent="0.25">
      <c r="A9881" s="1"/>
      <c r="B9881" s="2"/>
      <c r="BJ9881" s="3"/>
      <c r="BL9881" s="3"/>
      <c r="BN9881" s="3"/>
      <c r="BP9881" s="3"/>
    </row>
    <row r="9882" spans="1:68" x14ac:dyDescent="0.25">
      <c r="A9882" s="1"/>
      <c r="B9882" s="2"/>
      <c r="BJ9882" s="3"/>
      <c r="BL9882" s="3"/>
      <c r="BN9882" s="3"/>
      <c r="BP9882" s="3"/>
    </row>
    <row r="9883" spans="1:68" x14ac:dyDescent="0.25">
      <c r="A9883" s="1"/>
      <c r="B9883" s="2"/>
      <c r="BJ9883" s="3"/>
      <c r="BL9883" s="3"/>
      <c r="BN9883" s="3"/>
      <c r="BP9883" s="3"/>
    </row>
    <row r="9884" spans="1:68" x14ac:dyDescent="0.25">
      <c r="A9884" s="1"/>
      <c r="B9884" s="2"/>
      <c r="BJ9884" s="3"/>
      <c r="BL9884" s="3"/>
      <c r="BN9884" s="3"/>
      <c r="BP9884" s="3"/>
    </row>
    <row r="9885" spans="1:68" x14ac:dyDescent="0.25">
      <c r="A9885" s="1"/>
      <c r="B9885" s="2"/>
      <c r="BJ9885" s="3"/>
      <c r="BL9885" s="3"/>
      <c r="BN9885" s="3"/>
      <c r="BP9885" s="3"/>
    </row>
    <row r="9886" spans="1:68" x14ac:dyDescent="0.25">
      <c r="A9886" s="1"/>
      <c r="B9886" s="2"/>
      <c r="BJ9886" s="3"/>
      <c r="BL9886" s="3"/>
      <c r="BN9886" s="3"/>
      <c r="BP9886" s="3"/>
    </row>
    <row r="9887" spans="1:68" x14ac:dyDescent="0.25">
      <c r="A9887" s="1"/>
      <c r="B9887" s="2"/>
      <c r="BJ9887" s="3"/>
      <c r="BL9887" s="3"/>
      <c r="BN9887" s="3"/>
      <c r="BP9887" s="3"/>
    </row>
    <row r="9888" spans="1:68" x14ac:dyDescent="0.25">
      <c r="A9888" s="1"/>
      <c r="B9888" s="2"/>
      <c r="BJ9888" s="3"/>
      <c r="BL9888" s="3"/>
      <c r="BN9888" s="3"/>
      <c r="BP9888" s="3"/>
    </row>
    <row r="9889" spans="1:68" x14ac:dyDescent="0.25">
      <c r="A9889" s="1"/>
      <c r="B9889" s="2"/>
      <c r="BJ9889" s="3"/>
      <c r="BL9889" s="3"/>
      <c r="BN9889" s="3"/>
      <c r="BP9889" s="3"/>
    </row>
    <row r="9890" spans="1:68" x14ac:dyDescent="0.25">
      <c r="A9890" s="1"/>
      <c r="B9890" s="2"/>
      <c r="BJ9890" s="3"/>
      <c r="BL9890" s="3"/>
      <c r="BN9890" s="3"/>
      <c r="BP9890" s="3"/>
    </row>
    <row r="9891" spans="1:68" x14ac:dyDescent="0.25">
      <c r="A9891" s="1"/>
      <c r="B9891" s="2"/>
      <c r="BJ9891" s="3"/>
      <c r="BL9891" s="3"/>
      <c r="BN9891" s="3"/>
      <c r="BP9891" s="3"/>
    </row>
    <row r="9892" spans="1:68" x14ac:dyDescent="0.25">
      <c r="A9892" s="1"/>
      <c r="B9892" s="2"/>
      <c r="BJ9892" s="3"/>
      <c r="BL9892" s="3"/>
      <c r="BN9892" s="3"/>
      <c r="BP9892" s="3"/>
    </row>
    <row r="9893" spans="1:68" x14ac:dyDescent="0.25">
      <c r="A9893" s="1"/>
      <c r="B9893" s="2"/>
      <c r="BJ9893" s="3"/>
      <c r="BL9893" s="3"/>
      <c r="BN9893" s="3"/>
      <c r="BP9893" s="3"/>
    </row>
    <row r="9894" spans="1:68" x14ac:dyDescent="0.25">
      <c r="A9894" s="1"/>
      <c r="B9894" s="2"/>
      <c r="BJ9894" s="3"/>
      <c r="BL9894" s="3"/>
      <c r="BN9894" s="3"/>
      <c r="BP9894" s="3"/>
    </row>
    <row r="9895" spans="1:68" x14ac:dyDescent="0.25">
      <c r="A9895" s="1"/>
      <c r="B9895" s="2"/>
      <c r="BJ9895" s="3"/>
      <c r="BL9895" s="3"/>
      <c r="BN9895" s="3"/>
      <c r="BP9895" s="3"/>
    </row>
    <row r="9896" spans="1:68" x14ac:dyDescent="0.25">
      <c r="A9896" s="1"/>
      <c r="B9896" s="2"/>
      <c r="BJ9896" s="3"/>
      <c r="BL9896" s="3"/>
      <c r="BN9896" s="3"/>
      <c r="BP9896" s="3"/>
    </row>
    <row r="9897" spans="1:68" x14ac:dyDescent="0.25">
      <c r="A9897" s="1"/>
      <c r="B9897" s="2"/>
      <c r="BJ9897" s="3"/>
      <c r="BL9897" s="3"/>
      <c r="BN9897" s="3"/>
      <c r="BP9897" s="3"/>
    </row>
    <row r="9898" spans="1:68" x14ac:dyDescent="0.25">
      <c r="A9898" s="1"/>
      <c r="B9898" s="2"/>
      <c r="BJ9898" s="3"/>
      <c r="BL9898" s="3"/>
      <c r="BN9898" s="3"/>
      <c r="BP9898" s="3"/>
    </row>
    <row r="9899" spans="1:68" x14ac:dyDescent="0.25">
      <c r="A9899" s="1"/>
      <c r="B9899" s="2"/>
      <c r="BJ9899" s="3"/>
      <c r="BL9899" s="3"/>
      <c r="BN9899" s="3"/>
      <c r="BP9899" s="3"/>
    </row>
    <row r="9900" spans="1:68" x14ac:dyDescent="0.25">
      <c r="A9900" s="1"/>
      <c r="B9900" s="2"/>
      <c r="BJ9900" s="3"/>
      <c r="BL9900" s="3"/>
      <c r="BN9900" s="3"/>
      <c r="BP9900" s="3"/>
    </row>
    <row r="9901" spans="1:68" x14ac:dyDescent="0.25">
      <c r="A9901" s="1"/>
      <c r="B9901" s="2"/>
      <c r="BJ9901" s="3"/>
      <c r="BL9901" s="3"/>
      <c r="BN9901" s="3"/>
      <c r="BP9901" s="3"/>
    </row>
    <row r="9902" spans="1:68" x14ac:dyDescent="0.25">
      <c r="A9902" s="1"/>
      <c r="B9902" s="2"/>
      <c r="BJ9902" s="3"/>
      <c r="BL9902" s="3"/>
      <c r="BN9902" s="3"/>
      <c r="BP9902" s="3"/>
    </row>
    <row r="9903" spans="1:68" x14ac:dyDescent="0.25">
      <c r="A9903" s="1"/>
      <c r="B9903" s="2"/>
      <c r="BJ9903" s="3"/>
      <c r="BL9903" s="3"/>
      <c r="BN9903" s="3"/>
      <c r="BP9903" s="3"/>
    </row>
    <row r="9904" spans="1:68" x14ac:dyDescent="0.25">
      <c r="A9904" s="1"/>
      <c r="B9904" s="2"/>
      <c r="BJ9904" s="3"/>
      <c r="BL9904" s="3"/>
      <c r="BN9904" s="3"/>
      <c r="BP9904" s="3"/>
    </row>
    <row r="9905" spans="1:68" x14ac:dyDescent="0.25">
      <c r="A9905" s="1"/>
      <c r="B9905" s="2"/>
      <c r="BJ9905" s="3"/>
      <c r="BL9905" s="3"/>
      <c r="BN9905" s="3"/>
      <c r="BP9905" s="3"/>
    </row>
    <row r="9906" spans="1:68" x14ac:dyDescent="0.25">
      <c r="A9906" s="1"/>
      <c r="B9906" s="2"/>
      <c r="BJ9906" s="3"/>
      <c r="BL9906" s="3"/>
      <c r="BN9906" s="3"/>
      <c r="BP9906" s="3"/>
    </row>
    <row r="9907" spans="1:68" x14ac:dyDescent="0.25">
      <c r="A9907" s="1"/>
      <c r="B9907" s="2"/>
      <c r="BJ9907" s="3"/>
      <c r="BL9907" s="3"/>
      <c r="BN9907" s="3"/>
      <c r="BP9907" s="3"/>
    </row>
    <row r="9908" spans="1:68" x14ac:dyDescent="0.25">
      <c r="A9908" s="1"/>
      <c r="B9908" s="2"/>
      <c r="BJ9908" s="3"/>
      <c r="BL9908" s="3"/>
      <c r="BN9908" s="3"/>
      <c r="BP9908" s="3"/>
    </row>
    <row r="9909" spans="1:68" x14ac:dyDescent="0.25">
      <c r="A9909" s="1"/>
      <c r="B9909" s="2"/>
      <c r="BJ9909" s="3"/>
      <c r="BL9909" s="3"/>
      <c r="BN9909" s="3"/>
      <c r="BP9909" s="3"/>
    </row>
    <row r="9910" spans="1:68" x14ac:dyDescent="0.25">
      <c r="A9910" s="1"/>
      <c r="B9910" s="2"/>
      <c r="BJ9910" s="3"/>
      <c r="BL9910" s="3"/>
      <c r="BN9910" s="3"/>
      <c r="BP9910" s="3"/>
    </row>
    <row r="9911" spans="1:68" x14ac:dyDescent="0.25">
      <c r="A9911" s="1"/>
      <c r="B9911" s="2"/>
      <c r="BJ9911" s="3"/>
      <c r="BL9911" s="3"/>
      <c r="BN9911" s="3"/>
      <c r="BP9911" s="3"/>
    </row>
    <row r="9912" spans="1:68" x14ac:dyDescent="0.25">
      <c r="A9912" s="1"/>
      <c r="B9912" s="2"/>
      <c r="BJ9912" s="3"/>
      <c r="BL9912" s="3"/>
      <c r="BN9912" s="3"/>
      <c r="BP9912" s="3"/>
    </row>
    <row r="9913" spans="1:68" x14ac:dyDescent="0.25">
      <c r="A9913" s="1"/>
      <c r="B9913" s="2"/>
      <c r="BJ9913" s="3"/>
      <c r="BL9913" s="3"/>
      <c r="BN9913" s="3"/>
      <c r="BP9913" s="3"/>
    </row>
    <row r="9914" spans="1:68" x14ac:dyDescent="0.25">
      <c r="A9914" s="1"/>
      <c r="B9914" s="2"/>
      <c r="BJ9914" s="3"/>
      <c r="BL9914" s="3"/>
      <c r="BN9914" s="3"/>
      <c r="BP9914" s="3"/>
    </row>
    <row r="9915" spans="1:68" x14ac:dyDescent="0.25">
      <c r="A9915" s="1"/>
      <c r="B9915" s="2"/>
      <c r="BJ9915" s="3"/>
      <c r="BL9915" s="3"/>
      <c r="BN9915" s="3"/>
      <c r="BP9915" s="3"/>
    </row>
    <row r="9916" spans="1:68" x14ac:dyDescent="0.25">
      <c r="A9916" s="1"/>
      <c r="B9916" s="2"/>
      <c r="BJ9916" s="3"/>
      <c r="BL9916" s="3"/>
      <c r="BN9916" s="3"/>
      <c r="BP9916" s="3"/>
    </row>
    <row r="9917" spans="1:68" x14ac:dyDescent="0.25">
      <c r="A9917" s="1"/>
      <c r="B9917" s="2"/>
      <c r="BJ9917" s="3"/>
      <c r="BL9917" s="3"/>
      <c r="BN9917" s="3"/>
      <c r="BP9917" s="3"/>
    </row>
    <row r="9918" spans="1:68" x14ac:dyDescent="0.25">
      <c r="A9918" s="1"/>
      <c r="B9918" s="2"/>
      <c r="BJ9918" s="3"/>
      <c r="BL9918" s="3"/>
      <c r="BN9918" s="3"/>
      <c r="BP9918" s="3"/>
    </row>
    <row r="9919" spans="1:68" x14ac:dyDescent="0.25">
      <c r="A9919" s="1"/>
      <c r="B9919" s="2"/>
      <c r="BJ9919" s="3"/>
      <c r="BL9919" s="3"/>
      <c r="BN9919" s="3"/>
      <c r="BP9919" s="3"/>
    </row>
    <row r="9920" spans="1:68" x14ac:dyDescent="0.25">
      <c r="A9920" s="1"/>
      <c r="B9920" s="2"/>
      <c r="BJ9920" s="3"/>
      <c r="BL9920" s="3"/>
      <c r="BN9920" s="3"/>
      <c r="BP9920" s="3"/>
    </row>
    <row r="9921" spans="1:68" x14ac:dyDescent="0.25">
      <c r="A9921" s="1"/>
      <c r="B9921" s="2"/>
      <c r="BJ9921" s="3"/>
      <c r="BL9921" s="3"/>
      <c r="BN9921" s="3"/>
      <c r="BP9921" s="3"/>
    </row>
    <row r="9922" spans="1:68" x14ac:dyDescent="0.25">
      <c r="A9922" s="1"/>
      <c r="B9922" s="2"/>
      <c r="BJ9922" s="3"/>
      <c r="BL9922" s="3"/>
      <c r="BN9922" s="3"/>
      <c r="BP9922" s="3"/>
    </row>
    <row r="9923" spans="1:68" x14ac:dyDescent="0.25">
      <c r="A9923" s="1"/>
      <c r="B9923" s="2"/>
      <c r="BJ9923" s="3"/>
      <c r="BL9923" s="3"/>
      <c r="BN9923" s="3"/>
      <c r="BP9923" s="3"/>
    </row>
    <row r="9924" spans="1:68" x14ac:dyDescent="0.25">
      <c r="A9924" s="1"/>
      <c r="B9924" s="2"/>
      <c r="BJ9924" s="3"/>
      <c r="BL9924" s="3"/>
      <c r="BN9924" s="3"/>
      <c r="BP9924" s="3"/>
    </row>
    <row r="9925" spans="1:68" x14ac:dyDescent="0.25">
      <c r="A9925" s="1"/>
      <c r="B9925" s="2"/>
      <c r="BJ9925" s="3"/>
      <c r="BL9925" s="3"/>
      <c r="BN9925" s="3"/>
      <c r="BP9925" s="3"/>
    </row>
    <row r="9926" spans="1:68" x14ac:dyDescent="0.25">
      <c r="A9926" s="1"/>
      <c r="B9926" s="2"/>
      <c r="BJ9926" s="3"/>
      <c r="BL9926" s="3"/>
      <c r="BN9926" s="3"/>
      <c r="BP9926" s="3"/>
    </row>
    <row r="9927" spans="1:68" x14ac:dyDescent="0.25">
      <c r="A9927" s="1"/>
      <c r="B9927" s="2"/>
      <c r="BJ9927" s="3"/>
      <c r="BL9927" s="3"/>
      <c r="BN9927" s="3"/>
      <c r="BP9927" s="3"/>
    </row>
    <row r="9928" spans="1:68" x14ac:dyDescent="0.25">
      <c r="A9928" s="1"/>
      <c r="B9928" s="2"/>
      <c r="BJ9928" s="3"/>
      <c r="BL9928" s="3"/>
      <c r="BN9928" s="3"/>
      <c r="BP9928" s="3"/>
    </row>
    <row r="9929" spans="1:68" x14ac:dyDescent="0.25">
      <c r="A9929" s="1"/>
      <c r="B9929" s="2"/>
      <c r="BJ9929" s="3"/>
      <c r="BL9929" s="3"/>
      <c r="BN9929" s="3"/>
      <c r="BP9929" s="3"/>
    </row>
    <row r="9930" spans="1:68" x14ac:dyDescent="0.25">
      <c r="A9930" s="1"/>
      <c r="B9930" s="2"/>
      <c r="BJ9930" s="3"/>
      <c r="BL9930" s="3"/>
      <c r="BN9930" s="3"/>
      <c r="BP9930" s="3"/>
    </row>
    <row r="9931" spans="1:68" x14ac:dyDescent="0.25">
      <c r="A9931" s="1"/>
      <c r="B9931" s="2"/>
      <c r="BJ9931" s="3"/>
      <c r="BL9931" s="3"/>
      <c r="BN9931" s="3"/>
      <c r="BP9931" s="3"/>
    </row>
    <row r="9932" spans="1:68" x14ac:dyDescent="0.25">
      <c r="A9932" s="1"/>
      <c r="B9932" s="2"/>
      <c r="BJ9932" s="3"/>
      <c r="BL9932" s="3"/>
      <c r="BN9932" s="3"/>
      <c r="BP9932" s="3"/>
    </row>
    <row r="9933" spans="1:68" x14ac:dyDescent="0.25">
      <c r="A9933" s="1"/>
      <c r="B9933" s="2"/>
      <c r="BJ9933" s="3"/>
      <c r="BL9933" s="3"/>
      <c r="BN9933" s="3"/>
      <c r="BP9933" s="3"/>
    </row>
    <row r="9934" spans="1:68" x14ac:dyDescent="0.25">
      <c r="A9934" s="1"/>
      <c r="B9934" s="2"/>
      <c r="BJ9934" s="3"/>
      <c r="BL9934" s="3"/>
      <c r="BN9934" s="3"/>
      <c r="BP9934" s="3"/>
    </row>
    <row r="9935" spans="1:68" x14ac:dyDescent="0.25">
      <c r="A9935" s="1"/>
      <c r="B9935" s="2"/>
      <c r="BJ9935" s="3"/>
      <c r="BL9935" s="3"/>
      <c r="BN9935" s="3"/>
      <c r="BP9935" s="3"/>
    </row>
    <row r="9936" spans="1:68" x14ac:dyDescent="0.25">
      <c r="A9936" s="1"/>
      <c r="B9936" s="2"/>
      <c r="BJ9936" s="3"/>
      <c r="BL9936" s="3"/>
      <c r="BN9936" s="3"/>
      <c r="BP9936" s="3"/>
    </row>
    <row r="9937" spans="1:68" x14ac:dyDescent="0.25">
      <c r="A9937" s="1"/>
      <c r="B9937" s="2"/>
      <c r="BJ9937" s="3"/>
      <c r="BL9937" s="3"/>
      <c r="BN9937" s="3"/>
      <c r="BP9937" s="3"/>
    </row>
    <row r="9938" spans="1:68" x14ac:dyDescent="0.25">
      <c r="A9938" s="1"/>
      <c r="B9938" s="2"/>
      <c r="BJ9938" s="3"/>
      <c r="BL9938" s="3"/>
      <c r="BN9938" s="3"/>
      <c r="BP9938" s="3"/>
    </row>
    <row r="9939" spans="1:68" x14ac:dyDescent="0.25">
      <c r="A9939" s="1"/>
      <c r="B9939" s="2"/>
      <c r="BJ9939" s="3"/>
      <c r="BL9939" s="3"/>
      <c r="BN9939" s="3"/>
      <c r="BP9939" s="3"/>
    </row>
    <row r="9940" spans="1:68" x14ac:dyDescent="0.25">
      <c r="A9940" s="1"/>
      <c r="B9940" s="2"/>
      <c r="BJ9940" s="3"/>
      <c r="BL9940" s="3"/>
      <c r="BN9940" s="3"/>
      <c r="BP9940" s="3"/>
    </row>
    <row r="9941" spans="1:68" x14ac:dyDescent="0.25">
      <c r="A9941" s="1"/>
      <c r="B9941" s="2"/>
      <c r="BJ9941" s="3"/>
      <c r="BL9941" s="3"/>
      <c r="BN9941" s="3"/>
      <c r="BP9941" s="3"/>
    </row>
    <row r="9942" spans="1:68" x14ac:dyDescent="0.25">
      <c r="A9942" s="1"/>
      <c r="B9942" s="2"/>
      <c r="BJ9942" s="3"/>
      <c r="BL9942" s="3"/>
      <c r="BN9942" s="3"/>
      <c r="BP9942" s="3"/>
    </row>
    <row r="9943" spans="1:68" x14ac:dyDescent="0.25">
      <c r="A9943" s="1"/>
      <c r="B9943" s="2"/>
      <c r="BJ9943" s="3"/>
      <c r="BL9943" s="3"/>
      <c r="BN9943" s="3"/>
      <c r="BP9943" s="3"/>
    </row>
    <row r="9944" spans="1:68" x14ac:dyDescent="0.25">
      <c r="A9944" s="1"/>
      <c r="B9944" s="2"/>
      <c r="BJ9944" s="3"/>
      <c r="BL9944" s="3"/>
      <c r="BN9944" s="3"/>
      <c r="BP9944" s="3"/>
    </row>
    <row r="9945" spans="1:68" x14ac:dyDescent="0.25">
      <c r="A9945" s="1"/>
      <c r="B9945" s="2"/>
      <c r="BJ9945" s="3"/>
      <c r="BL9945" s="3"/>
      <c r="BN9945" s="3"/>
      <c r="BP9945" s="3"/>
    </row>
    <row r="9946" spans="1:68" x14ac:dyDescent="0.25">
      <c r="A9946" s="1"/>
      <c r="B9946" s="2"/>
      <c r="BJ9946" s="3"/>
      <c r="BL9946" s="3"/>
      <c r="BN9946" s="3"/>
      <c r="BP9946" s="3"/>
    </row>
    <row r="9947" spans="1:68" x14ac:dyDescent="0.25">
      <c r="A9947" s="1"/>
      <c r="B9947" s="2"/>
      <c r="BJ9947" s="3"/>
      <c r="BL9947" s="3"/>
      <c r="BN9947" s="3"/>
      <c r="BP9947" s="3"/>
    </row>
    <row r="9948" spans="1:68" x14ac:dyDescent="0.25">
      <c r="A9948" s="1"/>
      <c r="B9948" s="2"/>
      <c r="BJ9948" s="3"/>
      <c r="BL9948" s="3"/>
      <c r="BN9948" s="3"/>
      <c r="BP9948" s="3"/>
    </row>
    <row r="9949" spans="1:68" x14ac:dyDescent="0.25">
      <c r="A9949" s="1"/>
      <c r="B9949" s="2"/>
      <c r="BJ9949" s="3"/>
      <c r="BL9949" s="3"/>
      <c r="BN9949" s="3"/>
      <c r="BP9949" s="3"/>
    </row>
    <row r="9950" spans="1:68" x14ac:dyDescent="0.25">
      <c r="A9950" s="1"/>
      <c r="B9950" s="2"/>
      <c r="BJ9950" s="3"/>
      <c r="BL9950" s="3"/>
      <c r="BN9950" s="3"/>
      <c r="BP9950" s="3"/>
    </row>
    <row r="9951" spans="1:68" x14ac:dyDescent="0.25">
      <c r="A9951" s="1"/>
      <c r="B9951" s="2"/>
      <c r="BJ9951" s="3"/>
      <c r="BL9951" s="3"/>
      <c r="BN9951" s="3"/>
      <c r="BP9951" s="3"/>
    </row>
    <row r="9952" spans="1:68" x14ac:dyDescent="0.25">
      <c r="A9952" s="1"/>
      <c r="B9952" s="2"/>
      <c r="BJ9952" s="3"/>
      <c r="BL9952" s="3"/>
      <c r="BN9952" s="3"/>
      <c r="BP9952" s="3"/>
    </row>
    <row r="9953" spans="1:68" x14ac:dyDescent="0.25">
      <c r="A9953" s="1"/>
      <c r="B9953" s="2"/>
      <c r="BJ9953" s="3"/>
      <c r="BL9953" s="3"/>
      <c r="BN9953" s="3"/>
      <c r="BP9953" s="3"/>
    </row>
    <row r="9954" spans="1:68" x14ac:dyDescent="0.25">
      <c r="A9954" s="1"/>
      <c r="B9954" s="2"/>
      <c r="BJ9954" s="3"/>
      <c r="BL9954" s="3"/>
      <c r="BN9954" s="3"/>
      <c r="BP9954" s="3"/>
    </row>
    <row r="9955" spans="1:68" x14ac:dyDescent="0.25">
      <c r="A9955" s="1"/>
      <c r="B9955" s="2"/>
      <c r="BJ9955" s="3"/>
      <c r="BL9955" s="3"/>
      <c r="BN9955" s="3"/>
      <c r="BP9955" s="3"/>
    </row>
    <row r="9956" spans="1:68" x14ac:dyDescent="0.25">
      <c r="A9956" s="1"/>
      <c r="B9956" s="2"/>
      <c r="BJ9956" s="3"/>
      <c r="BL9956" s="3"/>
      <c r="BN9956" s="3"/>
      <c r="BP9956" s="3"/>
    </row>
    <row r="9957" spans="1:68" x14ac:dyDescent="0.25">
      <c r="A9957" s="1"/>
      <c r="B9957" s="2"/>
      <c r="BJ9957" s="3"/>
      <c r="BL9957" s="3"/>
      <c r="BN9957" s="3"/>
      <c r="BP9957" s="3"/>
    </row>
    <row r="9958" spans="1:68" x14ac:dyDescent="0.25">
      <c r="A9958" s="1"/>
      <c r="B9958" s="2"/>
      <c r="BJ9958" s="3"/>
      <c r="BL9958" s="3"/>
      <c r="BN9958" s="3"/>
      <c r="BP9958" s="3"/>
    </row>
    <row r="9959" spans="1:68" x14ac:dyDescent="0.25">
      <c r="A9959" s="1"/>
      <c r="B9959" s="2"/>
      <c r="BJ9959" s="3"/>
      <c r="BL9959" s="3"/>
      <c r="BN9959" s="3"/>
      <c r="BP9959" s="3"/>
    </row>
    <row r="9960" spans="1:68" x14ac:dyDescent="0.25">
      <c r="A9960" s="1"/>
      <c r="B9960" s="2"/>
      <c r="BJ9960" s="3"/>
      <c r="BL9960" s="3"/>
      <c r="BN9960" s="3"/>
      <c r="BP9960" s="3"/>
    </row>
    <row r="9961" spans="1:68" x14ac:dyDescent="0.25">
      <c r="A9961" s="1"/>
      <c r="B9961" s="2"/>
      <c r="BJ9961" s="3"/>
      <c r="BL9961" s="3"/>
      <c r="BN9961" s="3"/>
      <c r="BP9961" s="3"/>
    </row>
    <row r="9962" spans="1:68" x14ac:dyDescent="0.25">
      <c r="A9962" s="1"/>
      <c r="B9962" s="2"/>
      <c r="BJ9962" s="3"/>
      <c r="BL9962" s="3"/>
      <c r="BN9962" s="3"/>
      <c r="BP9962" s="3"/>
    </row>
    <row r="9963" spans="1:68" x14ac:dyDescent="0.25">
      <c r="A9963" s="1"/>
      <c r="B9963" s="2"/>
      <c r="BJ9963" s="3"/>
      <c r="BL9963" s="3"/>
      <c r="BN9963" s="3"/>
      <c r="BP9963" s="3"/>
    </row>
    <row r="9964" spans="1:68" x14ac:dyDescent="0.25">
      <c r="A9964" s="1"/>
      <c r="B9964" s="2"/>
      <c r="BJ9964" s="3"/>
      <c r="BL9964" s="3"/>
      <c r="BN9964" s="3"/>
      <c r="BP9964" s="3"/>
    </row>
    <row r="9965" spans="1:68" x14ac:dyDescent="0.25">
      <c r="A9965" s="1"/>
      <c r="B9965" s="2"/>
      <c r="BJ9965" s="3"/>
      <c r="BL9965" s="3"/>
      <c r="BN9965" s="3"/>
      <c r="BP9965" s="3"/>
    </row>
    <row r="9966" spans="1:68" x14ac:dyDescent="0.25">
      <c r="A9966" s="1"/>
      <c r="B9966" s="2"/>
      <c r="BJ9966" s="3"/>
      <c r="BL9966" s="3"/>
      <c r="BN9966" s="3"/>
      <c r="BP9966" s="3"/>
    </row>
    <row r="9967" spans="1:68" x14ac:dyDescent="0.25">
      <c r="A9967" s="1"/>
      <c r="B9967" s="2"/>
      <c r="BJ9967" s="3"/>
      <c r="BL9967" s="3"/>
      <c r="BN9967" s="3"/>
      <c r="BP9967" s="3"/>
    </row>
    <row r="9968" spans="1:68" x14ac:dyDescent="0.25">
      <c r="A9968" s="1"/>
      <c r="B9968" s="2"/>
      <c r="BJ9968" s="3"/>
      <c r="BL9968" s="3"/>
      <c r="BN9968" s="3"/>
      <c r="BP9968" s="3"/>
    </row>
    <row r="9969" spans="1:68" x14ac:dyDescent="0.25">
      <c r="A9969" s="1"/>
      <c r="B9969" s="2"/>
      <c r="BJ9969" s="3"/>
      <c r="BL9969" s="3"/>
      <c r="BN9969" s="3"/>
      <c r="BP9969" s="3"/>
    </row>
    <row r="9970" spans="1:68" x14ac:dyDescent="0.25">
      <c r="A9970" s="1"/>
      <c r="B9970" s="2"/>
      <c r="BJ9970" s="3"/>
      <c r="BL9970" s="3"/>
      <c r="BN9970" s="3"/>
      <c r="BP9970" s="3"/>
    </row>
    <row r="9971" spans="1:68" x14ac:dyDescent="0.25">
      <c r="A9971" s="1"/>
      <c r="B9971" s="2"/>
      <c r="BJ9971" s="3"/>
      <c r="BL9971" s="3"/>
      <c r="BN9971" s="3"/>
      <c r="BP9971" s="3"/>
    </row>
    <row r="9972" spans="1:68" x14ac:dyDescent="0.25">
      <c r="A9972" s="1"/>
      <c r="B9972" s="2"/>
      <c r="BJ9972" s="3"/>
      <c r="BL9972" s="3"/>
      <c r="BN9972" s="3"/>
      <c r="BP9972" s="3"/>
    </row>
    <row r="9973" spans="1:68" x14ac:dyDescent="0.25">
      <c r="A9973" s="1"/>
      <c r="B9973" s="2"/>
      <c r="BJ9973" s="3"/>
      <c r="BL9973" s="3"/>
      <c r="BN9973" s="3"/>
      <c r="BP9973" s="3"/>
    </row>
    <row r="9974" spans="1:68" x14ac:dyDescent="0.25">
      <c r="A9974" s="1"/>
      <c r="B9974" s="2"/>
      <c r="BJ9974" s="3"/>
      <c r="BL9974" s="3"/>
      <c r="BN9974" s="3"/>
      <c r="BP9974" s="3"/>
    </row>
    <row r="9975" spans="1:68" x14ac:dyDescent="0.25">
      <c r="A9975" s="1"/>
      <c r="B9975" s="2"/>
      <c r="BJ9975" s="3"/>
      <c r="BL9975" s="3"/>
      <c r="BN9975" s="3"/>
      <c r="BP9975" s="3"/>
    </row>
    <row r="9976" spans="1:68" x14ac:dyDescent="0.25">
      <c r="A9976" s="1"/>
      <c r="B9976" s="2"/>
      <c r="BJ9976" s="3"/>
      <c r="BL9976" s="3"/>
      <c r="BN9976" s="3"/>
      <c r="BP9976" s="3"/>
    </row>
    <row r="9977" spans="1:68" x14ac:dyDescent="0.25">
      <c r="A9977" s="1"/>
      <c r="B9977" s="2"/>
      <c r="BJ9977" s="3"/>
      <c r="BL9977" s="3"/>
      <c r="BN9977" s="3"/>
      <c r="BP9977" s="3"/>
    </row>
    <row r="9978" spans="1:68" x14ac:dyDescent="0.25">
      <c r="A9978" s="1"/>
      <c r="B9978" s="2"/>
      <c r="BJ9978" s="3"/>
      <c r="BL9978" s="3"/>
      <c r="BN9978" s="3"/>
      <c r="BP9978" s="3"/>
    </row>
    <row r="9979" spans="1:68" x14ac:dyDescent="0.25">
      <c r="A9979" s="1"/>
      <c r="B9979" s="2"/>
      <c r="BJ9979" s="3"/>
      <c r="BL9979" s="3"/>
      <c r="BN9979" s="3"/>
      <c r="BP9979" s="3"/>
    </row>
    <row r="9980" spans="1:68" x14ac:dyDescent="0.25">
      <c r="A9980" s="1"/>
      <c r="B9980" s="2"/>
      <c r="BJ9980" s="3"/>
      <c r="BL9980" s="3"/>
      <c r="BN9980" s="3"/>
      <c r="BP9980" s="3"/>
    </row>
    <row r="9981" spans="1:68" x14ac:dyDescent="0.25">
      <c r="A9981" s="1"/>
      <c r="B9981" s="2"/>
      <c r="BJ9981" s="3"/>
      <c r="BL9981" s="3"/>
      <c r="BN9981" s="3"/>
      <c r="BP9981" s="3"/>
    </row>
    <row r="9982" spans="1:68" x14ac:dyDescent="0.25">
      <c r="A9982" s="1"/>
      <c r="B9982" s="2"/>
      <c r="BJ9982" s="3"/>
      <c r="BL9982" s="3"/>
      <c r="BN9982" s="3"/>
      <c r="BP9982" s="3"/>
    </row>
    <row r="9983" spans="1:68" x14ac:dyDescent="0.25">
      <c r="A9983" s="1"/>
      <c r="B9983" s="2"/>
      <c r="BJ9983" s="3"/>
      <c r="BL9983" s="3"/>
      <c r="BN9983" s="3"/>
      <c r="BP9983" s="3"/>
    </row>
    <row r="9984" spans="1:68" x14ac:dyDescent="0.25">
      <c r="A9984" s="1"/>
      <c r="B9984" s="2"/>
      <c r="BJ9984" s="3"/>
      <c r="BL9984" s="3"/>
      <c r="BN9984" s="3"/>
      <c r="BP9984" s="3"/>
    </row>
    <row r="9985" spans="1:68" x14ac:dyDescent="0.25">
      <c r="A9985" s="1"/>
      <c r="B9985" s="2"/>
      <c r="BJ9985" s="3"/>
      <c r="BL9985" s="3"/>
      <c r="BN9985" s="3"/>
      <c r="BP9985" s="3"/>
    </row>
    <row r="9986" spans="1:68" x14ac:dyDescent="0.25">
      <c r="A9986" s="1"/>
      <c r="B9986" s="2"/>
      <c r="BJ9986" s="3"/>
      <c r="BL9986" s="3"/>
      <c r="BN9986" s="3"/>
      <c r="BP9986" s="3"/>
    </row>
    <row r="9987" spans="1:68" x14ac:dyDescent="0.25">
      <c r="A9987" s="1"/>
      <c r="B9987" s="2"/>
      <c r="BJ9987" s="3"/>
      <c r="BL9987" s="3"/>
      <c r="BN9987" s="3"/>
      <c r="BP9987" s="3"/>
    </row>
    <row r="9988" spans="1:68" x14ac:dyDescent="0.25">
      <c r="A9988" s="1"/>
      <c r="B9988" s="2"/>
      <c r="BJ9988" s="3"/>
      <c r="BL9988" s="3"/>
      <c r="BN9988" s="3"/>
      <c r="BP9988" s="3"/>
    </row>
    <row r="9989" spans="1:68" x14ac:dyDescent="0.25">
      <c r="A9989" s="1"/>
      <c r="B9989" s="2"/>
      <c r="BJ9989" s="3"/>
      <c r="BL9989" s="3"/>
      <c r="BN9989" s="3"/>
      <c r="BP9989" s="3"/>
    </row>
    <row r="9990" spans="1:68" x14ac:dyDescent="0.25">
      <c r="A9990" s="1"/>
      <c r="B9990" s="2"/>
      <c r="BJ9990" s="3"/>
      <c r="BL9990" s="3"/>
      <c r="BN9990" s="3"/>
      <c r="BP9990" s="3"/>
    </row>
    <row r="9991" spans="1:68" x14ac:dyDescent="0.25">
      <c r="A9991" s="1"/>
      <c r="B9991" s="2"/>
      <c r="BJ9991" s="3"/>
      <c r="BL9991" s="3"/>
      <c r="BN9991" s="3"/>
      <c r="BP9991" s="3"/>
    </row>
    <row r="9992" spans="1:68" x14ac:dyDescent="0.25">
      <c r="A9992" s="1"/>
      <c r="B9992" s="2"/>
      <c r="BJ9992" s="3"/>
      <c r="BL9992" s="3"/>
      <c r="BN9992" s="3"/>
      <c r="BP9992" s="3"/>
    </row>
    <row r="9993" spans="1:68" x14ac:dyDescent="0.25">
      <c r="A9993" s="1"/>
      <c r="B9993" s="2"/>
      <c r="BJ9993" s="3"/>
      <c r="BL9993" s="3"/>
      <c r="BN9993" s="3"/>
      <c r="BP9993" s="3"/>
    </row>
    <row r="9994" spans="1:68" x14ac:dyDescent="0.25">
      <c r="A9994" s="1"/>
      <c r="B9994" s="2"/>
      <c r="BJ9994" s="3"/>
      <c r="BL9994" s="3"/>
      <c r="BN9994" s="3"/>
      <c r="BP9994" s="3"/>
    </row>
    <row r="9995" spans="1:68" x14ac:dyDescent="0.25">
      <c r="A9995" s="1"/>
      <c r="B9995" s="2"/>
      <c r="BJ9995" s="3"/>
      <c r="BL9995" s="3"/>
      <c r="BN9995" s="3"/>
      <c r="BP9995" s="3"/>
    </row>
    <row r="9996" spans="1:68" x14ac:dyDescent="0.25">
      <c r="A9996" s="1"/>
      <c r="B9996" s="2"/>
      <c r="BJ9996" s="3"/>
      <c r="BL9996" s="3"/>
      <c r="BN9996" s="3"/>
      <c r="BP9996" s="3"/>
    </row>
    <row r="9997" spans="1:68" x14ac:dyDescent="0.25">
      <c r="A9997" s="1"/>
      <c r="B9997" s="2"/>
      <c r="BJ9997" s="3"/>
      <c r="BL9997" s="3"/>
      <c r="BN9997" s="3"/>
      <c r="BP9997" s="3"/>
    </row>
    <row r="9998" spans="1:68" x14ac:dyDescent="0.25">
      <c r="A9998" s="1"/>
      <c r="B9998" s="2"/>
      <c r="BJ9998" s="3"/>
      <c r="BL9998" s="3"/>
      <c r="BN9998" s="3"/>
      <c r="BP9998" s="3"/>
    </row>
    <row r="9999" spans="1:68" x14ac:dyDescent="0.25">
      <c r="A9999" s="1"/>
      <c r="B9999" s="2"/>
      <c r="BJ9999" s="3"/>
      <c r="BL9999" s="3"/>
      <c r="BN9999" s="3"/>
      <c r="BP9999" s="3"/>
    </row>
    <row r="10000" spans="1:68" x14ac:dyDescent="0.25">
      <c r="A10000" s="1"/>
      <c r="B10000" s="2"/>
      <c r="BJ10000" s="3"/>
      <c r="BL10000" s="3"/>
      <c r="BN10000" s="3"/>
      <c r="BP10000" s="3"/>
    </row>
    <row r="10001" spans="1:68" x14ac:dyDescent="0.25">
      <c r="A10001" s="1"/>
      <c r="B10001" s="2"/>
      <c r="BJ10001" s="3"/>
      <c r="BL10001" s="3"/>
      <c r="BN10001" s="3"/>
      <c r="BP10001" s="3"/>
    </row>
    <row r="10002" spans="1:68" x14ac:dyDescent="0.25">
      <c r="A10002" s="1"/>
      <c r="B10002" s="2"/>
      <c r="BJ10002" s="3"/>
      <c r="BL10002" s="3"/>
      <c r="BN10002" s="3"/>
      <c r="BP10002" s="3"/>
    </row>
    <row r="10003" spans="1:68" x14ac:dyDescent="0.25">
      <c r="A10003" s="1"/>
      <c r="B10003" s="2"/>
      <c r="BJ10003" s="3"/>
      <c r="BL10003" s="3"/>
      <c r="BN10003" s="3"/>
      <c r="BP10003" s="3"/>
    </row>
    <row r="10004" spans="1:68" x14ac:dyDescent="0.25">
      <c r="A10004" s="1"/>
      <c r="B10004" s="2"/>
      <c r="BJ10004" s="3"/>
      <c r="BL10004" s="3"/>
      <c r="BN10004" s="3"/>
      <c r="BP10004" s="3"/>
    </row>
    <row r="10005" spans="1:68" x14ac:dyDescent="0.25">
      <c r="A10005" s="1"/>
      <c r="B10005" s="2"/>
      <c r="BJ10005" s="3"/>
      <c r="BL10005" s="3"/>
      <c r="BN10005" s="3"/>
      <c r="BP10005" s="3"/>
    </row>
    <row r="10006" spans="1:68" x14ac:dyDescent="0.25">
      <c r="A10006" s="1"/>
      <c r="B10006" s="2"/>
      <c r="BJ10006" s="3"/>
      <c r="BL10006" s="3"/>
      <c r="BN10006" s="3"/>
      <c r="BP10006" s="3"/>
    </row>
    <row r="10007" spans="1:68" x14ac:dyDescent="0.25">
      <c r="A10007" s="1"/>
      <c r="B10007" s="2"/>
      <c r="BJ10007" s="3"/>
      <c r="BL10007" s="3"/>
      <c r="BN10007" s="3"/>
      <c r="BP10007" s="3"/>
    </row>
    <row r="10008" spans="1:68" x14ac:dyDescent="0.25">
      <c r="A10008" s="1"/>
      <c r="B10008" s="2"/>
      <c r="BJ10008" s="3"/>
      <c r="BL10008" s="3"/>
      <c r="BN10008" s="3"/>
      <c r="BP10008" s="3"/>
    </row>
    <row r="10009" spans="1:68" x14ac:dyDescent="0.25">
      <c r="A10009" s="1"/>
      <c r="B10009" s="2"/>
      <c r="BJ10009" s="3"/>
      <c r="BL10009" s="3"/>
      <c r="BN10009" s="3"/>
      <c r="BP10009" s="3"/>
    </row>
    <row r="10010" spans="1:68" x14ac:dyDescent="0.25">
      <c r="A10010" s="1"/>
      <c r="B10010" s="2"/>
      <c r="BJ10010" s="3"/>
      <c r="BL10010" s="3"/>
      <c r="BN10010" s="3"/>
      <c r="BP10010" s="3"/>
    </row>
    <row r="10011" spans="1:68" x14ac:dyDescent="0.25">
      <c r="A10011" s="1"/>
      <c r="B10011" s="2"/>
      <c r="BJ10011" s="3"/>
      <c r="BL10011" s="3"/>
      <c r="BN10011" s="3"/>
      <c r="BP10011" s="3"/>
    </row>
    <row r="10012" spans="1:68" x14ac:dyDescent="0.25">
      <c r="A10012" s="1"/>
      <c r="B10012" s="2"/>
      <c r="BJ10012" s="3"/>
      <c r="BL10012" s="3"/>
      <c r="BN10012" s="3"/>
      <c r="BP10012" s="3"/>
    </row>
    <row r="10013" spans="1:68" x14ac:dyDescent="0.25">
      <c r="A10013" s="1"/>
      <c r="B10013" s="2"/>
      <c r="BJ10013" s="3"/>
      <c r="BL10013" s="3"/>
      <c r="BN10013" s="3"/>
      <c r="BP10013" s="3"/>
    </row>
    <row r="10014" spans="1:68" x14ac:dyDescent="0.25">
      <c r="A10014" s="1"/>
      <c r="B10014" s="2"/>
      <c r="BJ10014" s="3"/>
      <c r="BL10014" s="3"/>
      <c r="BN10014" s="3"/>
      <c r="BP10014" s="3"/>
    </row>
    <row r="10015" spans="1:68" x14ac:dyDescent="0.25">
      <c r="A10015" s="1"/>
      <c r="B10015" s="2"/>
      <c r="BJ10015" s="3"/>
      <c r="BL10015" s="3"/>
      <c r="BN10015" s="3"/>
      <c r="BP10015" s="3"/>
    </row>
    <row r="10016" spans="1:68" x14ac:dyDescent="0.25">
      <c r="A10016" s="1"/>
      <c r="B10016" s="2"/>
      <c r="BJ10016" s="3"/>
      <c r="BL10016" s="3"/>
      <c r="BN10016" s="3"/>
      <c r="BP10016" s="3"/>
    </row>
    <row r="10017" spans="1:68" x14ac:dyDescent="0.25">
      <c r="A10017" s="1"/>
      <c r="B10017" s="2"/>
      <c r="BJ10017" s="3"/>
      <c r="BL10017" s="3"/>
      <c r="BN10017" s="3"/>
      <c r="BP10017" s="3"/>
    </row>
    <row r="10018" spans="1:68" x14ac:dyDescent="0.25">
      <c r="A10018" s="1"/>
      <c r="B10018" s="2"/>
      <c r="BJ10018" s="3"/>
      <c r="BL10018" s="3"/>
      <c r="BN10018" s="3"/>
      <c r="BP10018" s="3"/>
    </row>
    <row r="10019" spans="1:68" x14ac:dyDescent="0.25">
      <c r="A10019" s="1"/>
      <c r="B10019" s="2"/>
      <c r="BJ10019" s="3"/>
      <c r="BL10019" s="3"/>
      <c r="BN10019" s="3"/>
      <c r="BP10019" s="3"/>
    </row>
    <row r="10020" spans="1:68" x14ac:dyDescent="0.25">
      <c r="A10020" s="1"/>
      <c r="B10020" s="2"/>
      <c r="BJ10020" s="3"/>
      <c r="BL10020" s="3"/>
      <c r="BN10020" s="3"/>
      <c r="BP10020" s="3"/>
    </row>
    <row r="10021" spans="1:68" x14ac:dyDescent="0.25">
      <c r="A10021" s="1"/>
      <c r="B10021" s="2"/>
      <c r="BJ10021" s="3"/>
      <c r="BL10021" s="3"/>
      <c r="BN10021" s="3"/>
      <c r="BP10021" s="3"/>
    </row>
    <row r="10022" spans="1:68" x14ac:dyDescent="0.25">
      <c r="A10022" s="1"/>
      <c r="B10022" s="2"/>
      <c r="BJ10022" s="3"/>
      <c r="BL10022" s="3"/>
      <c r="BN10022" s="3"/>
      <c r="BP10022" s="3"/>
    </row>
    <row r="10023" spans="1:68" x14ac:dyDescent="0.25">
      <c r="A10023" s="1"/>
      <c r="B10023" s="2"/>
      <c r="BJ10023" s="3"/>
      <c r="BL10023" s="3"/>
      <c r="BN10023" s="3"/>
      <c r="BP10023" s="3"/>
    </row>
    <row r="10024" spans="1:68" x14ac:dyDescent="0.25">
      <c r="A10024" s="1"/>
      <c r="B10024" s="2"/>
      <c r="BJ10024" s="3"/>
      <c r="BL10024" s="3"/>
      <c r="BN10024" s="3"/>
      <c r="BP10024" s="3"/>
    </row>
    <row r="10025" spans="1:68" x14ac:dyDescent="0.25">
      <c r="A10025" s="1"/>
      <c r="B10025" s="2"/>
      <c r="BJ10025" s="3"/>
      <c r="BL10025" s="3"/>
      <c r="BN10025" s="3"/>
      <c r="BP10025" s="3"/>
    </row>
    <row r="10026" spans="1:68" x14ac:dyDescent="0.25">
      <c r="A10026" s="1"/>
      <c r="B10026" s="2"/>
      <c r="BJ10026" s="3"/>
      <c r="BL10026" s="3"/>
      <c r="BN10026" s="3"/>
      <c r="BP10026" s="3"/>
    </row>
    <row r="10027" spans="1:68" x14ac:dyDescent="0.25">
      <c r="A10027" s="1"/>
      <c r="B10027" s="2"/>
      <c r="BJ10027" s="3"/>
      <c r="BL10027" s="3"/>
      <c r="BN10027" s="3"/>
      <c r="BP10027" s="3"/>
    </row>
    <row r="10028" spans="1:68" x14ac:dyDescent="0.25">
      <c r="A10028" s="1"/>
      <c r="B10028" s="2"/>
      <c r="BJ10028" s="3"/>
      <c r="BL10028" s="3"/>
      <c r="BN10028" s="3"/>
      <c r="BP10028" s="3"/>
    </row>
    <row r="10029" spans="1:68" x14ac:dyDescent="0.25">
      <c r="A10029" s="1"/>
      <c r="B10029" s="2"/>
      <c r="BJ10029" s="3"/>
      <c r="BL10029" s="3"/>
      <c r="BN10029" s="3"/>
      <c r="BP10029" s="3"/>
    </row>
    <row r="10030" spans="1:68" x14ac:dyDescent="0.25">
      <c r="A10030" s="1"/>
      <c r="B10030" s="2"/>
      <c r="BJ10030" s="3"/>
      <c r="BL10030" s="3"/>
      <c r="BN10030" s="3"/>
      <c r="BP10030" s="3"/>
    </row>
    <row r="10031" spans="1:68" x14ac:dyDescent="0.25">
      <c r="A10031" s="1"/>
      <c r="B10031" s="2"/>
      <c r="BJ10031" s="3"/>
      <c r="BL10031" s="3"/>
      <c r="BN10031" s="3"/>
      <c r="BP10031" s="3"/>
    </row>
    <row r="10032" spans="1:68" x14ac:dyDescent="0.25">
      <c r="A10032" s="1"/>
      <c r="B10032" s="2"/>
      <c r="BJ10032" s="3"/>
      <c r="BL10032" s="3"/>
      <c r="BN10032" s="3"/>
      <c r="BP10032" s="3"/>
    </row>
    <row r="10033" spans="1:68" x14ac:dyDescent="0.25">
      <c r="A10033" s="1"/>
      <c r="B10033" s="2"/>
      <c r="BJ10033" s="3"/>
      <c r="BL10033" s="3"/>
      <c r="BN10033" s="3"/>
      <c r="BP10033" s="3"/>
    </row>
    <row r="10034" spans="1:68" x14ac:dyDescent="0.25">
      <c r="A10034" s="1"/>
      <c r="B10034" s="2"/>
      <c r="BJ10034" s="3"/>
      <c r="BL10034" s="3"/>
      <c r="BN10034" s="3"/>
      <c r="BP10034" s="3"/>
    </row>
    <row r="10035" spans="1:68" x14ac:dyDescent="0.25">
      <c r="A10035" s="1"/>
      <c r="B10035" s="2"/>
      <c r="BJ10035" s="3"/>
      <c r="BL10035" s="3"/>
      <c r="BN10035" s="3"/>
      <c r="BP10035" s="3"/>
    </row>
    <row r="10036" spans="1:68" x14ac:dyDescent="0.25">
      <c r="A10036" s="1"/>
      <c r="B10036" s="2"/>
      <c r="BJ10036" s="3"/>
      <c r="BL10036" s="3"/>
      <c r="BN10036" s="3"/>
      <c r="BP10036" s="3"/>
    </row>
    <row r="10037" spans="1:68" x14ac:dyDescent="0.25">
      <c r="A10037" s="1"/>
      <c r="B10037" s="2"/>
      <c r="BJ10037" s="3"/>
      <c r="BL10037" s="3"/>
      <c r="BN10037" s="3"/>
      <c r="BP10037" s="3"/>
    </row>
    <row r="10038" spans="1:68" x14ac:dyDescent="0.25">
      <c r="A10038" s="1"/>
      <c r="B10038" s="2"/>
      <c r="BJ10038" s="3"/>
      <c r="BL10038" s="3"/>
      <c r="BN10038" s="3"/>
      <c r="BP10038" s="3"/>
    </row>
    <row r="10039" spans="1:68" x14ac:dyDescent="0.25">
      <c r="A10039" s="1"/>
      <c r="B10039" s="2"/>
      <c r="BJ10039" s="3"/>
      <c r="BL10039" s="3"/>
      <c r="BN10039" s="3"/>
      <c r="BP10039" s="3"/>
    </row>
    <row r="10040" spans="1:68" x14ac:dyDescent="0.25">
      <c r="A10040" s="1"/>
      <c r="B10040" s="2"/>
      <c r="BJ10040" s="3"/>
      <c r="BL10040" s="3"/>
      <c r="BN10040" s="3"/>
      <c r="BP10040" s="3"/>
    </row>
    <row r="10041" spans="1:68" x14ac:dyDescent="0.25">
      <c r="A10041" s="1"/>
      <c r="B10041" s="2"/>
      <c r="BJ10041" s="3"/>
      <c r="BL10041" s="3"/>
      <c r="BN10041" s="3"/>
      <c r="BP10041" s="3"/>
    </row>
    <row r="10042" spans="1:68" x14ac:dyDescent="0.25">
      <c r="A10042" s="1"/>
      <c r="B10042" s="2"/>
      <c r="BJ10042" s="3"/>
      <c r="BL10042" s="3"/>
      <c r="BN10042" s="3"/>
      <c r="BP10042" s="3"/>
    </row>
    <row r="10043" spans="1:68" x14ac:dyDescent="0.25">
      <c r="A10043" s="1"/>
      <c r="B10043" s="2"/>
      <c r="BJ10043" s="3"/>
      <c r="BL10043" s="3"/>
      <c r="BN10043" s="3"/>
      <c r="BP10043" s="3"/>
    </row>
    <row r="10044" spans="1:68" x14ac:dyDescent="0.25">
      <c r="A10044" s="1"/>
      <c r="B10044" s="2"/>
      <c r="BJ10044" s="3"/>
      <c r="BL10044" s="3"/>
      <c r="BN10044" s="3"/>
      <c r="BP10044" s="3"/>
    </row>
    <row r="10045" spans="1:68" x14ac:dyDescent="0.25">
      <c r="A10045" s="1"/>
      <c r="B10045" s="2"/>
      <c r="BJ10045" s="3"/>
      <c r="BL10045" s="3"/>
      <c r="BN10045" s="3"/>
      <c r="BP10045" s="3"/>
    </row>
    <row r="10046" spans="1:68" x14ac:dyDescent="0.25">
      <c r="A10046" s="1"/>
      <c r="B10046" s="2"/>
      <c r="BJ10046" s="3"/>
      <c r="BL10046" s="3"/>
      <c r="BN10046" s="3"/>
      <c r="BP10046" s="3"/>
    </row>
    <row r="10047" spans="1:68" x14ac:dyDescent="0.25">
      <c r="A10047" s="1"/>
      <c r="B10047" s="2"/>
      <c r="BJ10047" s="3"/>
      <c r="BL10047" s="3"/>
      <c r="BN10047" s="3"/>
      <c r="BP10047" s="3"/>
    </row>
    <row r="10048" spans="1:68" x14ac:dyDescent="0.25">
      <c r="A10048" s="1"/>
      <c r="B10048" s="2"/>
      <c r="BJ10048" s="3"/>
      <c r="BL10048" s="3"/>
      <c r="BN10048" s="3"/>
      <c r="BP10048" s="3"/>
    </row>
    <row r="10049" spans="1:68" x14ac:dyDescent="0.25">
      <c r="A10049" s="1"/>
      <c r="B10049" s="2"/>
      <c r="BJ10049" s="3"/>
      <c r="BL10049" s="3"/>
      <c r="BN10049" s="3"/>
      <c r="BP10049" s="3"/>
    </row>
    <row r="10050" spans="1:68" x14ac:dyDescent="0.25">
      <c r="A10050" s="1"/>
      <c r="B10050" s="2"/>
      <c r="BJ10050" s="3"/>
      <c r="BL10050" s="3"/>
      <c r="BN10050" s="3"/>
      <c r="BP10050" s="3"/>
    </row>
    <row r="10051" spans="1:68" x14ac:dyDescent="0.25">
      <c r="A10051" s="1"/>
      <c r="B10051" s="2"/>
      <c r="BJ10051" s="3"/>
      <c r="BL10051" s="3"/>
      <c r="BN10051" s="3"/>
      <c r="BP10051" s="3"/>
    </row>
    <row r="10052" spans="1:68" x14ac:dyDescent="0.25">
      <c r="A10052" s="1"/>
      <c r="B10052" s="2"/>
      <c r="BJ10052" s="3"/>
      <c r="BL10052" s="3"/>
      <c r="BN10052" s="3"/>
      <c r="BP10052" s="3"/>
    </row>
    <row r="10053" spans="1:68" x14ac:dyDescent="0.25">
      <c r="A10053" s="1"/>
      <c r="B10053" s="2"/>
      <c r="BJ10053" s="3"/>
      <c r="BL10053" s="3"/>
      <c r="BN10053" s="3"/>
      <c r="BP10053" s="3"/>
    </row>
    <row r="10054" spans="1:68" x14ac:dyDescent="0.25">
      <c r="A10054" s="1"/>
      <c r="B10054" s="2"/>
      <c r="BJ10054" s="3"/>
      <c r="BL10054" s="3"/>
      <c r="BN10054" s="3"/>
      <c r="BP10054" s="3"/>
    </row>
    <row r="10055" spans="1:68" x14ac:dyDescent="0.25">
      <c r="A10055" s="1"/>
      <c r="B10055" s="2"/>
      <c r="BJ10055" s="3"/>
      <c r="BL10055" s="3"/>
      <c r="BN10055" s="3"/>
      <c r="BP10055" s="3"/>
    </row>
    <row r="10056" spans="1:68" x14ac:dyDescent="0.25">
      <c r="A10056" s="1"/>
      <c r="B10056" s="2"/>
      <c r="BJ10056" s="3"/>
      <c r="BL10056" s="3"/>
      <c r="BN10056" s="3"/>
      <c r="BP10056" s="3"/>
    </row>
    <row r="10057" spans="1:68" x14ac:dyDescent="0.25">
      <c r="A10057" s="1"/>
      <c r="B10057" s="2"/>
      <c r="BJ10057" s="3"/>
      <c r="BL10057" s="3"/>
      <c r="BN10057" s="3"/>
      <c r="BP10057" s="3"/>
    </row>
    <row r="10058" spans="1:68" x14ac:dyDescent="0.25">
      <c r="A10058" s="1"/>
      <c r="B10058" s="2"/>
      <c r="BJ10058" s="3"/>
      <c r="BL10058" s="3"/>
      <c r="BN10058" s="3"/>
      <c r="BP10058" s="3"/>
    </row>
    <row r="10059" spans="1:68" x14ac:dyDescent="0.25">
      <c r="A10059" s="1"/>
      <c r="B10059" s="2"/>
      <c r="BJ10059" s="3"/>
      <c r="BL10059" s="3"/>
      <c r="BN10059" s="3"/>
      <c r="BP10059" s="3"/>
    </row>
    <row r="10060" spans="1:68" x14ac:dyDescent="0.25">
      <c r="A10060" s="1"/>
      <c r="B10060" s="2"/>
      <c r="BJ10060" s="3"/>
      <c r="BL10060" s="3"/>
      <c r="BN10060" s="3"/>
      <c r="BP10060" s="3"/>
    </row>
    <row r="10061" spans="1:68" x14ac:dyDescent="0.25">
      <c r="A10061" s="1"/>
      <c r="B10061" s="2"/>
      <c r="BJ10061" s="3"/>
      <c r="BL10061" s="3"/>
      <c r="BN10061" s="3"/>
      <c r="BP10061" s="3"/>
    </row>
    <row r="10062" spans="1:68" x14ac:dyDescent="0.25">
      <c r="A10062" s="1"/>
      <c r="B10062" s="2"/>
      <c r="BJ10062" s="3"/>
      <c r="BL10062" s="3"/>
      <c r="BN10062" s="3"/>
      <c r="BP10062" s="3"/>
    </row>
    <row r="10063" spans="1:68" x14ac:dyDescent="0.25">
      <c r="A10063" s="1"/>
      <c r="B10063" s="2"/>
      <c r="BJ10063" s="3"/>
      <c r="BL10063" s="3"/>
      <c r="BN10063" s="3"/>
      <c r="BP10063" s="3"/>
    </row>
    <row r="10064" spans="1:68" x14ac:dyDescent="0.25">
      <c r="A10064" s="1"/>
      <c r="B10064" s="2"/>
      <c r="BJ10064" s="3"/>
      <c r="BL10064" s="3"/>
      <c r="BN10064" s="3"/>
      <c r="BP10064" s="3"/>
    </row>
    <row r="10065" spans="1:68" x14ac:dyDescent="0.25">
      <c r="A10065" s="1"/>
      <c r="B10065" s="2"/>
      <c r="BJ10065" s="3"/>
      <c r="BL10065" s="3"/>
      <c r="BN10065" s="3"/>
      <c r="BP10065" s="3"/>
    </row>
    <row r="10066" spans="1:68" x14ac:dyDescent="0.25">
      <c r="A10066" s="1"/>
      <c r="B10066" s="2"/>
      <c r="BJ10066" s="3"/>
      <c r="BL10066" s="3"/>
      <c r="BN10066" s="3"/>
      <c r="BP10066" s="3"/>
    </row>
    <row r="10067" spans="1:68" x14ac:dyDescent="0.25">
      <c r="A10067" s="1"/>
      <c r="B10067" s="2"/>
      <c r="BJ10067" s="3"/>
      <c r="BL10067" s="3"/>
      <c r="BN10067" s="3"/>
      <c r="BP10067" s="3"/>
    </row>
    <row r="10068" spans="1:68" x14ac:dyDescent="0.25">
      <c r="A10068" s="1"/>
      <c r="B10068" s="2"/>
      <c r="BJ10068" s="3"/>
      <c r="BL10068" s="3"/>
      <c r="BN10068" s="3"/>
      <c r="BP10068" s="3"/>
    </row>
    <row r="10069" spans="1:68" x14ac:dyDescent="0.25">
      <c r="A10069" s="1"/>
      <c r="B10069" s="2"/>
      <c r="BJ10069" s="3"/>
      <c r="BL10069" s="3"/>
      <c r="BN10069" s="3"/>
      <c r="BP10069" s="3"/>
    </row>
    <row r="10070" spans="1:68" x14ac:dyDescent="0.25">
      <c r="A10070" s="1"/>
      <c r="B10070" s="2"/>
      <c r="BJ10070" s="3"/>
      <c r="BL10070" s="3"/>
      <c r="BN10070" s="3"/>
      <c r="BP10070" s="3"/>
    </row>
    <row r="10071" spans="1:68" x14ac:dyDescent="0.25">
      <c r="A10071" s="1"/>
      <c r="B10071" s="2"/>
      <c r="BJ10071" s="3"/>
      <c r="BL10071" s="3"/>
      <c r="BN10071" s="3"/>
      <c r="BP10071" s="3"/>
    </row>
    <row r="10072" spans="1:68" x14ac:dyDescent="0.25">
      <c r="A10072" s="1"/>
      <c r="B10072" s="2"/>
      <c r="BJ10072" s="3"/>
      <c r="BL10072" s="3"/>
      <c r="BN10072" s="3"/>
      <c r="BP10072" s="3"/>
    </row>
    <row r="10073" spans="1:68" x14ac:dyDescent="0.25">
      <c r="A10073" s="1"/>
      <c r="B10073" s="2"/>
      <c r="BJ10073" s="3"/>
      <c r="BL10073" s="3"/>
      <c r="BN10073" s="3"/>
      <c r="BP10073" s="3"/>
    </row>
    <row r="10074" spans="1:68" x14ac:dyDescent="0.25">
      <c r="A10074" s="1"/>
      <c r="B10074" s="2"/>
      <c r="BJ10074" s="3"/>
      <c r="BL10074" s="3"/>
      <c r="BN10074" s="3"/>
      <c r="BP10074" s="3"/>
    </row>
    <row r="10075" spans="1:68" x14ac:dyDescent="0.25">
      <c r="A10075" s="1"/>
      <c r="B10075" s="2"/>
      <c r="BJ10075" s="3"/>
      <c r="BL10075" s="3"/>
      <c r="BN10075" s="3"/>
      <c r="BP10075" s="3"/>
    </row>
    <row r="10076" spans="1:68" x14ac:dyDescent="0.25">
      <c r="A10076" s="1"/>
      <c r="B10076" s="2"/>
      <c r="BJ10076" s="3"/>
      <c r="BL10076" s="3"/>
      <c r="BN10076" s="3"/>
      <c r="BP10076" s="3"/>
    </row>
    <row r="10077" spans="1:68" x14ac:dyDescent="0.25">
      <c r="A10077" s="1"/>
      <c r="B10077" s="2"/>
      <c r="BJ10077" s="3"/>
      <c r="BL10077" s="3"/>
      <c r="BN10077" s="3"/>
      <c r="BP10077" s="3"/>
    </row>
    <row r="10078" spans="1:68" x14ac:dyDescent="0.25">
      <c r="A10078" s="1"/>
      <c r="B10078" s="2"/>
      <c r="BJ10078" s="3"/>
      <c r="BL10078" s="3"/>
      <c r="BN10078" s="3"/>
      <c r="BP10078" s="3"/>
    </row>
    <row r="10079" spans="1:68" x14ac:dyDescent="0.25">
      <c r="A10079" s="1"/>
      <c r="B10079" s="2"/>
      <c r="BJ10079" s="3"/>
      <c r="BL10079" s="3"/>
      <c r="BN10079" s="3"/>
      <c r="BP10079" s="3"/>
    </row>
    <row r="10080" spans="1:68" x14ac:dyDescent="0.25">
      <c r="A10080" s="1"/>
      <c r="B10080" s="2"/>
      <c r="BJ10080" s="3"/>
      <c r="BL10080" s="3"/>
      <c r="BN10080" s="3"/>
      <c r="BP10080" s="3"/>
    </row>
    <row r="10081" spans="1:68" x14ac:dyDescent="0.25">
      <c r="A10081" s="1"/>
      <c r="B10081" s="2"/>
      <c r="BJ10081" s="3"/>
      <c r="BL10081" s="3"/>
      <c r="BN10081" s="3"/>
      <c r="BP10081" s="3"/>
    </row>
    <row r="10082" spans="1:68" x14ac:dyDescent="0.25">
      <c r="A10082" s="1"/>
      <c r="B10082" s="2"/>
      <c r="BJ10082" s="3"/>
      <c r="BL10082" s="3"/>
      <c r="BN10082" s="3"/>
      <c r="BP10082" s="3"/>
    </row>
    <row r="10083" spans="1:68" x14ac:dyDescent="0.25">
      <c r="A10083" s="1"/>
      <c r="B10083" s="2"/>
      <c r="BJ10083" s="3"/>
      <c r="BL10083" s="3"/>
      <c r="BN10083" s="3"/>
      <c r="BP10083" s="3"/>
    </row>
    <row r="10084" spans="1:68" x14ac:dyDescent="0.25">
      <c r="A10084" s="1"/>
      <c r="B10084" s="2"/>
      <c r="BJ10084" s="3"/>
      <c r="BL10084" s="3"/>
      <c r="BN10084" s="3"/>
      <c r="BP10084" s="3"/>
    </row>
    <row r="10085" spans="1:68" x14ac:dyDescent="0.25">
      <c r="A10085" s="1"/>
      <c r="B10085" s="2"/>
      <c r="BJ10085" s="3"/>
      <c r="BL10085" s="3"/>
      <c r="BN10085" s="3"/>
      <c r="BP10085" s="3"/>
    </row>
    <row r="10086" spans="1:68" x14ac:dyDescent="0.25">
      <c r="A10086" s="1"/>
      <c r="B10086" s="2"/>
      <c r="BJ10086" s="3"/>
      <c r="BL10086" s="3"/>
      <c r="BN10086" s="3"/>
      <c r="BP10086" s="3"/>
    </row>
    <row r="10087" spans="1:68" x14ac:dyDescent="0.25">
      <c r="A10087" s="1"/>
      <c r="B10087" s="2"/>
      <c r="BJ10087" s="3"/>
      <c r="BL10087" s="3"/>
      <c r="BN10087" s="3"/>
      <c r="BP10087" s="3"/>
    </row>
    <row r="10088" spans="1:68" x14ac:dyDescent="0.25">
      <c r="A10088" s="1"/>
      <c r="B10088" s="2"/>
      <c r="BJ10088" s="3"/>
      <c r="BL10088" s="3"/>
      <c r="BN10088" s="3"/>
      <c r="BP10088" s="3"/>
    </row>
    <row r="10089" spans="1:68" x14ac:dyDescent="0.25">
      <c r="A10089" s="1"/>
      <c r="B10089" s="2"/>
      <c r="BJ10089" s="3"/>
      <c r="BL10089" s="3"/>
      <c r="BN10089" s="3"/>
      <c r="BP10089" s="3"/>
    </row>
    <row r="10090" spans="1:68" x14ac:dyDescent="0.25">
      <c r="A10090" s="1"/>
      <c r="B10090" s="2"/>
      <c r="BJ10090" s="3"/>
      <c r="BL10090" s="3"/>
      <c r="BN10090" s="3"/>
      <c r="BP10090" s="3"/>
    </row>
    <row r="10091" spans="1:68" x14ac:dyDescent="0.25">
      <c r="A10091" s="1"/>
      <c r="B10091" s="2"/>
      <c r="BJ10091" s="3"/>
      <c r="BL10091" s="3"/>
      <c r="BN10091" s="3"/>
      <c r="BP10091" s="3"/>
    </row>
    <row r="10092" spans="1:68" x14ac:dyDescent="0.25">
      <c r="A10092" s="1"/>
      <c r="B10092" s="2"/>
      <c r="BJ10092" s="3"/>
      <c r="BL10092" s="3"/>
      <c r="BN10092" s="3"/>
      <c r="BP10092" s="3"/>
    </row>
    <row r="10093" spans="1:68" x14ac:dyDescent="0.25">
      <c r="A10093" s="1"/>
      <c r="B10093" s="2"/>
      <c r="BJ10093" s="3"/>
      <c r="BL10093" s="3"/>
      <c r="BN10093" s="3"/>
      <c r="BP10093" s="3"/>
    </row>
    <row r="10094" spans="1:68" x14ac:dyDescent="0.25">
      <c r="A10094" s="1"/>
      <c r="B10094" s="2"/>
      <c r="BJ10094" s="3"/>
      <c r="BL10094" s="3"/>
      <c r="BN10094" s="3"/>
      <c r="BP10094" s="3"/>
    </row>
    <row r="10095" spans="1:68" x14ac:dyDescent="0.25">
      <c r="A10095" s="1"/>
      <c r="B10095" s="2"/>
      <c r="BJ10095" s="3"/>
      <c r="BL10095" s="3"/>
      <c r="BN10095" s="3"/>
      <c r="BP10095" s="3"/>
    </row>
    <row r="10096" spans="1:68" x14ac:dyDescent="0.25">
      <c r="A10096" s="1"/>
      <c r="B10096" s="2"/>
      <c r="BJ10096" s="3"/>
      <c r="BL10096" s="3"/>
      <c r="BN10096" s="3"/>
      <c r="BP10096" s="3"/>
    </row>
    <row r="10097" spans="1:68" x14ac:dyDescent="0.25">
      <c r="A10097" s="1"/>
      <c r="B10097" s="2"/>
      <c r="BJ10097" s="3"/>
      <c r="BL10097" s="3"/>
      <c r="BN10097" s="3"/>
      <c r="BP10097" s="3"/>
    </row>
    <row r="10098" spans="1:68" x14ac:dyDescent="0.25">
      <c r="A10098" s="1"/>
      <c r="B10098" s="2"/>
      <c r="BJ10098" s="3"/>
      <c r="BL10098" s="3"/>
      <c r="BN10098" s="3"/>
      <c r="BP10098" s="3"/>
    </row>
    <row r="10099" spans="1:68" x14ac:dyDescent="0.25">
      <c r="A10099" s="1"/>
      <c r="B10099" s="2"/>
      <c r="BJ10099" s="3"/>
      <c r="BL10099" s="3"/>
      <c r="BN10099" s="3"/>
      <c r="BP10099" s="3"/>
    </row>
    <row r="10100" spans="1:68" x14ac:dyDescent="0.25">
      <c r="A10100" s="1"/>
      <c r="B10100" s="2"/>
      <c r="BJ10100" s="3"/>
      <c r="BL10100" s="3"/>
      <c r="BN10100" s="3"/>
      <c r="BP10100" s="3"/>
    </row>
    <row r="10101" spans="1:68" x14ac:dyDescent="0.25">
      <c r="A10101" s="1"/>
      <c r="B10101" s="2"/>
      <c r="BJ10101" s="3"/>
      <c r="BL10101" s="3"/>
      <c r="BN10101" s="3"/>
      <c r="BP10101" s="3"/>
    </row>
    <row r="10102" spans="1:68" x14ac:dyDescent="0.25">
      <c r="A10102" s="1"/>
      <c r="B10102" s="2"/>
      <c r="BJ10102" s="3"/>
      <c r="BL10102" s="3"/>
      <c r="BN10102" s="3"/>
      <c r="BP10102" s="3"/>
    </row>
    <row r="10103" spans="1:68" x14ac:dyDescent="0.25">
      <c r="A10103" s="1"/>
      <c r="B10103" s="2"/>
      <c r="BJ10103" s="3"/>
      <c r="BL10103" s="3"/>
      <c r="BN10103" s="3"/>
      <c r="BP10103" s="3"/>
    </row>
    <row r="10104" spans="1:68" x14ac:dyDescent="0.25">
      <c r="A10104" s="1"/>
      <c r="B10104" s="2"/>
      <c r="BJ10104" s="3"/>
      <c r="BL10104" s="3"/>
      <c r="BN10104" s="3"/>
      <c r="BP10104" s="3"/>
    </row>
    <row r="10105" spans="1:68" x14ac:dyDescent="0.25">
      <c r="A10105" s="1"/>
      <c r="B10105" s="2"/>
      <c r="BJ10105" s="3"/>
      <c r="BL10105" s="3"/>
      <c r="BN10105" s="3"/>
      <c r="BP10105" s="3"/>
    </row>
    <row r="10106" spans="1:68" x14ac:dyDescent="0.25">
      <c r="A10106" s="1"/>
      <c r="B10106" s="2"/>
      <c r="BJ10106" s="3"/>
      <c r="BL10106" s="3"/>
      <c r="BN10106" s="3"/>
      <c r="BP10106" s="3"/>
    </row>
    <row r="10107" spans="1:68" x14ac:dyDescent="0.25">
      <c r="A10107" s="1"/>
      <c r="B10107" s="2"/>
      <c r="BJ10107" s="3"/>
      <c r="BL10107" s="3"/>
      <c r="BN10107" s="3"/>
      <c r="BP10107" s="3"/>
    </row>
    <row r="10108" spans="1:68" x14ac:dyDescent="0.25">
      <c r="A10108" s="1"/>
      <c r="B10108" s="2"/>
      <c r="BJ10108" s="3"/>
      <c r="BL10108" s="3"/>
      <c r="BN10108" s="3"/>
      <c r="BP10108" s="3"/>
    </row>
    <row r="10109" spans="1:68" x14ac:dyDescent="0.25">
      <c r="A10109" s="1"/>
      <c r="B10109" s="2"/>
      <c r="BJ10109" s="3"/>
      <c r="BL10109" s="3"/>
      <c r="BN10109" s="3"/>
      <c r="BP10109" s="3"/>
    </row>
    <row r="10110" spans="1:68" x14ac:dyDescent="0.25">
      <c r="A10110" s="1"/>
      <c r="B10110" s="2"/>
      <c r="BJ10110" s="3"/>
      <c r="BL10110" s="3"/>
      <c r="BN10110" s="3"/>
      <c r="BP10110" s="3"/>
    </row>
    <row r="10111" spans="1:68" x14ac:dyDescent="0.25">
      <c r="A10111" s="1"/>
      <c r="B10111" s="2"/>
      <c r="BJ10111" s="3"/>
      <c r="BL10111" s="3"/>
      <c r="BN10111" s="3"/>
      <c r="BP10111" s="3"/>
    </row>
    <row r="10112" spans="1:68" x14ac:dyDescent="0.25">
      <c r="A10112" s="1"/>
      <c r="B10112" s="2"/>
      <c r="BJ10112" s="3"/>
      <c r="BL10112" s="3"/>
      <c r="BN10112" s="3"/>
      <c r="BP10112" s="3"/>
    </row>
    <row r="10113" spans="1:68" x14ac:dyDescent="0.25">
      <c r="A10113" s="1"/>
      <c r="B10113" s="2"/>
      <c r="BJ10113" s="3"/>
      <c r="BL10113" s="3"/>
      <c r="BN10113" s="3"/>
      <c r="BP10113" s="3"/>
    </row>
    <row r="10114" spans="1:68" x14ac:dyDescent="0.25">
      <c r="A10114" s="1"/>
      <c r="B10114" s="2"/>
      <c r="BJ10114" s="3"/>
      <c r="BL10114" s="3"/>
      <c r="BN10114" s="3"/>
      <c r="BP10114" s="3"/>
    </row>
    <row r="10115" spans="1:68" x14ac:dyDescent="0.25">
      <c r="A10115" s="1"/>
      <c r="B10115" s="2"/>
      <c r="BJ10115" s="3"/>
      <c r="BL10115" s="3"/>
      <c r="BN10115" s="3"/>
      <c r="BP10115" s="3"/>
    </row>
    <row r="10116" spans="1:68" x14ac:dyDescent="0.25">
      <c r="A10116" s="1"/>
      <c r="B10116" s="2"/>
      <c r="BJ10116" s="3"/>
      <c r="BL10116" s="3"/>
      <c r="BN10116" s="3"/>
      <c r="BP10116" s="3"/>
    </row>
    <row r="10117" spans="1:68" x14ac:dyDescent="0.25">
      <c r="A10117" s="1"/>
      <c r="B10117" s="2"/>
      <c r="BJ10117" s="3"/>
      <c r="BL10117" s="3"/>
      <c r="BN10117" s="3"/>
      <c r="BP10117" s="3"/>
    </row>
    <row r="10118" spans="1:68" x14ac:dyDescent="0.25">
      <c r="A10118" s="1"/>
      <c r="B10118" s="2"/>
      <c r="BJ10118" s="3"/>
      <c r="BL10118" s="3"/>
      <c r="BN10118" s="3"/>
      <c r="BP10118" s="3"/>
    </row>
    <row r="10119" spans="1:68" x14ac:dyDescent="0.25">
      <c r="A10119" s="1"/>
      <c r="B10119" s="2"/>
      <c r="BJ10119" s="3"/>
      <c r="BL10119" s="3"/>
      <c r="BN10119" s="3"/>
      <c r="BP10119" s="3"/>
    </row>
    <row r="10120" spans="1:68" x14ac:dyDescent="0.25">
      <c r="A10120" s="1"/>
      <c r="B10120" s="2"/>
      <c r="BJ10120" s="3"/>
      <c r="BL10120" s="3"/>
      <c r="BN10120" s="3"/>
      <c r="BP10120" s="3"/>
    </row>
    <row r="10121" spans="1:68" x14ac:dyDescent="0.25">
      <c r="A10121" s="1"/>
      <c r="B10121" s="2"/>
      <c r="BJ10121" s="3"/>
      <c r="BL10121" s="3"/>
      <c r="BN10121" s="3"/>
      <c r="BP10121" s="3"/>
    </row>
    <row r="10122" spans="1:68" x14ac:dyDescent="0.25">
      <c r="A10122" s="1"/>
      <c r="B10122" s="2"/>
      <c r="BJ10122" s="3"/>
      <c r="BL10122" s="3"/>
      <c r="BN10122" s="3"/>
      <c r="BP10122" s="3"/>
    </row>
    <row r="10123" spans="1:68" x14ac:dyDescent="0.25">
      <c r="A10123" s="1"/>
      <c r="B10123" s="2"/>
      <c r="BJ10123" s="3"/>
      <c r="BL10123" s="3"/>
      <c r="BN10123" s="3"/>
      <c r="BP10123" s="3"/>
    </row>
    <row r="10124" spans="1:68" x14ac:dyDescent="0.25">
      <c r="A10124" s="1"/>
      <c r="B10124" s="2"/>
      <c r="BJ10124" s="3"/>
      <c r="BL10124" s="3"/>
      <c r="BN10124" s="3"/>
      <c r="BP10124" s="3"/>
    </row>
    <row r="10125" spans="1:68" x14ac:dyDescent="0.25">
      <c r="A10125" s="1"/>
      <c r="B10125" s="2"/>
      <c r="BJ10125" s="3"/>
      <c r="BL10125" s="3"/>
      <c r="BN10125" s="3"/>
      <c r="BP10125" s="3"/>
    </row>
    <row r="10126" spans="1:68" x14ac:dyDescent="0.25">
      <c r="A10126" s="1"/>
      <c r="B10126" s="2"/>
      <c r="BJ10126" s="3"/>
      <c r="BL10126" s="3"/>
      <c r="BN10126" s="3"/>
      <c r="BP10126" s="3"/>
    </row>
    <row r="10127" spans="1:68" x14ac:dyDescent="0.25">
      <c r="A10127" s="1"/>
      <c r="B10127" s="2"/>
      <c r="BJ10127" s="3"/>
      <c r="BL10127" s="3"/>
      <c r="BN10127" s="3"/>
      <c r="BP10127" s="3"/>
    </row>
    <row r="10128" spans="1:68" x14ac:dyDescent="0.25">
      <c r="A10128" s="1"/>
      <c r="B10128" s="2"/>
      <c r="BJ10128" s="3"/>
      <c r="BL10128" s="3"/>
      <c r="BN10128" s="3"/>
      <c r="BP10128" s="3"/>
    </row>
    <row r="10129" spans="1:68" x14ac:dyDescent="0.25">
      <c r="A10129" s="1"/>
      <c r="B10129" s="2"/>
      <c r="BJ10129" s="3"/>
      <c r="BL10129" s="3"/>
      <c r="BN10129" s="3"/>
      <c r="BP10129" s="3"/>
    </row>
    <row r="10130" spans="1:68" x14ac:dyDescent="0.25">
      <c r="A10130" s="1"/>
      <c r="B10130" s="2"/>
      <c r="BJ10130" s="3"/>
      <c r="BL10130" s="3"/>
      <c r="BN10130" s="3"/>
      <c r="BP10130" s="3"/>
    </row>
    <row r="10131" spans="1:68" x14ac:dyDescent="0.25">
      <c r="A10131" s="1"/>
      <c r="B10131" s="2"/>
      <c r="BJ10131" s="3"/>
      <c r="BL10131" s="3"/>
      <c r="BN10131" s="3"/>
      <c r="BP10131" s="3"/>
    </row>
    <row r="10132" spans="1:68" x14ac:dyDescent="0.25">
      <c r="A10132" s="1"/>
      <c r="B10132" s="2"/>
      <c r="BJ10132" s="3"/>
      <c r="BL10132" s="3"/>
      <c r="BN10132" s="3"/>
      <c r="BP10132" s="3"/>
    </row>
    <row r="10133" spans="1:68" x14ac:dyDescent="0.25">
      <c r="A10133" s="1"/>
      <c r="B10133" s="2"/>
      <c r="BJ10133" s="3"/>
      <c r="BL10133" s="3"/>
      <c r="BN10133" s="3"/>
      <c r="BP10133" s="3"/>
    </row>
    <row r="10134" spans="1:68" x14ac:dyDescent="0.25">
      <c r="A10134" s="1"/>
      <c r="B10134" s="2"/>
      <c r="BJ10134" s="3"/>
      <c r="BL10134" s="3"/>
      <c r="BN10134" s="3"/>
      <c r="BP10134" s="3"/>
    </row>
    <row r="10135" spans="1:68" x14ac:dyDescent="0.25">
      <c r="A10135" s="1"/>
      <c r="B10135" s="2"/>
      <c r="BJ10135" s="3"/>
      <c r="BL10135" s="3"/>
      <c r="BN10135" s="3"/>
      <c r="BP10135" s="3"/>
    </row>
    <row r="10136" spans="1:68" x14ac:dyDescent="0.25">
      <c r="A10136" s="1"/>
      <c r="B10136" s="2"/>
      <c r="BJ10136" s="3"/>
      <c r="BL10136" s="3"/>
      <c r="BN10136" s="3"/>
      <c r="BP10136" s="3"/>
    </row>
    <row r="10137" spans="1:68" x14ac:dyDescent="0.25">
      <c r="A10137" s="1"/>
      <c r="B10137" s="2"/>
      <c r="BJ10137" s="3"/>
      <c r="BL10137" s="3"/>
      <c r="BN10137" s="3"/>
      <c r="BP10137" s="3"/>
    </row>
    <row r="10138" spans="1:68" x14ac:dyDescent="0.25">
      <c r="A10138" s="1"/>
      <c r="B10138" s="2"/>
      <c r="BJ10138" s="3"/>
      <c r="BL10138" s="3"/>
      <c r="BN10138" s="3"/>
      <c r="BP10138" s="3"/>
    </row>
    <row r="10139" spans="1:68" x14ac:dyDescent="0.25">
      <c r="A10139" s="1"/>
      <c r="B10139" s="2"/>
      <c r="BJ10139" s="3"/>
      <c r="BL10139" s="3"/>
      <c r="BN10139" s="3"/>
      <c r="BP10139" s="3"/>
    </row>
    <row r="10140" spans="1:68" x14ac:dyDescent="0.25">
      <c r="A10140" s="1"/>
      <c r="B10140" s="2"/>
      <c r="BJ10140" s="3"/>
      <c r="BL10140" s="3"/>
      <c r="BN10140" s="3"/>
      <c r="BP10140" s="3"/>
    </row>
    <row r="10141" spans="1:68" x14ac:dyDescent="0.25">
      <c r="A10141" s="1"/>
      <c r="B10141" s="2"/>
      <c r="BJ10141" s="3"/>
      <c r="BL10141" s="3"/>
      <c r="BN10141" s="3"/>
      <c r="BP10141" s="3"/>
    </row>
    <row r="10142" spans="1:68" x14ac:dyDescent="0.25">
      <c r="A10142" s="1"/>
      <c r="B10142" s="2"/>
      <c r="BJ10142" s="3"/>
      <c r="BL10142" s="3"/>
      <c r="BN10142" s="3"/>
      <c r="BP10142" s="3"/>
    </row>
    <row r="10143" spans="1:68" x14ac:dyDescent="0.25">
      <c r="A10143" s="1"/>
      <c r="B10143" s="2"/>
      <c r="BJ10143" s="3"/>
      <c r="BL10143" s="3"/>
      <c r="BN10143" s="3"/>
      <c r="BP10143" s="3"/>
    </row>
    <row r="10144" spans="1:68" x14ac:dyDescent="0.25">
      <c r="A10144" s="1"/>
      <c r="B10144" s="2"/>
      <c r="BJ10144" s="3"/>
      <c r="BL10144" s="3"/>
      <c r="BN10144" s="3"/>
      <c r="BP10144" s="3"/>
    </row>
    <row r="10145" spans="1:68" x14ac:dyDescent="0.25">
      <c r="A10145" s="1"/>
      <c r="B10145" s="2"/>
      <c r="BJ10145" s="3"/>
      <c r="BL10145" s="3"/>
      <c r="BN10145" s="3"/>
      <c r="BP10145" s="3"/>
    </row>
    <row r="10146" spans="1:68" x14ac:dyDescent="0.25">
      <c r="A10146" s="1"/>
      <c r="B10146" s="2"/>
      <c r="BJ10146" s="3"/>
      <c r="BL10146" s="3"/>
      <c r="BN10146" s="3"/>
      <c r="BP10146" s="3"/>
    </row>
    <row r="10147" spans="1:68" x14ac:dyDescent="0.25">
      <c r="A10147" s="1"/>
      <c r="B10147" s="2"/>
      <c r="BJ10147" s="3"/>
      <c r="BL10147" s="3"/>
      <c r="BN10147" s="3"/>
      <c r="BP10147" s="3"/>
    </row>
    <row r="10148" spans="1:68" x14ac:dyDescent="0.25">
      <c r="A10148" s="1"/>
      <c r="B10148" s="2"/>
      <c r="BJ10148" s="3"/>
      <c r="BL10148" s="3"/>
      <c r="BN10148" s="3"/>
      <c r="BP10148" s="3"/>
    </row>
    <row r="10149" spans="1:68" x14ac:dyDescent="0.25">
      <c r="A10149" s="1"/>
      <c r="B10149" s="2"/>
      <c r="BJ10149" s="3"/>
      <c r="BL10149" s="3"/>
      <c r="BN10149" s="3"/>
      <c r="BP10149" s="3"/>
    </row>
    <row r="10150" spans="1:68" x14ac:dyDescent="0.25">
      <c r="A10150" s="1"/>
      <c r="B10150" s="2"/>
      <c r="BJ10150" s="3"/>
      <c r="BL10150" s="3"/>
      <c r="BN10150" s="3"/>
      <c r="BP10150" s="3"/>
    </row>
    <row r="10151" spans="1:68" x14ac:dyDescent="0.25">
      <c r="A10151" s="1"/>
      <c r="B10151" s="2"/>
      <c r="BJ10151" s="3"/>
      <c r="BL10151" s="3"/>
      <c r="BN10151" s="3"/>
      <c r="BP10151" s="3"/>
    </row>
    <row r="10152" spans="1:68" x14ac:dyDescent="0.25">
      <c r="A10152" s="1"/>
      <c r="B10152" s="2"/>
      <c r="BJ10152" s="3"/>
      <c r="BL10152" s="3"/>
      <c r="BN10152" s="3"/>
      <c r="BP10152" s="3"/>
    </row>
    <row r="10153" spans="1:68" x14ac:dyDescent="0.25">
      <c r="A10153" s="1"/>
      <c r="B10153" s="2"/>
      <c r="BJ10153" s="3"/>
      <c r="BL10153" s="3"/>
      <c r="BN10153" s="3"/>
      <c r="BP10153" s="3"/>
    </row>
    <row r="10154" spans="1:68" x14ac:dyDescent="0.25">
      <c r="A10154" s="1"/>
      <c r="B10154" s="2"/>
      <c r="BJ10154" s="3"/>
      <c r="BL10154" s="3"/>
      <c r="BN10154" s="3"/>
      <c r="BP10154" s="3"/>
    </row>
    <row r="10155" spans="1:68" x14ac:dyDescent="0.25">
      <c r="A10155" s="1"/>
      <c r="B10155" s="2"/>
      <c r="BJ10155" s="3"/>
      <c r="BL10155" s="3"/>
      <c r="BN10155" s="3"/>
      <c r="BP10155" s="3"/>
    </row>
    <row r="10156" spans="1:68" x14ac:dyDescent="0.25">
      <c r="A10156" s="1"/>
      <c r="B10156" s="2"/>
      <c r="BJ10156" s="3"/>
      <c r="BL10156" s="3"/>
      <c r="BN10156" s="3"/>
      <c r="BP10156" s="3"/>
    </row>
    <row r="10157" spans="1:68" x14ac:dyDescent="0.25">
      <c r="A10157" s="1"/>
      <c r="B10157" s="2"/>
      <c r="BJ10157" s="3"/>
      <c r="BL10157" s="3"/>
      <c r="BN10157" s="3"/>
      <c r="BP10157" s="3"/>
    </row>
    <row r="10158" spans="1:68" x14ac:dyDescent="0.25">
      <c r="A10158" s="1"/>
      <c r="B10158" s="2"/>
      <c r="BJ10158" s="3"/>
      <c r="BL10158" s="3"/>
      <c r="BN10158" s="3"/>
      <c r="BP10158" s="3"/>
    </row>
    <row r="10159" spans="1:68" x14ac:dyDescent="0.25">
      <c r="A10159" s="1"/>
      <c r="B10159" s="2"/>
      <c r="BJ10159" s="3"/>
      <c r="BL10159" s="3"/>
      <c r="BN10159" s="3"/>
      <c r="BP10159" s="3"/>
    </row>
    <row r="10160" spans="1:68" x14ac:dyDescent="0.25">
      <c r="A10160" s="1"/>
      <c r="B10160" s="2"/>
      <c r="BJ10160" s="3"/>
      <c r="BL10160" s="3"/>
      <c r="BN10160" s="3"/>
      <c r="BP10160" s="3"/>
    </row>
    <row r="10161" spans="1:68" x14ac:dyDescent="0.25">
      <c r="A10161" s="1"/>
      <c r="B10161" s="2"/>
      <c r="BJ10161" s="3"/>
      <c r="BL10161" s="3"/>
      <c r="BN10161" s="3"/>
      <c r="BP10161" s="3"/>
    </row>
    <row r="10162" spans="1:68" x14ac:dyDescent="0.25">
      <c r="A10162" s="1"/>
      <c r="B10162" s="2"/>
      <c r="BJ10162" s="3"/>
      <c r="BL10162" s="3"/>
      <c r="BN10162" s="3"/>
      <c r="BP10162" s="3"/>
    </row>
    <row r="10163" spans="1:68" x14ac:dyDescent="0.25">
      <c r="A10163" s="1"/>
      <c r="B10163" s="2"/>
      <c r="BJ10163" s="3"/>
      <c r="BL10163" s="3"/>
      <c r="BN10163" s="3"/>
      <c r="BP10163" s="3"/>
    </row>
    <row r="10164" spans="1:68" x14ac:dyDescent="0.25">
      <c r="A10164" s="1"/>
      <c r="B10164" s="2"/>
      <c r="BJ10164" s="3"/>
      <c r="BL10164" s="3"/>
      <c r="BN10164" s="3"/>
      <c r="BP10164" s="3"/>
    </row>
    <row r="10165" spans="1:68" x14ac:dyDescent="0.25">
      <c r="A10165" s="1"/>
      <c r="B10165" s="2"/>
      <c r="BJ10165" s="3"/>
      <c r="BL10165" s="3"/>
      <c r="BN10165" s="3"/>
      <c r="BP10165" s="3"/>
    </row>
    <row r="10166" spans="1:68" x14ac:dyDescent="0.25">
      <c r="A10166" s="1"/>
      <c r="B10166" s="2"/>
      <c r="BJ10166" s="3"/>
      <c r="BL10166" s="3"/>
      <c r="BN10166" s="3"/>
      <c r="BP10166" s="3"/>
    </row>
    <row r="10167" spans="1:68" x14ac:dyDescent="0.25">
      <c r="A10167" s="1"/>
      <c r="B10167" s="2"/>
      <c r="BJ10167" s="3"/>
      <c r="BL10167" s="3"/>
      <c r="BN10167" s="3"/>
      <c r="BP10167" s="3"/>
    </row>
    <row r="10168" spans="1:68" x14ac:dyDescent="0.25">
      <c r="A10168" s="1"/>
      <c r="B10168" s="2"/>
      <c r="BJ10168" s="3"/>
      <c r="BL10168" s="3"/>
      <c r="BN10168" s="3"/>
      <c r="BP10168" s="3"/>
    </row>
    <row r="10169" spans="1:68" x14ac:dyDescent="0.25">
      <c r="A10169" s="1"/>
      <c r="B10169" s="2"/>
      <c r="BJ10169" s="3"/>
      <c r="BL10169" s="3"/>
      <c r="BN10169" s="3"/>
      <c r="BP10169" s="3"/>
    </row>
    <row r="10170" spans="1:68" x14ac:dyDescent="0.25">
      <c r="A10170" s="1"/>
      <c r="B10170" s="2"/>
      <c r="BJ10170" s="3"/>
      <c r="BL10170" s="3"/>
      <c r="BN10170" s="3"/>
      <c r="BP10170" s="3"/>
    </row>
    <row r="10171" spans="1:68" x14ac:dyDescent="0.25">
      <c r="A10171" s="1"/>
      <c r="B10171" s="2"/>
      <c r="BJ10171" s="3"/>
      <c r="BL10171" s="3"/>
      <c r="BN10171" s="3"/>
      <c r="BP10171" s="3"/>
    </row>
    <row r="10172" spans="1:68" x14ac:dyDescent="0.25">
      <c r="A10172" s="1"/>
      <c r="B10172" s="2"/>
      <c r="BJ10172" s="3"/>
      <c r="BL10172" s="3"/>
      <c r="BN10172" s="3"/>
      <c r="BP10172" s="3"/>
    </row>
    <row r="10173" spans="1:68" x14ac:dyDescent="0.25">
      <c r="A10173" s="1"/>
      <c r="B10173" s="2"/>
      <c r="BJ10173" s="3"/>
      <c r="BL10173" s="3"/>
      <c r="BN10173" s="3"/>
      <c r="BP10173" s="3"/>
    </row>
    <row r="10174" spans="1:68" x14ac:dyDescent="0.25">
      <c r="A10174" s="1"/>
      <c r="B10174" s="2"/>
      <c r="BJ10174" s="3"/>
      <c r="BL10174" s="3"/>
      <c r="BN10174" s="3"/>
      <c r="BP10174" s="3"/>
    </row>
    <row r="10175" spans="1:68" x14ac:dyDescent="0.25">
      <c r="A10175" s="1"/>
      <c r="B10175" s="2"/>
      <c r="BJ10175" s="3"/>
      <c r="BL10175" s="3"/>
      <c r="BN10175" s="3"/>
      <c r="BP10175" s="3"/>
    </row>
    <row r="10176" spans="1:68" x14ac:dyDescent="0.25">
      <c r="A10176" s="1"/>
      <c r="B10176" s="2"/>
      <c r="BJ10176" s="3"/>
      <c r="BL10176" s="3"/>
      <c r="BN10176" s="3"/>
      <c r="BP10176" s="3"/>
    </row>
    <row r="10177" spans="1:68" x14ac:dyDescent="0.25">
      <c r="A10177" s="1"/>
      <c r="B10177" s="2"/>
      <c r="BJ10177" s="3"/>
      <c r="BL10177" s="3"/>
      <c r="BN10177" s="3"/>
      <c r="BP10177" s="3"/>
    </row>
    <row r="10178" spans="1:68" x14ac:dyDescent="0.25">
      <c r="A10178" s="1"/>
      <c r="B10178" s="2"/>
      <c r="BJ10178" s="3"/>
      <c r="BL10178" s="3"/>
      <c r="BN10178" s="3"/>
      <c r="BP10178" s="3"/>
    </row>
    <row r="10179" spans="1:68" x14ac:dyDescent="0.25">
      <c r="A10179" s="1"/>
      <c r="B10179" s="2"/>
      <c r="BJ10179" s="3"/>
      <c r="BL10179" s="3"/>
      <c r="BN10179" s="3"/>
      <c r="BP10179" s="3"/>
    </row>
    <row r="10180" spans="1:68" x14ac:dyDescent="0.25">
      <c r="A10180" s="1"/>
      <c r="B10180" s="2"/>
      <c r="BJ10180" s="3"/>
      <c r="BL10180" s="3"/>
      <c r="BN10180" s="3"/>
      <c r="BP10180" s="3"/>
    </row>
    <row r="10181" spans="1:68" x14ac:dyDescent="0.25">
      <c r="A10181" s="1"/>
      <c r="B10181" s="2"/>
      <c r="BJ10181" s="3"/>
      <c r="BL10181" s="3"/>
      <c r="BN10181" s="3"/>
      <c r="BP10181" s="3"/>
    </row>
    <row r="10182" spans="1:68" x14ac:dyDescent="0.25">
      <c r="A10182" s="1"/>
      <c r="B10182" s="2"/>
      <c r="BJ10182" s="3"/>
      <c r="BL10182" s="3"/>
      <c r="BN10182" s="3"/>
      <c r="BP10182" s="3"/>
    </row>
    <row r="10183" spans="1:68" x14ac:dyDescent="0.25">
      <c r="A10183" s="1"/>
      <c r="B10183" s="2"/>
      <c r="BJ10183" s="3"/>
      <c r="BL10183" s="3"/>
      <c r="BN10183" s="3"/>
      <c r="BP10183" s="3"/>
    </row>
    <row r="10184" spans="1:68" x14ac:dyDescent="0.25">
      <c r="A10184" s="1"/>
      <c r="B10184" s="2"/>
      <c r="BJ10184" s="3"/>
      <c r="BL10184" s="3"/>
      <c r="BN10184" s="3"/>
      <c r="BP10184" s="3"/>
    </row>
    <row r="10185" spans="1:68" x14ac:dyDescent="0.25">
      <c r="A10185" s="1"/>
      <c r="B10185" s="2"/>
      <c r="BJ10185" s="3"/>
      <c r="BL10185" s="3"/>
      <c r="BN10185" s="3"/>
      <c r="BP10185" s="3"/>
    </row>
    <row r="10186" spans="1:68" x14ac:dyDescent="0.25">
      <c r="A10186" s="1"/>
      <c r="B10186" s="2"/>
      <c r="BJ10186" s="3"/>
      <c r="BL10186" s="3"/>
      <c r="BN10186" s="3"/>
      <c r="BP10186" s="3"/>
    </row>
    <row r="10187" spans="1:68" x14ac:dyDescent="0.25">
      <c r="A10187" s="1"/>
      <c r="B10187" s="2"/>
      <c r="BJ10187" s="3"/>
      <c r="BL10187" s="3"/>
      <c r="BN10187" s="3"/>
      <c r="BP10187" s="3"/>
    </row>
    <row r="10188" spans="1:68" x14ac:dyDescent="0.25">
      <c r="A10188" s="1"/>
      <c r="B10188" s="2"/>
      <c r="BJ10188" s="3"/>
      <c r="BL10188" s="3"/>
      <c r="BN10188" s="3"/>
      <c r="BP10188" s="3"/>
    </row>
    <row r="10189" spans="1:68" x14ac:dyDescent="0.25">
      <c r="A10189" s="1"/>
      <c r="B10189" s="2"/>
      <c r="BJ10189" s="3"/>
      <c r="BL10189" s="3"/>
      <c r="BN10189" s="3"/>
      <c r="BP10189" s="3"/>
    </row>
    <row r="10190" spans="1:68" x14ac:dyDescent="0.25">
      <c r="A10190" s="1"/>
      <c r="B10190" s="2"/>
      <c r="BJ10190" s="3"/>
      <c r="BL10190" s="3"/>
      <c r="BN10190" s="3"/>
      <c r="BP10190" s="3"/>
    </row>
    <row r="10191" spans="1:68" x14ac:dyDescent="0.25">
      <c r="A10191" s="1"/>
      <c r="B10191" s="2"/>
      <c r="BJ10191" s="3"/>
      <c r="BL10191" s="3"/>
      <c r="BN10191" s="3"/>
      <c r="BP10191" s="3"/>
    </row>
    <row r="10192" spans="1:68" x14ac:dyDescent="0.25">
      <c r="A10192" s="1"/>
      <c r="B10192" s="2"/>
      <c r="BJ10192" s="3"/>
      <c r="BL10192" s="3"/>
      <c r="BN10192" s="3"/>
      <c r="BP10192" s="3"/>
    </row>
    <row r="10193" spans="1:68" x14ac:dyDescent="0.25">
      <c r="A10193" s="1"/>
      <c r="B10193" s="2"/>
      <c r="BJ10193" s="3"/>
      <c r="BL10193" s="3"/>
      <c r="BN10193" s="3"/>
      <c r="BP10193" s="3"/>
    </row>
    <row r="10194" spans="1:68" x14ac:dyDescent="0.25">
      <c r="A10194" s="1"/>
      <c r="B10194" s="2"/>
      <c r="BJ10194" s="3"/>
      <c r="BL10194" s="3"/>
      <c r="BN10194" s="3"/>
      <c r="BP10194" s="3"/>
    </row>
    <row r="10195" spans="1:68" x14ac:dyDescent="0.25">
      <c r="A10195" s="1"/>
      <c r="B10195" s="2"/>
      <c r="BJ10195" s="3"/>
      <c r="BL10195" s="3"/>
      <c r="BN10195" s="3"/>
      <c r="BP10195" s="3"/>
    </row>
    <row r="10196" spans="1:68" x14ac:dyDescent="0.25">
      <c r="A10196" s="1"/>
      <c r="B10196" s="2"/>
      <c r="BJ10196" s="3"/>
      <c r="BL10196" s="3"/>
      <c r="BN10196" s="3"/>
      <c r="BP10196" s="3"/>
    </row>
    <row r="10197" spans="1:68" x14ac:dyDescent="0.25">
      <c r="A10197" s="1"/>
      <c r="B10197" s="2"/>
      <c r="BJ10197" s="3"/>
      <c r="BL10197" s="3"/>
      <c r="BN10197" s="3"/>
      <c r="BP10197" s="3"/>
    </row>
    <row r="10198" spans="1:68" x14ac:dyDescent="0.25">
      <c r="A10198" s="1"/>
      <c r="B10198" s="2"/>
      <c r="BJ10198" s="3"/>
      <c r="BL10198" s="3"/>
      <c r="BN10198" s="3"/>
      <c r="BP10198" s="3"/>
    </row>
    <row r="10199" spans="1:68" x14ac:dyDescent="0.25">
      <c r="A10199" s="1"/>
      <c r="B10199" s="2"/>
      <c r="BJ10199" s="3"/>
      <c r="BL10199" s="3"/>
      <c r="BN10199" s="3"/>
      <c r="BP10199" s="3"/>
    </row>
    <row r="10200" spans="1:68" x14ac:dyDescent="0.25">
      <c r="A10200" s="1"/>
      <c r="B10200" s="2"/>
      <c r="BJ10200" s="3"/>
      <c r="BL10200" s="3"/>
      <c r="BN10200" s="3"/>
      <c r="BP10200" s="3"/>
    </row>
    <row r="10201" spans="1:68" x14ac:dyDescent="0.25">
      <c r="A10201" s="1"/>
      <c r="B10201" s="2"/>
      <c r="BJ10201" s="3"/>
      <c r="BL10201" s="3"/>
      <c r="BN10201" s="3"/>
      <c r="BP10201" s="3"/>
    </row>
    <row r="10202" spans="1:68" x14ac:dyDescent="0.25">
      <c r="A10202" s="1"/>
      <c r="B10202" s="2"/>
      <c r="BJ10202" s="3"/>
      <c r="BL10202" s="3"/>
      <c r="BN10202" s="3"/>
      <c r="BP10202" s="3"/>
    </row>
    <row r="10203" spans="1:68" x14ac:dyDescent="0.25">
      <c r="A10203" s="1"/>
      <c r="B10203" s="2"/>
      <c r="BJ10203" s="3"/>
      <c r="BL10203" s="3"/>
      <c r="BN10203" s="3"/>
      <c r="BP10203" s="3"/>
    </row>
    <row r="10204" spans="1:68" x14ac:dyDescent="0.25">
      <c r="A10204" s="1"/>
      <c r="B10204" s="2"/>
      <c r="BJ10204" s="3"/>
      <c r="BL10204" s="3"/>
      <c r="BN10204" s="3"/>
      <c r="BP10204" s="3"/>
    </row>
    <row r="10205" spans="1:68" x14ac:dyDescent="0.25">
      <c r="A10205" s="1"/>
      <c r="B10205" s="2"/>
      <c r="BJ10205" s="3"/>
      <c r="BL10205" s="3"/>
      <c r="BN10205" s="3"/>
      <c r="BP10205" s="3"/>
    </row>
    <row r="10206" spans="1:68" x14ac:dyDescent="0.25">
      <c r="A10206" s="1"/>
      <c r="B10206" s="2"/>
      <c r="BJ10206" s="3"/>
      <c r="BL10206" s="3"/>
      <c r="BN10206" s="3"/>
      <c r="BP10206" s="3"/>
    </row>
    <row r="10207" spans="1:68" x14ac:dyDescent="0.25">
      <c r="A10207" s="1"/>
      <c r="B10207" s="2"/>
      <c r="BJ10207" s="3"/>
      <c r="BL10207" s="3"/>
      <c r="BN10207" s="3"/>
      <c r="BP10207" s="3"/>
    </row>
    <row r="10208" spans="1:68" x14ac:dyDescent="0.25">
      <c r="A10208" s="1"/>
      <c r="B10208" s="2"/>
      <c r="BJ10208" s="3"/>
      <c r="BL10208" s="3"/>
      <c r="BN10208" s="3"/>
      <c r="BP10208" s="3"/>
    </row>
    <row r="10209" spans="1:68" x14ac:dyDescent="0.25">
      <c r="A10209" s="1"/>
      <c r="B10209" s="2"/>
      <c r="BJ10209" s="3"/>
      <c r="BL10209" s="3"/>
      <c r="BN10209" s="3"/>
      <c r="BP10209" s="3"/>
    </row>
    <row r="10210" spans="1:68" x14ac:dyDescent="0.25">
      <c r="A10210" s="1"/>
      <c r="B10210" s="2"/>
      <c r="BJ10210" s="3"/>
      <c r="BL10210" s="3"/>
      <c r="BN10210" s="3"/>
      <c r="BP10210" s="3"/>
    </row>
    <row r="10211" spans="1:68" x14ac:dyDescent="0.25">
      <c r="A10211" s="1"/>
      <c r="B10211" s="2"/>
      <c r="BJ10211" s="3"/>
      <c r="BL10211" s="3"/>
      <c r="BN10211" s="3"/>
      <c r="BP10211" s="3"/>
    </row>
    <row r="10212" spans="1:68" x14ac:dyDescent="0.25">
      <c r="A10212" s="1"/>
      <c r="B10212" s="2"/>
      <c r="BJ10212" s="3"/>
      <c r="BL10212" s="3"/>
      <c r="BN10212" s="3"/>
      <c r="BP10212" s="3"/>
    </row>
    <row r="10213" spans="1:68" x14ac:dyDescent="0.25">
      <c r="A10213" s="1"/>
      <c r="B10213" s="2"/>
      <c r="BJ10213" s="3"/>
      <c r="BL10213" s="3"/>
      <c r="BN10213" s="3"/>
      <c r="BP10213" s="3"/>
    </row>
    <row r="10214" spans="1:68" x14ac:dyDescent="0.25">
      <c r="A10214" s="1"/>
      <c r="B10214" s="2"/>
      <c r="BJ10214" s="3"/>
      <c r="BL10214" s="3"/>
      <c r="BN10214" s="3"/>
      <c r="BP10214" s="3"/>
    </row>
    <row r="10215" spans="1:68" x14ac:dyDescent="0.25">
      <c r="A10215" s="1"/>
      <c r="B10215" s="2"/>
      <c r="BJ10215" s="3"/>
      <c r="BL10215" s="3"/>
      <c r="BN10215" s="3"/>
      <c r="BP10215" s="3"/>
    </row>
    <row r="10216" spans="1:68" x14ac:dyDescent="0.25">
      <c r="A10216" s="1"/>
      <c r="B10216" s="2"/>
      <c r="BJ10216" s="3"/>
      <c r="BL10216" s="3"/>
      <c r="BN10216" s="3"/>
      <c r="BP10216" s="3"/>
    </row>
    <row r="10217" spans="1:68" x14ac:dyDescent="0.25">
      <c r="A10217" s="1"/>
      <c r="B10217" s="2"/>
      <c r="BJ10217" s="3"/>
      <c r="BL10217" s="3"/>
      <c r="BN10217" s="3"/>
      <c r="BP10217" s="3"/>
    </row>
    <row r="10218" spans="1:68" x14ac:dyDescent="0.25">
      <c r="A10218" s="1"/>
      <c r="B10218" s="2"/>
      <c r="BJ10218" s="3"/>
      <c r="BL10218" s="3"/>
      <c r="BN10218" s="3"/>
      <c r="BP10218" s="3"/>
    </row>
    <row r="10219" spans="1:68" x14ac:dyDescent="0.25">
      <c r="A10219" s="1"/>
      <c r="B10219" s="2"/>
      <c r="BJ10219" s="3"/>
      <c r="BL10219" s="3"/>
      <c r="BN10219" s="3"/>
      <c r="BP10219" s="3"/>
    </row>
    <row r="10220" spans="1:68" x14ac:dyDescent="0.25">
      <c r="A10220" s="1"/>
      <c r="B10220" s="2"/>
      <c r="BJ10220" s="3"/>
      <c r="BL10220" s="3"/>
      <c r="BN10220" s="3"/>
      <c r="BP10220" s="3"/>
    </row>
    <row r="10221" spans="1:68" x14ac:dyDescent="0.25">
      <c r="A10221" s="1"/>
      <c r="B10221" s="2"/>
      <c r="BJ10221" s="3"/>
      <c r="BL10221" s="3"/>
      <c r="BN10221" s="3"/>
      <c r="BP10221" s="3"/>
    </row>
    <row r="10222" spans="1:68" x14ac:dyDescent="0.25">
      <c r="A10222" s="1"/>
      <c r="B10222" s="2"/>
      <c r="BJ10222" s="3"/>
      <c r="BL10222" s="3"/>
      <c r="BN10222" s="3"/>
      <c r="BP10222" s="3"/>
    </row>
    <row r="10223" spans="1:68" x14ac:dyDescent="0.25">
      <c r="A10223" s="1"/>
      <c r="B10223" s="2"/>
      <c r="BJ10223" s="3"/>
      <c r="BL10223" s="3"/>
      <c r="BN10223" s="3"/>
      <c r="BP10223" s="3"/>
    </row>
    <row r="10224" spans="1:68" x14ac:dyDescent="0.25">
      <c r="A10224" s="1"/>
      <c r="B10224" s="2"/>
      <c r="BJ10224" s="3"/>
      <c r="BL10224" s="3"/>
      <c r="BN10224" s="3"/>
      <c r="BP10224" s="3"/>
    </row>
    <row r="10225" spans="1:68" x14ac:dyDescent="0.25">
      <c r="A10225" s="1"/>
      <c r="B10225" s="2"/>
      <c r="BJ10225" s="3"/>
      <c r="BL10225" s="3"/>
      <c r="BN10225" s="3"/>
      <c r="BP10225" s="3"/>
    </row>
    <row r="10226" spans="1:68" x14ac:dyDescent="0.25">
      <c r="A10226" s="1"/>
      <c r="B10226" s="2"/>
      <c r="BJ10226" s="3"/>
      <c r="BL10226" s="3"/>
      <c r="BN10226" s="3"/>
      <c r="BP10226" s="3"/>
    </row>
    <row r="10227" spans="1:68" x14ac:dyDescent="0.25">
      <c r="A10227" s="1"/>
      <c r="B10227" s="2"/>
      <c r="BJ10227" s="3"/>
      <c r="BL10227" s="3"/>
      <c r="BN10227" s="3"/>
      <c r="BP10227" s="3"/>
    </row>
    <row r="10228" spans="1:68" x14ac:dyDescent="0.25">
      <c r="A10228" s="1"/>
      <c r="B10228" s="2"/>
      <c r="BJ10228" s="3"/>
      <c r="BL10228" s="3"/>
      <c r="BN10228" s="3"/>
      <c r="BP10228" s="3"/>
    </row>
    <row r="10229" spans="1:68" x14ac:dyDescent="0.25">
      <c r="A10229" s="1"/>
      <c r="B10229" s="2"/>
      <c r="BJ10229" s="3"/>
      <c r="BL10229" s="3"/>
      <c r="BN10229" s="3"/>
      <c r="BP10229" s="3"/>
    </row>
    <row r="10230" spans="1:68" x14ac:dyDescent="0.25">
      <c r="A10230" s="1"/>
      <c r="B10230" s="2"/>
      <c r="BJ10230" s="3"/>
      <c r="BL10230" s="3"/>
      <c r="BN10230" s="3"/>
      <c r="BP10230" s="3"/>
    </row>
    <row r="10231" spans="1:68" x14ac:dyDescent="0.25">
      <c r="A10231" s="1"/>
      <c r="B10231" s="2"/>
      <c r="BJ10231" s="3"/>
      <c r="BL10231" s="3"/>
      <c r="BN10231" s="3"/>
      <c r="BP10231" s="3"/>
    </row>
    <row r="10232" spans="1:68" x14ac:dyDescent="0.25">
      <c r="A10232" s="1"/>
      <c r="B10232" s="2"/>
      <c r="BJ10232" s="3"/>
      <c r="BL10232" s="3"/>
      <c r="BN10232" s="3"/>
      <c r="BP10232" s="3"/>
    </row>
    <row r="10233" spans="1:68" x14ac:dyDescent="0.25">
      <c r="A10233" s="1"/>
      <c r="B10233" s="2"/>
      <c r="BJ10233" s="3"/>
      <c r="BL10233" s="3"/>
      <c r="BN10233" s="3"/>
      <c r="BP10233" s="3"/>
    </row>
    <row r="10234" spans="1:68" x14ac:dyDescent="0.25">
      <c r="A10234" s="1"/>
      <c r="B10234" s="2"/>
      <c r="BJ10234" s="3"/>
      <c r="BL10234" s="3"/>
      <c r="BN10234" s="3"/>
      <c r="BP10234" s="3"/>
    </row>
    <row r="10235" spans="1:68" x14ac:dyDescent="0.25">
      <c r="A10235" s="1"/>
      <c r="B10235" s="2"/>
      <c r="BJ10235" s="3"/>
      <c r="BL10235" s="3"/>
      <c r="BN10235" s="3"/>
      <c r="BP10235" s="3"/>
    </row>
    <row r="10236" spans="1:68" x14ac:dyDescent="0.25">
      <c r="A10236" s="1"/>
      <c r="B10236" s="2"/>
      <c r="BJ10236" s="3"/>
      <c r="BL10236" s="3"/>
      <c r="BN10236" s="3"/>
      <c r="BP10236" s="3"/>
    </row>
    <row r="10237" spans="1:68" x14ac:dyDescent="0.25">
      <c r="A10237" s="1"/>
      <c r="B10237" s="2"/>
      <c r="BJ10237" s="3"/>
      <c r="BL10237" s="3"/>
      <c r="BN10237" s="3"/>
      <c r="BP10237" s="3"/>
    </row>
    <row r="10238" spans="1:68" x14ac:dyDescent="0.25">
      <c r="A10238" s="1"/>
      <c r="B10238" s="2"/>
      <c r="BJ10238" s="3"/>
      <c r="BL10238" s="3"/>
      <c r="BN10238" s="3"/>
      <c r="BP10238" s="3"/>
    </row>
    <row r="10239" spans="1:68" x14ac:dyDescent="0.25">
      <c r="A10239" s="1"/>
      <c r="B10239" s="2"/>
      <c r="BJ10239" s="3"/>
      <c r="BL10239" s="3"/>
      <c r="BN10239" s="3"/>
      <c r="BP10239" s="3"/>
    </row>
    <row r="10240" spans="1:68" x14ac:dyDescent="0.25">
      <c r="A10240" s="1"/>
      <c r="B10240" s="2"/>
      <c r="BJ10240" s="3"/>
      <c r="BL10240" s="3"/>
      <c r="BN10240" s="3"/>
      <c r="BP10240" s="3"/>
    </row>
    <row r="10241" spans="1:68" x14ac:dyDescent="0.25">
      <c r="A10241" s="1"/>
      <c r="B10241" s="2"/>
      <c r="BJ10241" s="3"/>
      <c r="BL10241" s="3"/>
      <c r="BN10241" s="3"/>
      <c r="BP10241" s="3"/>
    </row>
    <row r="10242" spans="1:68" x14ac:dyDescent="0.25">
      <c r="A10242" s="1"/>
      <c r="B10242" s="2"/>
      <c r="BJ10242" s="3"/>
      <c r="BL10242" s="3"/>
      <c r="BN10242" s="3"/>
      <c r="BP10242" s="3"/>
    </row>
    <row r="10243" spans="1:68" x14ac:dyDescent="0.25">
      <c r="A10243" s="1"/>
      <c r="B10243" s="2"/>
      <c r="BJ10243" s="3"/>
      <c r="BL10243" s="3"/>
      <c r="BN10243" s="3"/>
      <c r="BP10243" s="3"/>
    </row>
    <row r="10244" spans="1:68" x14ac:dyDescent="0.25">
      <c r="A10244" s="1"/>
      <c r="B10244" s="2"/>
      <c r="BJ10244" s="3"/>
      <c r="BL10244" s="3"/>
      <c r="BN10244" s="3"/>
      <c r="BP10244" s="3"/>
    </row>
    <row r="10245" spans="1:68" x14ac:dyDescent="0.25">
      <c r="A10245" s="1"/>
      <c r="B10245" s="2"/>
      <c r="BJ10245" s="3"/>
      <c r="BL10245" s="3"/>
      <c r="BN10245" s="3"/>
      <c r="BP10245" s="3"/>
    </row>
    <row r="10246" spans="1:68" x14ac:dyDescent="0.25">
      <c r="A10246" s="1"/>
      <c r="B10246" s="2"/>
      <c r="BJ10246" s="3"/>
      <c r="BL10246" s="3"/>
      <c r="BN10246" s="3"/>
      <c r="BP10246" s="3"/>
    </row>
    <row r="10247" spans="1:68" x14ac:dyDescent="0.25">
      <c r="A10247" s="1"/>
      <c r="B10247" s="2"/>
      <c r="BJ10247" s="3"/>
      <c r="BL10247" s="3"/>
      <c r="BN10247" s="3"/>
      <c r="BP10247" s="3"/>
    </row>
    <row r="10248" spans="1:68" x14ac:dyDescent="0.25">
      <c r="A10248" s="1"/>
      <c r="B10248" s="2"/>
      <c r="BJ10248" s="3"/>
      <c r="BL10248" s="3"/>
      <c r="BN10248" s="3"/>
      <c r="BP10248" s="3"/>
    </row>
    <row r="10249" spans="1:68" x14ac:dyDescent="0.25">
      <c r="A10249" s="1"/>
      <c r="B10249" s="2"/>
      <c r="BJ10249" s="3"/>
      <c r="BL10249" s="3"/>
      <c r="BN10249" s="3"/>
      <c r="BP10249" s="3"/>
    </row>
    <row r="10250" spans="1:68" x14ac:dyDescent="0.25">
      <c r="A10250" s="1"/>
      <c r="B10250" s="2"/>
      <c r="BJ10250" s="3"/>
      <c r="BL10250" s="3"/>
      <c r="BN10250" s="3"/>
      <c r="BP10250" s="3"/>
    </row>
    <row r="10251" spans="1:68" x14ac:dyDescent="0.25">
      <c r="A10251" s="1"/>
      <c r="B10251" s="2"/>
      <c r="BJ10251" s="3"/>
      <c r="BL10251" s="3"/>
      <c r="BN10251" s="3"/>
      <c r="BP10251" s="3"/>
    </row>
    <row r="10252" spans="1:68" x14ac:dyDescent="0.25">
      <c r="A10252" s="1"/>
      <c r="B10252" s="2"/>
      <c r="BJ10252" s="3"/>
      <c r="BL10252" s="3"/>
      <c r="BN10252" s="3"/>
      <c r="BP10252" s="3"/>
    </row>
    <row r="10253" spans="1:68" x14ac:dyDescent="0.25">
      <c r="A10253" s="1"/>
      <c r="B10253" s="2"/>
      <c r="BJ10253" s="3"/>
      <c r="BL10253" s="3"/>
      <c r="BN10253" s="3"/>
      <c r="BP10253" s="3"/>
    </row>
    <row r="10254" spans="1:68" x14ac:dyDescent="0.25">
      <c r="A10254" s="1"/>
      <c r="B10254" s="2"/>
      <c r="BJ10254" s="3"/>
      <c r="BL10254" s="3"/>
      <c r="BN10254" s="3"/>
      <c r="BP10254" s="3"/>
    </row>
    <row r="10255" spans="1:68" x14ac:dyDescent="0.25">
      <c r="A10255" s="1"/>
      <c r="B10255" s="2"/>
      <c r="BJ10255" s="3"/>
      <c r="BL10255" s="3"/>
      <c r="BN10255" s="3"/>
      <c r="BP10255" s="3"/>
    </row>
    <row r="10256" spans="1:68" x14ac:dyDescent="0.25">
      <c r="A10256" s="1"/>
      <c r="B10256" s="2"/>
      <c r="BJ10256" s="3"/>
      <c r="BL10256" s="3"/>
      <c r="BN10256" s="3"/>
      <c r="BP10256" s="3"/>
    </row>
    <row r="10257" spans="1:68" x14ac:dyDescent="0.25">
      <c r="A10257" s="1"/>
      <c r="B10257" s="2"/>
      <c r="BJ10257" s="3"/>
      <c r="BL10257" s="3"/>
      <c r="BN10257" s="3"/>
      <c r="BP10257" s="3"/>
    </row>
    <row r="10258" spans="1:68" x14ac:dyDescent="0.25">
      <c r="A10258" s="1"/>
      <c r="B10258" s="2"/>
      <c r="BJ10258" s="3"/>
      <c r="BL10258" s="3"/>
      <c r="BN10258" s="3"/>
      <c r="BP10258" s="3"/>
    </row>
    <row r="10259" spans="1:68" x14ac:dyDescent="0.25">
      <c r="A10259" s="1"/>
      <c r="B10259" s="2"/>
      <c r="BJ10259" s="3"/>
      <c r="BL10259" s="3"/>
      <c r="BN10259" s="3"/>
      <c r="BP10259" s="3"/>
    </row>
    <row r="10260" spans="1:68" x14ac:dyDescent="0.25">
      <c r="A10260" s="1"/>
      <c r="B10260" s="2"/>
      <c r="BJ10260" s="3"/>
      <c r="BL10260" s="3"/>
      <c r="BN10260" s="3"/>
      <c r="BP10260" s="3"/>
    </row>
    <row r="10261" spans="1:68" x14ac:dyDescent="0.25">
      <c r="A10261" s="1"/>
      <c r="B10261" s="2"/>
      <c r="BJ10261" s="3"/>
      <c r="BL10261" s="3"/>
      <c r="BN10261" s="3"/>
      <c r="BP10261" s="3"/>
    </row>
    <row r="10262" spans="1:68" x14ac:dyDescent="0.25">
      <c r="A10262" s="1"/>
      <c r="B10262" s="2"/>
      <c r="BJ10262" s="3"/>
      <c r="BL10262" s="3"/>
      <c r="BN10262" s="3"/>
      <c r="BP10262" s="3"/>
    </row>
    <row r="10263" spans="1:68" x14ac:dyDescent="0.25">
      <c r="A10263" s="1"/>
      <c r="B10263" s="2"/>
      <c r="BJ10263" s="3"/>
      <c r="BL10263" s="3"/>
      <c r="BN10263" s="3"/>
      <c r="BP10263" s="3"/>
    </row>
    <row r="10264" spans="1:68" x14ac:dyDescent="0.25">
      <c r="A10264" s="1"/>
      <c r="B10264" s="2"/>
      <c r="BJ10264" s="3"/>
      <c r="BL10264" s="3"/>
      <c r="BN10264" s="3"/>
      <c r="BP10264" s="3"/>
    </row>
    <row r="10265" spans="1:68" x14ac:dyDescent="0.25">
      <c r="A10265" s="1"/>
      <c r="B10265" s="2"/>
      <c r="BJ10265" s="3"/>
      <c r="BL10265" s="3"/>
      <c r="BN10265" s="3"/>
      <c r="BP10265" s="3"/>
    </row>
    <row r="10266" spans="1:68" x14ac:dyDescent="0.25">
      <c r="A10266" s="1"/>
      <c r="B10266" s="2"/>
      <c r="BJ10266" s="3"/>
      <c r="BL10266" s="3"/>
      <c r="BN10266" s="3"/>
      <c r="BP10266" s="3"/>
    </row>
    <row r="10267" spans="1:68" x14ac:dyDescent="0.25">
      <c r="A10267" s="1"/>
      <c r="B10267" s="2"/>
      <c r="BJ10267" s="3"/>
      <c r="BL10267" s="3"/>
      <c r="BN10267" s="3"/>
      <c r="BP10267" s="3"/>
    </row>
    <row r="10268" spans="1:68" x14ac:dyDescent="0.25">
      <c r="A10268" s="1"/>
      <c r="B10268" s="2"/>
      <c r="BJ10268" s="3"/>
      <c r="BL10268" s="3"/>
      <c r="BN10268" s="3"/>
      <c r="BP10268" s="3"/>
    </row>
    <row r="10269" spans="1:68" x14ac:dyDescent="0.25">
      <c r="A10269" s="1"/>
      <c r="B10269" s="2"/>
      <c r="BJ10269" s="3"/>
      <c r="BL10269" s="3"/>
      <c r="BN10269" s="3"/>
      <c r="BP10269" s="3"/>
    </row>
    <row r="10270" spans="1:68" x14ac:dyDescent="0.25">
      <c r="A10270" s="1"/>
      <c r="B10270" s="2"/>
      <c r="BJ10270" s="3"/>
      <c r="BL10270" s="3"/>
      <c r="BN10270" s="3"/>
      <c r="BP10270" s="3"/>
    </row>
    <row r="10271" spans="1:68" x14ac:dyDescent="0.25">
      <c r="A10271" s="1"/>
      <c r="B10271" s="2"/>
      <c r="BJ10271" s="3"/>
      <c r="BL10271" s="3"/>
      <c r="BN10271" s="3"/>
      <c r="BP10271" s="3"/>
    </row>
    <row r="10272" spans="1:68" x14ac:dyDescent="0.25">
      <c r="A10272" s="1"/>
      <c r="B10272" s="2"/>
      <c r="BJ10272" s="3"/>
      <c r="BL10272" s="3"/>
      <c r="BN10272" s="3"/>
      <c r="BP10272" s="3"/>
    </row>
    <row r="10273" spans="1:68" x14ac:dyDescent="0.25">
      <c r="A10273" s="1"/>
      <c r="B10273" s="2"/>
      <c r="BJ10273" s="3"/>
      <c r="BL10273" s="3"/>
      <c r="BN10273" s="3"/>
      <c r="BP10273" s="3"/>
    </row>
    <row r="10274" spans="1:68" x14ac:dyDescent="0.25">
      <c r="A10274" s="1"/>
      <c r="B10274" s="2"/>
      <c r="BJ10274" s="3"/>
      <c r="BL10274" s="3"/>
      <c r="BN10274" s="3"/>
      <c r="BP10274" s="3"/>
    </row>
    <row r="10275" spans="1:68" x14ac:dyDescent="0.25">
      <c r="A10275" s="1"/>
      <c r="B10275" s="2"/>
      <c r="BJ10275" s="3"/>
      <c r="BL10275" s="3"/>
      <c r="BN10275" s="3"/>
      <c r="BP10275" s="3"/>
    </row>
    <row r="10276" spans="1:68" x14ac:dyDescent="0.25">
      <c r="A10276" s="1"/>
      <c r="B10276" s="2"/>
      <c r="BJ10276" s="3"/>
      <c r="BL10276" s="3"/>
      <c r="BN10276" s="3"/>
      <c r="BP10276" s="3"/>
    </row>
    <row r="10277" spans="1:68" x14ac:dyDescent="0.25">
      <c r="A10277" s="1"/>
      <c r="B10277" s="2"/>
      <c r="BJ10277" s="3"/>
      <c r="BL10277" s="3"/>
      <c r="BN10277" s="3"/>
      <c r="BP10277" s="3"/>
    </row>
    <row r="10278" spans="1:68" x14ac:dyDescent="0.25">
      <c r="A10278" s="1"/>
      <c r="B10278" s="2"/>
      <c r="BJ10278" s="3"/>
      <c r="BL10278" s="3"/>
      <c r="BN10278" s="3"/>
      <c r="BP10278" s="3"/>
    </row>
    <row r="10279" spans="1:68" x14ac:dyDescent="0.25">
      <c r="A10279" s="1"/>
      <c r="B10279" s="2"/>
      <c r="BJ10279" s="3"/>
      <c r="BL10279" s="3"/>
      <c r="BN10279" s="3"/>
      <c r="BP10279" s="3"/>
    </row>
    <row r="10280" spans="1:68" x14ac:dyDescent="0.25">
      <c r="A10280" s="1"/>
      <c r="B10280" s="2"/>
      <c r="BJ10280" s="3"/>
      <c r="BL10280" s="3"/>
      <c r="BN10280" s="3"/>
      <c r="BP10280" s="3"/>
    </row>
    <row r="10281" spans="1:68" x14ac:dyDescent="0.25">
      <c r="A10281" s="1"/>
      <c r="B10281" s="2"/>
      <c r="BJ10281" s="3"/>
      <c r="BL10281" s="3"/>
      <c r="BN10281" s="3"/>
      <c r="BP10281" s="3"/>
    </row>
    <row r="10282" spans="1:68" x14ac:dyDescent="0.25">
      <c r="A10282" s="1"/>
      <c r="B10282" s="2"/>
      <c r="BJ10282" s="3"/>
      <c r="BL10282" s="3"/>
      <c r="BN10282" s="3"/>
      <c r="BP10282" s="3"/>
    </row>
    <row r="10283" spans="1:68" x14ac:dyDescent="0.25">
      <c r="A10283" s="1"/>
      <c r="B10283" s="2"/>
      <c r="BJ10283" s="3"/>
      <c r="BL10283" s="3"/>
      <c r="BN10283" s="3"/>
      <c r="BP10283" s="3"/>
    </row>
    <row r="10284" spans="1:68" x14ac:dyDescent="0.25">
      <c r="A10284" s="1"/>
      <c r="B10284" s="2"/>
      <c r="BJ10284" s="3"/>
      <c r="BL10284" s="3"/>
      <c r="BN10284" s="3"/>
      <c r="BP10284" s="3"/>
    </row>
    <row r="10285" spans="1:68" x14ac:dyDescent="0.25">
      <c r="A10285" s="1"/>
      <c r="B10285" s="2"/>
      <c r="BJ10285" s="3"/>
      <c r="BL10285" s="3"/>
      <c r="BN10285" s="3"/>
      <c r="BP10285" s="3"/>
    </row>
    <row r="10286" spans="1:68" x14ac:dyDescent="0.25">
      <c r="A10286" s="1"/>
      <c r="B10286" s="2"/>
      <c r="BJ10286" s="3"/>
      <c r="BL10286" s="3"/>
      <c r="BN10286" s="3"/>
      <c r="BP10286" s="3"/>
    </row>
    <row r="10287" spans="1:68" x14ac:dyDescent="0.25">
      <c r="A10287" s="1"/>
      <c r="B10287" s="2"/>
      <c r="BJ10287" s="3"/>
      <c r="BL10287" s="3"/>
      <c r="BN10287" s="3"/>
      <c r="BP10287" s="3"/>
    </row>
    <row r="10288" spans="1:68" x14ac:dyDescent="0.25">
      <c r="A10288" s="1"/>
      <c r="B10288" s="2"/>
      <c r="BJ10288" s="3"/>
      <c r="BL10288" s="3"/>
      <c r="BN10288" s="3"/>
      <c r="BP10288" s="3"/>
    </row>
    <row r="10289" spans="1:68" x14ac:dyDescent="0.25">
      <c r="A10289" s="1"/>
      <c r="B10289" s="2"/>
      <c r="BJ10289" s="3"/>
      <c r="BL10289" s="3"/>
      <c r="BN10289" s="3"/>
      <c r="BP10289" s="3"/>
    </row>
    <row r="10290" spans="1:68" x14ac:dyDescent="0.25">
      <c r="A10290" s="1"/>
      <c r="B10290" s="2"/>
      <c r="BJ10290" s="3"/>
      <c r="BL10290" s="3"/>
      <c r="BN10290" s="3"/>
      <c r="BP10290" s="3"/>
    </row>
    <row r="10291" spans="1:68" x14ac:dyDescent="0.25">
      <c r="A10291" s="1"/>
      <c r="B10291" s="2"/>
      <c r="BJ10291" s="3"/>
      <c r="BL10291" s="3"/>
      <c r="BN10291" s="3"/>
      <c r="BP10291" s="3"/>
    </row>
    <row r="10292" spans="1:68" x14ac:dyDescent="0.25">
      <c r="A10292" s="1"/>
      <c r="B10292" s="2"/>
      <c r="BJ10292" s="3"/>
      <c r="BL10292" s="3"/>
      <c r="BN10292" s="3"/>
      <c r="BP10292" s="3"/>
    </row>
    <row r="10293" spans="1:68" x14ac:dyDescent="0.25">
      <c r="A10293" s="1"/>
      <c r="B10293" s="2"/>
      <c r="BJ10293" s="3"/>
      <c r="BL10293" s="3"/>
      <c r="BN10293" s="3"/>
      <c r="BP10293" s="3"/>
    </row>
    <row r="10294" spans="1:68" x14ac:dyDescent="0.25">
      <c r="A10294" s="1"/>
      <c r="B10294" s="2"/>
      <c r="BJ10294" s="3"/>
      <c r="BL10294" s="3"/>
      <c r="BN10294" s="3"/>
      <c r="BP10294" s="3"/>
    </row>
    <row r="10295" spans="1:68" x14ac:dyDescent="0.25">
      <c r="A10295" s="1"/>
      <c r="B10295" s="2"/>
      <c r="BJ10295" s="3"/>
      <c r="BL10295" s="3"/>
      <c r="BN10295" s="3"/>
      <c r="BP10295" s="3"/>
    </row>
    <row r="10296" spans="1:68" x14ac:dyDescent="0.25">
      <c r="A10296" s="1"/>
      <c r="B10296" s="2"/>
      <c r="BJ10296" s="3"/>
      <c r="BL10296" s="3"/>
      <c r="BN10296" s="3"/>
      <c r="BP10296" s="3"/>
    </row>
    <row r="10297" spans="1:68" x14ac:dyDescent="0.25">
      <c r="A10297" s="1"/>
      <c r="B10297" s="2"/>
      <c r="BJ10297" s="3"/>
      <c r="BL10297" s="3"/>
      <c r="BN10297" s="3"/>
      <c r="BP10297" s="3"/>
    </row>
    <row r="10298" spans="1:68" x14ac:dyDescent="0.25">
      <c r="A10298" s="1"/>
      <c r="B10298" s="2"/>
      <c r="BJ10298" s="3"/>
      <c r="BL10298" s="3"/>
      <c r="BN10298" s="3"/>
      <c r="BP10298" s="3"/>
    </row>
    <row r="10299" spans="1:68" x14ac:dyDescent="0.25">
      <c r="A10299" s="1"/>
      <c r="B10299" s="2"/>
      <c r="BJ10299" s="3"/>
      <c r="BL10299" s="3"/>
      <c r="BN10299" s="3"/>
      <c r="BP10299" s="3"/>
    </row>
    <row r="10300" spans="1:68" x14ac:dyDescent="0.25">
      <c r="A10300" s="1"/>
      <c r="B10300" s="2"/>
      <c r="BJ10300" s="3"/>
      <c r="BL10300" s="3"/>
      <c r="BN10300" s="3"/>
      <c r="BP10300" s="3"/>
    </row>
    <row r="10301" spans="1:68" x14ac:dyDescent="0.25">
      <c r="A10301" s="1"/>
      <c r="B10301" s="2"/>
      <c r="BJ10301" s="3"/>
      <c r="BL10301" s="3"/>
      <c r="BN10301" s="3"/>
      <c r="BP10301" s="3"/>
    </row>
    <row r="10302" spans="1:68" x14ac:dyDescent="0.25">
      <c r="A10302" s="1"/>
      <c r="B10302" s="2"/>
      <c r="BJ10302" s="3"/>
      <c r="BL10302" s="3"/>
      <c r="BN10302" s="3"/>
      <c r="BP10302" s="3"/>
    </row>
    <row r="10303" spans="1:68" x14ac:dyDescent="0.25">
      <c r="A10303" s="1"/>
      <c r="B10303" s="2"/>
      <c r="BJ10303" s="3"/>
      <c r="BL10303" s="3"/>
      <c r="BN10303" s="3"/>
      <c r="BP10303" s="3"/>
    </row>
    <row r="10304" spans="1:68" x14ac:dyDescent="0.25">
      <c r="A10304" s="1"/>
      <c r="B10304" s="2"/>
      <c r="BJ10304" s="3"/>
      <c r="BL10304" s="3"/>
      <c r="BN10304" s="3"/>
      <c r="BP10304" s="3"/>
    </row>
    <row r="10305" spans="1:68" x14ac:dyDescent="0.25">
      <c r="A10305" s="1"/>
      <c r="B10305" s="2"/>
      <c r="BJ10305" s="3"/>
      <c r="BL10305" s="3"/>
      <c r="BN10305" s="3"/>
      <c r="BP10305" s="3"/>
    </row>
    <row r="10306" spans="1:68" x14ac:dyDescent="0.25">
      <c r="A10306" s="1"/>
      <c r="B10306" s="2"/>
      <c r="BJ10306" s="3"/>
      <c r="BL10306" s="3"/>
      <c r="BN10306" s="3"/>
      <c r="BP10306" s="3"/>
    </row>
    <row r="10307" spans="1:68" x14ac:dyDescent="0.25">
      <c r="A10307" s="1"/>
      <c r="B10307" s="2"/>
      <c r="BJ10307" s="3"/>
      <c r="BL10307" s="3"/>
      <c r="BN10307" s="3"/>
      <c r="BP10307" s="3"/>
    </row>
    <row r="10308" spans="1:68" x14ac:dyDescent="0.25">
      <c r="A10308" s="1"/>
      <c r="B10308" s="2"/>
      <c r="BJ10308" s="3"/>
      <c r="BL10308" s="3"/>
      <c r="BN10308" s="3"/>
      <c r="BP10308" s="3"/>
    </row>
    <row r="10309" spans="1:68" x14ac:dyDescent="0.25">
      <c r="A10309" s="1"/>
      <c r="B10309" s="2"/>
      <c r="BJ10309" s="3"/>
      <c r="BL10309" s="3"/>
      <c r="BN10309" s="3"/>
      <c r="BP10309" s="3"/>
    </row>
    <row r="10310" spans="1:68" x14ac:dyDescent="0.25">
      <c r="A10310" s="1"/>
      <c r="B10310" s="2"/>
      <c r="BJ10310" s="3"/>
      <c r="BL10310" s="3"/>
      <c r="BN10310" s="3"/>
      <c r="BP10310" s="3"/>
    </row>
    <row r="10311" spans="1:68" x14ac:dyDescent="0.25">
      <c r="A10311" s="1"/>
      <c r="B10311" s="2"/>
      <c r="BJ10311" s="3"/>
      <c r="BL10311" s="3"/>
      <c r="BN10311" s="3"/>
      <c r="BP10311" s="3"/>
    </row>
    <row r="10312" spans="1:68" x14ac:dyDescent="0.25">
      <c r="A10312" s="1"/>
      <c r="B10312" s="2"/>
      <c r="BJ10312" s="3"/>
      <c r="BL10312" s="3"/>
      <c r="BN10312" s="3"/>
      <c r="BP10312" s="3"/>
    </row>
    <row r="10313" spans="1:68" x14ac:dyDescent="0.25">
      <c r="A10313" s="1"/>
      <c r="B10313" s="2"/>
      <c r="BJ10313" s="3"/>
      <c r="BL10313" s="3"/>
      <c r="BN10313" s="3"/>
      <c r="BP10313" s="3"/>
    </row>
    <row r="10314" spans="1:68" x14ac:dyDescent="0.25">
      <c r="A10314" s="1"/>
      <c r="B10314" s="2"/>
      <c r="BJ10314" s="3"/>
      <c r="BL10314" s="3"/>
      <c r="BN10314" s="3"/>
      <c r="BP10314" s="3"/>
    </row>
    <row r="10315" spans="1:68" x14ac:dyDescent="0.25">
      <c r="A10315" s="1"/>
      <c r="B10315" s="2"/>
      <c r="BJ10315" s="3"/>
      <c r="BL10315" s="3"/>
      <c r="BN10315" s="3"/>
      <c r="BP10315" s="3"/>
    </row>
    <row r="10316" spans="1:68" x14ac:dyDescent="0.25">
      <c r="A10316" s="1"/>
      <c r="B10316" s="2"/>
      <c r="BJ10316" s="3"/>
      <c r="BL10316" s="3"/>
      <c r="BN10316" s="3"/>
      <c r="BP10316" s="3"/>
    </row>
    <row r="10317" spans="1:68" x14ac:dyDescent="0.25">
      <c r="A10317" s="1"/>
      <c r="B10317" s="2"/>
      <c r="BJ10317" s="3"/>
      <c r="BL10317" s="3"/>
      <c r="BN10317" s="3"/>
      <c r="BP10317" s="3"/>
    </row>
    <row r="10318" spans="1:68" x14ac:dyDescent="0.25">
      <c r="A10318" s="1"/>
      <c r="B10318" s="2"/>
      <c r="BJ10318" s="3"/>
      <c r="BL10318" s="3"/>
      <c r="BN10318" s="3"/>
      <c r="BP10318" s="3"/>
    </row>
    <row r="10319" spans="1:68" x14ac:dyDescent="0.25">
      <c r="A10319" s="1"/>
      <c r="B10319" s="2"/>
      <c r="BJ10319" s="3"/>
      <c r="BL10319" s="3"/>
      <c r="BN10319" s="3"/>
      <c r="BP10319" s="3"/>
    </row>
    <row r="10320" spans="1:68" x14ac:dyDescent="0.25">
      <c r="A10320" s="1"/>
      <c r="B10320" s="2"/>
      <c r="BJ10320" s="3"/>
      <c r="BL10320" s="3"/>
      <c r="BN10320" s="3"/>
      <c r="BP10320" s="3"/>
    </row>
    <row r="10321" spans="1:68" x14ac:dyDescent="0.25">
      <c r="A10321" s="1"/>
      <c r="B10321" s="2"/>
      <c r="BJ10321" s="3"/>
      <c r="BL10321" s="3"/>
      <c r="BN10321" s="3"/>
      <c r="BP10321" s="3"/>
    </row>
    <row r="10322" spans="1:68" x14ac:dyDescent="0.25">
      <c r="A10322" s="1"/>
      <c r="B10322" s="2"/>
      <c r="BJ10322" s="3"/>
      <c r="BL10322" s="3"/>
      <c r="BN10322" s="3"/>
      <c r="BP10322" s="3"/>
    </row>
    <row r="10323" spans="1:68" x14ac:dyDescent="0.25">
      <c r="A10323" s="1"/>
      <c r="B10323" s="2"/>
      <c r="BJ10323" s="3"/>
      <c r="BL10323" s="3"/>
      <c r="BN10323" s="3"/>
      <c r="BP10323" s="3"/>
    </row>
    <row r="10324" spans="1:68" x14ac:dyDescent="0.25">
      <c r="A10324" s="1"/>
      <c r="B10324" s="2"/>
      <c r="BJ10324" s="3"/>
      <c r="BL10324" s="3"/>
      <c r="BN10324" s="3"/>
      <c r="BP10324" s="3"/>
    </row>
    <row r="10325" spans="1:68" x14ac:dyDescent="0.25">
      <c r="A10325" s="1"/>
      <c r="B10325" s="2"/>
      <c r="BJ10325" s="3"/>
      <c r="BL10325" s="3"/>
      <c r="BN10325" s="3"/>
      <c r="BP10325" s="3"/>
    </row>
    <row r="10326" spans="1:68" x14ac:dyDescent="0.25">
      <c r="A10326" s="1"/>
      <c r="B10326" s="2"/>
      <c r="BJ10326" s="3"/>
      <c r="BL10326" s="3"/>
      <c r="BN10326" s="3"/>
      <c r="BP10326" s="3"/>
    </row>
    <row r="10327" spans="1:68" x14ac:dyDescent="0.25">
      <c r="A10327" s="1"/>
      <c r="B10327" s="2"/>
      <c r="BJ10327" s="3"/>
      <c r="BL10327" s="3"/>
      <c r="BN10327" s="3"/>
      <c r="BP10327" s="3"/>
    </row>
    <row r="10328" spans="1:68" x14ac:dyDescent="0.25">
      <c r="A10328" s="1"/>
      <c r="B10328" s="2"/>
      <c r="BJ10328" s="3"/>
      <c r="BL10328" s="3"/>
      <c r="BN10328" s="3"/>
      <c r="BP10328" s="3"/>
    </row>
    <row r="10329" spans="1:68" x14ac:dyDescent="0.25">
      <c r="A10329" s="1"/>
      <c r="B10329" s="2"/>
      <c r="BJ10329" s="3"/>
      <c r="BL10329" s="3"/>
      <c r="BN10329" s="3"/>
      <c r="BP10329" s="3"/>
    </row>
    <row r="10330" spans="1:68" x14ac:dyDescent="0.25">
      <c r="A10330" s="1"/>
      <c r="B10330" s="2"/>
      <c r="BJ10330" s="3"/>
      <c r="BL10330" s="3"/>
      <c r="BN10330" s="3"/>
      <c r="BP10330" s="3"/>
    </row>
    <row r="10331" spans="1:68" x14ac:dyDescent="0.25">
      <c r="A10331" s="1"/>
      <c r="B10331" s="2"/>
      <c r="BJ10331" s="3"/>
      <c r="BL10331" s="3"/>
      <c r="BN10331" s="3"/>
      <c r="BP10331" s="3"/>
    </row>
    <row r="10332" spans="1:68" x14ac:dyDescent="0.25">
      <c r="A10332" s="1"/>
      <c r="B10332" s="2"/>
      <c r="BJ10332" s="3"/>
      <c r="BL10332" s="3"/>
      <c r="BN10332" s="3"/>
      <c r="BP10332" s="3"/>
    </row>
    <row r="10333" spans="1:68" x14ac:dyDescent="0.25">
      <c r="A10333" s="1"/>
      <c r="B10333" s="2"/>
      <c r="BJ10333" s="3"/>
      <c r="BL10333" s="3"/>
      <c r="BN10333" s="3"/>
      <c r="BP10333" s="3"/>
    </row>
    <row r="10334" spans="1:68" x14ac:dyDescent="0.25">
      <c r="A10334" s="1"/>
      <c r="B10334" s="2"/>
      <c r="BJ10334" s="3"/>
      <c r="BL10334" s="3"/>
      <c r="BN10334" s="3"/>
      <c r="BP10334" s="3"/>
    </row>
    <row r="10335" spans="1:68" x14ac:dyDescent="0.25">
      <c r="A10335" s="1"/>
      <c r="B10335" s="2"/>
      <c r="BJ10335" s="3"/>
      <c r="BL10335" s="3"/>
      <c r="BN10335" s="3"/>
      <c r="BP10335" s="3"/>
    </row>
    <row r="10336" spans="1:68" x14ac:dyDescent="0.25">
      <c r="A10336" s="1"/>
      <c r="B10336" s="2"/>
      <c r="BJ10336" s="3"/>
      <c r="BL10336" s="3"/>
      <c r="BN10336" s="3"/>
      <c r="BP10336" s="3"/>
    </row>
    <row r="10337" spans="1:68" x14ac:dyDescent="0.25">
      <c r="A10337" s="1"/>
      <c r="B10337" s="2"/>
      <c r="BJ10337" s="3"/>
      <c r="BL10337" s="3"/>
      <c r="BN10337" s="3"/>
      <c r="BP10337" s="3"/>
    </row>
    <row r="10338" spans="1:68" x14ac:dyDescent="0.25">
      <c r="A10338" s="1"/>
      <c r="B10338" s="2"/>
      <c r="BJ10338" s="3"/>
      <c r="BL10338" s="3"/>
      <c r="BN10338" s="3"/>
      <c r="BP10338" s="3"/>
    </row>
    <row r="10339" spans="1:68" x14ac:dyDescent="0.25">
      <c r="A10339" s="1"/>
      <c r="B10339" s="2"/>
      <c r="BJ10339" s="3"/>
      <c r="BL10339" s="3"/>
      <c r="BN10339" s="3"/>
      <c r="BP10339" s="3"/>
    </row>
    <row r="10340" spans="1:68" x14ac:dyDescent="0.25">
      <c r="A10340" s="1"/>
      <c r="B10340" s="2"/>
      <c r="BJ10340" s="3"/>
      <c r="BL10340" s="3"/>
      <c r="BN10340" s="3"/>
      <c r="BP10340" s="3"/>
    </row>
    <row r="10341" spans="1:68" x14ac:dyDescent="0.25">
      <c r="A10341" s="1"/>
      <c r="B10341" s="2"/>
      <c r="BJ10341" s="3"/>
      <c r="BL10341" s="3"/>
      <c r="BN10341" s="3"/>
      <c r="BP10341" s="3"/>
    </row>
    <row r="10342" spans="1:68" x14ac:dyDescent="0.25">
      <c r="A10342" s="1"/>
      <c r="B10342" s="2"/>
      <c r="BJ10342" s="3"/>
      <c r="BL10342" s="3"/>
      <c r="BN10342" s="3"/>
      <c r="BP10342" s="3"/>
    </row>
    <row r="10343" spans="1:68" x14ac:dyDescent="0.25">
      <c r="A10343" s="1"/>
      <c r="B10343" s="2"/>
      <c r="BJ10343" s="3"/>
      <c r="BL10343" s="3"/>
      <c r="BN10343" s="3"/>
      <c r="BP10343" s="3"/>
    </row>
    <row r="10344" spans="1:68" x14ac:dyDescent="0.25">
      <c r="A10344" s="1"/>
      <c r="B10344" s="2"/>
      <c r="BJ10344" s="3"/>
      <c r="BL10344" s="3"/>
      <c r="BN10344" s="3"/>
      <c r="BP10344" s="3"/>
    </row>
    <row r="10345" spans="1:68" x14ac:dyDescent="0.25">
      <c r="A10345" s="1"/>
      <c r="B10345" s="2"/>
      <c r="BJ10345" s="3"/>
      <c r="BL10345" s="3"/>
      <c r="BN10345" s="3"/>
      <c r="BP10345" s="3"/>
    </row>
    <row r="10346" spans="1:68" x14ac:dyDescent="0.25">
      <c r="A10346" s="1"/>
      <c r="B10346" s="2"/>
      <c r="BJ10346" s="3"/>
      <c r="BL10346" s="3"/>
      <c r="BN10346" s="3"/>
      <c r="BP10346" s="3"/>
    </row>
    <row r="10347" spans="1:68" x14ac:dyDescent="0.25">
      <c r="A10347" s="1"/>
      <c r="B10347" s="2"/>
      <c r="BJ10347" s="3"/>
      <c r="BL10347" s="3"/>
      <c r="BN10347" s="3"/>
      <c r="BP10347" s="3"/>
    </row>
    <row r="10348" spans="1:68" x14ac:dyDescent="0.25">
      <c r="A10348" s="1"/>
      <c r="B10348" s="2"/>
      <c r="BJ10348" s="3"/>
      <c r="BL10348" s="3"/>
      <c r="BN10348" s="3"/>
      <c r="BP10348" s="3"/>
    </row>
    <row r="10349" spans="1:68" x14ac:dyDescent="0.25">
      <c r="A10349" s="1"/>
      <c r="B10349" s="2"/>
      <c r="BJ10349" s="3"/>
      <c r="BL10349" s="3"/>
      <c r="BN10349" s="3"/>
      <c r="BP10349" s="3"/>
    </row>
    <row r="10350" spans="1:68" x14ac:dyDescent="0.25">
      <c r="A10350" s="1"/>
      <c r="B10350" s="2"/>
      <c r="BJ10350" s="3"/>
      <c r="BL10350" s="3"/>
      <c r="BN10350" s="3"/>
      <c r="BP10350" s="3"/>
    </row>
    <row r="10351" spans="1:68" x14ac:dyDescent="0.25">
      <c r="A10351" s="1"/>
      <c r="B10351" s="2"/>
      <c r="BJ10351" s="3"/>
      <c r="BL10351" s="3"/>
      <c r="BN10351" s="3"/>
      <c r="BP10351" s="3"/>
    </row>
    <row r="10352" spans="1:68" x14ac:dyDescent="0.25">
      <c r="A10352" s="1"/>
      <c r="B10352" s="2"/>
      <c r="BJ10352" s="3"/>
      <c r="BL10352" s="3"/>
      <c r="BN10352" s="3"/>
      <c r="BP10352" s="3"/>
    </row>
    <row r="10353" spans="1:68" x14ac:dyDescent="0.25">
      <c r="A10353" s="1"/>
      <c r="B10353" s="2"/>
      <c r="BJ10353" s="3"/>
      <c r="BL10353" s="3"/>
      <c r="BN10353" s="3"/>
      <c r="BP10353" s="3"/>
    </row>
    <row r="10354" spans="1:68" x14ac:dyDescent="0.25">
      <c r="A10354" s="1"/>
      <c r="B10354" s="2"/>
      <c r="BJ10354" s="3"/>
      <c r="BL10354" s="3"/>
      <c r="BN10354" s="3"/>
      <c r="BP10354" s="3"/>
    </row>
    <row r="10355" spans="1:68" x14ac:dyDescent="0.25">
      <c r="A10355" s="1"/>
      <c r="B10355" s="2"/>
      <c r="BJ10355" s="3"/>
      <c r="BL10355" s="3"/>
      <c r="BN10355" s="3"/>
      <c r="BP10355" s="3"/>
    </row>
    <row r="10356" spans="1:68" x14ac:dyDescent="0.25">
      <c r="A10356" s="1"/>
      <c r="B10356" s="2"/>
      <c r="BJ10356" s="3"/>
      <c r="BL10356" s="3"/>
      <c r="BN10356" s="3"/>
      <c r="BP10356" s="3"/>
    </row>
    <row r="10357" spans="1:68" x14ac:dyDescent="0.25">
      <c r="A10357" s="1"/>
      <c r="B10357" s="2"/>
      <c r="BJ10357" s="3"/>
      <c r="BL10357" s="3"/>
      <c r="BN10357" s="3"/>
      <c r="BP10357" s="3"/>
    </row>
    <row r="10358" spans="1:68" x14ac:dyDescent="0.25">
      <c r="A10358" s="1"/>
      <c r="B10358" s="2"/>
      <c r="BJ10358" s="3"/>
      <c r="BL10358" s="3"/>
      <c r="BN10358" s="3"/>
      <c r="BP10358" s="3"/>
    </row>
    <row r="10359" spans="1:68" x14ac:dyDescent="0.25">
      <c r="A10359" s="1"/>
      <c r="B10359" s="2"/>
      <c r="BJ10359" s="3"/>
      <c r="BL10359" s="3"/>
      <c r="BN10359" s="3"/>
      <c r="BP10359" s="3"/>
    </row>
    <row r="10360" spans="1:68" x14ac:dyDescent="0.25">
      <c r="A10360" s="1"/>
      <c r="B10360" s="2"/>
      <c r="BJ10360" s="3"/>
      <c r="BL10360" s="3"/>
      <c r="BN10360" s="3"/>
      <c r="BP10360" s="3"/>
    </row>
    <row r="10361" spans="1:68" x14ac:dyDescent="0.25">
      <c r="A10361" s="1"/>
      <c r="B10361" s="2"/>
      <c r="BJ10361" s="3"/>
      <c r="BL10361" s="3"/>
      <c r="BN10361" s="3"/>
      <c r="BP10361" s="3"/>
    </row>
    <row r="10362" spans="1:68" x14ac:dyDescent="0.25">
      <c r="A10362" s="1"/>
      <c r="B10362" s="2"/>
      <c r="BJ10362" s="3"/>
      <c r="BL10362" s="3"/>
      <c r="BN10362" s="3"/>
      <c r="BP10362" s="3"/>
    </row>
    <row r="10363" spans="1:68" x14ac:dyDescent="0.25">
      <c r="A10363" s="1"/>
      <c r="B10363" s="2"/>
      <c r="BJ10363" s="3"/>
      <c r="BL10363" s="3"/>
      <c r="BN10363" s="3"/>
      <c r="BP10363" s="3"/>
    </row>
    <row r="10364" spans="1:68" x14ac:dyDescent="0.25">
      <c r="A10364" s="1"/>
      <c r="B10364" s="2"/>
      <c r="BJ10364" s="3"/>
      <c r="BL10364" s="3"/>
      <c r="BN10364" s="3"/>
      <c r="BP10364" s="3"/>
    </row>
    <row r="10365" spans="1:68" x14ac:dyDescent="0.25">
      <c r="A10365" s="1"/>
      <c r="B10365" s="2"/>
      <c r="BJ10365" s="3"/>
      <c r="BL10365" s="3"/>
      <c r="BN10365" s="3"/>
      <c r="BP10365" s="3"/>
    </row>
    <row r="10366" spans="1:68" x14ac:dyDescent="0.25">
      <c r="A10366" s="1"/>
      <c r="B10366" s="2"/>
      <c r="BJ10366" s="3"/>
      <c r="BL10366" s="3"/>
      <c r="BN10366" s="3"/>
      <c r="BP10366" s="3"/>
    </row>
    <row r="10367" spans="1:68" x14ac:dyDescent="0.25">
      <c r="A10367" s="1"/>
      <c r="B10367" s="2"/>
      <c r="BJ10367" s="3"/>
      <c r="BL10367" s="3"/>
      <c r="BN10367" s="3"/>
      <c r="BP10367" s="3"/>
    </row>
    <row r="10368" spans="1:68" x14ac:dyDescent="0.25">
      <c r="A10368" s="1"/>
      <c r="B10368" s="2"/>
      <c r="BJ10368" s="3"/>
      <c r="BL10368" s="3"/>
      <c r="BN10368" s="3"/>
      <c r="BP10368" s="3"/>
    </row>
    <row r="10369" spans="1:68" x14ac:dyDescent="0.25">
      <c r="A10369" s="1"/>
      <c r="B10369" s="2"/>
      <c r="BJ10369" s="3"/>
      <c r="BL10369" s="3"/>
      <c r="BN10369" s="3"/>
      <c r="BP10369" s="3"/>
    </row>
    <row r="10370" spans="1:68" x14ac:dyDescent="0.25">
      <c r="A10370" s="1"/>
      <c r="B10370" s="2"/>
      <c r="BJ10370" s="3"/>
      <c r="BL10370" s="3"/>
      <c r="BN10370" s="3"/>
      <c r="BP10370" s="3"/>
    </row>
    <row r="10371" spans="1:68" x14ac:dyDescent="0.25">
      <c r="A10371" s="1"/>
      <c r="B10371" s="2"/>
      <c r="BJ10371" s="3"/>
      <c r="BL10371" s="3"/>
      <c r="BN10371" s="3"/>
      <c r="BP10371" s="3"/>
    </row>
    <row r="10372" spans="1:68" x14ac:dyDescent="0.25">
      <c r="A10372" s="1"/>
      <c r="B10372" s="2"/>
      <c r="BJ10372" s="3"/>
      <c r="BL10372" s="3"/>
      <c r="BN10372" s="3"/>
      <c r="BP10372" s="3"/>
    </row>
    <row r="10373" spans="1:68" x14ac:dyDescent="0.25">
      <c r="A10373" s="1"/>
      <c r="B10373" s="2"/>
      <c r="BJ10373" s="3"/>
      <c r="BL10373" s="3"/>
      <c r="BN10373" s="3"/>
      <c r="BP10373" s="3"/>
    </row>
    <row r="10374" spans="1:68" x14ac:dyDescent="0.25">
      <c r="A10374" s="1"/>
      <c r="B10374" s="2"/>
      <c r="BJ10374" s="3"/>
      <c r="BL10374" s="3"/>
      <c r="BN10374" s="3"/>
      <c r="BP10374" s="3"/>
    </row>
    <row r="10375" spans="1:68" x14ac:dyDescent="0.25">
      <c r="A10375" s="1"/>
      <c r="B10375" s="2"/>
      <c r="BJ10375" s="3"/>
      <c r="BL10375" s="3"/>
      <c r="BN10375" s="3"/>
      <c r="BP10375" s="3"/>
    </row>
    <row r="10376" spans="1:68" x14ac:dyDescent="0.25">
      <c r="A10376" s="1"/>
      <c r="B10376" s="2"/>
      <c r="BJ10376" s="3"/>
      <c r="BL10376" s="3"/>
      <c r="BN10376" s="3"/>
      <c r="BP10376" s="3"/>
    </row>
    <row r="10377" spans="1:68" x14ac:dyDescent="0.25">
      <c r="A10377" s="1"/>
      <c r="B10377" s="2"/>
      <c r="BJ10377" s="3"/>
      <c r="BL10377" s="3"/>
      <c r="BN10377" s="3"/>
      <c r="BP10377" s="3"/>
    </row>
    <row r="10378" spans="1:68" x14ac:dyDescent="0.25">
      <c r="A10378" s="1"/>
      <c r="B10378" s="2"/>
      <c r="BJ10378" s="3"/>
      <c r="BL10378" s="3"/>
      <c r="BN10378" s="3"/>
      <c r="BP10378" s="3"/>
    </row>
    <row r="10379" spans="1:68" x14ac:dyDescent="0.25">
      <c r="A10379" s="1"/>
      <c r="B10379" s="2"/>
      <c r="BJ10379" s="3"/>
      <c r="BL10379" s="3"/>
      <c r="BN10379" s="3"/>
      <c r="BP10379" s="3"/>
    </row>
    <row r="10380" spans="1:68" x14ac:dyDescent="0.25">
      <c r="A10380" s="1"/>
      <c r="B10380" s="2"/>
      <c r="BJ10380" s="3"/>
      <c r="BL10380" s="3"/>
      <c r="BN10380" s="3"/>
      <c r="BP10380" s="3"/>
    </row>
    <row r="10381" spans="1:68" x14ac:dyDescent="0.25">
      <c r="A10381" s="1"/>
      <c r="B10381" s="2"/>
      <c r="BJ10381" s="3"/>
      <c r="BL10381" s="3"/>
      <c r="BN10381" s="3"/>
      <c r="BP10381" s="3"/>
    </row>
    <row r="10382" spans="1:68" x14ac:dyDescent="0.25">
      <c r="A10382" s="1"/>
      <c r="B10382" s="2"/>
      <c r="BJ10382" s="3"/>
      <c r="BL10382" s="3"/>
      <c r="BN10382" s="3"/>
      <c r="BP10382" s="3"/>
    </row>
    <row r="10383" spans="1:68" x14ac:dyDescent="0.25">
      <c r="A10383" s="1"/>
      <c r="B10383" s="2"/>
      <c r="BJ10383" s="3"/>
      <c r="BL10383" s="3"/>
      <c r="BN10383" s="3"/>
      <c r="BP10383" s="3"/>
    </row>
    <row r="10384" spans="1:68" x14ac:dyDescent="0.25">
      <c r="A10384" s="1"/>
      <c r="B10384" s="2"/>
      <c r="BJ10384" s="3"/>
      <c r="BL10384" s="3"/>
      <c r="BN10384" s="3"/>
      <c r="BP10384" s="3"/>
    </row>
    <row r="10385" spans="1:68" x14ac:dyDescent="0.25">
      <c r="A10385" s="1"/>
      <c r="B10385" s="2"/>
      <c r="BJ10385" s="3"/>
      <c r="BL10385" s="3"/>
      <c r="BN10385" s="3"/>
      <c r="BP10385" s="3"/>
    </row>
    <row r="10386" spans="1:68" x14ac:dyDescent="0.25">
      <c r="A10386" s="1"/>
      <c r="B10386" s="2"/>
      <c r="BJ10386" s="3"/>
      <c r="BL10386" s="3"/>
      <c r="BN10386" s="3"/>
      <c r="BP10386" s="3"/>
    </row>
    <row r="10387" spans="1:68" x14ac:dyDescent="0.25">
      <c r="A10387" s="1"/>
      <c r="B10387" s="2"/>
      <c r="BJ10387" s="3"/>
      <c r="BL10387" s="3"/>
      <c r="BN10387" s="3"/>
      <c r="BP10387" s="3"/>
    </row>
    <row r="10388" spans="1:68" x14ac:dyDescent="0.25">
      <c r="A10388" s="1"/>
      <c r="B10388" s="2"/>
      <c r="BJ10388" s="3"/>
      <c r="BL10388" s="3"/>
      <c r="BN10388" s="3"/>
      <c r="BP10388" s="3"/>
    </row>
    <row r="10389" spans="1:68" x14ac:dyDescent="0.25">
      <c r="A10389" s="1"/>
      <c r="B10389" s="2"/>
      <c r="BJ10389" s="3"/>
      <c r="BL10389" s="3"/>
      <c r="BN10389" s="3"/>
      <c r="BP10389" s="3"/>
    </row>
    <row r="10390" spans="1:68" x14ac:dyDescent="0.25">
      <c r="A10390" s="1"/>
      <c r="B10390" s="2"/>
      <c r="BJ10390" s="3"/>
      <c r="BL10390" s="3"/>
      <c r="BN10390" s="3"/>
      <c r="BP10390" s="3"/>
    </row>
    <row r="10391" spans="1:68" x14ac:dyDescent="0.25">
      <c r="A10391" s="1"/>
      <c r="B10391" s="2"/>
      <c r="BJ10391" s="3"/>
      <c r="BL10391" s="3"/>
      <c r="BN10391" s="3"/>
      <c r="BP10391" s="3"/>
    </row>
    <row r="10392" spans="1:68" x14ac:dyDescent="0.25">
      <c r="A10392" s="1"/>
      <c r="B10392" s="2"/>
      <c r="BJ10392" s="3"/>
      <c r="BL10392" s="3"/>
      <c r="BN10392" s="3"/>
      <c r="BP10392" s="3"/>
    </row>
    <row r="10393" spans="1:68" x14ac:dyDescent="0.25">
      <c r="A10393" s="1"/>
      <c r="B10393" s="2"/>
      <c r="BJ10393" s="3"/>
      <c r="BL10393" s="3"/>
      <c r="BN10393" s="3"/>
      <c r="BP10393" s="3"/>
    </row>
    <row r="10394" spans="1:68" x14ac:dyDescent="0.25">
      <c r="A10394" s="1"/>
      <c r="B10394" s="2"/>
      <c r="BJ10394" s="3"/>
      <c r="BL10394" s="3"/>
      <c r="BN10394" s="3"/>
      <c r="BP10394" s="3"/>
    </row>
    <row r="10395" spans="1:68" x14ac:dyDescent="0.25">
      <c r="A10395" s="1"/>
      <c r="B10395" s="2"/>
      <c r="BJ10395" s="3"/>
      <c r="BL10395" s="3"/>
      <c r="BN10395" s="3"/>
      <c r="BP10395" s="3"/>
    </row>
    <row r="10396" spans="1:68" x14ac:dyDescent="0.25">
      <c r="A10396" s="1"/>
      <c r="B10396" s="2"/>
      <c r="BJ10396" s="3"/>
      <c r="BL10396" s="3"/>
      <c r="BN10396" s="3"/>
      <c r="BP10396" s="3"/>
    </row>
    <row r="10397" spans="1:68" x14ac:dyDescent="0.25">
      <c r="A10397" s="1"/>
      <c r="B10397" s="2"/>
      <c r="BJ10397" s="3"/>
      <c r="BL10397" s="3"/>
      <c r="BN10397" s="3"/>
      <c r="BP10397" s="3"/>
    </row>
    <row r="10398" spans="1:68" x14ac:dyDescent="0.25">
      <c r="A10398" s="1"/>
      <c r="B10398" s="2"/>
      <c r="BJ10398" s="3"/>
      <c r="BL10398" s="3"/>
      <c r="BN10398" s="3"/>
      <c r="BP10398" s="3"/>
    </row>
    <row r="10399" spans="1:68" x14ac:dyDescent="0.25">
      <c r="A10399" s="1"/>
      <c r="B10399" s="2"/>
      <c r="BJ10399" s="3"/>
      <c r="BL10399" s="3"/>
      <c r="BN10399" s="3"/>
      <c r="BP10399" s="3"/>
    </row>
    <row r="10400" spans="1:68" x14ac:dyDescent="0.25">
      <c r="A10400" s="1"/>
      <c r="B10400" s="2"/>
      <c r="BJ10400" s="3"/>
      <c r="BL10400" s="3"/>
      <c r="BN10400" s="3"/>
      <c r="BP10400" s="3"/>
    </row>
    <row r="10401" spans="1:68" x14ac:dyDescent="0.25">
      <c r="A10401" s="1"/>
      <c r="B10401" s="2"/>
      <c r="BJ10401" s="3"/>
      <c r="BL10401" s="3"/>
      <c r="BN10401" s="3"/>
      <c r="BP10401" s="3"/>
    </row>
    <row r="10402" spans="1:68" x14ac:dyDescent="0.25">
      <c r="A10402" s="1"/>
      <c r="B10402" s="2"/>
      <c r="BJ10402" s="3"/>
      <c r="BL10402" s="3"/>
      <c r="BN10402" s="3"/>
      <c r="BP10402" s="3"/>
    </row>
    <row r="10403" spans="1:68" x14ac:dyDescent="0.25">
      <c r="A10403" s="1"/>
      <c r="B10403" s="2"/>
      <c r="BJ10403" s="3"/>
      <c r="BL10403" s="3"/>
      <c r="BN10403" s="3"/>
      <c r="BP10403" s="3"/>
    </row>
    <row r="10404" spans="1:68" x14ac:dyDescent="0.25">
      <c r="A10404" s="1"/>
      <c r="B10404" s="2"/>
      <c r="BJ10404" s="3"/>
      <c r="BL10404" s="3"/>
      <c r="BN10404" s="3"/>
      <c r="BP10404" s="3"/>
    </row>
    <row r="10405" spans="1:68" x14ac:dyDescent="0.25">
      <c r="A10405" s="1"/>
      <c r="B10405" s="2"/>
      <c r="BJ10405" s="3"/>
      <c r="BL10405" s="3"/>
      <c r="BN10405" s="3"/>
      <c r="BP10405" s="3"/>
    </row>
    <row r="10406" spans="1:68" x14ac:dyDescent="0.25">
      <c r="A10406" s="1"/>
      <c r="B10406" s="2"/>
      <c r="BJ10406" s="3"/>
      <c r="BL10406" s="3"/>
      <c r="BN10406" s="3"/>
      <c r="BP10406" s="3"/>
    </row>
    <row r="10407" spans="1:68" x14ac:dyDescent="0.25">
      <c r="A10407" s="1"/>
      <c r="B10407" s="2"/>
      <c r="BJ10407" s="3"/>
      <c r="BL10407" s="3"/>
      <c r="BN10407" s="3"/>
      <c r="BP10407" s="3"/>
    </row>
    <row r="10408" spans="1:68" x14ac:dyDescent="0.25">
      <c r="A10408" s="1"/>
      <c r="B10408" s="2"/>
      <c r="BJ10408" s="3"/>
      <c r="BL10408" s="3"/>
      <c r="BN10408" s="3"/>
      <c r="BP10408" s="3"/>
    </row>
    <row r="10409" spans="1:68" x14ac:dyDescent="0.25">
      <c r="A10409" s="1"/>
      <c r="B10409" s="2"/>
      <c r="BJ10409" s="3"/>
      <c r="BL10409" s="3"/>
      <c r="BN10409" s="3"/>
      <c r="BP10409" s="3"/>
    </row>
    <row r="10410" spans="1:68" x14ac:dyDescent="0.25">
      <c r="A10410" s="1"/>
      <c r="B10410" s="2"/>
      <c r="BJ10410" s="3"/>
      <c r="BL10410" s="3"/>
      <c r="BN10410" s="3"/>
      <c r="BP10410" s="3"/>
    </row>
    <row r="10411" spans="1:68" x14ac:dyDescent="0.25">
      <c r="A10411" s="1"/>
      <c r="B10411" s="2"/>
      <c r="BJ10411" s="3"/>
      <c r="BL10411" s="3"/>
      <c r="BN10411" s="3"/>
      <c r="BP10411" s="3"/>
    </row>
    <row r="10412" spans="1:68" x14ac:dyDescent="0.25">
      <c r="A10412" s="1"/>
      <c r="B10412" s="2"/>
      <c r="BJ10412" s="3"/>
      <c r="BL10412" s="3"/>
      <c r="BN10412" s="3"/>
      <c r="BP10412" s="3"/>
    </row>
    <row r="10413" spans="1:68" x14ac:dyDescent="0.25">
      <c r="A10413" s="1"/>
      <c r="B10413" s="2"/>
      <c r="BJ10413" s="3"/>
      <c r="BL10413" s="3"/>
      <c r="BN10413" s="3"/>
      <c r="BP10413" s="3"/>
    </row>
    <row r="10414" spans="1:68" x14ac:dyDescent="0.25">
      <c r="A10414" s="1"/>
      <c r="B10414" s="2"/>
      <c r="BJ10414" s="3"/>
      <c r="BL10414" s="3"/>
      <c r="BN10414" s="3"/>
      <c r="BP10414" s="3"/>
    </row>
    <row r="10415" spans="1:68" x14ac:dyDescent="0.25">
      <c r="A10415" s="1"/>
      <c r="B10415" s="2"/>
      <c r="BJ10415" s="3"/>
      <c r="BL10415" s="3"/>
      <c r="BN10415" s="3"/>
      <c r="BP10415" s="3"/>
    </row>
    <row r="10416" spans="1:68" x14ac:dyDescent="0.25">
      <c r="A10416" s="1"/>
      <c r="B10416" s="2"/>
      <c r="BJ10416" s="3"/>
      <c r="BL10416" s="3"/>
      <c r="BN10416" s="3"/>
      <c r="BP10416" s="3"/>
    </row>
    <row r="10417" spans="1:68" x14ac:dyDescent="0.25">
      <c r="A10417" s="1"/>
      <c r="B10417" s="2"/>
      <c r="BJ10417" s="3"/>
      <c r="BL10417" s="3"/>
      <c r="BN10417" s="3"/>
      <c r="BP10417" s="3"/>
    </row>
    <row r="10418" spans="1:68" x14ac:dyDescent="0.25">
      <c r="A10418" s="1"/>
      <c r="B10418" s="2"/>
      <c r="BJ10418" s="3"/>
      <c r="BL10418" s="3"/>
      <c r="BN10418" s="3"/>
      <c r="BP10418" s="3"/>
    </row>
    <row r="10419" spans="1:68" x14ac:dyDescent="0.25">
      <c r="A10419" s="1"/>
      <c r="B10419" s="2"/>
      <c r="BJ10419" s="3"/>
      <c r="BL10419" s="3"/>
      <c r="BN10419" s="3"/>
      <c r="BP10419" s="3"/>
    </row>
    <row r="10420" spans="1:68" x14ac:dyDescent="0.25">
      <c r="A10420" s="1"/>
      <c r="B10420" s="2"/>
      <c r="BJ10420" s="3"/>
      <c r="BL10420" s="3"/>
      <c r="BN10420" s="3"/>
      <c r="BP10420" s="3"/>
    </row>
    <row r="10421" spans="1:68" x14ac:dyDescent="0.25">
      <c r="A10421" s="1"/>
      <c r="B10421" s="2"/>
      <c r="BJ10421" s="3"/>
      <c r="BL10421" s="3"/>
      <c r="BN10421" s="3"/>
      <c r="BP10421" s="3"/>
    </row>
    <row r="10422" spans="1:68" x14ac:dyDescent="0.25">
      <c r="A10422" s="1"/>
      <c r="B10422" s="2"/>
      <c r="BJ10422" s="3"/>
      <c r="BL10422" s="3"/>
      <c r="BN10422" s="3"/>
      <c r="BP10422" s="3"/>
    </row>
    <row r="10423" spans="1:68" x14ac:dyDescent="0.25">
      <c r="A10423" s="1"/>
      <c r="B10423" s="2"/>
      <c r="BJ10423" s="3"/>
      <c r="BL10423" s="3"/>
      <c r="BN10423" s="3"/>
      <c r="BP10423" s="3"/>
    </row>
    <row r="10424" spans="1:68" x14ac:dyDescent="0.25">
      <c r="A10424" s="1"/>
      <c r="B10424" s="2"/>
      <c r="BJ10424" s="3"/>
      <c r="BL10424" s="3"/>
      <c r="BN10424" s="3"/>
      <c r="BP10424" s="3"/>
    </row>
    <row r="10425" spans="1:68" x14ac:dyDescent="0.25">
      <c r="A10425" s="1"/>
      <c r="B10425" s="2"/>
      <c r="BJ10425" s="3"/>
      <c r="BL10425" s="3"/>
      <c r="BN10425" s="3"/>
      <c r="BP10425" s="3"/>
    </row>
    <row r="10426" spans="1:68" x14ac:dyDescent="0.25">
      <c r="A10426" s="1"/>
      <c r="B10426" s="2"/>
      <c r="BJ10426" s="3"/>
      <c r="BL10426" s="3"/>
      <c r="BN10426" s="3"/>
      <c r="BP10426" s="3"/>
    </row>
    <row r="10427" spans="1:68" x14ac:dyDescent="0.25">
      <c r="A10427" s="1"/>
      <c r="B10427" s="2"/>
      <c r="BJ10427" s="3"/>
      <c r="BL10427" s="3"/>
      <c r="BN10427" s="3"/>
      <c r="BP10427" s="3"/>
    </row>
    <row r="10428" spans="1:68" x14ac:dyDescent="0.25">
      <c r="A10428" s="1"/>
      <c r="B10428" s="2"/>
      <c r="BJ10428" s="3"/>
      <c r="BL10428" s="3"/>
      <c r="BN10428" s="3"/>
      <c r="BP10428" s="3"/>
    </row>
    <row r="10429" spans="1:68" x14ac:dyDescent="0.25">
      <c r="A10429" s="1"/>
      <c r="B10429" s="2"/>
      <c r="BJ10429" s="3"/>
      <c r="BL10429" s="3"/>
      <c r="BN10429" s="3"/>
      <c r="BP10429" s="3"/>
    </row>
    <row r="10430" spans="1:68" x14ac:dyDescent="0.25">
      <c r="A10430" s="1"/>
      <c r="B10430" s="2"/>
      <c r="BJ10430" s="3"/>
      <c r="BL10430" s="3"/>
      <c r="BN10430" s="3"/>
      <c r="BP10430" s="3"/>
    </row>
    <row r="10431" spans="1:68" x14ac:dyDescent="0.25">
      <c r="A10431" s="1"/>
      <c r="B10431" s="2"/>
      <c r="BJ10431" s="3"/>
      <c r="BL10431" s="3"/>
      <c r="BN10431" s="3"/>
      <c r="BP10431" s="3"/>
    </row>
    <row r="10432" spans="1:68" x14ac:dyDescent="0.25">
      <c r="A10432" s="1"/>
      <c r="B10432" s="2"/>
      <c r="BJ10432" s="3"/>
      <c r="BL10432" s="3"/>
      <c r="BN10432" s="3"/>
      <c r="BP10432" s="3"/>
    </row>
    <row r="10433" spans="1:68" x14ac:dyDescent="0.25">
      <c r="A10433" s="1"/>
      <c r="B10433" s="2"/>
      <c r="BJ10433" s="3"/>
      <c r="BL10433" s="3"/>
      <c r="BN10433" s="3"/>
      <c r="BP10433" s="3"/>
    </row>
    <row r="10434" spans="1:68" x14ac:dyDescent="0.25">
      <c r="A10434" s="1"/>
      <c r="B10434" s="2"/>
      <c r="BJ10434" s="3"/>
      <c r="BL10434" s="3"/>
      <c r="BN10434" s="3"/>
      <c r="BP10434" s="3"/>
    </row>
    <row r="10435" spans="1:68" x14ac:dyDescent="0.25">
      <c r="A10435" s="1"/>
      <c r="B10435" s="2"/>
      <c r="BJ10435" s="3"/>
      <c r="BL10435" s="3"/>
      <c r="BN10435" s="3"/>
      <c r="BP10435" s="3"/>
    </row>
    <row r="10436" spans="1:68" x14ac:dyDescent="0.25">
      <c r="A10436" s="1"/>
      <c r="B10436" s="2"/>
      <c r="BJ10436" s="3"/>
      <c r="BL10436" s="3"/>
      <c r="BN10436" s="3"/>
      <c r="BP10436" s="3"/>
    </row>
    <row r="10437" spans="1:68" x14ac:dyDescent="0.25">
      <c r="A10437" s="1"/>
      <c r="B10437" s="2"/>
      <c r="BJ10437" s="3"/>
      <c r="BL10437" s="3"/>
      <c r="BN10437" s="3"/>
      <c r="BP10437" s="3"/>
    </row>
    <row r="10438" spans="1:68" x14ac:dyDescent="0.25">
      <c r="A10438" s="1"/>
      <c r="B10438" s="2"/>
      <c r="BJ10438" s="3"/>
      <c r="BL10438" s="3"/>
      <c r="BN10438" s="3"/>
      <c r="BP10438" s="3"/>
    </row>
    <row r="10439" spans="1:68" x14ac:dyDescent="0.25">
      <c r="A10439" s="1"/>
      <c r="B10439" s="2"/>
      <c r="BJ10439" s="3"/>
      <c r="BL10439" s="3"/>
      <c r="BN10439" s="3"/>
      <c r="BP10439" s="3"/>
    </row>
    <row r="10440" spans="1:68" x14ac:dyDescent="0.25">
      <c r="A10440" s="1"/>
      <c r="B10440" s="2"/>
      <c r="BJ10440" s="3"/>
      <c r="BL10440" s="3"/>
      <c r="BN10440" s="3"/>
      <c r="BP10440" s="3"/>
    </row>
    <row r="10441" spans="1:68" x14ac:dyDescent="0.25">
      <c r="A10441" s="1"/>
      <c r="B10441" s="2"/>
      <c r="BJ10441" s="3"/>
      <c r="BL10441" s="3"/>
      <c r="BN10441" s="3"/>
      <c r="BP10441" s="3"/>
    </row>
    <row r="10442" spans="1:68" x14ac:dyDescent="0.25">
      <c r="A10442" s="1"/>
      <c r="B10442" s="2"/>
      <c r="BJ10442" s="3"/>
      <c r="BL10442" s="3"/>
      <c r="BN10442" s="3"/>
      <c r="BP10442" s="3"/>
    </row>
    <row r="10443" spans="1:68" x14ac:dyDescent="0.25">
      <c r="A10443" s="1"/>
      <c r="B10443" s="2"/>
      <c r="BJ10443" s="3"/>
      <c r="BL10443" s="3"/>
      <c r="BN10443" s="3"/>
      <c r="BP10443" s="3"/>
    </row>
    <row r="10444" spans="1:68" x14ac:dyDescent="0.25">
      <c r="A10444" s="1"/>
      <c r="B10444" s="2"/>
      <c r="BJ10444" s="3"/>
      <c r="BL10444" s="3"/>
      <c r="BN10444" s="3"/>
      <c r="BP10444" s="3"/>
    </row>
    <row r="10445" spans="1:68" x14ac:dyDescent="0.25">
      <c r="A10445" s="1"/>
      <c r="B10445" s="2"/>
      <c r="BJ10445" s="3"/>
      <c r="BL10445" s="3"/>
      <c r="BN10445" s="3"/>
      <c r="BP10445" s="3"/>
    </row>
    <row r="10446" spans="1:68" x14ac:dyDescent="0.25">
      <c r="A10446" s="1"/>
      <c r="B10446" s="2"/>
      <c r="BJ10446" s="3"/>
      <c r="BL10446" s="3"/>
      <c r="BN10446" s="3"/>
      <c r="BP10446" s="3"/>
    </row>
    <row r="10447" spans="1:68" x14ac:dyDescent="0.25">
      <c r="A10447" s="1"/>
      <c r="B10447" s="2"/>
      <c r="BJ10447" s="3"/>
      <c r="BL10447" s="3"/>
      <c r="BN10447" s="3"/>
      <c r="BP10447" s="3"/>
    </row>
    <row r="10448" spans="1:68" x14ac:dyDescent="0.25">
      <c r="A10448" s="1"/>
      <c r="B10448" s="2"/>
      <c r="BJ10448" s="3"/>
      <c r="BL10448" s="3"/>
      <c r="BN10448" s="3"/>
      <c r="BP10448" s="3"/>
    </row>
    <row r="10449" spans="1:68" x14ac:dyDescent="0.25">
      <c r="A10449" s="1"/>
      <c r="B10449" s="2"/>
      <c r="BJ10449" s="3"/>
      <c r="BL10449" s="3"/>
      <c r="BN10449" s="3"/>
      <c r="BP10449" s="3"/>
    </row>
    <row r="10450" spans="1:68" x14ac:dyDescent="0.25">
      <c r="A10450" s="1"/>
      <c r="B10450" s="2"/>
      <c r="BJ10450" s="3"/>
      <c r="BL10450" s="3"/>
      <c r="BN10450" s="3"/>
      <c r="BP10450" s="3"/>
    </row>
    <row r="10451" spans="1:68" x14ac:dyDescent="0.25">
      <c r="A10451" s="1"/>
      <c r="B10451" s="2"/>
      <c r="BJ10451" s="3"/>
      <c r="BL10451" s="3"/>
      <c r="BN10451" s="3"/>
      <c r="BP10451" s="3"/>
    </row>
    <row r="10452" spans="1:68" x14ac:dyDescent="0.25">
      <c r="A10452" s="1"/>
      <c r="B10452" s="2"/>
      <c r="BJ10452" s="3"/>
      <c r="BL10452" s="3"/>
      <c r="BN10452" s="3"/>
      <c r="BP10452" s="3"/>
    </row>
    <row r="10453" spans="1:68" x14ac:dyDescent="0.25">
      <c r="A10453" s="1"/>
      <c r="B10453" s="2"/>
      <c r="BJ10453" s="3"/>
      <c r="BL10453" s="3"/>
      <c r="BN10453" s="3"/>
      <c r="BP10453" s="3"/>
    </row>
    <row r="10454" spans="1:68" x14ac:dyDescent="0.25">
      <c r="A10454" s="1"/>
      <c r="B10454" s="2"/>
      <c r="BJ10454" s="3"/>
      <c r="BL10454" s="3"/>
      <c r="BN10454" s="3"/>
      <c r="BP10454" s="3"/>
    </row>
    <row r="10455" spans="1:68" x14ac:dyDescent="0.25">
      <c r="A10455" s="1"/>
      <c r="B10455" s="2"/>
      <c r="BJ10455" s="3"/>
      <c r="BL10455" s="3"/>
      <c r="BN10455" s="3"/>
      <c r="BP10455" s="3"/>
    </row>
    <row r="10456" spans="1:68" x14ac:dyDescent="0.25">
      <c r="A10456" s="1"/>
      <c r="B10456" s="2"/>
      <c r="BJ10456" s="3"/>
      <c r="BL10456" s="3"/>
      <c r="BN10456" s="3"/>
      <c r="BP10456" s="3"/>
    </row>
    <row r="10457" spans="1:68" x14ac:dyDescent="0.25">
      <c r="A10457" s="1"/>
      <c r="B10457" s="2"/>
      <c r="BJ10457" s="3"/>
      <c r="BL10457" s="3"/>
      <c r="BN10457" s="3"/>
      <c r="BP10457" s="3"/>
    </row>
    <row r="10458" spans="1:68" x14ac:dyDescent="0.25">
      <c r="A10458" s="1"/>
      <c r="B10458" s="2"/>
      <c r="BJ10458" s="3"/>
      <c r="BL10458" s="3"/>
      <c r="BN10458" s="3"/>
      <c r="BP10458" s="3"/>
    </row>
    <row r="10459" spans="1:68" x14ac:dyDescent="0.25">
      <c r="A10459" s="1"/>
      <c r="B10459" s="2"/>
      <c r="BJ10459" s="3"/>
      <c r="BL10459" s="3"/>
      <c r="BN10459" s="3"/>
      <c r="BP10459" s="3"/>
    </row>
    <row r="10460" spans="1:68" x14ac:dyDescent="0.25">
      <c r="A10460" s="1"/>
      <c r="B10460" s="2"/>
      <c r="BJ10460" s="3"/>
      <c r="BL10460" s="3"/>
      <c r="BN10460" s="3"/>
      <c r="BP10460" s="3"/>
    </row>
    <row r="10461" spans="1:68" x14ac:dyDescent="0.25">
      <c r="A10461" s="1"/>
      <c r="B10461" s="2"/>
      <c r="BJ10461" s="3"/>
      <c r="BL10461" s="3"/>
      <c r="BN10461" s="3"/>
      <c r="BP10461" s="3"/>
    </row>
    <row r="10462" spans="1:68" x14ac:dyDescent="0.25">
      <c r="A10462" s="1"/>
      <c r="B10462" s="2"/>
      <c r="BJ10462" s="3"/>
      <c r="BL10462" s="3"/>
      <c r="BN10462" s="3"/>
      <c r="BP10462" s="3"/>
    </row>
    <row r="10463" spans="1:68" x14ac:dyDescent="0.25">
      <c r="A10463" s="1"/>
      <c r="B10463" s="2"/>
      <c r="BJ10463" s="3"/>
      <c r="BL10463" s="3"/>
      <c r="BN10463" s="3"/>
      <c r="BP10463" s="3"/>
    </row>
    <row r="10464" spans="1:68" x14ac:dyDescent="0.25">
      <c r="A10464" s="1"/>
      <c r="B10464" s="2"/>
      <c r="BJ10464" s="3"/>
      <c r="BL10464" s="3"/>
      <c r="BN10464" s="3"/>
      <c r="BP10464" s="3"/>
    </row>
    <row r="10465" spans="1:68" x14ac:dyDescent="0.25">
      <c r="A10465" s="1"/>
      <c r="B10465" s="2"/>
      <c r="BJ10465" s="3"/>
      <c r="BL10465" s="3"/>
      <c r="BN10465" s="3"/>
      <c r="BP10465" s="3"/>
    </row>
    <row r="10466" spans="1:68" x14ac:dyDescent="0.25">
      <c r="A10466" s="1"/>
      <c r="B10466" s="2"/>
      <c r="BJ10466" s="3"/>
      <c r="BL10466" s="3"/>
      <c r="BN10466" s="3"/>
      <c r="BP10466" s="3"/>
    </row>
    <row r="10467" spans="1:68" x14ac:dyDescent="0.25">
      <c r="A10467" s="1"/>
      <c r="B10467" s="2"/>
      <c r="BJ10467" s="3"/>
      <c r="BL10467" s="3"/>
      <c r="BN10467" s="3"/>
      <c r="BP10467" s="3"/>
    </row>
    <row r="10468" spans="1:68" x14ac:dyDescent="0.25">
      <c r="A10468" s="1"/>
      <c r="B10468" s="2"/>
      <c r="BJ10468" s="3"/>
      <c r="BL10468" s="3"/>
      <c r="BN10468" s="3"/>
      <c r="BP10468" s="3"/>
    </row>
    <row r="10469" spans="1:68" x14ac:dyDescent="0.25">
      <c r="A10469" s="1"/>
      <c r="B10469" s="2"/>
      <c r="BJ10469" s="3"/>
      <c r="BL10469" s="3"/>
      <c r="BN10469" s="3"/>
      <c r="BP10469" s="3"/>
    </row>
    <row r="10470" spans="1:68" x14ac:dyDescent="0.25">
      <c r="A10470" s="1"/>
      <c r="B10470" s="2"/>
      <c r="BJ10470" s="3"/>
      <c r="BL10470" s="3"/>
      <c r="BN10470" s="3"/>
      <c r="BP10470" s="3"/>
    </row>
    <row r="10471" spans="1:68" x14ac:dyDescent="0.25">
      <c r="A10471" s="1"/>
      <c r="B10471" s="2"/>
      <c r="BJ10471" s="3"/>
      <c r="BL10471" s="3"/>
      <c r="BN10471" s="3"/>
      <c r="BP10471" s="3"/>
    </row>
    <row r="10472" spans="1:68" x14ac:dyDescent="0.25">
      <c r="A10472" s="1"/>
      <c r="B10472" s="2"/>
      <c r="BJ10472" s="3"/>
      <c r="BL10472" s="3"/>
      <c r="BN10472" s="3"/>
      <c r="BP10472" s="3"/>
    </row>
    <row r="10473" spans="1:68" x14ac:dyDescent="0.25">
      <c r="A10473" s="1"/>
      <c r="B10473" s="2"/>
      <c r="BJ10473" s="3"/>
      <c r="BL10473" s="3"/>
      <c r="BN10473" s="3"/>
      <c r="BP10473" s="3"/>
    </row>
    <row r="10474" spans="1:68" x14ac:dyDescent="0.25">
      <c r="A10474" s="1"/>
      <c r="B10474" s="2"/>
      <c r="BJ10474" s="3"/>
      <c r="BL10474" s="3"/>
      <c r="BN10474" s="3"/>
      <c r="BP10474" s="3"/>
    </row>
    <row r="10475" spans="1:68" x14ac:dyDescent="0.25">
      <c r="A10475" s="1"/>
      <c r="B10475" s="2"/>
      <c r="BJ10475" s="3"/>
      <c r="BL10475" s="3"/>
      <c r="BN10475" s="3"/>
      <c r="BP10475" s="3"/>
    </row>
    <row r="10476" spans="1:68" x14ac:dyDescent="0.25">
      <c r="A10476" s="1"/>
      <c r="B10476" s="2"/>
      <c r="BJ10476" s="3"/>
      <c r="BL10476" s="3"/>
      <c r="BN10476" s="3"/>
      <c r="BP10476" s="3"/>
    </row>
    <row r="10477" spans="1:68" x14ac:dyDescent="0.25">
      <c r="A10477" s="1"/>
      <c r="B10477" s="2"/>
      <c r="BJ10477" s="3"/>
      <c r="BL10477" s="3"/>
      <c r="BN10477" s="3"/>
      <c r="BP10477" s="3"/>
    </row>
    <row r="10478" spans="1:68" x14ac:dyDescent="0.25">
      <c r="A10478" s="1"/>
      <c r="B10478" s="2"/>
      <c r="BJ10478" s="3"/>
      <c r="BL10478" s="3"/>
      <c r="BN10478" s="3"/>
      <c r="BP10478" s="3"/>
    </row>
    <row r="10479" spans="1:68" x14ac:dyDescent="0.25">
      <c r="A10479" s="1"/>
      <c r="B10479" s="2"/>
      <c r="BJ10479" s="3"/>
      <c r="BL10479" s="3"/>
      <c r="BN10479" s="3"/>
      <c r="BP10479" s="3"/>
    </row>
    <row r="10480" spans="1:68" x14ac:dyDescent="0.25">
      <c r="A10480" s="1"/>
      <c r="B10480" s="2"/>
      <c r="BJ10480" s="3"/>
      <c r="BL10480" s="3"/>
      <c r="BN10480" s="3"/>
      <c r="BP10480" s="3"/>
    </row>
    <row r="10481" spans="1:68" x14ac:dyDescent="0.25">
      <c r="A10481" s="1"/>
      <c r="B10481" s="2"/>
      <c r="BJ10481" s="3"/>
      <c r="BL10481" s="3"/>
      <c r="BN10481" s="3"/>
      <c r="BP10481" s="3"/>
    </row>
    <row r="10482" spans="1:68" x14ac:dyDescent="0.25">
      <c r="A10482" s="1"/>
      <c r="B10482" s="2"/>
      <c r="BJ10482" s="3"/>
      <c r="BL10482" s="3"/>
      <c r="BN10482" s="3"/>
      <c r="BP10482" s="3"/>
    </row>
    <row r="10483" spans="1:68" x14ac:dyDescent="0.25">
      <c r="A10483" s="1"/>
      <c r="B10483" s="2"/>
      <c r="BJ10483" s="3"/>
      <c r="BL10483" s="3"/>
      <c r="BN10483" s="3"/>
      <c r="BP10483" s="3"/>
    </row>
    <row r="10484" spans="1:68" x14ac:dyDescent="0.25">
      <c r="A10484" s="1"/>
      <c r="B10484" s="2"/>
      <c r="BJ10484" s="3"/>
      <c r="BL10484" s="3"/>
      <c r="BN10484" s="3"/>
      <c r="BP10484" s="3"/>
    </row>
    <row r="10485" spans="1:68" x14ac:dyDescent="0.25">
      <c r="A10485" s="1"/>
      <c r="B10485" s="2"/>
      <c r="BJ10485" s="3"/>
      <c r="BL10485" s="3"/>
      <c r="BN10485" s="3"/>
      <c r="BP10485" s="3"/>
    </row>
    <row r="10486" spans="1:68" x14ac:dyDescent="0.25">
      <c r="A10486" s="1"/>
      <c r="B10486" s="2"/>
      <c r="BJ10486" s="3"/>
      <c r="BL10486" s="3"/>
      <c r="BN10486" s="3"/>
      <c r="BP10486" s="3"/>
    </row>
    <row r="10487" spans="1:68" x14ac:dyDescent="0.25">
      <c r="A10487" s="1"/>
      <c r="B10487" s="2"/>
      <c r="BJ10487" s="3"/>
      <c r="BL10487" s="3"/>
      <c r="BN10487" s="3"/>
      <c r="BP10487" s="3"/>
    </row>
    <row r="10488" spans="1:68" x14ac:dyDescent="0.25">
      <c r="A10488" s="1"/>
      <c r="B10488" s="2"/>
      <c r="BJ10488" s="3"/>
      <c r="BL10488" s="3"/>
      <c r="BN10488" s="3"/>
      <c r="BP10488" s="3"/>
    </row>
    <row r="10489" spans="1:68" x14ac:dyDescent="0.25">
      <c r="A10489" s="1"/>
      <c r="B10489" s="2"/>
      <c r="BJ10489" s="3"/>
      <c r="BL10489" s="3"/>
      <c r="BN10489" s="3"/>
      <c r="BP10489" s="3"/>
    </row>
    <row r="10490" spans="1:68" x14ac:dyDescent="0.25">
      <c r="A10490" s="1"/>
      <c r="B10490" s="2"/>
      <c r="BJ10490" s="3"/>
      <c r="BL10490" s="3"/>
      <c r="BN10490" s="3"/>
      <c r="BP10490" s="3"/>
    </row>
    <row r="10491" spans="1:68" x14ac:dyDescent="0.25">
      <c r="A10491" s="1"/>
      <c r="B10491" s="2"/>
      <c r="BJ10491" s="3"/>
      <c r="BL10491" s="3"/>
      <c r="BN10491" s="3"/>
      <c r="BP10491" s="3"/>
    </row>
    <row r="10492" spans="1:68" x14ac:dyDescent="0.25">
      <c r="A10492" s="1"/>
      <c r="B10492" s="2"/>
      <c r="BJ10492" s="3"/>
      <c r="BL10492" s="3"/>
      <c r="BN10492" s="3"/>
      <c r="BP10492" s="3"/>
    </row>
    <row r="10493" spans="1:68" x14ac:dyDescent="0.25">
      <c r="A10493" s="1"/>
      <c r="B10493" s="2"/>
      <c r="BJ10493" s="3"/>
      <c r="BL10493" s="3"/>
      <c r="BN10493" s="3"/>
      <c r="BP10493" s="3"/>
    </row>
    <row r="10494" spans="1:68" x14ac:dyDescent="0.25">
      <c r="A10494" s="1"/>
      <c r="B10494" s="2"/>
      <c r="BJ10494" s="3"/>
      <c r="BL10494" s="3"/>
      <c r="BN10494" s="3"/>
      <c r="BP10494" s="3"/>
    </row>
    <row r="10495" spans="1:68" x14ac:dyDescent="0.25">
      <c r="A10495" s="1"/>
      <c r="B10495" s="2"/>
      <c r="BJ10495" s="3"/>
      <c r="BL10495" s="3"/>
      <c r="BN10495" s="3"/>
      <c r="BP10495" s="3"/>
    </row>
    <row r="10496" spans="1:68" x14ac:dyDescent="0.25">
      <c r="A10496" s="1"/>
      <c r="B10496" s="2"/>
      <c r="BJ10496" s="3"/>
      <c r="BL10496" s="3"/>
      <c r="BN10496" s="3"/>
      <c r="BP10496" s="3"/>
    </row>
    <row r="10497" spans="1:68" x14ac:dyDescent="0.25">
      <c r="A10497" s="1"/>
      <c r="B10497" s="2"/>
      <c r="BJ10497" s="3"/>
      <c r="BL10497" s="3"/>
      <c r="BN10497" s="3"/>
      <c r="BP10497" s="3"/>
    </row>
    <row r="10498" spans="1:68" x14ac:dyDescent="0.25">
      <c r="A10498" s="1"/>
      <c r="B10498" s="2"/>
      <c r="BJ10498" s="3"/>
      <c r="BL10498" s="3"/>
      <c r="BN10498" s="3"/>
      <c r="BP10498" s="3"/>
    </row>
    <row r="10499" spans="1:68" x14ac:dyDescent="0.25">
      <c r="A10499" s="1"/>
      <c r="B10499" s="2"/>
      <c r="BJ10499" s="3"/>
      <c r="BL10499" s="3"/>
      <c r="BN10499" s="3"/>
      <c r="BP10499" s="3"/>
    </row>
    <row r="10500" spans="1:68" x14ac:dyDescent="0.25">
      <c r="A10500" s="1"/>
      <c r="B10500" s="2"/>
      <c r="BJ10500" s="3"/>
      <c r="BL10500" s="3"/>
      <c r="BN10500" s="3"/>
      <c r="BP10500" s="3"/>
    </row>
    <row r="10501" spans="1:68" x14ac:dyDescent="0.25">
      <c r="A10501" s="1"/>
      <c r="B10501" s="2"/>
      <c r="BJ10501" s="3"/>
      <c r="BL10501" s="3"/>
      <c r="BN10501" s="3"/>
      <c r="BP10501" s="3"/>
    </row>
    <row r="10502" spans="1:68" x14ac:dyDescent="0.25">
      <c r="A10502" s="1"/>
      <c r="B10502" s="2"/>
      <c r="BJ10502" s="3"/>
      <c r="BL10502" s="3"/>
      <c r="BN10502" s="3"/>
      <c r="BP10502" s="3"/>
    </row>
    <row r="10503" spans="1:68" x14ac:dyDescent="0.25">
      <c r="A10503" s="1"/>
      <c r="B10503" s="2"/>
      <c r="BJ10503" s="3"/>
      <c r="BL10503" s="3"/>
      <c r="BN10503" s="3"/>
      <c r="BP10503" s="3"/>
    </row>
    <row r="10504" spans="1:68" x14ac:dyDescent="0.25">
      <c r="A10504" s="1"/>
      <c r="B10504" s="2"/>
      <c r="BJ10504" s="3"/>
      <c r="BL10504" s="3"/>
      <c r="BN10504" s="3"/>
      <c r="BP10504" s="3"/>
    </row>
    <row r="10505" spans="1:68" x14ac:dyDescent="0.25">
      <c r="A10505" s="1"/>
      <c r="B10505" s="2"/>
      <c r="BJ10505" s="3"/>
      <c r="BL10505" s="3"/>
      <c r="BN10505" s="3"/>
      <c r="BP10505" s="3"/>
    </row>
    <row r="10506" spans="1:68" x14ac:dyDescent="0.25">
      <c r="A10506" s="1"/>
      <c r="B10506" s="2"/>
      <c r="BJ10506" s="3"/>
      <c r="BL10506" s="3"/>
      <c r="BN10506" s="3"/>
      <c r="BP10506" s="3"/>
    </row>
    <row r="10507" spans="1:68" x14ac:dyDescent="0.25">
      <c r="A10507" s="1"/>
      <c r="B10507" s="2"/>
      <c r="BJ10507" s="3"/>
      <c r="BL10507" s="3"/>
      <c r="BN10507" s="3"/>
      <c r="BP10507" s="3"/>
    </row>
    <row r="10508" spans="1:68" x14ac:dyDescent="0.25">
      <c r="A10508" s="1"/>
      <c r="B10508" s="2"/>
      <c r="BJ10508" s="3"/>
      <c r="BL10508" s="3"/>
      <c r="BN10508" s="3"/>
      <c r="BP10508" s="3"/>
    </row>
    <row r="10509" spans="1:68" x14ac:dyDescent="0.25">
      <c r="A10509" s="1"/>
      <c r="B10509" s="2"/>
      <c r="BJ10509" s="3"/>
      <c r="BL10509" s="3"/>
      <c r="BN10509" s="3"/>
      <c r="BP10509" s="3"/>
    </row>
    <row r="10510" spans="1:68" x14ac:dyDescent="0.25">
      <c r="A10510" s="1"/>
      <c r="B10510" s="2"/>
      <c r="BJ10510" s="3"/>
      <c r="BL10510" s="3"/>
      <c r="BN10510" s="3"/>
      <c r="BP10510" s="3"/>
    </row>
    <row r="10511" spans="1:68" x14ac:dyDescent="0.25">
      <c r="A10511" s="1"/>
      <c r="B10511" s="2"/>
      <c r="BJ10511" s="3"/>
      <c r="BL10511" s="3"/>
      <c r="BN10511" s="3"/>
      <c r="BP10511" s="3"/>
    </row>
    <row r="10512" spans="1:68" x14ac:dyDescent="0.25">
      <c r="A10512" s="1"/>
      <c r="B10512" s="2"/>
      <c r="BJ10512" s="3"/>
      <c r="BL10512" s="3"/>
      <c r="BN10512" s="3"/>
      <c r="BP10512" s="3"/>
    </row>
    <row r="10513" spans="1:68" x14ac:dyDescent="0.25">
      <c r="A10513" s="1"/>
      <c r="B10513" s="2"/>
      <c r="BJ10513" s="3"/>
      <c r="BL10513" s="3"/>
      <c r="BN10513" s="3"/>
      <c r="BP10513" s="3"/>
    </row>
    <row r="10514" spans="1:68" x14ac:dyDescent="0.25">
      <c r="A10514" s="1"/>
      <c r="B10514" s="2"/>
      <c r="BJ10514" s="3"/>
      <c r="BL10514" s="3"/>
      <c r="BN10514" s="3"/>
      <c r="BP10514" s="3"/>
    </row>
    <row r="10515" spans="1:68" x14ac:dyDescent="0.25">
      <c r="A10515" s="1"/>
      <c r="B10515" s="2"/>
      <c r="BJ10515" s="3"/>
      <c r="BL10515" s="3"/>
      <c r="BN10515" s="3"/>
      <c r="BP10515" s="3"/>
    </row>
    <row r="10516" spans="1:68" x14ac:dyDescent="0.25">
      <c r="A10516" s="1"/>
      <c r="B10516" s="2"/>
      <c r="BJ10516" s="3"/>
      <c r="BL10516" s="3"/>
      <c r="BN10516" s="3"/>
      <c r="BP10516" s="3"/>
    </row>
    <row r="10517" spans="1:68" x14ac:dyDescent="0.25">
      <c r="A10517" s="1"/>
      <c r="B10517" s="2"/>
      <c r="BJ10517" s="3"/>
      <c r="BL10517" s="3"/>
      <c r="BN10517" s="3"/>
      <c r="BP10517" s="3"/>
    </row>
    <row r="10518" spans="1:68" x14ac:dyDescent="0.25">
      <c r="A10518" s="1"/>
      <c r="B10518" s="2"/>
      <c r="BJ10518" s="3"/>
      <c r="BL10518" s="3"/>
      <c r="BN10518" s="3"/>
      <c r="BP10518" s="3"/>
    </row>
    <row r="10519" spans="1:68" x14ac:dyDescent="0.25">
      <c r="A10519" s="1"/>
      <c r="B10519" s="2"/>
      <c r="BJ10519" s="3"/>
      <c r="BL10519" s="3"/>
      <c r="BN10519" s="3"/>
      <c r="BP10519" s="3"/>
    </row>
    <row r="10520" spans="1:68" x14ac:dyDescent="0.25">
      <c r="A10520" s="1"/>
      <c r="B10520" s="2"/>
      <c r="BJ10520" s="3"/>
      <c r="BL10520" s="3"/>
      <c r="BN10520" s="3"/>
      <c r="BP10520" s="3"/>
    </row>
    <row r="10521" spans="1:68" x14ac:dyDescent="0.25">
      <c r="A10521" s="1"/>
      <c r="B10521" s="2"/>
      <c r="BJ10521" s="3"/>
      <c r="BL10521" s="3"/>
      <c r="BN10521" s="3"/>
      <c r="BP10521" s="3"/>
    </row>
    <row r="10522" spans="1:68" x14ac:dyDescent="0.25">
      <c r="A10522" s="1"/>
      <c r="B10522" s="2"/>
      <c r="BJ10522" s="3"/>
      <c r="BL10522" s="3"/>
      <c r="BN10522" s="3"/>
      <c r="BP10522" s="3"/>
    </row>
    <row r="10523" spans="1:68" x14ac:dyDescent="0.25">
      <c r="A10523" s="1"/>
      <c r="B10523" s="2"/>
      <c r="BJ10523" s="3"/>
      <c r="BL10523" s="3"/>
      <c r="BN10523" s="3"/>
      <c r="BP10523" s="3"/>
    </row>
    <row r="10524" spans="1:68" x14ac:dyDescent="0.25">
      <c r="A10524" s="1"/>
      <c r="B10524" s="2"/>
      <c r="BJ10524" s="3"/>
      <c r="BL10524" s="3"/>
      <c r="BN10524" s="3"/>
      <c r="BP10524" s="3"/>
    </row>
    <row r="10525" spans="1:68" x14ac:dyDescent="0.25">
      <c r="A10525" s="1"/>
      <c r="B10525" s="2"/>
      <c r="BJ10525" s="3"/>
      <c r="BL10525" s="3"/>
      <c r="BN10525" s="3"/>
      <c r="BP10525" s="3"/>
    </row>
    <row r="10526" spans="1:68" x14ac:dyDescent="0.25">
      <c r="A10526" s="1"/>
      <c r="B10526" s="2"/>
      <c r="BJ10526" s="3"/>
      <c r="BL10526" s="3"/>
      <c r="BN10526" s="3"/>
      <c r="BP10526" s="3"/>
    </row>
    <row r="10527" spans="1:68" x14ac:dyDescent="0.25">
      <c r="A10527" s="1"/>
      <c r="B10527" s="2"/>
      <c r="BJ10527" s="3"/>
      <c r="BL10527" s="3"/>
      <c r="BN10527" s="3"/>
      <c r="BP10527" s="3"/>
    </row>
    <row r="10528" spans="1:68" x14ac:dyDescent="0.25">
      <c r="A10528" s="1"/>
      <c r="B10528" s="2"/>
      <c r="BJ10528" s="3"/>
      <c r="BL10528" s="3"/>
      <c r="BN10528" s="3"/>
      <c r="BP10528" s="3"/>
    </row>
    <row r="10529" spans="1:68" x14ac:dyDescent="0.25">
      <c r="A10529" s="1"/>
      <c r="B10529" s="2"/>
      <c r="BJ10529" s="3"/>
      <c r="BL10529" s="3"/>
      <c r="BN10529" s="3"/>
      <c r="BP10529" s="3"/>
    </row>
    <row r="10530" spans="1:68" x14ac:dyDescent="0.25">
      <c r="A10530" s="1"/>
      <c r="B10530" s="2"/>
      <c r="BJ10530" s="3"/>
      <c r="BL10530" s="3"/>
      <c r="BN10530" s="3"/>
      <c r="BP10530" s="3"/>
    </row>
    <row r="10531" spans="1:68" x14ac:dyDescent="0.25">
      <c r="A10531" s="1"/>
      <c r="B10531" s="2"/>
      <c r="BJ10531" s="3"/>
      <c r="BL10531" s="3"/>
      <c r="BN10531" s="3"/>
      <c r="BP10531" s="3"/>
    </row>
    <row r="10532" spans="1:68" x14ac:dyDescent="0.25">
      <c r="A10532" s="1"/>
      <c r="B10532" s="2"/>
      <c r="BJ10532" s="3"/>
      <c r="BL10532" s="3"/>
      <c r="BN10532" s="3"/>
      <c r="BP10532" s="3"/>
    </row>
    <row r="10533" spans="1:68" x14ac:dyDescent="0.25">
      <c r="A10533" s="1"/>
      <c r="B10533" s="2"/>
      <c r="BJ10533" s="3"/>
      <c r="BL10533" s="3"/>
      <c r="BN10533" s="3"/>
      <c r="BP10533" s="3"/>
    </row>
    <row r="10534" spans="1:68" x14ac:dyDescent="0.25">
      <c r="A10534" s="1"/>
      <c r="B10534" s="2"/>
      <c r="BJ10534" s="3"/>
      <c r="BL10534" s="3"/>
      <c r="BN10534" s="3"/>
      <c r="BP10534" s="3"/>
    </row>
    <row r="10535" spans="1:68" x14ac:dyDescent="0.25">
      <c r="A10535" s="1"/>
      <c r="B10535" s="2"/>
      <c r="BJ10535" s="3"/>
      <c r="BL10535" s="3"/>
      <c r="BN10535" s="3"/>
      <c r="BP10535" s="3"/>
    </row>
    <row r="10536" spans="1:68" x14ac:dyDescent="0.25">
      <c r="A10536" s="1"/>
      <c r="B10536" s="2"/>
      <c r="BJ10536" s="3"/>
      <c r="BL10536" s="3"/>
      <c r="BN10536" s="3"/>
      <c r="BP10536" s="3"/>
    </row>
    <row r="10537" spans="1:68" x14ac:dyDescent="0.25">
      <c r="A10537" s="1"/>
      <c r="B10537" s="2"/>
      <c r="BJ10537" s="3"/>
      <c r="BL10537" s="3"/>
      <c r="BN10537" s="3"/>
      <c r="BP10537" s="3"/>
    </row>
    <row r="10538" spans="1:68" x14ac:dyDescent="0.25">
      <c r="A10538" s="1"/>
      <c r="B10538" s="2"/>
      <c r="BJ10538" s="3"/>
      <c r="BL10538" s="3"/>
      <c r="BN10538" s="3"/>
      <c r="BP10538" s="3"/>
    </row>
    <row r="10539" spans="1:68" x14ac:dyDescent="0.25">
      <c r="A10539" s="1"/>
      <c r="B10539" s="2"/>
      <c r="BJ10539" s="3"/>
      <c r="BL10539" s="3"/>
      <c r="BN10539" s="3"/>
      <c r="BP10539" s="3"/>
    </row>
    <row r="10540" spans="1:68" x14ac:dyDescent="0.25">
      <c r="A10540" s="1"/>
      <c r="B10540" s="2"/>
      <c r="BJ10540" s="3"/>
      <c r="BL10540" s="3"/>
      <c r="BN10540" s="3"/>
      <c r="BP10540" s="3"/>
    </row>
    <row r="10541" spans="1:68" x14ac:dyDescent="0.25">
      <c r="A10541" s="1"/>
      <c r="B10541" s="2"/>
      <c r="BJ10541" s="3"/>
      <c r="BL10541" s="3"/>
      <c r="BN10541" s="3"/>
      <c r="BP10541" s="3"/>
    </row>
    <row r="10542" spans="1:68" x14ac:dyDescent="0.25">
      <c r="A10542" s="1"/>
      <c r="B10542" s="2"/>
      <c r="BJ10542" s="3"/>
      <c r="BL10542" s="3"/>
      <c r="BN10542" s="3"/>
      <c r="BP10542" s="3"/>
    </row>
    <row r="10543" spans="1:68" x14ac:dyDescent="0.25">
      <c r="A10543" s="1"/>
      <c r="B10543" s="2"/>
      <c r="BJ10543" s="3"/>
      <c r="BL10543" s="3"/>
      <c r="BN10543" s="3"/>
      <c r="BP10543" s="3"/>
    </row>
    <row r="10544" spans="1:68" x14ac:dyDescent="0.25">
      <c r="A10544" s="1"/>
      <c r="B10544" s="2"/>
      <c r="BJ10544" s="3"/>
      <c r="BL10544" s="3"/>
      <c r="BN10544" s="3"/>
      <c r="BP10544" s="3"/>
    </row>
    <row r="10545" spans="1:68" x14ac:dyDescent="0.25">
      <c r="A10545" s="1"/>
      <c r="B10545" s="2"/>
      <c r="BJ10545" s="3"/>
      <c r="BL10545" s="3"/>
      <c r="BN10545" s="3"/>
      <c r="BP10545" s="3"/>
    </row>
    <row r="10546" spans="1:68" x14ac:dyDescent="0.25">
      <c r="A10546" s="1"/>
      <c r="B10546" s="2"/>
      <c r="BJ10546" s="3"/>
      <c r="BL10546" s="3"/>
      <c r="BN10546" s="3"/>
      <c r="BP10546" s="3"/>
    </row>
    <row r="10547" spans="1:68" x14ac:dyDescent="0.25">
      <c r="A10547" s="1"/>
      <c r="B10547" s="2"/>
      <c r="BJ10547" s="3"/>
      <c r="BL10547" s="3"/>
      <c r="BN10547" s="3"/>
      <c r="BP10547" s="3"/>
    </row>
    <row r="10548" spans="1:68" x14ac:dyDescent="0.25">
      <c r="A10548" s="1"/>
      <c r="B10548" s="2"/>
      <c r="BJ10548" s="3"/>
      <c r="BL10548" s="3"/>
      <c r="BN10548" s="3"/>
      <c r="BP10548" s="3"/>
    </row>
    <row r="10549" spans="1:68" x14ac:dyDescent="0.25">
      <c r="A10549" s="1"/>
      <c r="B10549" s="2"/>
      <c r="BJ10549" s="3"/>
      <c r="BL10549" s="3"/>
      <c r="BN10549" s="3"/>
      <c r="BP10549" s="3"/>
    </row>
    <row r="10550" spans="1:68" x14ac:dyDescent="0.25">
      <c r="A10550" s="1"/>
      <c r="B10550" s="2"/>
      <c r="BJ10550" s="3"/>
      <c r="BL10550" s="3"/>
      <c r="BN10550" s="3"/>
      <c r="BP10550" s="3"/>
    </row>
    <row r="10551" spans="1:68" x14ac:dyDescent="0.25">
      <c r="A10551" s="1"/>
      <c r="B10551" s="2"/>
      <c r="BJ10551" s="3"/>
      <c r="BL10551" s="3"/>
      <c r="BN10551" s="3"/>
      <c r="BP10551" s="3"/>
    </row>
    <row r="10552" spans="1:68" x14ac:dyDescent="0.25">
      <c r="A10552" s="1"/>
      <c r="B10552" s="2"/>
      <c r="BJ10552" s="3"/>
      <c r="BL10552" s="3"/>
      <c r="BN10552" s="3"/>
      <c r="BP10552" s="3"/>
    </row>
    <row r="10553" spans="1:68" x14ac:dyDescent="0.25">
      <c r="A10553" s="1"/>
      <c r="B10553" s="2"/>
      <c r="BJ10553" s="3"/>
      <c r="BL10553" s="3"/>
      <c r="BN10553" s="3"/>
      <c r="BP10553" s="3"/>
    </row>
    <row r="10554" spans="1:68" x14ac:dyDescent="0.25">
      <c r="A10554" s="1"/>
      <c r="B10554" s="2"/>
      <c r="BJ10554" s="3"/>
      <c r="BL10554" s="3"/>
      <c r="BN10554" s="3"/>
      <c r="BP10554" s="3"/>
    </row>
    <row r="10555" spans="1:68" x14ac:dyDescent="0.25">
      <c r="A10555" s="1"/>
      <c r="B10555" s="2"/>
      <c r="BJ10555" s="3"/>
      <c r="BL10555" s="3"/>
      <c r="BN10555" s="3"/>
      <c r="BP10555" s="3"/>
    </row>
    <row r="10556" spans="1:68" x14ac:dyDescent="0.25">
      <c r="A10556" s="1"/>
      <c r="B10556" s="2"/>
      <c r="BJ10556" s="3"/>
      <c r="BL10556" s="3"/>
      <c r="BN10556" s="3"/>
      <c r="BP10556" s="3"/>
    </row>
    <row r="10557" spans="1:68" x14ac:dyDescent="0.25">
      <c r="A10557" s="1"/>
      <c r="B10557" s="2"/>
      <c r="BJ10557" s="3"/>
      <c r="BL10557" s="3"/>
      <c r="BN10557" s="3"/>
      <c r="BP10557" s="3"/>
    </row>
    <row r="10558" spans="1:68" x14ac:dyDescent="0.25">
      <c r="A10558" s="1"/>
      <c r="B10558" s="2"/>
      <c r="BJ10558" s="3"/>
      <c r="BL10558" s="3"/>
      <c r="BN10558" s="3"/>
      <c r="BP10558" s="3"/>
    </row>
    <row r="10559" spans="1:68" x14ac:dyDescent="0.25">
      <c r="A10559" s="1"/>
      <c r="B10559" s="2"/>
      <c r="BJ10559" s="3"/>
      <c r="BL10559" s="3"/>
      <c r="BN10559" s="3"/>
      <c r="BP10559" s="3"/>
    </row>
    <row r="10560" spans="1:68" x14ac:dyDescent="0.25">
      <c r="A10560" s="1"/>
      <c r="B10560" s="2"/>
      <c r="BJ10560" s="3"/>
      <c r="BL10560" s="3"/>
      <c r="BN10560" s="3"/>
      <c r="BP10560" s="3"/>
    </row>
    <row r="10561" spans="1:68" x14ac:dyDescent="0.25">
      <c r="A10561" s="1"/>
      <c r="B10561" s="2"/>
      <c r="BJ10561" s="3"/>
      <c r="BL10561" s="3"/>
      <c r="BN10561" s="3"/>
      <c r="BP10561" s="3"/>
    </row>
    <row r="10562" spans="1:68" x14ac:dyDescent="0.25">
      <c r="A10562" s="1"/>
      <c r="B10562" s="2"/>
      <c r="BJ10562" s="3"/>
      <c r="BL10562" s="3"/>
      <c r="BN10562" s="3"/>
      <c r="BP10562" s="3"/>
    </row>
    <row r="10563" spans="1:68" x14ac:dyDescent="0.25">
      <c r="A10563" s="1"/>
      <c r="B10563" s="2"/>
      <c r="BJ10563" s="3"/>
      <c r="BL10563" s="3"/>
      <c r="BN10563" s="3"/>
      <c r="BP10563" s="3"/>
    </row>
    <row r="10564" spans="1:68" x14ac:dyDescent="0.25">
      <c r="A10564" s="1"/>
      <c r="B10564" s="2"/>
      <c r="BJ10564" s="3"/>
      <c r="BL10564" s="3"/>
      <c r="BN10564" s="3"/>
      <c r="BP10564" s="3"/>
    </row>
    <row r="10565" spans="1:68" x14ac:dyDescent="0.25">
      <c r="A10565" s="1"/>
      <c r="B10565" s="2"/>
      <c r="BJ10565" s="3"/>
      <c r="BL10565" s="3"/>
      <c r="BN10565" s="3"/>
      <c r="BP10565" s="3"/>
    </row>
    <row r="10566" spans="1:68" x14ac:dyDescent="0.25">
      <c r="A10566" s="1"/>
      <c r="B10566" s="2"/>
      <c r="BJ10566" s="3"/>
      <c r="BL10566" s="3"/>
      <c r="BN10566" s="3"/>
      <c r="BP10566" s="3"/>
    </row>
    <row r="10567" spans="1:68" x14ac:dyDescent="0.25">
      <c r="A10567" s="1"/>
      <c r="B10567" s="2"/>
      <c r="BJ10567" s="3"/>
      <c r="BL10567" s="3"/>
      <c r="BN10567" s="3"/>
      <c r="BP10567" s="3"/>
    </row>
    <row r="10568" spans="1:68" x14ac:dyDescent="0.25">
      <c r="A10568" s="1"/>
      <c r="B10568" s="2"/>
      <c r="BJ10568" s="3"/>
      <c r="BL10568" s="3"/>
      <c r="BN10568" s="3"/>
      <c r="BP10568" s="3"/>
    </row>
    <row r="10569" spans="1:68" x14ac:dyDescent="0.25">
      <c r="A10569" s="1"/>
      <c r="B10569" s="2"/>
      <c r="BJ10569" s="3"/>
      <c r="BL10569" s="3"/>
      <c r="BN10569" s="3"/>
      <c r="BP10569" s="3"/>
    </row>
    <row r="10570" spans="1:68" x14ac:dyDescent="0.25">
      <c r="A10570" s="1"/>
      <c r="B10570" s="2"/>
      <c r="BJ10570" s="3"/>
      <c r="BL10570" s="3"/>
      <c r="BN10570" s="3"/>
      <c r="BP10570" s="3"/>
    </row>
    <row r="10571" spans="1:68" x14ac:dyDescent="0.25">
      <c r="A10571" s="1"/>
      <c r="B10571" s="2"/>
      <c r="BJ10571" s="3"/>
      <c r="BL10571" s="3"/>
      <c r="BN10571" s="3"/>
      <c r="BP10571" s="3"/>
    </row>
    <row r="10572" spans="1:68" x14ac:dyDescent="0.25">
      <c r="A10572" s="1"/>
      <c r="B10572" s="2"/>
      <c r="BJ10572" s="3"/>
      <c r="BL10572" s="3"/>
      <c r="BN10572" s="3"/>
      <c r="BP10572" s="3"/>
    </row>
    <row r="10573" spans="1:68" x14ac:dyDescent="0.25">
      <c r="A10573" s="1"/>
      <c r="B10573" s="2"/>
      <c r="BJ10573" s="3"/>
      <c r="BL10573" s="3"/>
      <c r="BN10573" s="3"/>
      <c r="BP10573" s="3"/>
    </row>
    <row r="10574" spans="1:68" x14ac:dyDescent="0.25">
      <c r="A10574" s="1"/>
      <c r="B10574" s="2"/>
      <c r="BJ10574" s="3"/>
      <c r="BL10574" s="3"/>
      <c r="BN10574" s="3"/>
      <c r="BP10574" s="3"/>
    </row>
    <row r="10575" spans="1:68" x14ac:dyDescent="0.25">
      <c r="A10575" s="1"/>
      <c r="B10575" s="2"/>
      <c r="BJ10575" s="3"/>
      <c r="BL10575" s="3"/>
      <c r="BN10575" s="3"/>
      <c r="BP10575" s="3"/>
    </row>
    <row r="10576" spans="1:68" x14ac:dyDescent="0.25">
      <c r="A10576" s="1"/>
      <c r="B10576" s="2"/>
      <c r="BJ10576" s="3"/>
      <c r="BL10576" s="3"/>
      <c r="BN10576" s="3"/>
      <c r="BP10576" s="3"/>
    </row>
    <row r="10577" spans="1:68" x14ac:dyDescent="0.25">
      <c r="A10577" s="1"/>
      <c r="B10577" s="2"/>
      <c r="BJ10577" s="3"/>
      <c r="BL10577" s="3"/>
      <c r="BN10577" s="3"/>
      <c r="BP10577" s="3"/>
    </row>
    <row r="10578" spans="1:68" x14ac:dyDescent="0.25">
      <c r="A10578" s="1"/>
      <c r="B10578" s="2"/>
      <c r="BJ10578" s="3"/>
      <c r="BL10578" s="3"/>
      <c r="BN10578" s="3"/>
      <c r="BP10578" s="3"/>
    </row>
    <row r="10579" spans="1:68" x14ac:dyDescent="0.25">
      <c r="A10579" s="1"/>
      <c r="B10579" s="2"/>
      <c r="BJ10579" s="3"/>
      <c r="BL10579" s="3"/>
      <c r="BN10579" s="3"/>
      <c r="BP10579" s="3"/>
    </row>
    <row r="10580" spans="1:68" x14ac:dyDescent="0.25">
      <c r="A10580" s="1"/>
      <c r="B10580" s="2"/>
      <c r="BJ10580" s="3"/>
      <c r="BL10580" s="3"/>
      <c r="BN10580" s="3"/>
      <c r="BP10580" s="3"/>
    </row>
    <row r="10581" spans="1:68" x14ac:dyDescent="0.25">
      <c r="A10581" s="1"/>
      <c r="B10581" s="2"/>
      <c r="BJ10581" s="3"/>
      <c r="BL10581" s="3"/>
      <c r="BN10581" s="3"/>
      <c r="BP10581" s="3"/>
    </row>
    <row r="10582" spans="1:68" x14ac:dyDescent="0.25">
      <c r="A10582" s="1"/>
      <c r="B10582" s="2"/>
      <c r="BJ10582" s="3"/>
      <c r="BL10582" s="3"/>
      <c r="BN10582" s="3"/>
      <c r="BP10582" s="3"/>
    </row>
    <row r="10583" spans="1:68" x14ac:dyDescent="0.25">
      <c r="A10583" s="1"/>
      <c r="B10583" s="2"/>
      <c r="BJ10583" s="3"/>
      <c r="BL10583" s="3"/>
      <c r="BN10583" s="3"/>
      <c r="BP10583" s="3"/>
    </row>
    <row r="10584" spans="1:68" x14ac:dyDescent="0.25">
      <c r="A10584" s="1"/>
      <c r="B10584" s="2"/>
      <c r="BJ10584" s="3"/>
      <c r="BL10584" s="3"/>
      <c r="BN10584" s="3"/>
      <c r="BP10584" s="3"/>
    </row>
    <row r="10585" spans="1:68" x14ac:dyDescent="0.25">
      <c r="A10585" s="1"/>
      <c r="B10585" s="2"/>
      <c r="BJ10585" s="3"/>
      <c r="BL10585" s="3"/>
      <c r="BN10585" s="3"/>
      <c r="BP10585" s="3"/>
    </row>
    <row r="10586" spans="1:68" x14ac:dyDescent="0.25">
      <c r="A10586" s="1"/>
      <c r="B10586" s="2"/>
      <c r="BJ10586" s="3"/>
      <c r="BL10586" s="3"/>
      <c r="BN10586" s="3"/>
      <c r="BP10586" s="3"/>
    </row>
    <row r="10587" spans="1:68" x14ac:dyDescent="0.25">
      <c r="A10587" s="1"/>
      <c r="B10587" s="2"/>
      <c r="BJ10587" s="3"/>
      <c r="BL10587" s="3"/>
      <c r="BN10587" s="3"/>
      <c r="BP10587" s="3"/>
    </row>
    <row r="10588" spans="1:68" x14ac:dyDescent="0.25">
      <c r="A10588" s="1"/>
      <c r="B10588" s="2"/>
      <c r="BJ10588" s="3"/>
      <c r="BL10588" s="3"/>
      <c r="BN10588" s="3"/>
      <c r="BP10588" s="3"/>
    </row>
    <row r="10589" spans="1:68" x14ac:dyDescent="0.25">
      <c r="A10589" s="1"/>
      <c r="B10589" s="2"/>
      <c r="BJ10589" s="3"/>
      <c r="BL10589" s="3"/>
      <c r="BN10589" s="3"/>
      <c r="BP10589" s="3"/>
    </row>
    <row r="10590" spans="1:68" x14ac:dyDescent="0.25">
      <c r="A10590" s="1"/>
      <c r="B10590" s="2"/>
      <c r="BJ10590" s="3"/>
      <c r="BL10590" s="3"/>
      <c r="BN10590" s="3"/>
      <c r="BP10590" s="3"/>
    </row>
    <row r="10591" spans="1:68" x14ac:dyDescent="0.25">
      <c r="A10591" s="1"/>
      <c r="B10591" s="2"/>
      <c r="BJ10591" s="3"/>
      <c r="BL10591" s="3"/>
      <c r="BN10591" s="3"/>
      <c r="BP10591" s="3"/>
    </row>
    <row r="10592" spans="1:68" x14ac:dyDescent="0.25">
      <c r="A10592" s="1"/>
      <c r="B10592" s="2"/>
      <c r="BJ10592" s="3"/>
      <c r="BL10592" s="3"/>
      <c r="BN10592" s="3"/>
      <c r="BP10592" s="3"/>
    </row>
    <row r="10593" spans="1:68" x14ac:dyDescent="0.25">
      <c r="A10593" s="1"/>
      <c r="B10593" s="2"/>
      <c r="BJ10593" s="3"/>
      <c r="BL10593" s="3"/>
      <c r="BN10593" s="3"/>
      <c r="BP10593" s="3"/>
    </row>
    <row r="10594" spans="1:68" x14ac:dyDescent="0.25">
      <c r="A10594" s="1"/>
      <c r="B10594" s="2"/>
      <c r="BJ10594" s="3"/>
      <c r="BL10594" s="3"/>
      <c r="BN10594" s="3"/>
      <c r="BP10594" s="3"/>
    </row>
    <row r="10595" spans="1:68" x14ac:dyDescent="0.25">
      <c r="A10595" s="1"/>
      <c r="B10595" s="2"/>
      <c r="BJ10595" s="3"/>
      <c r="BL10595" s="3"/>
      <c r="BN10595" s="3"/>
      <c r="BP10595" s="3"/>
    </row>
    <row r="10596" spans="1:68" x14ac:dyDescent="0.25">
      <c r="A10596" s="1"/>
      <c r="B10596" s="2"/>
      <c r="BJ10596" s="3"/>
      <c r="BL10596" s="3"/>
      <c r="BN10596" s="3"/>
      <c r="BP10596" s="3"/>
    </row>
    <row r="10597" spans="1:68" x14ac:dyDescent="0.25">
      <c r="A10597" s="1"/>
      <c r="B10597" s="2"/>
      <c r="BJ10597" s="3"/>
      <c r="BL10597" s="3"/>
      <c r="BN10597" s="3"/>
      <c r="BP10597" s="3"/>
    </row>
    <row r="10598" spans="1:68" x14ac:dyDescent="0.25">
      <c r="A10598" s="1"/>
      <c r="B10598" s="2"/>
      <c r="BJ10598" s="3"/>
      <c r="BL10598" s="3"/>
      <c r="BN10598" s="3"/>
      <c r="BP10598" s="3"/>
    </row>
    <row r="10599" spans="1:68" x14ac:dyDescent="0.25">
      <c r="A10599" s="1"/>
      <c r="B10599" s="2"/>
      <c r="BJ10599" s="3"/>
      <c r="BL10599" s="3"/>
      <c r="BN10599" s="3"/>
      <c r="BP10599" s="3"/>
    </row>
    <row r="10600" spans="1:68" x14ac:dyDescent="0.25">
      <c r="A10600" s="1"/>
      <c r="B10600" s="2"/>
      <c r="BJ10600" s="3"/>
      <c r="BL10600" s="3"/>
      <c r="BN10600" s="3"/>
      <c r="BP10600" s="3"/>
    </row>
    <row r="10601" spans="1:68" x14ac:dyDescent="0.25">
      <c r="A10601" s="1"/>
      <c r="B10601" s="2"/>
      <c r="BJ10601" s="3"/>
      <c r="BL10601" s="3"/>
      <c r="BN10601" s="3"/>
      <c r="BP10601" s="3"/>
    </row>
    <row r="10602" spans="1:68" x14ac:dyDescent="0.25">
      <c r="A10602" s="1"/>
      <c r="B10602" s="2"/>
      <c r="BJ10602" s="3"/>
      <c r="BL10602" s="3"/>
      <c r="BN10602" s="3"/>
      <c r="BP10602" s="3"/>
    </row>
    <row r="10603" spans="1:68" x14ac:dyDescent="0.25">
      <c r="A10603" s="1"/>
      <c r="B10603" s="2"/>
      <c r="BJ10603" s="3"/>
      <c r="BL10603" s="3"/>
      <c r="BN10603" s="3"/>
      <c r="BP10603" s="3"/>
    </row>
    <row r="10604" spans="1:68" x14ac:dyDescent="0.25">
      <c r="A10604" s="1"/>
      <c r="B10604" s="2"/>
      <c r="BJ10604" s="3"/>
      <c r="BL10604" s="3"/>
      <c r="BN10604" s="3"/>
      <c r="BP10604" s="3"/>
    </row>
    <row r="10605" spans="1:68" x14ac:dyDescent="0.25">
      <c r="A10605" s="1"/>
      <c r="B10605" s="2"/>
      <c r="BJ10605" s="3"/>
      <c r="BL10605" s="3"/>
      <c r="BN10605" s="3"/>
      <c r="BP10605" s="3"/>
    </row>
    <row r="10606" spans="1:68" x14ac:dyDescent="0.25">
      <c r="A10606" s="1"/>
      <c r="B10606" s="2"/>
      <c r="BJ10606" s="3"/>
      <c r="BL10606" s="3"/>
      <c r="BN10606" s="3"/>
      <c r="BP10606" s="3"/>
    </row>
    <row r="10607" spans="1:68" x14ac:dyDescent="0.25">
      <c r="A10607" s="1"/>
      <c r="B10607" s="2"/>
      <c r="BJ10607" s="3"/>
      <c r="BL10607" s="3"/>
      <c r="BN10607" s="3"/>
      <c r="BP10607" s="3"/>
    </row>
    <row r="10608" spans="1:68" x14ac:dyDescent="0.25">
      <c r="A10608" s="1"/>
      <c r="B10608" s="2"/>
      <c r="BJ10608" s="3"/>
      <c r="BL10608" s="3"/>
      <c r="BN10608" s="3"/>
      <c r="BP10608" s="3"/>
    </row>
    <row r="10609" spans="1:68" x14ac:dyDescent="0.25">
      <c r="A10609" s="1"/>
      <c r="B10609" s="2"/>
      <c r="BJ10609" s="3"/>
      <c r="BL10609" s="3"/>
      <c r="BN10609" s="3"/>
      <c r="BP10609" s="3"/>
    </row>
    <row r="10610" spans="1:68" x14ac:dyDescent="0.25">
      <c r="A10610" s="1"/>
      <c r="B10610" s="2"/>
      <c r="BJ10610" s="3"/>
      <c r="BL10610" s="3"/>
      <c r="BN10610" s="3"/>
      <c r="BP10610" s="3"/>
    </row>
    <row r="10611" spans="1:68" x14ac:dyDescent="0.25">
      <c r="A10611" s="1"/>
      <c r="B10611" s="2"/>
      <c r="BJ10611" s="3"/>
      <c r="BL10611" s="3"/>
      <c r="BN10611" s="3"/>
      <c r="BP10611" s="3"/>
    </row>
    <row r="10612" spans="1:68" x14ac:dyDescent="0.25">
      <c r="A10612" s="1"/>
      <c r="B10612" s="2"/>
      <c r="BJ10612" s="3"/>
      <c r="BL10612" s="3"/>
      <c r="BN10612" s="3"/>
      <c r="BP10612" s="3"/>
    </row>
    <row r="10613" spans="1:68" x14ac:dyDescent="0.25">
      <c r="A10613" s="1"/>
      <c r="B10613" s="2"/>
      <c r="BJ10613" s="3"/>
      <c r="BL10613" s="3"/>
      <c r="BN10613" s="3"/>
      <c r="BP10613" s="3"/>
    </row>
    <row r="10614" spans="1:68" x14ac:dyDescent="0.25">
      <c r="A10614" s="1"/>
      <c r="B10614" s="2"/>
      <c r="BJ10614" s="3"/>
      <c r="BL10614" s="3"/>
      <c r="BN10614" s="3"/>
      <c r="BP10614" s="3"/>
    </row>
    <row r="10615" spans="1:68" x14ac:dyDescent="0.25">
      <c r="A10615" s="1"/>
      <c r="B10615" s="2"/>
      <c r="BJ10615" s="3"/>
      <c r="BL10615" s="3"/>
      <c r="BN10615" s="3"/>
      <c r="BP10615" s="3"/>
    </row>
    <row r="10616" spans="1:68" x14ac:dyDescent="0.25">
      <c r="A10616" s="1"/>
      <c r="B10616" s="2"/>
      <c r="BJ10616" s="3"/>
      <c r="BL10616" s="3"/>
      <c r="BN10616" s="3"/>
      <c r="BP10616" s="3"/>
    </row>
    <row r="10617" spans="1:68" x14ac:dyDescent="0.25">
      <c r="A10617" s="1"/>
      <c r="B10617" s="2"/>
      <c r="BJ10617" s="3"/>
      <c r="BL10617" s="3"/>
      <c r="BN10617" s="3"/>
      <c r="BP10617" s="3"/>
    </row>
    <row r="10618" spans="1:68" x14ac:dyDescent="0.25">
      <c r="A10618" s="1"/>
      <c r="B10618" s="2"/>
      <c r="BJ10618" s="3"/>
      <c r="BL10618" s="3"/>
      <c r="BN10618" s="3"/>
      <c r="BP10618" s="3"/>
    </row>
    <row r="10619" spans="1:68" x14ac:dyDescent="0.25">
      <c r="A10619" s="1"/>
      <c r="B10619" s="2"/>
      <c r="BJ10619" s="3"/>
      <c r="BL10619" s="3"/>
      <c r="BN10619" s="3"/>
      <c r="BP10619" s="3"/>
    </row>
    <row r="10620" spans="1:68" x14ac:dyDescent="0.25">
      <c r="A10620" s="1"/>
      <c r="B10620" s="2"/>
      <c r="BJ10620" s="3"/>
      <c r="BL10620" s="3"/>
      <c r="BN10620" s="3"/>
      <c r="BP10620" s="3"/>
    </row>
    <row r="10621" spans="1:68" x14ac:dyDescent="0.25">
      <c r="A10621" s="1"/>
      <c r="B10621" s="2"/>
      <c r="BJ10621" s="3"/>
      <c r="BL10621" s="3"/>
      <c r="BN10621" s="3"/>
      <c r="BP10621" s="3"/>
    </row>
    <row r="10622" spans="1:68" x14ac:dyDescent="0.25">
      <c r="A10622" s="1"/>
      <c r="B10622" s="2"/>
      <c r="BJ10622" s="3"/>
      <c r="BL10622" s="3"/>
      <c r="BN10622" s="3"/>
      <c r="BP10622" s="3"/>
    </row>
    <row r="10623" spans="1:68" x14ac:dyDescent="0.25">
      <c r="A10623" s="1"/>
      <c r="B10623" s="2"/>
      <c r="BJ10623" s="3"/>
      <c r="BL10623" s="3"/>
      <c r="BN10623" s="3"/>
      <c r="BP10623" s="3"/>
    </row>
    <row r="10624" spans="1:68" x14ac:dyDescent="0.25">
      <c r="A10624" s="1"/>
      <c r="B10624" s="2"/>
      <c r="BJ10624" s="3"/>
      <c r="BL10624" s="3"/>
      <c r="BN10624" s="3"/>
      <c r="BP10624" s="3"/>
    </row>
    <row r="10625" spans="1:68" x14ac:dyDescent="0.25">
      <c r="A10625" s="1"/>
      <c r="B10625" s="2"/>
      <c r="BJ10625" s="3"/>
      <c r="BL10625" s="3"/>
      <c r="BN10625" s="3"/>
      <c r="BP10625" s="3"/>
    </row>
    <row r="10626" spans="1:68" x14ac:dyDescent="0.25">
      <c r="A10626" s="1"/>
      <c r="B10626" s="2"/>
      <c r="BJ10626" s="3"/>
      <c r="BL10626" s="3"/>
      <c r="BN10626" s="3"/>
      <c r="BP10626" s="3"/>
    </row>
    <row r="10627" spans="1:68" x14ac:dyDescent="0.25">
      <c r="A10627" s="1"/>
      <c r="B10627" s="2"/>
      <c r="BJ10627" s="3"/>
      <c r="BL10627" s="3"/>
      <c r="BN10627" s="3"/>
      <c r="BP10627" s="3"/>
    </row>
    <row r="10628" spans="1:68" x14ac:dyDescent="0.25">
      <c r="A10628" s="1"/>
      <c r="B10628" s="2"/>
      <c r="BJ10628" s="3"/>
      <c r="BL10628" s="3"/>
      <c r="BN10628" s="3"/>
      <c r="BP10628" s="3"/>
    </row>
    <row r="10629" spans="1:68" x14ac:dyDescent="0.25">
      <c r="A10629" s="1"/>
      <c r="B10629" s="2"/>
      <c r="BJ10629" s="3"/>
      <c r="BL10629" s="3"/>
      <c r="BN10629" s="3"/>
      <c r="BP10629" s="3"/>
    </row>
    <row r="10630" spans="1:68" x14ac:dyDescent="0.25">
      <c r="A10630" s="1"/>
      <c r="B10630" s="2"/>
      <c r="BJ10630" s="3"/>
      <c r="BL10630" s="3"/>
      <c r="BN10630" s="3"/>
      <c r="BP10630" s="3"/>
    </row>
    <row r="10631" spans="1:68" x14ac:dyDescent="0.25">
      <c r="A10631" s="1"/>
      <c r="B10631" s="2"/>
      <c r="BJ10631" s="3"/>
      <c r="BL10631" s="3"/>
      <c r="BN10631" s="3"/>
      <c r="BP10631" s="3"/>
    </row>
    <row r="10632" spans="1:68" x14ac:dyDescent="0.25">
      <c r="A10632" s="1"/>
      <c r="B10632" s="2"/>
      <c r="BJ10632" s="3"/>
      <c r="BL10632" s="3"/>
      <c r="BN10632" s="3"/>
      <c r="BP10632" s="3"/>
    </row>
    <row r="10633" spans="1:68" x14ac:dyDescent="0.25">
      <c r="A10633" s="1"/>
      <c r="B10633" s="2"/>
      <c r="BJ10633" s="3"/>
      <c r="BL10633" s="3"/>
      <c r="BN10633" s="3"/>
      <c r="BP10633" s="3"/>
    </row>
    <row r="10634" spans="1:68" x14ac:dyDescent="0.25">
      <c r="A10634" s="1"/>
      <c r="B10634" s="2"/>
      <c r="BJ10634" s="3"/>
      <c r="BL10634" s="3"/>
      <c r="BN10634" s="3"/>
      <c r="BP10634" s="3"/>
    </row>
    <row r="10635" spans="1:68" x14ac:dyDescent="0.25">
      <c r="A10635" s="1"/>
      <c r="B10635" s="2"/>
      <c r="BJ10635" s="3"/>
      <c r="BL10635" s="3"/>
      <c r="BN10635" s="3"/>
      <c r="BP10635" s="3"/>
    </row>
    <row r="10636" spans="1:68" x14ac:dyDescent="0.25">
      <c r="A10636" s="1"/>
      <c r="B10636" s="2"/>
      <c r="BJ10636" s="3"/>
      <c r="BL10636" s="3"/>
      <c r="BN10636" s="3"/>
      <c r="BP10636" s="3"/>
    </row>
    <row r="10637" spans="1:68" x14ac:dyDescent="0.25">
      <c r="A10637" s="1"/>
      <c r="B10637" s="2"/>
      <c r="BJ10637" s="3"/>
      <c r="BL10637" s="3"/>
      <c r="BN10637" s="3"/>
      <c r="BP10637" s="3"/>
    </row>
    <row r="10638" spans="1:68" x14ac:dyDescent="0.25">
      <c r="A10638" s="1"/>
      <c r="B10638" s="2"/>
      <c r="BJ10638" s="3"/>
      <c r="BL10638" s="3"/>
      <c r="BN10638" s="3"/>
      <c r="BP10638" s="3"/>
    </row>
    <row r="10639" spans="1:68" x14ac:dyDescent="0.25">
      <c r="A10639" s="1"/>
      <c r="B10639" s="2"/>
      <c r="BJ10639" s="3"/>
      <c r="BL10639" s="3"/>
      <c r="BN10639" s="3"/>
      <c r="BP10639" s="3"/>
    </row>
    <row r="10640" spans="1:68" x14ac:dyDescent="0.25">
      <c r="A10640" s="1"/>
      <c r="B10640" s="2"/>
      <c r="BJ10640" s="3"/>
      <c r="BL10640" s="3"/>
      <c r="BN10640" s="3"/>
      <c r="BP10640" s="3"/>
    </row>
    <row r="10641" spans="1:68" x14ac:dyDescent="0.25">
      <c r="A10641" s="1"/>
      <c r="B10641" s="2"/>
      <c r="BJ10641" s="3"/>
      <c r="BL10641" s="3"/>
      <c r="BN10641" s="3"/>
      <c r="BP10641" s="3"/>
    </row>
    <row r="10642" spans="1:68" x14ac:dyDescent="0.25">
      <c r="A10642" s="1"/>
      <c r="B10642" s="2"/>
      <c r="BJ10642" s="3"/>
      <c r="BL10642" s="3"/>
      <c r="BN10642" s="3"/>
      <c r="BP10642" s="3"/>
    </row>
    <row r="10643" spans="1:68" x14ac:dyDescent="0.25">
      <c r="A10643" s="1"/>
      <c r="B10643" s="2"/>
      <c r="BJ10643" s="3"/>
      <c r="BL10643" s="3"/>
      <c r="BN10643" s="3"/>
      <c r="BP10643" s="3"/>
    </row>
    <row r="10644" spans="1:68" x14ac:dyDescent="0.25">
      <c r="A10644" s="1"/>
      <c r="B10644" s="2"/>
      <c r="BJ10644" s="3"/>
      <c r="BL10644" s="3"/>
      <c r="BN10644" s="3"/>
      <c r="BP10644" s="3"/>
    </row>
    <row r="10645" spans="1:68" x14ac:dyDescent="0.25">
      <c r="A10645" s="1"/>
      <c r="B10645" s="2"/>
      <c r="BJ10645" s="3"/>
      <c r="BL10645" s="3"/>
      <c r="BN10645" s="3"/>
      <c r="BP10645" s="3"/>
    </row>
    <row r="10646" spans="1:68" x14ac:dyDescent="0.25">
      <c r="A10646" s="1"/>
      <c r="B10646" s="2"/>
      <c r="BJ10646" s="3"/>
      <c r="BL10646" s="3"/>
      <c r="BN10646" s="3"/>
      <c r="BP10646" s="3"/>
    </row>
    <row r="10647" spans="1:68" x14ac:dyDescent="0.25">
      <c r="A10647" s="1"/>
      <c r="B10647" s="2"/>
      <c r="BJ10647" s="3"/>
      <c r="BL10647" s="3"/>
      <c r="BN10647" s="3"/>
      <c r="BP10647" s="3"/>
    </row>
    <row r="10648" spans="1:68" x14ac:dyDescent="0.25">
      <c r="A10648" s="1"/>
      <c r="B10648" s="2"/>
      <c r="BJ10648" s="3"/>
      <c r="BL10648" s="3"/>
      <c r="BN10648" s="3"/>
      <c r="BP10648" s="3"/>
    </row>
    <row r="10649" spans="1:68" x14ac:dyDescent="0.25">
      <c r="A10649" s="1"/>
      <c r="B10649" s="2"/>
      <c r="BJ10649" s="3"/>
      <c r="BL10649" s="3"/>
      <c r="BN10649" s="3"/>
      <c r="BP10649" s="3"/>
    </row>
    <row r="10650" spans="1:68" x14ac:dyDescent="0.25">
      <c r="A10650" s="1"/>
      <c r="B10650" s="2"/>
      <c r="BJ10650" s="3"/>
      <c r="BL10650" s="3"/>
      <c r="BN10650" s="3"/>
      <c r="BP10650" s="3"/>
    </row>
    <row r="10651" spans="1:68" x14ac:dyDescent="0.25">
      <c r="A10651" s="1"/>
      <c r="B10651" s="2"/>
      <c r="BJ10651" s="3"/>
      <c r="BL10651" s="3"/>
      <c r="BN10651" s="3"/>
      <c r="BP10651" s="3"/>
    </row>
    <row r="10652" spans="1:68" x14ac:dyDescent="0.25">
      <c r="A10652" s="1"/>
      <c r="B10652" s="2"/>
      <c r="BJ10652" s="3"/>
      <c r="BL10652" s="3"/>
      <c r="BN10652" s="3"/>
      <c r="BP10652" s="3"/>
    </row>
    <row r="10653" spans="1:68" x14ac:dyDescent="0.25">
      <c r="A10653" s="1"/>
      <c r="B10653" s="2"/>
      <c r="BJ10653" s="3"/>
      <c r="BL10653" s="3"/>
      <c r="BN10653" s="3"/>
      <c r="BP10653" s="3"/>
    </row>
    <row r="10654" spans="1:68" x14ac:dyDescent="0.25">
      <c r="A10654" s="1"/>
      <c r="B10654" s="2"/>
      <c r="BJ10654" s="3"/>
      <c r="BL10654" s="3"/>
      <c r="BN10654" s="3"/>
      <c r="BP10654" s="3"/>
    </row>
    <row r="10655" spans="1:68" x14ac:dyDescent="0.25">
      <c r="A10655" s="1"/>
      <c r="B10655" s="2"/>
      <c r="BJ10655" s="3"/>
      <c r="BL10655" s="3"/>
      <c r="BN10655" s="3"/>
      <c r="BP10655" s="3"/>
    </row>
    <row r="10656" spans="1:68" x14ac:dyDescent="0.25">
      <c r="A10656" s="1"/>
      <c r="B10656" s="2"/>
      <c r="BJ10656" s="3"/>
      <c r="BL10656" s="3"/>
      <c r="BN10656" s="3"/>
      <c r="BP10656" s="3"/>
    </row>
    <row r="10657" spans="1:68" x14ac:dyDescent="0.25">
      <c r="A10657" s="1"/>
      <c r="B10657" s="2"/>
      <c r="BJ10657" s="3"/>
      <c r="BL10657" s="3"/>
      <c r="BN10657" s="3"/>
      <c r="BP10657" s="3"/>
    </row>
    <row r="10658" spans="1:68" x14ac:dyDescent="0.25">
      <c r="A10658" s="1"/>
      <c r="B10658" s="2"/>
      <c r="BJ10658" s="3"/>
      <c r="BL10658" s="3"/>
      <c r="BN10658" s="3"/>
      <c r="BP10658" s="3"/>
    </row>
    <row r="10659" spans="1:68" x14ac:dyDescent="0.25">
      <c r="A10659" s="1"/>
      <c r="B10659" s="2"/>
      <c r="BJ10659" s="3"/>
      <c r="BL10659" s="3"/>
      <c r="BN10659" s="3"/>
      <c r="BP10659" s="3"/>
    </row>
    <row r="10660" spans="1:68" x14ac:dyDescent="0.25">
      <c r="A10660" s="1"/>
      <c r="B10660" s="2"/>
      <c r="BJ10660" s="3"/>
      <c r="BL10660" s="3"/>
      <c r="BN10660" s="3"/>
      <c r="BP10660" s="3"/>
    </row>
    <row r="10661" spans="1:68" x14ac:dyDescent="0.25">
      <c r="A10661" s="1"/>
      <c r="B10661" s="2"/>
      <c r="BJ10661" s="3"/>
      <c r="BL10661" s="3"/>
      <c r="BN10661" s="3"/>
      <c r="BP10661" s="3"/>
    </row>
    <row r="10662" spans="1:68" x14ac:dyDescent="0.25">
      <c r="A10662" s="1"/>
      <c r="B10662" s="2"/>
      <c r="BJ10662" s="3"/>
      <c r="BL10662" s="3"/>
      <c r="BN10662" s="3"/>
      <c r="BP10662" s="3"/>
    </row>
    <row r="10663" spans="1:68" x14ac:dyDescent="0.25">
      <c r="A10663" s="1"/>
      <c r="B10663" s="2"/>
      <c r="BJ10663" s="3"/>
      <c r="BL10663" s="3"/>
      <c r="BN10663" s="3"/>
      <c r="BP10663" s="3"/>
    </row>
    <row r="10664" spans="1:68" x14ac:dyDescent="0.25">
      <c r="A10664" s="1"/>
      <c r="B10664" s="2"/>
      <c r="BJ10664" s="3"/>
      <c r="BL10664" s="3"/>
      <c r="BN10664" s="3"/>
      <c r="BP10664" s="3"/>
    </row>
    <row r="10665" spans="1:68" x14ac:dyDescent="0.25">
      <c r="A10665" s="1"/>
      <c r="B10665" s="2"/>
      <c r="BJ10665" s="3"/>
      <c r="BL10665" s="3"/>
      <c r="BN10665" s="3"/>
      <c r="BP10665" s="3"/>
    </row>
    <row r="10666" spans="1:68" x14ac:dyDescent="0.25">
      <c r="A10666" s="1"/>
      <c r="B10666" s="2"/>
      <c r="BJ10666" s="3"/>
      <c r="BL10666" s="3"/>
      <c r="BN10666" s="3"/>
      <c r="BP10666" s="3"/>
    </row>
    <row r="10667" spans="1:68" x14ac:dyDescent="0.25">
      <c r="A10667" s="1"/>
      <c r="B10667" s="2"/>
      <c r="BJ10667" s="3"/>
      <c r="BL10667" s="3"/>
      <c r="BN10667" s="3"/>
      <c r="BP10667" s="3"/>
    </row>
    <row r="10668" spans="1:68" x14ac:dyDescent="0.25">
      <c r="A10668" s="1"/>
      <c r="B10668" s="2"/>
      <c r="BJ10668" s="3"/>
      <c r="BL10668" s="3"/>
      <c r="BN10668" s="3"/>
      <c r="BP10668" s="3"/>
    </row>
    <row r="10669" spans="1:68" x14ac:dyDescent="0.25">
      <c r="A10669" s="1"/>
      <c r="B10669" s="2"/>
      <c r="BJ10669" s="3"/>
      <c r="BL10669" s="3"/>
      <c r="BN10669" s="3"/>
      <c r="BP10669" s="3"/>
    </row>
    <row r="10670" spans="1:68" x14ac:dyDescent="0.25">
      <c r="A10670" s="1"/>
      <c r="B10670" s="2"/>
      <c r="BJ10670" s="3"/>
      <c r="BL10670" s="3"/>
      <c r="BN10670" s="3"/>
      <c r="BP10670" s="3"/>
    </row>
    <row r="10671" spans="1:68" x14ac:dyDescent="0.25">
      <c r="A10671" s="1"/>
      <c r="B10671" s="2"/>
      <c r="BJ10671" s="3"/>
      <c r="BL10671" s="3"/>
      <c r="BN10671" s="3"/>
      <c r="BP10671" s="3"/>
    </row>
    <row r="10672" spans="1:68" x14ac:dyDescent="0.25">
      <c r="A10672" s="1"/>
      <c r="B10672" s="2"/>
      <c r="BJ10672" s="3"/>
      <c r="BL10672" s="3"/>
      <c r="BN10672" s="3"/>
      <c r="BP10672" s="3"/>
    </row>
    <row r="10673" spans="1:68" x14ac:dyDescent="0.25">
      <c r="A10673" s="1"/>
      <c r="B10673" s="2"/>
      <c r="BJ10673" s="3"/>
      <c r="BL10673" s="3"/>
      <c r="BN10673" s="3"/>
      <c r="BP10673" s="3"/>
    </row>
    <row r="10674" spans="1:68" x14ac:dyDescent="0.25">
      <c r="A10674" s="1"/>
      <c r="B10674" s="2"/>
      <c r="BJ10674" s="3"/>
      <c r="BL10674" s="3"/>
      <c r="BN10674" s="3"/>
      <c r="BP10674" s="3"/>
    </row>
    <row r="10675" spans="1:68" x14ac:dyDescent="0.25">
      <c r="A10675" s="1"/>
      <c r="B10675" s="2"/>
      <c r="BJ10675" s="3"/>
      <c r="BL10675" s="3"/>
      <c r="BN10675" s="3"/>
      <c r="BP10675" s="3"/>
    </row>
    <row r="10676" spans="1:68" x14ac:dyDescent="0.25">
      <c r="A10676" s="1"/>
      <c r="B10676" s="2"/>
      <c r="BJ10676" s="3"/>
      <c r="BL10676" s="3"/>
      <c r="BN10676" s="3"/>
      <c r="BP10676" s="3"/>
    </row>
    <row r="10677" spans="1:68" x14ac:dyDescent="0.25">
      <c r="A10677" s="1"/>
      <c r="B10677" s="2"/>
      <c r="BJ10677" s="3"/>
      <c r="BL10677" s="3"/>
      <c r="BN10677" s="3"/>
      <c r="BP10677" s="3"/>
    </row>
    <row r="10678" spans="1:68" x14ac:dyDescent="0.25">
      <c r="A10678" s="1"/>
      <c r="B10678" s="2"/>
      <c r="BJ10678" s="3"/>
      <c r="BL10678" s="3"/>
      <c r="BN10678" s="3"/>
      <c r="BP10678" s="3"/>
    </row>
    <row r="10679" spans="1:68" x14ac:dyDescent="0.25">
      <c r="A10679" s="1"/>
      <c r="B10679" s="2"/>
      <c r="BJ10679" s="3"/>
      <c r="BL10679" s="3"/>
      <c r="BN10679" s="3"/>
      <c r="BP10679" s="3"/>
    </row>
    <row r="10680" spans="1:68" x14ac:dyDescent="0.25">
      <c r="A10680" s="1"/>
      <c r="B10680" s="2"/>
      <c r="BJ10680" s="3"/>
      <c r="BL10680" s="3"/>
      <c r="BN10680" s="3"/>
      <c r="BP10680" s="3"/>
    </row>
    <row r="10681" spans="1:68" x14ac:dyDescent="0.25">
      <c r="A10681" s="1"/>
      <c r="B10681" s="2"/>
      <c r="BJ10681" s="3"/>
      <c r="BL10681" s="3"/>
      <c r="BN10681" s="3"/>
      <c r="BP10681" s="3"/>
    </row>
    <row r="10682" spans="1:68" x14ac:dyDescent="0.25">
      <c r="A10682" s="1"/>
      <c r="B10682" s="2"/>
      <c r="BJ10682" s="3"/>
      <c r="BL10682" s="3"/>
      <c r="BN10682" s="3"/>
      <c r="BP10682" s="3"/>
    </row>
    <row r="10683" spans="1:68" x14ac:dyDescent="0.25">
      <c r="A10683" s="1"/>
      <c r="B10683" s="2"/>
      <c r="BJ10683" s="3"/>
      <c r="BL10683" s="3"/>
      <c r="BN10683" s="3"/>
      <c r="BP10683" s="3"/>
    </row>
    <row r="10684" spans="1:68" x14ac:dyDescent="0.25">
      <c r="A10684" s="1"/>
      <c r="B10684" s="2"/>
      <c r="BJ10684" s="3"/>
      <c r="BL10684" s="3"/>
      <c r="BN10684" s="3"/>
      <c r="BP10684" s="3"/>
    </row>
    <row r="10685" spans="1:68" x14ac:dyDescent="0.25">
      <c r="A10685" s="1"/>
      <c r="B10685" s="2"/>
      <c r="BJ10685" s="3"/>
      <c r="BL10685" s="3"/>
      <c r="BN10685" s="3"/>
      <c r="BP10685" s="3"/>
    </row>
    <row r="10686" spans="1:68" x14ac:dyDescent="0.25">
      <c r="A10686" s="1"/>
      <c r="B10686" s="2"/>
      <c r="BJ10686" s="3"/>
      <c r="BL10686" s="3"/>
      <c r="BN10686" s="3"/>
      <c r="BP10686" s="3"/>
    </row>
    <row r="10687" spans="1:68" x14ac:dyDescent="0.25">
      <c r="A10687" s="1"/>
      <c r="B10687" s="2"/>
      <c r="BJ10687" s="3"/>
      <c r="BL10687" s="3"/>
      <c r="BN10687" s="3"/>
      <c r="BP10687" s="3"/>
    </row>
    <row r="10688" spans="1:68" x14ac:dyDescent="0.25">
      <c r="A10688" s="1"/>
      <c r="B10688" s="2"/>
      <c r="BJ10688" s="3"/>
      <c r="BL10688" s="3"/>
      <c r="BN10688" s="3"/>
      <c r="BP10688" s="3"/>
    </row>
    <row r="10689" spans="1:68" x14ac:dyDescent="0.25">
      <c r="A10689" s="1"/>
      <c r="B10689" s="2"/>
      <c r="BJ10689" s="3"/>
      <c r="BL10689" s="3"/>
      <c r="BN10689" s="3"/>
      <c r="BP10689" s="3"/>
    </row>
    <row r="10690" spans="1:68" x14ac:dyDescent="0.25">
      <c r="A10690" s="1"/>
      <c r="B10690" s="2"/>
      <c r="BJ10690" s="3"/>
      <c r="BL10690" s="3"/>
      <c r="BN10690" s="3"/>
      <c r="BP10690" s="3"/>
    </row>
    <row r="10691" spans="1:68" x14ac:dyDescent="0.25">
      <c r="A10691" s="1"/>
      <c r="B10691" s="2"/>
      <c r="BJ10691" s="3"/>
      <c r="BL10691" s="3"/>
      <c r="BN10691" s="3"/>
      <c r="BP10691" s="3"/>
    </row>
    <row r="10692" spans="1:68" x14ac:dyDescent="0.25">
      <c r="A10692" s="1"/>
      <c r="B10692" s="2"/>
      <c r="BJ10692" s="3"/>
      <c r="BL10692" s="3"/>
      <c r="BN10692" s="3"/>
      <c r="BP10692" s="3"/>
    </row>
    <row r="10693" spans="1:68" x14ac:dyDescent="0.25">
      <c r="A10693" s="1"/>
      <c r="B10693" s="2"/>
      <c r="BJ10693" s="3"/>
      <c r="BL10693" s="3"/>
      <c r="BN10693" s="3"/>
      <c r="BP10693" s="3"/>
    </row>
    <row r="10694" spans="1:68" x14ac:dyDescent="0.25">
      <c r="A10694" s="1"/>
      <c r="B10694" s="2"/>
      <c r="BJ10694" s="3"/>
      <c r="BL10694" s="3"/>
      <c r="BN10694" s="3"/>
      <c r="BP10694" s="3"/>
    </row>
    <row r="10695" spans="1:68" x14ac:dyDescent="0.25">
      <c r="A10695" s="1"/>
      <c r="B10695" s="2"/>
      <c r="BJ10695" s="3"/>
      <c r="BL10695" s="3"/>
      <c r="BN10695" s="3"/>
      <c r="BP10695" s="3"/>
    </row>
    <row r="10696" spans="1:68" x14ac:dyDescent="0.25">
      <c r="A10696" s="1"/>
      <c r="B10696" s="2"/>
      <c r="BJ10696" s="3"/>
      <c r="BL10696" s="3"/>
      <c r="BN10696" s="3"/>
      <c r="BP10696" s="3"/>
    </row>
    <row r="10697" spans="1:68" x14ac:dyDescent="0.25">
      <c r="A10697" s="1"/>
      <c r="B10697" s="2"/>
      <c r="BJ10697" s="3"/>
      <c r="BL10697" s="3"/>
      <c r="BN10697" s="3"/>
      <c r="BP10697" s="3"/>
    </row>
    <row r="10698" spans="1:68" x14ac:dyDescent="0.25">
      <c r="A10698" s="1"/>
      <c r="B10698" s="2"/>
      <c r="BJ10698" s="3"/>
      <c r="BL10698" s="3"/>
      <c r="BN10698" s="3"/>
      <c r="BP10698" s="3"/>
    </row>
    <row r="10699" spans="1:68" x14ac:dyDescent="0.25">
      <c r="A10699" s="1"/>
      <c r="B10699" s="2"/>
      <c r="BJ10699" s="3"/>
      <c r="BL10699" s="3"/>
      <c r="BN10699" s="3"/>
      <c r="BP10699" s="3"/>
    </row>
    <row r="10700" spans="1:68" x14ac:dyDescent="0.25">
      <c r="A10700" s="1"/>
      <c r="B10700" s="2"/>
      <c r="BJ10700" s="3"/>
      <c r="BL10700" s="3"/>
      <c r="BN10700" s="3"/>
      <c r="BP10700" s="3"/>
    </row>
    <row r="10701" spans="1:68" x14ac:dyDescent="0.25">
      <c r="A10701" s="1"/>
      <c r="B10701" s="2"/>
      <c r="BJ10701" s="3"/>
      <c r="BL10701" s="3"/>
      <c r="BN10701" s="3"/>
      <c r="BP10701" s="3"/>
    </row>
    <row r="10702" spans="1:68" x14ac:dyDescent="0.25">
      <c r="A10702" s="1"/>
      <c r="B10702" s="2"/>
      <c r="BJ10702" s="3"/>
      <c r="BL10702" s="3"/>
      <c r="BN10702" s="3"/>
      <c r="BP10702" s="3"/>
    </row>
    <row r="10703" spans="1:68" x14ac:dyDescent="0.25">
      <c r="A10703" s="1"/>
      <c r="B10703" s="2"/>
      <c r="BJ10703" s="3"/>
      <c r="BL10703" s="3"/>
      <c r="BN10703" s="3"/>
      <c r="BP10703" s="3"/>
    </row>
    <row r="10704" spans="1:68" x14ac:dyDescent="0.25">
      <c r="A10704" s="1"/>
      <c r="B10704" s="2"/>
      <c r="BJ10704" s="3"/>
      <c r="BL10704" s="3"/>
      <c r="BN10704" s="3"/>
      <c r="BP10704" s="3"/>
    </row>
    <row r="10705" spans="1:68" x14ac:dyDescent="0.25">
      <c r="A10705" s="1"/>
      <c r="B10705" s="2"/>
      <c r="BJ10705" s="3"/>
      <c r="BL10705" s="3"/>
      <c r="BN10705" s="3"/>
      <c r="BP10705" s="3"/>
    </row>
    <row r="10706" spans="1:68" x14ac:dyDescent="0.25">
      <c r="A10706" s="1"/>
      <c r="B10706" s="2"/>
      <c r="BJ10706" s="3"/>
      <c r="BL10706" s="3"/>
      <c r="BN10706" s="3"/>
      <c r="BP10706" s="3"/>
    </row>
    <row r="10707" spans="1:68" x14ac:dyDescent="0.25">
      <c r="A10707" s="1"/>
      <c r="B10707" s="2"/>
      <c r="BJ10707" s="3"/>
      <c r="BL10707" s="3"/>
      <c r="BN10707" s="3"/>
      <c r="BP10707" s="3"/>
    </row>
    <row r="10708" spans="1:68" x14ac:dyDescent="0.25">
      <c r="A10708" s="1"/>
      <c r="B10708" s="2"/>
      <c r="BJ10708" s="3"/>
      <c r="BL10708" s="3"/>
      <c r="BN10708" s="3"/>
      <c r="BP10708" s="3"/>
    </row>
    <row r="10709" spans="1:68" x14ac:dyDescent="0.25">
      <c r="A10709" s="1"/>
      <c r="B10709" s="2"/>
      <c r="BJ10709" s="3"/>
      <c r="BL10709" s="3"/>
      <c r="BN10709" s="3"/>
      <c r="BP10709" s="3"/>
    </row>
    <row r="10710" spans="1:68" x14ac:dyDescent="0.25">
      <c r="A10710" s="1"/>
      <c r="B10710" s="2"/>
      <c r="BJ10710" s="3"/>
      <c r="BL10710" s="3"/>
      <c r="BN10710" s="3"/>
      <c r="BP10710" s="3"/>
    </row>
    <row r="10711" spans="1:68" x14ac:dyDescent="0.25">
      <c r="A10711" s="1"/>
      <c r="B10711" s="2"/>
      <c r="BJ10711" s="3"/>
      <c r="BL10711" s="3"/>
      <c r="BN10711" s="3"/>
      <c r="BP10711" s="3"/>
    </row>
    <row r="10712" spans="1:68" x14ac:dyDescent="0.25">
      <c r="A10712" s="1"/>
      <c r="B10712" s="2"/>
      <c r="BJ10712" s="3"/>
      <c r="BL10712" s="3"/>
      <c r="BN10712" s="3"/>
      <c r="BP10712" s="3"/>
    </row>
    <row r="10713" spans="1:68" x14ac:dyDescent="0.25">
      <c r="A10713" s="1"/>
      <c r="B10713" s="2"/>
      <c r="BJ10713" s="3"/>
      <c r="BL10713" s="3"/>
      <c r="BN10713" s="3"/>
      <c r="BP10713" s="3"/>
    </row>
    <row r="10714" spans="1:68" x14ac:dyDescent="0.25">
      <c r="A10714" s="1"/>
      <c r="B10714" s="2"/>
      <c r="BJ10714" s="3"/>
      <c r="BL10714" s="3"/>
      <c r="BN10714" s="3"/>
      <c r="BP10714" s="3"/>
    </row>
    <row r="10715" spans="1:68" x14ac:dyDescent="0.25">
      <c r="A10715" s="1"/>
      <c r="B10715" s="2"/>
      <c r="BJ10715" s="3"/>
      <c r="BL10715" s="3"/>
      <c r="BN10715" s="3"/>
      <c r="BP10715" s="3"/>
    </row>
    <row r="10716" spans="1:68" x14ac:dyDescent="0.25">
      <c r="A10716" s="1"/>
      <c r="B10716" s="2"/>
      <c r="BJ10716" s="3"/>
      <c r="BL10716" s="3"/>
      <c r="BN10716" s="3"/>
      <c r="BP10716" s="3"/>
    </row>
    <row r="10717" spans="1:68" x14ac:dyDescent="0.25">
      <c r="A10717" s="1"/>
      <c r="B10717" s="2"/>
      <c r="BJ10717" s="3"/>
      <c r="BL10717" s="3"/>
      <c r="BN10717" s="3"/>
      <c r="BP10717" s="3"/>
    </row>
    <row r="10718" spans="1:68" x14ac:dyDescent="0.25">
      <c r="A10718" s="1"/>
      <c r="B10718" s="2"/>
      <c r="BJ10718" s="3"/>
      <c r="BL10718" s="3"/>
      <c r="BN10718" s="3"/>
      <c r="BP10718" s="3"/>
    </row>
    <row r="10719" spans="1:68" x14ac:dyDescent="0.25">
      <c r="A10719" s="1"/>
      <c r="B10719" s="2"/>
      <c r="BJ10719" s="3"/>
      <c r="BL10719" s="3"/>
      <c r="BN10719" s="3"/>
      <c r="BP10719" s="3"/>
    </row>
    <row r="10720" spans="1:68" x14ac:dyDescent="0.25">
      <c r="A10720" s="1"/>
      <c r="B10720" s="2"/>
      <c r="BJ10720" s="3"/>
      <c r="BL10720" s="3"/>
      <c r="BN10720" s="3"/>
      <c r="BP10720" s="3"/>
    </row>
    <row r="10721" spans="1:68" x14ac:dyDescent="0.25">
      <c r="A10721" s="1"/>
      <c r="B10721" s="2"/>
      <c r="BJ10721" s="3"/>
      <c r="BL10721" s="3"/>
      <c r="BN10721" s="3"/>
      <c r="BP10721" s="3"/>
    </row>
    <row r="10722" spans="1:68" x14ac:dyDescent="0.25">
      <c r="A10722" s="1"/>
      <c r="B10722" s="2"/>
      <c r="BJ10722" s="3"/>
      <c r="BL10722" s="3"/>
      <c r="BN10722" s="3"/>
      <c r="BP10722" s="3"/>
    </row>
    <row r="10723" spans="1:68" x14ac:dyDescent="0.25">
      <c r="A10723" s="1"/>
      <c r="B10723" s="2"/>
      <c r="BJ10723" s="3"/>
      <c r="BL10723" s="3"/>
      <c r="BN10723" s="3"/>
      <c r="BP10723" s="3"/>
    </row>
    <row r="10724" spans="1:68" x14ac:dyDescent="0.25">
      <c r="A10724" s="1"/>
      <c r="B10724" s="2"/>
      <c r="BJ10724" s="3"/>
      <c r="BL10724" s="3"/>
      <c r="BN10724" s="3"/>
      <c r="BP10724" s="3"/>
    </row>
    <row r="10725" spans="1:68" x14ac:dyDescent="0.25">
      <c r="A10725" s="1"/>
      <c r="B10725" s="2"/>
      <c r="BJ10725" s="3"/>
      <c r="BL10725" s="3"/>
      <c r="BN10725" s="3"/>
      <c r="BP10725" s="3"/>
    </row>
    <row r="10726" spans="1:68" x14ac:dyDescent="0.25">
      <c r="A10726" s="1"/>
      <c r="B10726" s="2"/>
      <c r="BJ10726" s="3"/>
      <c r="BL10726" s="3"/>
      <c r="BN10726" s="3"/>
      <c r="BP10726" s="3"/>
    </row>
    <row r="10727" spans="1:68" x14ac:dyDescent="0.25">
      <c r="A10727" s="1"/>
      <c r="B10727" s="2"/>
      <c r="BJ10727" s="3"/>
      <c r="BL10727" s="3"/>
      <c r="BN10727" s="3"/>
      <c r="BP10727" s="3"/>
    </row>
    <row r="10728" spans="1:68" x14ac:dyDescent="0.25">
      <c r="A10728" s="1"/>
      <c r="B10728" s="2"/>
      <c r="BJ10728" s="3"/>
      <c r="BL10728" s="3"/>
      <c r="BN10728" s="3"/>
      <c r="BP10728" s="3"/>
    </row>
    <row r="10729" spans="1:68" x14ac:dyDescent="0.25">
      <c r="A10729" s="1"/>
      <c r="B10729" s="2"/>
      <c r="BJ10729" s="3"/>
      <c r="BL10729" s="3"/>
      <c r="BN10729" s="3"/>
      <c r="BP10729" s="3"/>
    </row>
    <row r="10730" spans="1:68" x14ac:dyDescent="0.25">
      <c r="A10730" s="1"/>
      <c r="B10730" s="2"/>
      <c r="BJ10730" s="3"/>
      <c r="BL10730" s="3"/>
      <c r="BN10730" s="3"/>
      <c r="BP10730" s="3"/>
    </row>
    <row r="10731" spans="1:68" x14ac:dyDescent="0.25">
      <c r="A10731" s="1"/>
      <c r="B10731" s="2"/>
      <c r="BJ10731" s="3"/>
      <c r="BL10731" s="3"/>
      <c r="BN10731" s="3"/>
      <c r="BP10731" s="3"/>
    </row>
    <row r="10732" spans="1:68" x14ac:dyDescent="0.25">
      <c r="A10732" s="1"/>
      <c r="B10732" s="2"/>
      <c r="BJ10732" s="3"/>
      <c r="BL10732" s="3"/>
      <c r="BN10732" s="3"/>
      <c r="BP10732" s="3"/>
    </row>
    <row r="10733" spans="1:68" x14ac:dyDescent="0.25">
      <c r="A10733" s="1"/>
      <c r="B10733" s="2"/>
      <c r="BJ10733" s="3"/>
      <c r="BL10733" s="3"/>
      <c r="BN10733" s="3"/>
      <c r="BP10733" s="3"/>
    </row>
    <row r="10734" spans="1:68" x14ac:dyDescent="0.25">
      <c r="A10734" s="1"/>
      <c r="B10734" s="2"/>
      <c r="BJ10734" s="3"/>
      <c r="BL10734" s="3"/>
      <c r="BN10734" s="3"/>
      <c r="BP10734" s="3"/>
    </row>
    <row r="10735" spans="1:68" x14ac:dyDescent="0.25">
      <c r="A10735" s="1"/>
      <c r="B10735" s="2"/>
      <c r="BJ10735" s="3"/>
      <c r="BL10735" s="3"/>
      <c r="BN10735" s="3"/>
      <c r="BP10735" s="3"/>
    </row>
    <row r="10736" spans="1:68" x14ac:dyDescent="0.25">
      <c r="A10736" s="1"/>
      <c r="B10736" s="2"/>
      <c r="BJ10736" s="3"/>
      <c r="BL10736" s="3"/>
      <c r="BN10736" s="3"/>
      <c r="BP10736" s="3"/>
    </row>
    <row r="10737" spans="1:68" x14ac:dyDescent="0.25">
      <c r="A10737" s="1"/>
      <c r="B10737" s="2"/>
      <c r="BJ10737" s="3"/>
      <c r="BL10737" s="3"/>
      <c r="BN10737" s="3"/>
      <c r="BP10737" s="3"/>
    </row>
    <row r="10738" spans="1:68" x14ac:dyDescent="0.25">
      <c r="A10738" s="1"/>
      <c r="B10738" s="2"/>
      <c r="BJ10738" s="3"/>
      <c r="BL10738" s="3"/>
      <c r="BN10738" s="3"/>
      <c r="BP10738" s="3"/>
    </row>
    <row r="10739" spans="1:68" x14ac:dyDescent="0.25">
      <c r="A10739" s="1"/>
      <c r="B10739" s="2"/>
      <c r="BJ10739" s="3"/>
      <c r="BL10739" s="3"/>
      <c r="BN10739" s="3"/>
      <c r="BP10739" s="3"/>
    </row>
    <row r="10740" spans="1:68" x14ac:dyDescent="0.25">
      <c r="A10740" s="1"/>
      <c r="B10740" s="2"/>
      <c r="BJ10740" s="3"/>
      <c r="BL10740" s="3"/>
      <c r="BN10740" s="3"/>
      <c r="BP10740" s="3"/>
    </row>
    <row r="10741" spans="1:68" x14ac:dyDescent="0.25">
      <c r="A10741" s="1"/>
      <c r="B10741" s="2"/>
      <c r="BJ10741" s="3"/>
      <c r="BL10741" s="3"/>
      <c r="BN10741" s="3"/>
      <c r="BP10741" s="3"/>
    </row>
    <row r="10742" spans="1:68" x14ac:dyDescent="0.25">
      <c r="A10742" s="1"/>
      <c r="B10742" s="2"/>
      <c r="BJ10742" s="3"/>
      <c r="BL10742" s="3"/>
      <c r="BN10742" s="3"/>
      <c r="BP10742" s="3"/>
    </row>
    <row r="10743" spans="1:68" x14ac:dyDescent="0.25">
      <c r="A10743" s="1"/>
      <c r="B10743" s="2"/>
      <c r="BJ10743" s="3"/>
      <c r="BL10743" s="3"/>
      <c r="BN10743" s="3"/>
      <c r="BP10743" s="3"/>
    </row>
    <row r="10744" spans="1:68" x14ac:dyDescent="0.25">
      <c r="A10744" s="1"/>
      <c r="B10744" s="2"/>
      <c r="BJ10744" s="3"/>
      <c r="BL10744" s="3"/>
      <c r="BN10744" s="3"/>
      <c r="BP10744" s="3"/>
    </row>
    <row r="10745" spans="1:68" x14ac:dyDescent="0.25">
      <c r="A10745" s="1"/>
      <c r="B10745" s="2"/>
      <c r="BJ10745" s="3"/>
      <c r="BL10745" s="3"/>
      <c r="BN10745" s="3"/>
      <c r="BP10745" s="3"/>
    </row>
    <row r="10746" spans="1:68" x14ac:dyDescent="0.25">
      <c r="A10746" s="1"/>
      <c r="B10746" s="2"/>
      <c r="BJ10746" s="3"/>
      <c r="BL10746" s="3"/>
      <c r="BN10746" s="3"/>
      <c r="BP10746" s="3"/>
    </row>
    <row r="10747" spans="1:68" x14ac:dyDescent="0.25">
      <c r="A10747" s="1"/>
      <c r="B10747" s="2"/>
      <c r="BJ10747" s="3"/>
      <c r="BL10747" s="3"/>
      <c r="BN10747" s="3"/>
      <c r="BP10747" s="3"/>
    </row>
    <row r="10748" spans="1:68" x14ac:dyDescent="0.25">
      <c r="A10748" s="1"/>
      <c r="B10748" s="2"/>
      <c r="BJ10748" s="3"/>
      <c r="BL10748" s="3"/>
      <c r="BN10748" s="3"/>
      <c r="BP10748" s="3"/>
    </row>
    <row r="10749" spans="1:68" x14ac:dyDescent="0.25">
      <c r="A10749" s="1"/>
      <c r="B10749" s="2"/>
      <c r="BJ10749" s="3"/>
      <c r="BL10749" s="3"/>
      <c r="BN10749" s="3"/>
      <c r="BP10749" s="3"/>
    </row>
    <row r="10750" spans="1:68" x14ac:dyDescent="0.25">
      <c r="A10750" s="1"/>
      <c r="B10750" s="2"/>
      <c r="BJ10750" s="3"/>
      <c r="BL10750" s="3"/>
      <c r="BN10750" s="3"/>
      <c r="BP10750" s="3"/>
    </row>
    <row r="10751" spans="1:68" x14ac:dyDescent="0.25">
      <c r="A10751" s="1"/>
      <c r="B10751" s="2"/>
      <c r="BJ10751" s="3"/>
      <c r="BL10751" s="3"/>
      <c r="BN10751" s="3"/>
      <c r="BP10751" s="3"/>
    </row>
    <row r="10752" spans="1:68" x14ac:dyDescent="0.25">
      <c r="A10752" s="1"/>
      <c r="B10752" s="2"/>
      <c r="BJ10752" s="3"/>
      <c r="BL10752" s="3"/>
      <c r="BN10752" s="3"/>
      <c r="BP10752" s="3"/>
    </row>
    <row r="10753" spans="1:68" x14ac:dyDescent="0.25">
      <c r="A10753" s="1"/>
      <c r="B10753" s="2"/>
      <c r="BJ10753" s="3"/>
      <c r="BL10753" s="3"/>
      <c r="BN10753" s="3"/>
      <c r="BP10753" s="3"/>
    </row>
    <row r="10754" spans="1:68" x14ac:dyDescent="0.25">
      <c r="A10754" s="1"/>
      <c r="B10754" s="2"/>
      <c r="BJ10754" s="3"/>
      <c r="BL10754" s="3"/>
      <c r="BN10754" s="3"/>
      <c r="BP10754" s="3"/>
    </row>
    <row r="10755" spans="1:68" x14ac:dyDescent="0.25">
      <c r="A10755" s="1"/>
      <c r="B10755" s="2"/>
      <c r="BJ10755" s="3"/>
      <c r="BL10755" s="3"/>
      <c r="BN10755" s="3"/>
      <c r="BP10755" s="3"/>
    </row>
    <row r="10756" spans="1:68" x14ac:dyDescent="0.25">
      <c r="A10756" s="1"/>
      <c r="B10756" s="2"/>
      <c r="BJ10756" s="3"/>
      <c r="BL10756" s="3"/>
      <c r="BN10756" s="3"/>
      <c r="BP10756" s="3"/>
    </row>
    <row r="10757" spans="1:68" x14ac:dyDescent="0.25">
      <c r="A10757" s="1"/>
      <c r="B10757" s="2"/>
      <c r="BJ10757" s="3"/>
      <c r="BL10757" s="3"/>
      <c r="BN10757" s="3"/>
      <c r="BP10757" s="3"/>
    </row>
    <row r="10758" spans="1:68" x14ac:dyDescent="0.25">
      <c r="A10758" s="1"/>
      <c r="B10758" s="2"/>
      <c r="BJ10758" s="3"/>
      <c r="BL10758" s="3"/>
      <c r="BN10758" s="3"/>
      <c r="BP10758" s="3"/>
    </row>
    <row r="10759" spans="1:68" x14ac:dyDescent="0.25">
      <c r="A10759" s="1"/>
      <c r="B10759" s="2"/>
      <c r="BJ10759" s="3"/>
      <c r="BL10759" s="3"/>
      <c r="BN10759" s="3"/>
      <c r="BP10759" s="3"/>
    </row>
    <row r="10760" spans="1:68" x14ac:dyDescent="0.25">
      <c r="A10760" s="1"/>
      <c r="B10760" s="2"/>
      <c r="BJ10760" s="3"/>
      <c r="BL10760" s="3"/>
      <c r="BN10760" s="3"/>
      <c r="BP10760" s="3"/>
    </row>
    <row r="10761" spans="1:68" x14ac:dyDescent="0.25">
      <c r="A10761" s="1"/>
      <c r="B10761" s="2"/>
      <c r="BJ10761" s="3"/>
      <c r="BL10761" s="3"/>
      <c r="BN10761" s="3"/>
      <c r="BP10761" s="3"/>
    </row>
    <row r="10762" spans="1:68" x14ac:dyDescent="0.25">
      <c r="A10762" s="1"/>
      <c r="B10762" s="2"/>
      <c r="BJ10762" s="3"/>
      <c r="BL10762" s="3"/>
      <c r="BN10762" s="3"/>
      <c r="BP10762" s="3"/>
    </row>
    <row r="10763" spans="1:68" x14ac:dyDescent="0.25">
      <c r="A10763" s="1"/>
      <c r="B10763" s="2"/>
      <c r="BJ10763" s="3"/>
      <c r="BL10763" s="3"/>
      <c r="BN10763" s="3"/>
      <c r="BP10763" s="3"/>
    </row>
    <row r="10764" spans="1:68" x14ac:dyDescent="0.25">
      <c r="A10764" s="1"/>
      <c r="B10764" s="2"/>
      <c r="BJ10764" s="3"/>
      <c r="BL10764" s="3"/>
      <c r="BN10764" s="3"/>
      <c r="BP10764" s="3"/>
    </row>
    <row r="10765" spans="1:68" x14ac:dyDescent="0.25">
      <c r="A10765" s="1"/>
      <c r="B10765" s="2"/>
      <c r="BJ10765" s="3"/>
      <c r="BL10765" s="3"/>
      <c r="BN10765" s="3"/>
      <c r="BP10765" s="3"/>
    </row>
    <row r="10766" spans="1:68" x14ac:dyDescent="0.25">
      <c r="A10766" s="1"/>
      <c r="B10766" s="2"/>
      <c r="BJ10766" s="3"/>
      <c r="BL10766" s="3"/>
      <c r="BN10766" s="3"/>
      <c r="BP10766" s="3"/>
    </row>
    <row r="10767" spans="1:68" x14ac:dyDescent="0.25">
      <c r="A10767" s="1"/>
      <c r="B10767" s="2"/>
      <c r="BJ10767" s="3"/>
      <c r="BL10767" s="3"/>
      <c r="BN10767" s="3"/>
      <c r="BP10767" s="3"/>
    </row>
    <row r="10768" spans="1:68" x14ac:dyDescent="0.25">
      <c r="A10768" s="1"/>
      <c r="B10768" s="2"/>
      <c r="BJ10768" s="3"/>
      <c r="BL10768" s="3"/>
      <c r="BN10768" s="3"/>
      <c r="BP10768" s="3"/>
    </row>
    <row r="10769" spans="1:68" x14ac:dyDescent="0.25">
      <c r="A10769" s="1"/>
      <c r="B10769" s="2"/>
      <c r="BJ10769" s="3"/>
      <c r="BL10769" s="3"/>
      <c r="BN10769" s="3"/>
      <c r="BP10769" s="3"/>
    </row>
    <row r="10770" spans="1:68" x14ac:dyDescent="0.25">
      <c r="A10770" s="1"/>
      <c r="B10770" s="2"/>
      <c r="BJ10770" s="3"/>
      <c r="BL10770" s="3"/>
      <c r="BN10770" s="3"/>
      <c r="BP10770" s="3"/>
    </row>
    <row r="10771" spans="1:68" x14ac:dyDescent="0.25">
      <c r="A10771" s="1"/>
      <c r="B10771" s="2"/>
      <c r="BJ10771" s="3"/>
      <c r="BL10771" s="3"/>
      <c r="BN10771" s="3"/>
      <c r="BP10771" s="3"/>
    </row>
    <row r="10772" spans="1:68" x14ac:dyDescent="0.25">
      <c r="A10772" s="1"/>
      <c r="B10772" s="2"/>
      <c r="BJ10772" s="3"/>
      <c r="BL10772" s="3"/>
      <c r="BN10772" s="3"/>
      <c r="BP10772" s="3"/>
    </row>
    <row r="10773" spans="1:68" x14ac:dyDescent="0.25">
      <c r="A10773" s="1"/>
      <c r="B10773" s="2"/>
      <c r="BJ10773" s="3"/>
      <c r="BL10773" s="3"/>
      <c r="BN10773" s="3"/>
      <c r="BP10773" s="3"/>
    </row>
    <row r="10774" spans="1:68" x14ac:dyDescent="0.25">
      <c r="A10774" s="1"/>
      <c r="B10774" s="2"/>
      <c r="BJ10774" s="3"/>
      <c r="BL10774" s="3"/>
      <c r="BN10774" s="3"/>
      <c r="BP10774" s="3"/>
    </row>
    <row r="10775" spans="1:68" x14ac:dyDescent="0.25">
      <c r="A10775" s="1"/>
      <c r="B10775" s="2"/>
      <c r="BJ10775" s="3"/>
      <c r="BL10775" s="3"/>
      <c r="BN10775" s="3"/>
      <c r="BP10775" s="3"/>
    </row>
    <row r="10776" spans="1:68" x14ac:dyDescent="0.25">
      <c r="A10776" s="1"/>
      <c r="B10776" s="2"/>
      <c r="BJ10776" s="3"/>
      <c r="BL10776" s="3"/>
      <c r="BN10776" s="3"/>
      <c r="BP10776" s="3"/>
    </row>
    <row r="10777" spans="1:68" x14ac:dyDescent="0.25">
      <c r="A10777" s="1"/>
      <c r="B10777" s="2"/>
      <c r="BJ10777" s="3"/>
      <c r="BL10777" s="3"/>
      <c r="BN10777" s="3"/>
      <c r="BP10777" s="3"/>
    </row>
    <row r="10778" spans="1:68" x14ac:dyDescent="0.25">
      <c r="A10778" s="1"/>
      <c r="B10778" s="2"/>
      <c r="BJ10778" s="3"/>
      <c r="BL10778" s="3"/>
      <c r="BN10778" s="3"/>
      <c r="BP10778" s="3"/>
    </row>
    <row r="10779" spans="1:68" x14ac:dyDescent="0.25">
      <c r="A10779" s="1"/>
      <c r="B10779" s="2"/>
      <c r="BJ10779" s="3"/>
      <c r="BL10779" s="3"/>
      <c r="BN10779" s="3"/>
      <c r="BP10779" s="3"/>
    </row>
    <row r="10780" spans="1:68" x14ac:dyDescent="0.25">
      <c r="A10780" s="1"/>
      <c r="B10780" s="2"/>
      <c r="BJ10780" s="3"/>
      <c r="BL10780" s="3"/>
      <c r="BN10780" s="3"/>
      <c r="BP10780" s="3"/>
    </row>
    <row r="10781" spans="1:68" x14ac:dyDescent="0.25">
      <c r="A10781" s="1"/>
      <c r="B10781" s="2"/>
      <c r="BJ10781" s="3"/>
      <c r="BL10781" s="3"/>
      <c r="BN10781" s="3"/>
      <c r="BP10781" s="3"/>
    </row>
    <row r="10782" spans="1:68" x14ac:dyDescent="0.25">
      <c r="A10782" s="1"/>
      <c r="B10782" s="2"/>
      <c r="BJ10782" s="3"/>
      <c r="BL10782" s="3"/>
      <c r="BN10782" s="3"/>
      <c r="BP10782" s="3"/>
    </row>
    <row r="10783" spans="1:68" x14ac:dyDescent="0.25">
      <c r="A10783" s="1"/>
      <c r="B10783" s="2"/>
      <c r="BJ10783" s="3"/>
      <c r="BL10783" s="3"/>
      <c r="BN10783" s="3"/>
      <c r="BP10783" s="3"/>
    </row>
    <row r="10784" spans="1:68" x14ac:dyDescent="0.25">
      <c r="A10784" s="1"/>
      <c r="B10784" s="2"/>
      <c r="BJ10784" s="3"/>
      <c r="BL10784" s="3"/>
      <c r="BN10784" s="3"/>
      <c r="BP10784" s="3"/>
    </row>
    <row r="10785" spans="1:68" x14ac:dyDescent="0.25">
      <c r="A10785" s="1"/>
      <c r="B10785" s="2"/>
      <c r="BJ10785" s="3"/>
      <c r="BL10785" s="3"/>
      <c r="BN10785" s="3"/>
      <c r="BP10785" s="3"/>
    </row>
    <row r="10786" spans="1:68" x14ac:dyDescent="0.25">
      <c r="A10786" s="1"/>
      <c r="B10786" s="2"/>
      <c r="BJ10786" s="3"/>
      <c r="BL10786" s="3"/>
      <c r="BN10786" s="3"/>
      <c r="BP10786" s="3"/>
    </row>
    <row r="10787" spans="1:68" x14ac:dyDescent="0.25">
      <c r="A10787" s="1"/>
      <c r="B10787" s="2"/>
      <c r="BJ10787" s="3"/>
      <c r="BL10787" s="3"/>
      <c r="BN10787" s="3"/>
      <c r="BP10787" s="3"/>
    </row>
    <row r="10788" spans="1:68" x14ac:dyDescent="0.25">
      <c r="A10788" s="1"/>
      <c r="B10788" s="2"/>
      <c r="BJ10788" s="3"/>
      <c r="BL10788" s="3"/>
      <c r="BN10788" s="3"/>
      <c r="BP10788" s="3"/>
    </row>
    <row r="10789" spans="1:68" x14ac:dyDescent="0.25">
      <c r="A10789" s="1"/>
      <c r="B10789" s="2"/>
      <c r="BJ10789" s="3"/>
      <c r="BL10789" s="3"/>
      <c r="BN10789" s="3"/>
      <c r="BP10789" s="3"/>
    </row>
    <row r="10790" spans="1:68" x14ac:dyDescent="0.25">
      <c r="A10790" s="1"/>
      <c r="B10790" s="2"/>
      <c r="BJ10790" s="3"/>
      <c r="BL10790" s="3"/>
      <c r="BN10790" s="3"/>
      <c r="BP10790" s="3"/>
    </row>
    <row r="10791" spans="1:68" x14ac:dyDescent="0.25">
      <c r="A10791" s="1"/>
      <c r="B10791" s="2"/>
      <c r="BJ10791" s="3"/>
      <c r="BL10791" s="3"/>
      <c r="BN10791" s="3"/>
      <c r="BP10791" s="3"/>
    </row>
    <row r="10792" spans="1:68" x14ac:dyDescent="0.25">
      <c r="A10792" s="1"/>
      <c r="B10792" s="2"/>
      <c r="BJ10792" s="3"/>
      <c r="BL10792" s="3"/>
      <c r="BN10792" s="3"/>
      <c r="BP10792" s="3"/>
    </row>
    <row r="10793" spans="1:68" x14ac:dyDescent="0.25">
      <c r="A10793" s="1"/>
      <c r="B10793" s="2"/>
      <c r="BJ10793" s="3"/>
      <c r="BL10793" s="3"/>
      <c r="BN10793" s="3"/>
      <c r="BP10793" s="3"/>
    </row>
    <row r="10794" spans="1:68" x14ac:dyDescent="0.25">
      <c r="A10794" s="1"/>
      <c r="B10794" s="2"/>
      <c r="BJ10794" s="3"/>
      <c r="BL10794" s="3"/>
      <c r="BN10794" s="3"/>
      <c r="BP10794" s="3"/>
    </row>
    <row r="10795" spans="1:68" x14ac:dyDescent="0.25">
      <c r="A10795" s="1"/>
      <c r="B10795" s="2"/>
      <c r="BJ10795" s="3"/>
      <c r="BL10795" s="3"/>
      <c r="BN10795" s="3"/>
      <c r="BP10795" s="3"/>
    </row>
    <row r="10796" spans="1:68" x14ac:dyDescent="0.25">
      <c r="A10796" s="1"/>
      <c r="B10796" s="2"/>
      <c r="BJ10796" s="3"/>
      <c r="BL10796" s="3"/>
      <c r="BN10796" s="3"/>
      <c r="BP10796" s="3"/>
    </row>
    <row r="10797" spans="1:68" x14ac:dyDescent="0.25">
      <c r="A10797" s="1"/>
      <c r="B10797" s="2"/>
      <c r="BJ10797" s="3"/>
      <c r="BL10797" s="3"/>
      <c r="BN10797" s="3"/>
      <c r="BP10797" s="3"/>
    </row>
    <row r="10798" spans="1:68" x14ac:dyDescent="0.25">
      <c r="A10798" s="1"/>
      <c r="B10798" s="2"/>
      <c r="BJ10798" s="3"/>
      <c r="BL10798" s="3"/>
      <c r="BN10798" s="3"/>
      <c r="BP10798" s="3"/>
    </row>
    <row r="10799" spans="1:68" x14ac:dyDescent="0.25">
      <c r="A10799" s="1"/>
      <c r="B10799" s="2"/>
      <c r="BJ10799" s="3"/>
      <c r="BL10799" s="3"/>
      <c r="BN10799" s="3"/>
      <c r="BP10799" s="3"/>
    </row>
    <row r="10800" spans="1:68" x14ac:dyDescent="0.25">
      <c r="A10800" s="1"/>
      <c r="B10800" s="2"/>
      <c r="BJ10800" s="3"/>
      <c r="BL10800" s="3"/>
      <c r="BN10800" s="3"/>
      <c r="BP10800" s="3"/>
    </row>
    <row r="10801" spans="1:68" x14ac:dyDescent="0.25">
      <c r="A10801" s="1"/>
      <c r="B10801" s="2"/>
      <c r="BJ10801" s="3"/>
      <c r="BL10801" s="3"/>
      <c r="BN10801" s="3"/>
      <c r="BP10801" s="3"/>
    </row>
    <row r="10802" spans="1:68" x14ac:dyDescent="0.25">
      <c r="A10802" s="1"/>
      <c r="B10802" s="2"/>
      <c r="BJ10802" s="3"/>
      <c r="BL10802" s="3"/>
      <c r="BN10802" s="3"/>
      <c r="BP10802" s="3"/>
    </row>
    <row r="10803" spans="1:68" x14ac:dyDescent="0.25">
      <c r="A10803" s="1"/>
      <c r="B10803" s="2"/>
      <c r="BJ10803" s="3"/>
      <c r="BL10803" s="3"/>
      <c r="BN10803" s="3"/>
      <c r="BP10803" s="3"/>
    </row>
    <row r="10804" spans="1:68" x14ac:dyDescent="0.25">
      <c r="A10804" s="1"/>
      <c r="B10804" s="2"/>
      <c r="BJ10804" s="3"/>
      <c r="BL10804" s="3"/>
      <c r="BN10804" s="3"/>
      <c r="BP10804" s="3"/>
    </row>
    <row r="10805" spans="1:68" x14ac:dyDescent="0.25">
      <c r="A10805" s="1"/>
      <c r="B10805" s="2"/>
      <c r="BJ10805" s="3"/>
      <c r="BL10805" s="3"/>
      <c r="BN10805" s="3"/>
      <c r="BP10805" s="3"/>
    </row>
    <row r="10806" spans="1:68" x14ac:dyDescent="0.25">
      <c r="A10806" s="1"/>
      <c r="B10806" s="2"/>
      <c r="BJ10806" s="3"/>
      <c r="BL10806" s="3"/>
      <c r="BN10806" s="3"/>
      <c r="BP10806" s="3"/>
    </row>
    <row r="10807" spans="1:68" x14ac:dyDescent="0.25">
      <c r="A10807" s="1"/>
      <c r="B10807" s="2"/>
      <c r="BJ10807" s="3"/>
      <c r="BL10807" s="3"/>
      <c r="BN10807" s="3"/>
      <c r="BP10807" s="3"/>
    </row>
    <row r="10808" spans="1:68" x14ac:dyDescent="0.25">
      <c r="A10808" s="1"/>
      <c r="B10808" s="2"/>
      <c r="BJ10808" s="3"/>
      <c r="BL10808" s="3"/>
      <c r="BN10808" s="3"/>
      <c r="BP10808" s="3"/>
    </row>
    <row r="10809" spans="1:68" x14ac:dyDescent="0.25">
      <c r="A10809" s="1"/>
      <c r="B10809" s="2"/>
      <c r="BJ10809" s="3"/>
      <c r="BL10809" s="3"/>
      <c r="BN10809" s="3"/>
      <c r="BP10809" s="3"/>
    </row>
    <row r="10810" spans="1:68" x14ac:dyDescent="0.25">
      <c r="A10810" s="1"/>
      <c r="B10810" s="2"/>
      <c r="BJ10810" s="3"/>
      <c r="BL10810" s="3"/>
      <c r="BN10810" s="3"/>
      <c r="BP10810" s="3"/>
    </row>
    <row r="10811" spans="1:68" x14ac:dyDescent="0.25">
      <c r="A10811" s="1"/>
      <c r="B10811" s="2"/>
      <c r="BJ10811" s="3"/>
      <c r="BL10811" s="3"/>
      <c r="BN10811" s="3"/>
      <c r="BP10811" s="3"/>
    </row>
    <row r="10812" spans="1:68" x14ac:dyDescent="0.25">
      <c r="A10812" s="1"/>
      <c r="B10812" s="2"/>
      <c r="BJ10812" s="3"/>
      <c r="BL10812" s="3"/>
      <c r="BN10812" s="3"/>
      <c r="BP10812" s="3"/>
    </row>
    <row r="10813" spans="1:68" x14ac:dyDescent="0.25">
      <c r="A10813" s="1"/>
      <c r="B10813" s="2"/>
      <c r="BJ10813" s="3"/>
      <c r="BL10813" s="3"/>
      <c r="BN10813" s="3"/>
      <c r="BP10813" s="3"/>
    </row>
    <row r="10814" spans="1:68" x14ac:dyDescent="0.25">
      <c r="A10814" s="1"/>
      <c r="B10814" s="2"/>
      <c r="BJ10814" s="3"/>
      <c r="BL10814" s="3"/>
      <c r="BN10814" s="3"/>
      <c r="BP10814" s="3"/>
    </row>
    <row r="10815" spans="1:68" x14ac:dyDescent="0.25">
      <c r="A10815" s="1"/>
      <c r="B10815" s="2"/>
      <c r="BJ10815" s="3"/>
      <c r="BL10815" s="3"/>
      <c r="BN10815" s="3"/>
      <c r="BP10815" s="3"/>
    </row>
    <row r="10816" spans="1:68" x14ac:dyDescent="0.25">
      <c r="A10816" s="1"/>
      <c r="B10816" s="2"/>
      <c r="BJ10816" s="3"/>
      <c r="BL10816" s="3"/>
      <c r="BN10816" s="3"/>
      <c r="BP10816" s="3"/>
    </row>
    <row r="10817" spans="1:68" x14ac:dyDescent="0.25">
      <c r="A10817" s="1"/>
      <c r="B10817" s="2"/>
      <c r="BJ10817" s="3"/>
      <c r="BL10817" s="3"/>
      <c r="BN10817" s="3"/>
      <c r="BP10817" s="3"/>
    </row>
    <row r="10818" spans="1:68" x14ac:dyDescent="0.25">
      <c r="A10818" s="1"/>
      <c r="B10818" s="2"/>
      <c r="BJ10818" s="3"/>
      <c r="BL10818" s="3"/>
      <c r="BN10818" s="3"/>
      <c r="BP10818" s="3"/>
    </row>
    <row r="10819" spans="1:68" x14ac:dyDescent="0.25">
      <c r="A10819" s="1"/>
      <c r="B10819" s="2"/>
      <c r="BJ10819" s="3"/>
      <c r="BL10819" s="3"/>
      <c r="BN10819" s="3"/>
      <c r="BP10819" s="3"/>
    </row>
    <row r="10820" spans="1:68" x14ac:dyDescent="0.25">
      <c r="A10820" s="1"/>
      <c r="B10820" s="2"/>
      <c r="BJ10820" s="3"/>
      <c r="BL10820" s="3"/>
      <c r="BN10820" s="3"/>
      <c r="BP10820" s="3"/>
    </row>
    <row r="10821" spans="1:68" x14ac:dyDescent="0.25">
      <c r="A10821" s="1"/>
      <c r="B10821" s="2"/>
      <c r="BJ10821" s="3"/>
      <c r="BL10821" s="3"/>
      <c r="BN10821" s="3"/>
      <c r="BP10821" s="3"/>
    </row>
    <row r="10822" spans="1:68" x14ac:dyDescent="0.25">
      <c r="A10822" s="1"/>
      <c r="B10822" s="2"/>
      <c r="BJ10822" s="3"/>
      <c r="BL10822" s="3"/>
      <c r="BN10822" s="3"/>
      <c r="BP10822" s="3"/>
    </row>
    <row r="10823" spans="1:68" x14ac:dyDescent="0.25">
      <c r="A10823" s="1"/>
      <c r="B10823" s="2"/>
      <c r="BJ10823" s="3"/>
      <c r="BL10823" s="3"/>
      <c r="BN10823" s="3"/>
      <c r="BP10823" s="3"/>
    </row>
    <row r="10824" spans="1:68" x14ac:dyDescent="0.25">
      <c r="A10824" s="1"/>
      <c r="B10824" s="2"/>
      <c r="BJ10824" s="3"/>
      <c r="BL10824" s="3"/>
      <c r="BN10824" s="3"/>
      <c r="BP10824" s="3"/>
    </row>
    <row r="10825" spans="1:68" x14ac:dyDescent="0.25">
      <c r="A10825" s="1"/>
      <c r="B10825" s="2"/>
      <c r="BJ10825" s="3"/>
      <c r="BL10825" s="3"/>
      <c r="BN10825" s="3"/>
      <c r="BP10825" s="3"/>
    </row>
    <row r="10826" spans="1:68" x14ac:dyDescent="0.25">
      <c r="A10826" s="1"/>
      <c r="B10826" s="2"/>
      <c r="BJ10826" s="3"/>
      <c r="BL10826" s="3"/>
      <c r="BN10826" s="3"/>
      <c r="BP10826" s="3"/>
    </row>
    <row r="10827" spans="1:68" x14ac:dyDescent="0.25">
      <c r="A10827" s="1"/>
      <c r="B10827" s="2"/>
      <c r="BJ10827" s="3"/>
      <c r="BL10827" s="3"/>
      <c r="BN10827" s="3"/>
      <c r="BP10827" s="3"/>
    </row>
    <row r="10828" spans="1:68" x14ac:dyDescent="0.25">
      <c r="A10828" s="1"/>
      <c r="B10828" s="2"/>
      <c r="BJ10828" s="3"/>
      <c r="BL10828" s="3"/>
      <c r="BN10828" s="3"/>
      <c r="BP10828" s="3"/>
    </row>
    <row r="10829" spans="1:68" x14ac:dyDescent="0.25">
      <c r="A10829" s="1"/>
      <c r="B10829" s="2"/>
      <c r="BJ10829" s="3"/>
      <c r="BL10829" s="3"/>
      <c r="BN10829" s="3"/>
      <c r="BP10829" s="3"/>
    </row>
    <row r="10830" spans="1:68" x14ac:dyDescent="0.25">
      <c r="A10830" s="1"/>
      <c r="B10830" s="2"/>
      <c r="BJ10830" s="3"/>
      <c r="BL10830" s="3"/>
      <c r="BN10830" s="3"/>
      <c r="BP10830" s="3"/>
    </row>
    <row r="10831" spans="1:68" x14ac:dyDescent="0.25">
      <c r="A10831" s="1"/>
      <c r="B10831" s="2"/>
      <c r="BJ10831" s="3"/>
      <c r="BL10831" s="3"/>
      <c r="BN10831" s="3"/>
      <c r="BP10831" s="3"/>
    </row>
    <row r="10832" spans="1:68" x14ac:dyDescent="0.25">
      <c r="A10832" s="1"/>
      <c r="B10832" s="2"/>
      <c r="BJ10832" s="3"/>
      <c r="BL10832" s="3"/>
      <c r="BN10832" s="3"/>
      <c r="BP10832" s="3"/>
    </row>
    <row r="10833" spans="1:68" x14ac:dyDescent="0.25">
      <c r="A10833" s="1"/>
      <c r="B10833" s="2"/>
      <c r="BJ10833" s="3"/>
      <c r="BL10833" s="3"/>
      <c r="BN10833" s="3"/>
      <c r="BP10833" s="3"/>
    </row>
    <row r="10834" spans="1:68" x14ac:dyDescent="0.25">
      <c r="A10834" s="1"/>
      <c r="B10834" s="2"/>
      <c r="BJ10834" s="3"/>
      <c r="BL10834" s="3"/>
      <c r="BN10834" s="3"/>
      <c r="BP10834" s="3"/>
    </row>
    <row r="10835" spans="1:68" x14ac:dyDescent="0.25">
      <c r="A10835" s="1"/>
      <c r="B10835" s="2"/>
      <c r="BJ10835" s="3"/>
      <c r="BL10835" s="3"/>
      <c r="BN10835" s="3"/>
      <c r="BP10835" s="3"/>
    </row>
    <row r="10836" spans="1:68" x14ac:dyDescent="0.25">
      <c r="A10836" s="1"/>
      <c r="B10836" s="2"/>
      <c r="BJ10836" s="3"/>
      <c r="BL10836" s="3"/>
      <c r="BN10836" s="3"/>
      <c r="BP10836" s="3"/>
    </row>
    <row r="10837" spans="1:68" x14ac:dyDescent="0.25">
      <c r="A10837" s="1"/>
      <c r="B10837" s="2"/>
      <c r="BJ10837" s="3"/>
      <c r="BL10837" s="3"/>
      <c r="BN10837" s="3"/>
      <c r="BP10837" s="3"/>
    </row>
    <row r="10838" spans="1:68" x14ac:dyDescent="0.25">
      <c r="A10838" s="1"/>
      <c r="B10838" s="2"/>
      <c r="BJ10838" s="3"/>
      <c r="BL10838" s="3"/>
      <c r="BN10838" s="3"/>
      <c r="BP10838" s="3"/>
    </row>
    <row r="10839" spans="1:68" x14ac:dyDescent="0.25">
      <c r="A10839" s="1"/>
      <c r="B10839" s="2"/>
      <c r="BJ10839" s="3"/>
      <c r="BL10839" s="3"/>
      <c r="BN10839" s="3"/>
      <c r="BP10839" s="3"/>
    </row>
    <row r="10840" spans="1:68" x14ac:dyDescent="0.25">
      <c r="A10840" s="1"/>
      <c r="B10840" s="2"/>
      <c r="BJ10840" s="3"/>
      <c r="BL10840" s="3"/>
      <c r="BN10840" s="3"/>
      <c r="BP10840" s="3"/>
    </row>
    <row r="10841" spans="1:68" x14ac:dyDescent="0.25">
      <c r="A10841" s="1"/>
      <c r="B10841" s="2"/>
      <c r="BJ10841" s="3"/>
      <c r="BL10841" s="3"/>
      <c r="BN10841" s="3"/>
      <c r="BP10841" s="3"/>
    </row>
    <row r="10842" spans="1:68" x14ac:dyDescent="0.25">
      <c r="A10842" s="1"/>
      <c r="B10842" s="2"/>
      <c r="BJ10842" s="3"/>
      <c r="BL10842" s="3"/>
      <c r="BN10842" s="3"/>
      <c r="BP10842" s="3"/>
    </row>
    <row r="10843" spans="1:68" x14ac:dyDescent="0.25">
      <c r="A10843" s="1"/>
      <c r="B10843" s="2"/>
      <c r="BJ10843" s="3"/>
      <c r="BL10843" s="3"/>
      <c r="BN10843" s="3"/>
      <c r="BP10843" s="3"/>
    </row>
    <row r="10844" spans="1:68" x14ac:dyDescent="0.25">
      <c r="A10844" s="1"/>
      <c r="B10844" s="2"/>
      <c r="BJ10844" s="3"/>
      <c r="BL10844" s="3"/>
      <c r="BN10844" s="3"/>
      <c r="BP10844" s="3"/>
    </row>
    <row r="10845" spans="1:68" x14ac:dyDescent="0.25">
      <c r="A10845" s="1"/>
      <c r="B10845" s="2"/>
      <c r="BJ10845" s="3"/>
      <c r="BL10845" s="3"/>
      <c r="BN10845" s="3"/>
      <c r="BP10845" s="3"/>
    </row>
    <row r="10846" spans="1:68" x14ac:dyDescent="0.25">
      <c r="A10846" s="1"/>
      <c r="B10846" s="2"/>
      <c r="BJ10846" s="3"/>
      <c r="BL10846" s="3"/>
      <c r="BN10846" s="3"/>
      <c r="BP10846" s="3"/>
    </row>
    <row r="10847" spans="1:68" x14ac:dyDescent="0.25">
      <c r="A10847" s="1"/>
      <c r="B10847" s="2"/>
      <c r="BJ10847" s="3"/>
      <c r="BL10847" s="3"/>
      <c r="BN10847" s="3"/>
      <c r="BP10847" s="3"/>
    </row>
    <row r="10848" spans="1:68" x14ac:dyDescent="0.25">
      <c r="A10848" s="1"/>
      <c r="B10848" s="2"/>
      <c r="BJ10848" s="3"/>
      <c r="BL10848" s="3"/>
      <c r="BN10848" s="3"/>
      <c r="BP10848" s="3"/>
    </row>
    <row r="10849" spans="1:68" x14ac:dyDescent="0.25">
      <c r="A10849" s="1"/>
      <c r="B10849" s="2"/>
      <c r="BJ10849" s="3"/>
      <c r="BL10849" s="3"/>
      <c r="BN10849" s="3"/>
      <c r="BP10849" s="3"/>
    </row>
    <row r="10850" spans="1:68" x14ac:dyDescent="0.25">
      <c r="A10850" s="1"/>
      <c r="B10850" s="2"/>
      <c r="BJ10850" s="3"/>
      <c r="BL10850" s="3"/>
      <c r="BN10850" s="3"/>
      <c r="BP10850" s="3"/>
    </row>
    <row r="10851" spans="1:68" x14ac:dyDescent="0.25">
      <c r="A10851" s="1"/>
      <c r="B10851" s="2"/>
      <c r="BJ10851" s="3"/>
      <c r="BL10851" s="3"/>
      <c r="BN10851" s="3"/>
      <c r="BP10851" s="3"/>
    </row>
    <row r="10852" spans="1:68" x14ac:dyDescent="0.25">
      <c r="A10852" s="1"/>
      <c r="B10852" s="2"/>
      <c r="BJ10852" s="3"/>
      <c r="BL10852" s="3"/>
      <c r="BN10852" s="3"/>
      <c r="BP10852" s="3"/>
    </row>
    <row r="10853" spans="1:68" x14ac:dyDescent="0.25">
      <c r="A10853" s="1"/>
      <c r="B10853" s="2"/>
      <c r="BJ10853" s="3"/>
      <c r="BL10853" s="3"/>
      <c r="BN10853" s="3"/>
      <c r="BP10853" s="3"/>
    </row>
    <row r="10854" spans="1:68" x14ac:dyDescent="0.25">
      <c r="A10854" s="1"/>
      <c r="B10854" s="2"/>
      <c r="BJ10854" s="3"/>
      <c r="BL10854" s="3"/>
      <c r="BN10854" s="3"/>
      <c r="BP10854" s="3"/>
    </row>
    <row r="10855" spans="1:68" x14ac:dyDescent="0.25">
      <c r="A10855" s="1"/>
      <c r="B10855" s="2"/>
      <c r="BJ10855" s="3"/>
      <c r="BL10855" s="3"/>
      <c r="BN10855" s="3"/>
      <c r="BP10855" s="3"/>
    </row>
    <row r="10856" spans="1:68" x14ac:dyDescent="0.25">
      <c r="A10856" s="1"/>
      <c r="B10856" s="2"/>
      <c r="BJ10856" s="3"/>
      <c r="BL10856" s="3"/>
      <c r="BN10856" s="3"/>
      <c r="BP10856" s="3"/>
    </row>
    <row r="10857" spans="1:68" x14ac:dyDescent="0.25">
      <c r="A10857" s="1"/>
      <c r="B10857" s="2"/>
      <c r="BJ10857" s="3"/>
      <c r="BL10857" s="3"/>
      <c r="BN10857" s="3"/>
      <c r="BP10857" s="3"/>
    </row>
    <row r="10858" spans="1:68" x14ac:dyDescent="0.25">
      <c r="A10858" s="1"/>
      <c r="B10858" s="2"/>
      <c r="BJ10858" s="3"/>
      <c r="BL10858" s="3"/>
      <c r="BN10858" s="3"/>
      <c r="BP10858" s="3"/>
    </row>
    <row r="10859" spans="1:68" x14ac:dyDescent="0.25">
      <c r="A10859" s="1"/>
      <c r="B10859" s="2"/>
      <c r="BJ10859" s="3"/>
      <c r="BL10859" s="3"/>
      <c r="BN10859" s="3"/>
      <c r="BP10859" s="3"/>
    </row>
    <row r="10860" spans="1:68" x14ac:dyDescent="0.25">
      <c r="A10860" s="1"/>
      <c r="B10860" s="2"/>
      <c r="BJ10860" s="3"/>
      <c r="BL10860" s="3"/>
      <c r="BN10860" s="3"/>
      <c r="BP10860" s="3"/>
    </row>
    <row r="10861" spans="1:68" x14ac:dyDescent="0.25">
      <c r="A10861" s="1"/>
      <c r="B10861" s="2"/>
      <c r="BJ10861" s="3"/>
      <c r="BL10861" s="3"/>
      <c r="BN10861" s="3"/>
      <c r="BP10861" s="3"/>
    </row>
    <row r="10862" spans="1:68" x14ac:dyDescent="0.25">
      <c r="A10862" s="1"/>
      <c r="B10862" s="2"/>
      <c r="BJ10862" s="3"/>
      <c r="BL10862" s="3"/>
      <c r="BN10862" s="3"/>
      <c r="BP10862" s="3"/>
    </row>
    <row r="10863" spans="1:68" x14ac:dyDescent="0.25">
      <c r="A10863" s="1"/>
      <c r="B10863" s="2"/>
      <c r="BJ10863" s="3"/>
      <c r="BL10863" s="3"/>
      <c r="BN10863" s="3"/>
      <c r="BP10863" s="3"/>
    </row>
    <row r="10864" spans="1:68" x14ac:dyDescent="0.25">
      <c r="A10864" s="1"/>
      <c r="B10864" s="2"/>
      <c r="BJ10864" s="3"/>
      <c r="BL10864" s="3"/>
      <c r="BN10864" s="3"/>
      <c r="BP10864" s="3"/>
    </row>
    <row r="10865" spans="1:68" x14ac:dyDescent="0.25">
      <c r="A10865" s="1"/>
      <c r="B10865" s="2"/>
      <c r="BJ10865" s="3"/>
      <c r="BL10865" s="3"/>
      <c r="BN10865" s="3"/>
      <c r="BP10865" s="3"/>
    </row>
    <row r="10866" spans="1:68" x14ac:dyDescent="0.25">
      <c r="A10866" s="1"/>
      <c r="B10866" s="2"/>
      <c r="BJ10866" s="3"/>
      <c r="BL10866" s="3"/>
      <c r="BN10866" s="3"/>
      <c r="BP10866" s="3"/>
    </row>
    <row r="10867" spans="1:68" x14ac:dyDescent="0.25">
      <c r="A10867" s="1"/>
      <c r="B10867" s="2"/>
      <c r="BJ10867" s="3"/>
      <c r="BL10867" s="3"/>
      <c r="BN10867" s="3"/>
      <c r="BP10867" s="3"/>
    </row>
    <row r="10868" spans="1:68" x14ac:dyDescent="0.25">
      <c r="A10868" s="1"/>
      <c r="B10868" s="2"/>
      <c r="BJ10868" s="3"/>
      <c r="BL10868" s="3"/>
      <c r="BN10868" s="3"/>
      <c r="BP10868" s="3"/>
    </row>
    <row r="10869" spans="1:68" x14ac:dyDescent="0.25">
      <c r="A10869" s="1"/>
      <c r="B10869" s="2"/>
      <c r="BJ10869" s="3"/>
      <c r="BL10869" s="3"/>
      <c r="BN10869" s="3"/>
      <c r="BP10869" s="3"/>
    </row>
    <row r="10870" spans="1:68" x14ac:dyDescent="0.25">
      <c r="A10870" s="1"/>
      <c r="B10870" s="2"/>
      <c r="BJ10870" s="3"/>
      <c r="BL10870" s="3"/>
      <c r="BN10870" s="3"/>
      <c r="BP10870" s="3"/>
    </row>
    <row r="10871" spans="1:68" x14ac:dyDescent="0.25">
      <c r="A10871" s="1"/>
      <c r="B10871" s="2"/>
      <c r="BJ10871" s="3"/>
      <c r="BL10871" s="3"/>
      <c r="BN10871" s="3"/>
      <c r="BP10871" s="3"/>
    </row>
    <row r="10872" spans="1:68" x14ac:dyDescent="0.25">
      <c r="A10872" s="1"/>
      <c r="B10872" s="2"/>
      <c r="BJ10872" s="3"/>
      <c r="BL10872" s="3"/>
      <c r="BN10872" s="3"/>
      <c r="BP10872" s="3"/>
    </row>
    <row r="10873" spans="1:68" x14ac:dyDescent="0.25">
      <c r="A10873" s="1"/>
      <c r="B10873" s="2"/>
      <c r="BJ10873" s="3"/>
      <c r="BL10873" s="3"/>
      <c r="BN10873" s="3"/>
      <c r="BP10873" s="3"/>
    </row>
    <row r="10874" spans="1:68" x14ac:dyDescent="0.25">
      <c r="A10874" s="1"/>
      <c r="B10874" s="2"/>
      <c r="BJ10874" s="3"/>
      <c r="BL10874" s="3"/>
      <c r="BN10874" s="3"/>
      <c r="BP10874" s="3"/>
    </row>
    <row r="10875" spans="1:68" x14ac:dyDescent="0.25">
      <c r="A10875" s="1"/>
      <c r="B10875" s="2"/>
      <c r="BJ10875" s="3"/>
      <c r="BL10875" s="3"/>
      <c r="BN10875" s="3"/>
      <c r="BP10875" s="3"/>
    </row>
    <row r="10876" spans="1:68" x14ac:dyDescent="0.25">
      <c r="A10876" s="1"/>
      <c r="B10876" s="2"/>
      <c r="BJ10876" s="3"/>
      <c r="BL10876" s="3"/>
      <c r="BN10876" s="3"/>
      <c r="BP10876" s="3"/>
    </row>
    <row r="10877" spans="1:68" x14ac:dyDescent="0.25">
      <c r="A10877" s="1"/>
      <c r="B10877" s="2"/>
      <c r="BJ10877" s="3"/>
      <c r="BL10877" s="3"/>
      <c r="BN10877" s="3"/>
      <c r="BP10877" s="3"/>
    </row>
    <row r="10878" spans="1:68" x14ac:dyDescent="0.25">
      <c r="A10878" s="1"/>
      <c r="B10878" s="2"/>
      <c r="BJ10878" s="3"/>
      <c r="BL10878" s="3"/>
      <c r="BN10878" s="3"/>
      <c r="BP10878" s="3"/>
    </row>
    <row r="10879" spans="1:68" x14ac:dyDescent="0.25">
      <c r="A10879" s="1"/>
      <c r="B10879" s="2"/>
      <c r="BJ10879" s="3"/>
      <c r="BL10879" s="3"/>
      <c r="BN10879" s="3"/>
      <c r="BP10879" s="3"/>
    </row>
    <row r="10880" spans="1:68" x14ac:dyDescent="0.25">
      <c r="A10880" s="1"/>
      <c r="B10880" s="2"/>
      <c r="BJ10880" s="3"/>
      <c r="BL10880" s="3"/>
      <c r="BN10880" s="3"/>
      <c r="BP10880" s="3"/>
    </row>
    <row r="10881" spans="1:68" x14ac:dyDescent="0.25">
      <c r="A10881" s="1"/>
      <c r="B10881" s="2"/>
      <c r="BJ10881" s="3"/>
      <c r="BL10881" s="3"/>
      <c r="BN10881" s="3"/>
      <c r="BP10881" s="3"/>
    </row>
    <row r="10882" spans="1:68" x14ac:dyDescent="0.25">
      <c r="A10882" s="1"/>
      <c r="B10882" s="2"/>
      <c r="BJ10882" s="3"/>
      <c r="BL10882" s="3"/>
      <c r="BN10882" s="3"/>
      <c r="BP10882" s="3"/>
    </row>
    <row r="10883" spans="1:68" x14ac:dyDescent="0.25">
      <c r="A10883" s="1"/>
      <c r="B10883" s="2"/>
      <c r="BJ10883" s="3"/>
      <c r="BL10883" s="3"/>
      <c r="BN10883" s="3"/>
      <c r="BP10883" s="3"/>
    </row>
    <row r="10884" spans="1:68" x14ac:dyDescent="0.25">
      <c r="A10884" s="1"/>
      <c r="B10884" s="2"/>
      <c r="BJ10884" s="3"/>
      <c r="BL10884" s="3"/>
      <c r="BN10884" s="3"/>
      <c r="BP10884" s="3"/>
    </row>
    <row r="10885" spans="1:68" x14ac:dyDescent="0.25">
      <c r="A10885" s="1"/>
      <c r="B10885" s="2"/>
      <c r="BJ10885" s="3"/>
      <c r="BL10885" s="3"/>
      <c r="BN10885" s="3"/>
      <c r="BP10885" s="3"/>
    </row>
    <row r="10886" spans="1:68" x14ac:dyDescent="0.25">
      <c r="A10886" s="1"/>
      <c r="B10886" s="2"/>
      <c r="BJ10886" s="3"/>
      <c r="BL10886" s="3"/>
      <c r="BN10886" s="3"/>
      <c r="BP10886" s="3"/>
    </row>
    <row r="10887" spans="1:68" x14ac:dyDescent="0.25">
      <c r="A10887" s="1"/>
      <c r="B10887" s="2"/>
      <c r="BJ10887" s="3"/>
      <c r="BL10887" s="3"/>
      <c r="BN10887" s="3"/>
      <c r="BP10887" s="3"/>
    </row>
    <row r="10888" spans="1:68" x14ac:dyDescent="0.25">
      <c r="A10888" s="1"/>
      <c r="B10888" s="2"/>
      <c r="BJ10888" s="3"/>
      <c r="BL10888" s="3"/>
      <c r="BN10888" s="3"/>
      <c r="BP10888" s="3"/>
    </row>
    <row r="10889" spans="1:68" x14ac:dyDescent="0.25">
      <c r="A10889" s="1"/>
      <c r="B10889" s="2"/>
      <c r="BJ10889" s="3"/>
      <c r="BL10889" s="3"/>
      <c r="BN10889" s="3"/>
      <c r="BP10889" s="3"/>
    </row>
    <row r="10890" spans="1:68" x14ac:dyDescent="0.25">
      <c r="A10890" s="1"/>
      <c r="B10890" s="2"/>
      <c r="BJ10890" s="3"/>
      <c r="BL10890" s="3"/>
      <c r="BN10890" s="3"/>
      <c r="BP10890" s="3"/>
    </row>
    <row r="10891" spans="1:68" x14ac:dyDescent="0.25">
      <c r="A10891" s="1"/>
      <c r="B10891" s="2"/>
      <c r="BJ10891" s="3"/>
      <c r="BL10891" s="3"/>
      <c r="BN10891" s="3"/>
      <c r="BP10891" s="3"/>
    </row>
    <row r="10892" spans="1:68" x14ac:dyDescent="0.25">
      <c r="A10892" s="1"/>
      <c r="B10892" s="2"/>
      <c r="BJ10892" s="3"/>
      <c r="BL10892" s="3"/>
      <c r="BN10892" s="3"/>
      <c r="BP10892" s="3"/>
    </row>
    <row r="10893" spans="1:68" x14ac:dyDescent="0.25">
      <c r="A10893" s="1"/>
      <c r="B10893" s="2"/>
      <c r="BJ10893" s="3"/>
      <c r="BL10893" s="3"/>
      <c r="BN10893" s="3"/>
      <c r="BP10893" s="3"/>
    </row>
    <row r="10894" spans="1:68" x14ac:dyDescent="0.25">
      <c r="A10894" s="1"/>
      <c r="B10894" s="2"/>
      <c r="BJ10894" s="3"/>
      <c r="BL10894" s="3"/>
      <c r="BN10894" s="3"/>
      <c r="BP10894" s="3"/>
    </row>
    <row r="10895" spans="1:68" x14ac:dyDescent="0.25">
      <c r="A10895" s="1"/>
      <c r="B10895" s="2"/>
      <c r="BJ10895" s="3"/>
      <c r="BL10895" s="3"/>
      <c r="BN10895" s="3"/>
      <c r="BP10895" s="3"/>
    </row>
    <row r="10896" spans="1:68" x14ac:dyDescent="0.25">
      <c r="A10896" s="1"/>
      <c r="B10896" s="2"/>
      <c r="BJ10896" s="3"/>
      <c r="BL10896" s="3"/>
      <c r="BN10896" s="3"/>
      <c r="BP10896" s="3"/>
    </row>
    <row r="10897" spans="1:68" x14ac:dyDescent="0.25">
      <c r="A10897" s="1"/>
      <c r="B10897" s="2"/>
      <c r="BJ10897" s="3"/>
      <c r="BL10897" s="3"/>
      <c r="BN10897" s="3"/>
      <c r="BP10897" s="3"/>
    </row>
    <row r="10898" spans="1:68" x14ac:dyDescent="0.25">
      <c r="A10898" s="1"/>
      <c r="B10898" s="2"/>
      <c r="BJ10898" s="3"/>
      <c r="BL10898" s="3"/>
      <c r="BN10898" s="3"/>
      <c r="BP10898" s="3"/>
    </row>
    <row r="10899" spans="1:68" x14ac:dyDescent="0.25">
      <c r="A10899" s="1"/>
      <c r="B10899" s="2"/>
      <c r="BJ10899" s="3"/>
      <c r="BL10899" s="3"/>
      <c r="BN10899" s="3"/>
      <c r="BP10899" s="3"/>
    </row>
    <row r="10900" spans="1:68" x14ac:dyDescent="0.25">
      <c r="A10900" s="1"/>
      <c r="B10900" s="2"/>
      <c r="BJ10900" s="3"/>
      <c r="BL10900" s="3"/>
      <c r="BN10900" s="3"/>
      <c r="BP10900" s="3"/>
    </row>
    <row r="10901" spans="1:68" x14ac:dyDescent="0.25">
      <c r="A10901" s="1"/>
      <c r="B10901" s="2"/>
      <c r="BJ10901" s="3"/>
      <c r="BL10901" s="3"/>
      <c r="BN10901" s="3"/>
      <c r="BP10901" s="3"/>
    </row>
    <row r="10902" spans="1:68" x14ac:dyDescent="0.25">
      <c r="A10902" s="1"/>
      <c r="B10902" s="2"/>
      <c r="BJ10902" s="3"/>
      <c r="BL10902" s="3"/>
      <c r="BN10902" s="3"/>
      <c r="BP10902" s="3"/>
    </row>
    <row r="10903" spans="1:68" x14ac:dyDescent="0.25">
      <c r="A10903" s="1"/>
      <c r="B10903" s="2"/>
      <c r="BJ10903" s="3"/>
      <c r="BL10903" s="3"/>
      <c r="BN10903" s="3"/>
      <c r="BP10903" s="3"/>
    </row>
    <row r="10904" spans="1:68" x14ac:dyDescent="0.25">
      <c r="A10904" s="1"/>
      <c r="B10904" s="2"/>
      <c r="BJ10904" s="3"/>
      <c r="BL10904" s="3"/>
      <c r="BN10904" s="3"/>
      <c r="BP10904" s="3"/>
    </row>
    <row r="10905" spans="1:68" x14ac:dyDescent="0.25">
      <c r="A10905" s="1"/>
      <c r="B10905" s="2"/>
      <c r="BJ10905" s="3"/>
      <c r="BL10905" s="3"/>
      <c r="BN10905" s="3"/>
      <c r="BP10905" s="3"/>
    </row>
    <row r="10906" spans="1:68" x14ac:dyDescent="0.25">
      <c r="A10906" s="1"/>
      <c r="B10906" s="2"/>
      <c r="BJ10906" s="3"/>
      <c r="BL10906" s="3"/>
      <c r="BN10906" s="3"/>
      <c r="BP10906" s="3"/>
    </row>
    <row r="10907" spans="1:68" x14ac:dyDescent="0.25">
      <c r="A10907" s="1"/>
      <c r="B10907" s="2"/>
      <c r="BJ10907" s="3"/>
      <c r="BL10907" s="3"/>
      <c r="BN10907" s="3"/>
      <c r="BP10907" s="3"/>
    </row>
    <row r="10908" spans="1:68" x14ac:dyDescent="0.25">
      <c r="A10908" s="1"/>
      <c r="B10908" s="2"/>
      <c r="BJ10908" s="3"/>
      <c r="BL10908" s="3"/>
      <c r="BN10908" s="3"/>
      <c r="BP10908" s="3"/>
    </row>
    <row r="10909" spans="1:68" x14ac:dyDescent="0.25">
      <c r="A10909" s="1"/>
      <c r="B10909" s="2"/>
      <c r="BJ10909" s="3"/>
      <c r="BL10909" s="3"/>
      <c r="BN10909" s="3"/>
      <c r="BP10909" s="3"/>
    </row>
    <row r="10910" spans="1:68" x14ac:dyDescent="0.25">
      <c r="A10910" s="1"/>
      <c r="B10910" s="2"/>
      <c r="BJ10910" s="3"/>
      <c r="BL10910" s="3"/>
      <c r="BN10910" s="3"/>
      <c r="BP10910" s="3"/>
    </row>
    <row r="10911" spans="1:68" x14ac:dyDescent="0.25">
      <c r="A10911" s="1"/>
      <c r="B10911" s="2"/>
      <c r="BJ10911" s="3"/>
      <c r="BL10911" s="3"/>
      <c r="BN10911" s="3"/>
      <c r="BP10911" s="3"/>
    </row>
    <row r="10912" spans="1:68" x14ac:dyDescent="0.25">
      <c r="A10912" s="1"/>
      <c r="B10912" s="2"/>
      <c r="BJ10912" s="3"/>
      <c r="BL10912" s="3"/>
      <c r="BN10912" s="3"/>
      <c r="BP10912" s="3"/>
    </row>
    <row r="10913" spans="1:68" x14ac:dyDescent="0.25">
      <c r="A10913" s="1"/>
      <c r="B10913" s="2"/>
      <c r="BJ10913" s="3"/>
      <c r="BL10913" s="3"/>
      <c r="BN10913" s="3"/>
      <c r="BP10913" s="3"/>
    </row>
    <row r="10914" spans="1:68" x14ac:dyDescent="0.25">
      <c r="A10914" s="1"/>
      <c r="B10914" s="2"/>
      <c r="BJ10914" s="3"/>
      <c r="BL10914" s="3"/>
      <c r="BN10914" s="3"/>
      <c r="BP10914" s="3"/>
    </row>
    <row r="10915" spans="1:68" x14ac:dyDescent="0.25">
      <c r="A10915" s="1"/>
      <c r="B10915" s="2"/>
      <c r="BJ10915" s="3"/>
      <c r="BL10915" s="3"/>
      <c r="BN10915" s="3"/>
      <c r="BP10915" s="3"/>
    </row>
    <row r="10916" spans="1:68" x14ac:dyDescent="0.25">
      <c r="A10916" s="1"/>
      <c r="B10916" s="2"/>
      <c r="BJ10916" s="3"/>
      <c r="BL10916" s="3"/>
      <c r="BN10916" s="3"/>
      <c r="BP10916" s="3"/>
    </row>
    <row r="10917" spans="1:68" x14ac:dyDescent="0.25">
      <c r="A10917" s="1"/>
      <c r="B10917" s="2"/>
      <c r="BJ10917" s="3"/>
      <c r="BL10917" s="3"/>
      <c r="BN10917" s="3"/>
      <c r="BP10917" s="3"/>
    </row>
    <row r="10918" spans="1:68" x14ac:dyDescent="0.25">
      <c r="A10918" s="1"/>
      <c r="B10918" s="2"/>
      <c r="BJ10918" s="3"/>
      <c r="BL10918" s="3"/>
      <c r="BN10918" s="3"/>
      <c r="BP10918" s="3"/>
    </row>
    <row r="10919" spans="1:68" x14ac:dyDescent="0.25">
      <c r="A10919" s="1"/>
      <c r="B10919" s="2"/>
      <c r="BJ10919" s="3"/>
      <c r="BL10919" s="3"/>
      <c r="BN10919" s="3"/>
      <c r="BP10919" s="3"/>
    </row>
    <row r="10920" spans="1:68" x14ac:dyDescent="0.25">
      <c r="A10920" s="1"/>
      <c r="B10920" s="2"/>
      <c r="BJ10920" s="3"/>
      <c r="BL10920" s="3"/>
      <c r="BN10920" s="3"/>
      <c r="BP10920" s="3"/>
    </row>
    <row r="10921" spans="1:68" x14ac:dyDescent="0.25">
      <c r="A10921" s="1"/>
      <c r="B10921" s="2"/>
      <c r="BJ10921" s="3"/>
      <c r="BL10921" s="3"/>
      <c r="BN10921" s="3"/>
      <c r="BP10921" s="3"/>
    </row>
    <row r="10922" spans="1:68" x14ac:dyDescent="0.25">
      <c r="A10922" s="1"/>
      <c r="B10922" s="2"/>
      <c r="BJ10922" s="3"/>
      <c r="BL10922" s="3"/>
      <c r="BN10922" s="3"/>
      <c r="BP10922" s="3"/>
    </row>
    <row r="10923" spans="1:68" x14ac:dyDescent="0.25">
      <c r="A10923" s="1"/>
      <c r="B10923" s="2"/>
      <c r="BJ10923" s="3"/>
      <c r="BL10923" s="3"/>
      <c r="BN10923" s="3"/>
      <c r="BP10923" s="3"/>
    </row>
    <row r="10924" spans="1:68" x14ac:dyDescent="0.25">
      <c r="A10924" s="1"/>
      <c r="B10924" s="2"/>
      <c r="BJ10924" s="3"/>
      <c r="BL10924" s="3"/>
      <c r="BN10924" s="3"/>
      <c r="BP10924" s="3"/>
    </row>
    <row r="10925" spans="1:68" x14ac:dyDescent="0.25">
      <c r="A10925" s="1"/>
      <c r="B10925" s="2"/>
      <c r="BJ10925" s="3"/>
      <c r="BL10925" s="3"/>
      <c r="BN10925" s="3"/>
      <c r="BP10925" s="3"/>
    </row>
    <row r="10926" spans="1:68" x14ac:dyDescent="0.25">
      <c r="A10926" s="1"/>
      <c r="B10926" s="2"/>
      <c r="BJ10926" s="3"/>
      <c r="BL10926" s="3"/>
      <c r="BN10926" s="3"/>
      <c r="BP10926" s="3"/>
    </row>
    <row r="10927" spans="1:68" x14ac:dyDescent="0.25">
      <c r="A10927" s="1"/>
      <c r="B10927" s="2"/>
      <c r="BJ10927" s="3"/>
      <c r="BL10927" s="3"/>
      <c r="BN10927" s="3"/>
      <c r="BP10927" s="3"/>
    </row>
    <row r="10928" spans="1:68" x14ac:dyDescent="0.25">
      <c r="A10928" s="1"/>
      <c r="B10928" s="2"/>
      <c r="BJ10928" s="3"/>
      <c r="BL10928" s="3"/>
      <c r="BN10928" s="3"/>
      <c r="BP10928" s="3"/>
    </row>
    <row r="10929" spans="1:68" x14ac:dyDescent="0.25">
      <c r="A10929" s="1"/>
      <c r="B10929" s="2"/>
      <c r="BJ10929" s="3"/>
      <c r="BL10929" s="3"/>
      <c r="BN10929" s="3"/>
      <c r="BP10929" s="3"/>
    </row>
    <row r="10930" spans="1:68" x14ac:dyDescent="0.25">
      <c r="A10930" s="1"/>
      <c r="B10930" s="2"/>
      <c r="BJ10930" s="3"/>
      <c r="BL10930" s="3"/>
      <c r="BN10930" s="3"/>
      <c r="BP10930" s="3"/>
    </row>
    <row r="10931" spans="1:68" x14ac:dyDescent="0.25">
      <c r="A10931" s="1"/>
      <c r="B10931" s="2"/>
      <c r="BJ10931" s="3"/>
      <c r="BL10931" s="3"/>
      <c r="BN10931" s="3"/>
      <c r="BP10931" s="3"/>
    </row>
    <row r="10932" spans="1:68" x14ac:dyDescent="0.25">
      <c r="A10932" s="1"/>
      <c r="B10932" s="2"/>
      <c r="BJ10932" s="3"/>
      <c r="BL10932" s="3"/>
      <c r="BN10932" s="3"/>
      <c r="BP10932" s="3"/>
    </row>
    <row r="10933" spans="1:68" x14ac:dyDescent="0.25">
      <c r="A10933" s="1"/>
      <c r="B10933" s="2"/>
      <c r="BJ10933" s="3"/>
      <c r="BL10933" s="3"/>
      <c r="BN10933" s="3"/>
      <c r="BP10933" s="3"/>
    </row>
    <row r="10934" spans="1:68" x14ac:dyDescent="0.25">
      <c r="A10934" s="1"/>
      <c r="B10934" s="2"/>
      <c r="BJ10934" s="3"/>
      <c r="BL10934" s="3"/>
      <c r="BN10934" s="3"/>
      <c r="BP10934" s="3"/>
    </row>
    <row r="10935" spans="1:68" x14ac:dyDescent="0.25">
      <c r="A10935" s="1"/>
      <c r="B10935" s="2"/>
      <c r="BJ10935" s="3"/>
      <c r="BL10935" s="3"/>
      <c r="BN10935" s="3"/>
      <c r="BP10935" s="3"/>
    </row>
    <row r="10936" spans="1:68" x14ac:dyDescent="0.25">
      <c r="A10936" s="1"/>
      <c r="B10936" s="2"/>
      <c r="BJ10936" s="3"/>
      <c r="BL10936" s="3"/>
      <c r="BN10936" s="3"/>
      <c r="BP10936" s="3"/>
    </row>
    <row r="10937" spans="1:68" x14ac:dyDescent="0.25">
      <c r="A10937" s="1"/>
      <c r="B10937" s="2"/>
      <c r="BJ10937" s="3"/>
      <c r="BL10937" s="3"/>
      <c r="BN10937" s="3"/>
      <c r="BP10937" s="3"/>
    </row>
    <row r="10938" spans="1:68" x14ac:dyDescent="0.25">
      <c r="A10938" s="1"/>
      <c r="B10938" s="2"/>
      <c r="BJ10938" s="3"/>
      <c r="BL10938" s="3"/>
      <c r="BN10938" s="3"/>
      <c r="BP10938" s="3"/>
    </row>
    <row r="10939" spans="1:68" x14ac:dyDescent="0.25">
      <c r="A10939" s="1"/>
      <c r="B10939" s="2"/>
      <c r="BJ10939" s="3"/>
      <c r="BL10939" s="3"/>
      <c r="BN10939" s="3"/>
      <c r="BP10939" s="3"/>
    </row>
    <row r="10940" spans="1:68" x14ac:dyDescent="0.25">
      <c r="A10940" s="1"/>
      <c r="B10940" s="2"/>
      <c r="BJ10940" s="3"/>
      <c r="BL10940" s="3"/>
      <c r="BN10940" s="3"/>
      <c r="BP10940" s="3"/>
    </row>
    <row r="10941" spans="1:68" x14ac:dyDescent="0.25">
      <c r="A10941" s="1"/>
      <c r="B10941" s="2"/>
      <c r="BJ10941" s="3"/>
      <c r="BL10941" s="3"/>
      <c r="BN10941" s="3"/>
      <c r="BP10941" s="3"/>
    </row>
    <row r="10942" spans="1:68" x14ac:dyDescent="0.25">
      <c r="A10942" s="1"/>
      <c r="B10942" s="2"/>
      <c r="BJ10942" s="3"/>
      <c r="BL10942" s="3"/>
      <c r="BN10942" s="3"/>
      <c r="BP10942" s="3"/>
    </row>
    <row r="10943" spans="1:68" x14ac:dyDescent="0.25">
      <c r="A10943" s="1"/>
      <c r="B10943" s="2"/>
      <c r="BJ10943" s="3"/>
      <c r="BL10943" s="3"/>
      <c r="BN10943" s="3"/>
      <c r="BP10943" s="3"/>
    </row>
    <row r="10944" spans="1:68" x14ac:dyDescent="0.25">
      <c r="A10944" s="1"/>
      <c r="B10944" s="2"/>
      <c r="BJ10944" s="3"/>
      <c r="BL10944" s="3"/>
      <c r="BN10944" s="3"/>
      <c r="BP10944" s="3"/>
    </row>
    <row r="10945" spans="1:68" x14ac:dyDescent="0.25">
      <c r="A10945" s="1"/>
      <c r="B10945" s="2"/>
      <c r="BJ10945" s="3"/>
      <c r="BL10945" s="3"/>
      <c r="BN10945" s="3"/>
      <c r="BP10945" s="3"/>
    </row>
    <row r="10946" spans="1:68" x14ac:dyDescent="0.25">
      <c r="A10946" s="1"/>
      <c r="B10946" s="2"/>
      <c r="BJ10946" s="3"/>
      <c r="BL10946" s="3"/>
      <c r="BN10946" s="3"/>
      <c r="BP10946" s="3"/>
    </row>
    <row r="10947" spans="1:68" x14ac:dyDescent="0.25">
      <c r="A10947" s="1"/>
      <c r="B10947" s="2"/>
      <c r="BJ10947" s="3"/>
      <c r="BL10947" s="3"/>
      <c r="BN10947" s="3"/>
      <c r="BP10947" s="3"/>
    </row>
    <row r="10948" spans="1:68" x14ac:dyDescent="0.25">
      <c r="A10948" s="1"/>
      <c r="B10948" s="2"/>
      <c r="BJ10948" s="3"/>
      <c r="BL10948" s="3"/>
      <c r="BN10948" s="3"/>
      <c r="BP10948" s="3"/>
    </row>
    <row r="10949" spans="1:68" x14ac:dyDescent="0.25">
      <c r="A10949" s="1"/>
      <c r="B10949" s="2"/>
      <c r="BJ10949" s="3"/>
      <c r="BL10949" s="3"/>
      <c r="BN10949" s="3"/>
      <c r="BP10949" s="3"/>
    </row>
    <row r="10950" spans="1:68" x14ac:dyDescent="0.25">
      <c r="A10950" s="1"/>
      <c r="B10950" s="2"/>
      <c r="BJ10950" s="3"/>
      <c r="BL10950" s="3"/>
      <c r="BN10950" s="3"/>
      <c r="BP10950" s="3"/>
    </row>
    <row r="10951" spans="1:68" x14ac:dyDescent="0.25">
      <c r="A10951" s="1"/>
      <c r="B10951" s="2"/>
      <c r="BJ10951" s="3"/>
      <c r="BL10951" s="3"/>
      <c r="BN10951" s="3"/>
      <c r="BP10951" s="3"/>
    </row>
    <row r="10952" spans="1:68" x14ac:dyDescent="0.25">
      <c r="A10952" s="1"/>
      <c r="B10952" s="2"/>
      <c r="BJ10952" s="3"/>
      <c r="BL10952" s="3"/>
      <c r="BN10952" s="3"/>
      <c r="BP10952" s="3"/>
    </row>
    <row r="10953" spans="1:68" x14ac:dyDescent="0.25">
      <c r="A10953" s="1"/>
      <c r="B10953" s="2"/>
      <c r="BJ10953" s="3"/>
      <c r="BL10953" s="3"/>
      <c r="BN10953" s="3"/>
      <c r="BP10953" s="3"/>
    </row>
    <row r="10954" spans="1:68" x14ac:dyDescent="0.25">
      <c r="A10954" s="1"/>
      <c r="B10954" s="2"/>
      <c r="BJ10954" s="3"/>
      <c r="BL10954" s="3"/>
      <c r="BN10954" s="3"/>
      <c r="BP10954" s="3"/>
    </row>
    <row r="10955" spans="1:68" x14ac:dyDescent="0.25">
      <c r="A10955" s="1"/>
      <c r="B10955" s="2"/>
      <c r="BJ10955" s="3"/>
      <c r="BL10955" s="3"/>
      <c r="BN10955" s="3"/>
      <c r="BP10955" s="3"/>
    </row>
    <row r="10956" spans="1:68" x14ac:dyDescent="0.25">
      <c r="A10956" s="1"/>
      <c r="B10956" s="2"/>
      <c r="BJ10956" s="3"/>
      <c r="BL10956" s="3"/>
      <c r="BN10956" s="3"/>
      <c r="BP10956" s="3"/>
    </row>
    <row r="10957" spans="1:68" x14ac:dyDescent="0.25">
      <c r="A10957" s="1"/>
      <c r="B10957" s="2"/>
      <c r="BJ10957" s="3"/>
      <c r="BL10957" s="3"/>
      <c r="BN10957" s="3"/>
      <c r="BP10957" s="3"/>
    </row>
    <row r="10958" spans="1:68" x14ac:dyDescent="0.25">
      <c r="A10958" s="1"/>
      <c r="B10958" s="2"/>
      <c r="BJ10958" s="3"/>
      <c r="BL10958" s="3"/>
      <c r="BN10958" s="3"/>
      <c r="BP10958" s="3"/>
    </row>
    <row r="10959" spans="1:68" x14ac:dyDescent="0.25">
      <c r="A10959" s="1"/>
      <c r="B10959" s="2"/>
      <c r="BJ10959" s="3"/>
      <c r="BL10959" s="3"/>
      <c r="BN10959" s="3"/>
      <c r="BP10959" s="3"/>
    </row>
    <row r="10960" spans="1:68" x14ac:dyDescent="0.25">
      <c r="A10960" s="1"/>
      <c r="B10960" s="2"/>
      <c r="BJ10960" s="3"/>
      <c r="BL10960" s="3"/>
      <c r="BN10960" s="3"/>
      <c r="BP10960" s="3"/>
    </row>
    <row r="10961" spans="1:68" x14ac:dyDescent="0.25">
      <c r="A10961" s="1"/>
      <c r="B10961" s="2"/>
      <c r="BJ10961" s="3"/>
      <c r="BL10961" s="3"/>
      <c r="BN10961" s="3"/>
      <c r="BP10961" s="3"/>
    </row>
    <row r="10962" spans="1:68" x14ac:dyDescent="0.25">
      <c r="A10962" s="1"/>
      <c r="B10962" s="2"/>
      <c r="BJ10962" s="3"/>
      <c r="BL10962" s="3"/>
      <c r="BN10962" s="3"/>
      <c r="BP10962" s="3"/>
    </row>
    <row r="10963" spans="1:68" x14ac:dyDescent="0.25">
      <c r="A10963" s="1"/>
      <c r="B10963" s="2"/>
      <c r="BJ10963" s="3"/>
      <c r="BL10963" s="3"/>
      <c r="BN10963" s="3"/>
      <c r="BP10963" s="3"/>
    </row>
    <row r="10964" spans="1:68" x14ac:dyDescent="0.25">
      <c r="A10964" s="1"/>
      <c r="B10964" s="2"/>
      <c r="BJ10964" s="3"/>
      <c r="BL10964" s="3"/>
      <c r="BN10964" s="3"/>
      <c r="BP10964" s="3"/>
    </row>
    <row r="10965" spans="1:68" x14ac:dyDescent="0.25">
      <c r="A10965" s="1"/>
      <c r="B10965" s="2"/>
      <c r="BJ10965" s="3"/>
      <c r="BL10965" s="3"/>
      <c r="BN10965" s="3"/>
      <c r="BP10965" s="3"/>
    </row>
    <row r="10966" spans="1:68" x14ac:dyDescent="0.25">
      <c r="A10966" s="1"/>
      <c r="B10966" s="2"/>
      <c r="BJ10966" s="3"/>
      <c r="BL10966" s="3"/>
      <c r="BN10966" s="3"/>
      <c r="BP10966" s="3"/>
    </row>
    <row r="10967" spans="1:68" x14ac:dyDescent="0.25">
      <c r="A10967" s="1"/>
      <c r="B10967" s="2"/>
      <c r="BJ10967" s="3"/>
      <c r="BL10967" s="3"/>
      <c r="BN10967" s="3"/>
      <c r="BP10967" s="3"/>
    </row>
    <row r="10968" spans="1:68" x14ac:dyDescent="0.25">
      <c r="A10968" s="1"/>
      <c r="B10968" s="2"/>
      <c r="BJ10968" s="3"/>
      <c r="BL10968" s="3"/>
      <c r="BN10968" s="3"/>
      <c r="BP10968" s="3"/>
    </row>
    <row r="10969" spans="1:68" x14ac:dyDescent="0.25">
      <c r="A10969" s="1"/>
      <c r="B10969" s="2"/>
      <c r="BJ10969" s="3"/>
      <c r="BL10969" s="3"/>
      <c r="BN10969" s="3"/>
      <c r="BP10969" s="3"/>
    </row>
    <row r="10970" spans="1:68" x14ac:dyDescent="0.25">
      <c r="A10970" s="1"/>
      <c r="B10970" s="2"/>
      <c r="BJ10970" s="3"/>
      <c r="BL10970" s="3"/>
      <c r="BN10970" s="3"/>
      <c r="BP10970" s="3"/>
    </row>
    <row r="10971" spans="1:68" x14ac:dyDescent="0.25">
      <c r="A10971" s="1"/>
      <c r="B10971" s="2"/>
      <c r="BJ10971" s="3"/>
      <c r="BL10971" s="3"/>
      <c r="BN10971" s="3"/>
      <c r="BP10971" s="3"/>
    </row>
    <row r="10972" spans="1:68" x14ac:dyDescent="0.25">
      <c r="A10972" s="1"/>
      <c r="B10972" s="2"/>
      <c r="BJ10972" s="3"/>
      <c r="BL10972" s="3"/>
      <c r="BN10972" s="3"/>
      <c r="BP10972" s="3"/>
    </row>
    <row r="10973" spans="1:68" x14ac:dyDescent="0.25">
      <c r="A10973" s="1"/>
      <c r="B10973" s="2"/>
      <c r="BJ10973" s="3"/>
      <c r="BL10973" s="3"/>
      <c r="BN10973" s="3"/>
      <c r="BP10973" s="3"/>
    </row>
    <row r="10974" spans="1:68" x14ac:dyDescent="0.25">
      <c r="A10974" s="1"/>
      <c r="B10974" s="2"/>
      <c r="BJ10974" s="3"/>
      <c r="BL10974" s="3"/>
      <c r="BN10974" s="3"/>
      <c r="BP10974" s="3"/>
    </row>
    <row r="10975" spans="1:68" x14ac:dyDescent="0.25">
      <c r="A10975" s="1"/>
      <c r="B10975" s="2"/>
      <c r="BJ10975" s="3"/>
      <c r="BL10975" s="3"/>
      <c r="BN10975" s="3"/>
      <c r="BP10975" s="3"/>
    </row>
    <row r="10976" spans="1:68" x14ac:dyDescent="0.25">
      <c r="A10976" s="1"/>
      <c r="B10976" s="2"/>
      <c r="BJ10976" s="3"/>
      <c r="BL10976" s="3"/>
      <c r="BN10976" s="3"/>
      <c r="BP10976" s="3"/>
    </row>
    <row r="10977" spans="1:68" x14ac:dyDescent="0.25">
      <c r="A10977" s="1"/>
      <c r="B10977" s="2"/>
      <c r="BJ10977" s="3"/>
      <c r="BL10977" s="3"/>
      <c r="BN10977" s="3"/>
      <c r="BP10977" s="3"/>
    </row>
    <row r="10978" spans="1:68" x14ac:dyDescent="0.25">
      <c r="A10978" s="1"/>
      <c r="B10978" s="2"/>
      <c r="BJ10978" s="3"/>
      <c r="BL10978" s="3"/>
      <c r="BN10978" s="3"/>
      <c r="BP10978" s="3"/>
    </row>
    <row r="10979" spans="1:68" x14ac:dyDescent="0.25">
      <c r="A10979" s="1"/>
      <c r="B10979" s="2"/>
      <c r="BJ10979" s="3"/>
      <c r="BL10979" s="3"/>
      <c r="BN10979" s="3"/>
      <c r="BP10979" s="3"/>
    </row>
    <row r="10980" spans="1:68" x14ac:dyDescent="0.25">
      <c r="A10980" s="1"/>
      <c r="B10980" s="2"/>
      <c r="BJ10980" s="3"/>
      <c r="BL10980" s="3"/>
      <c r="BN10980" s="3"/>
      <c r="BP10980" s="3"/>
    </row>
    <row r="10981" spans="1:68" x14ac:dyDescent="0.25">
      <c r="A10981" s="1"/>
      <c r="B10981" s="2"/>
      <c r="BJ10981" s="3"/>
      <c r="BL10981" s="3"/>
      <c r="BN10981" s="3"/>
      <c r="BP10981" s="3"/>
    </row>
    <row r="10982" spans="1:68" x14ac:dyDescent="0.25">
      <c r="A10982" s="1"/>
      <c r="B10982" s="2"/>
      <c r="BJ10982" s="3"/>
      <c r="BL10982" s="3"/>
      <c r="BN10982" s="3"/>
      <c r="BP10982" s="3"/>
    </row>
    <row r="10983" spans="1:68" x14ac:dyDescent="0.25">
      <c r="A10983" s="1"/>
      <c r="B10983" s="2"/>
      <c r="BJ10983" s="3"/>
      <c r="BL10983" s="3"/>
      <c r="BN10983" s="3"/>
      <c r="BP10983" s="3"/>
    </row>
    <row r="10984" spans="1:68" x14ac:dyDescent="0.25">
      <c r="A10984" s="1"/>
      <c r="B10984" s="2"/>
      <c r="BJ10984" s="3"/>
      <c r="BL10984" s="3"/>
      <c r="BN10984" s="3"/>
      <c r="BP10984" s="3"/>
    </row>
    <row r="10985" spans="1:68" x14ac:dyDescent="0.25">
      <c r="A10985" s="1"/>
      <c r="B10985" s="2"/>
      <c r="BJ10985" s="3"/>
      <c r="BL10985" s="3"/>
      <c r="BN10985" s="3"/>
      <c r="BP10985" s="3"/>
    </row>
    <row r="10986" spans="1:68" x14ac:dyDescent="0.25">
      <c r="A10986" s="1"/>
      <c r="B10986" s="2"/>
      <c r="BJ10986" s="3"/>
      <c r="BL10986" s="3"/>
      <c r="BN10986" s="3"/>
      <c r="BP10986" s="3"/>
    </row>
    <row r="10987" spans="1:68" x14ac:dyDescent="0.25">
      <c r="A10987" s="1"/>
      <c r="B10987" s="2"/>
      <c r="BJ10987" s="3"/>
      <c r="BL10987" s="3"/>
      <c r="BN10987" s="3"/>
      <c r="BP10987" s="3"/>
    </row>
    <row r="10988" spans="1:68" x14ac:dyDescent="0.25">
      <c r="A10988" s="1"/>
      <c r="B10988" s="2"/>
      <c r="BJ10988" s="3"/>
      <c r="BL10988" s="3"/>
      <c r="BN10988" s="3"/>
      <c r="BP10988" s="3"/>
    </row>
    <row r="10989" spans="1:68" x14ac:dyDescent="0.25">
      <c r="A10989" s="1"/>
      <c r="B10989" s="2"/>
      <c r="BJ10989" s="3"/>
      <c r="BL10989" s="3"/>
      <c r="BN10989" s="3"/>
      <c r="BP10989" s="3"/>
    </row>
    <row r="10990" spans="1:68" x14ac:dyDescent="0.25">
      <c r="A10990" s="1"/>
      <c r="B10990" s="2"/>
      <c r="BJ10990" s="3"/>
      <c r="BL10990" s="3"/>
      <c r="BN10990" s="3"/>
      <c r="BP10990" s="3"/>
    </row>
    <row r="10991" spans="1:68" x14ac:dyDescent="0.25">
      <c r="A10991" s="1"/>
      <c r="B10991" s="2"/>
      <c r="BJ10991" s="3"/>
      <c r="BL10991" s="3"/>
      <c r="BN10991" s="3"/>
      <c r="BP10991" s="3"/>
    </row>
    <row r="10992" spans="1:68" x14ac:dyDescent="0.25">
      <c r="A10992" s="1"/>
      <c r="B10992" s="2"/>
      <c r="BJ10992" s="3"/>
      <c r="BL10992" s="3"/>
      <c r="BN10992" s="3"/>
      <c r="BP10992" s="3"/>
    </row>
    <row r="10993" spans="1:68" x14ac:dyDescent="0.25">
      <c r="A10993" s="1"/>
      <c r="B10993" s="2"/>
      <c r="BJ10993" s="3"/>
      <c r="BL10993" s="3"/>
      <c r="BN10993" s="3"/>
      <c r="BP10993" s="3"/>
    </row>
    <row r="10994" spans="1:68" x14ac:dyDescent="0.25">
      <c r="A10994" s="1"/>
      <c r="B10994" s="2"/>
      <c r="BJ10994" s="3"/>
      <c r="BL10994" s="3"/>
      <c r="BN10994" s="3"/>
      <c r="BP10994" s="3"/>
    </row>
    <row r="10995" spans="1:68" x14ac:dyDescent="0.25">
      <c r="A10995" s="1"/>
      <c r="B10995" s="2"/>
      <c r="BJ10995" s="3"/>
      <c r="BL10995" s="3"/>
      <c r="BN10995" s="3"/>
      <c r="BP10995" s="3"/>
    </row>
    <row r="10996" spans="1:68" x14ac:dyDescent="0.25">
      <c r="A10996" s="1"/>
      <c r="B10996" s="2"/>
      <c r="BJ10996" s="3"/>
      <c r="BL10996" s="3"/>
      <c r="BN10996" s="3"/>
      <c r="BP10996" s="3"/>
    </row>
    <row r="10997" spans="1:68" x14ac:dyDescent="0.25">
      <c r="A10997" s="1"/>
      <c r="B10997" s="2"/>
      <c r="BJ10997" s="3"/>
      <c r="BL10997" s="3"/>
      <c r="BN10997" s="3"/>
      <c r="BP10997" s="3"/>
    </row>
    <row r="10998" spans="1:68" x14ac:dyDescent="0.25">
      <c r="A10998" s="1"/>
      <c r="B10998" s="2"/>
      <c r="BJ10998" s="3"/>
      <c r="BL10998" s="3"/>
      <c r="BN10998" s="3"/>
      <c r="BP10998" s="3"/>
    </row>
    <row r="10999" spans="1:68" x14ac:dyDescent="0.25">
      <c r="A10999" s="1"/>
      <c r="B10999" s="2"/>
      <c r="BJ10999" s="3"/>
      <c r="BL10999" s="3"/>
      <c r="BN10999" s="3"/>
      <c r="BP10999" s="3"/>
    </row>
    <row r="11000" spans="1:68" x14ac:dyDescent="0.25">
      <c r="A11000" s="1"/>
      <c r="B11000" s="2"/>
      <c r="BJ11000" s="3"/>
      <c r="BL11000" s="3"/>
      <c r="BN11000" s="3"/>
      <c r="BP11000" s="3"/>
    </row>
    <row r="11001" spans="1:68" x14ac:dyDescent="0.25">
      <c r="A11001" s="1"/>
      <c r="B11001" s="2"/>
      <c r="BJ11001" s="3"/>
      <c r="BL11001" s="3"/>
      <c r="BN11001" s="3"/>
      <c r="BP11001" s="3"/>
    </row>
    <row r="11002" spans="1:68" x14ac:dyDescent="0.25">
      <c r="A11002" s="1"/>
      <c r="B11002" s="2"/>
      <c r="BJ11002" s="3"/>
      <c r="BL11002" s="3"/>
      <c r="BN11002" s="3"/>
      <c r="BP11002" s="3"/>
    </row>
    <row r="11003" spans="1:68" x14ac:dyDescent="0.25">
      <c r="A11003" s="1"/>
      <c r="B11003" s="2"/>
      <c r="BJ11003" s="3"/>
      <c r="BL11003" s="3"/>
      <c r="BN11003" s="3"/>
      <c r="BP11003" s="3"/>
    </row>
    <row r="11004" spans="1:68" x14ac:dyDescent="0.25">
      <c r="A11004" s="1"/>
      <c r="B11004" s="2"/>
      <c r="BJ11004" s="3"/>
      <c r="BL11004" s="3"/>
      <c r="BN11004" s="3"/>
      <c r="BP11004" s="3"/>
    </row>
    <row r="11005" spans="1:68" x14ac:dyDescent="0.25">
      <c r="A11005" s="1"/>
      <c r="B11005" s="2"/>
      <c r="BJ11005" s="3"/>
      <c r="BL11005" s="3"/>
      <c r="BN11005" s="3"/>
      <c r="BP11005" s="3"/>
    </row>
    <row r="11006" spans="1:68" x14ac:dyDescent="0.25">
      <c r="A11006" s="1"/>
      <c r="B11006" s="2"/>
      <c r="BJ11006" s="3"/>
      <c r="BL11006" s="3"/>
      <c r="BN11006" s="3"/>
      <c r="BP11006" s="3"/>
    </row>
    <row r="11007" spans="1:68" x14ac:dyDescent="0.25">
      <c r="A11007" s="1"/>
      <c r="B11007" s="2"/>
      <c r="BJ11007" s="3"/>
      <c r="BL11007" s="3"/>
      <c r="BN11007" s="3"/>
      <c r="BP11007" s="3"/>
    </row>
    <row r="11008" spans="1:68" x14ac:dyDescent="0.25">
      <c r="A11008" s="1"/>
      <c r="B11008" s="2"/>
      <c r="BJ11008" s="3"/>
      <c r="BL11008" s="3"/>
      <c r="BN11008" s="3"/>
      <c r="BP11008" s="3"/>
    </row>
    <row r="11009" spans="1:68" x14ac:dyDescent="0.25">
      <c r="A11009" s="1"/>
      <c r="B11009" s="2"/>
      <c r="BJ11009" s="3"/>
      <c r="BL11009" s="3"/>
      <c r="BN11009" s="3"/>
      <c r="BP11009" s="3"/>
    </row>
    <row r="11010" spans="1:68" x14ac:dyDescent="0.25">
      <c r="A11010" s="1"/>
      <c r="B11010" s="2"/>
      <c r="BJ11010" s="3"/>
      <c r="BL11010" s="3"/>
      <c r="BN11010" s="3"/>
      <c r="BP11010" s="3"/>
    </row>
    <row r="11011" spans="1:68" x14ac:dyDescent="0.25">
      <c r="A11011" s="1"/>
      <c r="B11011" s="2"/>
      <c r="BJ11011" s="3"/>
      <c r="BL11011" s="3"/>
      <c r="BN11011" s="3"/>
      <c r="BP11011" s="3"/>
    </row>
    <row r="11012" spans="1:68" x14ac:dyDescent="0.25">
      <c r="A11012" s="1"/>
      <c r="B11012" s="2"/>
      <c r="BJ11012" s="3"/>
      <c r="BL11012" s="3"/>
      <c r="BN11012" s="3"/>
      <c r="BP11012" s="3"/>
    </row>
    <row r="11013" spans="1:68" x14ac:dyDescent="0.25">
      <c r="A11013" s="1"/>
      <c r="B11013" s="2"/>
      <c r="BJ11013" s="3"/>
      <c r="BL11013" s="3"/>
      <c r="BN11013" s="3"/>
      <c r="BP11013" s="3"/>
    </row>
    <row r="11014" spans="1:68" x14ac:dyDescent="0.25">
      <c r="A11014" s="1"/>
      <c r="B11014" s="2"/>
      <c r="BJ11014" s="3"/>
      <c r="BL11014" s="3"/>
      <c r="BN11014" s="3"/>
      <c r="BP11014" s="3"/>
    </row>
    <row r="11015" spans="1:68" x14ac:dyDescent="0.25">
      <c r="A11015" s="1"/>
      <c r="B11015" s="2"/>
      <c r="BJ11015" s="3"/>
      <c r="BL11015" s="3"/>
      <c r="BN11015" s="3"/>
      <c r="BP11015" s="3"/>
    </row>
    <row r="11016" spans="1:68" x14ac:dyDescent="0.25">
      <c r="A11016" s="1"/>
      <c r="B11016" s="2"/>
      <c r="BJ11016" s="3"/>
      <c r="BL11016" s="3"/>
      <c r="BN11016" s="3"/>
      <c r="BP11016" s="3"/>
    </row>
    <row r="11017" spans="1:68" x14ac:dyDescent="0.25">
      <c r="A11017" s="1"/>
      <c r="B11017" s="2"/>
      <c r="BJ11017" s="3"/>
      <c r="BL11017" s="3"/>
      <c r="BN11017" s="3"/>
      <c r="BP11017" s="3"/>
    </row>
    <row r="11018" spans="1:68" x14ac:dyDescent="0.25">
      <c r="A11018" s="1"/>
      <c r="B11018" s="2"/>
      <c r="BJ11018" s="3"/>
      <c r="BL11018" s="3"/>
      <c r="BN11018" s="3"/>
      <c r="BP11018" s="3"/>
    </row>
    <row r="11019" spans="1:68" x14ac:dyDescent="0.25">
      <c r="A11019" s="1"/>
      <c r="B11019" s="2"/>
      <c r="BJ11019" s="3"/>
      <c r="BL11019" s="3"/>
      <c r="BN11019" s="3"/>
      <c r="BP11019" s="3"/>
    </row>
    <row r="11020" spans="1:68" x14ac:dyDescent="0.25">
      <c r="A11020" s="1"/>
      <c r="B11020" s="2"/>
      <c r="BJ11020" s="3"/>
      <c r="BL11020" s="3"/>
      <c r="BN11020" s="3"/>
      <c r="BP11020" s="3"/>
    </row>
    <row r="11021" spans="1:68" x14ac:dyDescent="0.25">
      <c r="A11021" s="1"/>
      <c r="B11021" s="2"/>
      <c r="BJ11021" s="3"/>
      <c r="BL11021" s="3"/>
      <c r="BN11021" s="3"/>
      <c r="BP11021" s="3"/>
    </row>
    <row r="11022" spans="1:68" x14ac:dyDescent="0.25">
      <c r="A11022" s="1"/>
      <c r="B11022" s="2"/>
      <c r="BJ11022" s="3"/>
      <c r="BL11022" s="3"/>
      <c r="BN11022" s="3"/>
      <c r="BP11022" s="3"/>
    </row>
    <row r="11023" spans="1:68" x14ac:dyDescent="0.25">
      <c r="A11023" s="1"/>
      <c r="B11023" s="2"/>
      <c r="BJ11023" s="3"/>
      <c r="BL11023" s="3"/>
      <c r="BN11023" s="3"/>
      <c r="BP11023" s="3"/>
    </row>
    <row r="11024" spans="1:68" x14ac:dyDescent="0.25">
      <c r="A11024" s="1"/>
      <c r="B11024" s="2"/>
      <c r="BJ11024" s="3"/>
      <c r="BL11024" s="3"/>
      <c r="BN11024" s="3"/>
      <c r="BP11024" s="3"/>
    </row>
    <row r="11025" spans="1:68" x14ac:dyDescent="0.25">
      <c r="A11025" s="1"/>
      <c r="B11025" s="2"/>
      <c r="BJ11025" s="3"/>
      <c r="BL11025" s="3"/>
      <c r="BN11025" s="3"/>
      <c r="BP11025" s="3"/>
    </row>
    <row r="11026" spans="1:68" x14ac:dyDescent="0.25">
      <c r="A11026" s="1"/>
      <c r="B11026" s="2"/>
      <c r="BJ11026" s="3"/>
      <c r="BL11026" s="3"/>
      <c r="BN11026" s="3"/>
      <c r="BP11026" s="3"/>
    </row>
    <row r="11027" spans="1:68" x14ac:dyDescent="0.25">
      <c r="A11027" s="1"/>
      <c r="B11027" s="2"/>
      <c r="BJ11027" s="3"/>
      <c r="BL11027" s="3"/>
      <c r="BN11027" s="3"/>
      <c r="BP11027" s="3"/>
    </row>
    <row r="11028" spans="1:68" x14ac:dyDescent="0.25">
      <c r="A11028" s="1"/>
      <c r="B11028" s="2"/>
      <c r="BJ11028" s="3"/>
      <c r="BL11028" s="3"/>
      <c r="BN11028" s="3"/>
      <c r="BP11028" s="3"/>
    </row>
    <row r="11029" spans="1:68" x14ac:dyDescent="0.25">
      <c r="A11029" s="1"/>
      <c r="B11029" s="2"/>
      <c r="BJ11029" s="3"/>
      <c r="BL11029" s="3"/>
      <c r="BN11029" s="3"/>
      <c r="BP11029" s="3"/>
    </row>
    <row r="11030" spans="1:68" x14ac:dyDescent="0.25">
      <c r="A11030" s="1"/>
      <c r="B11030" s="2"/>
      <c r="BJ11030" s="3"/>
      <c r="BL11030" s="3"/>
      <c r="BN11030" s="3"/>
      <c r="BP11030" s="3"/>
    </row>
    <row r="11031" spans="1:68" x14ac:dyDescent="0.25">
      <c r="A11031" s="1"/>
      <c r="B11031" s="2"/>
      <c r="BJ11031" s="3"/>
      <c r="BL11031" s="3"/>
      <c r="BN11031" s="3"/>
      <c r="BP11031" s="3"/>
    </row>
    <row r="11032" spans="1:68" x14ac:dyDescent="0.25">
      <c r="A11032" s="1"/>
      <c r="B11032" s="2"/>
      <c r="BJ11032" s="3"/>
      <c r="BL11032" s="3"/>
      <c r="BN11032" s="3"/>
      <c r="BP11032" s="3"/>
    </row>
    <row r="11033" spans="1:68" x14ac:dyDescent="0.25">
      <c r="A11033" s="1"/>
      <c r="B11033" s="2"/>
      <c r="BJ11033" s="3"/>
      <c r="BL11033" s="3"/>
      <c r="BN11033" s="3"/>
      <c r="BP11033" s="3"/>
    </row>
    <row r="11034" spans="1:68" x14ac:dyDescent="0.25">
      <c r="A11034" s="1"/>
      <c r="B11034" s="2"/>
      <c r="BJ11034" s="3"/>
      <c r="BL11034" s="3"/>
      <c r="BN11034" s="3"/>
      <c r="BP11034" s="3"/>
    </row>
    <row r="11035" spans="1:68" x14ac:dyDescent="0.25">
      <c r="A11035" s="1"/>
      <c r="B11035" s="2"/>
      <c r="BJ11035" s="3"/>
      <c r="BL11035" s="3"/>
      <c r="BN11035" s="3"/>
      <c r="BP11035" s="3"/>
    </row>
    <row r="11036" spans="1:68" x14ac:dyDescent="0.25">
      <c r="A11036" s="1"/>
      <c r="B11036" s="2"/>
      <c r="BJ11036" s="3"/>
      <c r="BL11036" s="3"/>
      <c r="BN11036" s="3"/>
      <c r="BP11036" s="3"/>
    </row>
    <row r="11037" spans="1:68" x14ac:dyDescent="0.25">
      <c r="A11037" s="1"/>
      <c r="B11037" s="2"/>
      <c r="BJ11037" s="3"/>
      <c r="BL11037" s="3"/>
      <c r="BN11037" s="3"/>
      <c r="BP11037" s="3"/>
    </row>
    <row r="11038" spans="1:68" x14ac:dyDescent="0.25">
      <c r="A11038" s="1"/>
      <c r="B11038" s="2"/>
      <c r="BJ11038" s="3"/>
      <c r="BL11038" s="3"/>
      <c r="BN11038" s="3"/>
      <c r="BP11038" s="3"/>
    </row>
    <row r="11039" spans="1:68" x14ac:dyDescent="0.25">
      <c r="A11039" s="1"/>
      <c r="B11039" s="2"/>
      <c r="BJ11039" s="3"/>
      <c r="BL11039" s="3"/>
      <c r="BN11039" s="3"/>
      <c r="BP11039" s="3"/>
    </row>
    <row r="11040" spans="1:68" x14ac:dyDescent="0.25">
      <c r="A11040" s="1"/>
      <c r="B11040" s="2"/>
      <c r="BJ11040" s="3"/>
      <c r="BL11040" s="3"/>
      <c r="BN11040" s="3"/>
      <c r="BP11040" s="3"/>
    </row>
    <row r="11041" spans="1:68" x14ac:dyDescent="0.25">
      <c r="A11041" s="1"/>
      <c r="B11041" s="2"/>
      <c r="BJ11041" s="3"/>
      <c r="BL11041" s="3"/>
      <c r="BN11041" s="3"/>
      <c r="BP11041" s="3"/>
    </row>
    <row r="11042" spans="1:68" x14ac:dyDescent="0.25">
      <c r="A11042" s="1"/>
      <c r="B11042" s="2"/>
      <c r="BJ11042" s="3"/>
      <c r="BL11042" s="3"/>
      <c r="BN11042" s="3"/>
      <c r="BP11042" s="3"/>
    </row>
    <row r="11043" spans="1:68" x14ac:dyDescent="0.25">
      <c r="A11043" s="1"/>
      <c r="B11043" s="2"/>
      <c r="BJ11043" s="3"/>
      <c r="BL11043" s="3"/>
      <c r="BN11043" s="3"/>
      <c r="BP11043" s="3"/>
    </row>
    <row r="11044" spans="1:68" x14ac:dyDescent="0.25">
      <c r="A11044" s="1"/>
      <c r="B11044" s="2"/>
      <c r="BJ11044" s="3"/>
      <c r="BL11044" s="3"/>
      <c r="BN11044" s="3"/>
      <c r="BP11044" s="3"/>
    </row>
    <row r="11045" spans="1:68" x14ac:dyDescent="0.25">
      <c r="A11045" s="1"/>
      <c r="B11045" s="2"/>
      <c r="BJ11045" s="3"/>
      <c r="BL11045" s="3"/>
      <c r="BN11045" s="3"/>
      <c r="BP11045" s="3"/>
    </row>
    <row r="11046" spans="1:68" x14ac:dyDescent="0.25">
      <c r="A11046" s="1"/>
      <c r="B11046" s="2"/>
      <c r="BJ11046" s="3"/>
      <c r="BL11046" s="3"/>
      <c r="BN11046" s="3"/>
      <c r="BP11046" s="3"/>
    </row>
    <row r="11047" spans="1:68" x14ac:dyDescent="0.25">
      <c r="A11047" s="1"/>
      <c r="B11047" s="2"/>
      <c r="BJ11047" s="3"/>
      <c r="BL11047" s="3"/>
      <c r="BN11047" s="3"/>
      <c r="BP11047" s="3"/>
    </row>
    <row r="11048" spans="1:68" x14ac:dyDescent="0.25">
      <c r="A11048" s="1"/>
      <c r="B11048" s="2"/>
      <c r="BJ11048" s="3"/>
      <c r="BL11048" s="3"/>
      <c r="BN11048" s="3"/>
      <c r="BP11048" s="3"/>
    </row>
    <row r="11049" spans="1:68" x14ac:dyDescent="0.25">
      <c r="A11049" s="1"/>
      <c r="B11049" s="2"/>
      <c r="BJ11049" s="3"/>
      <c r="BL11049" s="3"/>
      <c r="BN11049" s="3"/>
      <c r="BP11049" s="3"/>
    </row>
    <row r="11050" spans="1:68" x14ac:dyDescent="0.25">
      <c r="A11050" s="1"/>
      <c r="B11050" s="2"/>
      <c r="BJ11050" s="3"/>
      <c r="BL11050" s="3"/>
      <c r="BN11050" s="3"/>
      <c r="BP11050" s="3"/>
    </row>
    <row r="11051" spans="1:68" x14ac:dyDescent="0.25">
      <c r="A11051" s="1"/>
      <c r="B11051" s="2"/>
      <c r="BJ11051" s="3"/>
      <c r="BL11051" s="3"/>
      <c r="BN11051" s="3"/>
      <c r="BP11051" s="3"/>
    </row>
    <row r="11052" spans="1:68" x14ac:dyDescent="0.25">
      <c r="A11052" s="1"/>
      <c r="B11052" s="2"/>
      <c r="BJ11052" s="3"/>
      <c r="BL11052" s="3"/>
      <c r="BN11052" s="3"/>
      <c r="BP11052" s="3"/>
    </row>
    <row r="11053" spans="1:68" x14ac:dyDescent="0.25">
      <c r="A11053" s="1"/>
      <c r="B11053" s="2"/>
      <c r="BJ11053" s="3"/>
      <c r="BL11053" s="3"/>
      <c r="BN11053" s="3"/>
      <c r="BP11053" s="3"/>
    </row>
    <row r="11054" spans="1:68" x14ac:dyDescent="0.25">
      <c r="A11054" s="1"/>
      <c r="B11054" s="2"/>
      <c r="BJ11054" s="3"/>
      <c r="BL11054" s="3"/>
      <c r="BN11054" s="3"/>
      <c r="BP11054" s="3"/>
    </row>
    <row r="11055" spans="1:68" x14ac:dyDescent="0.25">
      <c r="A11055" s="1"/>
      <c r="B11055" s="2"/>
      <c r="BJ11055" s="3"/>
      <c r="BL11055" s="3"/>
      <c r="BN11055" s="3"/>
      <c r="BP11055" s="3"/>
    </row>
    <row r="11056" spans="1:68" x14ac:dyDescent="0.25">
      <c r="A11056" s="1"/>
      <c r="B11056" s="2"/>
      <c r="BJ11056" s="3"/>
      <c r="BL11056" s="3"/>
      <c r="BN11056" s="3"/>
      <c r="BP11056" s="3"/>
    </row>
    <row r="11057" spans="1:68" x14ac:dyDescent="0.25">
      <c r="A11057" s="1"/>
      <c r="B11057" s="2"/>
      <c r="BJ11057" s="3"/>
      <c r="BL11057" s="3"/>
      <c r="BN11057" s="3"/>
      <c r="BP11057" s="3"/>
    </row>
    <row r="11058" spans="1:68" x14ac:dyDescent="0.25">
      <c r="A11058" s="1"/>
      <c r="B11058" s="2"/>
      <c r="BJ11058" s="3"/>
      <c r="BL11058" s="3"/>
      <c r="BN11058" s="3"/>
      <c r="BP11058" s="3"/>
    </row>
    <row r="11059" spans="1:68" x14ac:dyDescent="0.25">
      <c r="A11059" s="1"/>
      <c r="B11059" s="2"/>
      <c r="BJ11059" s="3"/>
      <c r="BL11059" s="3"/>
      <c r="BN11059" s="3"/>
      <c r="BP11059" s="3"/>
    </row>
    <row r="11060" spans="1:68" x14ac:dyDescent="0.25">
      <c r="A11060" s="1"/>
      <c r="B11060" s="2"/>
      <c r="BJ11060" s="3"/>
      <c r="BL11060" s="3"/>
      <c r="BN11060" s="3"/>
      <c r="BP11060" s="3"/>
    </row>
    <row r="11061" spans="1:68" x14ac:dyDescent="0.25">
      <c r="A11061" s="1"/>
      <c r="B11061" s="2"/>
      <c r="BJ11061" s="3"/>
      <c r="BL11061" s="3"/>
      <c r="BN11061" s="3"/>
      <c r="BP11061" s="3"/>
    </row>
    <row r="11062" spans="1:68" x14ac:dyDescent="0.25">
      <c r="A11062" s="1"/>
      <c r="B11062" s="2"/>
      <c r="BJ11062" s="3"/>
      <c r="BL11062" s="3"/>
      <c r="BN11062" s="3"/>
      <c r="BP11062" s="3"/>
    </row>
    <row r="11063" spans="1:68" x14ac:dyDescent="0.25">
      <c r="A11063" s="1"/>
      <c r="B11063" s="2"/>
      <c r="BJ11063" s="3"/>
      <c r="BL11063" s="3"/>
      <c r="BN11063" s="3"/>
      <c r="BP11063" s="3"/>
    </row>
    <row r="11064" spans="1:68" x14ac:dyDescent="0.25">
      <c r="A11064" s="1"/>
      <c r="B11064" s="2"/>
      <c r="BJ11064" s="3"/>
      <c r="BL11064" s="3"/>
      <c r="BN11064" s="3"/>
      <c r="BP11064" s="3"/>
    </row>
    <row r="11065" spans="1:68" x14ac:dyDescent="0.25">
      <c r="A11065" s="1"/>
      <c r="B11065" s="2"/>
      <c r="BJ11065" s="3"/>
      <c r="BL11065" s="3"/>
      <c r="BN11065" s="3"/>
      <c r="BP11065" s="3"/>
    </row>
    <row r="11066" spans="1:68" x14ac:dyDescent="0.25">
      <c r="A11066" s="1"/>
      <c r="B11066" s="2"/>
      <c r="BJ11066" s="3"/>
      <c r="BL11066" s="3"/>
      <c r="BN11066" s="3"/>
      <c r="BP11066" s="3"/>
    </row>
    <row r="11067" spans="1:68" x14ac:dyDescent="0.25">
      <c r="A11067" s="1"/>
      <c r="B11067" s="2"/>
      <c r="BJ11067" s="3"/>
      <c r="BL11067" s="3"/>
      <c r="BN11067" s="3"/>
      <c r="BP11067" s="3"/>
    </row>
    <row r="11068" spans="1:68" x14ac:dyDescent="0.25">
      <c r="A11068" s="1"/>
      <c r="B11068" s="2"/>
      <c r="BJ11068" s="3"/>
      <c r="BL11068" s="3"/>
      <c r="BN11068" s="3"/>
      <c r="BP11068" s="3"/>
    </row>
    <row r="11069" spans="1:68" x14ac:dyDescent="0.25">
      <c r="A11069" s="1"/>
      <c r="B11069" s="2"/>
      <c r="BJ11069" s="3"/>
      <c r="BL11069" s="3"/>
      <c r="BN11069" s="3"/>
      <c r="BP11069" s="3"/>
    </row>
    <row r="11070" spans="1:68" x14ac:dyDescent="0.25">
      <c r="A11070" s="1"/>
      <c r="B11070" s="2"/>
      <c r="BJ11070" s="3"/>
      <c r="BL11070" s="3"/>
      <c r="BN11070" s="3"/>
      <c r="BP11070" s="3"/>
    </row>
    <row r="11071" spans="1:68" x14ac:dyDescent="0.25">
      <c r="A11071" s="1"/>
      <c r="B11071" s="2"/>
      <c r="BJ11071" s="3"/>
      <c r="BL11071" s="3"/>
      <c r="BN11071" s="3"/>
      <c r="BP11071" s="3"/>
    </row>
    <row r="11072" spans="1:68" x14ac:dyDescent="0.25">
      <c r="A11072" s="1"/>
      <c r="B11072" s="2"/>
      <c r="BJ11072" s="3"/>
      <c r="BL11072" s="3"/>
      <c r="BN11072" s="3"/>
      <c r="BP11072" s="3"/>
    </row>
    <row r="11073" spans="1:68" x14ac:dyDescent="0.25">
      <c r="A11073" s="1"/>
      <c r="B11073" s="2"/>
      <c r="BJ11073" s="3"/>
      <c r="BL11073" s="3"/>
      <c r="BN11073" s="3"/>
      <c r="BP11073" s="3"/>
    </row>
    <row r="11074" spans="1:68" x14ac:dyDescent="0.25">
      <c r="A11074" s="1"/>
      <c r="B11074" s="2"/>
      <c r="BJ11074" s="3"/>
      <c r="BL11074" s="3"/>
      <c r="BN11074" s="3"/>
      <c r="BP11074" s="3"/>
    </row>
    <row r="11075" spans="1:68" x14ac:dyDescent="0.25">
      <c r="A11075" s="1"/>
      <c r="B11075" s="2"/>
      <c r="BJ11075" s="3"/>
      <c r="BL11075" s="3"/>
      <c r="BN11075" s="3"/>
      <c r="BP11075" s="3"/>
    </row>
    <row r="11076" spans="1:68" x14ac:dyDescent="0.25">
      <c r="A11076" s="1"/>
      <c r="B11076" s="2"/>
      <c r="BJ11076" s="3"/>
      <c r="BL11076" s="3"/>
      <c r="BN11076" s="3"/>
      <c r="BP11076" s="3"/>
    </row>
    <row r="11077" spans="1:68" x14ac:dyDescent="0.25">
      <c r="A11077" s="1"/>
      <c r="B11077" s="2"/>
      <c r="BJ11077" s="3"/>
      <c r="BL11077" s="3"/>
      <c r="BN11077" s="3"/>
      <c r="BP11077" s="3"/>
    </row>
    <row r="11078" spans="1:68" x14ac:dyDescent="0.25">
      <c r="A11078" s="1"/>
      <c r="B11078" s="2"/>
      <c r="BJ11078" s="3"/>
      <c r="BL11078" s="3"/>
      <c r="BN11078" s="3"/>
      <c r="BP11078" s="3"/>
    </row>
    <row r="11079" spans="1:68" x14ac:dyDescent="0.25">
      <c r="A11079" s="1"/>
      <c r="B11079" s="2"/>
      <c r="BJ11079" s="3"/>
      <c r="BL11079" s="3"/>
      <c r="BN11079" s="3"/>
      <c r="BP11079" s="3"/>
    </row>
    <row r="11080" spans="1:68" x14ac:dyDescent="0.25">
      <c r="A11080" s="1"/>
      <c r="B11080" s="2"/>
      <c r="BJ11080" s="3"/>
      <c r="BL11080" s="3"/>
      <c r="BN11080" s="3"/>
      <c r="BP11080" s="3"/>
    </row>
    <row r="11081" spans="1:68" x14ac:dyDescent="0.25">
      <c r="A11081" s="1"/>
      <c r="B11081" s="2"/>
      <c r="BJ11081" s="3"/>
      <c r="BL11081" s="3"/>
      <c r="BN11081" s="3"/>
      <c r="BP11081" s="3"/>
    </row>
    <row r="11082" spans="1:68" x14ac:dyDescent="0.25">
      <c r="A11082" s="1"/>
      <c r="B11082" s="2"/>
      <c r="BJ11082" s="3"/>
      <c r="BL11082" s="3"/>
      <c r="BN11082" s="3"/>
      <c r="BP11082" s="3"/>
    </row>
    <row r="11083" spans="1:68" x14ac:dyDescent="0.25">
      <c r="A11083" s="1"/>
      <c r="B11083" s="2"/>
      <c r="BJ11083" s="3"/>
      <c r="BL11083" s="3"/>
      <c r="BN11083" s="3"/>
      <c r="BP11083" s="3"/>
    </row>
    <row r="11084" spans="1:68" x14ac:dyDescent="0.25">
      <c r="A11084" s="1"/>
      <c r="B11084" s="2"/>
      <c r="BJ11084" s="3"/>
      <c r="BL11084" s="3"/>
      <c r="BN11084" s="3"/>
      <c r="BP11084" s="3"/>
    </row>
    <row r="11085" spans="1:68" x14ac:dyDescent="0.25">
      <c r="A11085" s="1"/>
      <c r="B11085" s="2"/>
      <c r="BJ11085" s="3"/>
      <c r="BL11085" s="3"/>
      <c r="BN11085" s="3"/>
      <c r="BP11085" s="3"/>
    </row>
    <row r="11086" spans="1:68" x14ac:dyDescent="0.25">
      <c r="A11086" s="1"/>
      <c r="B11086" s="2"/>
      <c r="BJ11086" s="3"/>
      <c r="BL11086" s="3"/>
      <c r="BN11086" s="3"/>
      <c r="BP11086" s="3"/>
    </row>
    <row r="11087" spans="1:68" x14ac:dyDescent="0.25">
      <c r="A11087" s="1"/>
      <c r="B11087" s="2"/>
      <c r="BJ11087" s="3"/>
      <c r="BL11087" s="3"/>
      <c r="BN11087" s="3"/>
      <c r="BP11087" s="3"/>
    </row>
    <row r="11088" spans="1:68" x14ac:dyDescent="0.25">
      <c r="A11088" s="1"/>
      <c r="B11088" s="2"/>
      <c r="BJ11088" s="3"/>
      <c r="BL11088" s="3"/>
      <c r="BN11088" s="3"/>
      <c r="BP11088" s="3"/>
    </row>
    <row r="11089" spans="1:68" x14ac:dyDescent="0.25">
      <c r="A11089" s="1"/>
      <c r="B11089" s="2"/>
      <c r="BJ11089" s="3"/>
      <c r="BL11089" s="3"/>
      <c r="BN11089" s="3"/>
      <c r="BP11089" s="3"/>
    </row>
    <row r="11090" spans="1:68" x14ac:dyDescent="0.25">
      <c r="A11090" s="1"/>
      <c r="B11090" s="2"/>
      <c r="BJ11090" s="3"/>
      <c r="BL11090" s="3"/>
      <c r="BN11090" s="3"/>
      <c r="BP11090" s="3"/>
    </row>
    <row r="11091" spans="1:68" x14ac:dyDescent="0.25">
      <c r="A11091" s="1"/>
      <c r="B11091" s="2"/>
      <c r="BJ11091" s="3"/>
      <c r="BL11091" s="3"/>
      <c r="BN11091" s="3"/>
      <c r="BP11091" s="3"/>
    </row>
    <row r="11092" spans="1:68" x14ac:dyDescent="0.25">
      <c r="A11092" s="1"/>
      <c r="B11092" s="2"/>
      <c r="BJ11092" s="3"/>
      <c r="BL11092" s="3"/>
      <c r="BN11092" s="3"/>
      <c r="BP11092" s="3"/>
    </row>
    <row r="11093" spans="1:68" x14ac:dyDescent="0.25">
      <c r="A11093" s="1"/>
      <c r="B11093" s="2"/>
      <c r="BJ11093" s="3"/>
      <c r="BL11093" s="3"/>
      <c r="BN11093" s="3"/>
      <c r="BP11093" s="3"/>
    </row>
    <row r="11094" spans="1:68" x14ac:dyDescent="0.25">
      <c r="A11094" s="1"/>
      <c r="B11094" s="2"/>
      <c r="BJ11094" s="3"/>
      <c r="BL11094" s="3"/>
      <c r="BN11094" s="3"/>
      <c r="BP11094" s="3"/>
    </row>
    <row r="11095" spans="1:68" x14ac:dyDescent="0.25">
      <c r="A11095" s="1"/>
      <c r="B11095" s="2"/>
      <c r="BJ11095" s="3"/>
      <c r="BL11095" s="3"/>
      <c r="BN11095" s="3"/>
      <c r="BP11095" s="3"/>
    </row>
    <row r="11096" spans="1:68" x14ac:dyDescent="0.25">
      <c r="A11096" s="1"/>
      <c r="B11096" s="2"/>
      <c r="BJ11096" s="3"/>
      <c r="BL11096" s="3"/>
      <c r="BN11096" s="3"/>
      <c r="BP11096" s="3"/>
    </row>
    <row r="11097" spans="1:68" x14ac:dyDescent="0.25">
      <c r="A11097" s="1"/>
      <c r="B11097" s="2"/>
      <c r="BJ11097" s="3"/>
      <c r="BL11097" s="3"/>
      <c r="BN11097" s="3"/>
      <c r="BP11097" s="3"/>
    </row>
    <row r="11098" spans="1:68" x14ac:dyDescent="0.25">
      <c r="A11098" s="1"/>
      <c r="B11098" s="2"/>
      <c r="BJ11098" s="3"/>
      <c r="BL11098" s="3"/>
      <c r="BN11098" s="3"/>
      <c r="BP11098" s="3"/>
    </row>
    <row r="11099" spans="1:68" x14ac:dyDescent="0.25">
      <c r="A11099" s="1"/>
      <c r="B11099" s="2"/>
      <c r="BJ11099" s="3"/>
      <c r="BL11099" s="3"/>
      <c r="BN11099" s="3"/>
      <c r="BP11099" s="3"/>
    </row>
    <row r="11100" spans="1:68" x14ac:dyDescent="0.25">
      <c r="A11100" s="1"/>
      <c r="B11100" s="2"/>
      <c r="BJ11100" s="3"/>
      <c r="BL11100" s="3"/>
      <c r="BN11100" s="3"/>
      <c r="BP11100" s="3"/>
    </row>
    <row r="11101" spans="1:68" x14ac:dyDescent="0.25">
      <c r="A11101" s="1"/>
      <c r="B11101" s="2"/>
      <c r="BJ11101" s="3"/>
      <c r="BL11101" s="3"/>
      <c r="BN11101" s="3"/>
      <c r="BP11101" s="3"/>
    </row>
    <row r="11102" spans="1:68" x14ac:dyDescent="0.25">
      <c r="A11102" s="1"/>
      <c r="B11102" s="2"/>
      <c r="BJ11102" s="3"/>
      <c r="BL11102" s="3"/>
      <c r="BN11102" s="3"/>
      <c r="BP11102" s="3"/>
    </row>
    <row r="11103" spans="1:68" x14ac:dyDescent="0.25">
      <c r="A11103" s="1"/>
      <c r="B11103" s="2"/>
      <c r="BJ11103" s="3"/>
      <c r="BL11103" s="3"/>
      <c r="BN11103" s="3"/>
      <c r="BP11103" s="3"/>
    </row>
    <row r="11104" spans="1:68" x14ac:dyDescent="0.25">
      <c r="A11104" s="1"/>
      <c r="B11104" s="2"/>
      <c r="BJ11104" s="3"/>
      <c r="BL11104" s="3"/>
      <c r="BN11104" s="3"/>
      <c r="BP11104" s="3"/>
    </row>
    <row r="11105" spans="1:68" x14ac:dyDescent="0.25">
      <c r="A11105" s="1"/>
      <c r="B11105" s="2"/>
      <c r="BJ11105" s="3"/>
      <c r="BL11105" s="3"/>
      <c r="BN11105" s="3"/>
      <c r="BP11105" s="3"/>
    </row>
    <row r="11106" spans="1:68" x14ac:dyDescent="0.25">
      <c r="A11106" s="1"/>
      <c r="B11106" s="2"/>
      <c r="BJ11106" s="3"/>
      <c r="BL11106" s="3"/>
      <c r="BN11106" s="3"/>
      <c r="BP11106" s="3"/>
    </row>
    <row r="11107" spans="1:68" x14ac:dyDescent="0.25">
      <c r="A11107" s="1"/>
      <c r="B11107" s="2"/>
      <c r="BJ11107" s="3"/>
      <c r="BL11107" s="3"/>
      <c r="BN11107" s="3"/>
      <c r="BP11107" s="3"/>
    </row>
    <row r="11108" spans="1:68" x14ac:dyDescent="0.25">
      <c r="A11108" s="1"/>
      <c r="B11108" s="2"/>
      <c r="BJ11108" s="3"/>
      <c r="BL11108" s="3"/>
      <c r="BN11108" s="3"/>
      <c r="BP11108" s="3"/>
    </row>
    <row r="11109" spans="1:68" x14ac:dyDescent="0.25">
      <c r="A11109" s="1"/>
      <c r="B11109" s="2"/>
      <c r="BJ11109" s="3"/>
      <c r="BL11109" s="3"/>
      <c r="BN11109" s="3"/>
      <c r="BP11109" s="3"/>
    </row>
    <row r="11110" spans="1:68" x14ac:dyDescent="0.25">
      <c r="A11110" s="1"/>
      <c r="B11110" s="2"/>
      <c r="BJ11110" s="3"/>
      <c r="BL11110" s="3"/>
      <c r="BN11110" s="3"/>
      <c r="BP11110" s="3"/>
    </row>
    <row r="11111" spans="1:68" x14ac:dyDescent="0.25">
      <c r="A11111" s="1"/>
      <c r="B11111" s="2"/>
      <c r="BJ11111" s="3"/>
      <c r="BL11111" s="3"/>
      <c r="BN11111" s="3"/>
      <c r="BP11111" s="3"/>
    </row>
    <row r="11112" spans="1:68" x14ac:dyDescent="0.25">
      <c r="A11112" s="1"/>
      <c r="B11112" s="2"/>
      <c r="BJ11112" s="3"/>
      <c r="BL11112" s="3"/>
      <c r="BN11112" s="3"/>
      <c r="BP11112" s="3"/>
    </row>
    <row r="11113" spans="1:68" x14ac:dyDescent="0.25">
      <c r="A11113" s="1"/>
      <c r="B11113" s="2"/>
      <c r="BJ11113" s="3"/>
      <c r="BL11113" s="3"/>
      <c r="BN11113" s="3"/>
      <c r="BP11113" s="3"/>
    </row>
    <row r="11114" spans="1:68" x14ac:dyDescent="0.25">
      <c r="A11114" s="1"/>
      <c r="B11114" s="2"/>
      <c r="BJ11114" s="3"/>
      <c r="BL11114" s="3"/>
      <c r="BN11114" s="3"/>
      <c r="BP11114" s="3"/>
    </row>
    <row r="11115" spans="1:68" x14ac:dyDescent="0.25">
      <c r="A11115" s="1"/>
      <c r="B11115" s="2"/>
      <c r="BJ11115" s="3"/>
      <c r="BL11115" s="3"/>
      <c r="BN11115" s="3"/>
      <c r="BP11115" s="3"/>
    </row>
    <row r="11116" spans="1:68" x14ac:dyDescent="0.25">
      <c r="A11116" s="1"/>
      <c r="B11116" s="2"/>
      <c r="BJ11116" s="3"/>
      <c r="BL11116" s="3"/>
      <c r="BN11116" s="3"/>
      <c r="BP11116" s="3"/>
    </row>
    <row r="11117" spans="1:68" x14ac:dyDescent="0.25">
      <c r="A11117" s="1"/>
      <c r="B11117" s="2"/>
      <c r="BJ11117" s="3"/>
      <c r="BL11117" s="3"/>
      <c r="BN11117" s="3"/>
      <c r="BP11117" s="3"/>
    </row>
    <row r="11118" spans="1:68" x14ac:dyDescent="0.25">
      <c r="A11118" s="1"/>
      <c r="B11118" s="2"/>
      <c r="BJ11118" s="3"/>
      <c r="BL11118" s="3"/>
      <c r="BN11118" s="3"/>
      <c r="BP11118" s="3"/>
    </row>
    <row r="11119" spans="1:68" x14ac:dyDescent="0.25">
      <c r="A11119" s="1"/>
      <c r="B11119" s="2"/>
      <c r="BJ11119" s="3"/>
      <c r="BL11119" s="3"/>
      <c r="BN11119" s="3"/>
      <c r="BP11119" s="3"/>
    </row>
    <row r="11120" spans="1:68" x14ac:dyDescent="0.25">
      <c r="A11120" s="1"/>
      <c r="B11120" s="2"/>
      <c r="BJ11120" s="3"/>
      <c r="BL11120" s="3"/>
      <c r="BN11120" s="3"/>
      <c r="BP11120" s="3"/>
    </row>
    <row r="11121" spans="1:68" x14ac:dyDescent="0.25">
      <c r="A11121" s="1"/>
      <c r="B11121" s="2"/>
      <c r="BJ11121" s="3"/>
      <c r="BL11121" s="3"/>
      <c r="BN11121" s="3"/>
      <c r="BP11121" s="3"/>
    </row>
    <row r="11122" spans="1:68" x14ac:dyDescent="0.25">
      <c r="A11122" s="1"/>
      <c r="B11122" s="2"/>
      <c r="BJ11122" s="3"/>
      <c r="BL11122" s="3"/>
      <c r="BN11122" s="3"/>
      <c r="BP11122" s="3"/>
    </row>
    <row r="11123" spans="1:68" x14ac:dyDescent="0.25">
      <c r="A11123" s="1"/>
      <c r="B11123" s="2"/>
      <c r="BJ11123" s="3"/>
      <c r="BL11123" s="3"/>
      <c r="BN11123" s="3"/>
      <c r="BP11123" s="3"/>
    </row>
    <row r="11124" spans="1:68" x14ac:dyDescent="0.25">
      <c r="A11124" s="1"/>
      <c r="B11124" s="2"/>
      <c r="BJ11124" s="3"/>
      <c r="BL11124" s="3"/>
      <c r="BN11124" s="3"/>
      <c r="BP11124" s="3"/>
    </row>
    <row r="11125" spans="1:68" x14ac:dyDescent="0.25">
      <c r="A11125" s="1"/>
      <c r="B11125" s="2"/>
      <c r="BJ11125" s="3"/>
      <c r="BL11125" s="3"/>
      <c r="BN11125" s="3"/>
      <c r="BP11125" s="3"/>
    </row>
    <row r="11126" spans="1:68" x14ac:dyDescent="0.25">
      <c r="A11126" s="1"/>
      <c r="B11126" s="2"/>
      <c r="BJ11126" s="3"/>
      <c r="BL11126" s="3"/>
      <c r="BN11126" s="3"/>
      <c r="BP11126" s="3"/>
    </row>
    <row r="11127" spans="1:68" x14ac:dyDescent="0.25">
      <c r="A11127" s="1"/>
      <c r="B11127" s="2"/>
      <c r="BJ11127" s="3"/>
      <c r="BL11127" s="3"/>
      <c r="BN11127" s="3"/>
      <c r="BP11127" s="3"/>
    </row>
    <row r="11128" spans="1:68" x14ac:dyDescent="0.25">
      <c r="A11128" s="1"/>
      <c r="B11128" s="2"/>
      <c r="BJ11128" s="3"/>
      <c r="BL11128" s="3"/>
      <c r="BN11128" s="3"/>
      <c r="BP11128" s="3"/>
    </row>
    <row r="11129" spans="1:68" x14ac:dyDescent="0.25">
      <c r="A11129" s="1"/>
      <c r="B11129" s="2"/>
      <c r="BJ11129" s="3"/>
      <c r="BL11129" s="3"/>
      <c r="BN11129" s="3"/>
      <c r="BP11129" s="3"/>
    </row>
    <row r="11130" spans="1:68" x14ac:dyDescent="0.25">
      <c r="A11130" s="1"/>
      <c r="B11130" s="2"/>
      <c r="BJ11130" s="3"/>
      <c r="BL11130" s="3"/>
      <c r="BN11130" s="3"/>
      <c r="BP11130" s="3"/>
    </row>
    <row r="11131" spans="1:68" x14ac:dyDescent="0.25">
      <c r="A11131" s="1"/>
      <c r="B11131" s="2"/>
      <c r="BJ11131" s="3"/>
      <c r="BL11131" s="3"/>
      <c r="BN11131" s="3"/>
      <c r="BP11131" s="3"/>
    </row>
    <row r="11132" spans="1:68" x14ac:dyDescent="0.25">
      <c r="A11132" s="1"/>
      <c r="B11132" s="2"/>
      <c r="BJ11132" s="3"/>
      <c r="BL11132" s="3"/>
      <c r="BN11132" s="3"/>
      <c r="BP11132" s="3"/>
    </row>
    <row r="11133" spans="1:68" x14ac:dyDescent="0.25">
      <c r="A11133" s="1"/>
      <c r="B11133" s="2"/>
      <c r="BJ11133" s="3"/>
      <c r="BL11133" s="3"/>
      <c r="BN11133" s="3"/>
      <c r="BP11133" s="3"/>
    </row>
    <row r="11134" spans="1:68" x14ac:dyDescent="0.25">
      <c r="A11134" s="1"/>
      <c r="B11134" s="2"/>
      <c r="BJ11134" s="3"/>
      <c r="BL11134" s="3"/>
      <c r="BN11134" s="3"/>
      <c r="BP11134" s="3"/>
    </row>
    <row r="11135" spans="1:68" x14ac:dyDescent="0.25">
      <c r="A11135" s="1"/>
      <c r="B11135" s="2"/>
      <c r="BJ11135" s="3"/>
      <c r="BL11135" s="3"/>
      <c r="BN11135" s="3"/>
      <c r="BP11135" s="3"/>
    </row>
    <row r="11136" spans="1:68" x14ac:dyDescent="0.25">
      <c r="A11136" s="1"/>
      <c r="B11136" s="2"/>
      <c r="BJ11136" s="3"/>
      <c r="BL11136" s="3"/>
      <c r="BN11136" s="3"/>
      <c r="BP11136" s="3"/>
    </row>
    <row r="11137" spans="1:68" x14ac:dyDescent="0.25">
      <c r="A11137" s="1"/>
      <c r="B11137" s="2"/>
      <c r="BJ11137" s="3"/>
      <c r="BL11137" s="3"/>
      <c r="BN11137" s="3"/>
      <c r="BP11137" s="3"/>
    </row>
    <row r="11138" spans="1:68" x14ac:dyDescent="0.25">
      <c r="A11138" s="1"/>
      <c r="B11138" s="2"/>
      <c r="BJ11138" s="3"/>
      <c r="BL11138" s="3"/>
      <c r="BN11138" s="3"/>
      <c r="BP11138" s="3"/>
    </row>
    <row r="11139" spans="1:68" x14ac:dyDescent="0.25">
      <c r="A11139" s="1"/>
      <c r="B11139" s="2"/>
      <c r="BJ11139" s="3"/>
      <c r="BL11139" s="3"/>
      <c r="BN11139" s="3"/>
      <c r="BP11139" s="3"/>
    </row>
    <row r="11140" spans="1:68" x14ac:dyDescent="0.25">
      <c r="A11140" s="1"/>
      <c r="B11140" s="2"/>
      <c r="BJ11140" s="3"/>
      <c r="BL11140" s="3"/>
      <c r="BN11140" s="3"/>
      <c r="BP11140" s="3"/>
    </row>
    <row r="11141" spans="1:68" x14ac:dyDescent="0.25">
      <c r="A11141" s="1"/>
      <c r="B11141" s="2"/>
      <c r="BJ11141" s="3"/>
      <c r="BL11141" s="3"/>
      <c r="BN11141" s="3"/>
      <c r="BP11141" s="3"/>
    </row>
    <row r="11142" spans="1:68" x14ac:dyDescent="0.25">
      <c r="A11142" s="1"/>
      <c r="B11142" s="2"/>
      <c r="BJ11142" s="3"/>
      <c r="BL11142" s="3"/>
      <c r="BN11142" s="3"/>
      <c r="BP11142" s="3"/>
    </row>
    <row r="11143" spans="1:68" x14ac:dyDescent="0.25">
      <c r="A11143" s="1"/>
      <c r="B11143" s="2"/>
      <c r="BJ11143" s="3"/>
      <c r="BL11143" s="3"/>
      <c r="BN11143" s="3"/>
      <c r="BP11143" s="3"/>
    </row>
    <row r="11144" spans="1:68" x14ac:dyDescent="0.25">
      <c r="A11144" s="1"/>
      <c r="B11144" s="2"/>
      <c r="BJ11144" s="3"/>
      <c r="BL11144" s="3"/>
      <c r="BN11144" s="3"/>
      <c r="BP11144" s="3"/>
    </row>
    <row r="11145" spans="1:68" x14ac:dyDescent="0.25">
      <c r="A11145" s="1"/>
      <c r="B11145" s="2"/>
      <c r="BJ11145" s="3"/>
      <c r="BL11145" s="3"/>
      <c r="BN11145" s="3"/>
      <c r="BP11145" s="3"/>
    </row>
    <row r="11146" spans="1:68" x14ac:dyDescent="0.25">
      <c r="A11146" s="1"/>
      <c r="B11146" s="2"/>
      <c r="BJ11146" s="3"/>
      <c r="BL11146" s="3"/>
      <c r="BN11146" s="3"/>
      <c r="BP11146" s="3"/>
    </row>
    <row r="11147" spans="1:68" x14ac:dyDescent="0.25">
      <c r="A11147" s="1"/>
      <c r="B11147" s="2"/>
      <c r="BJ11147" s="3"/>
      <c r="BL11147" s="3"/>
      <c r="BN11147" s="3"/>
      <c r="BP11147" s="3"/>
    </row>
    <row r="11148" spans="1:68" x14ac:dyDescent="0.25">
      <c r="A11148" s="1"/>
      <c r="B11148" s="2"/>
      <c r="BJ11148" s="3"/>
      <c r="BL11148" s="3"/>
      <c r="BN11148" s="3"/>
      <c r="BP11148" s="3"/>
    </row>
    <row r="11149" spans="1:68" x14ac:dyDescent="0.25">
      <c r="A11149" s="1"/>
      <c r="B11149" s="2"/>
      <c r="BJ11149" s="3"/>
      <c r="BL11149" s="3"/>
      <c r="BN11149" s="3"/>
      <c r="BP11149" s="3"/>
    </row>
    <row r="11150" spans="1:68" x14ac:dyDescent="0.25">
      <c r="A11150" s="1"/>
      <c r="B11150" s="2"/>
      <c r="BJ11150" s="3"/>
      <c r="BL11150" s="3"/>
      <c r="BN11150" s="3"/>
      <c r="BP11150" s="3"/>
    </row>
    <row r="11151" spans="1:68" x14ac:dyDescent="0.25">
      <c r="A11151" s="1"/>
      <c r="B11151" s="2"/>
      <c r="BJ11151" s="3"/>
      <c r="BL11151" s="3"/>
      <c r="BN11151" s="3"/>
      <c r="BP11151" s="3"/>
    </row>
    <row r="11152" spans="1:68" x14ac:dyDescent="0.25">
      <c r="A11152" s="1"/>
      <c r="B11152" s="2"/>
      <c r="BJ11152" s="3"/>
      <c r="BL11152" s="3"/>
      <c r="BN11152" s="3"/>
      <c r="BP11152" s="3"/>
    </row>
    <row r="11153" spans="1:68" x14ac:dyDescent="0.25">
      <c r="A11153" s="1"/>
      <c r="B11153" s="2"/>
      <c r="BJ11153" s="3"/>
      <c r="BL11153" s="3"/>
      <c r="BN11153" s="3"/>
      <c r="BP11153" s="3"/>
    </row>
    <row r="11154" spans="1:68" x14ac:dyDescent="0.25">
      <c r="A11154" s="1"/>
      <c r="B11154" s="2"/>
      <c r="BJ11154" s="3"/>
      <c r="BL11154" s="3"/>
      <c r="BN11154" s="3"/>
      <c r="BP11154" s="3"/>
    </row>
    <row r="11155" spans="1:68" x14ac:dyDescent="0.25">
      <c r="A11155" s="1"/>
      <c r="B11155" s="2"/>
      <c r="BJ11155" s="3"/>
      <c r="BL11155" s="3"/>
      <c r="BN11155" s="3"/>
      <c r="BP11155" s="3"/>
    </row>
    <row r="11156" spans="1:68" x14ac:dyDescent="0.25">
      <c r="A11156" s="1"/>
      <c r="B11156" s="2"/>
      <c r="BJ11156" s="3"/>
      <c r="BL11156" s="3"/>
      <c r="BN11156" s="3"/>
      <c r="BP11156" s="3"/>
    </row>
    <row r="11157" spans="1:68" x14ac:dyDescent="0.25">
      <c r="A11157" s="1"/>
      <c r="B11157" s="2"/>
      <c r="BJ11157" s="3"/>
      <c r="BL11157" s="3"/>
      <c r="BN11157" s="3"/>
      <c r="BP11157" s="3"/>
    </row>
    <row r="11158" spans="1:68" x14ac:dyDescent="0.25">
      <c r="A11158" s="1"/>
      <c r="B11158" s="2"/>
      <c r="BJ11158" s="3"/>
      <c r="BL11158" s="3"/>
      <c r="BN11158" s="3"/>
      <c r="BP11158" s="3"/>
    </row>
    <row r="11159" spans="1:68" x14ac:dyDescent="0.25">
      <c r="A11159" s="1"/>
      <c r="B11159" s="2"/>
      <c r="BJ11159" s="3"/>
      <c r="BL11159" s="3"/>
      <c r="BN11159" s="3"/>
      <c r="BP11159" s="3"/>
    </row>
    <row r="11160" spans="1:68" x14ac:dyDescent="0.25">
      <c r="A11160" s="1"/>
      <c r="B11160" s="2"/>
      <c r="BJ11160" s="3"/>
      <c r="BL11160" s="3"/>
      <c r="BN11160" s="3"/>
      <c r="BP11160" s="3"/>
    </row>
    <row r="11161" spans="1:68" x14ac:dyDescent="0.25">
      <c r="A11161" s="1"/>
      <c r="B11161" s="2"/>
      <c r="BJ11161" s="3"/>
      <c r="BL11161" s="3"/>
      <c r="BN11161" s="3"/>
      <c r="BP11161" s="3"/>
    </row>
    <row r="11162" spans="1:68" x14ac:dyDescent="0.25">
      <c r="A11162" s="1"/>
      <c r="B11162" s="2"/>
      <c r="BJ11162" s="3"/>
      <c r="BL11162" s="3"/>
      <c r="BN11162" s="3"/>
      <c r="BP11162" s="3"/>
    </row>
    <row r="11163" spans="1:68" x14ac:dyDescent="0.25">
      <c r="A11163" s="1"/>
      <c r="B11163" s="2"/>
      <c r="BJ11163" s="3"/>
      <c r="BL11163" s="3"/>
      <c r="BN11163" s="3"/>
      <c r="BP11163" s="3"/>
    </row>
    <row r="11164" spans="1:68" x14ac:dyDescent="0.25">
      <c r="A11164" s="1"/>
      <c r="B11164" s="2"/>
      <c r="BJ11164" s="3"/>
      <c r="BL11164" s="3"/>
      <c r="BN11164" s="3"/>
      <c r="BP11164" s="3"/>
    </row>
    <row r="11165" spans="1:68" x14ac:dyDescent="0.25">
      <c r="A11165" s="1"/>
      <c r="B11165" s="2"/>
      <c r="BJ11165" s="3"/>
      <c r="BL11165" s="3"/>
      <c r="BN11165" s="3"/>
      <c r="BP11165" s="3"/>
    </row>
    <row r="11166" spans="1:68" x14ac:dyDescent="0.25">
      <c r="A11166" s="1"/>
      <c r="B11166" s="2"/>
      <c r="BJ11166" s="3"/>
      <c r="BL11166" s="3"/>
      <c r="BN11166" s="3"/>
      <c r="BP11166" s="3"/>
    </row>
    <row r="11167" spans="1:68" x14ac:dyDescent="0.25">
      <c r="A11167" s="1"/>
      <c r="B11167" s="2"/>
      <c r="BJ11167" s="3"/>
      <c r="BL11167" s="3"/>
      <c r="BN11167" s="3"/>
      <c r="BP11167" s="3"/>
    </row>
    <row r="11168" spans="1:68" x14ac:dyDescent="0.25">
      <c r="A11168" s="1"/>
      <c r="B11168" s="2"/>
      <c r="BJ11168" s="3"/>
      <c r="BL11168" s="3"/>
      <c r="BN11168" s="3"/>
      <c r="BP11168" s="3"/>
    </row>
    <row r="11169" spans="1:68" x14ac:dyDescent="0.25">
      <c r="A11169" s="1"/>
      <c r="B11169" s="2"/>
      <c r="BJ11169" s="3"/>
      <c r="BL11169" s="3"/>
      <c r="BN11169" s="3"/>
      <c r="BP11169" s="3"/>
    </row>
    <row r="11170" spans="1:68" x14ac:dyDescent="0.25">
      <c r="A11170" s="1"/>
      <c r="B11170" s="2"/>
      <c r="BJ11170" s="3"/>
      <c r="BL11170" s="3"/>
      <c r="BN11170" s="3"/>
      <c r="BP11170" s="3"/>
    </row>
    <row r="11171" spans="1:68" x14ac:dyDescent="0.25">
      <c r="A11171" s="1"/>
      <c r="B11171" s="2"/>
      <c r="BJ11171" s="3"/>
      <c r="BL11171" s="3"/>
      <c r="BN11171" s="3"/>
      <c r="BP11171" s="3"/>
    </row>
    <row r="11172" spans="1:68" x14ac:dyDescent="0.25">
      <c r="A11172" s="1"/>
      <c r="B11172" s="2"/>
      <c r="BJ11172" s="3"/>
      <c r="BL11172" s="3"/>
      <c r="BN11172" s="3"/>
      <c r="BP11172" s="3"/>
    </row>
    <row r="11173" spans="1:68" x14ac:dyDescent="0.25">
      <c r="A11173" s="1"/>
      <c r="B11173" s="2"/>
      <c r="BJ11173" s="3"/>
      <c r="BL11173" s="3"/>
      <c r="BN11173" s="3"/>
      <c r="BP11173" s="3"/>
    </row>
    <row r="11174" spans="1:68" x14ac:dyDescent="0.25">
      <c r="A11174" s="1"/>
      <c r="B11174" s="2"/>
      <c r="BJ11174" s="3"/>
      <c r="BL11174" s="3"/>
      <c r="BN11174" s="3"/>
      <c r="BP11174" s="3"/>
    </row>
    <row r="11175" spans="1:68" x14ac:dyDescent="0.25">
      <c r="A11175" s="1"/>
      <c r="B11175" s="2"/>
      <c r="BJ11175" s="3"/>
      <c r="BL11175" s="3"/>
      <c r="BN11175" s="3"/>
      <c r="BP11175" s="3"/>
    </row>
    <row r="11176" spans="1:68" x14ac:dyDescent="0.25">
      <c r="A11176" s="1"/>
      <c r="B11176" s="2"/>
      <c r="BJ11176" s="3"/>
      <c r="BL11176" s="3"/>
      <c r="BN11176" s="3"/>
      <c r="BP11176" s="3"/>
    </row>
    <row r="11177" spans="1:68" x14ac:dyDescent="0.25">
      <c r="A11177" s="1"/>
      <c r="B11177" s="2"/>
      <c r="BJ11177" s="3"/>
      <c r="BL11177" s="3"/>
      <c r="BN11177" s="3"/>
      <c r="BP11177" s="3"/>
    </row>
    <row r="11178" spans="1:68" x14ac:dyDescent="0.25">
      <c r="A11178" s="1"/>
      <c r="B11178" s="2"/>
      <c r="BJ11178" s="3"/>
      <c r="BL11178" s="3"/>
      <c r="BN11178" s="3"/>
      <c r="BP11178" s="3"/>
    </row>
    <row r="11179" spans="1:68" x14ac:dyDescent="0.25">
      <c r="A11179" s="1"/>
      <c r="B11179" s="2"/>
      <c r="BJ11179" s="3"/>
      <c r="BL11179" s="3"/>
      <c r="BN11179" s="3"/>
      <c r="BP11179" s="3"/>
    </row>
    <row r="11180" spans="1:68" x14ac:dyDescent="0.25">
      <c r="A11180" s="1"/>
      <c r="B11180" s="2"/>
      <c r="BJ11180" s="3"/>
      <c r="BL11180" s="3"/>
      <c r="BN11180" s="3"/>
      <c r="BP11180" s="3"/>
    </row>
    <row r="11181" spans="1:68" x14ac:dyDescent="0.25">
      <c r="A11181" s="1"/>
      <c r="B11181" s="2"/>
      <c r="BJ11181" s="3"/>
      <c r="BL11181" s="3"/>
      <c r="BN11181" s="3"/>
      <c r="BP11181" s="3"/>
    </row>
    <row r="11182" spans="1:68" x14ac:dyDescent="0.25">
      <c r="A11182" s="1"/>
      <c r="B11182" s="2"/>
      <c r="BJ11182" s="3"/>
      <c r="BL11182" s="3"/>
      <c r="BN11182" s="3"/>
      <c r="BP11182" s="3"/>
    </row>
    <row r="11183" spans="1:68" x14ac:dyDescent="0.25">
      <c r="A11183" s="1"/>
      <c r="B11183" s="2"/>
      <c r="BJ11183" s="3"/>
      <c r="BL11183" s="3"/>
      <c r="BN11183" s="3"/>
      <c r="BP11183" s="3"/>
    </row>
    <row r="11184" spans="1:68" x14ac:dyDescent="0.25">
      <c r="A11184" s="1"/>
      <c r="B11184" s="2"/>
      <c r="BJ11184" s="3"/>
      <c r="BL11184" s="3"/>
      <c r="BN11184" s="3"/>
      <c r="BP11184" s="3"/>
    </row>
    <row r="11185" spans="1:68" x14ac:dyDescent="0.25">
      <c r="A11185" s="1"/>
      <c r="B11185" s="2"/>
      <c r="BJ11185" s="3"/>
      <c r="BL11185" s="3"/>
      <c r="BN11185" s="3"/>
      <c r="BP11185" s="3"/>
    </row>
    <row r="11186" spans="1:68" x14ac:dyDescent="0.25">
      <c r="A11186" s="1"/>
      <c r="B11186" s="2"/>
      <c r="BJ11186" s="3"/>
      <c r="BL11186" s="3"/>
      <c r="BN11186" s="3"/>
      <c r="BP11186" s="3"/>
    </row>
    <row r="11187" spans="1:68" x14ac:dyDescent="0.25">
      <c r="A11187" s="1"/>
      <c r="B11187" s="2"/>
      <c r="BJ11187" s="3"/>
      <c r="BL11187" s="3"/>
      <c r="BN11187" s="3"/>
      <c r="BP11187" s="3"/>
    </row>
    <row r="11188" spans="1:68" x14ac:dyDescent="0.25">
      <c r="A11188" s="1"/>
      <c r="B11188" s="2"/>
      <c r="BJ11188" s="3"/>
      <c r="BL11188" s="3"/>
      <c r="BN11188" s="3"/>
      <c r="BP11188" s="3"/>
    </row>
    <row r="11189" spans="1:68" x14ac:dyDescent="0.25">
      <c r="A11189" s="1"/>
      <c r="B11189" s="2"/>
      <c r="BJ11189" s="3"/>
      <c r="BL11189" s="3"/>
      <c r="BN11189" s="3"/>
      <c r="BP11189" s="3"/>
    </row>
    <row r="11190" spans="1:68" x14ac:dyDescent="0.25">
      <c r="A11190" s="1"/>
      <c r="B11190" s="2"/>
      <c r="BJ11190" s="3"/>
      <c r="BL11190" s="3"/>
      <c r="BN11190" s="3"/>
      <c r="BP11190" s="3"/>
    </row>
    <row r="11191" spans="1:68" x14ac:dyDescent="0.25">
      <c r="A11191" s="1"/>
      <c r="B11191" s="2"/>
      <c r="BJ11191" s="3"/>
      <c r="BL11191" s="3"/>
      <c r="BN11191" s="3"/>
      <c r="BP11191" s="3"/>
    </row>
    <row r="11192" spans="1:68" x14ac:dyDescent="0.25">
      <c r="A11192" s="1"/>
      <c r="B11192" s="2"/>
      <c r="BJ11192" s="3"/>
      <c r="BL11192" s="3"/>
      <c r="BN11192" s="3"/>
      <c r="BP11192" s="3"/>
    </row>
    <row r="11193" spans="1:68" x14ac:dyDescent="0.25">
      <c r="A11193" s="1"/>
      <c r="B11193" s="2"/>
      <c r="BJ11193" s="3"/>
      <c r="BL11193" s="3"/>
      <c r="BN11193" s="3"/>
      <c r="BP11193" s="3"/>
    </row>
    <row r="11194" spans="1:68" x14ac:dyDescent="0.25">
      <c r="A11194" s="1"/>
      <c r="B11194" s="2"/>
      <c r="BJ11194" s="3"/>
      <c r="BL11194" s="3"/>
      <c r="BN11194" s="3"/>
      <c r="BP11194" s="3"/>
    </row>
    <row r="11195" spans="1:68" x14ac:dyDescent="0.25">
      <c r="A11195" s="1"/>
      <c r="B11195" s="2"/>
      <c r="BJ11195" s="3"/>
      <c r="BL11195" s="3"/>
      <c r="BN11195" s="3"/>
      <c r="BP11195" s="3"/>
    </row>
    <row r="11196" spans="1:68" x14ac:dyDescent="0.25">
      <c r="A11196" s="1"/>
      <c r="B11196" s="2"/>
      <c r="BJ11196" s="3"/>
      <c r="BL11196" s="3"/>
      <c r="BN11196" s="3"/>
      <c r="BP11196" s="3"/>
    </row>
    <row r="11197" spans="1:68" x14ac:dyDescent="0.25">
      <c r="A11197" s="1"/>
      <c r="B11197" s="2"/>
      <c r="BJ11197" s="3"/>
      <c r="BL11197" s="3"/>
      <c r="BN11197" s="3"/>
      <c r="BP11197" s="3"/>
    </row>
    <row r="11198" spans="1:68" x14ac:dyDescent="0.25">
      <c r="A11198" s="1"/>
      <c r="B11198" s="2"/>
      <c r="BJ11198" s="3"/>
      <c r="BL11198" s="3"/>
      <c r="BN11198" s="3"/>
      <c r="BP11198" s="3"/>
    </row>
    <row r="11199" spans="1:68" x14ac:dyDescent="0.25">
      <c r="A11199" s="1"/>
      <c r="B11199" s="2"/>
      <c r="BJ11199" s="3"/>
      <c r="BL11199" s="3"/>
      <c r="BN11199" s="3"/>
      <c r="BP11199" s="3"/>
    </row>
    <row r="11200" spans="1:68" x14ac:dyDescent="0.25">
      <c r="A11200" s="1"/>
      <c r="B11200" s="2"/>
      <c r="BJ11200" s="3"/>
      <c r="BL11200" s="3"/>
      <c r="BN11200" s="3"/>
      <c r="BP11200" s="3"/>
    </row>
    <row r="11201" spans="1:68" x14ac:dyDescent="0.25">
      <c r="A11201" s="1"/>
      <c r="B11201" s="2"/>
      <c r="BJ11201" s="3"/>
      <c r="BL11201" s="3"/>
      <c r="BN11201" s="3"/>
      <c r="BP11201" s="3"/>
    </row>
    <row r="11202" spans="1:68" x14ac:dyDescent="0.25">
      <c r="A11202" s="1"/>
      <c r="B11202" s="2"/>
      <c r="BJ11202" s="3"/>
      <c r="BL11202" s="3"/>
      <c r="BN11202" s="3"/>
      <c r="BP11202" s="3"/>
    </row>
    <row r="11203" spans="1:68" x14ac:dyDescent="0.25">
      <c r="A11203" s="1"/>
      <c r="B11203" s="2"/>
      <c r="BJ11203" s="3"/>
      <c r="BL11203" s="3"/>
      <c r="BN11203" s="3"/>
      <c r="BP11203" s="3"/>
    </row>
    <row r="11204" spans="1:68" x14ac:dyDescent="0.25">
      <c r="A11204" s="1"/>
      <c r="B11204" s="2"/>
      <c r="BJ11204" s="3"/>
      <c r="BL11204" s="3"/>
      <c r="BN11204" s="3"/>
      <c r="BP11204" s="3"/>
    </row>
    <row r="11205" spans="1:68" x14ac:dyDescent="0.25">
      <c r="A11205" s="1"/>
      <c r="B11205" s="2"/>
      <c r="BJ11205" s="3"/>
      <c r="BL11205" s="3"/>
      <c r="BN11205" s="3"/>
      <c r="BP11205" s="3"/>
    </row>
    <row r="11206" spans="1:68" x14ac:dyDescent="0.25">
      <c r="A11206" s="1"/>
      <c r="B11206" s="2"/>
      <c r="BJ11206" s="3"/>
      <c r="BL11206" s="3"/>
      <c r="BN11206" s="3"/>
      <c r="BP11206" s="3"/>
    </row>
    <row r="11207" spans="1:68" x14ac:dyDescent="0.25">
      <c r="A11207" s="1"/>
      <c r="B11207" s="2"/>
      <c r="BJ11207" s="3"/>
      <c r="BL11207" s="3"/>
      <c r="BN11207" s="3"/>
      <c r="BP11207" s="3"/>
    </row>
    <row r="11208" spans="1:68" x14ac:dyDescent="0.25">
      <c r="A11208" s="1"/>
      <c r="B11208" s="2"/>
      <c r="BJ11208" s="3"/>
      <c r="BL11208" s="3"/>
      <c r="BN11208" s="3"/>
      <c r="BP11208" s="3"/>
    </row>
    <row r="11209" spans="1:68" x14ac:dyDescent="0.25">
      <c r="A11209" s="1"/>
      <c r="B11209" s="2"/>
      <c r="BJ11209" s="3"/>
      <c r="BL11209" s="3"/>
      <c r="BN11209" s="3"/>
      <c r="BP11209" s="3"/>
    </row>
    <row r="11210" spans="1:68" x14ac:dyDescent="0.25">
      <c r="A11210" s="1"/>
      <c r="B11210" s="2"/>
      <c r="BJ11210" s="3"/>
      <c r="BL11210" s="3"/>
      <c r="BN11210" s="3"/>
      <c r="BP11210" s="3"/>
    </row>
    <row r="11211" spans="1:68" x14ac:dyDescent="0.25">
      <c r="A11211" s="1"/>
      <c r="B11211" s="2"/>
      <c r="BJ11211" s="3"/>
      <c r="BL11211" s="3"/>
      <c r="BN11211" s="3"/>
      <c r="BP11211" s="3"/>
    </row>
    <row r="11212" spans="1:68" x14ac:dyDescent="0.25">
      <c r="A11212" s="1"/>
      <c r="B11212" s="2"/>
      <c r="BJ11212" s="3"/>
      <c r="BL11212" s="3"/>
      <c r="BN11212" s="3"/>
      <c r="BP11212" s="3"/>
    </row>
    <row r="11213" spans="1:68" x14ac:dyDescent="0.25">
      <c r="A11213" s="1"/>
      <c r="B11213" s="2"/>
      <c r="BJ11213" s="3"/>
      <c r="BL11213" s="3"/>
      <c r="BN11213" s="3"/>
      <c r="BP11213" s="3"/>
    </row>
    <row r="11214" spans="1:68" x14ac:dyDescent="0.25">
      <c r="A11214" s="1"/>
      <c r="B11214" s="2"/>
      <c r="BJ11214" s="3"/>
      <c r="BL11214" s="3"/>
      <c r="BN11214" s="3"/>
      <c r="BP11214" s="3"/>
    </row>
    <row r="11215" spans="1:68" x14ac:dyDescent="0.25">
      <c r="A11215" s="1"/>
      <c r="B11215" s="2"/>
      <c r="BJ11215" s="3"/>
      <c r="BL11215" s="3"/>
      <c r="BN11215" s="3"/>
      <c r="BP11215" s="3"/>
    </row>
    <row r="11216" spans="1:68" x14ac:dyDescent="0.25">
      <c r="A11216" s="1"/>
      <c r="B11216" s="2"/>
      <c r="BJ11216" s="3"/>
      <c r="BL11216" s="3"/>
      <c r="BN11216" s="3"/>
      <c r="BP11216" s="3"/>
    </row>
    <row r="11217" spans="1:68" x14ac:dyDescent="0.25">
      <c r="A11217" s="1"/>
      <c r="B11217" s="2"/>
      <c r="BJ11217" s="3"/>
      <c r="BL11217" s="3"/>
      <c r="BN11217" s="3"/>
      <c r="BP11217" s="3"/>
    </row>
    <row r="11218" spans="1:68" x14ac:dyDescent="0.25">
      <c r="A11218" s="1"/>
      <c r="B11218" s="2"/>
      <c r="BJ11218" s="3"/>
      <c r="BL11218" s="3"/>
      <c r="BN11218" s="3"/>
      <c r="BP11218" s="3"/>
    </row>
    <row r="11219" spans="1:68" x14ac:dyDescent="0.25">
      <c r="A11219" s="1"/>
      <c r="B11219" s="2"/>
      <c r="BJ11219" s="3"/>
      <c r="BL11219" s="3"/>
      <c r="BN11219" s="3"/>
      <c r="BP11219" s="3"/>
    </row>
    <row r="11220" spans="1:68" x14ac:dyDescent="0.25">
      <c r="A11220" s="1"/>
      <c r="B11220" s="2"/>
      <c r="BJ11220" s="3"/>
      <c r="BL11220" s="3"/>
      <c r="BN11220" s="3"/>
      <c r="BP11220" s="3"/>
    </row>
    <row r="11221" spans="1:68" x14ac:dyDescent="0.25">
      <c r="A11221" s="1"/>
      <c r="B11221" s="2"/>
      <c r="BJ11221" s="3"/>
      <c r="BL11221" s="3"/>
      <c r="BN11221" s="3"/>
      <c r="BP11221" s="3"/>
    </row>
    <row r="11222" spans="1:68" x14ac:dyDescent="0.25">
      <c r="A11222" s="1"/>
      <c r="B11222" s="2"/>
      <c r="BJ11222" s="3"/>
      <c r="BL11222" s="3"/>
      <c r="BN11222" s="3"/>
      <c r="BP11222" s="3"/>
    </row>
    <row r="11223" spans="1:68" x14ac:dyDescent="0.25">
      <c r="A11223" s="1"/>
      <c r="B11223" s="2"/>
      <c r="BJ11223" s="3"/>
      <c r="BL11223" s="3"/>
      <c r="BN11223" s="3"/>
      <c r="BP11223" s="3"/>
    </row>
    <row r="11224" spans="1:68" x14ac:dyDescent="0.25">
      <c r="A11224" s="1"/>
      <c r="B11224" s="2"/>
      <c r="BJ11224" s="3"/>
      <c r="BL11224" s="3"/>
      <c r="BN11224" s="3"/>
      <c r="BP11224" s="3"/>
    </row>
    <row r="11225" spans="1:68" x14ac:dyDescent="0.25">
      <c r="A11225" s="1"/>
      <c r="B11225" s="2"/>
      <c r="BJ11225" s="3"/>
      <c r="BL11225" s="3"/>
      <c r="BN11225" s="3"/>
      <c r="BP11225" s="3"/>
    </row>
    <row r="11226" spans="1:68" x14ac:dyDescent="0.25">
      <c r="A11226" s="1"/>
      <c r="B11226" s="2"/>
      <c r="BJ11226" s="3"/>
      <c r="BL11226" s="3"/>
      <c r="BN11226" s="3"/>
      <c r="BP11226" s="3"/>
    </row>
    <row r="11227" spans="1:68" x14ac:dyDescent="0.25">
      <c r="A11227" s="1"/>
      <c r="B11227" s="2"/>
      <c r="BJ11227" s="3"/>
      <c r="BL11227" s="3"/>
      <c r="BN11227" s="3"/>
      <c r="BP11227" s="3"/>
    </row>
    <row r="11228" spans="1:68" x14ac:dyDescent="0.25">
      <c r="A11228" s="1"/>
      <c r="B11228" s="2"/>
      <c r="BJ11228" s="3"/>
      <c r="BL11228" s="3"/>
      <c r="BN11228" s="3"/>
      <c r="BP11228" s="3"/>
    </row>
    <row r="11229" spans="1:68" x14ac:dyDescent="0.25">
      <c r="A11229" s="1"/>
      <c r="B11229" s="2"/>
      <c r="BJ11229" s="3"/>
      <c r="BL11229" s="3"/>
      <c r="BN11229" s="3"/>
      <c r="BP11229" s="3"/>
    </row>
    <row r="11230" spans="1:68" x14ac:dyDescent="0.25">
      <c r="A11230" s="1"/>
      <c r="B11230" s="2"/>
      <c r="BJ11230" s="3"/>
      <c r="BL11230" s="3"/>
      <c r="BN11230" s="3"/>
      <c r="BP11230" s="3"/>
    </row>
    <row r="11231" spans="1:68" x14ac:dyDescent="0.25">
      <c r="A11231" s="1"/>
      <c r="B11231" s="2"/>
      <c r="BJ11231" s="3"/>
      <c r="BL11231" s="3"/>
      <c r="BN11231" s="3"/>
      <c r="BP11231" s="3"/>
    </row>
    <row r="11232" spans="1:68" x14ac:dyDescent="0.25">
      <c r="A11232" s="1"/>
      <c r="B11232" s="2"/>
      <c r="BJ11232" s="3"/>
      <c r="BL11232" s="3"/>
      <c r="BN11232" s="3"/>
      <c r="BP11232" s="3"/>
    </row>
    <row r="11233" spans="1:68" x14ac:dyDescent="0.25">
      <c r="A11233" s="1"/>
      <c r="B11233" s="2"/>
      <c r="BJ11233" s="3"/>
      <c r="BL11233" s="3"/>
      <c r="BN11233" s="3"/>
      <c r="BP11233" s="3"/>
    </row>
    <row r="11234" spans="1:68" x14ac:dyDescent="0.25">
      <c r="A11234" s="1"/>
      <c r="B11234" s="2"/>
      <c r="BJ11234" s="3"/>
      <c r="BL11234" s="3"/>
      <c r="BN11234" s="3"/>
      <c r="BP11234" s="3"/>
    </row>
    <row r="11235" spans="1:68" x14ac:dyDescent="0.25">
      <c r="A11235" s="1"/>
      <c r="B11235" s="2"/>
      <c r="BJ11235" s="3"/>
      <c r="BL11235" s="3"/>
      <c r="BN11235" s="3"/>
      <c r="BP11235" s="3"/>
    </row>
    <row r="11236" spans="1:68" x14ac:dyDescent="0.25">
      <c r="A11236" s="1"/>
      <c r="B11236" s="2"/>
      <c r="BJ11236" s="3"/>
      <c r="BL11236" s="3"/>
      <c r="BN11236" s="3"/>
      <c r="BP11236" s="3"/>
    </row>
    <row r="11237" spans="1:68" x14ac:dyDescent="0.25">
      <c r="A11237" s="1"/>
      <c r="B11237" s="2"/>
      <c r="BJ11237" s="3"/>
      <c r="BL11237" s="3"/>
      <c r="BN11237" s="3"/>
      <c r="BP11237" s="3"/>
    </row>
    <row r="11238" spans="1:68" x14ac:dyDescent="0.25">
      <c r="A11238" s="1"/>
      <c r="B11238" s="2"/>
      <c r="BJ11238" s="3"/>
      <c r="BL11238" s="3"/>
      <c r="BN11238" s="3"/>
      <c r="BP11238" s="3"/>
    </row>
    <row r="11239" spans="1:68" x14ac:dyDescent="0.25">
      <c r="A11239" s="1"/>
      <c r="B11239" s="2"/>
      <c r="BJ11239" s="3"/>
      <c r="BL11239" s="3"/>
      <c r="BN11239" s="3"/>
      <c r="BP11239" s="3"/>
    </row>
    <row r="11240" spans="1:68" x14ac:dyDescent="0.25">
      <c r="A11240" s="1"/>
      <c r="B11240" s="2"/>
      <c r="BJ11240" s="3"/>
      <c r="BL11240" s="3"/>
      <c r="BN11240" s="3"/>
      <c r="BP11240" s="3"/>
    </row>
    <row r="11241" spans="1:68" x14ac:dyDescent="0.25">
      <c r="A11241" s="1"/>
      <c r="B11241" s="2"/>
      <c r="BJ11241" s="3"/>
      <c r="BL11241" s="3"/>
      <c r="BN11241" s="3"/>
      <c r="BP11241" s="3"/>
    </row>
    <row r="11242" spans="1:68" x14ac:dyDescent="0.25">
      <c r="A11242" s="1"/>
      <c r="B11242" s="2"/>
      <c r="BJ11242" s="3"/>
      <c r="BL11242" s="3"/>
      <c r="BN11242" s="3"/>
      <c r="BP11242" s="3"/>
    </row>
    <row r="11243" spans="1:68" x14ac:dyDescent="0.25">
      <c r="A11243" s="1"/>
      <c r="B11243" s="2"/>
      <c r="BJ11243" s="3"/>
      <c r="BL11243" s="3"/>
      <c r="BN11243" s="3"/>
      <c r="BP11243" s="3"/>
    </row>
    <row r="11244" spans="1:68" x14ac:dyDescent="0.25">
      <c r="A11244" s="1"/>
      <c r="B11244" s="2"/>
      <c r="BJ11244" s="3"/>
      <c r="BL11244" s="3"/>
      <c r="BN11244" s="3"/>
      <c r="BP11244" s="3"/>
    </row>
    <row r="11245" spans="1:68" x14ac:dyDescent="0.25">
      <c r="A11245" s="1"/>
      <c r="B11245" s="2"/>
      <c r="BJ11245" s="3"/>
      <c r="BL11245" s="3"/>
      <c r="BN11245" s="3"/>
      <c r="BP11245" s="3"/>
    </row>
    <row r="11246" spans="1:68" x14ac:dyDescent="0.25">
      <c r="A11246" s="1"/>
      <c r="B11246" s="2"/>
      <c r="BJ11246" s="3"/>
      <c r="BL11246" s="3"/>
      <c r="BN11246" s="3"/>
      <c r="BP11246" s="3"/>
    </row>
    <row r="11247" spans="1:68" x14ac:dyDescent="0.25">
      <c r="A11247" s="1"/>
      <c r="B11247" s="2"/>
      <c r="BJ11247" s="3"/>
      <c r="BL11247" s="3"/>
      <c r="BN11247" s="3"/>
      <c r="BP11247" s="3"/>
    </row>
    <row r="11248" spans="1:68" x14ac:dyDescent="0.25">
      <c r="A11248" s="1"/>
      <c r="B11248" s="2"/>
      <c r="BJ11248" s="3"/>
      <c r="BL11248" s="3"/>
      <c r="BN11248" s="3"/>
      <c r="BP11248" s="3"/>
    </row>
    <row r="11249" spans="1:68" x14ac:dyDescent="0.25">
      <c r="A11249" s="1"/>
      <c r="B11249" s="2"/>
      <c r="BJ11249" s="3"/>
      <c r="BL11249" s="3"/>
      <c r="BN11249" s="3"/>
      <c r="BP11249" s="3"/>
    </row>
    <row r="11250" spans="1:68" x14ac:dyDescent="0.25">
      <c r="A11250" s="1"/>
      <c r="B11250" s="2"/>
      <c r="BJ11250" s="3"/>
      <c r="BL11250" s="3"/>
      <c r="BN11250" s="3"/>
      <c r="BP11250" s="3"/>
    </row>
    <row r="11251" spans="1:68" x14ac:dyDescent="0.25">
      <c r="A11251" s="1"/>
      <c r="B11251" s="2"/>
      <c r="BJ11251" s="3"/>
      <c r="BL11251" s="3"/>
      <c r="BN11251" s="3"/>
      <c r="BP11251" s="3"/>
    </row>
    <row r="11252" spans="1:68" x14ac:dyDescent="0.25">
      <c r="A11252" s="1"/>
      <c r="B11252" s="2"/>
      <c r="BJ11252" s="3"/>
      <c r="BL11252" s="3"/>
      <c r="BN11252" s="3"/>
      <c r="BP11252" s="3"/>
    </row>
    <row r="11253" spans="1:68" x14ac:dyDescent="0.25">
      <c r="A11253" s="1"/>
      <c r="B11253" s="2"/>
      <c r="BJ11253" s="3"/>
      <c r="BL11253" s="3"/>
      <c r="BN11253" s="3"/>
      <c r="BP11253" s="3"/>
    </row>
    <row r="11254" spans="1:68" x14ac:dyDescent="0.25">
      <c r="A11254" s="1"/>
      <c r="B11254" s="2"/>
      <c r="BJ11254" s="3"/>
      <c r="BL11254" s="3"/>
      <c r="BN11254" s="3"/>
      <c r="BP11254" s="3"/>
    </row>
    <row r="11255" spans="1:68" x14ac:dyDescent="0.25">
      <c r="A11255" s="1"/>
      <c r="B11255" s="2"/>
      <c r="BJ11255" s="3"/>
      <c r="BL11255" s="3"/>
      <c r="BN11255" s="3"/>
      <c r="BP11255" s="3"/>
    </row>
    <row r="11256" spans="1:68" x14ac:dyDescent="0.25">
      <c r="A11256" s="1"/>
      <c r="B11256" s="2"/>
      <c r="BJ11256" s="3"/>
      <c r="BL11256" s="3"/>
      <c r="BN11256" s="3"/>
      <c r="BP11256" s="3"/>
    </row>
    <row r="11257" spans="1:68" x14ac:dyDescent="0.25">
      <c r="A11257" s="1"/>
      <c r="B11257" s="2"/>
      <c r="BJ11257" s="3"/>
      <c r="BL11257" s="3"/>
      <c r="BN11257" s="3"/>
      <c r="BP11257" s="3"/>
    </row>
    <row r="11258" spans="1:68" x14ac:dyDescent="0.25">
      <c r="A11258" s="1"/>
      <c r="B11258" s="2"/>
      <c r="BJ11258" s="3"/>
      <c r="BL11258" s="3"/>
      <c r="BN11258" s="3"/>
      <c r="BP11258" s="3"/>
    </row>
    <row r="11259" spans="1:68" x14ac:dyDescent="0.25">
      <c r="A11259" s="1"/>
      <c r="B11259" s="2"/>
      <c r="BJ11259" s="3"/>
      <c r="BL11259" s="3"/>
      <c r="BN11259" s="3"/>
      <c r="BP11259" s="3"/>
    </row>
    <row r="11260" spans="1:68" x14ac:dyDescent="0.25">
      <c r="A11260" s="1"/>
      <c r="B11260" s="2"/>
      <c r="BJ11260" s="3"/>
      <c r="BL11260" s="3"/>
      <c r="BN11260" s="3"/>
      <c r="BP11260" s="3"/>
    </row>
    <row r="11261" spans="1:68" x14ac:dyDescent="0.25">
      <c r="A11261" s="1"/>
      <c r="B11261" s="2"/>
      <c r="BJ11261" s="3"/>
      <c r="BL11261" s="3"/>
      <c r="BN11261" s="3"/>
      <c r="BP11261" s="3"/>
    </row>
    <row r="11262" spans="1:68" x14ac:dyDescent="0.25">
      <c r="A11262" s="1"/>
      <c r="B11262" s="2"/>
      <c r="BJ11262" s="3"/>
      <c r="BL11262" s="3"/>
      <c r="BN11262" s="3"/>
      <c r="BP11262" s="3"/>
    </row>
    <row r="11263" spans="1:68" x14ac:dyDescent="0.25">
      <c r="A11263" s="1"/>
      <c r="B11263" s="2"/>
      <c r="BJ11263" s="3"/>
      <c r="BL11263" s="3"/>
      <c r="BN11263" s="3"/>
      <c r="BP11263" s="3"/>
    </row>
    <row r="11264" spans="1:68" x14ac:dyDescent="0.25">
      <c r="A11264" s="1"/>
      <c r="B11264" s="2"/>
      <c r="BJ11264" s="3"/>
      <c r="BL11264" s="3"/>
      <c r="BN11264" s="3"/>
      <c r="BP11264" s="3"/>
    </row>
    <row r="11265" spans="1:68" x14ac:dyDescent="0.25">
      <c r="A11265" s="1"/>
      <c r="B11265" s="2"/>
      <c r="BJ11265" s="3"/>
      <c r="BL11265" s="3"/>
      <c r="BN11265" s="3"/>
      <c r="BP11265" s="3"/>
    </row>
    <row r="11266" spans="1:68" x14ac:dyDescent="0.25">
      <c r="A11266" s="1"/>
      <c r="B11266" s="2"/>
      <c r="BJ11266" s="3"/>
      <c r="BL11266" s="3"/>
      <c r="BN11266" s="3"/>
      <c r="BP11266" s="3"/>
    </row>
    <row r="11267" spans="1:68" x14ac:dyDescent="0.25">
      <c r="A11267" s="1"/>
      <c r="B11267" s="2"/>
      <c r="BJ11267" s="3"/>
      <c r="BL11267" s="3"/>
      <c r="BN11267" s="3"/>
      <c r="BP11267" s="3"/>
    </row>
    <row r="11268" spans="1:68" x14ac:dyDescent="0.25">
      <c r="A11268" s="1"/>
      <c r="B11268" s="2"/>
      <c r="BJ11268" s="3"/>
      <c r="BL11268" s="3"/>
      <c r="BN11268" s="3"/>
      <c r="BP11268" s="3"/>
    </row>
    <row r="11269" spans="1:68" x14ac:dyDescent="0.25">
      <c r="A11269" s="1"/>
      <c r="B11269" s="2"/>
      <c r="BJ11269" s="3"/>
      <c r="BL11269" s="3"/>
      <c r="BN11269" s="3"/>
      <c r="BP11269" s="3"/>
    </row>
    <row r="11270" spans="1:68" x14ac:dyDescent="0.25">
      <c r="A11270" s="1"/>
      <c r="B11270" s="2"/>
      <c r="BJ11270" s="3"/>
      <c r="BL11270" s="3"/>
      <c r="BN11270" s="3"/>
      <c r="BP11270" s="3"/>
    </row>
    <row r="11271" spans="1:68" x14ac:dyDescent="0.25">
      <c r="A11271" s="1"/>
      <c r="B11271" s="2"/>
      <c r="BJ11271" s="3"/>
      <c r="BL11271" s="3"/>
      <c r="BN11271" s="3"/>
      <c r="BP11271" s="3"/>
    </row>
    <row r="11272" spans="1:68" x14ac:dyDescent="0.25">
      <c r="A11272" s="1"/>
      <c r="B11272" s="2"/>
      <c r="BJ11272" s="3"/>
      <c r="BL11272" s="3"/>
      <c r="BN11272" s="3"/>
      <c r="BP11272" s="3"/>
    </row>
    <row r="11273" spans="1:68" x14ac:dyDescent="0.25">
      <c r="A11273" s="1"/>
      <c r="B11273" s="2"/>
      <c r="BJ11273" s="3"/>
      <c r="BL11273" s="3"/>
      <c r="BN11273" s="3"/>
      <c r="BP11273" s="3"/>
    </row>
    <row r="11274" spans="1:68" x14ac:dyDescent="0.25">
      <c r="A11274" s="1"/>
      <c r="B11274" s="2"/>
      <c r="BJ11274" s="3"/>
      <c r="BL11274" s="3"/>
      <c r="BN11274" s="3"/>
      <c r="BP11274" s="3"/>
    </row>
    <row r="11275" spans="1:68" x14ac:dyDescent="0.25">
      <c r="A11275" s="1"/>
      <c r="B11275" s="2"/>
      <c r="BJ11275" s="3"/>
      <c r="BL11275" s="3"/>
      <c r="BN11275" s="3"/>
      <c r="BP11275" s="3"/>
    </row>
    <row r="11276" spans="1:68" x14ac:dyDescent="0.25">
      <c r="A11276" s="1"/>
      <c r="B11276" s="2"/>
      <c r="BJ11276" s="3"/>
      <c r="BL11276" s="3"/>
      <c r="BN11276" s="3"/>
      <c r="BP11276" s="3"/>
    </row>
    <row r="11277" spans="1:68" x14ac:dyDescent="0.25">
      <c r="A11277" s="1"/>
      <c r="B11277" s="2"/>
      <c r="BJ11277" s="3"/>
      <c r="BL11277" s="3"/>
      <c r="BN11277" s="3"/>
      <c r="BP11277" s="3"/>
    </row>
    <row r="11278" spans="1:68" x14ac:dyDescent="0.25">
      <c r="A11278" s="1"/>
      <c r="B11278" s="2"/>
      <c r="BJ11278" s="3"/>
      <c r="BL11278" s="3"/>
      <c r="BN11278" s="3"/>
      <c r="BP11278" s="3"/>
    </row>
    <row r="11279" spans="1:68" x14ac:dyDescent="0.25">
      <c r="A11279" s="1"/>
      <c r="B11279" s="2"/>
      <c r="BJ11279" s="3"/>
      <c r="BL11279" s="3"/>
      <c r="BN11279" s="3"/>
      <c r="BP11279" s="3"/>
    </row>
    <row r="11280" spans="1:68" x14ac:dyDescent="0.25">
      <c r="A11280" s="1"/>
      <c r="B11280" s="2"/>
      <c r="BJ11280" s="3"/>
      <c r="BL11280" s="3"/>
      <c r="BN11280" s="3"/>
      <c r="BP11280" s="3"/>
    </row>
    <row r="11281" spans="1:68" x14ac:dyDescent="0.25">
      <c r="A11281" s="1"/>
      <c r="B11281" s="2"/>
      <c r="BJ11281" s="3"/>
      <c r="BL11281" s="3"/>
      <c r="BN11281" s="3"/>
      <c r="BP11281" s="3"/>
    </row>
    <row r="11282" spans="1:68" x14ac:dyDescent="0.25">
      <c r="A11282" s="1"/>
      <c r="B11282" s="2"/>
      <c r="BJ11282" s="3"/>
      <c r="BL11282" s="3"/>
      <c r="BN11282" s="3"/>
      <c r="BP11282" s="3"/>
    </row>
    <row r="11283" spans="1:68" x14ac:dyDescent="0.25">
      <c r="A11283" s="1"/>
      <c r="B11283" s="2"/>
      <c r="BJ11283" s="3"/>
      <c r="BL11283" s="3"/>
      <c r="BN11283" s="3"/>
      <c r="BP11283" s="3"/>
    </row>
    <row r="11284" spans="1:68" x14ac:dyDescent="0.25">
      <c r="A11284" s="1"/>
      <c r="B11284" s="2"/>
      <c r="BJ11284" s="3"/>
      <c r="BL11284" s="3"/>
      <c r="BN11284" s="3"/>
      <c r="BP11284" s="3"/>
    </row>
    <row r="11285" spans="1:68" x14ac:dyDescent="0.25">
      <c r="A11285" s="1"/>
      <c r="B11285" s="2"/>
      <c r="BJ11285" s="3"/>
      <c r="BL11285" s="3"/>
      <c r="BN11285" s="3"/>
      <c r="BP11285" s="3"/>
    </row>
    <row r="11286" spans="1:68" x14ac:dyDescent="0.25">
      <c r="A11286" s="1"/>
      <c r="B11286" s="2"/>
      <c r="BJ11286" s="3"/>
      <c r="BL11286" s="3"/>
      <c r="BN11286" s="3"/>
      <c r="BP11286" s="3"/>
    </row>
    <row r="11287" spans="1:68" x14ac:dyDescent="0.25">
      <c r="A11287" s="1"/>
      <c r="B11287" s="2"/>
      <c r="BJ11287" s="3"/>
      <c r="BL11287" s="3"/>
      <c r="BN11287" s="3"/>
      <c r="BP11287" s="3"/>
    </row>
    <row r="11288" spans="1:68" x14ac:dyDescent="0.25">
      <c r="A11288" s="1"/>
      <c r="B11288" s="2"/>
      <c r="BJ11288" s="3"/>
      <c r="BL11288" s="3"/>
      <c r="BN11288" s="3"/>
      <c r="BP11288" s="3"/>
    </row>
    <row r="11289" spans="1:68" x14ac:dyDescent="0.25">
      <c r="A11289" s="1"/>
      <c r="B11289" s="2"/>
      <c r="BJ11289" s="3"/>
      <c r="BL11289" s="3"/>
      <c r="BN11289" s="3"/>
      <c r="BP11289" s="3"/>
    </row>
    <row r="11290" spans="1:68" x14ac:dyDescent="0.25">
      <c r="A11290" s="1"/>
      <c r="B11290" s="2"/>
      <c r="BJ11290" s="3"/>
      <c r="BL11290" s="3"/>
      <c r="BN11290" s="3"/>
      <c r="BP11290" s="3"/>
    </row>
    <row r="11291" spans="1:68" x14ac:dyDescent="0.25">
      <c r="A11291" s="1"/>
      <c r="B11291" s="2"/>
      <c r="BJ11291" s="3"/>
      <c r="BL11291" s="3"/>
      <c r="BN11291" s="3"/>
      <c r="BP11291" s="3"/>
    </row>
    <row r="11292" spans="1:68" x14ac:dyDescent="0.25">
      <c r="A11292" s="1"/>
      <c r="B11292" s="2"/>
      <c r="BJ11292" s="3"/>
      <c r="BL11292" s="3"/>
      <c r="BN11292" s="3"/>
      <c r="BP11292" s="3"/>
    </row>
    <row r="11293" spans="1:68" x14ac:dyDescent="0.25">
      <c r="A11293" s="1"/>
      <c r="B11293" s="2"/>
      <c r="BJ11293" s="3"/>
      <c r="BL11293" s="3"/>
      <c r="BN11293" s="3"/>
      <c r="BP11293" s="3"/>
    </row>
    <row r="11294" spans="1:68" x14ac:dyDescent="0.25">
      <c r="A11294" s="1"/>
      <c r="B11294" s="2"/>
      <c r="BJ11294" s="3"/>
      <c r="BL11294" s="3"/>
      <c r="BN11294" s="3"/>
      <c r="BP11294" s="3"/>
    </row>
    <row r="11295" spans="1:68" x14ac:dyDescent="0.25">
      <c r="A11295" s="1"/>
      <c r="B11295" s="2"/>
      <c r="BJ11295" s="3"/>
      <c r="BL11295" s="3"/>
      <c r="BN11295" s="3"/>
      <c r="BP11295" s="3"/>
    </row>
    <row r="11296" spans="1:68" x14ac:dyDescent="0.25">
      <c r="A11296" s="1"/>
      <c r="B11296" s="2"/>
      <c r="BJ11296" s="3"/>
      <c r="BL11296" s="3"/>
      <c r="BN11296" s="3"/>
      <c r="BP11296" s="3"/>
    </row>
    <row r="11297" spans="1:68" x14ac:dyDescent="0.25">
      <c r="A11297" s="1"/>
      <c r="B11297" s="2"/>
      <c r="BJ11297" s="3"/>
      <c r="BL11297" s="3"/>
      <c r="BN11297" s="3"/>
      <c r="BP11297" s="3"/>
    </row>
    <row r="11298" spans="1:68" x14ac:dyDescent="0.25">
      <c r="A11298" s="1"/>
      <c r="B11298" s="2"/>
      <c r="BJ11298" s="3"/>
      <c r="BL11298" s="3"/>
      <c r="BN11298" s="3"/>
      <c r="BP11298" s="3"/>
    </row>
    <row r="11299" spans="1:68" x14ac:dyDescent="0.25">
      <c r="A11299" s="1"/>
      <c r="B11299" s="2"/>
      <c r="BJ11299" s="3"/>
      <c r="BL11299" s="3"/>
      <c r="BN11299" s="3"/>
      <c r="BP11299" s="3"/>
    </row>
    <row r="11300" spans="1:68" x14ac:dyDescent="0.25">
      <c r="A11300" s="1"/>
      <c r="B11300" s="2"/>
      <c r="BJ11300" s="3"/>
      <c r="BL11300" s="3"/>
      <c r="BN11300" s="3"/>
      <c r="BP11300" s="3"/>
    </row>
    <row r="11301" spans="1:68" x14ac:dyDescent="0.25">
      <c r="A11301" s="1"/>
      <c r="B11301" s="2"/>
      <c r="BJ11301" s="3"/>
      <c r="BL11301" s="3"/>
      <c r="BN11301" s="3"/>
      <c r="BP11301" s="3"/>
    </row>
    <row r="11302" spans="1:68" x14ac:dyDescent="0.25">
      <c r="A11302" s="1"/>
      <c r="B11302" s="2"/>
      <c r="BJ11302" s="3"/>
      <c r="BL11302" s="3"/>
      <c r="BN11302" s="3"/>
      <c r="BP11302" s="3"/>
    </row>
    <row r="11303" spans="1:68" x14ac:dyDescent="0.25">
      <c r="A11303" s="1"/>
      <c r="B11303" s="2"/>
      <c r="BJ11303" s="3"/>
      <c r="BL11303" s="3"/>
      <c r="BN11303" s="3"/>
      <c r="BP11303" s="3"/>
    </row>
    <row r="11304" spans="1:68" x14ac:dyDescent="0.25">
      <c r="A11304" s="1"/>
      <c r="B11304" s="2"/>
      <c r="BJ11304" s="3"/>
      <c r="BL11304" s="3"/>
      <c r="BN11304" s="3"/>
      <c r="BP11304" s="3"/>
    </row>
    <row r="11305" spans="1:68" x14ac:dyDescent="0.25">
      <c r="A11305" s="1"/>
      <c r="B11305" s="2"/>
      <c r="BJ11305" s="3"/>
      <c r="BL11305" s="3"/>
      <c r="BN11305" s="3"/>
      <c r="BP11305" s="3"/>
    </row>
    <row r="11306" spans="1:68" x14ac:dyDescent="0.25">
      <c r="A11306" s="1"/>
      <c r="B11306" s="2"/>
      <c r="BJ11306" s="3"/>
      <c r="BL11306" s="3"/>
      <c r="BN11306" s="3"/>
      <c r="BP11306" s="3"/>
    </row>
    <row r="11307" spans="1:68" x14ac:dyDescent="0.25">
      <c r="A11307" s="1"/>
      <c r="B11307" s="2"/>
      <c r="BJ11307" s="3"/>
      <c r="BL11307" s="3"/>
      <c r="BN11307" s="3"/>
      <c r="BP11307" s="3"/>
    </row>
    <row r="11308" spans="1:68" x14ac:dyDescent="0.25">
      <c r="A11308" s="1"/>
      <c r="B11308" s="2"/>
      <c r="BJ11308" s="3"/>
      <c r="BL11308" s="3"/>
      <c r="BN11308" s="3"/>
      <c r="BP11308" s="3"/>
    </row>
    <row r="11309" spans="1:68" x14ac:dyDescent="0.25">
      <c r="A11309" s="1"/>
      <c r="B11309" s="2"/>
      <c r="BJ11309" s="3"/>
      <c r="BL11309" s="3"/>
      <c r="BN11309" s="3"/>
      <c r="BP11309" s="3"/>
    </row>
    <row r="11310" spans="1:68" x14ac:dyDescent="0.25">
      <c r="A11310" s="1"/>
      <c r="B11310" s="2"/>
      <c r="BJ11310" s="3"/>
      <c r="BL11310" s="3"/>
      <c r="BN11310" s="3"/>
      <c r="BP11310" s="3"/>
    </row>
    <row r="11311" spans="1:68" x14ac:dyDescent="0.25">
      <c r="A11311" s="1"/>
      <c r="B11311" s="2"/>
      <c r="BJ11311" s="3"/>
      <c r="BL11311" s="3"/>
      <c r="BN11311" s="3"/>
      <c r="BP11311" s="3"/>
    </row>
    <row r="11312" spans="1:68" x14ac:dyDescent="0.25">
      <c r="A11312" s="1"/>
      <c r="B11312" s="2"/>
      <c r="BJ11312" s="3"/>
      <c r="BL11312" s="3"/>
      <c r="BN11312" s="3"/>
      <c r="BP11312" s="3"/>
    </row>
    <row r="11313" spans="1:68" x14ac:dyDescent="0.25">
      <c r="A11313" s="1"/>
      <c r="B11313" s="2"/>
      <c r="BJ11313" s="3"/>
      <c r="BL11313" s="3"/>
      <c r="BN11313" s="3"/>
      <c r="BP11313" s="3"/>
    </row>
    <row r="11314" spans="1:68" x14ac:dyDescent="0.25">
      <c r="A11314" s="1"/>
      <c r="B11314" s="2"/>
      <c r="BJ11314" s="3"/>
      <c r="BL11314" s="3"/>
      <c r="BN11314" s="3"/>
      <c r="BP11314" s="3"/>
    </row>
    <row r="11315" spans="1:68" x14ac:dyDescent="0.25">
      <c r="A11315" s="1"/>
      <c r="B11315" s="2"/>
      <c r="BJ11315" s="3"/>
      <c r="BL11315" s="3"/>
      <c r="BN11315" s="3"/>
      <c r="BP11315" s="3"/>
    </row>
    <row r="11316" spans="1:68" x14ac:dyDescent="0.25">
      <c r="A11316" s="1"/>
      <c r="B11316" s="2"/>
      <c r="BJ11316" s="3"/>
      <c r="BL11316" s="3"/>
      <c r="BN11316" s="3"/>
      <c r="BP11316" s="3"/>
    </row>
    <row r="11317" spans="1:68" x14ac:dyDescent="0.25">
      <c r="A11317" s="1"/>
      <c r="B11317" s="2"/>
      <c r="BJ11317" s="3"/>
      <c r="BL11317" s="3"/>
      <c r="BN11317" s="3"/>
      <c r="BP11317" s="3"/>
    </row>
    <row r="11318" spans="1:68" x14ac:dyDescent="0.25">
      <c r="A11318" s="1"/>
      <c r="B11318" s="2"/>
      <c r="BJ11318" s="3"/>
      <c r="BL11318" s="3"/>
      <c r="BN11318" s="3"/>
      <c r="BP11318" s="3"/>
    </row>
    <row r="11319" spans="1:68" x14ac:dyDescent="0.25">
      <c r="A11319" s="1"/>
      <c r="B11319" s="2"/>
      <c r="BJ11319" s="3"/>
      <c r="BL11319" s="3"/>
      <c r="BN11319" s="3"/>
      <c r="BP11319" s="3"/>
    </row>
    <row r="11320" spans="1:68" x14ac:dyDescent="0.25">
      <c r="A11320" s="1"/>
      <c r="B11320" s="2"/>
      <c r="BJ11320" s="3"/>
      <c r="BL11320" s="3"/>
      <c r="BN11320" s="3"/>
      <c r="BP11320" s="3"/>
    </row>
    <row r="11321" spans="1:68" x14ac:dyDescent="0.25">
      <c r="A11321" s="1"/>
      <c r="B11321" s="2"/>
      <c r="BJ11321" s="3"/>
      <c r="BL11321" s="3"/>
      <c r="BN11321" s="3"/>
      <c r="BP11321" s="3"/>
    </row>
    <row r="11322" spans="1:68" x14ac:dyDescent="0.25">
      <c r="A11322" s="1"/>
      <c r="B11322" s="2"/>
      <c r="BJ11322" s="3"/>
      <c r="BL11322" s="3"/>
      <c r="BN11322" s="3"/>
      <c r="BP11322" s="3"/>
    </row>
    <row r="11323" spans="1:68" x14ac:dyDescent="0.25">
      <c r="A11323" s="1"/>
      <c r="B11323" s="2"/>
      <c r="BJ11323" s="3"/>
      <c r="BL11323" s="3"/>
      <c r="BN11323" s="3"/>
      <c r="BP11323" s="3"/>
    </row>
    <row r="11324" spans="1:68" x14ac:dyDescent="0.25">
      <c r="A11324" s="1"/>
      <c r="B11324" s="2"/>
      <c r="BJ11324" s="3"/>
      <c r="BL11324" s="3"/>
      <c r="BN11324" s="3"/>
      <c r="BP11324" s="3"/>
    </row>
    <row r="11325" spans="1:68" x14ac:dyDescent="0.25">
      <c r="A11325" s="1"/>
      <c r="B11325" s="2"/>
      <c r="BJ11325" s="3"/>
      <c r="BL11325" s="3"/>
      <c r="BN11325" s="3"/>
      <c r="BP11325" s="3"/>
    </row>
    <row r="11326" spans="1:68" x14ac:dyDescent="0.25">
      <c r="A11326" s="1"/>
      <c r="B11326" s="2"/>
      <c r="BJ11326" s="3"/>
      <c r="BL11326" s="3"/>
      <c r="BN11326" s="3"/>
      <c r="BP11326" s="3"/>
    </row>
    <row r="11327" spans="1:68" x14ac:dyDescent="0.25">
      <c r="A11327" s="1"/>
      <c r="B11327" s="2"/>
      <c r="BJ11327" s="3"/>
      <c r="BL11327" s="3"/>
      <c r="BN11327" s="3"/>
      <c r="BP11327" s="3"/>
    </row>
    <row r="11328" spans="1:68" x14ac:dyDescent="0.25">
      <c r="A11328" s="1"/>
      <c r="B11328" s="2"/>
      <c r="BJ11328" s="3"/>
      <c r="BL11328" s="3"/>
      <c r="BN11328" s="3"/>
      <c r="BP11328" s="3"/>
    </row>
    <row r="11329" spans="1:68" x14ac:dyDescent="0.25">
      <c r="A11329" s="1"/>
      <c r="B11329" s="2"/>
      <c r="BJ11329" s="3"/>
      <c r="BL11329" s="3"/>
      <c r="BN11329" s="3"/>
      <c r="BP11329" s="3"/>
    </row>
    <row r="11330" spans="1:68" x14ac:dyDescent="0.25">
      <c r="A11330" s="1"/>
      <c r="B11330" s="2"/>
      <c r="BJ11330" s="3"/>
      <c r="BL11330" s="3"/>
      <c r="BN11330" s="3"/>
      <c r="BP11330" s="3"/>
    </row>
    <row r="11331" spans="1:68" x14ac:dyDescent="0.25">
      <c r="A11331" s="1"/>
      <c r="B11331" s="2"/>
      <c r="BJ11331" s="3"/>
      <c r="BL11331" s="3"/>
      <c r="BN11331" s="3"/>
      <c r="BP11331" s="3"/>
    </row>
    <row r="11332" spans="1:68" x14ac:dyDescent="0.25">
      <c r="A11332" s="1"/>
      <c r="B11332" s="2"/>
      <c r="BJ11332" s="3"/>
      <c r="BL11332" s="3"/>
      <c r="BN11332" s="3"/>
      <c r="BP11332" s="3"/>
    </row>
    <row r="11333" spans="1:68" x14ac:dyDescent="0.25">
      <c r="A11333" s="1"/>
      <c r="B11333" s="2"/>
      <c r="BJ11333" s="3"/>
      <c r="BL11333" s="3"/>
      <c r="BN11333" s="3"/>
      <c r="BP11333" s="3"/>
    </row>
    <row r="11334" spans="1:68" x14ac:dyDescent="0.25">
      <c r="A11334" s="1"/>
      <c r="B11334" s="2"/>
      <c r="BJ11334" s="3"/>
      <c r="BL11334" s="3"/>
      <c r="BN11334" s="3"/>
      <c r="BP11334" s="3"/>
    </row>
    <row r="11335" spans="1:68" x14ac:dyDescent="0.25">
      <c r="A11335" s="1"/>
      <c r="B11335" s="2"/>
      <c r="BJ11335" s="3"/>
      <c r="BL11335" s="3"/>
      <c r="BN11335" s="3"/>
      <c r="BP11335" s="3"/>
    </row>
    <row r="11336" spans="1:68" x14ac:dyDescent="0.25">
      <c r="A11336" s="1"/>
      <c r="B11336" s="2"/>
      <c r="BJ11336" s="3"/>
      <c r="BL11336" s="3"/>
      <c r="BN11336" s="3"/>
      <c r="BP11336" s="3"/>
    </row>
    <row r="11337" spans="1:68" x14ac:dyDescent="0.25">
      <c r="A11337" s="1"/>
      <c r="B11337" s="2"/>
      <c r="BJ11337" s="3"/>
      <c r="BL11337" s="3"/>
      <c r="BN11337" s="3"/>
      <c r="BP11337" s="3"/>
    </row>
    <row r="11338" spans="1:68" x14ac:dyDescent="0.25">
      <c r="A11338" s="1"/>
      <c r="B11338" s="2"/>
      <c r="BJ11338" s="3"/>
      <c r="BL11338" s="3"/>
      <c r="BN11338" s="3"/>
      <c r="BP11338" s="3"/>
    </row>
    <row r="11339" spans="1:68" x14ac:dyDescent="0.25">
      <c r="A11339" s="1"/>
      <c r="B11339" s="2"/>
      <c r="BJ11339" s="3"/>
      <c r="BL11339" s="3"/>
      <c r="BN11339" s="3"/>
      <c r="BP11339" s="3"/>
    </row>
    <row r="11340" spans="1:68" x14ac:dyDescent="0.25">
      <c r="A11340" s="1"/>
      <c r="B11340" s="2"/>
      <c r="BJ11340" s="3"/>
      <c r="BL11340" s="3"/>
      <c r="BN11340" s="3"/>
      <c r="BP11340" s="3"/>
    </row>
    <row r="11341" spans="1:68" x14ac:dyDescent="0.25">
      <c r="A11341" s="1"/>
      <c r="B11341" s="2"/>
      <c r="BJ11341" s="3"/>
      <c r="BL11341" s="3"/>
      <c r="BN11341" s="3"/>
      <c r="BP11341" s="3"/>
    </row>
    <row r="11342" spans="1:68" x14ac:dyDescent="0.25">
      <c r="A11342" s="1"/>
      <c r="B11342" s="2"/>
      <c r="BJ11342" s="3"/>
      <c r="BL11342" s="3"/>
      <c r="BN11342" s="3"/>
      <c r="BP11342" s="3"/>
    </row>
    <row r="11343" spans="1:68" x14ac:dyDescent="0.25">
      <c r="A11343" s="1"/>
      <c r="B11343" s="2"/>
      <c r="BJ11343" s="3"/>
      <c r="BL11343" s="3"/>
      <c r="BN11343" s="3"/>
      <c r="BP11343" s="3"/>
    </row>
    <row r="11344" spans="1:68" x14ac:dyDescent="0.25">
      <c r="A11344" s="1"/>
      <c r="B11344" s="2"/>
      <c r="BJ11344" s="3"/>
      <c r="BL11344" s="3"/>
      <c r="BN11344" s="3"/>
      <c r="BP11344" s="3"/>
    </row>
    <row r="11345" spans="1:68" x14ac:dyDescent="0.25">
      <c r="A11345" s="1"/>
      <c r="B11345" s="2"/>
      <c r="BJ11345" s="3"/>
      <c r="BL11345" s="3"/>
      <c r="BN11345" s="3"/>
      <c r="BP11345" s="3"/>
    </row>
    <row r="11346" spans="1:68" x14ac:dyDescent="0.25">
      <c r="A11346" s="1"/>
      <c r="B11346" s="2"/>
      <c r="BJ11346" s="3"/>
      <c r="BL11346" s="3"/>
      <c r="BN11346" s="3"/>
      <c r="BP11346" s="3"/>
    </row>
    <row r="11347" spans="1:68" x14ac:dyDescent="0.25">
      <c r="A11347" s="1"/>
      <c r="B11347" s="2"/>
      <c r="BJ11347" s="3"/>
      <c r="BL11347" s="3"/>
      <c r="BN11347" s="3"/>
      <c r="BP11347" s="3"/>
    </row>
    <row r="11348" spans="1:68" x14ac:dyDescent="0.25">
      <c r="A11348" s="1"/>
      <c r="B11348" s="2"/>
      <c r="BJ11348" s="3"/>
      <c r="BL11348" s="3"/>
      <c r="BN11348" s="3"/>
      <c r="BP11348" s="3"/>
    </row>
    <row r="11349" spans="1:68" x14ac:dyDescent="0.25">
      <c r="A11349" s="1"/>
      <c r="B11349" s="2"/>
      <c r="BJ11349" s="3"/>
      <c r="BL11349" s="3"/>
      <c r="BN11349" s="3"/>
      <c r="BP11349" s="3"/>
    </row>
    <row r="11350" spans="1:68" x14ac:dyDescent="0.25">
      <c r="A11350" s="1"/>
      <c r="B11350" s="2"/>
      <c r="BJ11350" s="3"/>
      <c r="BL11350" s="3"/>
      <c r="BN11350" s="3"/>
      <c r="BP11350" s="3"/>
    </row>
    <row r="11351" spans="1:68" x14ac:dyDescent="0.25">
      <c r="A11351" s="1"/>
      <c r="B11351" s="2"/>
      <c r="BJ11351" s="3"/>
      <c r="BL11351" s="3"/>
      <c r="BN11351" s="3"/>
      <c r="BP11351" s="3"/>
    </row>
    <row r="11352" spans="1:68" x14ac:dyDescent="0.25">
      <c r="A11352" s="1"/>
      <c r="B11352" s="2"/>
      <c r="BJ11352" s="3"/>
      <c r="BL11352" s="3"/>
      <c r="BN11352" s="3"/>
      <c r="BP11352" s="3"/>
    </row>
    <row r="11353" spans="1:68" x14ac:dyDescent="0.25">
      <c r="A11353" s="1"/>
      <c r="B11353" s="2"/>
      <c r="BJ11353" s="3"/>
      <c r="BL11353" s="3"/>
      <c r="BN11353" s="3"/>
      <c r="BP11353" s="3"/>
    </row>
    <row r="11354" spans="1:68" x14ac:dyDescent="0.25">
      <c r="A11354" s="1"/>
      <c r="B11354" s="2"/>
      <c r="BJ11354" s="3"/>
      <c r="BL11354" s="3"/>
      <c r="BN11354" s="3"/>
      <c r="BP11354" s="3"/>
    </row>
    <row r="11355" spans="1:68" x14ac:dyDescent="0.25">
      <c r="A11355" s="1"/>
      <c r="B11355" s="2"/>
      <c r="BJ11355" s="3"/>
      <c r="BL11355" s="3"/>
      <c r="BN11355" s="3"/>
      <c r="BP11355" s="3"/>
    </row>
    <row r="11356" spans="1:68" x14ac:dyDescent="0.25">
      <c r="A11356" s="1"/>
      <c r="B11356" s="2"/>
      <c r="BJ11356" s="3"/>
      <c r="BL11356" s="3"/>
      <c r="BN11356" s="3"/>
      <c r="BP11356" s="3"/>
    </row>
    <row r="11357" spans="1:68" x14ac:dyDescent="0.25">
      <c r="A11357" s="1"/>
      <c r="B11357" s="2"/>
      <c r="BJ11357" s="3"/>
      <c r="BL11357" s="3"/>
      <c r="BN11357" s="3"/>
      <c r="BP11357" s="3"/>
    </row>
    <row r="11358" spans="1:68" x14ac:dyDescent="0.25">
      <c r="A11358" s="1"/>
      <c r="B11358" s="2"/>
      <c r="BJ11358" s="3"/>
      <c r="BL11358" s="3"/>
      <c r="BN11358" s="3"/>
      <c r="BP11358" s="3"/>
    </row>
    <row r="11359" spans="1:68" x14ac:dyDescent="0.25">
      <c r="A11359" s="1"/>
      <c r="B11359" s="2"/>
      <c r="BJ11359" s="3"/>
      <c r="BL11359" s="3"/>
      <c r="BN11359" s="3"/>
      <c r="BP11359" s="3"/>
    </row>
    <row r="11360" spans="1:68" x14ac:dyDescent="0.25">
      <c r="A11360" s="1"/>
      <c r="B11360" s="2"/>
      <c r="BJ11360" s="3"/>
      <c r="BL11360" s="3"/>
      <c r="BN11360" s="3"/>
      <c r="BP11360" s="3"/>
    </row>
    <row r="11361" spans="1:68" x14ac:dyDescent="0.25">
      <c r="A11361" s="1"/>
      <c r="B11361" s="2"/>
      <c r="BJ11361" s="3"/>
      <c r="BL11361" s="3"/>
      <c r="BN11361" s="3"/>
      <c r="BP11361" s="3"/>
    </row>
    <row r="11362" spans="1:68" x14ac:dyDescent="0.25">
      <c r="A11362" s="1"/>
      <c r="B11362" s="2"/>
      <c r="BJ11362" s="3"/>
      <c r="BL11362" s="3"/>
      <c r="BN11362" s="3"/>
      <c r="BP11362" s="3"/>
    </row>
    <row r="11363" spans="1:68" x14ac:dyDescent="0.25">
      <c r="A11363" s="1"/>
      <c r="B11363" s="2"/>
      <c r="BJ11363" s="3"/>
      <c r="BL11363" s="3"/>
      <c r="BN11363" s="3"/>
      <c r="BP11363" s="3"/>
    </row>
    <row r="11364" spans="1:68" x14ac:dyDescent="0.25">
      <c r="A11364" s="1"/>
      <c r="B11364" s="2"/>
      <c r="BJ11364" s="3"/>
      <c r="BL11364" s="3"/>
      <c r="BN11364" s="3"/>
      <c r="BP11364" s="3"/>
    </row>
    <row r="11365" spans="1:68" x14ac:dyDescent="0.25">
      <c r="A11365" s="1"/>
      <c r="B11365" s="2"/>
      <c r="BJ11365" s="3"/>
      <c r="BL11365" s="3"/>
      <c r="BN11365" s="3"/>
      <c r="BP11365" s="3"/>
    </row>
    <row r="11366" spans="1:68" x14ac:dyDescent="0.25">
      <c r="A11366" s="1"/>
      <c r="B11366" s="2"/>
      <c r="BJ11366" s="3"/>
      <c r="BL11366" s="3"/>
      <c r="BN11366" s="3"/>
      <c r="BP11366" s="3"/>
    </row>
    <row r="11367" spans="1:68" x14ac:dyDescent="0.25">
      <c r="A11367" s="1"/>
      <c r="B11367" s="2"/>
      <c r="BJ11367" s="3"/>
      <c r="BL11367" s="3"/>
      <c r="BN11367" s="3"/>
      <c r="BP11367" s="3"/>
    </row>
    <row r="11368" spans="1:68" x14ac:dyDescent="0.25">
      <c r="A11368" s="1"/>
      <c r="B11368" s="2"/>
      <c r="BJ11368" s="3"/>
      <c r="BL11368" s="3"/>
      <c r="BN11368" s="3"/>
      <c r="BP11368" s="3"/>
    </row>
    <row r="11369" spans="1:68" x14ac:dyDescent="0.25">
      <c r="A11369" s="1"/>
      <c r="B11369" s="2"/>
      <c r="BJ11369" s="3"/>
      <c r="BL11369" s="3"/>
      <c r="BN11369" s="3"/>
      <c r="BP11369" s="3"/>
    </row>
    <row r="11370" spans="1:68" x14ac:dyDescent="0.25">
      <c r="A11370" s="1"/>
      <c r="B11370" s="2"/>
      <c r="BJ11370" s="3"/>
      <c r="BL11370" s="3"/>
      <c r="BN11370" s="3"/>
      <c r="BP11370" s="3"/>
    </row>
    <row r="11371" spans="1:68" x14ac:dyDescent="0.25">
      <c r="A11371" s="1"/>
      <c r="B11371" s="2"/>
      <c r="BJ11371" s="3"/>
      <c r="BL11371" s="3"/>
      <c r="BN11371" s="3"/>
      <c r="BP11371" s="3"/>
    </row>
    <row r="11372" spans="1:68" x14ac:dyDescent="0.25">
      <c r="A11372" s="1"/>
      <c r="B11372" s="2"/>
      <c r="BJ11372" s="3"/>
      <c r="BL11372" s="3"/>
      <c r="BN11372" s="3"/>
      <c r="BP11372" s="3"/>
    </row>
    <row r="11373" spans="1:68" x14ac:dyDescent="0.25">
      <c r="A11373" s="1"/>
      <c r="B11373" s="2"/>
      <c r="BJ11373" s="3"/>
      <c r="BL11373" s="3"/>
      <c r="BN11373" s="3"/>
      <c r="BP11373" s="3"/>
    </row>
    <row r="11374" spans="1:68" x14ac:dyDescent="0.25">
      <c r="A11374" s="1"/>
      <c r="B11374" s="2"/>
      <c r="BJ11374" s="3"/>
      <c r="BL11374" s="3"/>
      <c r="BN11374" s="3"/>
      <c r="BP11374" s="3"/>
    </row>
    <row r="11375" spans="1:68" x14ac:dyDescent="0.25">
      <c r="A11375" s="1"/>
      <c r="B11375" s="2"/>
      <c r="BJ11375" s="3"/>
      <c r="BL11375" s="3"/>
      <c r="BN11375" s="3"/>
      <c r="BP11375" s="3"/>
    </row>
    <row r="11376" spans="1:68" x14ac:dyDescent="0.25">
      <c r="A11376" s="1"/>
      <c r="B11376" s="2"/>
      <c r="BJ11376" s="3"/>
      <c r="BL11376" s="3"/>
      <c r="BN11376" s="3"/>
      <c r="BP11376" s="3"/>
    </row>
    <row r="11377" spans="1:68" x14ac:dyDescent="0.25">
      <c r="A11377" s="1"/>
      <c r="B11377" s="2"/>
      <c r="BJ11377" s="3"/>
      <c r="BL11377" s="3"/>
      <c r="BN11377" s="3"/>
      <c r="BP11377" s="3"/>
    </row>
    <row r="11378" spans="1:68" x14ac:dyDescent="0.25">
      <c r="A11378" s="1"/>
      <c r="B11378" s="2"/>
      <c r="BJ11378" s="3"/>
      <c r="BL11378" s="3"/>
      <c r="BN11378" s="3"/>
      <c r="BP11378" s="3"/>
    </row>
    <row r="11379" spans="1:68" x14ac:dyDescent="0.25">
      <c r="A11379" s="1"/>
      <c r="B11379" s="2"/>
      <c r="BJ11379" s="3"/>
      <c r="BL11379" s="3"/>
      <c r="BN11379" s="3"/>
      <c r="BP11379" s="3"/>
    </row>
    <row r="11380" spans="1:68" x14ac:dyDescent="0.25">
      <c r="A11380" s="1"/>
      <c r="B11380" s="2"/>
      <c r="BJ11380" s="3"/>
      <c r="BL11380" s="3"/>
      <c r="BN11380" s="3"/>
      <c r="BP11380" s="3"/>
    </row>
    <row r="11381" spans="1:68" x14ac:dyDescent="0.25">
      <c r="A11381" s="1"/>
      <c r="B11381" s="2"/>
      <c r="BJ11381" s="3"/>
      <c r="BL11381" s="3"/>
      <c r="BN11381" s="3"/>
      <c r="BP11381" s="3"/>
    </row>
    <row r="11382" spans="1:68" x14ac:dyDescent="0.25">
      <c r="A11382" s="1"/>
      <c r="B11382" s="2"/>
      <c r="BJ11382" s="3"/>
      <c r="BL11382" s="3"/>
      <c r="BN11382" s="3"/>
      <c r="BP11382" s="3"/>
    </row>
    <row r="11383" spans="1:68" x14ac:dyDescent="0.25">
      <c r="A11383" s="1"/>
      <c r="B11383" s="2"/>
      <c r="BJ11383" s="3"/>
      <c r="BL11383" s="3"/>
      <c r="BN11383" s="3"/>
      <c r="BP11383" s="3"/>
    </row>
    <row r="11384" spans="1:68" x14ac:dyDescent="0.25">
      <c r="A11384" s="1"/>
      <c r="B11384" s="2"/>
      <c r="BJ11384" s="3"/>
      <c r="BL11384" s="3"/>
      <c r="BN11384" s="3"/>
      <c r="BP11384" s="3"/>
    </row>
    <row r="11385" spans="1:68" x14ac:dyDescent="0.25">
      <c r="A11385" s="1"/>
      <c r="B11385" s="2"/>
      <c r="BJ11385" s="3"/>
      <c r="BL11385" s="3"/>
      <c r="BN11385" s="3"/>
      <c r="BP11385" s="3"/>
    </row>
    <row r="11386" spans="1:68" x14ac:dyDescent="0.25">
      <c r="A11386" s="1"/>
      <c r="B11386" s="2"/>
      <c r="BJ11386" s="3"/>
      <c r="BL11386" s="3"/>
      <c r="BN11386" s="3"/>
      <c r="BP11386" s="3"/>
    </row>
    <row r="11387" spans="1:68" x14ac:dyDescent="0.25">
      <c r="A11387" s="1"/>
      <c r="B11387" s="2"/>
      <c r="BJ11387" s="3"/>
      <c r="BL11387" s="3"/>
      <c r="BN11387" s="3"/>
      <c r="BP11387" s="3"/>
    </row>
    <row r="11388" spans="1:68" x14ac:dyDescent="0.25">
      <c r="A11388" s="1"/>
      <c r="B11388" s="2"/>
      <c r="BJ11388" s="3"/>
      <c r="BL11388" s="3"/>
      <c r="BN11388" s="3"/>
      <c r="BP11388" s="3"/>
    </row>
    <row r="11389" spans="1:68" x14ac:dyDescent="0.25">
      <c r="A11389" s="1"/>
      <c r="B11389" s="2"/>
      <c r="BJ11389" s="3"/>
      <c r="BL11389" s="3"/>
      <c r="BN11389" s="3"/>
      <c r="BP11389" s="3"/>
    </row>
    <row r="11390" spans="1:68" x14ac:dyDescent="0.25">
      <c r="A11390" s="1"/>
      <c r="B11390" s="2"/>
      <c r="BJ11390" s="3"/>
      <c r="BL11390" s="3"/>
      <c r="BN11390" s="3"/>
      <c r="BP11390" s="3"/>
    </row>
    <row r="11391" spans="1:68" x14ac:dyDescent="0.25">
      <c r="A11391" s="1"/>
      <c r="B11391" s="2"/>
      <c r="BJ11391" s="3"/>
      <c r="BL11391" s="3"/>
      <c r="BN11391" s="3"/>
      <c r="BP11391" s="3"/>
    </row>
    <row r="11392" spans="1:68" x14ac:dyDescent="0.25">
      <c r="A11392" s="1"/>
      <c r="B11392" s="2"/>
      <c r="BJ11392" s="3"/>
      <c r="BL11392" s="3"/>
      <c r="BN11392" s="3"/>
      <c r="BP11392" s="3"/>
    </row>
    <row r="11393" spans="1:68" x14ac:dyDescent="0.25">
      <c r="A11393" s="1"/>
      <c r="B11393" s="2"/>
      <c r="BJ11393" s="3"/>
      <c r="BL11393" s="3"/>
      <c r="BN11393" s="3"/>
      <c r="BP11393" s="3"/>
    </row>
    <row r="11394" spans="1:68" x14ac:dyDescent="0.25">
      <c r="A11394" s="1"/>
      <c r="B11394" s="2"/>
      <c r="BJ11394" s="3"/>
      <c r="BL11394" s="3"/>
      <c r="BN11394" s="3"/>
      <c r="BP11394" s="3"/>
    </row>
    <row r="11395" spans="1:68" x14ac:dyDescent="0.25">
      <c r="A11395" s="1"/>
      <c r="B11395" s="2"/>
      <c r="BJ11395" s="3"/>
      <c r="BL11395" s="3"/>
      <c r="BN11395" s="3"/>
      <c r="BP11395" s="3"/>
    </row>
    <row r="11396" spans="1:68" x14ac:dyDescent="0.25">
      <c r="A11396" s="1"/>
      <c r="B11396" s="2"/>
      <c r="BJ11396" s="3"/>
      <c r="BL11396" s="3"/>
      <c r="BN11396" s="3"/>
      <c r="BP11396" s="3"/>
    </row>
    <row r="11397" spans="1:68" x14ac:dyDescent="0.25">
      <c r="A11397" s="1"/>
      <c r="B11397" s="2"/>
      <c r="BJ11397" s="3"/>
      <c r="BL11397" s="3"/>
      <c r="BN11397" s="3"/>
      <c r="BP11397" s="3"/>
    </row>
    <row r="11398" spans="1:68" x14ac:dyDescent="0.25">
      <c r="A11398" s="1"/>
      <c r="B11398" s="2"/>
      <c r="BJ11398" s="3"/>
      <c r="BL11398" s="3"/>
      <c r="BN11398" s="3"/>
      <c r="BP11398" s="3"/>
    </row>
    <row r="11399" spans="1:68" x14ac:dyDescent="0.25">
      <c r="A11399" s="1"/>
      <c r="B11399" s="2"/>
      <c r="BJ11399" s="3"/>
      <c r="BL11399" s="3"/>
      <c r="BN11399" s="3"/>
      <c r="BP11399" s="3"/>
    </row>
    <row r="11400" spans="1:68" x14ac:dyDescent="0.25">
      <c r="A11400" s="1"/>
      <c r="B11400" s="2"/>
      <c r="BJ11400" s="3"/>
      <c r="BL11400" s="3"/>
      <c r="BN11400" s="3"/>
      <c r="BP11400" s="3"/>
    </row>
    <row r="11401" spans="1:68" x14ac:dyDescent="0.25">
      <c r="A11401" s="1"/>
      <c r="B11401" s="2"/>
      <c r="BJ11401" s="3"/>
      <c r="BL11401" s="3"/>
      <c r="BN11401" s="3"/>
      <c r="BP11401" s="3"/>
    </row>
    <row r="11402" spans="1:68" x14ac:dyDescent="0.25">
      <c r="A11402" s="1"/>
      <c r="B11402" s="2"/>
      <c r="BJ11402" s="3"/>
      <c r="BL11402" s="3"/>
      <c r="BN11402" s="3"/>
      <c r="BP11402" s="3"/>
    </row>
    <row r="11403" spans="1:68" x14ac:dyDescent="0.25">
      <c r="A11403" s="1"/>
      <c r="B11403" s="2"/>
      <c r="BJ11403" s="3"/>
      <c r="BL11403" s="3"/>
      <c r="BN11403" s="3"/>
      <c r="BP11403" s="3"/>
    </row>
    <row r="11404" spans="1:68" x14ac:dyDescent="0.25">
      <c r="A11404" s="1"/>
      <c r="B11404" s="2"/>
      <c r="BJ11404" s="3"/>
      <c r="BL11404" s="3"/>
      <c r="BN11404" s="3"/>
      <c r="BP11404" s="3"/>
    </row>
    <row r="11405" spans="1:68" x14ac:dyDescent="0.25">
      <c r="A11405" s="1"/>
      <c r="B11405" s="2"/>
      <c r="BJ11405" s="3"/>
      <c r="BL11405" s="3"/>
      <c r="BN11405" s="3"/>
      <c r="BP11405" s="3"/>
    </row>
    <row r="11406" spans="1:68" x14ac:dyDescent="0.25">
      <c r="A11406" s="1"/>
      <c r="B11406" s="2"/>
      <c r="BJ11406" s="3"/>
      <c r="BL11406" s="3"/>
      <c r="BN11406" s="3"/>
      <c r="BP11406" s="3"/>
    </row>
    <row r="11407" spans="1:68" x14ac:dyDescent="0.25">
      <c r="A11407" s="1"/>
      <c r="B11407" s="2"/>
      <c r="BJ11407" s="3"/>
      <c r="BL11407" s="3"/>
      <c r="BN11407" s="3"/>
      <c r="BP11407" s="3"/>
    </row>
    <row r="11408" spans="1:68" x14ac:dyDescent="0.25">
      <c r="A11408" s="1"/>
      <c r="B11408" s="2"/>
      <c r="BJ11408" s="3"/>
      <c r="BL11408" s="3"/>
      <c r="BN11408" s="3"/>
      <c r="BP11408" s="3"/>
    </row>
    <row r="11409" spans="1:68" x14ac:dyDescent="0.25">
      <c r="A11409" s="1"/>
      <c r="B11409" s="2"/>
      <c r="BJ11409" s="3"/>
      <c r="BL11409" s="3"/>
      <c r="BN11409" s="3"/>
      <c r="BP11409" s="3"/>
    </row>
    <row r="11410" spans="1:68" x14ac:dyDescent="0.25">
      <c r="A11410" s="1"/>
      <c r="B11410" s="2"/>
      <c r="BJ11410" s="3"/>
      <c r="BL11410" s="3"/>
      <c r="BN11410" s="3"/>
      <c r="BP11410" s="3"/>
    </row>
    <row r="11411" spans="1:68" x14ac:dyDescent="0.25">
      <c r="A11411" s="1"/>
      <c r="B11411" s="2"/>
      <c r="BJ11411" s="3"/>
      <c r="BL11411" s="3"/>
      <c r="BN11411" s="3"/>
      <c r="BP11411" s="3"/>
    </row>
    <row r="11412" spans="1:68" x14ac:dyDescent="0.25">
      <c r="A11412" s="1"/>
      <c r="B11412" s="2"/>
      <c r="BJ11412" s="3"/>
      <c r="BL11412" s="3"/>
      <c r="BN11412" s="3"/>
      <c r="BP11412" s="3"/>
    </row>
    <row r="11413" spans="1:68" x14ac:dyDescent="0.25">
      <c r="A11413" s="1"/>
      <c r="B11413" s="2"/>
      <c r="BJ11413" s="3"/>
      <c r="BL11413" s="3"/>
      <c r="BN11413" s="3"/>
      <c r="BP11413" s="3"/>
    </row>
    <row r="11414" spans="1:68" x14ac:dyDescent="0.25">
      <c r="A11414" s="1"/>
      <c r="B11414" s="2"/>
      <c r="BJ11414" s="3"/>
      <c r="BL11414" s="3"/>
      <c r="BN11414" s="3"/>
      <c r="BP11414" s="3"/>
    </row>
    <row r="11415" spans="1:68" x14ac:dyDescent="0.25">
      <c r="A11415" s="1"/>
      <c r="B11415" s="2"/>
      <c r="BJ11415" s="3"/>
      <c r="BL11415" s="3"/>
      <c r="BN11415" s="3"/>
      <c r="BP11415" s="3"/>
    </row>
    <row r="11416" spans="1:68" x14ac:dyDescent="0.25">
      <c r="A11416" s="1"/>
      <c r="B11416" s="2"/>
      <c r="BJ11416" s="3"/>
      <c r="BL11416" s="3"/>
      <c r="BN11416" s="3"/>
      <c r="BP11416" s="3"/>
    </row>
    <row r="11417" spans="1:68" x14ac:dyDescent="0.25">
      <c r="A11417" s="1"/>
      <c r="B11417" s="2"/>
      <c r="BJ11417" s="3"/>
      <c r="BL11417" s="3"/>
      <c r="BN11417" s="3"/>
      <c r="BP11417" s="3"/>
    </row>
    <row r="11418" spans="1:68" x14ac:dyDescent="0.25">
      <c r="A11418" s="1"/>
      <c r="B11418" s="2"/>
      <c r="BJ11418" s="3"/>
      <c r="BL11418" s="3"/>
      <c r="BN11418" s="3"/>
      <c r="BP11418" s="3"/>
    </row>
    <row r="11419" spans="1:68" x14ac:dyDescent="0.25">
      <c r="A11419" s="1"/>
      <c r="B11419" s="2"/>
      <c r="BJ11419" s="3"/>
      <c r="BL11419" s="3"/>
      <c r="BN11419" s="3"/>
      <c r="BP11419" s="3"/>
    </row>
    <row r="11420" spans="1:68" x14ac:dyDescent="0.25">
      <c r="A11420" s="1"/>
      <c r="B11420" s="2"/>
      <c r="BJ11420" s="3"/>
      <c r="BL11420" s="3"/>
      <c r="BN11420" s="3"/>
      <c r="BP11420" s="3"/>
    </row>
    <row r="11421" spans="1:68" x14ac:dyDescent="0.25">
      <c r="A11421" s="1"/>
      <c r="B11421" s="2"/>
      <c r="BJ11421" s="3"/>
      <c r="BL11421" s="3"/>
      <c r="BN11421" s="3"/>
      <c r="BP11421" s="3"/>
    </row>
    <row r="11422" spans="1:68" x14ac:dyDescent="0.25">
      <c r="A11422" s="1"/>
      <c r="B11422" s="2"/>
      <c r="BJ11422" s="3"/>
      <c r="BL11422" s="3"/>
      <c r="BN11422" s="3"/>
      <c r="BP11422" s="3"/>
    </row>
    <row r="11423" spans="1:68" x14ac:dyDescent="0.25">
      <c r="A11423" s="1"/>
      <c r="B11423" s="2"/>
      <c r="BJ11423" s="3"/>
      <c r="BL11423" s="3"/>
      <c r="BN11423" s="3"/>
      <c r="BP11423" s="3"/>
    </row>
    <row r="11424" spans="1:68" x14ac:dyDescent="0.25">
      <c r="A11424" s="1"/>
      <c r="B11424" s="2"/>
      <c r="BJ11424" s="3"/>
      <c r="BL11424" s="3"/>
      <c r="BN11424" s="3"/>
      <c r="BP11424" s="3"/>
    </row>
    <row r="11425" spans="1:68" x14ac:dyDescent="0.25">
      <c r="A11425" s="1"/>
      <c r="B11425" s="2"/>
      <c r="BJ11425" s="3"/>
      <c r="BL11425" s="3"/>
      <c r="BN11425" s="3"/>
      <c r="BP11425" s="3"/>
    </row>
    <row r="11426" spans="1:68" x14ac:dyDescent="0.25">
      <c r="A11426" s="1"/>
      <c r="B11426" s="2"/>
      <c r="BJ11426" s="3"/>
      <c r="BL11426" s="3"/>
      <c r="BN11426" s="3"/>
      <c r="BP11426" s="3"/>
    </row>
    <row r="11427" spans="1:68" x14ac:dyDescent="0.25">
      <c r="A11427" s="1"/>
      <c r="B11427" s="2"/>
      <c r="BJ11427" s="3"/>
      <c r="BL11427" s="3"/>
      <c r="BN11427" s="3"/>
      <c r="BP11427" s="3"/>
    </row>
    <row r="11428" spans="1:68" x14ac:dyDescent="0.25">
      <c r="A11428" s="1"/>
      <c r="B11428" s="2"/>
      <c r="BJ11428" s="3"/>
      <c r="BL11428" s="3"/>
      <c r="BN11428" s="3"/>
      <c r="BP11428" s="3"/>
    </row>
    <row r="11429" spans="1:68" x14ac:dyDescent="0.25">
      <c r="A11429" s="1"/>
      <c r="B11429" s="2"/>
      <c r="BJ11429" s="3"/>
      <c r="BL11429" s="3"/>
      <c r="BN11429" s="3"/>
      <c r="BP11429" s="3"/>
    </row>
    <row r="11430" spans="1:68" x14ac:dyDescent="0.25">
      <c r="A11430" s="1"/>
      <c r="B11430" s="2"/>
      <c r="BJ11430" s="3"/>
      <c r="BL11430" s="3"/>
      <c r="BN11430" s="3"/>
      <c r="BP11430" s="3"/>
    </row>
    <row r="11431" spans="1:68" x14ac:dyDescent="0.25">
      <c r="A11431" s="1"/>
      <c r="B11431" s="2"/>
      <c r="BJ11431" s="3"/>
      <c r="BL11431" s="3"/>
      <c r="BN11431" s="3"/>
      <c r="BP11431" s="3"/>
    </row>
    <row r="11432" spans="1:68" x14ac:dyDescent="0.25">
      <c r="A11432" s="1"/>
      <c r="B11432" s="2"/>
      <c r="BJ11432" s="3"/>
      <c r="BL11432" s="3"/>
      <c r="BN11432" s="3"/>
      <c r="BP11432" s="3"/>
    </row>
    <row r="11433" spans="1:68" x14ac:dyDescent="0.25">
      <c r="A11433" s="1"/>
      <c r="B11433" s="2"/>
      <c r="BJ11433" s="3"/>
      <c r="BL11433" s="3"/>
      <c r="BN11433" s="3"/>
      <c r="BP11433" s="3"/>
    </row>
    <row r="11434" spans="1:68" x14ac:dyDescent="0.25">
      <c r="A11434" s="1"/>
      <c r="B11434" s="2"/>
      <c r="BJ11434" s="3"/>
      <c r="BL11434" s="3"/>
      <c r="BN11434" s="3"/>
      <c r="BP11434" s="3"/>
    </row>
    <row r="11435" spans="1:68" x14ac:dyDescent="0.25">
      <c r="A11435" s="1"/>
      <c r="B11435" s="2"/>
      <c r="BJ11435" s="3"/>
      <c r="BL11435" s="3"/>
      <c r="BN11435" s="3"/>
      <c r="BP11435" s="3"/>
    </row>
    <row r="11436" spans="1:68" x14ac:dyDescent="0.25">
      <c r="A11436" s="1"/>
      <c r="B11436" s="2"/>
      <c r="BJ11436" s="3"/>
      <c r="BL11436" s="3"/>
      <c r="BN11436" s="3"/>
      <c r="BP11436" s="3"/>
    </row>
    <row r="11437" spans="1:68" x14ac:dyDescent="0.25">
      <c r="A11437" s="1"/>
      <c r="B11437" s="2"/>
      <c r="BJ11437" s="3"/>
      <c r="BL11437" s="3"/>
      <c r="BN11437" s="3"/>
      <c r="BP11437" s="3"/>
    </row>
    <row r="11438" spans="1:68" x14ac:dyDescent="0.25">
      <c r="A11438" s="1"/>
      <c r="B11438" s="2"/>
      <c r="BJ11438" s="3"/>
      <c r="BL11438" s="3"/>
      <c r="BN11438" s="3"/>
      <c r="BP11438" s="3"/>
    </row>
    <row r="11439" spans="1:68" x14ac:dyDescent="0.25">
      <c r="A11439" s="1"/>
      <c r="B11439" s="2"/>
      <c r="BJ11439" s="3"/>
      <c r="BL11439" s="3"/>
      <c r="BN11439" s="3"/>
      <c r="BP11439" s="3"/>
    </row>
    <row r="11440" spans="1:68" x14ac:dyDescent="0.25">
      <c r="A11440" s="1"/>
      <c r="B11440" s="2"/>
      <c r="BJ11440" s="3"/>
      <c r="BL11440" s="3"/>
      <c r="BN11440" s="3"/>
      <c r="BP11440" s="3"/>
    </row>
    <row r="11441" spans="1:68" x14ac:dyDescent="0.25">
      <c r="A11441" s="1"/>
      <c r="B11441" s="2"/>
      <c r="BJ11441" s="3"/>
      <c r="BL11441" s="3"/>
      <c r="BN11441" s="3"/>
      <c r="BP11441" s="3"/>
    </row>
    <row r="11442" spans="1:68" x14ac:dyDescent="0.25">
      <c r="A11442" s="1"/>
      <c r="B11442" s="2"/>
      <c r="BJ11442" s="3"/>
      <c r="BL11442" s="3"/>
      <c r="BN11442" s="3"/>
      <c r="BP11442" s="3"/>
    </row>
    <row r="11443" spans="1:68" x14ac:dyDescent="0.25">
      <c r="A11443" s="1"/>
      <c r="B11443" s="2"/>
      <c r="BJ11443" s="3"/>
      <c r="BL11443" s="3"/>
      <c r="BN11443" s="3"/>
      <c r="BP11443" s="3"/>
    </row>
    <row r="11444" spans="1:68" x14ac:dyDescent="0.25">
      <c r="A11444" s="1"/>
      <c r="B11444" s="2"/>
      <c r="BJ11444" s="3"/>
      <c r="BL11444" s="3"/>
      <c r="BN11444" s="3"/>
      <c r="BP11444" s="3"/>
    </row>
    <row r="11445" spans="1:68" x14ac:dyDescent="0.25">
      <c r="A11445" s="1"/>
      <c r="B11445" s="2"/>
      <c r="BJ11445" s="3"/>
      <c r="BL11445" s="3"/>
      <c r="BN11445" s="3"/>
      <c r="BP11445" s="3"/>
    </row>
    <row r="11446" spans="1:68" x14ac:dyDescent="0.25">
      <c r="A11446" s="1"/>
      <c r="B11446" s="2"/>
      <c r="BJ11446" s="3"/>
      <c r="BL11446" s="3"/>
      <c r="BN11446" s="3"/>
      <c r="BP11446" s="3"/>
    </row>
    <row r="11447" spans="1:68" x14ac:dyDescent="0.25">
      <c r="A11447" s="1"/>
      <c r="B11447" s="2"/>
      <c r="BJ11447" s="3"/>
      <c r="BL11447" s="3"/>
      <c r="BN11447" s="3"/>
      <c r="BP11447" s="3"/>
    </row>
    <row r="11448" spans="1:68" x14ac:dyDescent="0.25">
      <c r="A11448" s="1"/>
      <c r="B11448" s="2"/>
      <c r="BJ11448" s="3"/>
      <c r="BL11448" s="3"/>
      <c r="BN11448" s="3"/>
      <c r="BP11448" s="3"/>
    </row>
    <row r="11449" spans="1:68" x14ac:dyDescent="0.25">
      <c r="A11449" s="1"/>
      <c r="B11449" s="2"/>
      <c r="BJ11449" s="3"/>
      <c r="BL11449" s="3"/>
      <c r="BN11449" s="3"/>
      <c r="BP11449" s="3"/>
    </row>
    <row r="11450" spans="1:68" x14ac:dyDescent="0.25">
      <c r="A11450" s="1"/>
      <c r="B11450" s="2"/>
      <c r="BJ11450" s="3"/>
      <c r="BL11450" s="3"/>
      <c r="BN11450" s="3"/>
      <c r="BP11450" s="3"/>
    </row>
    <row r="11451" spans="1:68" x14ac:dyDescent="0.25">
      <c r="A11451" s="1"/>
      <c r="B11451" s="2"/>
      <c r="BJ11451" s="3"/>
      <c r="BL11451" s="3"/>
      <c r="BN11451" s="3"/>
      <c r="BP11451" s="3"/>
    </row>
    <row r="11452" spans="1:68" x14ac:dyDescent="0.25">
      <c r="A11452" s="1"/>
      <c r="B11452" s="2"/>
      <c r="BJ11452" s="3"/>
      <c r="BL11452" s="3"/>
      <c r="BN11452" s="3"/>
      <c r="BP11452" s="3"/>
    </row>
    <row r="11453" spans="1:68" x14ac:dyDescent="0.25">
      <c r="A11453" s="1"/>
      <c r="B11453" s="2"/>
      <c r="BJ11453" s="3"/>
      <c r="BL11453" s="3"/>
      <c r="BN11453" s="3"/>
      <c r="BP11453" s="3"/>
    </row>
    <row r="11454" spans="1:68" x14ac:dyDescent="0.25">
      <c r="A11454" s="1"/>
      <c r="B11454" s="2"/>
      <c r="BJ11454" s="3"/>
      <c r="BL11454" s="3"/>
      <c r="BN11454" s="3"/>
      <c r="BP11454" s="3"/>
    </row>
    <row r="11455" spans="1:68" x14ac:dyDescent="0.25">
      <c r="A11455" s="1"/>
      <c r="B11455" s="2"/>
      <c r="BJ11455" s="3"/>
      <c r="BL11455" s="3"/>
      <c r="BN11455" s="3"/>
      <c r="BP11455" s="3"/>
    </row>
    <row r="11456" spans="1:68" x14ac:dyDescent="0.25">
      <c r="A11456" s="1"/>
      <c r="B11456" s="2"/>
      <c r="BJ11456" s="3"/>
      <c r="BL11456" s="3"/>
      <c r="BN11456" s="3"/>
      <c r="BP11456" s="3"/>
    </row>
    <row r="11457" spans="1:68" x14ac:dyDescent="0.25">
      <c r="A11457" s="1"/>
      <c r="B11457" s="2"/>
      <c r="BJ11457" s="3"/>
      <c r="BL11457" s="3"/>
      <c r="BN11457" s="3"/>
      <c r="BP11457" s="3"/>
    </row>
    <row r="11458" spans="1:68" x14ac:dyDescent="0.25">
      <c r="A11458" s="1"/>
      <c r="B11458" s="2"/>
      <c r="BJ11458" s="3"/>
      <c r="BL11458" s="3"/>
      <c r="BN11458" s="3"/>
      <c r="BP11458" s="3"/>
    </row>
    <row r="11459" spans="1:68" x14ac:dyDescent="0.25">
      <c r="A11459" s="1"/>
      <c r="B11459" s="2"/>
      <c r="BJ11459" s="3"/>
      <c r="BL11459" s="3"/>
      <c r="BN11459" s="3"/>
      <c r="BP11459" s="3"/>
    </row>
    <row r="11460" spans="1:68" x14ac:dyDescent="0.25">
      <c r="A11460" s="1"/>
      <c r="B11460" s="2"/>
      <c r="BJ11460" s="3"/>
      <c r="BL11460" s="3"/>
      <c r="BN11460" s="3"/>
      <c r="BP11460" s="3"/>
    </row>
    <row r="11461" spans="1:68" x14ac:dyDescent="0.25">
      <c r="A11461" s="1"/>
      <c r="B11461" s="2"/>
      <c r="BJ11461" s="3"/>
      <c r="BL11461" s="3"/>
      <c r="BN11461" s="3"/>
      <c r="BP11461" s="3"/>
    </row>
    <row r="11462" spans="1:68" x14ac:dyDescent="0.25">
      <c r="A11462" s="1"/>
      <c r="B11462" s="2"/>
      <c r="BJ11462" s="3"/>
      <c r="BL11462" s="3"/>
      <c r="BN11462" s="3"/>
      <c r="BP11462" s="3"/>
    </row>
    <row r="11463" spans="1:68" x14ac:dyDescent="0.25">
      <c r="A11463" s="1"/>
      <c r="B11463" s="2"/>
      <c r="BJ11463" s="3"/>
      <c r="BL11463" s="3"/>
      <c r="BN11463" s="3"/>
      <c r="BP11463" s="3"/>
    </row>
    <row r="11464" spans="1:68" x14ac:dyDescent="0.25">
      <c r="A11464" s="1"/>
      <c r="B11464" s="2"/>
      <c r="BJ11464" s="3"/>
      <c r="BL11464" s="3"/>
      <c r="BN11464" s="3"/>
      <c r="BP11464" s="3"/>
    </row>
    <row r="11465" spans="1:68" x14ac:dyDescent="0.25">
      <c r="A11465" s="1"/>
      <c r="B11465" s="2"/>
      <c r="BJ11465" s="3"/>
      <c r="BL11465" s="3"/>
      <c r="BN11465" s="3"/>
      <c r="BP11465" s="3"/>
    </row>
    <row r="11466" spans="1:68" x14ac:dyDescent="0.25">
      <c r="A11466" s="1"/>
      <c r="B11466" s="2"/>
      <c r="BJ11466" s="3"/>
      <c r="BL11466" s="3"/>
      <c r="BN11466" s="3"/>
      <c r="BP11466" s="3"/>
    </row>
    <row r="11467" spans="1:68" x14ac:dyDescent="0.25">
      <c r="A11467" s="1"/>
      <c r="B11467" s="2"/>
      <c r="BJ11467" s="3"/>
      <c r="BL11467" s="3"/>
      <c r="BN11467" s="3"/>
      <c r="BP11467" s="3"/>
    </row>
    <row r="11468" spans="1:68" x14ac:dyDescent="0.25">
      <c r="A11468" s="1"/>
      <c r="B11468" s="2"/>
      <c r="BJ11468" s="3"/>
      <c r="BL11468" s="3"/>
      <c r="BN11468" s="3"/>
      <c r="BP11468" s="3"/>
    </row>
    <row r="11469" spans="1:68" x14ac:dyDescent="0.25">
      <c r="A11469" s="1"/>
      <c r="B11469" s="2"/>
      <c r="BJ11469" s="3"/>
      <c r="BL11469" s="3"/>
      <c r="BN11469" s="3"/>
      <c r="BP11469" s="3"/>
    </row>
    <row r="11470" spans="1:68" x14ac:dyDescent="0.25">
      <c r="A11470" s="1"/>
      <c r="B11470" s="2"/>
      <c r="BJ11470" s="3"/>
      <c r="BL11470" s="3"/>
      <c r="BN11470" s="3"/>
      <c r="BP11470" s="3"/>
    </row>
    <row r="11471" spans="1:68" x14ac:dyDescent="0.25">
      <c r="A11471" s="1"/>
      <c r="B11471" s="2"/>
      <c r="BJ11471" s="3"/>
      <c r="BL11471" s="3"/>
      <c r="BN11471" s="3"/>
      <c r="BP11471" s="3"/>
    </row>
    <row r="11472" spans="1:68" x14ac:dyDescent="0.25">
      <c r="A11472" s="1"/>
      <c r="B11472" s="2"/>
      <c r="BJ11472" s="3"/>
      <c r="BL11472" s="3"/>
      <c r="BN11472" s="3"/>
      <c r="BP11472" s="3"/>
    </row>
    <row r="11473" spans="1:68" x14ac:dyDescent="0.25">
      <c r="A11473" s="1"/>
      <c r="B11473" s="2"/>
      <c r="BJ11473" s="3"/>
      <c r="BL11473" s="3"/>
      <c r="BN11473" s="3"/>
      <c r="BP11473" s="3"/>
    </row>
    <row r="11474" spans="1:68" x14ac:dyDescent="0.25">
      <c r="A11474" s="1"/>
      <c r="B11474" s="2"/>
      <c r="BJ11474" s="3"/>
      <c r="BL11474" s="3"/>
      <c r="BN11474" s="3"/>
      <c r="BP11474" s="3"/>
    </row>
    <row r="11475" spans="1:68" x14ac:dyDescent="0.25">
      <c r="A11475" s="1"/>
      <c r="B11475" s="2"/>
      <c r="BJ11475" s="3"/>
      <c r="BL11475" s="3"/>
      <c r="BN11475" s="3"/>
      <c r="BP11475" s="3"/>
    </row>
    <row r="11476" spans="1:68" x14ac:dyDescent="0.25">
      <c r="A11476" s="1"/>
      <c r="B11476" s="2"/>
      <c r="BJ11476" s="3"/>
      <c r="BL11476" s="3"/>
      <c r="BN11476" s="3"/>
      <c r="BP11476" s="3"/>
    </row>
    <row r="11477" spans="1:68" x14ac:dyDescent="0.25">
      <c r="A11477" s="1"/>
      <c r="B11477" s="2"/>
      <c r="BJ11477" s="3"/>
      <c r="BL11477" s="3"/>
      <c r="BN11477" s="3"/>
      <c r="BP11477" s="3"/>
    </row>
    <row r="11478" spans="1:68" x14ac:dyDescent="0.25">
      <c r="A11478" s="1"/>
      <c r="B11478" s="2"/>
      <c r="BJ11478" s="3"/>
      <c r="BL11478" s="3"/>
      <c r="BN11478" s="3"/>
      <c r="BP11478" s="3"/>
    </row>
    <row r="11479" spans="1:68" x14ac:dyDescent="0.25">
      <c r="A11479" s="1"/>
      <c r="B11479" s="2"/>
      <c r="BJ11479" s="3"/>
      <c r="BL11479" s="3"/>
      <c r="BN11479" s="3"/>
      <c r="BP11479" s="3"/>
    </row>
    <row r="11480" spans="1:68" x14ac:dyDescent="0.25">
      <c r="A11480" s="1"/>
      <c r="B11480" s="2"/>
      <c r="BJ11480" s="3"/>
      <c r="BL11480" s="3"/>
      <c r="BN11480" s="3"/>
      <c r="BP11480" s="3"/>
    </row>
    <row r="11481" spans="1:68" x14ac:dyDescent="0.25">
      <c r="A11481" s="1"/>
      <c r="B11481" s="2"/>
      <c r="BJ11481" s="3"/>
      <c r="BL11481" s="3"/>
      <c r="BN11481" s="3"/>
      <c r="BP11481" s="3"/>
    </row>
    <row r="11482" spans="1:68" x14ac:dyDescent="0.25">
      <c r="A11482" s="1"/>
      <c r="B11482" s="2"/>
      <c r="BJ11482" s="3"/>
      <c r="BL11482" s="3"/>
      <c r="BN11482" s="3"/>
      <c r="BP11482" s="3"/>
    </row>
    <row r="11483" spans="1:68" x14ac:dyDescent="0.25">
      <c r="A11483" s="1"/>
      <c r="B11483" s="2"/>
      <c r="BJ11483" s="3"/>
      <c r="BL11483" s="3"/>
      <c r="BN11483" s="3"/>
      <c r="BP11483" s="3"/>
    </row>
    <row r="11484" spans="1:68" x14ac:dyDescent="0.25">
      <c r="A11484" s="1"/>
      <c r="B11484" s="2"/>
      <c r="BJ11484" s="3"/>
      <c r="BL11484" s="3"/>
      <c r="BN11484" s="3"/>
      <c r="BP11484" s="3"/>
    </row>
    <row r="11485" spans="1:68" x14ac:dyDescent="0.25">
      <c r="A11485" s="1"/>
      <c r="B11485" s="2"/>
      <c r="BJ11485" s="3"/>
      <c r="BL11485" s="3"/>
      <c r="BN11485" s="3"/>
      <c r="BP11485" s="3"/>
    </row>
    <row r="11486" spans="1:68" x14ac:dyDescent="0.25">
      <c r="A11486" s="1"/>
      <c r="B11486" s="2"/>
      <c r="BJ11486" s="3"/>
      <c r="BL11486" s="3"/>
      <c r="BN11486" s="3"/>
      <c r="BP11486" s="3"/>
    </row>
    <row r="11487" spans="1:68" x14ac:dyDescent="0.25">
      <c r="A11487" s="1"/>
      <c r="B11487" s="2"/>
      <c r="BJ11487" s="3"/>
      <c r="BL11487" s="3"/>
      <c r="BN11487" s="3"/>
      <c r="BP11487" s="3"/>
    </row>
    <row r="11488" spans="1:68" x14ac:dyDescent="0.25">
      <c r="A11488" s="1"/>
      <c r="B11488" s="2"/>
      <c r="BJ11488" s="3"/>
      <c r="BL11488" s="3"/>
      <c r="BN11488" s="3"/>
      <c r="BP11488" s="3"/>
    </row>
    <row r="11489" spans="1:68" x14ac:dyDescent="0.25">
      <c r="A11489" s="1"/>
      <c r="B11489" s="2"/>
      <c r="BJ11489" s="3"/>
      <c r="BL11489" s="3"/>
      <c r="BN11489" s="3"/>
      <c r="BP11489" s="3"/>
    </row>
    <row r="11490" spans="1:68" x14ac:dyDescent="0.25">
      <c r="A11490" s="1"/>
      <c r="B11490" s="2"/>
      <c r="BJ11490" s="3"/>
      <c r="BL11490" s="3"/>
      <c r="BN11490" s="3"/>
      <c r="BP11490" s="3"/>
    </row>
    <row r="11491" spans="1:68" x14ac:dyDescent="0.25">
      <c r="A11491" s="1"/>
      <c r="B11491" s="2"/>
      <c r="BJ11491" s="3"/>
      <c r="BL11491" s="3"/>
      <c r="BN11491" s="3"/>
      <c r="BP11491" s="3"/>
    </row>
    <row r="11492" spans="1:68" x14ac:dyDescent="0.25">
      <c r="A11492" s="1"/>
      <c r="B11492" s="2"/>
      <c r="BJ11492" s="3"/>
      <c r="BL11492" s="3"/>
      <c r="BN11492" s="3"/>
      <c r="BP11492" s="3"/>
    </row>
    <row r="11493" spans="1:68" x14ac:dyDescent="0.25">
      <c r="A11493" s="1"/>
      <c r="B11493" s="2"/>
      <c r="BJ11493" s="3"/>
      <c r="BL11493" s="3"/>
      <c r="BN11493" s="3"/>
      <c r="BP11493" s="3"/>
    </row>
    <row r="11494" spans="1:68" x14ac:dyDescent="0.25">
      <c r="A11494" s="1"/>
      <c r="B11494" s="2"/>
      <c r="BJ11494" s="3"/>
      <c r="BL11494" s="3"/>
      <c r="BN11494" s="3"/>
      <c r="BP11494" s="3"/>
    </row>
    <row r="11495" spans="1:68" x14ac:dyDescent="0.25">
      <c r="A11495" s="1"/>
      <c r="B11495" s="2"/>
      <c r="BJ11495" s="3"/>
      <c r="BL11495" s="3"/>
      <c r="BN11495" s="3"/>
      <c r="BP11495" s="3"/>
    </row>
    <row r="11496" spans="1:68" x14ac:dyDescent="0.25">
      <c r="A11496" s="1"/>
      <c r="B11496" s="2"/>
      <c r="BJ11496" s="3"/>
      <c r="BL11496" s="3"/>
      <c r="BN11496" s="3"/>
      <c r="BP11496" s="3"/>
    </row>
    <row r="11497" spans="1:68" x14ac:dyDescent="0.25">
      <c r="A11497" s="1"/>
      <c r="B11497" s="2"/>
      <c r="BJ11497" s="3"/>
      <c r="BL11497" s="3"/>
      <c r="BN11497" s="3"/>
      <c r="BP11497" s="3"/>
    </row>
    <row r="11498" spans="1:68" x14ac:dyDescent="0.25">
      <c r="A11498" s="1"/>
      <c r="B11498" s="2"/>
      <c r="BJ11498" s="3"/>
      <c r="BL11498" s="3"/>
      <c r="BN11498" s="3"/>
      <c r="BP11498" s="3"/>
    </row>
    <row r="11499" spans="1:68" x14ac:dyDescent="0.25">
      <c r="A11499" s="1"/>
      <c r="B11499" s="2"/>
      <c r="BJ11499" s="3"/>
      <c r="BL11499" s="3"/>
      <c r="BN11499" s="3"/>
      <c r="BP11499" s="3"/>
    </row>
    <row r="11500" spans="1:68" x14ac:dyDescent="0.25">
      <c r="A11500" s="1"/>
      <c r="B11500" s="2"/>
      <c r="BJ11500" s="3"/>
      <c r="BL11500" s="3"/>
      <c r="BN11500" s="3"/>
      <c r="BP11500" s="3"/>
    </row>
    <row r="11501" spans="1:68" x14ac:dyDescent="0.25">
      <c r="A11501" s="1"/>
      <c r="B11501" s="2"/>
      <c r="BJ11501" s="3"/>
      <c r="BL11501" s="3"/>
      <c r="BN11501" s="3"/>
      <c r="BP11501" s="3"/>
    </row>
    <row r="11502" spans="1:68" x14ac:dyDescent="0.25">
      <c r="A11502" s="1"/>
      <c r="B11502" s="2"/>
      <c r="BJ11502" s="3"/>
      <c r="BL11502" s="3"/>
      <c r="BN11502" s="3"/>
      <c r="BP11502" s="3"/>
    </row>
    <row r="11503" spans="1:68" x14ac:dyDescent="0.25">
      <c r="A11503" s="1"/>
      <c r="B11503" s="2"/>
      <c r="BJ11503" s="3"/>
      <c r="BL11503" s="3"/>
      <c r="BN11503" s="3"/>
      <c r="BP11503" s="3"/>
    </row>
    <row r="11504" spans="1:68" x14ac:dyDescent="0.25">
      <c r="A11504" s="1"/>
      <c r="B11504" s="2"/>
      <c r="BJ11504" s="3"/>
      <c r="BL11504" s="3"/>
      <c r="BN11504" s="3"/>
      <c r="BP11504" s="3"/>
    </row>
    <row r="11505" spans="1:68" x14ac:dyDescent="0.25">
      <c r="A11505" s="1"/>
      <c r="B11505" s="2"/>
      <c r="BJ11505" s="3"/>
      <c r="BL11505" s="3"/>
      <c r="BN11505" s="3"/>
      <c r="BP11505" s="3"/>
    </row>
    <row r="11506" spans="1:68" x14ac:dyDescent="0.25">
      <c r="A11506" s="1"/>
      <c r="B11506" s="2"/>
      <c r="BJ11506" s="3"/>
      <c r="BL11506" s="3"/>
      <c r="BN11506" s="3"/>
      <c r="BP11506" s="3"/>
    </row>
    <row r="11507" spans="1:68" x14ac:dyDescent="0.25">
      <c r="A11507" s="1"/>
      <c r="B11507" s="2"/>
      <c r="BJ11507" s="3"/>
      <c r="BL11507" s="3"/>
      <c r="BN11507" s="3"/>
      <c r="BP11507" s="3"/>
    </row>
    <row r="11508" spans="1:68" x14ac:dyDescent="0.25">
      <c r="A11508" s="1"/>
      <c r="B11508" s="2"/>
      <c r="BJ11508" s="3"/>
      <c r="BL11508" s="3"/>
      <c r="BN11508" s="3"/>
      <c r="BP11508" s="3"/>
    </row>
    <row r="11509" spans="1:68" x14ac:dyDescent="0.25">
      <c r="A11509" s="1"/>
      <c r="B11509" s="2"/>
      <c r="BJ11509" s="3"/>
      <c r="BL11509" s="3"/>
      <c r="BN11509" s="3"/>
      <c r="BP11509" s="3"/>
    </row>
    <row r="11510" spans="1:68" x14ac:dyDescent="0.25">
      <c r="A11510" s="1"/>
      <c r="B11510" s="2"/>
      <c r="BJ11510" s="3"/>
      <c r="BL11510" s="3"/>
      <c r="BN11510" s="3"/>
      <c r="BP11510" s="3"/>
    </row>
    <row r="11511" spans="1:68" x14ac:dyDescent="0.25">
      <c r="A11511" s="1"/>
      <c r="B11511" s="2"/>
      <c r="BJ11511" s="3"/>
      <c r="BL11511" s="3"/>
      <c r="BN11511" s="3"/>
      <c r="BP11511" s="3"/>
    </row>
    <row r="11512" spans="1:68" x14ac:dyDescent="0.25">
      <c r="A11512" s="1"/>
      <c r="B11512" s="2"/>
      <c r="BJ11512" s="3"/>
      <c r="BL11512" s="3"/>
      <c r="BN11512" s="3"/>
      <c r="BP11512" s="3"/>
    </row>
    <row r="11513" spans="1:68" x14ac:dyDescent="0.25">
      <c r="A11513" s="1"/>
      <c r="B11513" s="2"/>
      <c r="BJ11513" s="3"/>
      <c r="BL11513" s="3"/>
      <c r="BN11513" s="3"/>
      <c r="BP11513" s="3"/>
    </row>
    <row r="11514" spans="1:68" x14ac:dyDescent="0.25">
      <c r="A11514" s="1"/>
      <c r="B11514" s="2"/>
      <c r="BJ11514" s="3"/>
      <c r="BL11514" s="3"/>
      <c r="BN11514" s="3"/>
      <c r="BP11514" s="3"/>
    </row>
    <row r="11515" spans="1:68" x14ac:dyDescent="0.25">
      <c r="A11515" s="1"/>
      <c r="B11515" s="2"/>
      <c r="BJ11515" s="3"/>
      <c r="BL11515" s="3"/>
      <c r="BN11515" s="3"/>
      <c r="BP11515" s="3"/>
    </row>
    <row r="11516" spans="1:68" x14ac:dyDescent="0.25">
      <c r="A11516" s="1"/>
      <c r="B11516" s="2"/>
      <c r="BJ11516" s="3"/>
      <c r="BL11516" s="3"/>
      <c r="BN11516" s="3"/>
      <c r="BP11516" s="3"/>
    </row>
    <row r="11517" spans="1:68" x14ac:dyDescent="0.25">
      <c r="A11517" s="1"/>
      <c r="B11517" s="2"/>
      <c r="BJ11517" s="3"/>
      <c r="BL11517" s="3"/>
      <c r="BN11517" s="3"/>
      <c r="BP11517" s="3"/>
    </row>
    <row r="11518" spans="1:68" x14ac:dyDescent="0.25">
      <c r="A11518" s="1"/>
      <c r="B11518" s="2"/>
      <c r="BJ11518" s="3"/>
      <c r="BL11518" s="3"/>
      <c r="BN11518" s="3"/>
      <c r="BP11518" s="3"/>
    </row>
    <row r="11519" spans="1:68" x14ac:dyDescent="0.25">
      <c r="A11519" s="1"/>
      <c r="B11519" s="2"/>
      <c r="BJ11519" s="3"/>
      <c r="BL11519" s="3"/>
      <c r="BN11519" s="3"/>
      <c r="BP11519" s="3"/>
    </row>
    <row r="11520" spans="1:68" x14ac:dyDescent="0.25">
      <c r="A11520" s="1"/>
      <c r="B11520" s="2"/>
      <c r="BJ11520" s="3"/>
      <c r="BL11520" s="3"/>
      <c r="BN11520" s="3"/>
      <c r="BP11520" s="3"/>
    </row>
    <row r="11521" spans="1:68" x14ac:dyDescent="0.25">
      <c r="A11521" s="1"/>
      <c r="B11521" s="2"/>
      <c r="BJ11521" s="3"/>
      <c r="BL11521" s="3"/>
      <c r="BN11521" s="3"/>
      <c r="BP11521" s="3"/>
    </row>
    <row r="11522" spans="1:68" x14ac:dyDescent="0.25">
      <c r="A11522" s="1"/>
      <c r="B11522" s="2"/>
      <c r="BJ11522" s="3"/>
      <c r="BL11522" s="3"/>
      <c r="BN11522" s="3"/>
      <c r="BP11522" s="3"/>
    </row>
    <row r="11523" spans="1:68" x14ac:dyDescent="0.25">
      <c r="A11523" s="1"/>
      <c r="B11523" s="2"/>
      <c r="BJ11523" s="3"/>
      <c r="BL11523" s="3"/>
      <c r="BN11523" s="3"/>
      <c r="BP11523" s="3"/>
    </row>
    <row r="11524" spans="1:68" x14ac:dyDescent="0.25">
      <c r="A11524" s="1"/>
      <c r="B11524" s="2"/>
      <c r="BJ11524" s="3"/>
      <c r="BL11524" s="3"/>
      <c r="BN11524" s="3"/>
      <c r="BP11524" s="3"/>
    </row>
    <row r="11525" spans="1:68" x14ac:dyDescent="0.25">
      <c r="A11525" s="1"/>
      <c r="B11525" s="2"/>
      <c r="BJ11525" s="3"/>
      <c r="BL11525" s="3"/>
      <c r="BN11525" s="3"/>
      <c r="BP11525" s="3"/>
    </row>
    <row r="11526" spans="1:68" x14ac:dyDescent="0.25">
      <c r="A11526" s="1"/>
      <c r="B11526" s="2"/>
      <c r="BJ11526" s="3"/>
      <c r="BL11526" s="3"/>
      <c r="BN11526" s="3"/>
      <c r="BP11526" s="3"/>
    </row>
    <row r="11527" spans="1:68" x14ac:dyDescent="0.25">
      <c r="A11527" s="1"/>
      <c r="B11527" s="2"/>
      <c r="BJ11527" s="3"/>
      <c r="BL11527" s="3"/>
      <c r="BN11527" s="3"/>
      <c r="BP11527" s="3"/>
    </row>
    <row r="11528" spans="1:68" x14ac:dyDescent="0.25">
      <c r="A11528" s="1"/>
      <c r="B11528" s="2"/>
      <c r="BJ11528" s="3"/>
      <c r="BL11528" s="3"/>
      <c r="BN11528" s="3"/>
      <c r="BP11528" s="3"/>
    </row>
    <row r="11529" spans="1:68" x14ac:dyDescent="0.25">
      <c r="A11529" s="1"/>
      <c r="B11529" s="2"/>
      <c r="BJ11529" s="3"/>
      <c r="BL11529" s="3"/>
      <c r="BN11529" s="3"/>
      <c r="BP11529" s="3"/>
    </row>
    <row r="11530" spans="1:68" x14ac:dyDescent="0.25">
      <c r="A11530" s="1"/>
      <c r="B11530" s="2"/>
      <c r="BJ11530" s="3"/>
      <c r="BL11530" s="3"/>
      <c r="BN11530" s="3"/>
      <c r="BP11530" s="3"/>
    </row>
    <row r="11531" spans="1:68" x14ac:dyDescent="0.25">
      <c r="A11531" s="1"/>
      <c r="B11531" s="2"/>
      <c r="BJ11531" s="3"/>
      <c r="BL11531" s="3"/>
      <c r="BN11531" s="3"/>
      <c r="BP11531" s="3"/>
    </row>
    <row r="11532" spans="1:68" x14ac:dyDescent="0.25">
      <c r="A11532" s="1"/>
      <c r="B11532" s="2"/>
      <c r="BJ11532" s="3"/>
      <c r="BL11532" s="3"/>
      <c r="BN11532" s="3"/>
      <c r="BP11532" s="3"/>
    </row>
    <row r="11533" spans="1:68" x14ac:dyDescent="0.25">
      <c r="A11533" s="1"/>
      <c r="B11533" s="2"/>
      <c r="BJ11533" s="3"/>
      <c r="BL11533" s="3"/>
      <c r="BN11533" s="3"/>
      <c r="BP11533" s="3"/>
    </row>
    <row r="11534" spans="1:68" x14ac:dyDescent="0.25">
      <c r="A11534" s="1"/>
      <c r="B11534" s="2"/>
      <c r="BJ11534" s="3"/>
      <c r="BL11534" s="3"/>
      <c r="BN11534" s="3"/>
      <c r="BP11534" s="3"/>
    </row>
    <row r="11535" spans="1:68" x14ac:dyDescent="0.25">
      <c r="A11535" s="1"/>
      <c r="B11535" s="2"/>
      <c r="BJ11535" s="3"/>
      <c r="BL11535" s="3"/>
      <c r="BN11535" s="3"/>
      <c r="BP11535" s="3"/>
    </row>
    <row r="11536" spans="1:68" x14ac:dyDescent="0.25">
      <c r="A11536" s="1"/>
      <c r="B11536" s="2"/>
      <c r="BJ11536" s="3"/>
      <c r="BL11536" s="3"/>
      <c r="BN11536" s="3"/>
      <c r="BP11536" s="3"/>
    </row>
    <row r="11537" spans="1:68" x14ac:dyDescent="0.25">
      <c r="A11537" s="1"/>
      <c r="B11537" s="2"/>
      <c r="BJ11537" s="3"/>
      <c r="BL11537" s="3"/>
      <c r="BN11537" s="3"/>
      <c r="BP11537" s="3"/>
    </row>
    <row r="11538" spans="1:68" x14ac:dyDescent="0.25">
      <c r="A11538" s="1"/>
      <c r="B11538" s="2"/>
      <c r="BJ11538" s="3"/>
      <c r="BL11538" s="3"/>
      <c r="BN11538" s="3"/>
      <c r="BP11538" s="3"/>
    </row>
    <row r="11539" spans="1:68" x14ac:dyDescent="0.25">
      <c r="A11539" s="1"/>
      <c r="B11539" s="2"/>
      <c r="BJ11539" s="3"/>
      <c r="BL11539" s="3"/>
      <c r="BN11539" s="3"/>
      <c r="BP11539" s="3"/>
    </row>
    <row r="11540" spans="1:68" x14ac:dyDescent="0.25">
      <c r="A11540" s="1"/>
      <c r="B11540" s="2"/>
      <c r="BJ11540" s="3"/>
      <c r="BL11540" s="3"/>
      <c r="BN11540" s="3"/>
      <c r="BP11540" s="3"/>
    </row>
    <row r="11541" spans="1:68" x14ac:dyDescent="0.25">
      <c r="A11541" s="1"/>
      <c r="B11541" s="2"/>
      <c r="BJ11541" s="3"/>
      <c r="BL11541" s="3"/>
      <c r="BN11541" s="3"/>
      <c r="BP11541" s="3"/>
    </row>
    <row r="11542" spans="1:68" x14ac:dyDescent="0.25">
      <c r="A11542" s="1"/>
      <c r="B11542" s="2"/>
      <c r="BJ11542" s="3"/>
      <c r="BL11542" s="3"/>
      <c r="BN11542" s="3"/>
      <c r="BP11542" s="3"/>
    </row>
    <row r="11543" spans="1:68" x14ac:dyDescent="0.25">
      <c r="A11543" s="1"/>
      <c r="B11543" s="2"/>
      <c r="BJ11543" s="3"/>
      <c r="BL11543" s="3"/>
      <c r="BN11543" s="3"/>
      <c r="BP11543" s="3"/>
    </row>
    <row r="11544" spans="1:68" x14ac:dyDescent="0.25">
      <c r="A11544" s="1"/>
      <c r="B11544" s="2"/>
      <c r="BJ11544" s="3"/>
      <c r="BL11544" s="3"/>
      <c r="BN11544" s="3"/>
      <c r="BP11544" s="3"/>
    </row>
    <row r="11545" spans="1:68" x14ac:dyDescent="0.25">
      <c r="A11545" s="1"/>
      <c r="B11545" s="2"/>
      <c r="BJ11545" s="3"/>
      <c r="BL11545" s="3"/>
      <c r="BN11545" s="3"/>
      <c r="BP11545" s="3"/>
    </row>
    <row r="11546" spans="1:68" x14ac:dyDescent="0.25">
      <c r="A11546" s="1"/>
      <c r="B11546" s="2"/>
      <c r="BJ11546" s="3"/>
      <c r="BL11546" s="3"/>
      <c r="BN11546" s="3"/>
      <c r="BP11546" s="3"/>
    </row>
    <row r="11547" spans="1:68" x14ac:dyDescent="0.25">
      <c r="A11547" s="1"/>
      <c r="B11547" s="2"/>
      <c r="BJ11547" s="3"/>
      <c r="BL11547" s="3"/>
      <c r="BN11547" s="3"/>
      <c r="BP11547" s="3"/>
    </row>
    <row r="11548" spans="1:68" x14ac:dyDescent="0.25">
      <c r="A11548" s="1"/>
      <c r="B11548" s="2"/>
      <c r="BJ11548" s="3"/>
      <c r="BL11548" s="3"/>
      <c r="BN11548" s="3"/>
      <c r="BP11548" s="3"/>
    </row>
    <row r="11549" spans="1:68" x14ac:dyDescent="0.25">
      <c r="A11549" s="1"/>
      <c r="B11549" s="2"/>
      <c r="BJ11549" s="3"/>
      <c r="BL11549" s="3"/>
      <c r="BN11549" s="3"/>
      <c r="BP11549" s="3"/>
    </row>
    <row r="11550" spans="1:68" x14ac:dyDescent="0.25">
      <c r="A11550" s="1"/>
      <c r="B11550" s="2"/>
      <c r="BJ11550" s="3"/>
      <c r="BL11550" s="3"/>
      <c r="BN11550" s="3"/>
      <c r="BP11550" s="3"/>
    </row>
    <row r="11551" spans="1:68" x14ac:dyDescent="0.25">
      <c r="A11551" s="1"/>
      <c r="B11551" s="2"/>
      <c r="BJ11551" s="3"/>
      <c r="BL11551" s="3"/>
      <c r="BN11551" s="3"/>
      <c r="BP11551" s="3"/>
    </row>
    <row r="11552" spans="1:68" x14ac:dyDescent="0.25">
      <c r="A11552" s="1"/>
      <c r="B11552" s="2"/>
      <c r="BJ11552" s="3"/>
      <c r="BL11552" s="3"/>
      <c r="BN11552" s="3"/>
      <c r="BP11552" s="3"/>
    </row>
    <row r="11553" spans="1:68" x14ac:dyDescent="0.25">
      <c r="A11553" s="1"/>
      <c r="B11553" s="2"/>
      <c r="BJ11553" s="3"/>
      <c r="BL11553" s="3"/>
      <c r="BN11553" s="3"/>
      <c r="BP11553" s="3"/>
    </row>
    <row r="11554" spans="1:68" x14ac:dyDescent="0.25">
      <c r="A11554" s="1"/>
      <c r="B11554" s="2"/>
      <c r="BJ11554" s="3"/>
      <c r="BL11554" s="3"/>
      <c r="BN11554" s="3"/>
      <c r="BP11554" s="3"/>
    </row>
    <row r="11555" spans="1:68" x14ac:dyDescent="0.25">
      <c r="A11555" s="1"/>
      <c r="B11555" s="2"/>
      <c r="BJ11555" s="3"/>
      <c r="BL11555" s="3"/>
      <c r="BN11555" s="3"/>
      <c r="BP11555" s="3"/>
    </row>
    <row r="11556" spans="1:68" x14ac:dyDescent="0.25">
      <c r="A11556" s="1"/>
      <c r="B11556" s="2"/>
      <c r="BJ11556" s="3"/>
      <c r="BL11556" s="3"/>
      <c r="BN11556" s="3"/>
      <c r="BP11556" s="3"/>
    </row>
    <row r="11557" spans="1:68" x14ac:dyDescent="0.25">
      <c r="A11557" s="1"/>
      <c r="B11557" s="2"/>
      <c r="BJ11557" s="3"/>
      <c r="BL11557" s="3"/>
      <c r="BN11557" s="3"/>
      <c r="BP11557" s="3"/>
    </row>
    <row r="11558" spans="1:68" x14ac:dyDescent="0.25">
      <c r="A11558" s="1"/>
      <c r="B11558" s="2"/>
      <c r="BJ11558" s="3"/>
      <c r="BL11558" s="3"/>
      <c r="BN11558" s="3"/>
      <c r="BP11558" s="3"/>
    </row>
    <row r="11559" spans="1:68" x14ac:dyDescent="0.25">
      <c r="A11559" s="1"/>
      <c r="B11559" s="2"/>
      <c r="BJ11559" s="3"/>
      <c r="BL11559" s="3"/>
      <c r="BN11559" s="3"/>
      <c r="BP11559" s="3"/>
    </row>
    <row r="11560" spans="1:68" x14ac:dyDescent="0.25">
      <c r="A11560" s="1"/>
      <c r="B11560" s="2"/>
      <c r="BJ11560" s="3"/>
      <c r="BL11560" s="3"/>
      <c r="BN11560" s="3"/>
      <c r="BP11560" s="3"/>
    </row>
    <row r="11561" spans="1:68" x14ac:dyDescent="0.25">
      <c r="A11561" s="1"/>
      <c r="B11561" s="2"/>
      <c r="BJ11561" s="3"/>
      <c r="BL11561" s="3"/>
      <c r="BN11561" s="3"/>
      <c r="BP11561" s="3"/>
    </row>
    <row r="11562" spans="1:68" x14ac:dyDescent="0.25">
      <c r="A11562" s="1"/>
      <c r="B11562" s="2"/>
      <c r="BJ11562" s="3"/>
      <c r="BL11562" s="3"/>
      <c r="BN11562" s="3"/>
      <c r="BP11562" s="3"/>
    </row>
    <row r="11563" spans="1:68" x14ac:dyDescent="0.25">
      <c r="A11563" s="1"/>
      <c r="B11563" s="2"/>
      <c r="BJ11563" s="3"/>
      <c r="BL11563" s="3"/>
      <c r="BN11563" s="3"/>
      <c r="BP11563" s="3"/>
    </row>
    <row r="11564" spans="1:68" x14ac:dyDescent="0.25">
      <c r="A11564" s="1"/>
      <c r="B11564" s="2"/>
      <c r="BJ11564" s="3"/>
      <c r="BL11564" s="3"/>
      <c r="BN11564" s="3"/>
      <c r="BP11564" s="3"/>
    </row>
    <row r="11565" spans="1:68" x14ac:dyDescent="0.25">
      <c r="A11565" s="1"/>
      <c r="B11565" s="2"/>
      <c r="BJ11565" s="3"/>
      <c r="BL11565" s="3"/>
      <c r="BN11565" s="3"/>
      <c r="BP11565" s="3"/>
    </row>
    <row r="11566" spans="1:68" x14ac:dyDescent="0.25">
      <c r="A11566" s="1"/>
      <c r="B11566" s="2"/>
      <c r="BJ11566" s="3"/>
      <c r="BL11566" s="3"/>
      <c r="BN11566" s="3"/>
      <c r="BP11566" s="3"/>
    </row>
    <row r="11567" spans="1:68" x14ac:dyDescent="0.25">
      <c r="A11567" s="1"/>
      <c r="B11567" s="2"/>
      <c r="BJ11567" s="3"/>
      <c r="BL11567" s="3"/>
      <c r="BN11567" s="3"/>
      <c r="BP11567" s="3"/>
    </row>
    <row r="11568" spans="1:68" x14ac:dyDescent="0.25">
      <c r="A11568" s="1"/>
      <c r="B11568" s="2"/>
      <c r="BJ11568" s="3"/>
      <c r="BL11568" s="3"/>
      <c r="BN11568" s="3"/>
      <c r="BP11568" s="3"/>
    </row>
    <row r="11569" spans="1:68" x14ac:dyDescent="0.25">
      <c r="A11569" s="1"/>
      <c r="B11569" s="2"/>
      <c r="BJ11569" s="3"/>
      <c r="BL11569" s="3"/>
      <c r="BN11569" s="3"/>
      <c r="BP11569" s="3"/>
    </row>
    <row r="11570" spans="1:68" x14ac:dyDescent="0.25">
      <c r="A11570" s="1"/>
      <c r="B11570" s="2"/>
      <c r="BJ11570" s="3"/>
      <c r="BL11570" s="3"/>
      <c r="BN11570" s="3"/>
      <c r="BP11570" s="3"/>
    </row>
    <row r="11571" spans="1:68" x14ac:dyDescent="0.25">
      <c r="A11571" s="1"/>
      <c r="B11571" s="2"/>
      <c r="BJ11571" s="3"/>
      <c r="BL11571" s="3"/>
      <c r="BN11571" s="3"/>
      <c r="BP11571" s="3"/>
    </row>
    <row r="11572" spans="1:68" x14ac:dyDescent="0.25">
      <c r="A11572" s="1"/>
      <c r="B11572" s="2"/>
      <c r="BJ11572" s="3"/>
      <c r="BL11572" s="3"/>
      <c r="BN11572" s="3"/>
      <c r="BP11572" s="3"/>
    </row>
    <row r="11573" spans="1:68" x14ac:dyDescent="0.25">
      <c r="A11573" s="1"/>
      <c r="B11573" s="2"/>
      <c r="BJ11573" s="3"/>
      <c r="BL11573" s="3"/>
      <c r="BN11573" s="3"/>
      <c r="BP11573" s="3"/>
    </row>
    <row r="11574" spans="1:68" x14ac:dyDescent="0.25">
      <c r="A11574" s="1"/>
      <c r="B11574" s="2"/>
      <c r="BJ11574" s="3"/>
      <c r="BL11574" s="3"/>
      <c r="BN11574" s="3"/>
      <c r="BP11574" s="3"/>
    </row>
    <row r="11575" spans="1:68" x14ac:dyDescent="0.25">
      <c r="A11575" s="1"/>
      <c r="B11575" s="2"/>
      <c r="BJ11575" s="3"/>
      <c r="BL11575" s="3"/>
      <c r="BN11575" s="3"/>
      <c r="BP11575" s="3"/>
    </row>
    <row r="11576" spans="1:68" x14ac:dyDescent="0.25">
      <c r="A11576" s="1"/>
      <c r="B11576" s="2"/>
      <c r="BJ11576" s="3"/>
      <c r="BL11576" s="3"/>
      <c r="BN11576" s="3"/>
      <c r="BP11576" s="3"/>
    </row>
    <row r="11577" spans="1:68" x14ac:dyDescent="0.25">
      <c r="A11577" s="1"/>
      <c r="B11577" s="2"/>
      <c r="BJ11577" s="3"/>
      <c r="BL11577" s="3"/>
      <c r="BN11577" s="3"/>
      <c r="BP11577" s="3"/>
    </row>
    <row r="11578" spans="1:68" x14ac:dyDescent="0.25">
      <c r="A11578" s="1"/>
      <c r="B11578" s="2"/>
      <c r="BJ11578" s="3"/>
      <c r="BL11578" s="3"/>
      <c r="BN11578" s="3"/>
      <c r="BP11578" s="3"/>
    </row>
    <row r="11579" spans="1:68" x14ac:dyDescent="0.25">
      <c r="A11579" s="1"/>
      <c r="B11579" s="2"/>
      <c r="BJ11579" s="3"/>
      <c r="BL11579" s="3"/>
      <c r="BN11579" s="3"/>
      <c r="BP11579" s="3"/>
    </row>
    <row r="11580" spans="1:68" x14ac:dyDescent="0.25">
      <c r="A11580" s="1"/>
      <c r="B11580" s="2"/>
      <c r="BJ11580" s="3"/>
      <c r="BL11580" s="3"/>
      <c r="BN11580" s="3"/>
      <c r="BP11580" s="3"/>
    </row>
    <row r="11581" spans="1:68" x14ac:dyDescent="0.25">
      <c r="A11581" s="1"/>
      <c r="B11581" s="2"/>
      <c r="BJ11581" s="3"/>
      <c r="BL11581" s="3"/>
      <c r="BN11581" s="3"/>
      <c r="BP11581" s="3"/>
    </row>
    <row r="11582" spans="1:68" x14ac:dyDescent="0.25">
      <c r="A11582" s="1"/>
      <c r="B11582" s="2"/>
      <c r="BJ11582" s="3"/>
      <c r="BL11582" s="3"/>
      <c r="BN11582" s="3"/>
      <c r="BP11582" s="3"/>
    </row>
    <row r="11583" spans="1:68" x14ac:dyDescent="0.25">
      <c r="A11583" s="1"/>
      <c r="B11583" s="2"/>
      <c r="BJ11583" s="3"/>
      <c r="BL11583" s="3"/>
      <c r="BN11583" s="3"/>
      <c r="BP11583" s="3"/>
    </row>
    <row r="11584" spans="1:68" x14ac:dyDescent="0.25">
      <c r="A11584" s="1"/>
      <c r="B11584" s="2"/>
      <c r="BJ11584" s="3"/>
      <c r="BL11584" s="3"/>
      <c r="BN11584" s="3"/>
      <c r="BP11584" s="3"/>
    </row>
    <row r="11585" spans="1:68" x14ac:dyDescent="0.25">
      <c r="A11585" s="1"/>
      <c r="B11585" s="2"/>
      <c r="BJ11585" s="3"/>
      <c r="BL11585" s="3"/>
      <c r="BN11585" s="3"/>
      <c r="BP11585" s="3"/>
    </row>
    <row r="11586" spans="1:68" x14ac:dyDescent="0.25">
      <c r="A11586" s="1"/>
      <c r="B11586" s="2"/>
      <c r="BJ11586" s="3"/>
      <c r="BL11586" s="3"/>
      <c r="BN11586" s="3"/>
      <c r="BP11586" s="3"/>
    </row>
    <row r="11587" spans="1:68" x14ac:dyDescent="0.25">
      <c r="A11587" s="1"/>
      <c r="B11587" s="2"/>
      <c r="BJ11587" s="3"/>
      <c r="BL11587" s="3"/>
      <c r="BN11587" s="3"/>
      <c r="BP11587" s="3"/>
    </row>
    <row r="11588" spans="1:68" x14ac:dyDescent="0.25">
      <c r="A11588" s="1"/>
      <c r="B11588" s="2"/>
      <c r="BJ11588" s="3"/>
      <c r="BL11588" s="3"/>
      <c r="BN11588" s="3"/>
      <c r="BP11588" s="3"/>
    </row>
    <row r="11589" spans="1:68" x14ac:dyDescent="0.25">
      <c r="A11589" s="1"/>
      <c r="B11589" s="2"/>
      <c r="BJ11589" s="3"/>
      <c r="BL11589" s="3"/>
      <c r="BN11589" s="3"/>
      <c r="BP11589" s="3"/>
    </row>
    <row r="11590" spans="1:68" x14ac:dyDescent="0.25">
      <c r="A11590" s="1"/>
      <c r="B11590" s="2"/>
      <c r="BJ11590" s="3"/>
      <c r="BL11590" s="3"/>
      <c r="BN11590" s="3"/>
      <c r="BP11590" s="3"/>
    </row>
    <row r="11591" spans="1:68" x14ac:dyDescent="0.25">
      <c r="A11591" s="1"/>
      <c r="B11591" s="2"/>
      <c r="BJ11591" s="3"/>
      <c r="BL11591" s="3"/>
      <c r="BN11591" s="3"/>
      <c r="BP11591" s="3"/>
    </row>
    <row r="11592" spans="1:68" x14ac:dyDescent="0.25">
      <c r="A11592" s="1"/>
      <c r="B11592" s="2"/>
      <c r="BJ11592" s="3"/>
      <c r="BL11592" s="3"/>
      <c r="BN11592" s="3"/>
      <c r="BP11592" s="3"/>
    </row>
    <row r="11593" spans="1:68" x14ac:dyDescent="0.25">
      <c r="A11593" s="1"/>
      <c r="B11593" s="2"/>
      <c r="BJ11593" s="3"/>
      <c r="BL11593" s="3"/>
      <c r="BN11593" s="3"/>
      <c r="BP11593" s="3"/>
    </row>
    <row r="11594" spans="1:68" x14ac:dyDescent="0.25">
      <c r="A11594" s="1"/>
      <c r="B11594" s="2"/>
      <c r="BJ11594" s="3"/>
      <c r="BL11594" s="3"/>
      <c r="BN11594" s="3"/>
      <c r="BP11594" s="3"/>
    </row>
    <row r="11595" spans="1:68" x14ac:dyDescent="0.25">
      <c r="A11595" s="1"/>
      <c r="B11595" s="2"/>
      <c r="BJ11595" s="3"/>
      <c r="BL11595" s="3"/>
      <c r="BN11595" s="3"/>
      <c r="BP11595" s="3"/>
    </row>
    <row r="11596" spans="1:68" x14ac:dyDescent="0.25">
      <c r="A11596" s="1"/>
      <c r="B11596" s="2"/>
      <c r="BJ11596" s="3"/>
      <c r="BL11596" s="3"/>
      <c r="BN11596" s="3"/>
      <c r="BP11596" s="3"/>
    </row>
    <row r="11597" spans="1:68" x14ac:dyDescent="0.25">
      <c r="A11597" s="1"/>
      <c r="B11597" s="2"/>
      <c r="BJ11597" s="3"/>
      <c r="BL11597" s="3"/>
      <c r="BN11597" s="3"/>
      <c r="BP11597" s="3"/>
    </row>
    <row r="11598" spans="1:68" x14ac:dyDescent="0.25">
      <c r="A11598" s="1"/>
      <c r="B11598" s="2"/>
      <c r="BJ11598" s="3"/>
      <c r="BL11598" s="3"/>
      <c r="BN11598" s="3"/>
      <c r="BP11598" s="3"/>
    </row>
    <row r="11599" spans="1:68" x14ac:dyDescent="0.25">
      <c r="A11599" s="1"/>
      <c r="B11599" s="2"/>
      <c r="BJ11599" s="3"/>
      <c r="BL11599" s="3"/>
      <c r="BN11599" s="3"/>
      <c r="BP11599" s="3"/>
    </row>
    <row r="11600" spans="1:68" x14ac:dyDescent="0.25">
      <c r="A11600" s="1"/>
      <c r="B11600" s="2"/>
      <c r="BJ11600" s="3"/>
      <c r="BL11600" s="3"/>
      <c r="BN11600" s="3"/>
      <c r="BP11600" s="3"/>
    </row>
    <row r="11601" spans="1:68" x14ac:dyDescent="0.25">
      <c r="A11601" s="1"/>
      <c r="B11601" s="2"/>
      <c r="BJ11601" s="3"/>
      <c r="BL11601" s="3"/>
      <c r="BN11601" s="3"/>
      <c r="BP11601" s="3"/>
    </row>
    <row r="11602" spans="1:68" x14ac:dyDescent="0.25">
      <c r="A11602" s="1"/>
      <c r="B11602" s="2"/>
      <c r="BJ11602" s="3"/>
      <c r="BL11602" s="3"/>
      <c r="BN11602" s="3"/>
      <c r="BP11602" s="3"/>
    </row>
    <row r="11603" spans="1:68" x14ac:dyDescent="0.25">
      <c r="A11603" s="1"/>
      <c r="B11603" s="2"/>
      <c r="BJ11603" s="3"/>
      <c r="BL11603" s="3"/>
      <c r="BN11603" s="3"/>
      <c r="BP11603" s="3"/>
    </row>
    <row r="11604" spans="1:68" x14ac:dyDescent="0.25">
      <c r="A11604" s="1"/>
      <c r="B11604" s="2"/>
      <c r="BJ11604" s="3"/>
      <c r="BL11604" s="3"/>
      <c r="BN11604" s="3"/>
      <c r="BP11604" s="3"/>
    </row>
    <row r="11605" spans="1:68" x14ac:dyDescent="0.25">
      <c r="A11605" s="1"/>
      <c r="B11605" s="2"/>
      <c r="BJ11605" s="3"/>
      <c r="BL11605" s="3"/>
      <c r="BN11605" s="3"/>
      <c r="BP11605" s="3"/>
    </row>
    <row r="11606" spans="1:68" x14ac:dyDescent="0.25">
      <c r="A11606" s="1"/>
      <c r="B11606" s="2"/>
      <c r="BJ11606" s="3"/>
      <c r="BL11606" s="3"/>
      <c r="BN11606" s="3"/>
      <c r="BP11606" s="3"/>
    </row>
    <row r="11607" spans="1:68" x14ac:dyDescent="0.25">
      <c r="A11607" s="1"/>
      <c r="B11607" s="2"/>
      <c r="BJ11607" s="3"/>
      <c r="BL11607" s="3"/>
      <c r="BN11607" s="3"/>
      <c r="BP11607" s="3"/>
    </row>
    <row r="11608" spans="1:68" x14ac:dyDescent="0.25">
      <c r="A11608" s="1"/>
      <c r="B11608" s="2"/>
      <c r="BJ11608" s="3"/>
      <c r="BL11608" s="3"/>
      <c r="BN11608" s="3"/>
      <c r="BP11608" s="3"/>
    </row>
    <row r="11609" spans="1:68" x14ac:dyDescent="0.25">
      <c r="A11609" s="1"/>
      <c r="B11609" s="2"/>
      <c r="BJ11609" s="3"/>
      <c r="BL11609" s="3"/>
      <c r="BN11609" s="3"/>
      <c r="BP11609" s="3"/>
    </row>
    <row r="11610" spans="1:68" x14ac:dyDescent="0.25">
      <c r="A11610" s="1"/>
      <c r="B11610" s="2"/>
      <c r="BJ11610" s="3"/>
      <c r="BL11610" s="3"/>
      <c r="BN11610" s="3"/>
      <c r="BP11610" s="3"/>
    </row>
    <row r="11611" spans="1:68" x14ac:dyDescent="0.25">
      <c r="A11611" s="1"/>
      <c r="B11611" s="2"/>
      <c r="BJ11611" s="3"/>
      <c r="BL11611" s="3"/>
      <c r="BN11611" s="3"/>
      <c r="BP11611" s="3"/>
    </row>
    <row r="11612" spans="1:68" x14ac:dyDescent="0.25">
      <c r="A11612" s="1"/>
      <c r="B11612" s="2"/>
      <c r="BJ11612" s="3"/>
      <c r="BL11612" s="3"/>
      <c r="BN11612" s="3"/>
      <c r="BP11612" s="3"/>
    </row>
    <row r="11613" spans="1:68" x14ac:dyDescent="0.25">
      <c r="A11613" s="1"/>
      <c r="B11613" s="2"/>
      <c r="BJ11613" s="3"/>
      <c r="BL11613" s="3"/>
      <c r="BN11613" s="3"/>
      <c r="BP11613" s="3"/>
    </row>
    <row r="11614" spans="1:68" x14ac:dyDescent="0.25">
      <c r="A11614" s="1"/>
      <c r="B11614" s="2"/>
      <c r="BJ11614" s="3"/>
      <c r="BL11614" s="3"/>
      <c r="BN11614" s="3"/>
      <c r="BP11614" s="3"/>
    </row>
    <row r="11615" spans="1:68" x14ac:dyDescent="0.25">
      <c r="A11615" s="1"/>
      <c r="B11615" s="2"/>
      <c r="BJ11615" s="3"/>
      <c r="BL11615" s="3"/>
      <c r="BN11615" s="3"/>
      <c r="BP11615" s="3"/>
    </row>
    <row r="11616" spans="1:68" x14ac:dyDescent="0.25">
      <c r="A11616" s="1"/>
      <c r="B11616" s="2"/>
      <c r="BJ11616" s="3"/>
      <c r="BL11616" s="3"/>
      <c r="BN11616" s="3"/>
      <c r="BP11616" s="3"/>
    </row>
    <row r="11617" spans="1:68" x14ac:dyDescent="0.25">
      <c r="A11617" s="1"/>
      <c r="B11617" s="2"/>
      <c r="BJ11617" s="3"/>
      <c r="BL11617" s="3"/>
      <c r="BN11617" s="3"/>
      <c r="BP11617" s="3"/>
    </row>
    <row r="11618" spans="1:68" x14ac:dyDescent="0.25">
      <c r="A11618" s="1"/>
      <c r="B11618" s="2"/>
      <c r="BJ11618" s="3"/>
      <c r="BL11618" s="3"/>
      <c r="BN11618" s="3"/>
      <c r="BP11618" s="3"/>
    </row>
    <row r="11619" spans="1:68" x14ac:dyDescent="0.25">
      <c r="A11619" s="1"/>
      <c r="B11619" s="2"/>
      <c r="BJ11619" s="3"/>
      <c r="BL11619" s="3"/>
      <c r="BN11619" s="3"/>
      <c r="BP11619" s="3"/>
    </row>
    <row r="11620" spans="1:68" x14ac:dyDescent="0.25">
      <c r="A11620" s="1"/>
      <c r="B11620" s="2"/>
      <c r="BJ11620" s="3"/>
      <c r="BL11620" s="3"/>
      <c r="BN11620" s="3"/>
      <c r="BP11620" s="3"/>
    </row>
    <row r="11621" spans="1:68" x14ac:dyDescent="0.25">
      <c r="A11621" s="1"/>
      <c r="B11621" s="2"/>
      <c r="BJ11621" s="3"/>
      <c r="BL11621" s="3"/>
      <c r="BN11621" s="3"/>
      <c r="BP11621" s="3"/>
    </row>
    <row r="11622" spans="1:68" x14ac:dyDescent="0.25">
      <c r="A11622" s="1"/>
      <c r="B11622" s="2"/>
      <c r="BJ11622" s="3"/>
      <c r="BL11622" s="3"/>
      <c r="BN11622" s="3"/>
      <c r="BP11622" s="3"/>
    </row>
    <row r="11623" spans="1:68" x14ac:dyDescent="0.25">
      <c r="A11623" s="1"/>
      <c r="B11623" s="2"/>
      <c r="BJ11623" s="3"/>
      <c r="BL11623" s="3"/>
      <c r="BN11623" s="3"/>
      <c r="BP11623" s="3"/>
    </row>
    <row r="11624" spans="1:68" x14ac:dyDescent="0.25">
      <c r="A11624" s="1"/>
      <c r="B11624" s="2"/>
      <c r="BJ11624" s="3"/>
      <c r="BL11624" s="3"/>
      <c r="BN11624" s="3"/>
      <c r="BP11624" s="3"/>
    </row>
    <row r="11625" spans="1:68" x14ac:dyDescent="0.25">
      <c r="A11625" s="1"/>
      <c r="B11625" s="2"/>
      <c r="BJ11625" s="3"/>
      <c r="BL11625" s="3"/>
      <c r="BN11625" s="3"/>
      <c r="BP11625" s="3"/>
    </row>
    <row r="11626" spans="1:68" x14ac:dyDescent="0.25">
      <c r="A11626" s="1"/>
      <c r="B11626" s="2"/>
      <c r="BJ11626" s="3"/>
      <c r="BL11626" s="3"/>
      <c r="BN11626" s="3"/>
      <c r="BP11626" s="3"/>
    </row>
    <row r="11627" spans="1:68" x14ac:dyDescent="0.25">
      <c r="A11627" s="1"/>
      <c r="B11627" s="2"/>
      <c r="BJ11627" s="3"/>
      <c r="BL11627" s="3"/>
      <c r="BN11627" s="3"/>
      <c r="BP11627" s="3"/>
    </row>
    <row r="11628" spans="1:68" x14ac:dyDescent="0.25">
      <c r="A11628" s="1"/>
      <c r="B11628" s="2"/>
      <c r="BJ11628" s="3"/>
      <c r="BL11628" s="3"/>
      <c r="BN11628" s="3"/>
      <c r="BP11628" s="3"/>
    </row>
    <row r="11629" spans="1:68" x14ac:dyDescent="0.25">
      <c r="A11629" s="1"/>
      <c r="B11629" s="2"/>
      <c r="BJ11629" s="3"/>
      <c r="BL11629" s="3"/>
      <c r="BN11629" s="3"/>
      <c r="BP11629" s="3"/>
    </row>
    <row r="11630" spans="1:68" x14ac:dyDescent="0.25">
      <c r="A11630" s="1"/>
      <c r="B11630" s="2"/>
      <c r="BJ11630" s="3"/>
      <c r="BL11630" s="3"/>
      <c r="BN11630" s="3"/>
      <c r="BP11630" s="3"/>
    </row>
    <row r="11631" spans="1:68" x14ac:dyDescent="0.25">
      <c r="A11631" s="1"/>
      <c r="B11631" s="2"/>
      <c r="BJ11631" s="3"/>
      <c r="BL11631" s="3"/>
      <c r="BN11631" s="3"/>
      <c r="BP11631" s="3"/>
    </row>
    <row r="11632" spans="1:68" x14ac:dyDescent="0.25">
      <c r="A11632" s="1"/>
      <c r="B11632" s="2"/>
      <c r="BJ11632" s="3"/>
      <c r="BL11632" s="3"/>
      <c r="BN11632" s="3"/>
      <c r="BP11632" s="3"/>
    </row>
    <row r="11633" spans="1:68" x14ac:dyDescent="0.25">
      <c r="A11633" s="1"/>
      <c r="B11633" s="2"/>
      <c r="BJ11633" s="3"/>
      <c r="BL11633" s="3"/>
      <c r="BN11633" s="3"/>
      <c r="BP11633" s="3"/>
    </row>
    <row r="11634" spans="1:68" x14ac:dyDescent="0.25">
      <c r="A11634" s="1"/>
      <c r="B11634" s="2"/>
      <c r="BJ11634" s="3"/>
      <c r="BL11634" s="3"/>
      <c r="BN11634" s="3"/>
      <c r="BP11634" s="3"/>
    </row>
    <row r="11635" spans="1:68" x14ac:dyDescent="0.25">
      <c r="A11635" s="1"/>
      <c r="B11635" s="2"/>
      <c r="BJ11635" s="3"/>
      <c r="BL11635" s="3"/>
      <c r="BN11635" s="3"/>
      <c r="BP11635" s="3"/>
    </row>
    <row r="11636" spans="1:68" x14ac:dyDescent="0.25">
      <c r="A11636" s="1"/>
      <c r="B11636" s="2"/>
      <c r="BJ11636" s="3"/>
      <c r="BL11636" s="3"/>
      <c r="BN11636" s="3"/>
      <c r="BP11636" s="3"/>
    </row>
    <row r="11637" spans="1:68" x14ac:dyDescent="0.25">
      <c r="A11637" s="1"/>
      <c r="B11637" s="2"/>
      <c r="BJ11637" s="3"/>
      <c r="BL11637" s="3"/>
      <c r="BN11637" s="3"/>
      <c r="BP11637" s="3"/>
    </row>
    <row r="11638" spans="1:68" x14ac:dyDescent="0.25">
      <c r="A11638" s="1"/>
      <c r="B11638" s="2"/>
      <c r="BJ11638" s="3"/>
      <c r="BL11638" s="3"/>
      <c r="BN11638" s="3"/>
      <c r="BP11638" s="3"/>
    </row>
    <row r="11639" spans="1:68" x14ac:dyDescent="0.25">
      <c r="A11639" s="1"/>
      <c r="B11639" s="2"/>
      <c r="BJ11639" s="3"/>
      <c r="BL11639" s="3"/>
      <c r="BN11639" s="3"/>
      <c r="BP11639" s="3"/>
    </row>
    <row r="11640" spans="1:68" x14ac:dyDescent="0.25">
      <c r="A11640" s="1"/>
      <c r="B11640" s="2"/>
      <c r="BJ11640" s="3"/>
      <c r="BL11640" s="3"/>
      <c r="BN11640" s="3"/>
      <c r="BP11640" s="3"/>
    </row>
    <row r="11641" spans="1:68" x14ac:dyDescent="0.25">
      <c r="A11641" s="1"/>
      <c r="B11641" s="2"/>
      <c r="BJ11641" s="3"/>
      <c r="BL11641" s="3"/>
      <c r="BN11641" s="3"/>
      <c r="BP11641" s="3"/>
    </row>
    <row r="11642" spans="1:68" x14ac:dyDescent="0.25">
      <c r="A11642" s="1"/>
      <c r="B11642" s="2"/>
      <c r="BJ11642" s="3"/>
      <c r="BL11642" s="3"/>
      <c r="BN11642" s="3"/>
      <c r="BP11642" s="3"/>
    </row>
    <row r="11643" spans="1:68" x14ac:dyDescent="0.25">
      <c r="A11643" s="1"/>
      <c r="B11643" s="2"/>
      <c r="BJ11643" s="3"/>
      <c r="BL11643" s="3"/>
      <c r="BN11643" s="3"/>
      <c r="BP11643" s="3"/>
    </row>
    <row r="11644" spans="1:68" x14ac:dyDescent="0.25">
      <c r="A11644" s="1"/>
      <c r="B11644" s="2"/>
      <c r="BJ11644" s="3"/>
      <c r="BL11644" s="3"/>
      <c r="BN11644" s="3"/>
      <c r="BP11644" s="3"/>
    </row>
    <row r="11645" spans="1:68" x14ac:dyDescent="0.25">
      <c r="A11645" s="1"/>
      <c r="B11645" s="2"/>
      <c r="BJ11645" s="3"/>
      <c r="BL11645" s="3"/>
      <c r="BN11645" s="3"/>
      <c r="BP11645" s="3"/>
    </row>
    <row r="11646" spans="1:68" x14ac:dyDescent="0.25">
      <c r="A11646" s="1"/>
      <c r="B11646" s="2"/>
      <c r="BJ11646" s="3"/>
      <c r="BL11646" s="3"/>
      <c r="BN11646" s="3"/>
      <c r="BP11646" s="3"/>
    </row>
    <row r="11647" spans="1:68" x14ac:dyDescent="0.25">
      <c r="A11647" s="1"/>
      <c r="B11647" s="2"/>
      <c r="BJ11647" s="3"/>
      <c r="BL11647" s="3"/>
      <c r="BN11647" s="3"/>
      <c r="BP11647" s="3"/>
    </row>
    <row r="11648" spans="1:68" x14ac:dyDescent="0.25">
      <c r="A11648" s="1"/>
      <c r="B11648" s="2"/>
      <c r="BJ11648" s="3"/>
      <c r="BL11648" s="3"/>
      <c r="BN11648" s="3"/>
      <c r="BP11648" s="3"/>
    </row>
    <row r="11649" spans="1:68" x14ac:dyDescent="0.25">
      <c r="A11649" s="1"/>
      <c r="B11649" s="2"/>
      <c r="BJ11649" s="3"/>
      <c r="BL11649" s="3"/>
      <c r="BN11649" s="3"/>
      <c r="BP11649" s="3"/>
    </row>
    <row r="11650" spans="1:68" x14ac:dyDescent="0.25">
      <c r="A11650" s="1"/>
      <c r="B11650" s="2"/>
      <c r="BJ11650" s="3"/>
      <c r="BL11650" s="3"/>
      <c r="BN11650" s="3"/>
      <c r="BP11650" s="3"/>
    </row>
    <row r="11651" spans="1:68" x14ac:dyDescent="0.25">
      <c r="A11651" s="1"/>
      <c r="B11651" s="2"/>
      <c r="BJ11651" s="3"/>
      <c r="BL11651" s="3"/>
      <c r="BN11651" s="3"/>
      <c r="BP11651" s="3"/>
    </row>
    <row r="11652" spans="1:68" x14ac:dyDescent="0.25">
      <c r="A11652" s="1"/>
      <c r="B11652" s="2"/>
      <c r="BJ11652" s="3"/>
      <c r="BL11652" s="3"/>
      <c r="BN11652" s="3"/>
      <c r="BP11652" s="3"/>
    </row>
    <row r="11653" spans="1:68" x14ac:dyDescent="0.25">
      <c r="A11653" s="1"/>
      <c r="B11653" s="2"/>
      <c r="BJ11653" s="3"/>
      <c r="BL11653" s="3"/>
      <c r="BN11653" s="3"/>
      <c r="BP11653" s="3"/>
    </row>
    <row r="11654" spans="1:68" x14ac:dyDescent="0.25">
      <c r="A11654" s="1"/>
      <c r="B11654" s="2"/>
      <c r="BJ11654" s="3"/>
      <c r="BL11654" s="3"/>
      <c r="BN11654" s="3"/>
      <c r="BP11654" s="3"/>
    </row>
    <row r="11655" spans="1:68" x14ac:dyDescent="0.25">
      <c r="A11655" s="1"/>
      <c r="B11655" s="2"/>
      <c r="BJ11655" s="3"/>
      <c r="BL11655" s="3"/>
      <c r="BN11655" s="3"/>
      <c r="BP11655" s="3"/>
    </row>
    <row r="11656" spans="1:68" x14ac:dyDescent="0.25">
      <c r="A11656" s="1"/>
      <c r="B11656" s="2"/>
      <c r="BJ11656" s="3"/>
      <c r="BL11656" s="3"/>
      <c r="BN11656" s="3"/>
      <c r="BP11656" s="3"/>
    </row>
    <row r="11657" spans="1:68" x14ac:dyDescent="0.25">
      <c r="A11657" s="1"/>
      <c r="B11657" s="2"/>
      <c r="BJ11657" s="3"/>
      <c r="BL11657" s="3"/>
      <c r="BN11657" s="3"/>
      <c r="BP11657" s="3"/>
    </row>
    <row r="11658" spans="1:68" x14ac:dyDescent="0.25">
      <c r="A11658" s="1"/>
      <c r="B11658" s="2"/>
      <c r="BJ11658" s="3"/>
      <c r="BL11658" s="3"/>
      <c r="BN11658" s="3"/>
      <c r="BP11658" s="3"/>
    </row>
    <row r="11659" spans="1:68" x14ac:dyDescent="0.25">
      <c r="A11659" s="1"/>
      <c r="B11659" s="2"/>
      <c r="BJ11659" s="3"/>
      <c r="BL11659" s="3"/>
      <c r="BN11659" s="3"/>
      <c r="BP11659" s="3"/>
    </row>
    <row r="11660" spans="1:68" x14ac:dyDescent="0.25">
      <c r="A11660" s="1"/>
      <c r="B11660" s="2"/>
      <c r="BJ11660" s="3"/>
      <c r="BL11660" s="3"/>
      <c r="BN11660" s="3"/>
      <c r="BP11660" s="3"/>
    </row>
    <row r="11661" spans="1:68" x14ac:dyDescent="0.25">
      <c r="A11661" s="1"/>
      <c r="B11661" s="2"/>
      <c r="BJ11661" s="3"/>
      <c r="BL11661" s="3"/>
      <c r="BN11661" s="3"/>
      <c r="BP11661" s="3"/>
    </row>
    <row r="11662" spans="1:68" x14ac:dyDescent="0.25">
      <c r="A11662" s="1"/>
      <c r="B11662" s="2"/>
      <c r="BJ11662" s="3"/>
      <c r="BL11662" s="3"/>
      <c r="BN11662" s="3"/>
      <c r="BP11662" s="3"/>
    </row>
    <row r="11663" spans="1:68" x14ac:dyDescent="0.25">
      <c r="A11663" s="1"/>
      <c r="B11663" s="2"/>
      <c r="BJ11663" s="3"/>
      <c r="BL11663" s="3"/>
      <c r="BN11663" s="3"/>
      <c r="BP11663" s="3"/>
    </row>
    <row r="11664" spans="1:68" x14ac:dyDescent="0.25">
      <c r="A11664" s="1"/>
      <c r="B11664" s="2"/>
      <c r="BJ11664" s="3"/>
      <c r="BL11664" s="3"/>
      <c r="BN11664" s="3"/>
      <c r="BP11664" s="3"/>
    </row>
    <row r="11665" spans="1:68" x14ac:dyDescent="0.25">
      <c r="A11665" s="1"/>
      <c r="B11665" s="2"/>
      <c r="BJ11665" s="3"/>
      <c r="BL11665" s="3"/>
      <c r="BN11665" s="3"/>
      <c r="BP11665" s="3"/>
    </row>
    <row r="11666" spans="1:68" x14ac:dyDescent="0.25">
      <c r="A11666" s="1"/>
      <c r="B11666" s="2"/>
      <c r="BJ11666" s="3"/>
      <c r="BL11666" s="3"/>
      <c r="BN11666" s="3"/>
      <c r="BP11666" s="3"/>
    </row>
    <row r="11667" spans="1:68" x14ac:dyDescent="0.25">
      <c r="A11667" s="1"/>
      <c r="B11667" s="2"/>
      <c r="BJ11667" s="3"/>
      <c r="BL11667" s="3"/>
      <c r="BN11667" s="3"/>
      <c r="BP11667" s="3"/>
    </row>
    <row r="11668" spans="1:68" x14ac:dyDescent="0.25">
      <c r="A11668" s="1"/>
      <c r="B11668" s="2"/>
      <c r="BJ11668" s="3"/>
      <c r="BL11668" s="3"/>
      <c r="BN11668" s="3"/>
      <c r="BP11668" s="3"/>
    </row>
    <row r="11669" spans="1:68" x14ac:dyDescent="0.25">
      <c r="A11669" s="1"/>
      <c r="B11669" s="2"/>
      <c r="BJ11669" s="3"/>
      <c r="BL11669" s="3"/>
      <c r="BN11669" s="3"/>
      <c r="BP11669" s="3"/>
    </row>
    <row r="11670" spans="1:68" x14ac:dyDescent="0.25">
      <c r="A11670" s="1"/>
      <c r="B11670" s="2"/>
      <c r="BJ11670" s="3"/>
      <c r="BL11670" s="3"/>
      <c r="BN11670" s="3"/>
      <c r="BP11670" s="3"/>
    </row>
    <row r="11671" spans="1:68" x14ac:dyDescent="0.25">
      <c r="A11671" s="1"/>
      <c r="B11671" s="2"/>
      <c r="BJ11671" s="3"/>
      <c r="BL11671" s="3"/>
      <c r="BN11671" s="3"/>
      <c r="BP11671" s="3"/>
    </row>
    <row r="11672" spans="1:68" x14ac:dyDescent="0.25">
      <c r="A11672" s="1"/>
      <c r="B11672" s="2"/>
      <c r="BJ11672" s="3"/>
      <c r="BL11672" s="3"/>
      <c r="BN11672" s="3"/>
      <c r="BP11672" s="3"/>
    </row>
    <row r="11673" spans="1:68" x14ac:dyDescent="0.25">
      <c r="A11673" s="1"/>
      <c r="B11673" s="2"/>
      <c r="BJ11673" s="3"/>
      <c r="BL11673" s="3"/>
      <c r="BN11673" s="3"/>
      <c r="BP11673" s="3"/>
    </row>
    <row r="11674" spans="1:68" x14ac:dyDescent="0.25">
      <c r="A11674" s="1"/>
      <c r="B11674" s="2"/>
      <c r="BJ11674" s="3"/>
      <c r="BL11674" s="3"/>
      <c r="BN11674" s="3"/>
      <c r="BP11674" s="3"/>
    </row>
    <row r="11675" spans="1:68" x14ac:dyDescent="0.25">
      <c r="A11675" s="1"/>
      <c r="B11675" s="2"/>
      <c r="BJ11675" s="3"/>
      <c r="BL11675" s="3"/>
      <c r="BN11675" s="3"/>
      <c r="BP11675" s="3"/>
    </row>
    <row r="11676" spans="1:68" x14ac:dyDescent="0.25">
      <c r="A11676" s="1"/>
      <c r="B11676" s="2"/>
      <c r="BJ11676" s="3"/>
      <c r="BL11676" s="3"/>
      <c r="BN11676" s="3"/>
      <c r="BP11676" s="3"/>
    </row>
    <row r="11677" spans="1:68" x14ac:dyDescent="0.25">
      <c r="A11677" s="1"/>
      <c r="B11677" s="2"/>
      <c r="BJ11677" s="3"/>
      <c r="BL11677" s="3"/>
      <c r="BN11677" s="3"/>
      <c r="BP11677" s="3"/>
    </row>
    <row r="11678" spans="1:68" x14ac:dyDescent="0.25">
      <c r="A11678" s="1"/>
      <c r="B11678" s="2"/>
      <c r="BJ11678" s="3"/>
      <c r="BL11678" s="3"/>
      <c r="BN11678" s="3"/>
      <c r="BP11678" s="3"/>
    </row>
    <row r="11679" spans="1:68" x14ac:dyDescent="0.25">
      <c r="A11679" s="1"/>
      <c r="B11679" s="2"/>
      <c r="BJ11679" s="3"/>
      <c r="BL11679" s="3"/>
      <c r="BN11679" s="3"/>
      <c r="BP11679" s="3"/>
    </row>
    <row r="11680" spans="1:68" x14ac:dyDescent="0.25">
      <c r="A11680" s="1"/>
      <c r="B11680" s="2"/>
      <c r="BJ11680" s="3"/>
      <c r="BL11680" s="3"/>
      <c r="BN11680" s="3"/>
      <c r="BP11680" s="3"/>
    </row>
    <row r="11681" spans="1:68" x14ac:dyDescent="0.25">
      <c r="A11681" s="1"/>
      <c r="B11681" s="2"/>
      <c r="BJ11681" s="3"/>
      <c r="BL11681" s="3"/>
      <c r="BN11681" s="3"/>
      <c r="BP11681" s="3"/>
    </row>
    <row r="11682" spans="1:68" x14ac:dyDescent="0.25">
      <c r="A11682" s="1"/>
      <c r="B11682" s="2"/>
      <c r="BJ11682" s="3"/>
      <c r="BL11682" s="3"/>
      <c r="BN11682" s="3"/>
      <c r="BP11682" s="3"/>
    </row>
    <row r="11683" spans="1:68" x14ac:dyDescent="0.25">
      <c r="A11683" s="1"/>
      <c r="B11683" s="2"/>
      <c r="BJ11683" s="3"/>
      <c r="BL11683" s="3"/>
      <c r="BN11683" s="3"/>
      <c r="BP11683" s="3"/>
    </row>
    <row r="11684" spans="1:68" x14ac:dyDescent="0.25">
      <c r="A11684" s="1"/>
      <c r="B11684" s="2"/>
      <c r="BJ11684" s="3"/>
      <c r="BL11684" s="3"/>
      <c r="BN11684" s="3"/>
      <c r="BP11684" s="3"/>
    </row>
    <row r="11685" spans="1:68" x14ac:dyDescent="0.25">
      <c r="A11685" s="1"/>
      <c r="B11685" s="2"/>
      <c r="BJ11685" s="3"/>
      <c r="BL11685" s="3"/>
      <c r="BN11685" s="3"/>
      <c r="BP11685" s="3"/>
    </row>
    <row r="11686" spans="1:68" x14ac:dyDescent="0.25">
      <c r="A11686" s="1"/>
      <c r="B11686" s="2"/>
      <c r="BJ11686" s="3"/>
      <c r="BL11686" s="3"/>
      <c r="BN11686" s="3"/>
      <c r="BP11686" s="3"/>
    </row>
    <row r="11687" spans="1:68" x14ac:dyDescent="0.25">
      <c r="A11687" s="1"/>
      <c r="B11687" s="2"/>
      <c r="BJ11687" s="3"/>
      <c r="BL11687" s="3"/>
      <c r="BN11687" s="3"/>
      <c r="BP11687" s="3"/>
    </row>
    <row r="11688" spans="1:68" x14ac:dyDescent="0.25">
      <c r="A11688" s="1"/>
      <c r="B11688" s="2"/>
      <c r="BJ11688" s="3"/>
      <c r="BL11688" s="3"/>
      <c r="BN11688" s="3"/>
      <c r="BP11688" s="3"/>
    </row>
    <row r="11689" spans="1:68" x14ac:dyDescent="0.25">
      <c r="A11689" s="1"/>
      <c r="B11689" s="2"/>
      <c r="BJ11689" s="3"/>
      <c r="BL11689" s="3"/>
      <c r="BN11689" s="3"/>
      <c r="BP11689" s="3"/>
    </row>
    <row r="11690" spans="1:68" x14ac:dyDescent="0.25">
      <c r="A11690" s="1"/>
      <c r="B11690" s="2"/>
      <c r="BJ11690" s="3"/>
      <c r="BL11690" s="3"/>
      <c r="BN11690" s="3"/>
      <c r="BP11690" s="3"/>
    </row>
    <row r="11691" spans="1:68" x14ac:dyDescent="0.25">
      <c r="A11691" s="1"/>
      <c r="B11691" s="2"/>
      <c r="BJ11691" s="3"/>
      <c r="BL11691" s="3"/>
      <c r="BN11691" s="3"/>
      <c r="BP11691" s="3"/>
    </row>
    <row r="11692" spans="1:68" x14ac:dyDescent="0.25">
      <c r="A11692" s="1"/>
      <c r="B11692" s="2"/>
      <c r="BJ11692" s="3"/>
      <c r="BL11692" s="3"/>
      <c r="BN11692" s="3"/>
      <c r="BP11692" s="3"/>
    </row>
    <row r="11693" spans="1:68" x14ac:dyDescent="0.25">
      <c r="A11693" s="1"/>
      <c r="B11693" s="2"/>
      <c r="BJ11693" s="3"/>
      <c r="BL11693" s="3"/>
      <c r="BN11693" s="3"/>
      <c r="BP11693" s="3"/>
    </row>
    <row r="11694" spans="1:68" x14ac:dyDescent="0.25">
      <c r="A11694" s="1"/>
      <c r="B11694" s="2"/>
      <c r="BJ11694" s="3"/>
      <c r="BL11694" s="3"/>
      <c r="BN11694" s="3"/>
      <c r="BP11694" s="3"/>
    </row>
    <row r="11695" spans="1:68" x14ac:dyDescent="0.25">
      <c r="A11695" s="1"/>
      <c r="B11695" s="2"/>
      <c r="BJ11695" s="3"/>
      <c r="BL11695" s="3"/>
      <c r="BN11695" s="3"/>
      <c r="BP11695" s="3"/>
    </row>
    <row r="11696" spans="1:68" x14ac:dyDescent="0.25">
      <c r="A11696" s="1"/>
      <c r="B11696" s="2"/>
      <c r="BJ11696" s="3"/>
      <c r="BL11696" s="3"/>
      <c r="BN11696" s="3"/>
      <c r="BP11696" s="3"/>
    </row>
    <row r="11697" spans="1:68" x14ac:dyDescent="0.25">
      <c r="A11697" s="1"/>
      <c r="B11697" s="2"/>
      <c r="BJ11697" s="3"/>
      <c r="BL11697" s="3"/>
      <c r="BN11697" s="3"/>
      <c r="BP11697" s="3"/>
    </row>
    <row r="11698" spans="1:68" x14ac:dyDescent="0.25">
      <c r="A11698" s="1"/>
      <c r="B11698" s="2"/>
      <c r="BJ11698" s="3"/>
      <c r="BL11698" s="3"/>
      <c r="BN11698" s="3"/>
      <c r="BP11698" s="3"/>
    </row>
    <row r="11699" spans="1:68" x14ac:dyDescent="0.25">
      <c r="A11699" s="1"/>
      <c r="B11699" s="2"/>
      <c r="BJ11699" s="3"/>
      <c r="BL11699" s="3"/>
      <c r="BN11699" s="3"/>
      <c r="BP11699" s="3"/>
    </row>
    <row r="11700" spans="1:68" x14ac:dyDescent="0.25">
      <c r="A11700" s="1"/>
      <c r="B11700" s="2"/>
      <c r="BJ11700" s="3"/>
      <c r="BL11700" s="3"/>
      <c r="BN11700" s="3"/>
      <c r="BP11700" s="3"/>
    </row>
    <row r="11701" spans="1:68" x14ac:dyDescent="0.25">
      <c r="A11701" s="1"/>
      <c r="B11701" s="2"/>
      <c r="BJ11701" s="3"/>
      <c r="BL11701" s="3"/>
      <c r="BN11701" s="3"/>
      <c r="BP11701" s="3"/>
    </row>
    <row r="11702" spans="1:68" x14ac:dyDescent="0.25">
      <c r="A11702" s="1"/>
      <c r="B11702" s="2"/>
      <c r="BJ11702" s="3"/>
      <c r="BL11702" s="3"/>
      <c r="BN11702" s="3"/>
      <c r="BP11702" s="3"/>
    </row>
    <row r="11703" spans="1:68" x14ac:dyDescent="0.25">
      <c r="A11703" s="1"/>
      <c r="B11703" s="2"/>
      <c r="BJ11703" s="3"/>
      <c r="BL11703" s="3"/>
      <c r="BN11703" s="3"/>
      <c r="BP11703" s="3"/>
    </row>
    <row r="11704" spans="1:68" x14ac:dyDescent="0.25">
      <c r="A11704" s="1"/>
      <c r="B11704" s="2"/>
      <c r="BJ11704" s="3"/>
      <c r="BL11704" s="3"/>
      <c r="BN11704" s="3"/>
      <c r="BP11704" s="3"/>
    </row>
    <row r="11705" spans="1:68" x14ac:dyDescent="0.25">
      <c r="A11705" s="1"/>
      <c r="B11705" s="2"/>
      <c r="BJ11705" s="3"/>
      <c r="BL11705" s="3"/>
      <c r="BN11705" s="3"/>
      <c r="BP11705" s="3"/>
    </row>
    <row r="11706" spans="1:68" x14ac:dyDescent="0.25">
      <c r="A11706" s="1"/>
      <c r="B11706" s="2"/>
      <c r="BJ11706" s="3"/>
      <c r="BL11706" s="3"/>
      <c r="BN11706" s="3"/>
      <c r="BP11706" s="3"/>
    </row>
    <row r="11707" spans="1:68" x14ac:dyDescent="0.25">
      <c r="A11707" s="1"/>
      <c r="B11707" s="2"/>
      <c r="BJ11707" s="3"/>
      <c r="BL11707" s="3"/>
      <c r="BN11707" s="3"/>
      <c r="BP11707" s="3"/>
    </row>
    <row r="11708" spans="1:68" x14ac:dyDescent="0.25">
      <c r="A11708" s="1"/>
      <c r="B11708" s="2"/>
      <c r="BJ11708" s="3"/>
      <c r="BL11708" s="3"/>
      <c r="BN11708" s="3"/>
      <c r="BP11708" s="3"/>
    </row>
    <row r="11709" spans="1:68" x14ac:dyDescent="0.25">
      <c r="A11709" s="1"/>
      <c r="B11709" s="2"/>
      <c r="BJ11709" s="3"/>
      <c r="BL11709" s="3"/>
      <c r="BN11709" s="3"/>
      <c r="BP11709" s="3"/>
    </row>
    <row r="11710" spans="1:68" x14ac:dyDescent="0.25">
      <c r="A11710" s="1"/>
      <c r="B11710" s="2"/>
      <c r="BJ11710" s="3"/>
      <c r="BL11710" s="3"/>
      <c r="BN11710" s="3"/>
      <c r="BP11710" s="3"/>
    </row>
    <row r="11711" spans="1:68" x14ac:dyDescent="0.25">
      <c r="A11711" s="1"/>
      <c r="B11711" s="2"/>
      <c r="BJ11711" s="3"/>
      <c r="BL11711" s="3"/>
      <c r="BN11711" s="3"/>
      <c r="BP11711" s="3"/>
    </row>
    <row r="11712" spans="1:68" x14ac:dyDescent="0.25">
      <c r="A11712" s="1"/>
      <c r="B11712" s="2"/>
      <c r="BJ11712" s="3"/>
      <c r="BL11712" s="3"/>
      <c r="BN11712" s="3"/>
      <c r="BP11712" s="3"/>
    </row>
    <row r="11713" spans="1:68" x14ac:dyDescent="0.25">
      <c r="A11713" s="1"/>
      <c r="B11713" s="2"/>
      <c r="BJ11713" s="3"/>
      <c r="BL11713" s="3"/>
      <c r="BN11713" s="3"/>
      <c r="BP11713" s="3"/>
    </row>
    <row r="11714" spans="1:68" x14ac:dyDescent="0.25">
      <c r="A11714" s="1"/>
      <c r="B11714" s="2"/>
      <c r="BJ11714" s="3"/>
      <c r="BL11714" s="3"/>
      <c r="BN11714" s="3"/>
      <c r="BP11714" s="3"/>
    </row>
    <row r="11715" spans="1:68" x14ac:dyDescent="0.25">
      <c r="A11715" s="1"/>
      <c r="B11715" s="2"/>
      <c r="BJ11715" s="3"/>
      <c r="BL11715" s="3"/>
      <c r="BN11715" s="3"/>
      <c r="BP11715" s="3"/>
    </row>
    <row r="11716" spans="1:68" x14ac:dyDescent="0.25">
      <c r="A11716" s="1"/>
      <c r="B11716" s="2"/>
      <c r="BJ11716" s="3"/>
      <c r="BL11716" s="3"/>
      <c r="BN11716" s="3"/>
      <c r="BP11716" s="3"/>
    </row>
    <row r="11717" spans="1:68" x14ac:dyDescent="0.25">
      <c r="A11717" s="1"/>
      <c r="B11717" s="2"/>
      <c r="BJ11717" s="3"/>
      <c r="BL11717" s="3"/>
      <c r="BN11717" s="3"/>
      <c r="BP11717" s="3"/>
    </row>
    <row r="11718" spans="1:68" x14ac:dyDescent="0.25">
      <c r="A11718" s="1"/>
      <c r="B11718" s="2"/>
      <c r="BJ11718" s="3"/>
      <c r="BL11718" s="3"/>
      <c r="BN11718" s="3"/>
      <c r="BP11718" s="3"/>
    </row>
    <row r="11719" spans="1:68" x14ac:dyDescent="0.25">
      <c r="A11719" s="1"/>
      <c r="B11719" s="2"/>
      <c r="BJ11719" s="3"/>
      <c r="BL11719" s="3"/>
      <c r="BN11719" s="3"/>
      <c r="BP11719" s="3"/>
    </row>
    <row r="11720" spans="1:68" x14ac:dyDescent="0.25">
      <c r="A11720" s="1"/>
      <c r="B11720" s="2"/>
      <c r="BJ11720" s="3"/>
      <c r="BL11720" s="3"/>
      <c r="BN11720" s="3"/>
      <c r="BP11720" s="3"/>
    </row>
    <row r="11721" spans="1:68" x14ac:dyDescent="0.25">
      <c r="A11721" s="1"/>
      <c r="B11721" s="2"/>
      <c r="BJ11721" s="3"/>
      <c r="BL11721" s="3"/>
      <c r="BN11721" s="3"/>
      <c r="BP11721" s="3"/>
    </row>
    <row r="11722" spans="1:68" x14ac:dyDescent="0.25">
      <c r="A11722" s="1"/>
      <c r="B11722" s="2"/>
      <c r="BJ11722" s="3"/>
      <c r="BL11722" s="3"/>
      <c r="BN11722" s="3"/>
      <c r="BP11722" s="3"/>
    </row>
    <row r="11723" spans="1:68" x14ac:dyDescent="0.25">
      <c r="A11723" s="1"/>
      <c r="B11723" s="2"/>
      <c r="BJ11723" s="3"/>
      <c r="BL11723" s="3"/>
      <c r="BN11723" s="3"/>
      <c r="BP11723" s="3"/>
    </row>
    <row r="11724" spans="1:68" x14ac:dyDescent="0.25">
      <c r="A11724" s="1"/>
      <c r="B11724" s="2"/>
      <c r="BJ11724" s="3"/>
      <c r="BL11724" s="3"/>
      <c r="BN11724" s="3"/>
      <c r="BP11724" s="3"/>
    </row>
    <row r="11725" spans="1:68" x14ac:dyDescent="0.25">
      <c r="A11725" s="1"/>
      <c r="B11725" s="2"/>
      <c r="BJ11725" s="3"/>
      <c r="BL11725" s="3"/>
      <c r="BN11725" s="3"/>
      <c r="BP11725" s="3"/>
    </row>
    <row r="11726" spans="1:68" x14ac:dyDescent="0.25">
      <c r="A11726" s="1"/>
      <c r="B11726" s="2"/>
      <c r="BJ11726" s="3"/>
      <c r="BL11726" s="3"/>
      <c r="BN11726" s="3"/>
      <c r="BP11726" s="3"/>
    </row>
    <row r="11727" spans="1:68" x14ac:dyDescent="0.25">
      <c r="A11727" s="1"/>
      <c r="B11727" s="2"/>
      <c r="BJ11727" s="3"/>
      <c r="BL11727" s="3"/>
      <c r="BN11727" s="3"/>
      <c r="BP11727" s="3"/>
    </row>
    <row r="11728" spans="1:68" x14ac:dyDescent="0.25">
      <c r="A11728" s="1"/>
      <c r="B11728" s="2"/>
      <c r="BJ11728" s="3"/>
      <c r="BL11728" s="3"/>
      <c r="BN11728" s="3"/>
      <c r="BP11728" s="3"/>
    </row>
    <row r="11729" spans="1:68" x14ac:dyDescent="0.25">
      <c r="A11729" s="1"/>
      <c r="B11729" s="2"/>
      <c r="BJ11729" s="3"/>
      <c r="BL11729" s="3"/>
      <c r="BN11729" s="3"/>
      <c r="BP11729" s="3"/>
    </row>
    <row r="11730" spans="1:68" x14ac:dyDescent="0.25">
      <c r="A11730" s="1"/>
      <c r="B11730" s="2"/>
      <c r="BJ11730" s="3"/>
      <c r="BL11730" s="3"/>
      <c r="BN11730" s="3"/>
      <c r="BP11730" s="3"/>
    </row>
    <row r="11731" spans="1:68" x14ac:dyDescent="0.25">
      <c r="A11731" s="1"/>
      <c r="B11731" s="2"/>
      <c r="BJ11731" s="3"/>
      <c r="BL11731" s="3"/>
      <c r="BN11731" s="3"/>
      <c r="BP11731" s="3"/>
    </row>
    <row r="11732" spans="1:68" x14ac:dyDescent="0.25">
      <c r="A11732" s="1"/>
      <c r="B11732" s="2"/>
      <c r="BJ11732" s="3"/>
      <c r="BL11732" s="3"/>
      <c r="BN11732" s="3"/>
      <c r="BP11732" s="3"/>
    </row>
    <row r="11733" spans="1:68" x14ac:dyDescent="0.25">
      <c r="A11733" s="1"/>
      <c r="B11733" s="2"/>
      <c r="BJ11733" s="3"/>
      <c r="BL11733" s="3"/>
      <c r="BN11733" s="3"/>
      <c r="BP11733" s="3"/>
    </row>
    <row r="11734" spans="1:68" x14ac:dyDescent="0.25">
      <c r="A11734" s="1"/>
      <c r="B11734" s="2"/>
      <c r="BJ11734" s="3"/>
      <c r="BL11734" s="3"/>
      <c r="BN11734" s="3"/>
      <c r="BP11734" s="3"/>
    </row>
    <row r="11735" spans="1:68" x14ac:dyDescent="0.25">
      <c r="A11735" s="1"/>
      <c r="B11735" s="2"/>
      <c r="BJ11735" s="3"/>
      <c r="BL11735" s="3"/>
      <c r="BN11735" s="3"/>
      <c r="BP11735" s="3"/>
    </row>
    <row r="11736" spans="1:68" x14ac:dyDescent="0.25">
      <c r="A11736" s="1"/>
      <c r="B11736" s="2"/>
      <c r="BJ11736" s="3"/>
      <c r="BL11736" s="3"/>
      <c r="BN11736" s="3"/>
      <c r="BP11736" s="3"/>
    </row>
    <row r="11737" spans="1:68" x14ac:dyDescent="0.25">
      <c r="A11737" s="1"/>
      <c r="B11737" s="2"/>
      <c r="BJ11737" s="3"/>
      <c r="BL11737" s="3"/>
      <c r="BN11737" s="3"/>
      <c r="BP11737" s="3"/>
    </row>
    <row r="11738" spans="1:68" x14ac:dyDescent="0.25">
      <c r="A11738" s="1"/>
      <c r="B11738" s="2"/>
      <c r="BJ11738" s="3"/>
      <c r="BL11738" s="3"/>
      <c r="BN11738" s="3"/>
      <c r="BP11738" s="3"/>
    </row>
    <row r="11739" spans="1:68" x14ac:dyDescent="0.25">
      <c r="A11739" s="1"/>
      <c r="B11739" s="2"/>
      <c r="BJ11739" s="3"/>
      <c r="BL11739" s="3"/>
      <c r="BN11739" s="3"/>
      <c r="BP11739" s="3"/>
    </row>
    <row r="11740" spans="1:68" x14ac:dyDescent="0.25">
      <c r="A11740" s="1"/>
      <c r="B11740" s="2"/>
      <c r="BJ11740" s="3"/>
      <c r="BL11740" s="3"/>
      <c r="BN11740" s="3"/>
      <c r="BP11740" s="3"/>
    </row>
    <row r="11741" spans="1:68" x14ac:dyDescent="0.25">
      <c r="A11741" s="1"/>
      <c r="B11741" s="2"/>
      <c r="BJ11741" s="3"/>
      <c r="BL11741" s="3"/>
      <c r="BN11741" s="3"/>
      <c r="BP11741" s="3"/>
    </row>
    <row r="11742" spans="1:68" x14ac:dyDescent="0.25">
      <c r="A11742" s="1"/>
      <c r="B11742" s="2"/>
      <c r="BJ11742" s="3"/>
      <c r="BL11742" s="3"/>
      <c r="BN11742" s="3"/>
      <c r="BP11742" s="3"/>
    </row>
    <row r="11743" spans="1:68" x14ac:dyDescent="0.25">
      <c r="A11743" s="1"/>
      <c r="B11743" s="2"/>
      <c r="BJ11743" s="3"/>
      <c r="BL11743" s="3"/>
      <c r="BN11743" s="3"/>
      <c r="BP11743" s="3"/>
    </row>
    <row r="11744" spans="1:68" x14ac:dyDescent="0.25">
      <c r="A11744" s="1"/>
      <c r="B11744" s="2"/>
      <c r="BJ11744" s="3"/>
      <c r="BL11744" s="3"/>
      <c r="BN11744" s="3"/>
      <c r="BP11744" s="3"/>
    </row>
    <row r="11745" spans="1:68" x14ac:dyDescent="0.25">
      <c r="A11745" s="1"/>
      <c r="B11745" s="2"/>
      <c r="BJ11745" s="3"/>
      <c r="BL11745" s="3"/>
      <c r="BN11745" s="3"/>
      <c r="BP11745" s="3"/>
    </row>
    <row r="11746" spans="1:68" x14ac:dyDescent="0.25">
      <c r="A11746" s="1"/>
      <c r="B11746" s="2"/>
      <c r="BJ11746" s="3"/>
      <c r="BL11746" s="3"/>
      <c r="BN11746" s="3"/>
      <c r="BP11746" s="3"/>
    </row>
    <row r="11747" spans="1:68" x14ac:dyDescent="0.25">
      <c r="A11747" s="1"/>
      <c r="B11747" s="2"/>
      <c r="BJ11747" s="3"/>
      <c r="BL11747" s="3"/>
      <c r="BN11747" s="3"/>
      <c r="BP11747" s="3"/>
    </row>
    <row r="11748" spans="1:68" x14ac:dyDescent="0.25">
      <c r="A11748" s="1"/>
      <c r="B11748" s="2"/>
      <c r="BJ11748" s="3"/>
      <c r="BL11748" s="3"/>
      <c r="BN11748" s="3"/>
      <c r="BP11748" s="3"/>
    </row>
    <row r="11749" spans="1:68" x14ac:dyDescent="0.25">
      <c r="A11749" s="1"/>
      <c r="B11749" s="2"/>
      <c r="BJ11749" s="3"/>
      <c r="BL11749" s="3"/>
      <c r="BN11749" s="3"/>
      <c r="BP11749" s="3"/>
    </row>
    <row r="11750" spans="1:68" x14ac:dyDescent="0.25">
      <c r="A11750" s="1"/>
      <c r="B11750" s="2"/>
      <c r="BJ11750" s="3"/>
      <c r="BL11750" s="3"/>
      <c r="BN11750" s="3"/>
      <c r="BP11750" s="3"/>
    </row>
    <row r="11751" spans="1:68" x14ac:dyDescent="0.25">
      <c r="A11751" s="1"/>
      <c r="B11751" s="2"/>
      <c r="BJ11751" s="3"/>
      <c r="BL11751" s="3"/>
      <c r="BN11751" s="3"/>
      <c r="BP11751" s="3"/>
    </row>
    <row r="11752" spans="1:68" x14ac:dyDescent="0.25">
      <c r="A11752" s="1"/>
      <c r="B11752" s="2"/>
      <c r="BJ11752" s="3"/>
      <c r="BL11752" s="3"/>
      <c r="BN11752" s="3"/>
      <c r="BP11752" s="3"/>
    </row>
    <row r="11753" spans="1:68" x14ac:dyDescent="0.25">
      <c r="A11753" s="1"/>
      <c r="B11753" s="2"/>
      <c r="BJ11753" s="3"/>
      <c r="BL11753" s="3"/>
      <c r="BN11753" s="3"/>
      <c r="BP11753" s="3"/>
    </row>
    <row r="11754" spans="1:68" x14ac:dyDescent="0.25">
      <c r="A11754" s="1"/>
      <c r="B11754" s="2"/>
      <c r="BJ11754" s="3"/>
      <c r="BL11754" s="3"/>
      <c r="BN11754" s="3"/>
      <c r="BP11754" s="3"/>
    </row>
    <row r="11755" spans="1:68" x14ac:dyDescent="0.25">
      <c r="A11755" s="1"/>
      <c r="B11755" s="2"/>
      <c r="BJ11755" s="3"/>
      <c r="BL11755" s="3"/>
      <c r="BN11755" s="3"/>
      <c r="BP11755" s="3"/>
    </row>
    <row r="11756" spans="1:68" x14ac:dyDescent="0.25">
      <c r="A11756" s="1"/>
      <c r="B11756" s="2"/>
      <c r="BJ11756" s="3"/>
      <c r="BL11756" s="3"/>
      <c r="BN11756" s="3"/>
      <c r="BP11756" s="3"/>
    </row>
    <row r="11757" spans="1:68" x14ac:dyDescent="0.25">
      <c r="A11757" s="1"/>
      <c r="B11757" s="2"/>
      <c r="BJ11757" s="3"/>
      <c r="BL11757" s="3"/>
      <c r="BN11757" s="3"/>
      <c r="BP11757" s="3"/>
    </row>
    <row r="11758" spans="1:68" x14ac:dyDescent="0.25">
      <c r="A11758" s="1"/>
      <c r="B11758" s="2"/>
      <c r="BJ11758" s="3"/>
      <c r="BL11758" s="3"/>
      <c r="BN11758" s="3"/>
      <c r="BP11758" s="3"/>
    </row>
    <row r="11759" spans="1:68" x14ac:dyDescent="0.25">
      <c r="A11759" s="1"/>
      <c r="B11759" s="2"/>
      <c r="BJ11759" s="3"/>
      <c r="BL11759" s="3"/>
      <c r="BN11759" s="3"/>
      <c r="BP11759" s="3"/>
    </row>
    <row r="11760" spans="1:68" x14ac:dyDescent="0.25">
      <c r="A11760" s="1"/>
      <c r="B11760" s="2"/>
      <c r="BJ11760" s="3"/>
      <c r="BL11760" s="3"/>
      <c r="BN11760" s="3"/>
      <c r="BP11760" s="3"/>
    </row>
    <row r="11761" spans="1:68" x14ac:dyDescent="0.25">
      <c r="A11761" s="1"/>
      <c r="B11761" s="2"/>
      <c r="BJ11761" s="3"/>
      <c r="BL11761" s="3"/>
      <c r="BN11761" s="3"/>
      <c r="BP11761" s="3"/>
    </row>
    <row r="11762" spans="1:68" x14ac:dyDescent="0.25">
      <c r="A11762" s="1"/>
      <c r="B11762" s="2"/>
      <c r="BJ11762" s="3"/>
      <c r="BL11762" s="3"/>
      <c r="BN11762" s="3"/>
      <c r="BP11762" s="3"/>
    </row>
    <row r="11763" spans="1:68" x14ac:dyDescent="0.25">
      <c r="A11763" s="1"/>
      <c r="B11763" s="2"/>
      <c r="BJ11763" s="3"/>
      <c r="BL11763" s="3"/>
      <c r="BN11763" s="3"/>
      <c r="BP11763" s="3"/>
    </row>
    <row r="11764" spans="1:68" x14ac:dyDescent="0.25">
      <c r="A11764" s="1"/>
      <c r="B11764" s="2"/>
      <c r="BJ11764" s="3"/>
      <c r="BL11764" s="3"/>
      <c r="BN11764" s="3"/>
      <c r="BP11764" s="3"/>
    </row>
    <row r="11765" spans="1:68" x14ac:dyDescent="0.25">
      <c r="A11765" s="1"/>
      <c r="B11765" s="2"/>
      <c r="BJ11765" s="3"/>
      <c r="BL11765" s="3"/>
      <c r="BN11765" s="3"/>
      <c r="BP11765" s="3"/>
    </row>
    <row r="11766" spans="1:68" x14ac:dyDescent="0.25">
      <c r="A11766" s="1"/>
      <c r="B11766" s="2"/>
      <c r="BJ11766" s="3"/>
      <c r="BL11766" s="3"/>
      <c r="BN11766" s="3"/>
      <c r="BP11766" s="3"/>
    </row>
    <row r="11767" spans="1:68" x14ac:dyDescent="0.25">
      <c r="A11767" s="1"/>
      <c r="B11767" s="2"/>
      <c r="BJ11767" s="3"/>
      <c r="BL11767" s="3"/>
      <c r="BN11767" s="3"/>
      <c r="BP11767" s="3"/>
    </row>
    <row r="11768" spans="1:68" x14ac:dyDescent="0.25">
      <c r="A11768" s="1"/>
      <c r="B11768" s="2"/>
      <c r="BJ11768" s="3"/>
      <c r="BL11768" s="3"/>
      <c r="BN11768" s="3"/>
      <c r="BP11768" s="3"/>
    </row>
    <row r="11769" spans="1:68" x14ac:dyDescent="0.25">
      <c r="A11769" s="1"/>
      <c r="B11769" s="2"/>
      <c r="BJ11769" s="3"/>
      <c r="BL11769" s="3"/>
      <c r="BN11769" s="3"/>
      <c r="BP11769" s="3"/>
    </row>
    <row r="11770" spans="1:68" x14ac:dyDescent="0.25">
      <c r="A11770" s="1"/>
      <c r="B11770" s="2"/>
      <c r="BJ11770" s="3"/>
      <c r="BL11770" s="3"/>
      <c r="BN11770" s="3"/>
      <c r="BP11770" s="3"/>
    </row>
    <row r="11771" spans="1:68" x14ac:dyDescent="0.25">
      <c r="A11771" s="1"/>
      <c r="B11771" s="2"/>
      <c r="BJ11771" s="3"/>
      <c r="BL11771" s="3"/>
      <c r="BN11771" s="3"/>
      <c r="BP11771" s="3"/>
    </row>
    <row r="11772" spans="1:68" x14ac:dyDescent="0.25">
      <c r="A11772" s="1"/>
      <c r="B11772" s="2"/>
      <c r="BJ11772" s="3"/>
      <c r="BL11772" s="3"/>
      <c r="BN11772" s="3"/>
      <c r="BP11772" s="3"/>
    </row>
    <row r="11773" spans="1:68" x14ac:dyDescent="0.25">
      <c r="A11773" s="1"/>
      <c r="B11773" s="2"/>
      <c r="BJ11773" s="3"/>
      <c r="BL11773" s="3"/>
      <c r="BN11773" s="3"/>
      <c r="BP11773" s="3"/>
    </row>
    <row r="11774" spans="1:68" x14ac:dyDescent="0.25">
      <c r="A11774" s="1"/>
      <c r="B11774" s="2"/>
      <c r="BJ11774" s="3"/>
      <c r="BL11774" s="3"/>
      <c r="BN11774" s="3"/>
      <c r="BP11774" s="3"/>
    </row>
    <row r="11775" spans="1:68" x14ac:dyDescent="0.25">
      <c r="A11775" s="1"/>
      <c r="B11775" s="2"/>
      <c r="BJ11775" s="3"/>
      <c r="BL11775" s="3"/>
      <c r="BN11775" s="3"/>
      <c r="BP11775" s="3"/>
    </row>
    <row r="11776" spans="1:68" x14ac:dyDescent="0.25">
      <c r="A11776" s="1"/>
      <c r="B11776" s="2"/>
      <c r="BJ11776" s="3"/>
      <c r="BL11776" s="3"/>
      <c r="BN11776" s="3"/>
      <c r="BP11776" s="3"/>
    </row>
    <row r="11777" spans="1:68" x14ac:dyDescent="0.25">
      <c r="A11777" s="1"/>
      <c r="B11777" s="2"/>
      <c r="BJ11777" s="3"/>
      <c r="BL11777" s="3"/>
      <c r="BN11777" s="3"/>
      <c r="BP11777" s="3"/>
    </row>
    <row r="11778" spans="1:68" x14ac:dyDescent="0.25">
      <c r="A11778" s="1"/>
      <c r="B11778" s="2"/>
      <c r="BJ11778" s="3"/>
      <c r="BL11778" s="3"/>
      <c r="BN11778" s="3"/>
      <c r="BP11778" s="3"/>
    </row>
    <row r="11779" spans="1:68" x14ac:dyDescent="0.25">
      <c r="A11779" s="1"/>
      <c r="B11779" s="2"/>
      <c r="BJ11779" s="3"/>
      <c r="BL11779" s="3"/>
      <c r="BN11779" s="3"/>
      <c r="BP11779" s="3"/>
    </row>
    <row r="11780" spans="1:68" x14ac:dyDescent="0.25">
      <c r="A11780" s="1"/>
      <c r="B11780" s="2"/>
      <c r="BJ11780" s="3"/>
      <c r="BL11780" s="3"/>
      <c r="BN11780" s="3"/>
      <c r="BP11780" s="3"/>
    </row>
    <row r="11781" spans="1:68" x14ac:dyDescent="0.25">
      <c r="A11781" s="1"/>
      <c r="B11781" s="2"/>
      <c r="BJ11781" s="3"/>
      <c r="BL11781" s="3"/>
      <c r="BN11781" s="3"/>
      <c r="BP11781" s="3"/>
    </row>
    <row r="11782" spans="1:68" x14ac:dyDescent="0.25">
      <c r="A11782" s="1"/>
      <c r="B11782" s="2"/>
      <c r="BJ11782" s="3"/>
      <c r="BL11782" s="3"/>
      <c r="BN11782" s="3"/>
      <c r="BP11782" s="3"/>
    </row>
    <row r="11783" spans="1:68" x14ac:dyDescent="0.25">
      <c r="A11783" s="1"/>
      <c r="B11783" s="2"/>
      <c r="BJ11783" s="3"/>
      <c r="BL11783" s="3"/>
      <c r="BN11783" s="3"/>
      <c r="BP11783" s="3"/>
    </row>
    <row r="11784" spans="1:68" x14ac:dyDescent="0.25">
      <c r="A11784" s="1"/>
      <c r="B11784" s="2"/>
      <c r="BJ11784" s="3"/>
      <c r="BL11784" s="3"/>
      <c r="BN11784" s="3"/>
      <c r="BP11784" s="3"/>
    </row>
    <row r="11785" spans="1:68" x14ac:dyDescent="0.25">
      <c r="A11785" s="1"/>
      <c r="B11785" s="2"/>
      <c r="BJ11785" s="3"/>
      <c r="BL11785" s="3"/>
      <c r="BN11785" s="3"/>
      <c r="BP11785" s="3"/>
    </row>
    <row r="11786" spans="1:68" x14ac:dyDescent="0.25">
      <c r="A11786" s="1"/>
      <c r="B11786" s="2"/>
      <c r="BJ11786" s="3"/>
      <c r="BL11786" s="3"/>
      <c r="BN11786" s="3"/>
      <c r="BP11786" s="3"/>
    </row>
    <row r="11787" spans="1:68" x14ac:dyDescent="0.25">
      <c r="A11787" s="1"/>
      <c r="B11787" s="2"/>
      <c r="BJ11787" s="3"/>
      <c r="BL11787" s="3"/>
      <c r="BN11787" s="3"/>
      <c r="BP11787" s="3"/>
    </row>
    <row r="11788" spans="1:68" x14ac:dyDescent="0.25">
      <c r="A11788" s="1"/>
      <c r="B11788" s="2"/>
      <c r="BJ11788" s="3"/>
      <c r="BL11788" s="3"/>
      <c r="BN11788" s="3"/>
      <c r="BP11788" s="3"/>
    </row>
    <row r="11789" spans="1:68" x14ac:dyDescent="0.25">
      <c r="A11789" s="1"/>
      <c r="B11789" s="2"/>
      <c r="BJ11789" s="3"/>
      <c r="BL11789" s="3"/>
      <c r="BN11789" s="3"/>
      <c r="BP11789" s="3"/>
    </row>
    <row r="11790" spans="1:68" x14ac:dyDescent="0.25">
      <c r="A11790" s="1"/>
      <c r="B11790" s="2"/>
      <c r="BJ11790" s="3"/>
      <c r="BL11790" s="3"/>
      <c r="BN11790" s="3"/>
      <c r="BP11790" s="3"/>
    </row>
    <row r="11791" spans="1:68" x14ac:dyDescent="0.25">
      <c r="A11791" s="1"/>
      <c r="B11791" s="2"/>
      <c r="BJ11791" s="3"/>
      <c r="BL11791" s="3"/>
      <c r="BN11791" s="3"/>
      <c r="BP11791" s="3"/>
    </row>
    <row r="11792" spans="1:68" x14ac:dyDescent="0.25">
      <c r="A11792" s="1"/>
      <c r="B11792" s="2"/>
      <c r="BJ11792" s="3"/>
      <c r="BL11792" s="3"/>
      <c r="BN11792" s="3"/>
      <c r="BP11792" s="3"/>
    </row>
    <row r="11793" spans="1:68" x14ac:dyDescent="0.25">
      <c r="A11793" s="1"/>
      <c r="B11793" s="2"/>
      <c r="BJ11793" s="3"/>
      <c r="BL11793" s="3"/>
      <c r="BN11793" s="3"/>
      <c r="BP11793" s="3"/>
    </row>
    <row r="11794" spans="1:68" x14ac:dyDescent="0.25">
      <c r="A11794" s="1"/>
      <c r="B11794" s="2"/>
      <c r="BJ11794" s="3"/>
      <c r="BL11794" s="3"/>
      <c r="BN11794" s="3"/>
      <c r="BP11794" s="3"/>
    </row>
    <row r="11795" spans="1:68" x14ac:dyDescent="0.25">
      <c r="A11795" s="1"/>
      <c r="B11795" s="2"/>
      <c r="BJ11795" s="3"/>
      <c r="BL11795" s="3"/>
      <c r="BN11795" s="3"/>
      <c r="BP11795" s="3"/>
    </row>
    <row r="11796" spans="1:68" x14ac:dyDescent="0.25">
      <c r="A11796" s="1"/>
      <c r="B11796" s="2"/>
      <c r="BJ11796" s="3"/>
      <c r="BL11796" s="3"/>
      <c r="BN11796" s="3"/>
      <c r="BP11796" s="3"/>
    </row>
    <row r="11797" spans="1:68" x14ac:dyDescent="0.25">
      <c r="A11797" s="1"/>
      <c r="B11797" s="2"/>
      <c r="BJ11797" s="3"/>
      <c r="BL11797" s="3"/>
      <c r="BN11797" s="3"/>
      <c r="BP11797" s="3"/>
    </row>
    <row r="11798" spans="1:68" x14ac:dyDescent="0.25">
      <c r="A11798" s="1"/>
      <c r="B11798" s="2"/>
      <c r="BJ11798" s="3"/>
      <c r="BL11798" s="3"/>
      <c r="BN11798" s="3"/>
      <c r="BP11798" s="3"/>
    </row>
    <row r="11799" spans="1:68" x14ac:dyDescent="0.25">
      <c r="A11799" s="1"/>
      <c r="B11799" s="2"/>
      <c r="BJ11799" s="3"/>
      <c r="BL11799" s="3"/>
      <c r="BN11799" s="3"/>
      <c r="BP11799" s="3"/>
    </row>
    <row r="11800" spans="1:68" x14ac:dyDescent="0.25">
      <c r="A11800" s="1"/>
      <c r="B11800" s="2"/>
      <c r="BJ11800" s="3"/>
      <c r="BL11800" s="3"/>
      <c r="BN11800" s="3"/>
      <c r="BP11800" s="3"/>
    </row>
    <row r="11801" spans="1:68" x14ac:dyDescent="0.25">
      <c r="A11801" s="1"/>
      <c r="B11801" s="2"/>
      <c r="BJ11801" s="3"/>
      <c r="BL11801" s="3"/>
      <c r="BN11801" s="3"/>
      <c r="BP11801" s="3"/>
    </row>
    <row r="11802" spans="1:68" x14ac:dyDescent="0.25">
      <c r="A11802" s="1"/>
      <c r="B11802" s="2"/>
      <c r="BJ11802" s="3"/>
      <c r="BL11802" s="3"/>
      <c r="BN11802" s="3"/>
      <c r="BP11802" s="3"/>
    </row>
    <row r="11803" spans="1:68" x14ac:dyDescent="0.25">
      <c r="A11803" s="1"/>
      <c r="B11803" s="2"/>
      <c r="BJ11803" s="3"/>
      <c r="BL11803" s="3"/>
      <c r="BN11803" s="3"/>
      <c r="BP11803" s="3"/>
    </row>
    <row r="11804" spans="1:68" x14ac:dyDescent="0.25">
      <c r="A11804" s="1"/>
      <c r="B11804" s="2"/>
      <c r="BJ11804" s="3"/>
      <c r="BL11804" s="3"/>
      <c r="BN11804" s="3"/>
      <c r="BP11804" s="3"/>
    </row>
    <row r="11805" spans="1:68" x14ac:dyDescent="0.25">
      <c r="A11805" s="1"/>
      <c r="B11805" s="2"/>
      <c r="BJ11805" s="3"/>
      <c r="BL11805" s="3"/>
      <c r="BN11805" s="3"/>
      <c r="BP11805" s="3"/>
    </row>
    <row r="11806" spans="1:68" x14ac:dyDescent="0.25">
      <c r="A11806" s="1"/>
      <c r="B11806" s="2"/>
      <c r="BJ11806" s="3"/>
      <c r="BL11806" s="3"/>
      <c r="BN11806" s="3"/>
      <c r="BP11806" s="3"/>
    </row>
    <row r="11807" spans="1:68" x14ac:dyDescent="0.25">
      <c r="A11807" s="1"/>
      <c r="B11807" s="2"/>
      <c r="BJ11807" s="3"/>
      <c r="BL11807" s="3"/>
      <c r="BN11807" s="3"/>
      <c r="BP11807" s="3"/>
    </row>
    <row r="11808" spans="1:68" x14ac:dyDescent="0.25">
      <c r="A11808" s="1"/>
      <c r="B11808" s="2"/>
      <c r="BJ11808" s="3"/>
      <c r="BL11808" s="3"/>
      <c r="BN11808" s="3"/>
      <c r="BP11808" s="3"/>
    </row>
    <row r="11809" spans="1:68" x14ac:dyDescent="0.25">
      <c r="A11809" s="1"/>
      <c r="B11809" s="2"/>
      <c r="BJ11809" s="3"/>
      <c r="BL11809" s="3"/>
      <c r="BN11809" s="3"/>
      <c r="BP11809" s="3"/>
    </row>
    <row r="11810" spans="1:68" x14ac:dyDescent="0.25">
      <c r="A11810" s="1"/>
      <c r="B11810" s="2"/>
      <c r="BJ11810" s="3"/>
      <c r="BL11810" s="3"/>
      <c r="BN11810" s="3"/>
      <c r="BP11810" s="3"/>
    </row>
    <row r="11811" spans="1:68" x14ac:dyDescent="0.25">
      <c r="A11811" s="1"/>
      <c r="B11811" s="2"/>
      <c r="BJ11811" s="3"/>
      <c r="BL11811" s="3"/>
      <c r="BN11811" s="3"/>
      <c r="BP11811" s="3"/>
    </row>
    <row r="11812" spans="1:68" x14ac:dyDescent="0.25">
      <c r="A11812" s="1"/>
      <c r="B11812" s="2"/>
      <c r="BJ11812" s="3"/>
      <c r="BL11812" s="3"/>
      <c r="BN11812" s="3"/>
      <c r="BP11812" s="3"/>
    </row>
    <row r="11813" spans="1:68" x14ac:dyDescent="0.25">
      <c r="A11813" s="1"/>
      <c r="B11813" s="2"/>
      <c r="BJ11813" s="3"/>
      <c r="BL11813" s="3"/>
      <c r="BN11813" s="3"/>
      <c r="BP11813" s="3"/>
    </row>
    <row r="11814" spans="1:68" x14ac:dyDescent="0.25">
      <c r="A11814" s="1"/>
      <c r="B11814" s="2"/>
      <c r="BJ11814" s="3"/>
      <c r="BL11814" s="3"/>
      <c r="BN11814" s="3"/>
      <c r="BP11814" s="3"/>
    </row>
    <row r="11815" spans="1:68" x14ac:dyDescent="0.25">
      <c r="A11815" s="1"/>
      <c r="B11815" s="2"/>
      <c r="BJ11815" s="3"/>
      <c r="BL11815" s="3"/>
      <c r="BN11815" s="3"/>
      <c r="BP11815" s="3"/>
    </row>
    <row r="11816" spans="1:68" x14ac:dyDescent="0.25">
      <c r="A11816" s="1"/>
      <c r="B11816" s="2"/>
      <c r="BJ11816" s="3"/>
      <c r="BL11816" s="3"/>
      <c r="BN11816" s="3"/>
      <c r="BP11816" s="3"/>
    </row>
    <row r="11817" spans="1:68" x14ac:dyDescent="0.25">
      <c r="A11817" s="1"/>
      <c r="B11817" s="2"/>
      <c r="BJ11817" s="3"/>
      <c r="BL11817" s="3"/>
      <c r="BN11817" s="3"/>
      <c r="BP11817" s="3"/>
    </row>
    <row r="11818" spans="1:68" x14ac:dyDescent="0.25">
      <c r="A11818" s="1"/>
      <c r="B11818" s="2"/>
      <c r="BJ11818" s="3"/>
      <c r="BL11818" s="3"/>
      <c r="BN11818" s="3"/>
      <c r="BP11818" s="3"/>
    </row>
    <row r="11819" spans="1:68" x14ac:dyDescent="0.25">
      <c r="A11819" s="1"/>
      <c r="B11819" s="2"/>
      <c r="BJ11819" s="3"/>
      <c r="BL11819" s="3"/>
      <c r="BN11819" s="3"/>
      <c r="BP11819" s="3"/>
    </row>
    <row r="11820" spans="1:68" x14ac:dyDescent="0.25">
      <c r="A11820" s="1"/>
      <c r="B11820" s="2"/>
      <c r="BJ11820" s="3"/>
      <c r="BL11820" s="3"/>
      <c r="BN11820" s="3"/>
      <c r="BP11820" s="3"/>
    </row>
    <row r="11821" spans="1:68" x14ac:dyDescent="0.25">
      <c r="A11821" s="1"/>
      <c r="B11821" s="2"/>
      <c r="BJ11821" s="3"/>
      <c r="BL11821" s="3"/>
      <c r="BN11821" s="3"/>
      <c r="BP11821" s="3"/>
    </row>
    <row r="11822" spans="1:68" x14ac:dyDescent="0.25">
      <c r="A11822" s="1"/>
      <c r="B11822" s="2"/>
      <c r="BJ11822" s="3"/>
      <c r="BL11822" s="3"/>
      <c r="BN11822" s="3"/>
      <c r="BP11822" s="3"/>
    </row>
    <row r="11823" spans="1:68" x14ac:dyDescent="0.25">
      <c r="A11823" s="1"/>
      <c r="B11823" s="2"/>
      <c r="BJ11823" s="3"/>
      <c r="BL11823" s="3"/>
      <c r="BN11823" s="3"/>
      <c r="BP11823" s="3"/>
    </row>
    <row r="11824" spans="1:68" x14ac:dyDescent="0.25">
      <c r="A11824" s="1"/>
      <c r="B11824" s="2"/>
      <c r="BJ11824" s="3"/>
      <c r="BL11824" s="3"/>
      <c r="BN11824" s="3"/>
      <c r="BP11824" s="3"/>
    </row>
    <row r="11825" spans="1:68" x14ac:dyDescent="0.25">
      <c r="A11825" s="1"/>
      <c r="B11825" s="2"/>
      <c r="BJ11825" s="3"/>
      <c r="BL11825" s="3"/>
      <c r="BN11825" s="3"/>
      <c r="BP11825" s="3"/>
    </row>
    <row r="11826" spans="1:68" x14ac:dyDescent="0.25">
      <c r="A11826" s="1"/>
      <c r="B11826" s="2"/>
      <c r="BJ11826" s="3"/>
      <c r="BL11826" s="3"/>
      <c r="BN11826" s="3"/>
      <c r="BP11826" s="3"/>
    </row>
    <row r="11827" spans="1:68" x14ac:dyDescent="0.25">
      <c r="A11827" s="1"/>
      <c r="B11827" s="2"/>
      <c r="BJ11827" s="3"/>
      <c r="BL11827" s="3"/>
      <c r="BN11827" s="3"/>
      <c r="BP11827" s="3"/>
    </row>
    <row r="11828" spans="1:68" x14ac:dyDescent="0.25">
      <c r="A11828" s="1"/>
      <c r="B11828" s="2"/>
      <c r="BJ11828" s="3"/>
      <c r="BL11828" s="3"/>
      <c r="BN11828" s="3"/>
      <c r="BP11828" s="3"/>
    </row>
    <row r="11829" spans="1:68" x14ac:dyDescent="0.25">
      <c r="A11829" s="1"/>
      <c r="B11829" s="2"/>
      <c r="BJ11829" s="3"/>
      <c r="BL11829" s="3"/>
      <c r="BN11829" s="3"/>
      <c r="BP11829" s="3"/>
    </row>
    <row r="11830" spans="1:68" x14ac:dyDescent="0.25">
      <c r="A11830" s="1"/>
      <c r="B11830" s="2"/>
      <c r="BJ11830" s="3"/>
      <c r="BL11830" s="3"/>
      <c r="BN11830" s="3"/>
      <c r="BP11830" s="3"/>
    </row>
    <row r="11831" spans="1:68" x14ac:dyDescent="0.25">
      <c r="A11831" s="1"/>
      <c r="B11831" s="2"/>
      <c r="BJ11831" s="3"/>
      <c r="BL11831" s="3"/>
      <c r="BN11831" s="3"/>
      <c r="BP11831" s="3"/>
    </row>
    <row r="11832" spans="1:68" x14ac:dyDescent="0.25">
      <c r="A11832" s="1"/>
      <c r="B11832" s="2"/>
      <c r="BJ11832" s="3"/>
      <c r="BL11832" s="3"/>
      <c r="BN11832" s="3"/>
      <c r="BP11832" s="3"/>
    </row>
    <row r="11833" spans="1:68" x14ac:dyDescent="0.25">
      <c r="A11833" s="1"/>
      <c r="B11833" s="2"/>
      <c r="BJ11833" s="3"/>
      <c r="BL11833" s="3"/>
      <c r="BN11833" s="3"/>
      <c r="BP11833" s="3"/>
    </row>
    <row r="11834" spans="1:68" x14ac:dyDescent="0.25">
      <c r="A11834" s="1"/>
      <c r="B11834" s="2"/>
      <c r="BJ11834" s="3"/>
      <c r="BL11834" s="3"/>
      <c r="BN11834" s="3"/>
      <c r="BP11834" s="3"/>
    </row>
    <row r="11835" spans="1:68" x14ac:dyDescent="0.25">
      <c r="A11835" s="1"/>
      <c r="B11835" s="2"/>
      <c r="BJ11835" s="3"/>
      <c r="BL11835" s="3"/>
      <c r="BN11835" s="3"/>
      <c r="BP11835" s="3"/>
    </row>
    <row r="11836" spans="1:68" x14ac:dyDescent="0.25">
      <c r="A11836" s="1"/>
      <c r="B11836" s="2"/>
      <c r="BJ11836" s="3"/>
      <c r="BL11836" s="3"/>
      <c r="BN11836" s="3"/>
      <c r="BP11836" s="3"/>
    </row>
    <row r="11837" spans="1:68" x14ac:dyDescent="0.25">
      <c r="A11837" s="1"/>
      <c r="B11837" s="2"/>
      <c r="BJ11837" s="3"/>
      <c r="BL11837" s="3"/>
      <c r="BN11837" s="3"/>
      <c r="BP11837" s="3"/>
    </row>
    <row r="11838" spans="1:68" x14ac:dyDescent="0.25">
      <c r="A11838" s="1"/>
      <c r="B11838" s="2"/>
      <c r="BJ11838" s="3"/>
      <c r="BL11838" s="3"/>
      <c r="BN11838" s="3"/>
      <c r="BP11838" s="3"/>
    </row>
    <row r="11839" spans="1:68" x14ac:dyDescent="0.25">
      <c r="A11839" s="1"/>
      <c r="B11839" s="2"/>
      <c r="BJ11839" s="3"/>
      <c r="BL11839" s="3"/>
      <c r="BN11839" s="3"/>
      <c r="BP11839" s="3"/>
    </row>
    <row r="11840" spans="1:68" x14ac:dyDescent="0.25">
      <c r="A11840" s="1"/>
      <c r="B11840" s="2"/>
      <c r="BJ11840" s="3"/>
      <c r="BL11840" s="3"/>
      <c r="BN11840" s="3"/>
      <c r="BP11840" s="3"/>
    </row>
    <row r="11841" spans="1:68" x14ac:dyDescent="0.25">
      <c r="A11841" s="1"/>
      <c r="B11841" s="2"/>
      <c r="BJ11841" s="3"/>
      <c r="BL11841" s="3"/>
      <c r="BN11841" s="3"/>
      <c r="BP11841" s="3"/>
    </row>
    <row r="11842" spans="1:68" x14ac:dyDescent="0.25">
      <c r="A11842" s="1"/>
      <c r="B11842" s="2"/>
      <c r="BJ11842" s="3"/>
      <c r="BL11842" s="3"/>
      <c r="BN11842" s="3"/>
      <c r="BP11842" s="3"/>
    </row>
    <row r="11843" spans="1:68" x14ac:dyDescent="0.25">
      <c r="A11843" s="1"/>
      <c r="B11843" s="2"/>
      <c r="BJ11843" s="3"/>
      <c r="BL11843" s="3"/>
      <c r="BN11843" s="3"/>
      <c r="BP11843" s="3"/>
    </row>
    <row r="11844" spans="1:68" x14ac:dyDescent="0.25">
      <c r="A11844" s="1"/>
      <c r="B11844" s="2"/>
      <c r="BJ11844" s="3"/>
      <c r="BL11844" s="3"/>
      <c r="BN11844" s="3"/>
      <c r="BP11844" s="3"/>
    </row>
    <row r="11845" spans="1:68" x14ac:dyDescent="0.25">
      <c r="A11845" s="1"/>
      <c r="B11845" s="2"/>
      <c r="BJ11845" s="3"/>
      <c r="BL11845" s="3"/>
      <c r="BN11845" s="3"/>
      <c r="BP11845" s="3"/>
    </row>
    <row r="11846" spans="1:68" x14ac:dyDescent="0.25">
      <c r="A11846" s="1"/>
      <c r="B11846" s="2"/>
      <c r="BJ11846" s="3"/>
      <c r="BL11846" s="3"/>
      <c r="BN11846" s="3"/>
      <c r="BP11846" s="3"/>
    </row>
    <row r="11847" spans="1:68" x14ac:dyDescent="0.25">
      <c r="A11847" s="1"/>
      <c r="B11847" s="2"/>
      <c r="BJ11847" s="3"/>
      <c r="BL11847" s="3"/>
      <c r="BN11847" s="3"/>
      <c r="BP11847" s="3"/>
    </row>
    <row r="11848" spans="1:68" x14ac:dyDescent="0.25">
      <c r="A11848" s="1"/>
      <c r="B11848" s="2"/>
      <c r="BJ11848" s="3"/>
      <c r="BL11848" s="3"/>
      <c r="BN11848" s="3"/>
      <c r="BP11848" s="3"/>
    </row>
    <row r="11849" spans="1:68" x14ac:dyDescent="0.25">
      <c r="A11849" s="1"/>
      <c r="B11849" s="2"/>
      <c r="BJ11849" s="3"/>
      <c r="BL11849" s="3"/>
      <c r="BN11849" s="3"/>
      <c r="BP11849" s="3"/>
    </row>
    <row r="11850" spans="1:68" x14ac:dyDescent="0.25">
      <c r="A11850" s="1"/>
      <c r="B11850" s="2"/>
      <c r="BJ11850" s="3"/>
      <c r="BL11850" s="3"/>
      <c r="BN11850" s="3"/>
      <c r="BP11850" s="3"/>
    </row>
    <row r="11851" spans="1:68" x14ac:dyDescent="0.25">
      <c r="A11851" s="1"/>
      <c r="B11851" s="2"/>
      <c r="BJ11851" s="3"/>
      <c r="BL11851" s="3"/>
      <c r="BN11851" s="3"/>
      <c r="BP11851" s="3"/>
    </row>
    <row r="11852" spans="1:68" x14ac:dyDescent="0.25">
      <c r="A11852" s="1"/>
      <c r="B11852" s="2"/>
      <c r="BJ11852" s="3"/>
      <c r="BL11852" s="3"/>
      <c r="BN11852" s="3"/>
      <c r="BP11852" s="3"/>
    </row>
    <row r="11853" spans="1:68" x14ac:dyDescent="0.25">
      <c r="A11853" s="1"/>
      <c r="B11853" s="2"/>
      <c r="BJ11853" s="3"/>
      <c r="BL11853" s="3"/>
      <c r="BN11853" s="3"/>
      <c r="BP11853" s="3"/>
    </row>
    <row r="11854" spans="1:68" x14ac:dyDescent="0.25">
      <c r="A11854" s="1"/>
      <c r="B11854" s="2"/>
      <c r="BJ11854" s="3"/>
      <c r="BL11854" s="3"/>
      <c r="BN11854" s="3"/>
      <c r="BP11854" s="3"/>
    </row>
    <row r="11855" spans="1:68" x14ac:dyDescent="0.25">
      <c r="A11855" s="1"/>
      <c r="B11855" s="2"/>
      <c r="BJ11855" s="3"/>
      <c r="BL11855" s="3"/>
      <c r="BN11855" s="3"/>
      <c r="BP11855" s="3"/>
    </row>
    <row r="11856" spans="1:68" x14ac:dyDescent="0.25">
      <c r="A11856" s="1"/>
      <c r="B11856" s="2"/>
      <c r="BJ11856" s="3"/>
      <c r="BL11856" s="3"/>
      <c r="BN11856" s="3"/>
      <c r="BP11856" s="3"/>
    </row>
    <row r="11857" spans="1:68" x14ac:dyDescent="0.25">
      <c r="A11857" s="1"/>
      <c r="B11857" s="2"/>
      <c r="BJ11857" s="3"/>
      <c r="BL11857" s="3"/>
      <c r="BN11857" s="3"/>
      <c r="BP11857" s="3"/>
    </row>
    <row r="11858" spans="1:68" x14ac:dyDescent="0.25">
      <c r="A11858" s="1"/>
      <c r="B11858" s="2"/>
      <c r="BJ11858" s="3"/>
      <c r="BL11858" s="3"/>
      <c r="BN11858" s="3"/>
      <c r="BP11858" s="3"/>
    </row>
    <row r="11859" spans="1:68" x14ac:dyDescent="0.25">
      <c r="A11859" s="1"/>
      <c r="B11859" s="2"/>
      <c r="BJ11859" s="3"/>
      <c r="BL11859" s="3"/>
      <c r="BN11859" s="3"/>
      <c r="BP11859" s="3"/>
    </row>
    <row r="11860" spans="1:68" x14ac:dyDescent="0.25">
      <c r="A11860" s="1"/>
      <c r="B11860" s="2"/>
      <c r="BJ11860" s="3"/>
      <c r="BL11860" s="3"/>
      <c r="BN11860" s="3"/>
      <c r="BP11860" s="3"/>
    </row>
    <row r="11861" spans="1:68" x14ac:dyDescent="0.25">
      <c r="A11861" s="1"/>
      <c r="B11861" s="2"/>
      <c r="BJ11861" s="3"/>
      <c r="BL11861" s="3"/>
      <c r="BN11861" s="3"/>
      <c r="BP11861" s="3"/>
    </row>
    <row r="11862" spans="1:68" x14ac:dyDescent="0.25">
      <c r="A11862" s="1"/>
      <c r="B11862" s="2"/>
      <c r="BJ11862" s="3"/>
      <c r="BL11862" s="3"/>
      <c r="BN11862" s="3"/>
      <c r="BP11862" s="3"/>
    </row>
    <row r="11863" spans="1:68" x14ac:dyDescent="0.25">
      <c r="A11863" s="1"/>
      <c r="B11863" s="2"/>
      <c r="BJ11863" s="3"/>
      <c r="BL11863" s="3"/>
      <c r="BN11863" s="3"/>
      <c r="BP11863" s="3"/>
    </row>
    <row r="11864" spans="1:68" x14ac:dyDescent="0.25">
      <c r="A11864" s="1"/>
      <c r="B11864" s="2"/>
      <c r="BJ11864" s="3"/>
      <c r="BL11864" s="3"/>
      <c r="BN11864" s="3"/>
      <c r="BP11864" s="3"/>
    </row>
    <row r="11865" spans="1:68" x14ac:dyDescent="0.25">
      <c r="A11865" s="1"/>
      <c r="B11865" s="2"/>
      <c r="BJ11865" s="3"/>
      <c r="BL11865" s="3"/>
      <c r="BN11865" s="3"/>
      <c r="BP11865" s="3"/>
    </row>
    <row r="11866" spans="1:68" x14ac:dyDescent="0.25">
      <c r="A11866" s="1"/>
      <c r="B11866" s="2"/>
      <c r="BJ11866" s="3"/>
      <c r="BL11866" s="3"/>
      <c r="BN11866" s="3"/>
      <c r="BP11866" s="3"/>
    </row>
    <row r="11867" spans="1:68" x14ac:dyDescent="0.25">
      <c r="A11867" s="1"/>
      <c r="B11867" s="2"/>
      <c r="BJ11867" s="3"/>
      <c r="BL11867" s="3"/>
      <c r="BN11867" s="3"/>
      <c r="BP11867" s="3"/>
    </row>
    <row r="11868" spans="1:68" x14ac:dyDescent="0.25">
      <c r="A11868" s="1"/>
      <c r="B11868" s="2"/>
      <c r="BJ11868" s="3"/>
      <c r="BL11868" s="3"/>
      <c r="BN11868" s="3"/>
      <c r="BP11868" s="3"/>
    </row>
    <row r="11869" spans="1:68" x14ac:dyDescent="0.25">
      <c r="A11869" s="1"/>
      <c r="B11869" s="2"/>
      <c r="BJ11869" s="3"/>
      <c r="BL11869" s="3"/>
      <c r="BN11869" s="3"/>
      <c r="BP11869" s="3"/>
    </row>
    <row r="11870" spans="1:68" x14ac:dyDescent="0.25">
      <c r="A11870" s="1"/>
      <c r="B11870" s="2"/>
      <c r="BJ11870" s="3"/>
      <c r="BL11870" s="3"/>
      <c r="BN11870" s="3"/>
      <c r="BP11870" s="3"/>
    </row>
    <row r="11871" spans="1:68" x14ac:dyDescent="0.25">
      <c r="A11871" s="1"/>
      <c r="B11871" s="2"/>
      <c r="BJ11871" s="3"/>
      <c r="BL11871" s="3"/>
      <c r="BN11871" s="3"/>
      <c r="BP11871" s="3"/>
    </row>
    <row r="11872" spans="1:68" x14ac:dyDescent="0.25">
      <c r="A11872" s="1"/>
      <c r="B11872" s="2"/>
      <c r="BJ11872" s="3"/>
      <c r="BL11872" s="3"/>
      <c r="BN11872" s="3"/>
      <c r="BP11872" s="3"/>
    </row>
    <row r="11873" spans="1:68" x14ac:dyDescent="0.25">
      <c r="A11873" s="1"/>
      <c r="B11873" s="2"/>
      <c r="BJ11873" s="3"/>
      <c r="BL11873" s="3"/>
      <c r="BN11873" s="3"/>
      <c r="BP11873" s="3"/>
    </row>
    <row r="11874" spans="1:68" x14ac:dyDescent="0.25">
      <c r="A11874" s="1"/>
      <c r="B11874" s="2"/>
      <c r="BJ11874" s="3"/>
      <c r="BL11874" s="3"/>
      <c r="BN11874" s="3"/>
      <c r="BP11874" s="3"/>
    </row>
    <row r="11875" spans="1:68" x14ac:dyDescent="0.25">
      <c r="A11875" s="1"/>
      <c r="B11875" s="2"/>
      <c r="BJ11875" s="3"/>
      <c r="BL11875" s="3"/>
      <c r="BN11875" s="3"/>
      <c r="BP11875" s="3"/>
    </row>
    <row r="11876" spans="1:68" x14ac:dyDescent="0.25">
      <c r="A11876" s="1"/>
      <c r="B11876" s="2"/>
      <c r="BJ11876" s="3"/>
      <c r="BL11876" s="3"/>
      <c r="BN11876" s="3"/>
      <c r="BP11876" s="3"/>
    </row>
    <row r="11877" spans="1:68" x14ac:dyDescent="0.25">
      <c r="A11877" s="1"/>
      <c r="B11877" s="2"/>
      <c r="BJ11877" s="3"/>
      <c r="BL11877" s="3"/>
      <c r="BN11877" s="3"/>
      <c r="BP11877" s="3"/>
    </row>
    <row r="11878" spans="1:68" x14ac:dyDescent="0.25">
      <c r="A11878" s="1"/>
      <c r="B11878" s="2"/>
      <c r="BJ11878" s="3"/>
      <c r="BL11878" s="3"/>
      <c r="BN11878" s="3"/>
      <c r="BP11878" s="3"/>
    </row>
    <row r="11879" spans="1:68" x14ac:dyDescent="0.25">
      <c r="A11879" s="1"/>
      <c r="B11879" s="2"/>
      <c r="BJ11879" s="3"/>
      <c r="BL11879" s="3"/>
      <c r="BN11879" s="3"/>
      <c r="BP11879" s="3"/>
    </row>
    <row r="11880" spans="1:68" x14ac:dyDescent="0.25">
      <c r="A11880" s="1"/>
      <c r="B11880" s="2"/>
      <c r="BJ11880" s="3"/>
      <c r="BL11880" s="3"/>
      <c r="BN11880" s="3"/>
      <c r="BP11880" s="3"/>
    </row>
    <row r="11881" spans="1:68" x14ac:dyDescent="0.25">
      <c r="A11881" s="1"/>
      <c r="B11881" s="2"/>
      <c r="BJ11881" s="3"/>
      <c r="BL11881" s="3"/>
      <c r="BN11881" s="3"/>
      <c r="BP11881" s="3"/>
    </row>
    <row r="11882" spans="1:68" x14ac:dyDescent="0.25">
      <c r="A11882" s="1"/>
      <c r="B11882" s="2"/>
      <c r="BJ11882" s="3"/>
      <c r="BL11882" s="3"/>
      <c r="BN11882" s="3"/>
      <c r="BP11882" s="3"/>
    </row>
    <row r="11883" spans="1:68" x14ac:dyDescent="0.25">
      <c r="A11883" s="1"/>
      <c r="B11883" s="2"/>
      <c r="BJ11883" s="3"/>
      <c r="BL11883" s="3"/>
      <c r="BN11883" s="3"/>
      <c r="BP11883" s="3"/>
    </row>
    <row r="11884" spans="1:68" x14ac:dyDescent="0.25">
      <c r="A11884" s="1"/>
      <c r="B11884" s="2"/>
      <c r="BJ11884" s="3"/>
      <c r="BL11884" s="3"/>
      <c r="BN11884" s="3"/>
      <c r="BP11884" s="3"/>
    </row>
    <row r="11885" spans="1:68" x14ac:dyDescent="0.25">
      <c r="A11885" s="1"/>
      <c r="B11885" s="2"/>
      <c r="BJ11885" s="3"/>
      <c r="BL11885" s="3"/>
      <c r="BN11885" s="3"/>
      <c r="BP11885" s="3"/>
    </row>
    <row r="11886" spans="1:68" x14ac:dyDescent="0.25">
      <c r="A11886" s="1"/>
      <c r="B11886" s="2"/>
      <c r="BJ11886" s="3"/>
      <c r="BL11886" s="3"/>
      <c r="BN11886" s="3"/>
      <c r="BP11886" s="3"/>
    </row>
    <row r="11887" spans="1:68" x14ac:dyDescent="0.25">
      <c r="A11887" s="1"/>
      <c r="B11887" s="2"/>
      <c r="BJ11887" s="3"/>
      <c r="BL11887" s="3"/>
      <c r="BN11887" s="3"/>
      <c r="BP11887" s="3"/>
    </row>
    <row r="11888" spans="1:68" x14ac:dyDescent="0.25">
      <c r="A11888" s="1"/>
      <c r="B11888" s="2"/>
      <c r="BJ11888" s="3"/>
      <c r="BL11888" s="3"/>
      <c r="BN11888" s="3"/>
      <c r="BP11888" s="3"/>
    </row>
    <row r="11889" spans="1:68" x14ac:dyDescent="0.25">
      <c r="A11889" s="1"/>
      <c r="B11889" s="2"/>
      <c r="BJ11889" s="3"/>
      <c r="BL11889" s="3"/>
      <c r="BN11889" s="3"/>
      <c r="BP11889" s="3"/>
    </row>
    <row r="11890" spans="1:68" x14ac:dyDescent="0.25">
      <c r="A11890" s="1"/>
      <c r="B11890" s="2"/>
      <c r="BJ11890" s="3"/>
      <c r="BL11890" s="3"/>
      <c r="BN11890" s="3"/>
      <c r="BP11890" s="3"/>
    </row>
    <row r="11891" spans="1:68" x14ac:dyDescent="0.25">
      <c r="A11891" s="1"/>
      <c r="B11891" s="2"/>
      <c r="BJ11891" s="3"/>
      <c r="BL11891" s="3"/>
      <c r="BN11891" s="3"/>
      <c r="BP11891" s="3"/>
    </row>
    <row r="11892" spans="1:68" x14ac:dyDescent="0.25">
      <c r="A11892" s="1"/>
      <c r="B11892" s="2"/>
      <c r="BJ11892" s="3"/>
      <c r="BL11892" s="3"/>
      <c r="BN11892" s="3"/>
      <c r="BP11892" s="3"/>
    </row>
    <row r="11893" spans="1:68" x14ac:dyDescent="0.25">
      <c r="A11893" s="1"/>
      <c r="B11893" s="2"/>
      <c r="BJ11893" s="3"/>
      <c r="BL11893" s="3"/>
      <c r="BN11893" s="3"/>
      <c r="BP11893" s="3"/>
    </row>
    <row r="11894" spans="1:68" x14ac:dyDescent="0.25">
      <c r="A11894" s="1"/>
      <c r="B11894" s="2"/>
      <c r="BJ11894" s="3"/>
      <c r="BL11894" s="3"/>
      <c r="BN11894" s="3"/>
      <c r="BP11894" s="3"/>
    </row>
    <row r="11895" spans="1:68" x14ac:dyDescent="0.25">
      <c r="A11895" s="1"/>
      <c r="B11895" s="2"/>
      <c r="BJ11895" s="3"/>
      <c r="BL11895" s="3"/>
      <c r="BN11895" s="3"/>
      <c r="BP11895" s="3"/>
    </row>
    <row r="11896" spans="1:68" x14ac:dyDescent="0.25">
      <c r="A11896" s="1"/>
      <c r="B11896" s="2"/>
      <c r="BJ11896" s="3"/>
      <c r="BL11896" s="3"/>
      <c r="BN11896" s="3"/>
      <c r="BP11896" s="3"/>
    </row>
    <row r="11897" spans="1:68" x14ac:dyDescent="0.25">
      <c r="A11897" s="1"/>
      <c r="B11897" s="2"/>
      <c r="BJ11897" s="3"/>
      <c r="BL11897" s="3"/>
      <c r="BN11897" s="3"/>
      <c r="BP11897" s="3"/>
    </row>
    <row r="11898" spans="1:68" x14ac:dyDescent="0.25">
      <c r="A11898" s="1"/>
      <c r="B11898" s="2"/>
      <c r="BJ11898" s="3"/>
      <c r="BL11898" s="3"/>
      <c r="BN11898" s="3"/>
      <c r="BP11898" s="3"/>
    </row>
    <row r="11899" spans="1:68" x14ac:dyDescent="0.25">
      <c r="A11899" s="1"/>
      <c r="B11899" s="2"/>
      <c r="BJ11899" s="3"/>
      <c r="BL11899" s="3"/>
      <c r="BN11899" s="3"/>
      <c r="BP11899" s="3"/>
    </row>
    <row r="11900" spans="1:68" x14ac:dyDescent="0.25">
      <c r="A11900" s="1"/>
      <c r="B11900" s="2"/>
      <c r="BJ11900" s="3"/>
      <c r="BL11900" s="3"/>
      <c r="BN11900" s="3"/>
      <c r="BP11900" s="3"/>
    </row>
    <row r="11901" spans="1:68" x14ac:dyDescent="0.25">
      <c r="A11901" s="1"/>
      <c r="B11901" s="2"/>
      <c r="BJ11901" s="3"/>
      <c r="BL11901" s="3"/>
      <c r="BN11901" s="3"/>
      <c r="BP11901" s="3"/>
    </row>
    <row r="11902" spans="1:68" x14ac:dyDescent="0.25">
      <c r="A11902" s="1"/>
      <c r="B11902" s="2"/>
      <c r="BJ11902" s="3"/>
      <c r="BL11902" s="3"/>
      <c r="BN11902" s="3"/>
      <c r="BP11902" s="3"/>
    </row>
    <row r="11903" spans="1:68" x14ac:dyDescent="0.25">
      <c r="A11903" s="1"/>
      <c r="B11903" s="2"/>
      <c r="BJ11903" s="3"/>
      <c r="BL11903" s="3"/>
      <c r="BN11903" s="3"/>
      <c r="BP11903" s="3"/>
    </row>
    <row r="11904" spans="1:68" x14ac:dyDescent="0.25">
      <c r="A11904" s="1"/>
      <c r="B11904" s="2"/>
      <c r="BJ11904" s="3"/>
      <c r="BL11904" s="3"/>
      <c r="BN11904" s="3"/>
      <c r="BP11904" s="3"/>
    </row>
    <row r="11905" spans="1:68" x14ac:dyDescent="0.25">
      <c r="A11905" s="1"/>
      <c r="B11905" s="2"/>
      <c r="BJ11905" s="3"/>
      <c r="BL11905" s="3"/>
      <c r="BN11905" s="3"/>
      <c r="BP11905" s="3"/>
    </row>
    <row r="11906" spans="1:68" x14ac:dyDescent="0.25">
      <c r="A11906" s="1"/>
      <c r="B11906" s="2"/>
      <c r="BJ11906" s="3"/>
      <c r="BL11906" s="3"/>
      <c r="BN11906" s="3"/>
      <c r="BP11906" s="3"/>
    </row>
    <row r="11907" spans="1:68" x14ac:dyDescent="0.25">
      <c r="A11907" s="1"/>
      <c r="B11907" s="2"/>
      <c r="BJ11907" s="3"/>
      <c r="BL11907" s="3"/>
      <c r="BN11907" s="3"/>
      <c r="BP11907" s="3"/>
    </row>
    <row r="11908" spans="1:68" x14ac:dyDescent="0.25">
      <c r="A11908" s="1"/>
      <c r="B11908" s="2"/>
      <c r="BJ11908" s="3"/>
      <c r="BL11908" s="3"/>
      <c r="BN11908" s="3"/>
      <c r="BP11908" s="3"/>
    </row>
    <row r="11909" spans="1:68" x14ac:dyDescent="0.25">
      <c r="A11909" s="1"/>
      <c r="B11909" s="2"/>
      <c r="BJ11909" s="3"/>
      <c r="BL11909" s="3"/>
      <c r="BN11909" s="3"/>
      <c r="BP11909" s="3"/>
    </row>
    <row r="11910" spans="1:68" x14ac:dyDescent="0.25">
      <c r="A11910" s="1"/>
      <c r="B11910" s="2"/>
      <c r="BJ11910" s="3"/>
      <c r="BL11910" s="3"/>
      <c r="BN11910" s="3"/>
      <c r="BP11910" s="3"/>
    </row>
    <row r="11911" spans="1:68" x14ac:dyDescent="0.25">
      <c r="A11911" s="1"/>
      <c r="B11911" s="2"/>
      <c r="BJ11911" s="3"/>
      <c r="BL11911" s="3"/>
      <c r="BN11911" s="3"/>
      <c r="BP11911" s="3"/>
    </row>
    <row r="11912" spans="1:68" x14ac:dyDescent="0.25">
      <c r="A11912" s="1"/>
      <c r="B11912" s="2"/>
      <c r="BJ11912" s="3"/>
      <c r="BL11912" s="3"/>
      <c r="BN11912" s="3"/>
      <c r="BP11912" s="3"/>
    </row>
    <row r="11913" spans="1:68" x14ac:dyDescent="0.25">
      <c r="A11913" s="1"/>
      <c r="B11913" s="2"/>
      <c r="BJ11913" s="3"/>
      <c r="BL11913" s="3"/>
      <c r="BN11913" s="3"/>
      <c r="BP11913" s="3"/>
    </row>
    <row r="11914" spans="1:68" x14ac:dyDescent="0.25">
      <c r="A11914" s="1"/>
      <c r="B11914" s="2"/>
      <c r="BJ11914" s="3"/>
      <c r="BL11914" s="3"/>
      <c r="BN11914" s="3"/>
      <c r="BP11914" s="3"/>
    </row>
    <row r="11915" spans="1:68" x14ac:dyDescent="0.25">
      <c r="A11915" s="1"/>
      <c r="B11915" s="2"/>
      <c r="BJ11915" s="3"/>
      <c r="BL11915" s="3"/>
      <c r="BN11915" s="3"/>
      <c r="BP11915" s="3"/>
    </row>
    <row r="11916" spans="1:68" x14ac:dyDescent="0.25">
      <c r="A11916" s="1"/>
      <c r="B11916" s="2"/>
      <c r="BJ11916" s="3"/>
      <c r="BL11916" s="3"/>
      <c r="BN11916" s="3"/>
      <c r="BP11916" s="3"/>
    </row>
    <row r="11917" spans="1:68" x14ac:dyDescent="0.25">
      <c r="A11917" s="1"/>
      <c r="B11917" s="2"/>
      <c r="BJ11917" s="3"/>
      <c r="BL11917" s="3"/>
      <c r="BN11917" s="3"/>
      <c r="BP11917" s="3"/>
    </row>
    <row r="11918" spans="1:68" x14ac:dyDescent="0.25">
      <c r="A11918" s="1"/>
      <c r="B11918" s="2"/>
      <c r="BJ11918" s="3"/>
      <c r="BL11918" s="3"/>
      <c r="BN11918" s="3"/>
      <c r="BP11918" s="3"/>
    </row>
    <row r="11919" spans="1:68" x14ac:dyDescent="0.25">
      <c r="A11919" s="1"/>
      <c r="B11919" s="2"/>
      <c r="BJ11919" s="3"/>
      <c r="BL11919" s="3"/>
      <c r="BN11919" s="3"/>
      <c r="BP11919" s="3"/>
    </row>
    <row r="11920" spans="1:68" x14ac:dyDescent="0.25">
      <c r="A11920" s="1"/>
      <c r="B11920" s="2"/>
      <c r="BJ11920" s="3"/>
      <c r="BL11920" s="3"/>
      <c r="BN11920" s="3"/>
      <c r="BP11920" s="3"/>
    </row>
    <row r="11921" spans="1:68" x14ac:dyDescent="0.25">
      <c r="A11921" s="1"/>
      <c r="B11921" s="2"/>
      <c r="BJ11921" s="3"/>
      <c r="BL11921" s="3"/>
      <c r="BN11921" s="3"/>
      <c r="BP11921" s="3"/>
    </row>
    <row r="11922" spans="1:68" x14ac:dyDescent="0.25">
      <c r="A11922" s="1"/>
      <c r="B11922" s="2"/>
      <c r="BJ11922" s="3"/>
      <c r="BL11922" s="3"/>
      <c r="BN11922" s="3"/>
      <c r="BP11922" s="3"/>
    </row>
    <row r="11923" spans="1:68" x14ac:dyDescent="0.25">
      <c r="A11923" s="1"/>
      <c r="B11923" s="2"/>
      <c r="BJ11923" s="3"/>
      <c r="BL11923" s="3"/>
      <c r="BN11923" s="3"/>
      <c r="BP11923" s="3"/>
    </row>
    <row r="11924" spans="1:68" x14ac:dyDescent="0.25">
      <c r="A11924" s="1"/>
      <c r="B11924" s="2"/>
      <c r="BJ11924" s="3"/>
      <c r="BL11924" s="3"/>
      <c r="BN11924" s="3"/>
      <c r="BP11924" s="3"/>
    </row>
    <row r="11925" spans="1:68" x14ac:dyDescent="0.25">
      <c r="A11925" s="1"/>
      <c r="B11925" s="2"/>
      <c r="BJ11925" s="3"/>
      <c r="BL11925" s="3"/>
      <c r="BN11925" s="3"/>
      <c r="BP11925" s="3"/>
    </row>
    <row r="11926" spans="1:68" x14ac:dyDescent="0.25">
      <c r="A11926" s="1"/>
      <c r="B11926" s="2"/>
      <c r="BJ11926" s="3"/>
      <c r="BL11926" s="3"/>
      <c r="BN11926" s="3"/>
      <c r="BP11926" s="3"/>
    </row>
    <row r="11927" spans="1:68" x14ac:dyDescent="0.25">
      <c r="A11927" s="1"/>
      <c r="B11927" s="2"/>
      <c r="BJ11927" s="3"/>
      <c r="BL11927" s="3"/>
      <c r="BN11927" s="3"/>
      <c r="BP11927" s="3"/>
    </row>
    <row r="11928" spans="1:68" x14ac:dyDescent="0.25">
      <c r="A11928" s="1"/>
      <c r="B11928" s="2"/>
      <c r="BJ11928" s="3"/>
      <c r="BL11928" s="3"/>
      <c r="BN11928" s="3"/>
      <c r="BP11928" s="3"/>
    </row>
    <row r="11929" spans="1:68" x14ac:dyDescent="0.25">
      <c r="A11929" s="1"/>
      <c r="B11929" s="2"/>
      <c r="BJ11929" s="3"/>
      <c r="BL11929" s="3"/>
      <c r="BN11929" s="3"/>
      <c r="BP11929" s="3"/>
    </row>
    <row r="11930" spans="1:68" x14ac:dyDescent="0.25">
      <c r="A11930" s="1"/>
      <c r="B11930" s="2"/>
      <c r="BJ11930" s="3"/>
      <c r="BL11930" s="3"/>
      <c r="BN11930" s="3"/>
      <c r="BP11930" s="3"/>
    </row>
    <row r="11931" spans="1:68" x14ac:dyDescent="0.25">
      <c r="A11931" s="1"/>
      <c r="B11931" s="2"/>
      <c r="BJ11931" s="3"/>
      <c r="BL11931" s="3"/>
      <c r="BN11931" s="3"/>
      <c r="BP11931" s="3"/>
    </row>
    <row r="11932" spans="1:68" x14ac:dyDescent="0.25">
      <c r="A11932" s="1"/>
      <c r="B11932" s="2"/>
      <c r="BJ11932" s="3"/>
      <c r="BL11932" s="3"/>
      <c r="BN11932" s="3"/>
      <c r="BP11932" s="3"/>
    </row>
    <row r="11933" spans="1:68" x14ac:dyDescent="0.25">
      <c r="A11933" s="1"/>
      <c r="B11933" s="2"/>
      <c r="BJ11933" s="3"/>
      <c r="BL11933" s="3"/>
      <c r="BN11933" s="3"/>
      <c r="BP11933" s="3"/>
    </row>
    <row r="11934" spans="1:68" x14ac:dyDescent="0.25">
      <c r="A11934" s="1"/>
      <c r="B11934" s="2"/>
      <c r="BJ11934" s="3"/>
      <c r="BL11934" s="3"/>
      <c r="BN11934" s="3"/>
      <c r="BP11934" s="3"/>
    </row>
    <row r="11935" spans="1:68" x14ac:dyDescent="0.25">
      <c r="A11935" s="1"/>
      <c r="B11935" s="2"/>
      <c r="BJ11935" s="3"/>
      <c r="BL11935" s="3"/>
      <c r="BN11935" s="3"/>
      <c r="BP11935" s="3"/>
    </row>
    <row r="11936" spans="1:68" x14ac:dyDescent="0.25">
      <c r="A11936" s="1"/>
      <c r="B11936" s="2"/>
      <c r="BJ11936" s="3"/>
      <c r="BL11936" s="3"/>
      <c r="BN11936" s="3"/>
      <c r="BP11936" s="3"/>
    </row>
    <row r="11937" spans="1:68" x14ac:dyDescent="0.25">
      <c r="A11937" s="1"/>
      <c r="B11937" s="2"/>
      <c r="BJ11937" s="3"/>
      <c r="BL11937" s="3"/>
      <c r="BN11937" s="3"/>
      <c r="BP11937" s="3"/>
    </row>
    <row r="11938" spans="1:68" x14ac:dyDescent="0.25">
      <c r="A11938" s="1"/>
      <c r="B11938" s="2"/>
      <c r="BJ11938" s="3"/>
      <c r="BL11938" s="3"/>
      <c r="BN11938" s="3"/>
      <c r="BP11938" s="3"/>
    </row>
    <row r="11939" spans="1:68" x14ac:dyDescent="0.25">
      <c r="A11939" s="1"/>
      <c r="B11939" s="2"/>
      <c r="BJ11939" s="3"/>
      <c r="BL11939" s="3"/>
      <c r="BN11939" s="3"/>
      <c r="BP11939" s="3"/>
    </row>
    <row r="11940" spans="1:68" x14ac:dyDescent="0.25">
      <c r="A11940" s="1"/>
      <c r="B11940" s="2"/>
      <c r="BJ11940" s="3"/>
      <c r="BL11940" s="3"/>
      <c r="BN11940" s="3"/>
      <c r="BP11940" s="3"/>
    </row>
    <row r="11941" spans="1:68" x14ac:dyDescent="0.25">
      <c r="A11941" s="1"/>
      <c r="B11941" s="2"/>
      <c r="BJ11941" s="3"/>
      <c r="BL11941" s="3"/>
      <c r="BN11941" s="3"/>
      <c r="BP11941" s="3"/>
    </row>
    <row r="11942" spans="1:68" x14ac:dyDescent="0.25">
      <c r="A11942" s="1"/>
      <c r="B11942" s="2"/>
      <c r="BJ11942" s="3"/>
      <c r="BL11942" s="3"/>
      <c r="BN11942" s="3"/>
      <c r="BP11942" s="3"/>
    </row>
    <row r="11943" spans="1:68" x14ac:dyDescent="0.25">
      <c r="A11943" s="1"/>
      <c r="B11943" s="2"/>
      <c r="BJ11943" s="3"/>
      <c r="BL11943" s="3"/>
      <c r="BN11943" s="3"/>
      <c r="BP11943" s="3"/>
    </row>
    <row r="11944" spans="1:68" x14ac:dyDescent="0.25">
      <c r="A11944" s="1"/>
      <c r="B11944" s="2"/>
      <c r="BJ11944" s="3"/>
      <c r="BL11944" s="3"/>
      <c r="BN11944" s="3"/>
      <c r="BP11944" s="3"/>
    </row>
    <row r="11945" spans="1:68" x14ac:dyDescent="0.25">
      <c r="A11945" s="1"/>
      <c r="B11945" s="2"/>
      <c r="BJ11945" s="3"/>
      <c r="BL11945" s="3"/>
      <c r="BN11945" s="3"/>
      <c r="BP11945" s="3"/>
    </row>
    <row r="11946" spans="1:68" x14ac:dyDescent="0.25">
      <c r="A11946" s="1"/>
      <c r="B11946" s="2"/>
      <c r="BJ11946" s="3"/>
      <c r="BL11946" s="3"/>
      <c r="BN11946" s="3"/>
      <c r="BP11946" s="3"/>
    </row>
    <row r="11947" spans="1:68" x14ac:dyDescent="0.25">
      <c r="A11947" s="1"/>
      <c r="B11947" s="2"/>
      <c r="BJ11947" s="3"/>
      <c r="BL11947" s="3"/>
      <c r="BN11947" s="3"/>
      <c r="BP11947" s="3"/>
    </row>
    <row r="11948" spans="1:68" x14ac:dyDescent="0.25">
      <c r="A11948" s="1"/>
      <c r="B11948" s="2"/>
      <c r="BJ11948" s="3"/>
      <c r="BL11948" s="3"/>
      <c r="BN11948" s="3"/>
      <c r="BP11948" s="3"/>
    </row>
    <row r="11949" spans="1:68" x14ac:dyDescent="0.25">
      <c r="A11949" s="1"/>
      <c r="B11949" s="2"/>
      <c r="BJ11949" s="3"/>
      <c r="BL11949" s="3"/>
      <c r="BN11949" s="3"/>
      <c r="BP11949" s="3"/>
    </row>
    <row r="11950" spans="1:68" x14ac:dyDescent="0.25">
      <c r="A11950" s="1"/>
      <c r="B11950" s="2"/>
      <c r="BJ11950" s="3"/>
      <c r="BL11950" s="3"/>
      <c r="BN11950" s="3"/>
      <c r="BP11950" s="3"/>
    </row>
    <row r="11951" spans="1:68" x14ac:dyDescent="0.25">
      <c r="A11951" s="1"/>
      <c r="B11951" s="2"/>
      <c r="BJ11951" s="3"/>
      <c r="BL11951" s="3"/>
      <c r="BN11951" s="3"/>
      <c r="BP11951" s="3"/>
    </row>
    <row r="11952" spans="1:68" x14ac:dyDescent="0.25">
      <c r="A11952" s="1"/>
      <c r="B11952" s="2"/>
      <c r="BJ11952" s="3"/>
      <c r="BL11952" s="3"/>
      <c r="BN11952" s="3"/>
      <c r="BP11952" s="3"/>
    </row>
    <row r="11953" spans="1:68" x14ac:dyDescent="0.25">
      <c r="A11953" s="1"/>
      <c r="B11953" s="2"/>
      <c r="BJ11953" s="3"/>
      <c r="BL11953" s="3"/>
      <c r="BN11953" s="3"/>
      <c r="BP11953" s="3"/>
    </row>
    <row r="11954" spans="1:68" x14ac:dyDescent="0.25">
      <c r="A11954" s="1"/>
      <c r="B11954" s="2"/>
      <c r="BJ11954" s="3"/>
      <c r="BL11954" s="3"/>
      <c r="BN11954" s="3"/>
      <c r="BP11954" s="3"/>
    </row>
    <row r="11955" spans="1:68" x14ac:dyDescent="0.25">
      <c r="A11955" s="1"/>
      <c r="B11955" s="2"/>
      <c r="BJ11955" s="3"/>
      <c r="BL11955" s="3"/>
      <c r="BN11955" s="3"/>
      <c r="BP11955" s="3"/>
    </row>
    <row r="11956" spans="1:68" x14ac:dyDescent="0.25">
      <c r="A11956" s="1"/>
      <c r="B11956" s="2"/>
      <c r="BJ11956" s="3"/>
      <c r="BL11956" s="3"/>
      <c r="BN11956" s="3"/>
      <c r="BP11956" s="3"/>
    </row>
    <row r="11957" spans="1:68" x14ac:dyDescent="0.25">
      <c r="A11957" s="1"/>
      <c r="B11957" s="2"/>
      <c r="BJ11957" s="3"/>
      <c r="BL11957" s="3"/>
      <c r="BN11957" s="3"/>
      <c r="BP11957" s="3"/>
    </row>
    <row r="11958" spans="1:68" x14ac:dyDescent="0.25">
      <c r="A11958" s="1"/>
      <c r="B11958" s="2"/>
      <c r="BJ11958" s="3"/>
      <c r="BL11958" s="3"/>
      <c r="BN11958" s="3"/>
      <c r="BP11958" s="3"/>
    </row>
    <row r="11959" spans="1:68" x14ac:dyDescent="0.25">
      <c r="A11959" s="1"/>
      <c r="B11959" s="2"/>
      <c r="BJ11959" s="3"/>
      <c r="BL11959" s="3"/>
      <c r="BN11959" s="3"/>
      <c r="BP11959" s="3"/>
    </row>
    <row r="11960" spans="1:68" x14ac:dyDescent="0.25">
      <c r="A11960" s="1"/>
      <c r="B11960" s="2"/>
      <c r="BJ11960" s="3"/>
      <c r="BL11960" s="3"/>
      <c r="BN11960" s="3"/>
      <c r="BP11960" s="3"/>
    </row>
    <row r="11961" spans="1:68" x14ac:dyDescent="0.25">
      <c r="A11961" s="1"/>
      <c r="B11961" s="2"/>
      <c r="BJ11961" s="3"/>
      <c r="BL11961" s="3"/>
      <c r="BN11961" s="3"/>
      <c r="BP11961" s="3"/>
    </row>
    <row r="11962" spans="1:68" x14ac:dyDescent="0.25">
      <c r="A11962" s="1"/>
      <c r="B11962" s="2"/>
      <c r="BJ11962" s="3"/>
      <c r="BL11962" s="3"/>
      <c r="BN11962" s="3"/>
      <c r="BP11962" s="3"/>
    </row>
    <row r="11963" spans="1:68" x14ac:dyDescent="0.25">
      <c r="A11963" s="1"/>
      <c r="B11963" s="2"/>
      <c r="BJ11963" s="3"/>
      <c r="BL11963" s="3"/>
      <c r="BN11963" s="3"/>
      <c r="BP11963" s="3"/>
    </row>
    <row r="11964" spans="1:68" x14ac:dyDescent="0.25">
      <c r="A11964" s="1"/>
      <c r="B11964" s="2"/>
      <c r="BJ11964" s="3"/>
      <c r="BL11964" s="3"/>
      <c r="BN11964" s="3"/>
      <c r="BP11964" s="3"/>
    </row>
    <row r="11965" spans="1:68" x14ac:dyDescent="0.25">
      <c r="A11965" s="1"/>
      <c r="B11965" s="2"/>
      <c r="BJ11965" s="3"/>
      <c r="BL11965" s="3"/>
      <c r="BN11965" s="3"/>
      <c r="BP11965" s="3"/>
    </row>
    <row r="11966" spans="1:68" x14ac:dyDescent="0.25">
      <c r="A11966" s="1"/>
      <c r="B11966" s="2"/>
      <c r="BJ11966" s="3"/>
      <c r="BL11966" s="3"/>
      <c r="BN11966" s="3"/>
      <c r="BP11966" s="3"/>
    </row>
    <row r="11967" spans="1:68" x14ac:dyDescent="0.25">
      <c r="A11967" s="1"/>
      <c r="B11967" s="2"/>
      <c r="BJ11967" s="3"/>
      <c r="BL11967" s="3"/>
      <c r="BN11967" s="3"/>
      <c r="BP11967" s="3"/>
    </row>
    <row r="11968" spans="1:68" x14ac:dyDescent="0.25">
      <c r="A11968" s="1"/>
      <c r="B11968" s="2"/>
      <c r="BJ11968" s="3"/>
      <c r="BL11968" s="3"/>
      <c r="BN11968" s="3"/>
      <c r="BP11968" s="3"/>
    </row>
    <row r="11969" spans="1:68" x14ac:dyDescent="0.25">
      <c r="A11969" s="1"/>
      <c r="B11969" s="2"/>
      <c r="BJ11969" s="3"/>
      <c r="BL11969" s="3"/>
      <c r="BN11969" s="3"/>
      <c r="BP11969" s="3"/>
    </row>
    <row r="11970" spans="1:68" x14ac:dyDescent="0.25">
      <c r="A11970" s="1"/>
      <c r="B11970" s="2"/>
      <c r="BJ11970" s="3"/>
      <c r="BL11970" s="3"/>
      <c r="BN11970" s="3"/>
      <c r="BP11970" s="3"/>
    </row>
    <row r="11971" spans="1:68" x14ac:dyDescent="0.25">
      <c r="A11971" s="1"/>
      <c r="B11971" s="2"/>
      <c r="BJ11971" s="3"/>
      <c r="BL11971" s="3"/>
      <c r="BN11971" s="3"/>
      <c r="BP11971" s="3"/>
    </row>
    <row r="11972" spans="1:68" x14ac:dyDescent="0.25">
      <c r="A11972" s="1"/>
      <c r="B11972" s="2"/>
      <c r="BJ11972" s="3"/>
      <c r="BL11972" s="3"/>
      <c r="BN11972" s="3"/>
      <c r="BP11972" s="3"/>
    </row>
    <row r="11973" spans="1:68" x14ac:dyDescent="0.25">
      <c r="A11973" s="1"/>
      <c r="B11973" s="2"/>
      <c r="BJ11973" s="3"/>
      <c r="BL11973" s="3"/>
      <c r="BN11973" s="3"/>
      <c r="BP11973" s="3"/>
    </row>
    <row r="11974" spans="1:68" x14ac:dyDescent="0.25">
      <c r="A11974" s="1"/>
      <c r="B11974" s="2"/>
      <c r="BJ11974" s="3"/>
      <c r="BL11974" s="3"/>
      <c r="BN11974" s="3"/>
      <c r="BP11974" s="3"/>
    </row>
    <row r="11975" spans="1:68" x14ac:dyDescent="0.25">
      <c r="A11975" s="1"/>
      <c r="B11975" s="2"/>
      <c r="BJ11975" s="3"/>
      <c r="BL11975" s="3"/>
      <c r="BN11975" s="3"/>
      <c r="BP11975" s="3"/>
    </row>
    <row r="11976" spans="1:68" x14ac:dyDescent="0.25">
      <c r="A11976" s="1"/>
      <c r="B11976" s="2"/>
      <c r="BJ11976" s="3"/>
      <c r="BL11976" s="3"/>
      <c r="BN11976" s="3"/>
      <c r="BP11976" s="3"/>
    </row>
    <row r="11977" spans="1:68" x14ac:dyDescent="0.25">
      <c r="A11977" s="1"/>
      <c r="B11977" s="2"/>
      <c r="BJ11977" s="3"/>
      <c r="BL11977" s="3"/>
      <c r="BN11977" s="3"/>
      <c r="BP11977" s="3"/>
    </row>
    <row r="11978" spans="1:68" x14ac:dyDescent="0.25">
      <c r="A11978" s="1"/>
      <c r="B11978" s="2"/>
      <c r="BJ11978" s="3"/>
      <c r="BL11978" s="3"/>
      <c r="BN11978" s="3"/>
      <c r="BP11978" s="3"/>
    </row>
    <row r="11979" spans="1:68" x14ac:dyDescent="0.25">
      <c r="A11979" s="1"/>
      <c r="B11979" s="2"/>
      <c r="BJ11979" s="3"/>
      <c r="BL11979" s="3"/>
      <c r="BN11979" s="3"/>
      <c r="BP11979" s="3"/>
    </row>
    <row r="11980" spans="1:68" x14ac:dyDescent="0.25">
      <c r="A11980" s="1"/>
      <c r="B11980" s="2"/>
      <c r="BJ11980" s="3"/>
      <c r="BL11980" s="3"/>
      <c r="BN11980" s="3"/>
      <c r="BP11980" s="3"/>
    </row>
    <row r="11981" spans="1:68" x14ac:dyDescent="0.25">
      <c r="A11981" s="1"/>
      <c r="B11981" s="2"/>
      <c r="BJ11981" s="3"/>
      <c r="BL11981" s="3"/>
      <c r="BN11981" s="3"/>
      <c r="BP11981" s="3"/>
    </row>
    <row r="11982" spans="1:68" x14ac:dyDescent="0.25">
      <c r="A11982" s="1"/>
      <c r="B11982" s="2"/>
      <c r="BJ11982" s="3"/>
      <c r="BL11982" s="3"/>
      <c r="BN11982" s="3"/>
      <c r="BP11982" s="3"/>
    </row>
    <row r="11983" spans="1:68" x14ac:dyDescent="0.25">
      <c r="A11983" s="1"/>
      <c r="B11983" s="2"/>
      <c r="BJ11983" s="3"/>
      <c r="BL11983" s="3"/>
      <c r="BN11983" s="3"/>
      <c r="BP11983" s="3"/>
    </row>
    <row r="11984" spans="1:68" x14ac:dyDescent="0.25">
      <c r="A11984" s="1"/>
      <c r="B11984" s="2"/>
      <c r="BJ11984" s="3"/>
      <c r="BL11984" s="3"/>
      <c r="BN11984" s="3"/>
      <c r="BP11984" s="3"/>
    </row>
    <row r="11985" spans="1:68" x14ac:dyDescent="0.25">
      <c r="A11985" s="1"/>
      <c r="B11985" s="2"/>
      <c r="BJ11985" s="3"/>
      <c r="BL11985" s="3"/>
      <c r="BN11985" s="3"/>
      <c r="BP11985" s="3"/>
    </row>
    <row r="11986" spans="1:68" x14ac:dyDescent="0.25">
      <c r="A11986" s="1"/>
      <c r="B11986" s="2"/>
      <c r="BJ11986" s="3"/>
      <c r="BL11986" s="3"/>
      <c r="BN11986" s="3"/>
      <c r="BP11986" s="3"/>
    </row>
    <row r="11987" spans="1:68" x14ac:dyDescent="0.25">
      <c r="A11987" s="1"/>
      <c r="B11987" s="2"/>
      <c r="BJ11987" s="3"/>
      <c r="BL11987" s="3"/>
      <c r="BN11987" s="3"/>
      <c r="BP11987" s="3"/>
    </row>
    <row r="11988" spans="1:68" x14ac:dyDescent="0.25">
      <c r="A11988" s="1"/>
      <c r="B11988" s="2"/>
      <c r="BJ11988" s="3"/>
      <c r="BL11988" s="3"/>
      <c r="BN11988" s="3"/>
      <c r="BP11988" s="3"/>
    </row>
    <row r="11989" spans="1:68" x14ac:dyDescent="0.25">
      <c r="A11989" s="1"/>
      <c r="B11989" s="2"/>
      <c r="BJ11989" s="3"/>
      <c r="BL11989" s="3"/>
      <c r="BN11989" s="3"/>
      <c r="BP11989" s="3"/>
    </row>
    <row r="11990" spans="1:68" x14ac:dyDescent="0.25">
      <c r="A11990" s="1"/>
      <c r="B11990" s="2"/>
      <c r="BJ11990" s="3"/>
      <c r="BL11990" s="3"/>
      <c r="BN11990" s="3"/>
      <c r="BP11990" s="3"/>
    </row>
    <row r="11991" spans="1:68" x14ac:dyDescent="0.25">
      <c r="A11991" s="1"/>
      <c r="B11991" s="2"/>
      <c r="BJ11991" s="3"/>
      <c r="BL11991" s="3"/>
      <c r="BN11991" s="3"/>
      <c r="BP11991" s="3"/>
    </row>
    <row r="11992" spans="1:68" x14ac:dyDescent="0.25">
      <c r="A11992" s="1"/>
      <c r="B11992" s="2"/>
      <c r="BJ11992" s="3"/>
      <c r="BL11992" s="3"/>
      <c r="BN11992" s="3"/>
      <c r="BP11992" s="3"/>
    </row>
    <row r="11993" spans="1:68" x14ac:dyDescent="0.25">
      <c r="A11993" s="1"/>
      <c r="B11993" s="2"/>
      <c r="BJ11993" s="3"/>
      <c r="BL11993" s="3"/>
      <c r="BN11993" s="3"/>
      <c r="BP11993" s="3"/>
    </row>
    <row r="11994" spans="1:68" x14ac:dyDescent="0.25">
      <c r="A11994" s="1"/>
      <c r="B11994" s="2"/>
      <c r="BJ11994" s="3"/>
      <c r="BL11994" s="3"/>
      <c r="BN11994" s="3"/>
      <c r="BP11994" s="3"/>
    </row>
    <row r="11995" spans="1:68" x14ac:dyDescent="0.25">
      <c r="A11995" s="1"/>
      <c r="B11995" s="2"/>
      <c r="BJ11995" s="3"/>
      <c r="BL11995" s="3"/>
      <c r="BN11995" s="3"/>
      <c r="BP11995" s="3"/>
    </row>
    <row r="11996" spans="1:68" x14ac:dyDescent="0.25">
      <c r="A11996" s="1"/>
      <c r="B11996" s="2"/>
      <c r="BJ11996" s="3"/>
      <c r="BL11996" s="3"/>
      <c r="BN11996" s="3"/>
      <c r="BP11996" s="3"/>
    </row>
    <row r="11997" spans="1:68" x14ac:dyDescent="0.25">
      <c r="A11997" s="1"/>
      <c r="B11997" s="2"/>
      <c r="BJ11997" s="3"/>
      <c r="BL11997" s="3"/>
      <c r="BN11997" s="3"/>
      <c r="BP11997" s="3"/>
    </row>
    <row r="11998" spans="1:68" x14ac:dyDescent="0.25">
      <c r="A11998" s="1"/>
      <c r="B11998" s="2"/>
      <c r="BJ11998" s="3"/>
      <c r="BL11998" s="3"/>
      <c r="BN11998" s="3"/>
      <c r="BP11998" s="3"/>
    </row>
    <row r="11999" spans="1:68" x14ac:dyDescent="0.25">
      <c r="A11999" s="1"/>
      <c r="B11999" s="2"/>
      <c r="BJ11999" s="3"/>
      <c r="BL11999" s="3"/>
      <c r="BN11999" s="3"/>
      <c r="BP11999" s="3"/>
    </row>
    <row r="12000" spans="1:68" x14ac:dyDescent="0.25">
      <c r="A12000" s="1"/>
      <c r="B12000" s="2"/>
      <c r="BJ12000" s="3"/>
      <c r="BL12000" s="3"/>
      <c r="BN12000" s="3"/>
      <c r="BP12000" s="3"/>
    </row>
    <row r="12001" spans="1:68" x14ac:dyDescent="0.25">
      <c r="A12001" s="1"/>
      <c r="B12001" s="2"/>
      <c r="BJ12001" s="3"/>
      <c r="BL12001" s="3"/>
      <c r="BN12001" s="3"/>
      <c r="BP12001" s="3"/>
    </row>
    <row r="12002" spans="1:68" x14ac:dyDescent="0.25">
      <c r="A12002" s="1"/>
      <c r="B12002" s="2"/>
      <c r="BJ12002" s="3"/>
      <c r="BL12002" s="3"/>
      <c r="BN12002" s="3"/>
      <c r="BP12002" s="3"/>
    </row>
    <row r="12003" spans="1:68" x14ac:dyDescent="0.25">
      <c r="A12003" s="1"/>
      <c r="B12003" s="2"/>
      <c r="BJ12003" s="3"/>
      <c r="BL12003" s="3"/>
      <c r="BN12003" s="3"/>
      <c r="BP12003" s="3"/>
    </row>
    <row r="12004" spans="1:68" x14ac:dyDescent="0.25">
      <c r="A12004" s="1"/>
      <c r="B12004" s="2"/>
      <c r="BJ12004" s="3"/>
      <c r="BL12004" s="3"/>
      <c r="BN12004" s="3"/>
      <c r="BP12004" s="3"/>
    </row>
    <row r="12005" spans="1:68" x14ac:dyDescent="0.25">
      <c r="A12005" s="1"/>
      <c r="B12005" s="2"/>
      <c r="BJ12005" s="3"/>
      <c r="BL12005" s="3"/>
      <c r="BN12005" s="3"/>
      <c r="BP12005" s="3"/>
    </row>
    <row r="12006" spans="1:68" x14ac:dyDescent="0.25">
      <c r="A12006" s="1"/>
      <c r="B12006" s="2"/>
      <c r="BJ12006" s="3"/>
      <c r="BL12006" s="3"/>
      <c r="BN12006" s="3"/>
      <c r="BP12006" s="3"/>
    </row>
    <row r="12007" spans="1:68" x14ac:dyDescent="0.25">
      <c r="A12007" s="1"/>
      <c r="B12007" s="2"/>
      <c r="BJ12007" s="3"/>
      <c r="BL12007" s="3"/>
      <c r="BN12007" s="3"/>
      <c r="BP12007" s="3"/>
    </row>
    <row r="12008" spans="1:68" x14ac:dyDescent="0.25">
      <c r="A12008" s="1"/>
      <c r="B12008" s="2"/>
      <c r="BJ12008" s="3"/>
      <c r="BL12008" s="3"/>
      <c r="BN12008" s="3"/>
      <c r="BP12008" s="3"/>
    </row>
    <row r="12009" spans="1:68" x14ac:dyDescent="0.25">
      <c r="A12009" s="1"/>
      <c r="B12009" s="2"/>
      <c r="BJ12009" s="3"/>
      <c r="BL12009" s="3"/>
      <c r="BN12009" s="3"/>
      <c r="BP12009" s="3"/>
    </row>
    <row r="12010" spans="1:68" x14ac:dyDescent="0.25">
      <c r="A12010" s="1"/>
      <c r="B12010" s="2"/>
      <c r="BJ12010" s="3"/>
      <c r="BL12010" s="3"/>
      <c r="BN12010" s="3"/>
      <c r="BP12010" s="3"/>
    </row>
    <row r="12011" spans="1:68" x14ac:dyDescent="0.25">
      <c r="A12011" s="1"/>
      <c r="B12011" s="2"/>
      <c r="BJ12011" s="3"/>
      <c r="BL12011" s="3"/>
      <c r="BN12011" s="3"/>
      <c r="BP12011" s="3"/>
    </row>
    <row r="12012" spans="1:68" x14ac:dyDescent="0.25">
      <c r="A12012" s="1"/>
      <c r="B12012" s="2"/>
      <c r="BJ12012" s="3"/>
      <c r="BL12012" s="3"/>
      <c r="BN12012" s="3"/>
      <c r="BP12012" s="3"/>
    </row>
    <row r="12013" spans="1:68" x14ac:dyDescent="0.25">
      <c r="A12013" s="1"/>
      <c r="B12013" s="2"/>
      <c r="BJ12013" s="3"/>
      <c r="BL12013" s="3"/>
      <c r="BN12013" s="3"/>
      <c r="BP12013" s="3"/>
    </row>
    <row r="12014" spans="1:68" x14ac:dyDescent="0.25">
      <c r="A12014" s="1"/>
      <c r="B12014" s="2"/>
      <c r="BJ12014" s="3"/>
      <c r="BL12014" s="3"/>
      <c r="BN12014" s="3"/>
      <c r="BP12014" s="3"/>
    </row>
    <row r="12015" spans="1:68" x14ac:dyDescent="0.25">
      <c r="A12015" s="1"/>
      <c r="B12015" s="2"/>
      <c r="BJ12015" s="3"/>
      <c r="BL12015" s="3"/>
      <c r="BN12015" s="3"/>
      <c r="BP12015" s="3"/>
    </row>
    <row r="12016" spans="1:68" x14ac:dyDescent="0.25">
      <c r="A12016" s="1"/>
      <c r="B12016" s="2"/>
      <c r="BJ12016" s="3"/>
      <c r="BL12016" s="3"/>
      <c r="BN12016" s="3"/>
      <c r="BP12016" s="3"/>
    </row>
    <row r="12017" spans="1:68" x14ac:dyDescent="0.25">
      <c r="A12017" s="1"/>
      <c r="B12017" s="2"/>
      <c r="BJ12017" s="3"/>
      <c r="BL12017" s="3"/>
      <c r="BN12017" s="3"/>
      <c r="BP12017" s="3"/>
    </row>
    <row r="12018" spans="1:68" x14ac:dyDescent="0.25">
      <c r="A12018" s="1"/>
      <c r="B12018" s="2"/>
      <c r="BJ12018" s="3"/>
      <c r="BL12018" s="3"/>
      <c r="BN12018" s="3"/>
      <c r="BP12018" s="3"/>
    </row>
    <row r="12019" spans="1:68" x14ac:dyDescent="0.25">
      <c r="A12019" s="1"/>
      <c r="B12019" s="2"/>
      <c r="BJ12019" s="3"/>
      <c r="BL12019" s="3"/>
      <c r="BN12019" s="3"/>
      <c r="BP12019" s="3"/>
    </row>
    <row r="12020" spans="1:68" x14ac:dyDescent="0.25">
      <c r="A12020" s="1"/>
      <c r="B12020" s="2"/>
      <c r="BJ12020" s="3"/>
      <c r="BL12020" s="3"/>
      <c r="BN12020" s="3"/>
      <c r="BP12020" s="3"/>
    </row>
    <row r="12021" spans="1:68" x14ac:dyDescent="0.25">
      <c r="A12021" s="1"/>
      <c r="B12021" s="2"/>
      <c r="BJ12021" s="3"/>
      <c r="BL12021" s="3"/>
      <c r="BN12021" s="3"/>
      <c r="BP12021" s="3"/>
    </row>
    <row r="12022" spans="1:68" x14ac:dyDescent="0.25">
      <c r="A12022" s="1"/>
      <c r="B12022" s="2"/>
      <c r="BJ12022" s="3"/>
      <c r="BL12022" s="3"/>
      <c r="BN12022" s="3"/>
      <c r="BP12022" s="3"/>
    </row>
    <row r="12023" spans="1:68" x14ac:dyDescent="0.25">
      <c r="A12023" s="1"/>
      <c r="B12023" s="2"/>
      <c r="BJ12023" s="3"/>
      <c r="BL12023" s="3"/>
      <c r="BN12023" s="3"/>
      <c r="BP12023" s="3"/>
    </row>
    <row r="12024" spans="1:68" x14ac:dyDescent="0.25">
      <c r="A12024" s="1"/>
      <c r="B12024" s="2"/>
      <c r="BJ12024" s="3"/>
      <c r="BL12024" s="3"/>
      <c r="BN12024" s="3"/>
      <c r="BP12024" s="3"/>
    </row>
    <row r="12025" spans="1:68" x14ac:dyDescent="0.25">
      <c r="A12025" s="1"/>
      <c r="B12025" s="2"/>
      <c r="BJ12025" s="3"/>
      <c r="BL12025" s="3"/>
      <c r="BN12025" s="3"/>
      <c r="BP12025" s="3"/>
    </row>
    <row r="12026" spans="1:68" x14ac:dyDescent="0.25">
      <c r="A12026" s="1"/>
      <c r="B12026" s="2"/>
      <c r="BJ12026" s="3"/>
      <c r="BL12026" s="3"/>
      <c r="BN12026" s="3"/>
      <c r="BP12026" s="3"/>
    </row>
    <row r="12027" spans="1:68" x14ac:dyDescent="0.25">
      <c r="A12027" s="1"/>
      <c r="B12027" s="2"/>
      <c r="BJ12027" s="3"/>
      <c r="BL12027" s="3"/>
      <c r="BN12027" s="3"/>
      <c r="BP12027" s="3"/>
    </row>
    <row r="12028" spans="1:68" x14ac:dyDescent="0.25">
      <c r="A12028" s="1"/>
      <c r="B12028" s="2"/>
      <c r="BJ12028" s="3"/>
      <c r="BL12028" s="3"/>
      <c r="BN12028" s="3"/>
      <c r="BP12028" s="3"/>
    </row>
    <row r="12029" spans="1:68" x14ac:dyDescent="0.25">
      <c r="A12029" s="1"/>
      <c r="B12029" s="2"/>
      <c r="BJ12029" s="3"/>
      <c r="BL12029" s="3"/>
      <c r="BN12029" s="3"/>
      <c r="BP12029" s="3"/>
    </row>
    <row r="12030" spans="1:68" x14ac:dyDescent="0.25">
      <c r="A12030" s="1"/>
      <c r="B12030" s="2"/>
      <c r="BJ12030" s="3"/>
      <c r="BL12030" s="3"/>
      <c r="BN12030" s="3"/>
      <c r="BP12030" s="3"/>
    </row>
    <row r="12031" spans="1:68" x14ac:dyDescent="0.25">
      <c r="A12031" s="1"/>
      <c r="B12031" s="2"/>
      <c r="BJ12031" s="3"/>
      <c r="BL12031" s="3"/>
      <c r="BN12031" s="3"/>
      <c r="BP12031" s="3"/>
    </row>
    <row r="12032" spans="1:68" x14ac:dyDescent="0.25">
      <c r="A12032" s="1"/>
      <c r="B12032" s="2"/>
      <c r="BJ12032" s="3"/>
      <c r="BL12032" s="3"/>
      <c r="BN12032" s="3"/>
      <c r="BP12032" s="3"/>
    </row>
    <row r="12033" spans="1:68" x14ac:dyDescent="0.25">
      <c r="A12033" s="1"/>
      <c r="B12033" s="2"/>
      <c r="BJ12033" s="3"/>
      <c r="BL12033" s="3"/>
      <c r="BN12033" s="3"/>
      <c r="BP12033" s="3"/>
    </row>
    <row r="12034" spans="1:68" x14ac:dyDescent="0.25">
      <c r="A12034" s="1"/>
      <c r="B12034" s="2"/>
      <c r="BJ12034" s="3"/>
      <c r="BL12034" s="3"/>
      <c r="BN12034" s="3"/>
      <c r="BP12034" s="3"/>
    </row>
    <row r="12035" spans="1:68" x14ac:dyDescent="0.25">
      <c r="A12035" s="1"/>
      <c r="B12035" s="2"/>
      <c r="BJ12035" s="3"/>
      <c r="BL12035" s="3"/>
      <c r="BN12035" s="3"/>
      <c r="BP12035" s="3"/>
    </row>
    <row r="12036" spans="1:68" x14ac:dyDescent="0.25">
      <c r="A12036" s="1"/>
      <c r="B12036" s="2"/>
      <c r="BJ12036" s="3"/>
      <c r="BL12036" s="3"/>
      <c r="BN12036" s="3"/>
      <c r="BP12036" s="3"/>
    </row>
    <row r="12037" spans="1:68" x14ac:dyDescent="0.25">
      <c r="A12037" s="1"/>
      <c r="B12037" s="2"/>
      <c r="BJ12037" s="3"/>
      <c r="BL12037" s="3"/>
      <c r="BN12037" s="3"/>
      <c r="BP12037" s="3"/>
    </row>
    <row r="12038" spans="1:68" x14ac:dyDescent="0.25">
      <c r="A12038" s="1"/>
      <c r="B12038" s="2"/>
      <c r="BJ12038" s="3"/>
      <c r="BL12038" s="3"/>
      <c r="BN12038" s="3"/>
      <c r="BP12038" s="3"/>
    </row>
    <row r="12039" spans="1:68" x14ac:dyDescent="0.25">
      <c r="A12039" s="1"/>
      <c r="B12039" s="2"/>
      <c r="BJ12039" s="3"/>
      <c r="BL12039" s="3"/>
      <c r="BN12039" s="3"/>
      <c r="BP12039" s="3"/>
    </row>
    <row r="12040" spans="1:68" x14ac:dyDescent="0.25">
      <c r="A12040" s="1"/>
      <c r="B12040" s="2"/>
      <c r="BJ12040" s="3"/>
      <c r="BL12040" s="3"/>
      <c r="BN12040" s="3"/>
      <c r="BP12040" s="3"/>
    </row>
    <row r="12041" spans="1:68" x14ac:dyDescent="0.25">
      <c r="A12041" s="1"/>
      <c r="B12041" s="2"/>
      <c r="BJ12041" s="3"/>
      <c r="BL12041" s="3"/>
      <c r="BN12041" s="3"/>
      <c r="BP12041" s="3"/>
    </row>
    <row r="12042" spans="1:68" x14ac:dyDescent="0.25">
      <c r="A12042" s="1"/>
      <c r="B12042" s="2"/>
      <c r="BJ12042" s="3"/>
      <c r="BL12042" s="3"/>
      <c r="BN12042" s="3"/>
      <c r="BP12042" s="3"/>
    </row>
    <row r="12043" spans="1:68" x14ac:dyDescent="0.25">
      <c r="A12043" s="1"/>
      <c r="B12043" s="2"/>
      <c r="BJ12043" s="3"/>
      <c r="BL12043" s="3"/>
      <c r="BN12043" s="3"/>
      <c r="BP12043" s="3"/>
    </row>
    <row r="12044" spans="1:68" x14ac:dyDescent="0.25">
      <c r="A12044" s="1"/>
      <c r="B12044" s="2"/>
      <c r="BJ12044" s="3"/>
      <c r="BL12044" s="3"/>
      <c r="BN12044" s="3"/>
      <c r="BP12044" s="3"/>
    </row>
    <row r="12045" spans="1:68" x14ac:dyDescent="0.25">
      <c r="A12045" s="1"/>
      <c r="B12045" s="2"/>
      <c r="BJ12045" s="3"/>
      <c r="BL12045" s="3"/>
      <c r="BN12045" s="3"/>
      <c r="BP12045" s="3"/>
    </row>
    <row r="12046" spans="1:68" x14ac:dyDescent="0.25">
      <c r="A12046" s="1"/>
      <c r="B12046" s="2"/>
      <c r="BJ12046" s="3"/>
      <c r="BL12046" s="3"/>
      <c r="BN12046" s="3"/>
      <c r="BP12046" s="3"/>
    </row>
    <row r="12047" spans="1:68" x14ac:dyDescent="0.25">
      <c r="A12047" s="1"/>
      <c r="B12047" s="2"/>
      <c r="BJ12047" s="3"/>
      <c r="BL12047" s="3"/>
      <c r="BN12047" s="3"/>
      <c r="BP12047" s="3"/>
    </row>
    <row r="12048" spans="1:68" x14ac:dyDescent="0.25">
      <c r="A12048" s="1"/>
      <c r="B12048" s="2"/>
      <c r="BJ12048" s="3"/>
      <c r="BL12048" s="3"/>
      <c r="BN12048" s="3"/>
      <c r="BP12048" s="3"/>
    </row>
    <row r="12049" spans="1:68" x14ac:dyDescent="0.25">
      <c r="A12049" s="1"/>
      <c r="B12049" s="2"/>
      <c r="BJ12049" s="3"/>
      <c r="BL12049" s="3"/>
      <c r="BN12049" s="3"/>
      <c r="BP12049" s="3"/>
    </row>
    <row r="12050" spans="1:68" x14ac:dyDescent="0.25">
      <c r="A12050" s="1"/>
      <c r="B12050" s="2"/>
      <c r="BJ12050" s="3"/>
      <c r="BL12050" s="3"/>
      <c r="BN12050" s="3"/>
      <c r="BP12050" s="3"/>
    </row>
    <row r="12051" spans="1:68" x14ac:dyDescent="0.25">
      <c r="A12051" s="1"/>
      <c r="B12051" s="2"/>
      <c r="BJ12051" s="3"/>
      <c r="BL12051" s="3"/>
      <c r="BN12051" s="3"/>
      <c r="BP12051" s="3"/>
    </row>
    <row r="12052" spans="1:68" x14ac:dyDescent="0.25">
      <c r="A12052" s="1"/>
      <c r="B12052" s="2"/>
      <c r="BJ12052" s="3"/>
      <c r="BL12052" s="3"/>
      <c r="BN12052" s="3"/>
      <c r="BP12052" s="3"/>
    </row>
    <row r="12053" spans="1:68" x14ac:dyDescent="0.25">
      <c r="A12053" s="1"/>
      <c r="B12053" s="2"/>
      <c r="BJ12053" s="3"/>
      <c r="BL12053" s="3"/>
      <c r="BN12053" s="3"/>
      <c r="BP12053" s="3"/>
    </row>
    <row r="12054" spans="1:68" x14ac:dyDescent="0.25">
      <c r="A12054" s="1"/>
      <c r="B12054" s="2"/>
      <c r="BJ12054" s="3"/>
      <c r="BL12054" s="3"/>
      <c r="BN12054" s="3"/>
      <c r="BP12054" s="3"/>
    </row>
    <row r="12055" spans="1:68" x14ac:dyDescent="0.25">
      <c r="A12055" s="1"/>
      <c r="B12055" s="2"/>
      <c r="BJ12055" s="3"/>
      <c r="BL12055" s="3"/>
      <c r="BN12055" s="3"/>
      <c r="BP12055" s="3"/>
    </row>
    <row r="12056" spans="1:68" x14ac:dyDescent="0.25">
      <c r="A12056" s="1"/>
      <c r="B12056" s="2"/>
      <c r="BJ12056" s="3"/>
      <c r="BL12056" s="3"/>
      <c r="BN12056" s="3"/>
      <c r="BP12056" s="3"/>
    </row>
    <row r="12057" spans="1:68" x14ac:dyDescent="0.25">
      <c r="A12057" s="1"/>
      <c r="B12057" s="2"/>
      <c r="BJ12057" s="3"/>
      <c r="BL12057" s="3"/>
      <c r="BN12057" s="3"/>
      <c r="BP12057" s="3"/>
    </row>
    <row r="12058" spans="1:68" x14ac:dyDescent="0.25">
      <c r="A12058" s="1"/>
      <c r="B12058" s="2"/>
      <c r="BJ12058" s="3"/>
      <c r="BL12058" s="3"/>
      <c r="BN12058" s="3"/>
      <c r="BP12058" s="3"/>
    </row>
    <row r="12059" spans="1:68" x14ac:dyDescent="0.25">
      <c r="A12059" s="1"/>
      <c r="B12059" s="2"/>
      <c r="BJ12059" s="3"/>
      <c r="BL12059" s="3"/>
      <c r="BN12059" s="3"/>
      <c r="BP12059" s="3"/>
    </row>
    <row r="12060" spans="1:68" x14ac:dyDescent="0.25">
      <c r="A12060" s="1"/>
      <c r="B12060" s="2"/>
      <c r="BJ12060" s="3"/>
      <c r="BL12060" s="3"/>
      <c r="BN12060" s="3"/>
      <c r="BP12060" s="3"/>
    </row>
    <row r="12061" spans="1:68" x14ac:dyDescent="0.25">
      <c r="A12061" s="1"/>
      <c r="B12061" s="2"/>
      <c r="BJ12061" s="3"/>
      <c r="BL12061" s="3"/>
      <c r="BN12061" s="3"/>
      <c r="BP12061" s="3"/>
    </row>
    <row r="12062" spans="1:68" x14ac:dyDescent="0.25">
      <c r="A12062" s="1"/>
      <c r="B12062" s="2"/>
      <c r="BJ12062" s="3"/>
      <c r="BL12062" s="3"/>
      <c r="BN12062" s="3"/>
      <c r="BP12062" s="3"/>
    </row>
    <row r="12063" spans="1:68" x14ac:dyDescent="0.25">
      <c r="A12063" s="1"/>
      <c r="B12063" s="2"/>
      <c r="BJ12063" s="3"/>
      <c r="BL12063" s="3"/>
      <c r="BN12063" s="3"/>
      <c r="BP12063" s="3"/>
    </row>
    <row r="12064" spans="1:68" x14ac:dyDescent="0.25">
      <c r="A12064" s="1"/>
      <c r="B12064" s="2"/>
      <c r="BJ12064" s="3"/>
      <c r="BL12064" s="3"/>
      <c r="BN12064" s="3"/>
      <c r="BP12064" s="3"/>
    </row>
    <row r="12065" spans="1:68" x14ac:dyDescent="0.25">
      <c r="A12065" s="1"/>
      <c r="B12065" s="2"/>
      <c r="BJ12065" s="3"/>
      <c r="BL12065" s="3"/>
      <c r="BN12065" s="3"/>
      <c r="BP12065" s="3"/>
    </row>
    <row r="12066" spans="1:68" x14ac:dyDescent="0.25">
      <c r="A12066" s="1"/>
      <c r="B12066" s="2"/>
      <c r="BJ12066" s="3"/>
      <c r="BL12066" s="3"/>
      <c r="BN12066" s="3"/>
      <c r="BP12066" s="3"/>
    </row>
    <row r="12067" spans="1:68" x14ac:dyDescent="0.25">
      <c r="A12067" s="1"/>
      <c r="B12067" s="2"/>
      <c r="BJ12067" s="3"/>
      <c r="BL12067" s="3"/>
      <c r="BN12067" s="3"/>
      <c r="BP12067" s="3"/>
    </row>
    <row r="12068" spans="1:68" x14ac:dyDescent="0.25">
      <c r="A12068" s="1"/>
      <c r="B12068" s="2"/>
      <c r="BJ12068" s="3"/>
      <c r="BL12068" s="3"/>
      <c r="BN12068" s="3"/>
      <c r="BP12068" s="3"/>
    </row>
    <row r="12069" spans="1:68" x14ac:dyDescent="0.25">
      <c r="A12069" s="1"/>
      <c r="B12069" s="2"/>
      <c r="BJ12069" s="3"/>
      <c r="BL12069" s="3"/>
      <c r="BN12069" s="3"/>
      <c r="BP12069" s="3"/>
    </row>
    <row r="12070" spans="1:68" x14ac:dyDescent="0.25">
      <c r="A12070" s="1"/>
      <c r="B12070" s="2"/>
      <c r="BJ12070" s="3"/>
      <c r="BL12070" s="3"/>
      <c r="BN12070" s="3"/>
      <c r="BP12070" s="3"/>
    </row>
    <row r="12071" spans="1:68" x14ac:dyDescent="0.25">
      <c r="A12071" s="1"/>
      <c r="B12071" s="2"/>
      <c r="BJ12071" s="3"/>
      <c r="BL12071" s="3"/>
      <c r="BN12071" s="3"/>
      <c r="BP12071" s="3"/>
    </row>
    <row r="12072" spans="1:68" x14ac:dyDescent="0.25">
      <c r="A12072" s="1"/>
      <c r="B12072" s="2"/>
      <c r="BJ12072" s="3"/>
      <c r="BL12072" s="3"/>
      <c r="BN12072" s="3"/>
      <c r="BP12072" s="3"/>
    </row>
    <row r="12073" spans="1:68" x14ac:dyDescent="0.25">
      <c r="A12073" s="1"/>
      <c r="B12073" s="2"/>
      <c r="BJ12073" s="3"/>
      <c r="BL12073" s="3"/>
      <c r="BN12073" s="3"/>
      <c r="BP12073" s="3"/>
    </row>
    <row r="12074" spans="1:68" x14ac:dyDescent="0.25">
      <c r="A12074" s="1"/>
      <c r="B12074" s="2"/>
      <c r="BJ12074" s="3"/>
      <c r="BL12074" s="3"/>
      <c r="BN12074" s="3"/>
      <c r="BP12074" s="3"/>
    </row>
    <row r="12075" spans="1:68" x14ac:dyDescent="0.25">
      <c r="A12075" s="1"/>
      <c r="B12075" s="2"/>
      <c r="BJ12075" s="3"/>
      <c r="BL12075" s="3"/>
      <c r="BN12075" s="3"/>
      <c r="BP12075" s="3"/>
    </row>
    <row r="12076" spans="1:68" x14ac:dyDescent="0.25">
      <c r="A12076" s="1"/>
      <c r="B12076" s="2"/>
      <c r="BJ12076" s="3"/>
      <c r="BL12076" s="3"/>
      <c r="BN12076" s="3"/>
      <c r="BP12076" s="3"/>
    </row>
    <row r="12077" spans="1:68" x14ac:dyDescent="0.25">
      <c r="A12077" s="1"/>
      <c r="B12077" s="2"/>
      <c r="BJ12077" s="3"/>
      <c r="BL12077" s="3"/>
      <c r="BN12077" s="3"/>
      <c r="BP12077" s="3"/>
    </row>
    <row r="12078" spans="1:68" x14ac:dyDescent="0.25">
      <c r="A12078" s="1"/>
      <c r="B12078" s="2"/>
      <c r="BJ12078" s="3"/>
      <c r="BL12078" s="3"/>
      <c r="BN12078" s="3"/>
      <c r="BP12078" s="3"/>
    </row>
    <row r="12079" spans="1:68" x14ac:dyDescent="0.25">
      <c r="A12079" s="1"/>
      <c r="B12079" s="2"/>
      <c r="BJ12079" s="3"/>
      <c r="BL12079" s="3"/>
      <c r="BN12079" s="3"/>
      <c r="BP12079" s="3"/>
    </row>
    <row r="12080" spans="1:68" x14ac:dyDescent="0.25">
      <c r="A12080" s="1"/>
      <c r="B12080" s="2"/>
      <c r="BJ12080" s="3"/>
      <c r="BL12080" s="3"/>
      <c r="BN12080" s="3"/>
      <c r="BP12080" s="3"/>
    </row>
    <row r="12081" spans="1:68" x14ac:dyDescent="0.25">
      <c r="A12081" s="1"/>
      <c r="B12081" s="2"/>
      <c r="BJ12081" s="3"/>
      <c r="BL12081" s="3"/>
      <c r="BN12081" s="3"/>
      <c r="BP12081" s="3"/>
    </row>
    <row r="12082" spans="1:68" x14ac:dyDescent="0.25">
      <c r="A12082" s="1"/>
      <c r="B12082" s="2"/>
      <c r="BJ12082" s="3"/>
      <c r="BL12082" s="3"/>
      <c r="BN12082" s="3"/>
      <c r="BP12082" s="3"/>
    </row>
    <row r="12083" spans="1:68" x14ac:dyDescent="0.25">
      <c r="A12083" s="1"/>
      <c r="B12083" s="2"/>
      <c r="BJ12083" s="3"/>
      <c r="BL12083" s="3"/>
      <c r="BN12083" s="3"/>
      <c r="BP12083" s="3"/>
    </row>
    <row r="12084" spans="1:68" x14ac:dyDescent="0.25">
      <c r="A12084" s="1"/>
      <c r="B12084" s="2"/>
      <c r="BJ12084" s="3"/>
      <c r="BL12084" s="3"/>
      <c r="BN12084" s="3"/>
      <c r="BP12084" s="3"/>
    </row>
    <row r="12085" spans="1:68" x14ac:dyDescent="0.25">
      <c r="A12085" s="1"/>
      <c r="B12085" s="2"/>
      <c r="BJ12085" s="3"/>
      <c r="BL12085" s="3"/>
      <c r="BN12085" s="3"/>
      <c r="BP12085" s="3"/>
    </row>
    <row r="12086" spans="1:68" x14ac:dyDescent="0.25">
      <c r="A12086" s="1"/>
      <c r="B12086" s="2"/>
      <c r="BJ12086" s="3"/>
      <c r="BL12086" s="3"/>
      <c r="BN12086" s="3"/>
      <c r="BP12086" s="3"/>
    </row>
    <row r="12087" spans="1:68" x14ac:dyDescent="0.25">
      <c r="A12087" s="1"/>
      <c r="B12087" s="2"/>
      <c r="BJ12087" s="3"/>
      <c r="BL12087" s="3"/>
      <c r="BN12087" s="3"/>
      <c r="BP12087" s="3"/>
    </row>
    <row r="12088" spans="1:68" x14ac:dyDescent="0.25">
      <c r="A12088" s="1"/>
      <c r="B12088" s="2"/>
      <c r="BJ12088" s="3"/>
      <c r="BL12088" s="3"/>
      <c r="BN12088" s="3"/>
      <c r="BP12088" s="3"/>
    </row>
    <row r="12089" spans="1:68" x14ac:dyDescent="0.25">
      <c r="A12089" s="1"/>
      <c r="B12089" s="2"/>
      <c r="BJ12089" s="3"/>
      <c r="BL12089" s="3"/>
      <c r="BN12089" s="3"/>
      <c r="BP12089" s="3"/>
    </row>
    <row r="12090" spans="1:68" x14ac:dyDescent="0.25">
      <c r="A12090" s="1"/>
      <c r="B12090" s="2"/>
      <c r="BJ12090" s="3"/>
      <c r="BL12090" s="3"/>
      <c r="BN12090" s="3"/>
      <c r="BP12090" s="3"/>
    </row>
    <row r="12091" spans="1:68" x14ac:dyDescent="0.25">
      <c r="A12091" s="1"/>
      <c r="B12091" s="2"/>
      <c r="BJ12091" s="3"/>
      <c r="BL12091" s="3"/>
      <c r="BN12091" s="3"/>
      <c r="BP12091" s="3"/>
    </row>
    <row r="12092" spans="1:68" x14ac:dyDescent="0.25">
      <c r="A12092" s="1"/>
      <c r="B12092" s="2"/>
      <c r="BJ12092" s="3"/>
      <c r="BL12092" s="3"/>
      <c r="BN12092" s="3"/>
      <c r="BP12092" s="3"/>
    </row>
    <row r="12093" spans="1:68" x14ac:dyDescent="0.25">
      <c r="A12093" s="1"/>
      <c r="B12093" s="2"/>
      <c r="BJ12093" s="3"/>
      <c r="BL12093" s="3"/>
      <c r="BN12093" s="3"/>
      <c r="BP12093" s="3"/>
    </row>
    <row r="12094" spans="1:68" x14ac:dyDescent="0.25">
      <c r="A12094" s="1"/>
      <c r="B12094" s="2"/>
      <c r="BJ12094" s="3"/>
      <c r="BL12094" s="3"/>
      <c r="BN12094" s="3"/>
      <c r="BP12094" s="3"/>
    </row>
    <row r="12095" spans="1:68" x14ac:dyDescent="0.25">
      <c r="A12095" s="1"/>
      <c r="B12095" s="2"/>
      <c r="BJ12095" s="3"/>
      <c r="BL12095" s="3"/>
      <c r="BN12095" s="3"/>
      <c r="BP12095" s="3"/>
    </row>
    <row r="12096" spans="1:68" x14ac:dyDescent="0.25">
      <c r="A12096" s="1"/>
      <c r="B12096" s="2"/>
      <c r="BJ12096" s="3"/>
      <c r="BL12096" s="3"/>
      <c r="BN12096" s="3"/>
      <c r="BP12096" s="3"/>
    </row>
    <row r="12097" spans="1:68" x14ac:dyDescent="0.25">
      <c r="A12097" s="1"/>
      <c r="B12097" s="2"/>
      <c r="BJ12097" s="3"/>
      <c r="BL12097" s="3"/>
      <c r="BN12097" s="3"/>
      <c r="BP12097" s="3"/>
    </row>
    <row r="12098" spans="1:68" x14ac:dyDescent="0.25">
      <c r="A12098" s="1"/>
      <c r="B12098" s="2"/>
      <c r="BJ12098" s="3"/>
      <c r="BL12098" s="3"/>
      <c r="BN12098" s="3"/>
      <c r="BP12098" s="3"/>
    </row>
    <row r="12099" spans="1:68" x14ac:dyDescent="0.25">
      <c r="A12099" s="1"/>
      <c r="B12099" s="2"/>
      <c r="BJ12099" s="3"/>
      <c r="BL12099" s="3"/>
      <c r="BN12099" s="3"/>
      <c r="BP12099" s="3"/>
    </row>
    <row r="12100" spans="1:68" x14ac:dyDescent="0.25">
      <c r="A12100" s="1"/>
      <c r="B12100" s="2"/>
      <c r="BJ12100" s="3"/>
      <c r="BL12100" s="3"/>
      <c r="BN12100" s="3"/>
      <c r="BP12100" s="3"/>
    </row>
    <row r="12101" spans="1:68" x14ac:dyDescent="0.25">
      <c r="A12101" s="1"/>
      <c r="B12101" s="2"/>
      <c r="BJ12101" s="3"/>
      <c r="BL12101" s="3"/>
      <c r="BN12101" s="3"/>
      <c r="BP12101" s="3"/>
    </row>
    <row r="12102" spans="1:68" x14ac:dyDescent="0.25">
      <c r="A12102" s="1"/>
      <c r="B12102" s="2"/>
      <c r="BJ12102" s="3"/>
      <c r="BL12102" s="3"/>
      <c r="BN12102" s="3"/>
      <c r="BP12102" s="3"/>
    </row>
    <row r="12103" spans="1:68" x14ac:dyDescent="0.25">
      <c r="A12103" s="1"/>
      <c r="B12103" s="2"/>
      <c r="BJ12103" s="3"/>
      <c r="BL12103" s="3"/>
      <c r="BN12103" s="3"/>
      <c r="BP12103" s="3"/>
    </row>
    <row r="12104" spans="1:68" x14ac:dyDescent="0.25">
      <c r="A12104" s="1"/>
      <c r="B12104" s="2"/>
      <c r="BJ12104" s="3"/>
      <c r="BL12104" s="3"/>
      <c r="BN12104" s="3"/>
      <c r="BP12104" s="3"/>
    </row>
    <row r="12105" spans="1:68" x14ac:dyDescent="0.25">
      <c r="A12105" s="1"/>
      <c r="B12105" s="2"/>
      <c r="BJ12105" s="3"/>
      <c r="BL12105" s="3"/>
      <c r="BN12105" s="3"/>
      <c r="BP12105" s="3"/>
    </row>
    <row r="12106" spans="1:68" x14ac:dyDescent="0.25">
      <c r="A12106" s="1"/>
      <c r="B12106" s="2"/>
      <c r="BJ12106" s="3"/>
      <c r="BL12106" s="3"/>
      <c r="BN12106" s="3"/>
      <c r="BP12106" s="3"/>
    </row>
    <row r="12107" spans="1:68" x14ac:dyDescent="0.25">
      <c r="A12107" s="1"/>
      <c r="B12107" s="2"/>
      <c r="BJ12107" s="3"/>
      <c r="BL12107" s="3"/>
      <c r="BN12107" s="3"/>
      <c r="BP12107" s="3"/>
    </row>
    <row r="12108" spans="1:68" x14ac:dyDescent="0.25">
      <c r="A12108" s="1"/>
      <c r="B12108" s="2"/>
      <c r="BJ12108" s="3"/>
      <c r="BL12108" s="3"/>
      <c r="BN12108" s="3"/>
      <c r="BP12108" s="3"/>
    </row>
    <row r="12109" spans="1:68" x14ac:dyDescent="0.25">
      <c r="A12109" s="1"/>
      <c r="B12109" s="2"/>
      <c r="BJ12109" s="3"/>
      <c r="BL12109" s="3"/>
      <c r="BN12109" s="3"/>
      <c r="BP12109" s="3"/>
    </row>
    <row r="12110" spans="1:68" x14ac:dyDescent="0.25">
      <c r="A12110" s="1"/>
      <c r="B12110" s="2"/>
      <c r="BJ12110" s="3"/>
      <c r="BL12110" s="3"/>
      <c r="BN12110" s="3"/>
      <c r="BP12110" s="3"/>
    </row>
    <row r="12111" spans="1:68" x14ac:dyDescent="0.25">
      <c r="A12111" s="1"/>
      <c r="B12111" s="2"/>
      <c r="BJ12111" s="3"/>
      <c r="BL12111" s="3"/>
      <c r="BN12111" s="3"/>
      <c r="BP12111" s="3"/>
    </row>
    <row r="12112" spans="1:68" x14ac:dyDescent="0.25">
      <c r="A12112" s="1"/>
      <c r="B12112" s="2"/>
      <c r="BJ12112" s="3"/>
      <c r="BL12112" s="3"/>
      <c r="BN12112" s="3"/>
      <c r="BP12112" s="3"/>
    </row>
    <row r="12113" spans="1:68" x14ac:dyDescent="0.25">
      <c r="A12113" s="1"/>
      <c r="B12113" s="2"/>
      <c r="BJ12113" s="3"/>
      <c r="BL12113" s="3"/>
      <c r="BN12113" s="3"/>
      <c r="BP12113" s="3"/>
    </row>
    <row r="12114" spans="1:68" x14ac:dyDescent="0.25">
      <c r="A12114" s="1"/>
      <c r="B12114" s="2"/>
      <c r="BJ12114" s="3"/>
      <c r="BL12114" s="3"/>
      <c r="BN12114" s="3"/>
      <c r="BP12114" s="3"/>
    </row>
    <row r="12115" spans="1:68" x14ac:dyDescent="0.25">
      <c r="A12115" s="1"/>
      <c r="B12115" s="2"/>
      <c r="BJ12115" s="3"/>
      <c r="BL12115" s="3"/>
      <c r="BN12115" s="3"/>
      <c r="BP12115" s="3"/>
    </row>
    <row r="12116" spans="1:68" x14ac:dyDescent="0.25">
      <c r="A12116" s="1"/>
      <c r="B12116" s="2"/>
      <c r="BJ12116" s="3"/>
      <c r="BL12116" s="3"/>
      <c r="BN12116" s="3"/>
      <c r="BP12116" s="3"/>
    </row>
    <row r="12117" spans="1:68" x14ac:dyDescent="0.25">
      <c r="A12117" s="1"/>
      <c r="B12117" s="2"/>
      <c r="BJ12117" s="3"/>
      <c r="BL12117" s="3"/>
      <c r="BN12117" s="3"/>
      <c r="BP12117" s="3"/>
    </row>
    <row r="12118" spans="1:68" x14ac:dyDescent="0.25">
      <c r="A12118" s="1"/>
      <c r="B12118" s="2"/>
      <c r="BJ12118" s="3"/>
      <c r="BL12118" s="3"/>
      <c r="BN12118" s="3"/>
      <c r="BP12118" s="3"/>
    </row>
    <row r="12119" spans="1:68" x14ac:dyDescent="0.25">
      <c r="A12119" s="1"/>
      <c r="B12119" s="2"/>
      <c r="BJ12119" s="3"/>
      <c r="BL12119" s="3"/>
      <c r="BN12119" s="3"/>
      <c r="BP12119" s="3"/>
    </row>
    <row r="12120" spans="1:68" x14ac:dyDescent="0.25">
      <c r="A12120" s="1"/>
      <c r="B12120" s="2"/>
      <c r="BJ12120" s="3"/>
      <c r="BL12120" s="3"/>
      <c r="BN12120" s="3"/>
      <c r="BP12120" s="3"/>
    </row>
    <row r="12121" spans="1:68" x14ac:dyDescent="0.25">
      <c r="A12121" s="1"/>
      <c r="B12121" s="2"/>
      <c r="BJ12121" s="3"/>
      <c r="BL12121" s="3"/>
      <c r="BN12121" s="3"/>
      <c r="BP12121" s="3"/>
    </row>
    <row r="12122" spans="1:68" x14ac:dyDescent="0.25">
      <c r="A12122" s="1"/>
      <c r="B12122" s="2"/>
      <c r="BJ12122" s="3"/>
      <c r="BL12122" s="3"/>
      <c r="BN12122" s="3"/>
      <c r="BP12122" s="3"/>
    </row>
    <row r="12123" spans="1:68" x14ac:dyDescent="0.25">
      <c r="A12123" s="1"/>
      <c r="B12123" s="2"/>
      <c r="BJ12123" s="3"/>
      <c r="BL12123" s="3"/>
      <c r="BN12123" s="3"/>
      <c r="BP12123" s="3"/>
    </row>
    <row r="12124" spans="1:68" x14ac:dyDescent="0.25">
      <c r="A12124" s="1"/>
      <c r="B12124" s="2"/>
      <c r="BJ12124" s="3"/>
      <c r="BL12124" s="3"/>
      <c r="BN12124" s="3"/>
      <c r="BP12124" s="3"/>
    </row>
    <row r="12125" spans="1:68" x14ac:dyDescent="0.25">
      <c r="A12125" s="1"/>
      <c r="B12125" s="2"/>
      <c r="BJ12125" s="3"/>
      <c r="BL12125" s="3"/>
      <c r="BN12125" s="3"/>
      <c r="BP12125" s="3"/>
    </row>
    <row r="12126" spans="1:68" x14ac:dyDescent="0.25">
      <c r="A12126" s="1"/>
      <c r="B12126" s="2"/>
      <c r="BJ12126" s="3"/>
      <c r="BL12126" s="3"/>
      <c r="BN12126" s="3"/>
      <c r="BP12126" s="3"/>
    </row>
    <row r="12127" spans="1:68" x14ac:dyDescent="0.25">
      <c r="A12127" s="1"/>
      <c r="B12127" s="2"/>
      <c r="BJ12127" s="3"/>
      <c r="BL12127" s="3"/>
      <c r="BN12127" s="3"/>
      <c r="BP12127" s="3"/>
    </row>
    <row r="12128" spans="1:68" x14ac:dyDescent="0.25">
      <c r="A12128" s="1"/>
      <c r="B12128" s="2"/>
      <c r="BJ12128" s="3"/>
      <c r="BL12128" s="3"/>
      <c r="BN12128" s="3"/>
      <c r="BP12128" s="3"/>
    </row>
    <row r="12129" spans="1:68" x14ac:dyDescent="0.25">
      <c r="A12129" s="1"/>
      <c r="B12129" s="2"/>
      <c r="BJ12129" s="3"/>
      <c r="BL12129" s="3"/>
      <c r="BN12129" s="3"/>
      <c r="BP12129" s="3"/>
    </row>
    <row r="12130" spans="1:68" x14ac:dyDescent="0.25">
      <c r="A12130" s="1"/>
      <c r="B12130" s="2"/>
      <c r="BJ12130" s="3"/>
      <c r="BL12130" s="3"/>
      <c r="BN12130" s="3"/>
      <c r="BP12130" s="3"/>
    </row>
    <row r="12131" spans="1:68" x14ac:dyDescent="0.25">
      <c r="A12131" s="1"/>
      <c r="B12131" s="2"/>
      <c r="BJ12131" s="3"/>
      <c r="BL12131" s="3"/>
      <c r="BN12131" s="3"/>
      <c r="BP12131" s="3"/>
    </row>
    <row r="12132" spans="1:68" x14ac:dyDescent="0.25">
      <c r="A12132" s="1"/>
      <c r="B12132" s="2"/>
      <c r="BJ12132" s="3"/>
      <c r="BL12132" s="3"/>
      <c r="BN12132" s="3"/>
      <c r="BP12132" s="3"/>
    </row>
    <row r="12133" spans="1:68" x14ac:dyDescent="0.25">
      <c r="A12133" s="1"/>
      <c r="B12133" s="2"/>
      <c r="BJ12133" s="3"/>
      <c r="BL12133" s="3"/>
      <c r="BN12133" s="3"/>
      <c r="BP12133" s="3"/>
    </row>
    <row r="12134" spans="1:68" x14ac:dyDescent="0.25">
      <c r="A12134" s="1"/>
      <c r="B12134" s="2"/>
      <c r="BJ12134" s="3"/>
      <c r="BL12134" s="3"/>
      <c r="BN12134" s="3"/>
      <c r="BP12134" s="3"/>
    </row>
    <row r="12135" spans="1:68" x14ac:dyDescent="0.25">
      <c r="A12135" s="1"/>
      <c r="B12135" s="2"/>
      <c r="BJ12135" s="3"/>
      <c r="BL12135" s="3"/>
      <c r="BN12135" s="3"/>
      <c r="BP12135" s="3"/>
    </row>
    <row r="12136" spans="1:68" x14ac:dyDescent="0.25">
      <c r="A12136" s="1"/>
      <c r="B12136" s="2"/>
      <c r="BJ12136" s="3"/>
      <c r="BL12136" s="3"/>
      <c r="BN12136" s="3"/>
      <c r="BP12136" s="3"/>
    </row>
    <row r="12137" spans="1:68" x14ac:dyDescent="0.25">
      <c r="A12137" s="1"/>
      <c r="B12137" s="2"/>
      <c r="BJ12137" s="3"/>
      <c r="BL12137" s="3"/>
      <c r="BN12137" s="3"/>
      <c r="BP12137" s="3"/>
    </row>
    <row r="12138" spans="1:68" x14ac:dyDescent="0.25">
      <c r="A12138" s="1"/>
      <c r="B12138" s="2"/>
      <c r="BJ12138" s="3"/>
      <c r="BL12138" s="3"/>
      <c r="BN12138" s="3"/>
      <c r="BP12138" s="3"/>
    </row>
    <row r="12139" spans="1:68" x14ac:dyDescent="0.25">
      <c r="A12139" s="1"/>
      <c r="B12139" s="2"/>
      <c r="BJ12139" s="3"/>
      <c r="BL12139" s="3"/>
      <c r="BN12139" s="3"/>
      <c r="BP12139" s="3"/>
    </row>
    <row r="12140" spans="1:68" x14ac:dyDescent="0.25">
      <c r="A12140" s="1"/>
      <c r="B12140" s="2"/>
      <c r="BJ12140" s="3"/>
      <c r="BL12140" s="3"/>
      <c r="BN12140" s="3"/>
      <c r="BP12140" s="3"/>
    </row>
    <row r="12141" spans="1:68" x14ac:dyDescent="0.25">
      <c r="A12141" s="1"/>
      <c r="B12141" s="2"/>
      <c r="BJ12141" s="3"/>
      <c r="BL12141" s="3"/>
      <c r="BN12141" s="3"/>
      <c r="BP12141" s="3"/>
    </row>
    <row r="12142" spans="1:68" x14ac:dyDescent="0.25">
      <c r="A12142" s="1"/>
      <c r="B12142" s="2"/>
      <c r="BJ12142" s="3"/>
      <c r="BL12142" s="3"/>
      <c r="BN12142" s="3"/>
      <c r="BP12142" s="3"/>
    </row>
    <row r="12143" spans="1:68" x14ac:dyDescent="0.25">
      <c r="A12143" s="1"/>
      <c r="B12143" s="2"/>
      <c r="BJ12143" s="3"/>
      <c r="BL12143" s="3"/>
      <c r="BN12143" s="3"/>
      <c r="BP12143" s="3"/>
    </row>
    <row r="12144" spans="1:68" x14ac:dyDescent="0.25">
      <c r="A12144" s="1"/>
      <c r="B12144" s="2"/>
      <c r="BJ12144" s="3"/>
      <c r="BL12144" s="3"/>
      <c r="BN12144" s="3"/>
      <c r="BP12144" s="3"/>
    </row>
    <row r="12145" spans="1:68" x14ac:dyDescent="0.25">
      <c r="A12145" s="1"/>
      <c r="B12145" s="2"/>
      <c r="BJ12145" s="3"/>
      <c r="BL12145" s="3"/>
      <c r="BN12145" s="3"/>
      <c r="BP12145" s="3"/>
    </row>
    <row r="12146" spans="1:68" x14ac:dyDescent="0.25">
      <c r="A12146" s="1"/>
      <c r="B12146" s="2"/>
      <c r="BJ12146" s="3"/>
      <c r="BL12146" s="3"/>
      <c r="BN12146" s="3"/>
      <c r="BP12146" s="3"/>
    </row>
    <row r="12147" spans="1:68" x14ac:dyDescent="0.25">
      <c r="A12147" s="1"/>
      <c r="B12147" s="2"/>
      <c r="BJ12147" s="3"/>
      <c r="BL12147" s="3"/>
      <c r="BN12147" s="3"/>
      <c r="BP12147" s="3"/>
    </row>
    <row r="12148" spans="1:68" x14ac:dyDescent="0.25">
      <c r="A12148" s="1"/>
      <c r="B12148" s="2"/>
      <c r="BJ12148" s="3"/>
      <c r="BL12148" s="3"/>
      <c r="BN12148" s="3"/>
      <c r="BP12148" s="3"/>
    </row>
    <row r="12149" spans="1:68" x14ac:dyDescent="0.25">
      <c r="A12149" s="1"/>
      <c r="B12149" s="2"/>
      <c r="BJ12149" s="3"/>
      <c r="BL12149" s="3"/>
      <c r="BN12149" s="3"/>
      <c r="BP12149" s="3"/>
    </row>
    <row r="12150" spans="1:68" x14ac:dyDescent="0.25">
      <c r="A12150" s="1"/>
      <c r="B12150" s="2"/>
      <c r="BJ12150" s="3"/>
      <c r="BL12150" s="3"/>
      <c r="BN12150" s="3"/>
      <c r="BP12150" s="3"/>
    </row>
    <row r="12151" spans="1:68" x14ac:dyDescent="0.25">
      <c r="A12151" s="1"/>
      <c r="B12151" s="2"/>
      <c r="BJ12151" s="3"/>
      <c r="BL12151" s="3"/>
      <c r="BN12151" s="3"/>
      <c r="BP12151" s="3"/>
    </row>
    <row r="12152" spans="1:68" x14ac:dyDescent="0.25">
      <c r="A12152" s="1"/>
      <c r="B12152" s="2"/>
      <c r="BJ12152" s="3"/>
      <c r="BL12152" s="3"/>
      <c r="BN12152" s="3"/>
      <c r="BP12152" s="3"/>
    </row>
    <row r="12153" spans="1:68" x14ac:dyDescent="0.25">
      <c r="A12153" s="1"/>
      <c r="B12153" s="2"/>
      <c r="BJ12153" s="3"/>
      <c r="BL12153" s="3"/>
      <c r="BN12153" s="3"/>
      <c r="BP12153" s="3"/>
    </row>
    <row r="12154" spans="1:68" x14ac:dyDescent="0.25">
      <c r="A12154" s="1"/>
      <c r="B12154" s="2"/>
      <c r="BJ12154" s="3"/>
      <c r="BL12154" s="3"/>
      <c r="BN12154" s="3"/>
      <c r="BP12154" s="3"/>
    </row>
    <row r="12155" spans="1:68" x14ac:dyDescent="0.25">
      <c r="A12155" s="1"/>
      <c r="B12155" s="2"/>
      <c r="BJ12155" s="3"/>
      <c r="BL12155" s="3"/>
      <c r="BN12155" s="3"/>
      <c r="BP12155" s="3"/>
    </row>
    <row r="12156" spans="1:68" x14ac:dyDescent="0.25">
      <c r="A12156" s="1"/>
      <c r="B12156" s="2"/>
      <c r="BJ12156" s="3"/>
      <c r="BL12156" s="3"/>
      <c r="BN12156" s="3"/>
      <c r="BP12156" s="3"/>
    </row>
    <row r="12157" spans="1:68" x14ac:dyDescent="0.25">
      <c r="A12157" s="1"/>
      <c r="B12157" s="2"/>
      <c r="BJ12157" s="3"/>
      <c r="BL12157" s="3"/>
      <c r="BN12157" s="3"/>
      <c r="BP12157" s="3"/>
    </row>
    <row r="12158" spans="1:68" x14ac:dyDescent="0.25">
      <c r="A12158" s="1"/>
      <c r="B12158" s="2"/>
      <c r="BJ12158" s="3"/>
      <c r="BL12158" s="3"/>
      <c r="BN12158" s="3"/>
      <c r="BP12158" s="3"/>
    </row>
    <row r="12159" spans="1:68" x14ac:dyDescent="0.25">
      <c r="A12159" s="1"/>
      <c r="B12159" s="2"/>
      <c r="BJ12159" s="3"/>
      <c r="BL12159" s="3"/>
      <c r="BN12159" s="3"/>
      <c r="BP12159" s="3"/>
    </row>
    <row r="12160" spans="1:68" x14ac:dyDescent="0.25">
      <c r="A12160" s="1"/>
      <c r="B12160" s="2"/>
      <c r="BJ12160" s="3"/>
      <c r="BL12160" s="3"/>
      <c r="BN12160" s="3"/>
      <c r="BP12160" s="3"/>
    </row>
    <row r="12161" spans="1:68" x14ac:dyDescent="0.25">
      <c r="A12161" s="1"/>
      <c r="B12161" s="2"/>
      <c r="BJ12161" s="3"/>
      <c r="BL12161" s="3"/>
      <c r="BN12161" s="3"/>
      <c r="BP12161" s="3"/>
    </row>
    <row r="12162" spans="1:68" x14ac:dyDescent="0.25">
      <c r="A12162" s="1"/>
      <c r="B12162" s="2"/>
      <c r="BJ12162" s="3"/>
      <c r="BL12162" s="3"/>
      <c r="BN12162" s="3"/>
      <c r="BP12162" s="3"/>
    </row>
    <row r="12163" spans="1:68" x14ac:dyDescent="0.25">
      <c r="A12163" s="1"/>
      <c r="B12163" s="2"/>
      <c r="BJ12163" s="3"/>
      <c r="BL12163" s="3"/>
      <c r="BN12163" s="3"/>
      <c r="BP12163" s="3"/>
    </row>
    <row r="12164" spans="1:68" x14ac:dyDescent="0.25">
      <c r="A12164" s="1"/>
      <c r="B12164" s="2"/>
      <c r="BJ12164" s="3"/>
      <c r="BL12164" s="3"/>
      <c r="BN12164" s="3"/>
      <c r="BP12164" s="3"/>
    </row>
    <row r="12165" spans="1:68" x14ac:dyDescent="0.25">
      <c r="A12165" s="1"/>
      <c r="B12165" s="2"/>
      <c r="BJ12165" s="3"/>
      <c r="BL12165" s="3"/>
      <c r="BN12165" s="3"/>
      <c r="BP12165" s="3"/>
    </row>
    <row r="12166" spans="1:68" x14ac:dyDescent="0.25">
      <c r="A12166" s="1"/>
      <c r="B12166" s="2"/>
      <c r="BJ12166" s="3"/>
      <c r="BL12166" s="3"/>
      <c r="BN12166" s="3"/>
      <c r="BP12166" s="3"/>
    </row>
    <row r="12167" spans="1:68" x14ac:dyDescent="0.25">
      <c r="A12167" s="1"/>
      <c r="B12167" s="2"/>
      <c r="BJ12167" s="3"/>
      <c r="BL12167" s="3"/>
      <c r="BN12167" s="3"/>
      <c r="BP12167" s="3"/>
    </row>
    <row r="12168" spans="1:68" x14ac:dyDescent="0.25">
      <c r="A12168" s="1"/>
      <c r="B12168" s="2"/>
      <c r="BJ12168" s="3"/>
      <c r="BL12168" s="3"/>
      <c r="BN12168" s="3"/>
      <c r="BP12168" s="3"/>
    </row>
    <row r="12169" spans="1:68" x14ac:dyDescent="0.25">
      <c r="A12169" s="1"/>
      <c r="B12169" s="2"/>
      <c r="BJ12169" s="3"/>
      <c r="BL12169" s="3"/>
      <c r="BN12169" s="3"/>
      <c r="BP12169" s="3"/>
    </row>
    <row r="12170" spans="1:68" x14ac:dyDescent="0.25">
      <c r="A12170" s="1"/>
      <c r="B12170" s="2"/>
      <c r="BJ12170" s="3"/>
      <c r="BL12170" s="3"/>
      <c r="BN12170" s="3"/>
      <c r="BP12170" s="3"/>
    </row>
    <row r="12171" spans="1:68" x14ac:dyDescent="0.25">
      <c r="A12171" s="1"/>
      <c r="B12171" s="2"/>
      <c r="BJ12171" s="3"/>
      <c r="BL12171" s="3"/>
      <c r="BN12171" s="3"/>
      <c r="BP12171" s="3"/>
    </row>
    <row r="12172" spans="1:68" x14ac:dyDescent="0.25">
      <c r="A12172" s="1"/>
      <c r="B12172" s="2"/>
      <c r="BJ12172" s="3"/>
      <c r="BL12172" s="3"/>
      <c r="BN12172" s="3"/>
      <c r="BP12172" s="3"/>
    </row>
    <row r="12173" spans="1:68" x14ac:dyDescent="0.25">
      <c r="A12173" s="1"/>
      <c r="B12173" s="2"/>
      <c r="BJ12173" s="3"/>
      <c r="BL12173" s="3"/>
      <c r="BN12173" s="3"/>
      <c r="BP12173" s="3"/>
    </row>
    <row r="12174" spans="1:68" x14ac:dyDescent="0.25">
      <c r="A12174" s="1"/>
      <c r="B12174" s="2"/>
      <c r="BJ12174" s="3"/>
      <c r="BL12174" s="3"/>
      <c r="BN12174" s="3"/>
      <c r="BP12174" s="3"/>
    </row>
    <row r="12175" spans="1:68" x14ac:dyDescent="0.25">
      <c r="A12175" s="1"/>
      <c r="B12175" s="2"/>
      <c r="BJ12175" s="3"/>
      <c r="BL12175" s="3"/>
      <c r="BN12175" s="3"/>
      <c r="BP12175" s="3"/>
    </row>
    <row r="12176" spans="1:68" x14ac:dyDescent="0.25">
      <c r="A12176" s="1"/>
      <c r="B12176" s="2"/>
      <c r="BJ12176" s="3"/>
      <c r="BL12176" s="3"/>
      <c r="BN12176" s="3"/>
      <c r="BP12176" s="3"/>
    </row>
    <row r="12177" spans="1:68" x14ac:dyDescent="0.25">
      <c r="A12177" s="1"/>
      <c r="B12177" s="2"/>
      <c r="BJ12177" s="3"/>
      <c r="BL12177" s="3"/>
      <c r="BN12177" s="3"/>
      <c r="BP12177" s="3"/>
    </row>
    <row r="12178" spans="1:68" x14ac:dyDescent="0.25">
      <c r="A12178" s="1"/>
      <c r="B12178" s="2"/>
      <c r="BJ12178" s="3"/>
      <c r="BL12178" s="3"/>
      <c r="BN12178" s="3"/>
      <c r="BP12178" s="3"/>
    </row>
    <row r="12179" spans="1:68" x14ac:dyDescent="0.25">
      <c r="A12179" s="1"/>
      <c r="B12179" s="2"/>
      <c r="BJ12179" s="3"/>
      <c r="BL12179" s="3"/>
      <c r="BN12179" s="3"/>
      <c r="BP12179" s="3"/>
    </row>
    <row r="12180" spans="1:68" x14ac:dyDescent="0.25">
      <c r="A12180" s="1"/>
      <c r="B12180" s="2"/>
      <c r="BJ12180" s="3"/>
      <c r="BL12180" s="3"/>
      <c r="BN12180" s="3"/>
      <c r="BP12180" s="3"/>
    </row>
    <row r="12181" spans="1:68" x14ac:dyDescent="0.25">
      <c r="A12181" s="1"/>
      <c r="B12181" s="2"/>
      <c r="BJ12181" s="3"/>
      <c r="BL12181" s="3"/>
      <c r="BN12181" s="3"/>
      <c r="BP12181" s="3"/>
    </row>
    <row r="12182" spans="1:68" x14ac:dyDescent="0.25">
      <c r="A12182" s="1"/>
      <c r="B12182" s="2"/>
      <c r="BJ12182" s="3"/>
      <c r="BL12182" s="3"/>
      <c r="BN12182" s="3"/>
      <c r="BP12182" s="3"/>
    </row>
    <row r="12183" spans="1:68" x14ac:dyDescent="0.25">
      <c r="A12183" s="1"/>
      <c r="B12183" s="2"/>
      <c r="BJ12183" s="3"/>
      <c r="BL12183" s="3"/>
      <c r="BN12183" s="3"/>
      <c r="BP12183" s="3"/>
    </row>
    <row r="12184" spans="1:68" x14ac:dyDescent="0.25">
      <c r="A12184" s="1"/>
      <c r="B12184" s="2"/>
      <c r="BJ12184" s="3"/>
      <c r="BL12184" s="3"/>
      <c r="BN12184" s="3"/>
      <c r="BP12184" s="3"/>
    </row>
    <row r="12185" spans="1:68" x14ac:dyDescent="0.25">
      <c r="A12185" s="1"/>
      <c r="B12185" s="2"/>
      <c r="BJ12185" s="3"/>
      <c r="BL12185" s="3"/>
      <c r="BN12185" s="3"/>
      <c r="BP12185" s="3"/>
    </row>
    <row r="12186" spans="1:68" x14ac:dyDescent="0.25">
      <c r="A12186" s="1"/>
      <c r="B12186" s="2"/>
      <c r="BJ12186" s="3"/>
      <c r="BL12186" s="3"/>
      <c r="BN12186" s="3"/>
      <c r="BP12186" s="3"/>
    </row>
    <row r="12187" spans="1:68" x14ac:dyDescent="0.25">
      <c r="A12187" s="1"/>
      <c r="B12187" s="2"/>
      <c r="BJ12187" s="3"/>
      <c r="BL12187" s="3"/>
      <c r="BN12187" s="3"/>
      <c r="BP12187" s="3"/>
    </row>
    <row r="12188" spans="1:68" x14ac:dyDescent="0.25">
      <c r="A12188" s="1"/>
      <c r="B12188" s="2"/>
      <c r="BJ12188" s="3"/>
      <c r="BL12188" s="3"/>
      <c r="BN12188" s="3"/>
      <c r="BP12188" s="3"/>
    </row>
    <row r="12189" spans="1:68" x14ac:dyDescent="0.25">
      <c r="A12189" s="1"/>
      <c r="B12189" s="2"/>
      <c r="BJ12189" s="3"/>
      <c r="BL12189" s="3"/>
      <c r="BN12189" s="3"/>
      <c r="BP12189" s="3"/>
    </row>
    <row r="12190" spans="1:68" x14ac:dyDescent="0.25">
      <c r="A12190" s="1"/>
      <c r="B12190" s="2"/>
      <c r="BJ12190" s="3"/>
      <c r="BL12190" s="3"/>
      <c r="BN12190" s="3"/>
      <c r="BP12190" s="3"/>
    </row>
    <row r="12191" spans="1:68" x14ac:dyDescent="0.25">
      <c r="A12191" s="1"/>
      <c r="B12191" s="2"/>
      <c r="BJ12191" s="3"/>
      <c r="BL12191" s="3"/>
      <c r="BN12191" s="3"/>
      <c r="BP12191" s="3"/>
    </row>
    <row r="12192" spans="1:68" x14ac:dyDescent="0.25">
      <c r="A12192" s="1"/>
      <c r="B12192" s="2"/>
      <c r="BJ12192" s="3"/>
      <c r="BL12192" s="3"/>
      <c r="BN12192" s="3"/>
      <c r="BP12192" s="3"/>
    </row>
    <row r="12193" spans="1:68" x14ac:dyDescent="0.25">
      <c r="A12193" s="1"/>
      <c r="B12193" s="2"/>
      <c r="BJ12193" s="3"/>
      <c r="BL12193" s="3"/>
      <c r="BN12193" s="3"/>
      <c r="BP12193" s="3"/>
    </row>
    <row r="12194" spans="1:68" x14ac:dyDescent="0.25">
      <c r="A12194" s="1"/>
      <c r="B12194" s="2"/>
      <c r="BJ12194" s="3"/>
      <c r="BL12194" s="3"/>
      <c r="BN12194" s="3"/>
      <c r="BP12194" s="3"/>
    </row>
    <row r="12195" spans="1:68" x14ac:dyDescent="0.25">
      <c r="A12195" s="1"/>
      <c r="B12195" s="2"/>
      <c r="BJ12195" s="3"/>
      <c r="BL12195" s="3"/>
      <c r="BN12195" s="3"/>
      <c r="BP12195" s="3"/>
    </row>
    <row r="12196" spans="1:68" x14ac:dyDescent="0.25">
      <c r="A12196" s="1"/>
      <c r="B12196" s="2"/>
      <c r="BJ12196" s="3"/>
      <c r="BL12196" s="3"/>
      <c r="BN12196" s="3"/>
      <c r="BP12196" s="3"/>
    </row>
    <row r="12197" spans="1:68" x14ac:dyDescent="0.25">
      <c r="A12197" s="1"/>
      <c r="B12197" s="2"/>
      <c r="BJ12197" s="3"/>
      <c r="BL12197" s="3"/>
      <c r="BN12197" s="3"/>
      <c r="BP12197" s="3"/>
    </row>
    <row r="12198" spans="1:68" x14ac:dyDescent="0.25">
      <c r="A12198" s="1"/>
      <c r="B12198" s="2"/>
      <c r="BJ12198" s="3"/>
      <c r="BL12198" s="3"/>
      <c r="BN12198" s="3"/>
      <c r="BP12198" s="3"/>
    </row>
    <row r="12199" spans="1:68" x14ac:dyDescent="0.25">
      <c r="A12199" s="1"/>
      <c r="B12199" s="2"/>
      <c r="BJ12199" s="3"/>
      <c r="BL12199" s="3"/>
      <c r="BN12199" s="3"/>
      <c r="BP12199" s="3"/>
    </row>
    <row r="12200" spans="1:68" x14ac:dyDescent="0.25">
      <c r="A12200" s="1"/>
      <c r="B12200" s="2"/>
      <c r="BJ12200" s="3"/>
      <c r="BL12200" s="3"/>
      <c r="BN12200" s="3"/>
      <c r="BP12200" s="3"/>
    </row>
    <row r="12201" spans="1:68" x14ac:dyDescent="0.25">
      <c r="A12201" s="1"/>
      <c r="B12201" s="2"/>
      <c r="BJ12201" s="3"/>
      <c r="BL12201" s="3"/>
      <c r="BN12201" s="3"/>
      <c r="BP12201" s="3"/>
    </row>
    <row r="12202" spans="1:68" x14ac:dyDescent="0.25">
      <c r="A12202" s="1"/>
      <c r="B12202" s="2"/>
      <c r="BJ12202" s="3"/>
      <c r="BL12202" s="3"/>
      <c r="BN12202" s="3"/>
      <c r="BP12202" s="3"/>
    </row>
    <row r="12203" spans="1:68" x14ac:dyDescent="0.25">
      <c r="A12203" s="1"/>
      <c r="B12203" s="2"/>
      <c r="BJ12203" s="3"/>
      <c r="BL12203" s="3"/>
      <c r="BN12203" s="3"/>
      <c r="BP12203" s="3"/>
    </row>
    <row r="12204" spans="1:68" x14ac:dyDescent="0.25">
      <c r="A12204" s="1"/>
      <c r="B12204" s="2"/>
      <c r="BJ12204" s="3"/>
      <c r="BL12204" s="3"/>
      <c r="BN12204" s="3"/>
      <c r="BP12204" s="3"/>
    </row>
    <row r="12205" spans="1:68" x14ac:dyDescent="0.25">
      <c r="A12205" s="1"/>
      <c r="B12205" s="2"/>
      <c r="BJ12205" s="3"/>
      <c r="BL12205" s="3"/>
      <c r="BN12205" s="3"/>
      <c r="BP12205" s="3"/>
    </row>
    <row r="12206" spans="1:68" x14ac:dyDescent="0.25">
      <c r="A12206" s="1"/>
      <c r="B12206" s="2"/>
      <c r="BJ12206" s="3"/>
      <c r="BL12206" s="3"/>
      <c r="BN12206" s="3"/>
      <c r="BP12206" s="3"/>
    </row>
    <row r="12207" spans="1:68" x14ac:dyDescent="0.25">
      <c r="A12207" s="1"/>
      <c r="B12207" s="2"/>
      <c r="BJ12207" s="3"/>
      <c r="BL12207" s="3"/>
      <c r="BN12207" s="3"/>
      <c r="BP12207" s="3"/>
    </row>
    <row r="12208" spans="1:68" x14ac:dyDescent="0.25">
      <c r="A12208" s="1"/>
      <c r="B12208" s="2"/>
      <c r="BJ12208" s="3"/>
      <c r="BL12208" s="3"/>
      <c r="BN12208" s="3"/>
      <c r="BP12208" s="3"/>
    </row>
    <row r="12209" spans="1:68" x14ac:dyDescent="0.25">
      <c r="A12209" s="1"/>
      <c r="B12209" s="2"/>
      <c r="BJ12209" s="3"/>
      <c r="BL12209" s="3"/>
      <c r="BN12209" s="3"/>
      <c r="BP12209" s="3"/>
    </row>
    <row r="12210" spans="1:68" x14ac:dyDescent="0.25">
      <c r="A12210" s="1"/>
      <c r="B12210" s="2"/>
      <c r="BJ12210" s="3"/>
      <c r="BL12210" s="3"/>
      <c r="BN12210" s="3"/>
      <c r="BP12210" s="3"/>
    </row>
    <row r="12211" spans="1:68" x14ac:dyDescent="0.25">
      <c r="A12211" s="1"/>
      <c r="B12211" s="2"/>
      <c r="BJ12211" s="3"/>
      <c r="BL12211" s="3"/>
      <c r="BN12211" s="3"/>
      <c r="BP12211" s="3"/>
    </row>
    <row r="12212" spans="1:68" x14ac:dyDescent="0.25">
      <c r="A12212" s="1"/>
      <c r="B12212" s="2"/>
      <c r="BJ12212" s="3"/>
      <c r="BL12212" s="3"/>
      <c r="BN12212" s="3"/>
      <c r="BP12212" s="3"/>
    </row>
    <row r="12213" spans="1:68" x14ac:dyDescent="0.25">
      <c r="A12213" s="1"/>
      <c r="B12213" s="2"/>
      <c r="BJ12213" s="3"/>
      <c r="BL12213" s="3"/>
      <c r="BN12213" s="3"/>
      <c r="BP12213" s="3"/>
    </row>
    <row r="12214" spans="1:68" x14ac:dyDescent="0.25">
      <c r="A12214" s="1"/>
      <c r="B12214" s="2"/>
      <c r="BJ12214" s="3"/>
      <c r="BL12214" s="3"/>
      <c r="BN12214" s="3"/>
      <c r="BP12214" s="3"/>
    </row>
    <row r="12215" spans="1:68" x14ac:dyDescent="0.25">
      <c r="A12215" s="1"/>
      <c r="B12215" s="2"/>
      <c r="BJ12215" s="3"/>
      <c r="BL12215" s="3"/>
      <c r="BN12215" s="3"/>
      <c r="BP12215" s="3"/>
    </row>
    <row r="12216" spans="1:68" x14ac:dyDescent="0.25">
      <c r="A12216" s="1"/>
      <c r="B12216" s="2"/>
      <c r="BJ12216" s="3"/>
      <c r="BL12216" s="3"/>
      <c r="BN12216" s="3"/>
      <c r="BP12216" s="3"/>
    </row>
    <row r="12217" spans="1:68" x14ac:dyDescent="0.25">
      <c r="A12217" s="1"/>
      <c r="B12217" s="2"/>
      <c r="BJ12217" s="3"/>
      <c r="BL12217" s="3"/>
      <c r="BN12217" s="3"/>
      <c r="BP12217" s="3"/>
    </row>
    <row r="12218" spans="1:68" x14ac:dyDescent="0.25">
      <c r="A12218" s="1"/>
      <c r="B12218" s="2"/>
      <c r="BJ12218" s="3"/>
      <c r="BL12218" s="3"/>
      <c r="BN12218" s="3"/>
      <c r="BP12218" s="3"/>
    </row>
    <row r="12219" spans="1:68" x14ac:dyDescent="0.25">
      <c r="A12219" s="1"/>
      <c r="B12219" s="2"/>
      <c r="BJ12219" s="3"/>
      <c r="BL12219" s="3"/>
      <c r="BN12219" s="3"/>
      <c r="BP12219" s="3"/>
    </row>
    <row r="12220" spans="1:68" x14ac:dyDescent="0.25">
      <c r="A12220" s="1"/>
      <c r="B12220" s="2"/>
      <c r="BJ12220" s="3"/>
      <c r="BL12220" s="3"/>
      <c r="BN12220" s="3"/>
      <c r="BP12220" s="3"/>
    </row>
    <row r="12221" spans="1:68" x14ac:dyDescent="0.25">
      <c r="A12221" s="1"/>
      <c r="B12221" s="2"/>
      <c r="BJ12221" s="3"/>
      <c r="BL12221" s="3"/>
      <c r="BN12221" s="3"/>
      <c r="BP12221" s="3"/>
    </row>
    <row r="12222" spans="1:68" x14ac:dyDescent="0.25">
      <c r="A12222" s="1"/>
      <c r="B12222" s="2"/>
      <c r="BJ12222" s="3"/>
      <c r="BL12222" s="3"/>
      <c r="BN12222" s="3"/>
      <c r="BP12222" s="3"/>
    </row>
    <row r="12223" spans="1:68" x14ac:dyDescent="0.25">
      <c r="A12223" s="1"/>
      <c r="B12223" s="2"/>
      <c r="BJ12223" s="3"/>
      <c r="BL12223" s="3"/>
      <c r="BN12223" s="3"/>
      <c r="BP12223" s="3"/>
    </row>
    <row r="12224" spans="1:68" x14ac:dyDescent="0.25">
      <c r="A12224" s="1"/>
      <c r="B12224" s="2"/>
      <c r="BJ12224" s="3"/>
      <c r="BL12224" s="3"/>
      <c r="BN12224" s="3"/>
      <c r="BP12224" s="3"/>
    </row>
    <row r="12225" spans="1:68" x14ac:dyDescent="0.25">
      <c r="A12225" s="1"/>
      <c r="B12225" s="2"/>
      <c r="BJ12225" s="3"/>
      <c r="BL12225" s="3"/>
      <c r="BN12225" s="3"/>
      <c r="BP12225" s="3"/>
    </row>
    <row r="12226" spans="1:68" x14ac:dyDescent="0.25">
      <c r="A12226" s="1"/>
      <c r="B12226" s="2"/>
      <c r="BJ12226" s="3"/>
      <c r="BL12226" s="3"/>
      <c r="BN12226" s="3"/>
      <c r="BP12226" s="3"/>
    </row>
    <row r="12227" spans="1:68" x14ac:dyDescent="0.25">
      <c r="A12227" s="1"/>
      <c r="B12227" s="2"/>
      <c r="BJ12227" s="3"/>
      <c r="BL12227" s="3"/>
      <c r="BN12227" s="3"/>
      <c r="BP12227" s="3"/>
    </row>
    <row r="12228" spans="1:68" x14ac:dyDescent="0.25">
      <c r="A12228" s="1"/>
      <c r="B12228" s="2"/>
      <c r="BJ12228" s="3"/>
      <c r="BL12228" s="3"/>
      <c r="BN12228" s="3"/>
      <c r="BP12228" s="3"/>
    </row>
    <row r="12229" spans="1:68" x14ac:dyDescent="0.25">
      <c r="A12229" s="1"/>
      <c r="B12229" s="2"/>
      <c r="BJ12229" s="3"/>
      <c r="BL12229" s="3"/>
      <c r="BN12229" s="3"/>
      <c r="BP12229" s="3"/>
    </row>
    <row r="12230" spans="1:68" x14ac:dyDescent="0.25">
      <c r="A12230" s="1"/>
      <c r="B12230" s="2"/>
      <c r="BJ12230" s="3"/>
      <c r="BL12230" s="3"/>
      <c r="BN12230" s="3"/>
      <c r="BP12230" s="3"/>
    </row>
    <row r="12231" spans="1:68" x14ac:dyDescent="0.25">
      <c r="A12231" s="1"/>
      <c r="B12231" s="2"/>
      <c r="BJ12231" s="3"/>
      <c r="BL12231" s="3"/>
      <c r="BN12231" s="3"/>
      <c r="BP12231" s="3"/>
    </row>
    <row r="12232" spans="1:68" x14ac:dyDescent="0.25">
      <c r="A12232" s="1"/>
      <c r="B12232" s="2"/>
      <c r="BJ12232" s="3"/>
      <c r="BL12232" s="3"/>
      <c r="BN12232" s="3"/>
      <c r="BP12232" s="3"/>
    </row>
    <row r="12233" spans="1:68" x14ac:dyDescent="0.25">
      <c r="A12233" s="1"/>
      <c r="B12233" s="2"/>
      <c r="BJ12233" s="3"/>
      <c r="BL12233" s="3"/>
      <c r="BN12233" s="3"/>
      <c r="BP12233" s="3"/>
    </row>
    <row r="12234" spans="1:68" x14ac:dyDescent="0.25">
      <c r="A12234" s="1"/>
      <c r="B12234" s="2"/>
      <c r="BJ12234" s="3"/>
      <c r="BL12234" s="3"/>
      <c r="BN12234" s="3"/>
      <c r="BP12234" s="3"/>
    </row>
    <row r="12235" spans="1:68" x14ac:dyDescent="0.25">
      <c r="A12235" s="1"/>
      <c r="B12235" s="2"/>
      <c r="BJ12235" s="3"/>
      <c r="BL12235" s="3"/>
      <c r="BN12235" s="3"/>
      <c r="BP12235" s="3"/>
    </row>
    <row r="12236" spans="1:68" x14ac:dyDescent="0.25">
      <c r="A12236" s="1"/>
      <c r="B12236" s="2"/>
      <c r="BJ12236" s="3"/>
      <c r="BL12236" s="3"/>
      <c r="BN12236" s="3"/>
      <c r="BP12236" s="3"/>
    </row>
    <row r="12237" spans="1:68" x14ac:dyDescent="0.25">
      <c r="A12237" s="1"/>
      <c r="B12237" s="2"/>
      <c r="BJ12237" s="3"/>
      <c r="BL12237" s="3"/>
      <c r="BN12237" s="3"/>
      <c r="BP12237" s="3"/>
    </row>
    <row r="12238" spans="1:68" x14ac:dyDescent="0.25">
      <c r="A12238" s="1"/>
      <c r="B12238" s="2"/>
      <c r="BJ12238" s="3"/>
      <c r="BL12238" s="3"/>
      <c r="BN12238" s="3"/>
      <c r="BP12238" s="3"/>
    </row>
    <row r="12239" spans="1:68" x14ac:dyDescent="0.25">
      <c r="A12239" s="1"/>
      <c r="B12239" s="2"/>
      <c r="BJ12239" s="3"/>
      <c r="BL12239" s="3"/>
      <c r="BN12239" s="3"/>
      <c r="BP12239" s="3"/>
    </row>
    <row r="12240" spans="1:68" x14ac:dyDescent="0.25">
      <c r="A12240" s="1"/>
      <c r="B12240" s="2"/>
      <c r="BJ12240" s="3"/>
      <c r="BL12240" s="3"/>
      <c r="BN12240" s="3"/>
      <c r="BP12240" s="3"/>
    </row>
    <row r="12241" spans="1:68" x14ac:dyDescent="0.25">
      <c r="A12241" s="1"/>
      <c r="B12241" s="2"/>
      <c r="BJ12241" s="3"/>
      <c r="BL12241" s="3"/>
      <c r="BN12241" s="3"/>
      <c r="BP12241" s="3"/>
    </row>
    <row r="12242" spans="1:68" x14ac:dyDescent="0.25">
      <c r="A12242" s="1"/>
      <c r="B12242" s="2"/>
      <c r="BJ12242" s="3"/>
      <c r="BL12242" s="3"/>
      <c r="BN12242" s="3"/>
      <c r="BP12242" s="3"/>
    </row>
    <row r="12243" spans="1:68" x14ac:dyDescent="0.25">
      <c r="A12243" s="1"/>
      <c r="B12243" s="2"/>
      <c r="BJ12243" s="3"/>
      <c r="BL12243" s="3"/>
      <c r="BN12243" s="3"/>
      <c r="BP12243" s="3"/>
    </row>
    <row r="12244" spans="1:68" x14ac:dyDescent="0.25">
      <c r="A12244" s="1"/>
      <c r="B12244" s="2"/>
      <c r="BJ12244" s="3"/>
      <c r="BL12244" s="3"/>
      <c r="BN12244" s="3"/>
      <c r="BP12244" s="3"/>
    </row>
    <row r="12245" spans="1:68" x14ac:dyDescent="0.25">
      <c r="A12245" s="1"/>
      <c r="B12245" s="2"/>
      <c r="BJ12245" s="3"/>
      <c r="BL12245" s="3"/>
      <c r="BN12245" s="3"/>
      <c r="BP12245" s="3"/>
    </row>
    <row r="12246" spans="1:68" x14ac:dyDescent="0.25">
      <c r="A12246" s="1"/>
      <c r="B12246" s="2"/>
      <c r="BJ12246" s="3"/>
      <c r="BL12246" s="3"/>
      <c r="BN12246" s="3"/>
      <c r="BP12246" s="3"/>
    </row>
    <row r="12247" spans="1:68" x14ac:dyDescent="0.25">
      <c r="A12247" s="1"/>
      <c r="B12247" s="2"/>
      <c r="BJ12247" s="3"/>
      <c r="BL12247" s="3"/>
      <c r="BN12247" s="3"/>
      <c r="BP12247" s="3"/>
    </row>
    <row r="12248" spans="1:68" x14ac:dyDescent="0.25">
      <c r="A12248" s="1"/>
      <c r="B12248" s="2"/>
      <c r="BJ12248" s="3"/>
      <c r="BL12248" s="3"/>
      <c r="BN12248" s="3"/>
      <c r="BP12248" s="3"/>
    </row>
    <row r="12249" spans="1:68" x14ac:dyDescent="0.25">
      <c r="A12249" s="1"/>
      <c r="B12249" s="2"/>
      <c r="BJ12249" s="3"/>
      <c r="BL12249" s="3"/>
      <c r="BN12249" s="3"/>
      <c r="BP12249" s="3"/>
    </row>
    <row r="12250" spans="1:68" x14ac:dyDescent="0.25">
      <c r="A12250" s="1"/>
      <c r="B12250" s="2"/>
      <c r="BJ12250" s="3"/>
      <c r="BL12250" s="3"/>
      <c r="BN12250" s="3"/>
      <c r="BP12250" s="3"/>
    </row>
    <row r="12251" spans="1:68" x14ac:dyDescent="0.25">
      <c r="A12251" s="1"/>
      <c r="B12251" s="2"/>
      <c r="BJ12251" s="3"/>
      <c r="BL12251" s="3"/>
      <c r="BN12251" s="3"/>
      <c r="BP12251" s="3"/>
    </row>
    <row r="12252" spans="1:68" x14ac:dyDescent="0.25">
      <c r="A12252" s="1"/>
      <c r="B12252" s="2"/>
      <c r="BJ12252" s="3"/>
      <c r="BL12252" s="3"/>
      <c r="BN12252" s="3"/>
      <c r="BP12252" s="3"/>
    </row>
    <row r="12253" spans="1:68" x14ac:dyDescent="0.25">
      <c r="A12253" s="1"/>
      <c r="B12253" s="2"/>
      <c r="BJ12253" s="3"/>
      <c r="BL12253" s="3"/>
      <c r="BN12253" s="3"/>
      <c r="BP12253" s="3"/>
    </row>
    <row r="12254" spans="1:68" x14ac:dyDescent="0.25">
      <c r="A12254" s="1"/>
      <c r="B12254" s="2"/>
      <c r="BJ12254" s="3"/>
      <c r="BL12254" s="3"/>
      <c r="BN12254" s="3"/>
      <c r="BP12254" s="3"/>
    </row>
    <row r="12255" spans="1:68" x14ac:dyDescent="0.25">
      <c r="A12255" s="1"/>
      <c r="B12255" s="2"/>
      <c r="BJ12255" s="3"/>
      <c r="BL12255" s="3"/>
      <c r="BN12255" s="3"/>
      <c r="BP12255" s="3"/>
    </row>
    <row r="12256" spans="1:68" x14ac:dyDescent="0.25">
      <c r="A12256" s="1"/>
      <c r="B12256" s="2"/>
      <c r="BJ12256" s="3"/>
      <c r="BL12256" s="3"/>
      <c r="BN12256" s="3"/>
      <c r="BP12256" s="3"/>
    </row>
    <row r="12257" spans="1:68" x14ac:dyDescent="0.25">
      <c r="A12257" s="1"/>
      <c r="B12257" s="2"/>
      <c r="BJ12257" s="3"/>
      <c r="BL12257" s="3"/>
      <c r="BN12257" s="3"/>
      <c r="BP12257" s="3"/>
    </row>
    <row r="12258" spans="1:68" x14ac:dyDescent="0.25">
      <c r="A12258" s="1"/>
      <c r="B12258" s="2"/>
      <c r="BJ12258" s="3"/>
      <c r="BL12258" s="3"/>
      <c r="BN12258" s="3"/>
      <c r="BP12258" s="3"/>
    </row>
    <row r="12259" spans="1:68" x14ac:dyDescent="0.25">
      <c r="A12259" s="1"/>
      <c r="B12259" s="2"/>
      <c r="BJ12259" s="3"/>
      <c r="BL12259" s="3"/>
      <c r="BN12259" s="3"/>
      <c r="BP12259" s="3"/>
    </row>
    <row r="12260" spans="1:68" x14ac:dyDescent="0.25">
      <c r="A12260" s="1"/>
      <c r="B12260" s="2"/>
      <c r="BJ12260" s="3"/>
      <c r="BL12260" s="3"/>
      <c r="BN12260" s="3"/>
      <c r="BP12260" s="3"/>
    </row>
    <row r="12261" spans="1:68" x14ac:dyDescent="0.25">
      <c r="A12261" s="1"/>
      <c r="B12261" s="2"/>
      <c r="BJ12261" s="3"/>
      <c r="BL12261" s="3"/>
      <c r="BN12261" s="3"/>
      <c r="BP12261" s="3"/>
    </row>
    <row r="12262" spans="1:68" x14ac:dyDescent="0.25">
      <c r="A12262" s="1"/>
      <c r="B12262" s="2"/>
      <c r="BJ12262" s="3"/>
      <c r="BL12262" s="3"/>
      <c r="BN12262" s="3"/>
      <c r="BP12262" s="3"/>
    </row>
    <row r="12263" spans="1:68" x14ac:dyDescent="0.25">
      <c r="A12263" s="1"/>
      <c r="B12263" s="2"/>
      <c r="BJ12263" s="3"/>
      <c r="BL12263" s="3"/>
      <c r="BN12263" s="3"/>
      <c r="BP12263" s="3"/>
    </row>
    <row r="12264" spans="1:68" x14ac:dyDescent="0.25">
      <c r="A12264" s="1"/>
      <c r="B12264" s="2"/>
      <c r="BJ12264" s="3"/>
      <c r="BL12264" s="3"/>
      <c r="BN12264" s="3"/>
      <c r="BP12264" s="3"/>
    </row>
    <row r="12265" spans="1:68" x14ac:dyDescent="0.25">
      <c r="A12265" s="1"/>
      <c r="B12265" s="2"/>
      <c r="BJ12265" s="3"/>
      <c r="BL12265" s="3"/>
      <c r="BN12265" s="3"/>
      <c r="BP12265" s="3"/>
    </row>
    <row r="12266" spans="1:68" x14ac:dyDescent="0.25">
      <c r="A12266" s="1"/>
      <c r="B12266" s="2"/>
      <c r="BJ12266" s="3"/>
      <c r="BL12266" s="3"/>
      <c r="BN12266" s="3"/>
      <c r="BP12266" s="3"/>
    </row>
    <row r="12267" spans="1:68" x14ac:dyDescent="0.25">
      <c r="A12267" s="1"/>
      <c r="B12267" s="2"/>
      <c r="BJ12267" s="3"/>
      <c r="BL12267" s="3"/>
      <c r="BN12267" s="3"/>
      <c r="BP12267" s="3"/>
    </row>
    <row r="12268" spans="1:68" x14ac:dyDescent="0.25">
      <c r="A12268" s="1"/>
      <c r="B12268" s="2"/>
      <c r="BJ12268" s="3"/>
      <c r="BL12268" s="3"/>
      <c r="BN12268" s="3"/>
      <c r="BP12268" s="3"/>
    </row>
    <row r="12269" spans="1:68" x14ac:dyDescent="0.25">
      <c r="A12269" s="1"/>
      <c r="B12269" s="2"/>
      <c r="BJ12269" s="3"/>
      <c r="BL12269" s="3"/>
      <c r="BN12269" s="3"/>
      <c r="BP12269" s="3"/>
    </row>
    <row r="12270" spans="1:68" x14ac:dyDescent="0.25">
      <c r="A12270" s="1"/>
      <c r="B12270" s="2"/>
      <c r="BJ12270" s="3"/>
      <c r="BL12270" s="3"/>
      <c r="BN12270" s="3"/>
      <c r="BP12270" s="3"/>
    </row>
    <row r="12271" spans="1:68" x14ac:dyDescent="0.25">
      <c r="A12271" s="1"/>
      <c r="B12271" s="2"/>
      <c r="BJ12271" s="3"/>
      <c r="BL12271" s="3"/>
      <c r="BN12271" s="3"/>
      <c r="BP12271" s="3"/>
    </row>
    <row r="12272" spans="1:68" x14ac:dyDescent="0.25">
      <c r="A12272" s="1"/>
      <c r="B12272" s="2"/>
      <c r="BJ12272" s="3"/>
      <c r="BL12272" s="3"/>
      <c r="BN12272" s="3"/>
      <c r="BP12272" s="3"/>
    </row>
    <row r="12273" spans="1:68" x14ac:dyDescent="0.25">
      <c r="A12273" s="1"/>
      <c r="B12273" s="2"/>
      <c r="BJ12273" s="3"/>
      <c r="BL12273" s="3"/>
      <c r="BN12273" s="3"/>
      <c r="BP12273" s="3"/>
    </row>
    <row r="12274" spans="1:68" x14ac:dyDescent="0.25">
      <c r="A12274" s="1"/>
      <c r="B12274" s="2"/>
      <c r="BJ12274" s="3"/>
      <c r="BL12274" s="3"/>
      <c r="BN12274" s="3"/>
      <c r="BP12274" s="3"/>
    </row>
    <row r="12275" spans="1:68" x14ac:dyDescent="0.25">
      <c r="A12275" s="1"/>
      <c r="B12275" s="2"/>
      <c r="BJ12275" s="3"/>
      <c r="BL12275" s="3"/>
      <c r="BN12275" s="3"/>
      <c r="BP12275" s="3"/>
    </row>
    <row r="12276" spans="1:68" x14ac:dyDescent="0.25">
      <c r="A12276" s="1"/>
      <c r="B12276" s="2"/>
      <c r="BJ12276" s="3"/>
      <c r="BL12276" s="3"/>
      <c r="BN12276" s="3"/>
      <c r="BP12276" s="3"/>
    </row>
    <row r="12277" spans="1:68" x14ac:dyDescent="0.25">
      <c r="A12277" s="1"/>
      <c r="B12277" s="2"/>
      <c r="BJ12277" s="3"/>
      <c r="BL12277" s="3"/>
      <c r="BN12277" s="3"/>
      <c r="BP12277" s="3"/>
    </row>
    <row r="12278" spans="1:68" x14ac:dyDescent="0.25">
      <c r="A12278" s="1"/>
      <c r="B12278" s="2"/>
      <c r="BJ12278" s="3"/>
      <c r="BL12278" s="3"/>
      <c r="BN12278" s="3"/>
      <c r="BP12278" s="3"/>
    </row>
    <row r="12279" spans="1:68" x14ac:dyDescent="0.25">
      <c r="A12279" s="1"/>
      <c r="B12279" s="2"/>
      <c r="BJ12279" s="3"/>
      <c r="BL12279" s="3"/>
      <c r="BN12279" s="3"/>
      <c r="BP12279" s="3"/>
    </row>
    <row r="12280" spans="1:68" x14ac:dyDescent="0.25">
      <c r="A12280" s="1"/>
      <c r="B12280" s="2"/>
      <c r="BJ12280" s="3"/>
      <c r="BL12280" s="3"/>
      <c r="BN12280" s="3"/>
      <c r="BP12280" s="3"/>
    </row>
    <row r="12281" spans="1:68" x14ac:dyDescent="0.25">
      <c r="A12281" s="1"/>
      <c r="B12281" s="2"/>
      <c r="BJ12281" s="3"/>
      <c r="BL12281" s="3"/>
      <c r="BN12281" s="3"/>
      <c r="BP12281" s="3"/>
    </row>
    <row r="12282" spans="1:68" x14ac:dyDescent="0.25">
      <c r="A12282" s="1"/>
      <c r="B12282" s="2"/>
      <c r="BJ12282" s="3"/>
      <c r="BL12282" s="3"/>
      <c r="BN12282" s="3"/>
      <c r="BP12282" s="3"/>
    </row>
    <row r="12283" spans="1:68" x14ac:dyDescent="0.25">
      <c r="A12283" s="1"/>
      <c r="B12283" s="2"/>
      <c r="BJ12283" s="3"/>
      <c r="BL12283" s="3"/>
      <c r="BN12283" s="3"/>
      <c r="BP12283" s="3"/>
    </row>
    <row r="12284" spans="1:68" x14ac:dyDescent="0.25">
      <c r="A12284" s="1"/>
      <c r="B12284" s="2"/>
      <c r="BJ12284" s="3"/>
      <c r="BL12284" s="3"/>
      <c r="BN12284" s="3"/>
      <c r="BP12284" s="3"/>
    </row>
    <row r="12285" spans="1:68" x14ac:dyDescent="0.25">
      <c r="A12285" s="1"/>
      <c r="B12285" s="2"/>
      <c r="BJ12285" s="3"/>
      <c r="BL12285" s="3"/>
      <c r="BN12285" s="3"/>
      <c r="BP12285" s="3"/>
    </row>
    <row r="12286" spans="1:68" x14ac:dyDescent="0.25">
      <c r="A12286" s="1"/>
      <c r="B12286" s="2"/>
      <c r="BJ12286" s="3"/>
      <c r="BL12286" s="3"/>
      <c r="BN12286" s="3"/>
      <c r="BP12286" s="3"/>
    </row>
    <row r="12287" spans="1:68" x14ac:dyDescent="0.25">
      <c r="A12287" s="1"/>
      <c r="B12287" s="2"/>
      <c r="BJ12287" s="3"/>
      <c r="BL12287" s="3"/>
      <c r="BN12287" s="3"/>
      <c r="BP12287" s="3"/>
    </row>
    <row r="12288" spans="1:68" x14ac:dyDescent="0.25">
      <c r="A12288" s="1"/>
      <c r="B12288" s="2"/>
      <c r="BJ12288" s="3"/>
      <c r="BL12288" s="3"/>
      <c r="BN12288" s="3"/>
      <c r="BP12288" s="3"/>
    </row>
    <row r="12289" spans="1:68" x14ac:dyDescent="0.25">
      <c r="A12289" s="1"/>
      <c r="B12289" s="2"/>
      <c r="BJ12289" s="3"/>
      <c r="BL12289" s="3"/>
      <c r="BN12289" s="3"/>
      <c r="BP12289" s="3"/>
    </row>
    <row r="12290" spans="1:68" x14ac:dyDescent="0.25">
      <c r="A12290" s="1"/>
      <c r="B12290" s="2"/>
      <c r="BJ12290" s="3"/>
      <c r="BL12290" s="3"/>
      <c r="BN12290" s="3"/>
      <c r="BP12290" s="3"/>
    </row>
    <row r="12291" spans="1:68" x14ac:dyDescent="0.25">
      <c r="A12291" s="1"/>
      <c r="B12291" s="2"/>
      <c r="BJ12291" s="3"/>
      <c r="BL12291" s="3"/>
      <c r="BN12291" s="3"/>
      <c r="BP12291" s="3"/>
    </row>
    <row r="12292" spans="1:68" x14ac:dyDescent="0.25">
      <c r="A12292" s="1"/>
      <c r="B12292" s="2"/>
      <c r="BJ12292" s="3"/>
      <c r="BL12292" s="3"/>
      <c r="BN12292" s="3"/>
      <c r="BP12292" s="3"/>
    </row>
    <row r="12293" spans="1:68" x14ac:dyDescent="0.25">
      <c r="A12293" s="1"/>
      <c r="B12293" s="2"/>
      <c r="BJ12293" s="3"/>
      <c r="BL12293" s="3"/>
      <c r="BN12293" s="3"/>
      <c r="BP12293" s="3"/>
    </row>
    <row r="12294" spans="1:68" x14ac:dyDescent="0.25">
      <c r="A12294" s="1"/>
      <c r="B12294" s="2"/>
      <c r="BJ12294" s="3"/>
      <c r="BL12294" s="3"/>
      <c r="BN12294" s="3"/>
      <c r="BP12294" s="3"/>
    </row>
    <row r="12295" spans="1:68" x14ac:dyDescent="0.25">
      <c r="A12295" s="1"/>
      <c r="B12295" s="2"/>
      <c r="BJ12295" s="3"/>
      <c r="BL12295" s="3"/>
      <c r="BN12295" s="3"/>
      <c r="BP12295" s="3"/>
    </row>
    <row r="12296" spans="1:68" x14ac:dyDescent="0.25">
      <c r="A12296" s="1"/>
      <c r="B12296" s="2"/>
      <c r="BJ12296" s="3"/>
      <c r="BL12296" s="3"/>
      <c r="BN12296" s="3"/>
      <c r="BP12296" s="3"/>
    </row>
    <row r="12297" spans="1:68" x14ac:dyDescent="0.25">
      <c r="A12297" s="1"/>
      <c r="B12297" s="2"/>
      <c r="BJ12297" s="3"/>
      <c r="BL12297" s="3"/>
      <c r="BN12297" s="3"/>
      <c r="BP12297" s="3"/>
    </row>
    <row r="12298" spans="1:68" x14ac:dyDescent="0.25">
      <c r="A12298" s="1"/>
      <c r="B12298" s="2"/>
      <c r="BJ12298" s="3"/>
      <c r="BL12298" s="3"/>
      <c r="BN12298" s="3"/>
      <c r="BP12298" s="3"/>
    </row>
    <row r="12299" spans="1:68" x14ac:dyDescent="0.25">
      <c r="A12299" s="1"/>
      <c r="B12299" s="2"/>
      <c r="BJ12299" s="3"/>
      <c r="BL12299" s="3"/>
      <c r="BN12299" s="3"/>
      <c r="BP12299" s="3"/>
    </row>
    <row r="12300" spans="1:68" x14ac:dyDescent="0.25">
      <c r="A12300" s="1"/>
      <c r="B12300" s="2"/>
      <c r="BJ12300" s="3"/>
      <c r="BL12300" s="3"/>
      <c r="BN12300" s="3"/>
      <c r="BP12300" s="3"/>
    </row>
    <row r="12301" spans="1:68" x14ac:dyDescent="0.25">
      <c r="A12301" s="1"/>
      <c r="B12301" s="2"/>
      <c r="BJ12301" s="3"/>
      <c r="BL12301" s="3"/>
      <c r="BN12301" s="3"/>
      <c r="BP12301" s="3"/>
    </row>
    <row r="12302" spans="1:68" x14ac:dyDescent="0.25">
      <c r="A12302" s="1"/>
      <c r="B12302" s="2"/>
      <c r="BJ12302" s="3"/>
      <c r="BL12302" s="3"/>
      <c r="BN12302" s="3"/>
      <c r="BP12302" s="3"/>
    </row>
    <row r="12303" spans="1:68" x14ac:dyDescent="0.25">
      <c r="A12303" s="1"/>
      <c r="B12303" s="2"/>
      <c r="BJ12303" s="3"/>
      <c r="BL12303" s="3"/>
      <c r="BN12303" s="3"/>
      <c r="BP12303" s="3"/>
    </row>
    <row r="12304" spans="1:68" x14ac:dyDescent="0.25">
      <c r="A12304" s="1"/>
      <c r="B12304" s="2"/>
      <c r="BJ12304" s="3"/>
      <c r="BL12304" s="3"/>
      <c r="BN12304" s="3"/>
      <c r="BP12304" s="3"/>
    </row>
    <row r="12305" spans="1:68" x14ac:dyDescent="0.25">
      <c r="A12305" s="1"/>
      <c r="B12305" s="2"/>
      <c r="BJ12305" s="3"/>
      <c r="BL12305" s="3"/>
      <c r="BN12305" s="3"/>
      <c r="BP12305" s="3"/>
    </row>
    <row r="12306" spans="1:68" x14ac:dyDescent="0.25">
      <c r="A12306" s="1"/>
      <c r="B12306" s="2"/>
      <c r="BJ12306" s="3"/>
      <c r="BL12306" s="3"/>
      <c r="BN12306" s="3"/>
      <c r="BP12306" s="3"/>
    </row>
    <row r="12307" spans="1:68" x14ac:dyDescent="0.25">
      <c r="A12307" s="1"/>
      <c r="B12307" s="2"/>
      <c r="BJ12307" s="3"/>
      <c r="BL12307" s="3"/>
      <c r="BN12307" s="3"/>
      <c r="BP12307" s="3"/>
    </row>
    <row r="12308" spans="1:68" x14ac:dyDescent="0.25">
      <c r="A12308" s="1"/>
      <c r="B12308" s="2"/>
      <c r="BJ12308" s="3"/>
      <c r="BL12308" s="3"/>
      <c r="BN12308" s="3"/>
      <c r="BP12308" s="3"/>
    </row>
    <row r="12309" spans="1:68" x14ac:dyDescent="0.25">
      <c r="A12309" s="1"/>
      <c r="B12309" s="2"/>
      <c r="BJ12309" s="3"/>
      <c r="BL12309" s="3"/>
      <c r="BN12309" s="3"/>
      <c r="BP12309" s="3"/>
    </row>
    <row r="12310" spans="1:68" x14ac:dyDescent="0.25">
      <c r="A12310" s="1"/>
      <c r="B12310" s="2"/>
      <c r="BJ12310" s="3"/>
      <c r="BL12310" s="3"/>
      <c r="BN12310" s="3"/>
      <c r="BP12310" s="3"/>
    </row>
    <row r="12311" spans="1:68" x14ac:dyDescent="0.25">
      <c r="A12311" s="1"/>
      <c r="B12311" s="2"/>
      <c r="BJ12311" s="3"/>
      <c r="BL12311" s="3"/>
      <c r="BN12311" s="3"/>
      <c r="BP12311" s="3"/>
    </row>
    <row r="12312" spans="1:68" x14ac:dyDescent="0.25">
      <c r="A12312" s="1"/>
      <c r="B12312" s="2"/>
      <c r="BJ12312" s="3"/>
      <c r="BL12312" s="3"/>
      <c r="BN12312" s="3"/>
      <c r="BP12312" s="3"/>
    </row>
    <row r="12313" spans="1:68" x14ac:dyDescent="0.25">
      <c r="A12313" s="1"/>
      <c r="B12313" s="2"/>
      <c r="BJ12313" s="3"/>
      <c r="BL12313" s="3"/>
      <c r="BN12313" s="3"/>
      <c r="BP12313" s="3"/>
    </row>
    <row r="12314" spans="1:68" x14ac:dyDescent="0.25">
      <c r="A12314" s="1"/>
      <c r="B12314" s="2"/>
      <c r="BJ12314" s="3"/>
      <c r="BL12314" s="3"/>
      <c r="BN12314" s="3"/>
      <c r="BP12314" s="3"/>
    </row>
    <row r="12315" spans="1:68" x14ac:dyDescent="0.25">
      <c r="A12315" s="1"/>
      <c r="B12315" s="2"/>
      <c r="BJ12315" s="3"/>
      <c r="BL12315" s="3"/>
      <c r="BN12315" s="3"/>
      <c r="BP12315" s="3"/>
    </row>
    <row r="12316" spans="1:68" x14ac:dyDescent="0.25">
      <c r="A12316" s="1"/>
      <c r="B12316" s="2"/>
      <c r="BJ12316" s="3"/>
      <c r="BL12316" s="3"/>
      <c r="BN12316" s="3"/>
      <c r="BP12316" s="3"/>
    </row>
    <row r="12317" spans="1:68" x14ac:dyDescent="0.25">
      <c r="A12317" s="1"/>
      <c r="B12317" s="2"/>
      <c r="BJ12317" s="3"/>
      <c r="BL12317" s="3"/>
      <c r="BN12317" s="3"/>
      <c r="BP12317" s="3"/>
    </row>
    <row r="12318" spans="1:68" x14ac:dyDescent="0.25">
      <c r="A12318" s="1"/>
      <c r="B12318" s="2"/>
      <c r="BJ12318" s="3"/>
      <c r="BL12318" s="3"/>
      <c r="BN12318" s="3"/>
      <c r="BP12318" s="3"/>
    </row>
    <row r="12319" spans="1:68" x14ac:dyDescent="0.25">
      <c r="A12319" s="1"/>
      <c r="B12319" s="2"/>
      <c r="BJ12319" s="3"/>
      <c r="BL12319" s="3"/>
      <c r="BN12319" s="3"/>
      <c r="BP12319" s="3"/>
    </row>
    <row r="12320" spans="1:68" x14ac:dyDescent="0.25">
      <c r="A12320" s="1"/>
      <c r="B12320" s="2"/>
      <c r="BJ12320" s="3"/>
      <c r="BL12320" s="3"/>
      <c r="BN12320" s="3"/>
      <c r="BP12320" s="3"/>
    </row>
    <row r="12321" spans="1:68" x14ac:dyDescent="0.25">
      <c r="A12321" s="1"/>
      <c r="B12321" s="2"/>
      <c r="BJ12321" s="3"/>
      <c r="BL12321" s="3"/>
      <c r="BN12321" s="3"/>
      <c r="BP12321" s="3"/>
    </row>
    <row r="12322" spans="1:68" x14ac:dyDescent="0.25">
      <c r="A12322" s="1"/>
      <c r="B12322" s="2"/>
      <c r="BJ12322" s="3"/>
      <c r="BL12322" s="3"/>
      <c r="BN12322" s="3"/>
      <c r="BP12322" s="3"/>
    </row>
    <row r="12323" spans="1:68" x14ac:dyDescent="0.25">
      <c r="A12323" s="1"/>
      <c r="B12323" s="2"/>
      <c r="BJ12323" s="3"/>
      <c r="BL12323" s="3"/>
      <c r="BN12323" s="3"/>
      <c r="BP12323" s="3"/>
    </row>
    <row r="12324" spans="1:68" x14ac:dyDescent="0.25">
      <c r="A12324" s="1"/>
      <c r="B12324" s="2"/>
      <c r="BJ12324" s="3"/>
      <c r="BL12324" s="3"/>
      <c r="BN12324" s="3"/>
      <c r="BP12324" s="3"/>
    </row>
    <row r="12325" spans="1:68" x14ac:dyDescent="0.25">
      <c r="A12325" s="1"/>
      <c r="B12325" s="2"/>
      <c r="BJ12325" s="3"/>
      <c r="BL12325" s="3"/>
      <c r="BN12325" s="3"/>
      <c r="BP12325" s="3"/>
    </row>
    <row r="12326" spans="1:68" x14ac:dyDescent="0.25">
      <c r="A12326" s="1"/>
      <c r="B12326" s="2"/>
      <c r="BJ12326" s="3"/>
      <c r="BL12326" s="3"/>
      <c r="BN12326" s="3"/>
      <c r="BP12326" s="3"/>
    </row>
    <row r="12327" spans="1:68" x14ac:dyDescent="0.25">
      <c r="A12327" s="1"/>
      <c r="B12327" s="2"/>
      <c r="BJ12327" s="3"/>
      <c r="BL12327" s="3"/>
      <c r="BN12327" s="3"/>
      <c r="BP12327" s="3"/>
    </row>
    <row r="12328" spans="1:68" x14ac:dyDescent="0.25">
      <c r="A12328" s="1"/>
      <c r="B12328" s="2"/>
      <c r="BJ12328" s="3"/>
      <c r="BL12328" s="3"/>
      <c r="BN12328" s="3"/>
      <c r="BP12328" s="3"/>
    </row>
    <row r="12329" spans="1:68" x14ac:dyDescent="0.25">
      <c r="A12329" s="1"/>
      <c r="B12329" s="2"/>
      <c r="BJ12329" s="3"/>
      <c r="BL12329" s="3"/>
      <c r="BN12329" s="3"/>
      <c r="BP12329" s="3"/>
    </row>
    <row r="12330" spans="1:68" x14ac:dyDescent="0.25">
      <c r="A12330" s="1"/>
      <c r="B12330" s="2"/>
      <c r="BJ12330" s="3"/>
      <c r="BL12330" s="3"/>
      <c r="BN12330" s="3"/>
      <c r="BP12330" s="3"/>
    </row>
    <row r="12331" spans="1:68" x14ac:dyDescent="0.25">
      <c r="A12331" s="1"/>
      <c r="B12331" s="2"/>
      <c r="BJ12331" s="3"/>
      <c r="BL12331" s="3"/>
      <c r="BN12331" s="3"/>
      <c r="BP12331" s="3"/>
    </row>
    <row r="12332" spans="1:68" x14ac:dyDescent="0.25">
      <c r="A12332" s="1"/>
      <c r="B12332" s="2"/>
      <c r="BJ12332" s="3"/>
      <c r="BL12332" s="3"/>
      <c r="BN12332" s="3"/>
      <c r="BP12332" s="3"/>
    </row>
    <row r="12333" spans="1:68" x14ac:dyDescent="0.25">
      <c r="A12333" s="1"/>
      <c r="B12333" s="2"/>
      <c r="BJ12333" s="3"/>
      <c r="BL12333" s="3"/>
      <c r="BN12333" s="3"/>
      <c r="BP12333" s="3"/>
    </row>
    <row r="12334" spans="1:68" x14ac:dyDescent="0.25">
      <c r="A12334" s="1"/>
      <c r="B12334" s="2"/>
      <c r="BJ12334" s="3"/>
      <c r="BL12334" s="3"/>
      <c r="BN12334" s="3"/>
      <c r="BP12334" s="3"/>
    </row>
    <row r="12335" spans="1:68" x14ac:dyDescent="0.25">
      <c r="A12335" s="1"/>
      <c r="B12335" s="2"/>
      <c r="BJ12335" s="3"/>
      <c r="BL12335" s="3"/>
      <c r="BN12335" s="3"/>
      <c r="BP12335" s="3"/>
    </row>
    <row r="12336" spans="1:68" x14ac:dyDescent="0.25">
      <c r="A12336" s="1"/>
      <c r="B12336" s="2"/>
      <c r="BJ12336" s="3"/>
      <c r="BL12336" s="3"/>
      <c r="BN12336" s="3"/>
      <c r="BP12336" s="3"/>
    </row>
    <row r="12337" spans="1:68" x14ac:dyDescent="0.25">
      <c r="A12337" s="1"/>
      <c r="B12337" s="2"/>
      <c r="BJ12337" s="3"/>
      <c r="BL12337" s="3"/>
      <c r="BN12337" s="3"/>
      <c r="BP12337" s="3"/>
    </row>
    <row r="12338" spans="1:68" x14ac:dyDescent="0.25">
      <c r="A12338" s="1"/>
      <c r="B12338" s="2"/>
      <c r="BJ12338" s="3"/>
      <c r="BL12338" s="3"/>
      <c r="BN12338" s="3"/>
      <c r="BP12338" s="3"/>
    </row>
    <row r="12339" spans="1:68" x14ac:dyDescent="0.25">
      <c r="A12339" s="1"/>
      <c r="B12339" s="2"/>
      <c r="BJ12339" s="3"/>
      <c r="BL12339" s="3"/>
      <c r="BN12339" s="3"/>
      <c r="BP12339" s="3"/>
    </row>
    <row r="12340" spans="1:68" x14ac:dyDescent="0.25">
      <c r="A12340" s="1"/>
      <c r="B12340" s="2"/>
      <c r="BJ12340" s="3"/>
      <c r="BL12340" s="3"/>
      <c r="BN12340" s="3"/>
      <c r="BP12340" s="3"/>
    </row>
    <row r="12341" spans="1:68" x14ac:dyDescent="0.25">
      <c r="A12341" s="1"/>
      <c r="B12341" s="2"/>
      <c r="BJ12341" s="3"/>
      <c r="BL12341" s="3"/>
      <c r="BN12341" s="3"/>
      <c r="BP12341" s="3"/>
    </row>
    <row r="12342" spans="1:68" x14ac:dyDescent="0.25">
      <c r="A12342" s="1"/>
      <c r="B12342" s="2"/>
      <c r="BJ12342" s="3"/>
      <c r="BL12342" s="3"/>
      <c r="BN12342" s="3"/>
      <c r="BP12342" s="3"/>
    </row>
    <row r="12343" spans="1:68" x14ac:dyDescent="0.25">
      <c r="A12343" s="1"/>
      <c r="B12343" s="2"/>
      <c r="BJ12343" s="3"/>
      <c r="BL12343" s="3"/>
      <c r="BN12343" s="3"/>
      <c r="BP12343" s="3"/>
    </row>
    <row r="12344" spans="1:68" x14ac:dyDescent="0.25">
      <c r="A12344" s="1"/>
      <c r="B12344" s="2"/>
      <c r="BJ12344" s="3"/>
      <c r="BL12344" s="3"/>
      <c r="BN12344" s="3"/>
      <c r="BP12344" s="3"/>
    </row>
    <row r="12345" spans="1:68" x14ac:dyDescent="0.25">
      <c r="A12345" s="1"/>
      <c r="B12345" s="2"/>
      <c r="BJ12345" s="3"/>
      <c r="BL12345" s="3"/>
      <c r="BN12345" s="3"/>
      <c r="BP12345" s="3"/>
    </row>
    <row r="12346" spans="1:68" x14ac:dyDescent="0.25">
      <c r="A12346" s="1"/>
      <c r="B12346" s="2"/>
      <c r="BJ12346" s="3"/>
      <c r="BL12346" s="3"/>
      <c r="BN12346" s="3"/>
      <c r="BP12346" s="3"/>
    </row>
    <row r="12347" spans="1:68" x14ac:dyDescent="0.25">
      <c r="A12347" s="1"/>
      <c r="B12347" s="2"/>
      <c r="BJ12347" s="3"/>
      <c r="BL12347" s="3"/>
      <c r="BN12347" s="3"/>
      <c r="BP12347" s="3"/>
    </row>
    <row r="12348" spans="1:68" x14ac:dyDescent="0.25">
      <c r="A12348" s="1"/>
      <c r="B12348" s="2"/>
      <c r="BJ12348" s="3"/>
      <c r="BL12348" s="3"/>
      <c r="BN12348" s="3"/>
      <c r="BP12348" s="3"/>
    </row>
    <row r="12349" spans="1:68" x14ac:dyDescent="0.25">
      <c r="A12349" s="1"/>
      <c r="B12349" s="2"/>
      <c r="BJ12349" s="3"/>
      <c r="BL12349" s="3"/>
      <c r="BN12349" s="3"/>
      <c r="BP12349" s="3"/>
    </row>
    <row r="12350" spans="1:68" x14ac:dyDescent="0.25">
      <c r="A12350" s="1"/>
      <c r="B12350" s="2"/>
      <c r="BJ12350" s="3"/>
      <c r="BL12350" s="3"/>
      <c r="BN12350" s="3"/>
      <c r="BP12350" s="3"/>
    </row>
    <row r="12351" spans="1:68" x14ac:dyDescent="0.25">
      <c r="A12351" s="1"/>
      <c r="B12351" s="2"/>
      <c r="BJ12351" s="3"/>
      <c r="BL12351" s="3"/>
      <c r="BN12351" s="3"/>
      <c r="BP12351" s="3"/>
    </row>
    <row r="12352" spans="1:68" x14ac:dyDescent="0.25">
      <c r="A12352" s="1"/>
      <c r="B12352" s="2"/>
      <c r="BJ12352" s="3"/>
      <c r="BL12352" s="3"/>
      <c r="BN12352" s="3"/>
      <c r="BP12352" s="3"/>
    </row>
    <row r="12353" spans="1:68" x14ac:dyDescent="0.25">
      <c r="A12353" s="1"/>
      <c r="B12353" s="2"/>
      <c r="BJ12353" s="3"/>
      <c r="BL12353" s="3"/>
      <c r="BN12353" s="3"/>
      <c r="BP12353" s="3"/>
    </row>
    <row r="12354" spans="1:68" x14ac:dyDescent="0.25">
      <c r="A12354" s="1"/>
      <c r="B12354" s="2"/>
      <c r="BJ12354" s="3"/>
      <c r="BL12354" s="3"/>
      <c r="BN12354" s="3"/>
      <c r="BP12354" s="3"/>
    </row>
    <row r="12355" spans="1:68" x14ac:dyDescent="0.25">
      <c r="A12355" s="1"/>
      <c r="B12355" s="2"/>
      <c r="BJ12355" s="3"/>
      <c r="BL12355" s="3"/>
      <c r="BN12355" s="3"/>
      <c r="BP12355" s="3"/>
    </row>
    <row r="12356" spans="1:68" x14ac:dyDescent="0.25">
      <c r="A12356" s="1"/>
      <c r="B12356" s="2"/>
      <c r="BJ12356" s="3"/>
      <c r="BL12356" s="3"/>
      <c r="BN12356" s="3"/>
      <c r="BP12356" s="3"/>
    </row>
    <row r="12357" spans="1:68" x14ac:dyDescent="0.25">
      <c r="A12357" s="1"/>
      <c r="B12357" s="2"/>
      <c r="BJ12357" s="3"/>
      <c r="BL12357" s="3"/>
      <c r="BN12357" s="3"/>
      <c r="BP12357" s="3"/>
    </row>
    <row r="12358" spans="1:68" x14ac:dyDescent="0.25">
      <c r="A12358" s="1"/>
      <c r="B12358" s="2"/>
      <c r="BJ12358" s="3"/>
      <c r="BL12358" s="3"/>
      <c r="BN12358" s="3"/>
      <c r="BP12358" s="3"/>
    </row>
    <row r="12359" spans="1:68" x14ac:dyDescent="0.25">
      <c r="A12359" s="1"/>
      <c r="B12359" s="2"/>
      <c r="BJ12359" s="3"/>
      <c r="BL12359" s="3"/>
      <c r="BN12359" s="3"/>
      <c r="BP12359" s="3"/>
    </row>
    <row r="12360" spans="1:68" x14ac:dyDescent="0.25">
      <c r="A12360" s="1"/>
      <c r="B12360" s="2"/>
      <c r="BJ12360" s="3"/>
      <c r="BL12360" s="3"/>
      <c r="BN12360" s="3"/>
      <c r="BP12360" s="3"/>
    </row>
    <row r="12361" spans="1:68" x14ac:dyDescent="0.25">
      <c r="A12361" s="1"/>
      <c r="B12361" s="2"/>
      <c r="BJ12361" s="3"/>
      <c r="BL12361" s="3"/>
      <c r="BN12361" s="3"/>
      <c r="BP12361" s="3"/>
    </row>
    <row r="12362" spans="1:68" x14ac:dyDescent="0.25">
      <c r="A12362" s="1"/>
      <c r="B12362" s="2"/>
      <c r="BJ12362" s="3"/>
      <c r="BL12362" s="3"/>
      <c r="BN12362" s="3"/>
      <c r="BP12362" s="3"/>
    </row>
    <row r="12363" spans="1:68" x14ac:dyDescent="0.25">
      <c r="A12363" s="1"/>
      <c r="B12363" s="2"/>
      <c r="BJ12363" s="3"/>
      <c r="BL12363" s="3"/>
      <c r="BN12363" s="3"/>
      <c r="BP12363" s="3"/>
    </row>
    <row r="12364" spans="1:68" x14ac:dyDescent="0.25">
      <c r="A12364" s="1"/>
      <c r="B12364" s="2"/>
      <c r="BJ12364" s="3"/>
      <c r="BL12364" s="3"/>
      <c r="BN12364" s="3"/>
      <c r="BP12364" s="3"/>
    </row>
    <row r="12365" spans="1:68" x14ac:dyDescent="0.25">
      <c r="A12365" s="1"/>
      <c r="B12365" s="2"/>
      <c r="BJ12365" s="3"/>
      <c r="BL12365" s="3"/>
      <c r="BN12365" s="3"/>
      <c r="BP12365" s="3"/>
    </row>
    <row r="12366" spans="1:68" x14ac:dyDescent="0.25">
      <c r="A12366" s="1"/>
      <c r="B12366" s="2"/>
      <c r="BJ12366" s="3"/>
      <c r="BL12366" s="3"/>
      <c r="BN12366" s="3"/>
      <c r="BP12366" s="3"/>
    </row>
    <row r="12367" spans="1:68" x14ac:dyDescent="0.25">
      <c r="A12367" s="1"/>
      <c r="B12367" s="2"/>
      <c r="BJ12367" s="3"/>
      <c r="BL12367" s="3"/>
      <c r="BN12367" s="3"/>
      <c r="BP12367" s="3"/>
    </row>
    <row r="12368" spans="1:68" x14ac:dyDescent="0.25">
      <c r="A12368" s="1"/>
      <c r="B12368" s="2"/>
      <c r="BJ12368" s="3"/>
      <c r="BL12368" s="3"/>
      <c r="BN12368" s="3"/>
      <c r="BP12368" s="3"/>
    </row>
    <row r="12369" spans="1:68" x14ac:dyDescent="0.25">
      <c r="A12369" s="1"/>
      <c r="B12369" s="2"/>
      <c r="BJ12369" s="3"/>
      <c r="BL12369" s="3"/>
      <c r="BN12369" s="3"/>
      <c r="BP12369" s="3"/>
    </row>
    <row r="12370" spans="1:68" x14ac:dyDescent="0.25">
      <c r="A12370" s="1"/>
      <c r="B12370" s="2"/>
      <c r="BJ12370" s="3"/>
      <c r="BL12370" s="3"/>
      <c r="BN12370" s="3"/>
      <c r="BP12370" s="3"/>
    </row>
    <row r="12371" spans="1:68" x14ac:dyDescent="0.25">
      <c r="A12371" s="1"/>
      <c r="B12371" s="2"/>
      <c r="BJ12371" s="3"/>
      <c r="BL12371" s="3"/>
      <c r="BN12371" s="3"/>
      <c r="BP12371" s="3"/>
    </row>
    <row r="12372" spans="1:68" x14ac:dyDescent="0.25">
      <c r="A12372" s="1"/>
      <c r="B12372" s="2"/>
      <c r="BJ12372" s="3"/>
      <c r="BL12372" s="3"/>
      <c r="BN12372" s="3"/>
      <c r="BP12372" s="3"/>
    </row>
    <row r="12373" spans="1:68" x14ac:dyDescent="0.25">
      <c r="A12373" s="1"/>
      <c r="B12373" s="2"/>
      <c r="BJ12373" s="3"/>
      <c r="BL12373" s="3"/>
      <c r="BN12373" s="3"/>
      <c r="BP12373" s="3"/>
    </row>
    <row r="12374" spans="1:68" x14ac:dyDescent="0.25">
      <c r="A12374" s="1"/>
      <c r="B12374" s="2"/>
      <c r="BJ12374" s="3"/>
      <c r="BL12374" s="3"/>
      <c r="BN12374" s="3"/>
      <c r="BP12374" s="3"/>
    </row>
    <row r="12375" spans="1:68" x14ac:dyDescent="0.25">
      <c r="A12375" s="1"/>
      <c r="B12375" s="2"/>
      <c r="BJ12375" s="3"/>
      <c r="BL12375" s="3"/>
      <c r="BN12375" s="3"/>
      <c r="BP12375" s="3"/>
    </row>
    <row r="12376" spans="1:68" x14ac:dyDescent="0.25">
      <c r="A12376" s="1"/>
      <c r="B12376" s="2"/>
      <c r="BJ12376" s="3"/>
      <c r="BL12376" s="3"/>
      <c r="BN12376" s="3"/>
      <c r="BP12376" s="3"/>
    </row>
    <row r="12377" spans="1:68" x14ac:dyDescent="0.25">
      <c r="A12377" s="1"/>
      <c r="B12377" s="2"/>
      <c r="BJ12377" s="3"/>
      <c r="BL12377" s="3"/>
      <c r="BN12377" s="3"/>
      <c r="BP12377" s="3"/>
    </row>
    <row r="12378" spans="1:68" x14ac:dyDescent="0.25">
      <c r="A12378" s="1"/>
      <c r="B12378" s="2"/>
      <c r="BJ12378" s="3"/>
      <c r="BL12378" s="3"/>
      <c r="BN12378" s="3"/>
      <c r="BP12378" s="3"/>
    </row>
    <row r="12379" spans="1:68" x14ac:dyDescent="0.25">
      <c r="A12379" s="1"/>
      <c r="B12379" s="2"/>
      <c r="BJ12379" s="3"/>
      <c r="BL12379" s="3"/>
      <c r="BN12379" s="3"/>
      <c r="BP12379" s="3"/>
    </row>
    <row r="12380" spans="1:68" x14ac:dyDescent="0.25">
      <c r="A12380" s="1"/>
      <c r="B12380" s="2"/>
      <c r="BJ12380" s="3"/>
      <c r="BL12380" s="3"/>
      <c r="BN12380" s="3"/>
      <c r="BP12380" s="3"/>
    </row>
    <row r="12381" spans="1:68" x14ac:dyDescent="0.25">
      <c r="A12381" s="1"/>
      <c r="B12381" s="2"/>
      <c r="BJ12381" s="3"/>
      <c r="BL12381" s="3"/>
      <c r="BN12381" s="3"/>
      <c r="BP12381" s="3"/>
    </row>
    <row r="12382" spans="1:68" x14ac:dyDescent="0.25">
      <c r="A12382" s="1"/>
      <c r="B12382" s="2"/>
      <c r="BJ12382" s="3"/>
      <c r="BL12382" s="3"/>
      <c r="BN12382" s="3"/>
      <c r="BP12382" s="3"/>
    </row>
    <row r="12383" spans="1:68" x14ac:dyDescent="0.25">
      <c r="A12383" s="1"/>
      <c r="B12383" s="2"/>
      <c r="BJ12383" s="3"/>
      <c r="BL12383" s="3"/>
      <c r="BN12383" s="3"/>
      <c r="BP12383" s="3"/>
    </row>
    <row r="12384" spans="1:68" x14ac:dyDescent="0.25">
      <c r="A12384" s="1"/>
      <c r="B12384" s="2"/>
      <c r="BJ12384" s="3"/>
      <c r="BL12384" s="3"/>
      <c r="BN12384" s="3"/>
      <c r="BP12384" s="3"/>
    </row>
    <row r="12385" spans="1:68" x14ac:dyDescent="0.25">
      <c r="A12385" s="1"/>
      <c r="B12385" s="2"/>
      <c r="BJ12385" s="3"/>
      <c r="BL12385" s="3"/>
      <c r="BN12385" s="3"/>
      <c r="BP12385" s="3"/>
    </row>
    <row r="12386" spans="1:68" x14ac:dyDescent="0.25">
      <c r="A12386" s="1"/>
      <c r="B12386" s="2"/>
      <c r="BJ12386" s="3"/>
      <c r="BL12386" s="3"/>
      <c r="BN12386" s="3"/>
      <c r="BP12386" s="3"/>
    </row>
    <row r="12387" spans="1:68" x14ac:dyDescent="0.25">
      <c r="A12387" s="1"/>
      <c r="B12387" s="2"/>
      <c r="BJ12387" s="3"/>
      <c r="BL12387" s="3"/>
      <c r="BN12387" s="3"/>
      <c r="BP12387" s="3"/>
    </row>
    <row r="12388" spans="1:68" x14ac:dyDescent="0.25">
      <c r="A12388" s="1"/>
      <c r="B12388" s="2"/>
      <c r="BJ12388" s="3"/>
      <c r="BL12388" s="3"/>
      <c r="BN12388" s="3"/>
      <c r="BP12388" s="3"/>
    </row>
    <row r="12389" spans="1:68" x14ac:dyDescent="0.25">
      <c r="A12389" s="1"/>
      <c r="B12389" s="2"/>
      <c r="BJ12389" s="3"/>
      <c r="BL12389" s="3"/>
      <c r="BN12389" s="3"/>
      <c r="BP12389" s="3"/>
    </row>
    <row r="12390" spans="1:68" x14ac:dyDescent="0.25">
      <c r="A12390" s="1"/>
      <c r="B12390" s="2"/>
      <c r="BJ12390" s="3"/>
      <c r="BL12390" s="3"/>
      <c r="BN12390" s="3"/>
      <c r="BP12390" s="3"/>
    </row>
    <row r="12391" spans="1:68" x14ac:dyDescent="0.25">
      <c r="A12391" s="1"/>
      <c r="B12391" s="2"/>
      <c r="BJ12391" s="3"/>
      <c r="BL12391" s="3"/>
      <c r="BN12391" s="3"/>
      <c r="BP12391" s="3"/>
    </row>
    <row r="12392" spans="1:68" x14ac:dyDescent="0.25">
      <c r="A12392" s="1"/>
      <c r="B12392" s="2"/>
      <c r="BJ12392" s="3"/>
      <c r="BL12392" s="3"/>
      <c r="BN12392" s="3"/>
      <c r="BP12392" s="3"/>
    </row>
    <row r="12393" spans="1:68" x14ac:dyDescent="0.25">
      <c r="A12393" s="1"/>
      <c r="B12393" s="2"/>
      <c r="BJ12393" s="3"/>
      <c r="BL12393" s="3"/>
      <c r="BN12393" s="3"/>
      <c r="BP12393" s="3"/>
    </row>
    <row r="12394" spans="1:68" x14ac:dyDescent="0.25">
      <c r="A12394" s="1"/>
      <c r="B12394" s="2"/>
      <c r="BJ12394" s="3"/>
      <c r="BL12394" s="3"/>
      <c r="BN12394" s="3"/>
      <c r="BP12394" s="3"/>
    </row>
    <row r="12395" spans="1:68" x14ac:dyDescent="0.25">
      <c r="A12395" s="1"/>
      <c r="B12395" s="2"/>
      <c r="BJ12395" s="3"/>
      <c r="BL12395" s="3"/>
      <c r="BN12395" s="3"/>
      <c r="BP12395" s="3"/>
    </row>
    <row r="12396" spans="1:68" x14ac:dyDescent="0.25">
      <c r="A12396" s="1"/>
      <c r="B12396" s="2"/>
      <c r="BJ12396" s="3"/>
      <c r="BL12396" s="3"/>
      <c r="BN12396" s="3"/>
      <c r="BP12396" s="3"/>
    </row>
    <row r="12397" spans="1:68" x14ac:dyDescent="0.25">
      <c r="A12397" s="1"/>
      <c r="B12397" s="2"/>
      <c r="BJ12397" s="3"/>
      <c r="BL12397" s="3"/>
      <c r="BN12397" s="3"/>
      <c r="BP12397" s="3"/>
    </row>
    <row r="12398" spans="1:68" x14ac:dyDescent="0.25">
      <c r="A12398" s="1"/>
      <c r="B12398" s="2"/>
      <c r="BJ12398" s="3"/>
      <c r="BL12398" s="3"/>
      <c r="BN12398" s="3"/>
      <c r="BP12398" s="3"/>
    </row>
    <row r="12399" spans="1:68" x14ac:dyDescent="0.25">
      <c r="A12399" s="1"/>
      <c r="B12399" s="2"/>
      <c r="BJ12399" s="3"/>
      <c r="BL12399" s="3"/>
      <c r="BN12399" s="3"/>
      <c r="BP12399" s="3"/>
    </row>
    <row r="12400" spans="1:68" x14ac:dyDescent="0.25">
      <c r="A12400" s="1"/>
      <c r="B12400" s="2"/>
      <c r="BJ12400" s="3"/>
      <c r="BL12400" s="3"/>
      <c r="BN12400" s="3"/>
      <c r="BP12400" s="3"/>
    </row>
    <row r="12401" spans="1:68" x14ac:dyDescent="0.25">
      <c r="A12401" s="1"/>
      <c r="B12401" s="2"/>
      <c r="BJ12401" s="3"/>
      <c r="BL12401" s="3"/>
      <c r="BN12401" s="3"/>
      <c r="BP12401" s="3"/>
    </row>
    <row r="12402" spans="1:68" x14ac:dyDescent="0.25">
      <c r="A12402" s="1"/>
      <c r="B12402" s="2"/>
      <c r="BJ12402" s="3"/>
      <c r="BL12402" s="3"/>
      <c r="BN12402" s="3"/>
      <c r="BP12402" s="3"/>
    </row>
    <row r="12403" spans="1:68" x14ac:dyDescent="0.25">
      <c r="A12403" s="1"/>
      <c r="B12403" s="2"/>
      <c r="BJ12403" s="3"/>
      <c r="BL12403" s="3"/>
      <c r="BN12403" s="3"/>
      <c r="BP12403" s="3"/>
    </row>
    <row r="12404" spans="1:68" x14ac:dyDescent="0.25">
      <c r="A12404" s="1"/>
      <c r="B12404" s="2"/>
      <c r="BJ12404" s="3"/>
      <c r="BL12404" s="3"/>
      <c r="BN12404" s="3"/>
      <c r="BP12404" s="3"/>
    </row>
    <row r="12405" spans="1:68" x14ac:dyDescent="0.25">
      <c r="A12405" s="1"/>
      <c r="B12405" s="2"/>
      <c r="BJ12405" s="3"/>
      <c r="BL12405" s="3"/>
      <c r="BN12405" s="3"/>
      <c r="BP12405" s="3"/>
    </row>
    <row r="12406" spans="1:68" x14ac:dyDescent="0.25">
      <c r="A12406" s="1"/>
      <c r="B12406" s="2"/>
      <c r="BJ12406" s="3"/>
      <c r="BL12406" s="3"/>
      <c r="BN12406" s="3"/>
      <c r="BP12406" s="3"/>
    </row>
    <row r="12407" spans="1:68" x14ac:dyDescent="0.25">
      <c r="A12407" s="1"/>
      <c r="B12407" s="2"/>
      <c r="BJ12407" s="3"/>
      <c r="BL12407" s="3"/>
      <c r="BN12407" s="3"/>
      <c r="BP12407" s="3"/>
    </row>
    <row r="12408" spans="1:68" x14ac:dyDescent="0.25">
      <c r="A12408" s="1"/>
      <c r="B12408" s="2"/>
      <c r="BJ12408" s="3"/>
      <c r="BL12408" s="3"/>
      <c r="BN12408" s="3"/>
      <c r="BP12408" s="3"/>
    </row>
    <row r="12409" spans="1:68" x14ac:dyDescent="0.25">
      <c r="A12409" s="1"/>
      <c r="B12409" s="2"/>
      <c r="BJ12409" s="3"/>
      <c r="BL12409" s="3"/>
      <c r="BN12409" s="3"/>
      <c r="BP12409" s="3"/>
    </row>
    <row r="12410" spans="1:68" x14ac:dyDescent="0.25">
      <c r="A12410" s="1"/>
      <c r="B12410" s="2"/>
      <c r="BJ12410" s="3"/>
      <c r="BL12410" s="3"/>
      <c r="BN12410" s="3"/>
      <c r="BP12410" s="3"/>
    </row>
    <row r="12411" spans="1:68" x14ac:dyDescent="0.25">
      <c r="A12411" s="1"/>
      <c r="B12411" s="2"/>
      <c r="BJ12411" s="3"/>
      <c r="BL12411" s="3"/>
      <c r="BN12411" s="3"/>
      <c r="BP12411" s="3"/>
    </row>
    <row r="12412" spans="1:68" x14ac:dyDescent="0.25">
      <c r="A12412" s="1"/>
      <c r="B12412" s="2"/>
      <c r="BJ12412" s="3"/>
      <c r="BL12412" s="3"/>
      <c r="BN12412" s="3"/>
      <c r="BP12412" s="3"/>
    </row>
    <row r="12413" spans="1:68" x14ac:dyDescent="0.25">
      <c r="A12413" s="1"/>
      <c r="B12413" s="2"/>
      <c r="BJ12413" s="3"/>
      <c r="BL12413" s="3"/>
      <c r="BN12413" s="3"/>
      <c r="BP12413" s="3"/>
    </row>
    <row r="12414" spans="1:68" x14ac:dyDescent="0.25">
      <c r="A12414" s="1"/>
      <c r="B12414" s="2"/>
      <c r="BJ12414" s="3"/>
      <c r="BL12414" s="3"/>
      <c r="BN12414" s="3"/>
      <c r="BP12414" s="3"/>
    </row>
    <row r="12415" spans="1:68" x14ac:dyDescent="0.25">
      <c r="A12415" s="1"/>
      <c r="B12415" s="2"/>
      <c r="BJ12415" s="3"/>
      <c r="BL12415" s="3"/>
      <c r="BN12415" s="3"/>
      <c r="BP12415" s="3"/>
    </row>
    <row r="12416" spans="1:68" x14ac:dyDescent="0.25">
      <c r="A12416" s="1"/>
      <c r="B12416" s="2"/>
      <c r="BJ12416" s="3"/>
      <c r="BL12416" s="3"/>
      <c r="BN12416" s="3"/>
      <c r="BP12416" s="3"/>
    </row>
    <row r="12417" spans="1:68" x14ac:dyDescent="0.25">
      <c r="A12417" s="1"/>
      <c r="B12417" s="2"/>
      <c r="BJ12417" s="3"/>
      <c r="BL12417" s="3"/>
      <c r="BN12417" s="3"/>
      <c r="BP12417" s="3"/>
    </row>
    <row r="12418" spans="1:68" x14ac:dyDescent="0.25">
      <c r="A12418" s="1"/>
      <c r="B12418" s="2"/>
      <c r="BJ12418" s="3"/>
      <c r="BL12418" s="3"/>
      <c r="BN12418" s="3"/>
      <c r="BP12418" s="3"/>
    </row>
    <row r="12419" spans="1:68" x14ac:dyDescent="0.25">
      <c r="A12419" s="1"/>
      <c r="B12419" s="2"/>
      <c r="BJ12419" s="3"/>
      <c r="BL12419" s="3"/>
      <c r="BN12419" s="3"/>
      <c r="BP12419" s="3"/>
    </row>
    <row r="12420" spans="1:68" x14ac:dyDescent="0.25">
      <c r="A12420" s="1"/>
      <c r="B12420" s="2"/>
      <c r="BJ12420" s="3"/>
      <c r="BL12420" s="3"/>
      <c r="BN12420" s="3"/>
      <c r="BP12420" s="3"/>
    </row>
    <row r="12421" spans="1:68" x14ac:dyDescent="0.25">
      <c r="A12421" s="1"/>
      <c r="B12421" s="2"/>
      <c r="BJ12421" s="3"/>
      <c r="BL12421" s="3"/>
      <c r="BN12421" s="3"/>
      <c r="BP12421" s="3"/>
    </row>
    <row r="12422" spans="1:68" x14ac:dyDescent="0.25">
      <c r="A12422" s="1"/>
      <c r="B12422" s="2"/>
      <c r="BJ12422" s="3"/>
      <c r="BL12422" s="3"/>
      <c r="BN12422" s="3"/>
      <c r="BP12422" s="3"/>
    </row>
    <row r="12423" spans="1:68" x14ac:dyDescent="0.25">
      <c r="A12423" s="1"/>
      <c r="B12423" s="2"/>
      <c r="BJ12423" s="3"/>
      <c r="BL12423" s="3"/>
      <c r="BN12423" s="3"/>
      <c r="BP12423" s="3"/>
    </row>
    <row r="12424" spans="1:68" x14ac:dyDescent="0.25">
      <c r="A12424" s="1"/>
      <c r="B12424" s="2"/>
      <c r="BJ12424" s="3"/>
      <c r="BL12424" s="3"/>
      <c r="BN12424" s="3"/>
      <c r="BP12424" s="3"/>
    </row>
    <row r="12425" spans="1:68" x14ac:dyDescent="0.25">
      <c r="A12425" s="1"/>
      <c r="B12425" s="2"/>
      <c r="BJ12425" s="3"/>
      <c r="BL12425" s="3"/>
      <c r="BN12425" s="3"/>
      <c r="BP12425" s="3"/>
    </row>
    <row r="12426" spans="1:68" x14ac:dyDescent="0.25">
      <c r="A12426" s="1"/>
      <c r="B12426" s="2"/>
      <c r="BJ12426" s="3"/>
      <c r="BL12426" s="3"/>
      <c r="BN12426" s="3"/>
      <c r="BP12426" s="3"/>
    </row>
    <row r="12427" spans="1:68" x14ac:dyDescent="0.25">
      <c r="A12427" s="1"/>
      <c r="B12427" s="2"/>
      <c r="BJ12427" s="3"/>
      <c r="BL12427" s="3"/>
      <c r="BN12427" s="3"/>
      <c r="BP12427" s="3"/>
    </row>
    <row r="12428" spans="1:68" x14ac:dyDescent="0.25">
      <c r="A12428" s="1"/>
      <c r="B12428" s="2"/>
      <c r="BJ12428" s="3"/>
      <c r="BL12428" s="3"/>
      <c r="BN12428" s="3"/>
      <c r="BP12428" s="3"/>
    </row>
    <row r="12429" spans="1:68" x14ac:dyDescent="0.25">
      <c r="A12429" s="1"/>
      <c r="B12429" s="2"/>
      <c r="BJ12429" s="3"/>
      <c r="BL12429" s="3"/>
      <c r="BN12429" s="3"/>
      <c r="BP12429" s="3"/>
    </row>
    <row r="12430" spans="1:68" x14ac:dyDescent="0.25">
      <c r="A12430" s="1"/>
      <c r="B12430" s="2"/>
      <c r="BJ12430" s="3"/>
      <c r="BL12430" s="3"/>
      <c r="BN12430" s="3"/>
      <c r="BP12430" s="3"/>
    </row>
    <row r="12431" spans="1:68" x14ac:dyDescent="0.25">
      <c r="A12431" s="1"/>
      <c r="B12431" s="2"/>
      <c r="BJ12431" s="3"/>
      <c r="BL12431" s="3"/>
      <c r="BN12431" s="3"/>
      <c r="BP12431" s="3"/>
    </row>
    <row r="12432" spans="1:68" x14ac:dyDescent="0.25">
      <c r="A12432" s="1"/>
      <c r="B12432" s="2"/>
      <c r="BJ12432" s="3"/>
      <c r="BL12432" s="3"/>
      <c r="BN12432" s="3"/>
      <c r="BP12432" s="3"/>
    </row>
    <row r="12433" spans="1:68" x14ac:dyDescent="0.25">
      <c r="A12433" s="1"/>
      <c r="B12433" s="2"/>
      <c r="BJ12433" s="3"/>
      <c r="BL12433" s="3"/>
      <c r="BN12433" s="3"/>
      <c r="BP12433" s="3"/>
    </row>
    <row r="12434" spans="1:68" x14ac:dyDescent="0.25">
      <c r="A12434" s="1"/>
      <c r="B12434" s="2"/>
      <c r="BJ12434" s="3"/>
      <c r="BL12434" s="3"/>
      <c r="BN12434" s="3"/>
      <c r="BP12434" s="3"/>
    </row>
    <row r="12435" spans="1:68" x14ac:dyDescent="0.25">
      <c r="A12435" s="1"/>
      <c r="B12435" s="2"/>
      <c r="BJ12435" s="3"/>
      <c r="BL12435" s="3"/>
      <c r="BN12435" s="3"/>
      <c r="BP12435" s="3"/>
    </row>
    <row r="12436" spans="1:68" x14ac:dyDescent="0.25">
      <c r="A12436" s="1"/>
      <c r="B12436" s="2"/>
      <c r="BJ12436" s="3"/>
      <c r="BL12436" s="3"/>
      <c r="BN12436" s="3"/>
      <c r="BP12436" s="3"/>
    </row>
    <row r="12437" spans="1:68" x14ac:dyDescent="0.25">
      <c r="A12437" s="1"/>
      <c r="B12437" s="2"/>
      <c r="BJ12437" s="3"/>
      <c r="BL12437" s="3"/>
      <c r="BN12437" s="3"/>
      <c r="BP12437" s="3"/>
    </row>
    <row r="12438" spans="1:68" x14ac:dyDescent="0.25">
      <c r="A12438" s="1"/>
      <c r="B12438" s="2"/>
      <c r="BJ12438" s="3"/>
      <c r="BL12438" s="3"/>
      <c r="BN12438" s="3"/>
      <c r="BP12438" s="3"/>
    </row>
    <row r="12439" spans="1:68" x14ac:dyDescent="0.25">
      <c r="A12439" s="1"/>
      <c r="B12439" s="2"/>
      <c r="BJ12439" s="3"/>
      <c r="BL12439" s="3"/>
      <c r="BN12439" s="3"/>
      <c r="BP12439" s="3"/>
    </row>
    <row r="12440" spans="1:68" x14ac:dyDescent="0.25">
      <c r="A12440" s="1"/>
      <c r="B12440" s="2"/>
      <c r="BJ12440" s="3"/>
      <c r="BL12440" s="3"/>
      <c r="BN12440" s="3"/>
      <c r="BP12440" s="3"/>
    </row>
    <row r="12441" spans="1:68" x14ac:dyDescent="0.25">
      <c r="A12441" s="1"/>
      <c r="B12441" s="2"/>
      <c r="BJ12441" s="3"/>
      <c r="BL12441" s="3"/>
      <c r="BN12441" s="3"/>
      <c r="BP12441" s="3"/>
    </row>
    <row r="12442" spans="1:68" x14ac:dyDescent="0.25">
      <c r="A12442" s="1"/>
      <c r="B12442" s="2"/>
      <c r="BJ12442" s="3"/>
      <c r="BL12442" s="3"/>
      <c r="BN12442" s="3"/>
      <c r="BP12442" s="3"/>
    </row>
    <row r="12443" spans="1:68" x14ac:dyDescent="0.25">
      <c r="A12443" s="1"/>
      <c r="B12443" s="2"/>
      <c r="BJ12443" s="3"/>
      <c r="BL12443" s="3"/>
      <c r="BN12443" s="3"/>
      <c r="BP12443" s="3"/>
    </row>
    <row r="12444" spans="1:68" x14ac:dyDescent="0.25">
      <c r="A12444" s="1"/>
      <c r="B12444" s="2"/>
      <c r="BJ12444" s="3"/>
      <c r="BL12444" s="3"/>
      <c r="BN12444" s="3"/>
      <c r="BP12444" s="3"/>
    </row>
    <row r="12445" spans="1:68" x14ac:dyDescent="0.25">
      <c r="A12445" s="1"/>
      <c r="B12445" s="2"/>
      <c r="BJ12445" s="3"/>
      <c r="BL12445" s="3"/>
      <c r="BN12445" s="3"/>
      <c r="BP12445" s="3"/>
    </row>
    <row r="12446" spans="1:68" x14ac:dyDescent="0.25">
      <c r="A12446" s="1"/>
      <c r="B12446" s="2"/>
      <c r="BJ12446" s="3"/>
      <c r="BL12446" s="3"/>
      <c r="BN12446" s="3"/>
      <c r="BP12446" s="3"/>
    </row>
    <row r="12447" spans="1:68" x14ac:dyDescent="0.25">
      <c r="A12447" s="1"/>
      <c r="B12447" s="2"/>
      <c r="BJ12447" s="3"/>
      <c r="BL12447" s="3"/>
      <c r="BN12447" s="3"/>
      <c r="BP12447" s="3"/>
    </row>
    <row r="12448" spans="1:68" x14ac:dyDescent="0.25">
      <c r="A12448" s="1"/>
      <c r="B12448" s="2"/>
      <c r="BJ12448" s="3"/>
      <c r="BL12448" s="3"/>
      <c r="BN12448" s="3"/>
      <c r="BP12448" s="3"/>
    </row>
    <row r="12449" spans="1:68" x14ac:dyDescent="0.25">
      <c r="A12449" s="1"/>
      <c r="B12449" s="2"/>
      <c r="BJ12449" s="3"/>
      <c r="BL12449" s="3"/>
      <c r="BN12449" s="3"/>
      <c r="BP12449" s="3"/>
    </row>
    <row r="12450" spans="1:68" x14ac:dyDescent="0.25">
      <c r="A12450" s="1"/>
      <c r="B12450" s="2"/>
      <c r="BJ12450" s="3"/>
      <c r="BL12450" s="3"/>
      <c r="BN12450" s="3"/>
      <c r="BP12450" s="3"/>
    </row>
    <row r="12451" spans="1:68" x14ac:dyDescent="0.25">
      <c r="A12451" s="1"/>
      <c r="B12451" s="2"/>
      <c r="BJ12451" s="3"/>
      <c r="BL12451" s="3"/>
      <c r="BN12451" s="3"/>
      <c r="BP12451" s="3"/>
    </row>
    <row r="12452" spans="1:68" x14ac:dyDescent="0.25">
      <c r="A12452" s="1"/>
      <c r="B12452" s="2"/>
      <c r="BJ12452" s="3"/>
      <c r="BL12452" s="3"/>
      <c r="BN12452" s="3"/>
      <c r="BP12452" s="3"/>
    </row>
    <row r="12453" spans="1:68" x14ac:dyDescent="0.25">
      <c r="A12453" s="1"/>
      <c r="B12453" s="2"/>
      <c r="BJ12453" s="3"/>
      <c r="BL12453" s="3"/>
      <c r="BN12453" s="3"/>
      <c r="BP12453" s="3"/>
    </row>
    <row r="12454" spans="1:68" x14ac:dyDescent="0.25">
      <c r="A12454" s="1"/>
      <c r="B12454" s="2"/>
      <c r="BJ12454" s="3"/>
      <c r="BL12454" s="3"/>
      <c r="BN12454" s="3"/>
      <c r="BP12454" s="3"/>
    </row>
    <row r="12455" spans="1:68" x14ac:dyDescent="0.25">
      <c r="A12455" s="1"/>
      <c r="B12455" s="2"/>
      <c r="BJ12455" s="3"/>
      <c r="BL12455" s="3"/>
      <c r="BN12455" s="3"/>
      <c r="BP12455" s="3"/>
    </row>
    <row r="12456" spans="1:68" x14ac:dyDescent="0.25">
      <c r="A12456" s="1"/>
      <c r="B12456" s="2"/>
      <c r="BJ12456" s="3"/>
      <c r="BL12456" s="3"/>
      <c r="BN12456" s="3"/>
      <c r="BP12456" s="3"/>
    </row>
    <row r="12457" spans="1:68" x14ac:dyDescent="0.25">
      <c r="A12457" s="1"/>
      <c r="B12457" s="2"/>
      <c r="BJ12457" s="3"/>
      <c r="BL12457" s="3"/>
      <c r="BN12457" s="3"/>
      <c r="BP12457" s="3"/>
    </row>
    <row r="12458" spans="1:68" x14ac:dyDescent="0.25">
      <c r="A12458" s="1"/>
      <c r="B12458" s="2"/>
      <c r="BJ12458" s="3"/>
      <c r="BL12458" s="3"/>
      <c r="BN12458" s="3"/>
      <c r="BP12458" s="3"/>
    </row>
    <row r="12459" spans="1:68" x14ac:dyDescent="0.25">
      <c r="A12459" s="1"/>
      <c r="B12459" s="2"/>
      <c r="BJ12459" s="3"/>
      <c r="BL12459" s="3"/>
      <c r="BN12459" s="3"/>
      <c r="BP12459" s="3"/>
    </row>
    <row r="12460" spans="1:68" x14ac:dyDescent="0.25">
      <c r="A12460" s="1"/>
      <c r="B12460" s="2"/>
      <c r="BJ12460" s="3"/>
      <c r="BL12460" s="3"/>
      <c r="BN12460" s="3"/>
      <c r="BP12460" s="3"/>
    </row>
    <row r="12461" spans="1:68" x14ac:dyDescent="0.25">
      <c r="A12461" s="1"/>
      <c r="B12461" s="2"/>
      <c r="BJ12461" s="3"/>
      <c r="BL12461" s="3"/>
      <c r="BN12461" s="3"/>
      <c r="BP12461" s="3"/>
    </row>
    <row r="12462" spans="1:68" x14ac:dyDescent="0.25">
      <c r="A12462" s="1"/>
      <c r="B12462" s="2"/>
      <c r="BJ12462" s="3"/>
      <c r="BL12462" s="3"/>
      <c r="BN12462" s="3"/>
      <c r="BP12462" s="3"/>
    </row>
    <row r="12463" spans="1:68" x14ac:dyDescent="0.25">
      <c r="A12463" s="1"/>
      <c r="B12463" s="2"/>
      <c r="BJ12463" s="3"/>
      <c r="BL12463" s="3"/>
      <c r="BN12463" s="3"/>
      <c r="BP12463" s="3"/>
    </row>
    <row r="12464" spans="1:68" x14ac:dyDescent="0.25">
      <c r="A12464" s="1"/>
      <c r="B12464" s="2"/>
      <c r="BJ12464" s="3"/>
      <c r="BL12464" s="3"/>
      <c r="BN12464" s="3"/>
      <c r="BP12464" s="3"/>
    </row>
    <row r="12465" spans="1:68" x14ac:dyDescent="0.25">
      <c r="A12465" s="1"/>
      <c r="B12465" s="2"/>
      <c r="BJ12465" s="3"/>
      <c r="BL12465" s="3"/>
      <c r="BN12465" s="3"/>
      <c r="BP12465" s="3"/>
    </row>
    <row r="12466" spans="1:68" x14ac:dyDescent="0.25">
      <c r="A12466" s="1"/>
      <c r="B12466" s="2"/>
      <c r="BJ12466" s="3"/>
      <c r="BL12466" s="3"/>
      <c r="BN12466" s="3"/>
      <c r="BP12466" s="3"/>
    </row>
    <row r="12467" spans="1:68" x14ac:dyDescent="0.25">
      <c r="A12467" s="1"/>
      <c r="B12467" s="2"/>
      <c r="BJ12467" s="3"/>
      <c r="BL12467" s="3"/>
      <c r="BN12467" s="3"/>
      <c r="BP12467" s="3"/>
    </row>
    <row r="12468" spans="1:68" x14ac:dyDescent="0.25">
      <c r="A12468" s="1"/>
      <c r="B12468" s="2"/>
      <c r="BJ12468" s="3"/>
      <c r="BL12468" s="3"/>
      <c r="BN12468" s="3"/>
      <c r="BP12468" s="3"/>
    </row>
    <row r="12469" spans="1:68" x14ac:dyDescent="0.25">
      <c r="A12469" s="1"/>
      <c r="B12469" s="2"/>
      <c r="BJ12469" s="3"/>
      <c r="BL12469" s="3"/>
      <c r="BN12469" s="3"/>
      <c r="BP12469" s="3"/>
    </row>
    <row r="12470" spans="1:68" x14ac:dyDescent="0.25">
      <c r="A12470" s="1"/>
      <c r="B12470" s="2"/>
      <c r="BJ12470" s="3"/>
      <c r="BL12470" s="3"/>
      <c r="BN12470" s="3"/>
      <c r="BP12470" s="3"/>
    </row>
    <row r="12471" spans="1:68" x14ac:dyDescent="0.25">
      <c r="A12471" s="1"/>
      <c r="B12471" s="2"/>
      <c r="BJ12471" s="3"/>
      <c r="BL12471" s="3"/>
      <c r="BN12471" s="3"/>
      <c r="BP12471" s="3"/>
    </row>
    <row r="12472" spans="1:68" x14ac:dyDescent="0.25">
      <c r="A12472" s="1"/>
      <c r="B12472" s="2"/>
      <c r="BJ12472" s="3"/>
      <c r="BL12472" s="3"/>
      <c r="BN12472" s="3"/>
      <c r="BP12472" s="3"/>
    </row>
    <row r="12473" spans="1:68" x14ac:dyDescent="0.25">
      <c r="A12473" s="1"/>
      <c r="B12473" s="2"/>
      <c r="BJ12473" s="3"/>
      <c r="BL12473" s="3"/>
      <c r="BN12473" s="3"/>
      <c r="BP12473" s="3"/>
    </row>
    <row r="12474" spans="1:68" x14ac:dyDescent="0.25">
      <c r="A12474" s="1"/>
      <c r="B12474" s="2"/>
      <c r="BJ12474" s="3"/>
      <c r="BL12474" s="3"/>
      <c r="BN12474" s="3"/>
      <c r="BP12474" s="3"/>
    </row>
    <row r="12475" spans="1:68" x14ac:dyDescent="0.25">
      <c r="A12475" s="1"/>
      <c r="B12475" s="2"/>
      <c r="BJ12475" s="3"/>
      <c r="BL12475" s="3"/>
      <c r="BN12475" s="3"/>
      <c r="BP12475" s="3"/>
    </row>
    <row r="12476" spans="1:68" x14ac:dyDescent="0.25">
      <c r="A12476" s="1"/>
      <c r="B12476" s="2"/>
      <c r="BJ12476" s="3"/>
      <c r="BL12476" s="3"/>
      <c r="BN12476" s="3"/>
      <c r="BP12476" s="3"/>
    </row>
    <row r="12477" spans="1:68" x14ac:dyDescent="0.25">
      <c r="A12477" s="1"/>
      <c r="B12477" s="2"/>
      <c r="BJ12477" s="3"/>
      <c r="BL12477" s="3"/>
      <c r="BN12477" s="3"/>
      <c r="BP12477" s="3"/>
    </row>
    <row r="12478" spans="1:68" x14ac:dyDescent="0.25">
      <c r="A12478" s="1"/>
      <c r="B12478" s="2"/>
      <c r="BJ12478" s="3"/>
      <c r="BL12478" s="3"/>
      <c r="BN12478" s="3"/>
      <c r="BP12478" s="3"/>
    </row>
    <row r="12479" spans="1:68" x14ac:dyDescent="0.25">
      <c r="A12479" s="1"/>
      <c r="B12479" s="2"/>
      <c r="BJ12479" s="3"/>
      <c r="BL12479" s="3"/>
      <c r="BN12479" s="3"/>
      <c r="BP12479" s="3"/>
    </row>
    <row r="12480" spans="1:68" x14ac:dyDescent="0.25">
      <c r="A12480" s="1"/>
      <c r="B12480" s="2"/>
      <c r="BJ12480" s="3"/>
      <c r="BL12480" s="3"/>
      <c r="BN12480" s="3"/>
      <c r="BP12480" s="3"/>
    </row>
    <row r="12481" spans="1:68" x14ac:dyDescent="0.25">
      <c r="A12481" s="1"/>
      <c r="B12481" s="2"/>
      <c r="BJ12481" s="3"/>
      <c r="BL12481" s="3"/>
      <c r="BN12481" s="3"/>
      <c r="BP12481" s="3"/>
    </row>
    <row r="12482" spans="1:68" x14ac:dyDescent="0.25">
      <c r="A12482" s="1"/>
      <c r="B12482" s="2"/>
      <c r="BJ12482" s="3"/>
      <c r="BL12482" s="3"/>
      <c r="BN12482" s="3"/>
      <c r="BP12482" s="3"/>
    </row>
    <row r="12483" spans="1:68" x14ac:dyDescent="0.25">
      <c r="A12483" s="1"/>
      <c r="B12483" s="2"/>
      <c r="BJ12483" s="3"/>
      <c r="BL12483" s="3"/>
      <c r="BN12483" s="3"/>
      <c r="BP12483" s="3"/>
    </row>
    <row r="12484" spans="1:68" x14ac:dyDescent="0.25">
      <c r="A12484" s="1"/>
      <c r="B12484" s="2"/>
      <c r="BJ12484" s="3"/>
      <c r="BL12484" s="3"/>
      <c r="BN12484" s="3"/>
      <c r="BP12484" s="3"/>
    </row>
    <row r="12485" spans="1:68" x14ac:dyDescent="0.25">
      <c r="A12485" s="1"/>
      <c r="B12485" s="2"/>
      <c r="BJ12485" s="3"/>
      <c r="BL12485" s="3"/>
      <c r="BN12485" s="3"/>
      <c r="BP12485" s="3"/>
    </row>
    <row r="12486" spans="1:68" x14ac:dyDescent="0.25">
      <c r="A12486" s="1"/>
      <c r="B12486" s="2"/>
      <c r="BJ12486" s="3"/>
      <c r="BL12486" s="3"/>
      <c r="BN12486" s="3"/>
      <c r="BP12486" s="3"/>
    </row>
    <row r="12487" spans="1:68" x14ac:dyDescent="0.25">
      <c r="A12487" s="1"/>
      <c r="B12487" s="2"/>
      <c r="BJ12487" s="3"/>
      <c r="BL12487" s="3"/>
      <c r="BN12487" s="3"/>
      <c r="BP12487" s="3"/>
    </row>
    <row r="12488" spans="1:68" x14ac:dyDescent="0.25">
      <c r="A12488" s="1"/>
      <c r="B12488" s="2"/>
      <c r="BJ12488" s="3"/>
      <c r="BL12488" s="3"/>
      <c r="BN12488" s="3"/>
      <c r="BP12488" s="3"/>
    </row>
    <row r="12489" spans="1:68" x14ac:dyDescent="0.25">
      <c r="A12489" s="1"/>
      <c r="B12489" s="2"/>
      <c r="BJ12489" s="3"/>
      <c r="BL12489" s="3"/>
      <c r="BN12489" s="3"/>
      <c r="BP12489" s="3"/>
    </row>
    <row r="12490" spans="1:68" x14ac:dyDescent="0.25">
      <c r="A12490" s="1"/>
      <c r="B12490" s="2"/>
      <c r="BJ12490" s="3"/>
      <c r="BL12490" s="3"/>
      <c r="BN12490" s="3"/>
      <c r="BP12490" s="3"/>
    </row>
    <row r="12491" spans="1:68" x14ac:dyDescent="0.25">
      <c r="A12491" s="1"/>
      <c r="B12491" s="2"/>
      <c r="BJ12491" s="3"/>
      <c r="BL12491" s="3"/>
      <c r="BN12491" s="3"/>
      <c r="BP12491" s="3"/>
    </row>
    <row r="12492" spans="1:68" x14ac:dyDescent="0.25">
      <c r="A12492" s="1"/>
      <c r="B12492" s="2"/>
      <c r="BJ12492" s="3"/>
      <c r="BL12492" s="3"/>
      <c r="BN12492" s="3"/>
      <c r="BP12492" s="3"/>
    </row>
    <row r="12493" spans="1:68" x14ac:dyDescent="0.25">
      <c r="A12493" s="1"/>
      <c r="B12493" s="2"/>
      <c r="BJ12493" s="3"/>
      <c r="BL12493" s="3"/>
      <c r="BN12493" s="3"/>
      <c r="BP12493" s="3"/>
    </row>
    <row r="12494" spans="1:68" x14ac:dyDescent="0.25">
      <c r="A12494" s="1"/>
      <c r="B12494" s="2"/>
      <c r="BJ12494" s="3"/>
      <c r="BL12494" s="3"/>
      <c r="BN12494" s="3"/>
      <c r="BP12494" s="3"/>
    </row>
    <row r="12495" spans="1:68" x14ac:dyDescent="0.25">
      <c r="A12495" s="1"/>
      <c r="B12495" s="2"/>
      <c r="BJ12495" s="3"/>
      <c r="BL12495" s="3"/>
      <c r="BN12495" s="3"/>
      <c r="BP12495" s="3"/>
    </row>
    <row r="12496" spans="1:68" x14ac:dyDescent="0.25">
      <c r="A12496" s="1"/>
      <c r="B12496" s="2"/>
      <c r="BJ12496" s="3"/>
      <c r="BL12496" s="3"/>
      <c r="BN12496" s="3"/>
      <c r="BP12496" s="3"/>
    </row>
    <row r="12497" spans="1:68" x14ac:dyDescent="0.25">
      <c r="A12497" s="1"/>
      <c r="B12497" s="2"/>
      <c r="BJ12497" s="3"/>
      <c r="BL12497" s="3"/>
      <c r="BN12497" s="3"/>
      <c r="BP12497" s="3"/>
    </row>
    <row r="12498" spans="1:68" x14ac:dyDescent="0.25">
      <c r="A12498" s="1"/>
      <c r="B12498" s="2"/>
      <c r="BJ12498" s="3"/>
      <c r="BL12498" s="3"/>
      <c r="BN12498" s="3"/>
      <c r="BP12498" s="3"/>
    </row>
    <row r="12499" spans="1:68" x14ac:dyDescent="0.25">
      <c r="A12499" s="1"/>
      <c r="B12499" s="2"/>
      <c r="BJ12499" s="3"/>
      <c r="BL12499" s="3"/>
      <c r="BN12499" s="3"/>
      <c r="BP12499" s="3"/>
    </row>
    <row r="12500" spans="1:68" x14ac:dyDescent="0.25">
      <c r="A12500" s="1"/>
      <c r="B12500" s="2"/>
      <c r="BJ12500" s="3"/>
      <c r="BL12500" s="3"/>
      <c r="BN12500" s="3"/>
      <c r="BP12500" s="3"/>
    </row>
    <row r="12501" spans="1:68" x14ac:dyDescent="0.25">
      <c r="A12501" s="1"/>
      <c r="B12501" s="2"/>
      <c r="BJ12501" s="3"/>
      <c r="BL12501" s="3"/>
      <c r="BN12501" s="3"/>
      <c r="BP12501" s="3"/>
    </row>
    <row r="12502" spans="1:68" x14ac:dyDescent="0.25">
      <c r="A12502" s="1"/>
      <c r="B12502" s="2"/>
      <c r="BJ12502" s="3"/>
      <c r="BL12502" s="3"/>
      <c r="BN12502" s="3"/>
      <c r="BP12502" s="3"/>
    </row>
    <row r="12503" spans="1:68" x14ac:dyDescent="0.25">
      <c r="A12503" s="1"/>
      <c r="B12503" s="2"/>
      <c r="BJ12503" s="3"/>
      <c r="BL12503" s="3"/>
      <c r="BN12503" s="3"/>
      <c r="BP12503" s="3"/>
    </row>
    <row r="12504" spans="1:68" x14ac:dyDescent="0.25">
      <c r="A12504" s="1"/>
      <c r="B12504" s="2"/>
      <c r="BJ12504" s="3"/>
      <c r="BL12504" s="3"/>
      <c r="BN12504" s="3"/>
      <c r="BP12504" s="3"/>
    </row>
    <row r="12505" spans="1:68" x14ac:dyDescent="0.25">
      <c r="A12505" s="1"/>
      <c r="B12505" s="2"/>
      <c r="BJ12505" s="3"/>
      <c r="BL12505" s="3"/>
      <c r="BN12505" s="3"/>
      <c r="BP12505" s="3"/>
    </row>
    <row r="12506" spans="1:68" x14ac:dyDescent="0.25">
      <c r="A12506" s="1"/>
      <c r="B12506" s="2"/>
      <c r="BJ12506" s="3"/>
      <c r="BL12506" s="3"/>
      <c r="BN12506" s="3"/>
      <c r="BP12506" s="3"/>
    </row>
    <row r="12507" spans="1:68" x14ac:dyDescent="0.25">
      <c r="A12507" s="1"/>
      <c r="B12507" s="2"/>
      <c r="BJ12507" s="3"/>
      <c r="BL12507" s="3"/>
      <c r="BN12507" s="3"/>
      <c r="BP12507" s="3"/>
    </row>
    <row r="12508" spans="1:68" x14ac:dyDescent="0.25">
      <c r="A12508" s="1"/>
      <c r="B12508" s="2"/>
      <c r="BJ12508" s="3"/>
      <c r="BL12508" s="3"/>
      <c r="BN12508" s="3"/>
      <c r="BP12508" s="3"/>
    </row>
    <row r="12509" spans="1:68" x14ac:dyDescent="0.25">
      <c r="A12509" s="1"/>
      <c r="B12509" s="2"/>
      <c r="BJ12509" s="3"/>
      <c r="BL12509" s="3"/>
      <c r="BN12509" s="3"/>
      <c r="BP12509" s="3"/>
    </row>
    <row r="12510" spans="1:68" x14ac:dyDescent="0.25">
      <c r="A12510" s="1"/>
      <c r="B12510" s="2"/>
      <c r="BJ12510" s="3"/>
      <c r="BL12510" s="3"/>
      <c r="BN12510" s="3"/>
      <c r="BP12510" s="3"/>
    </row>
    <row r="12511" spans="1:68" x14ac:dyDescent="0.25">
      <c r="A12511" s="1"/>
      <c r="B12511" s="2"/>
      <c r="BJ12511" s="3"/>
      <c r="BL12511" s="3"/>
      <c r="BN12511" s="3"/>
      <c r="BP12511" s="3"/>
    </row>
    <row r="12512" spans="1:68" x14ac:dyDescent="0.25">
      <c r="A12512" s="1"/>
      <c r="B12512" s="2"/>
      <c r="BJ12512" s="3"/>
      <c r="BL12512" s="3"/>
      <c r="BN12512" s="3"/>
      <c r="BP12512" s="3"/>
    </row>
    <row r="12513" spans="1:68" x14ac:dyDescent="0.25">
      <c r="A12513" s="1"/>
      <c r="B12513" s="2"/>
      <c r="BJ12513" s="3"/>
      <c r="BL12513" s="3"/>
      <c r="BN12513" s="3"/>
      <c r="BP12513" s="3"/>
    </row>
    <row r="12514" spans="1:68" x14ac:dyDescent="0.25">
      <c r="A12514" s="1"/>
      <c r="B12514" s="2"/>
      <c r="BJ12514" s="3"/>
      <c r="BL12514" s="3"/>
      <c r="BN12514" s="3"/>
      <c r="BP12514" s="3"/>
    </row>
    <row r="12515" spans="1:68" x14ac:dyDescent="0.25">
      <c r="A12515" s="1"/>
      <c r="B12515" s="2"/>
      <c r="BJ12515" s="3"/>
      <c r="BL12515" s="3"/>
      <c r="BN12515" s="3"/>
      <c r="BP12515" s="3"/>
    </row>
    <row r="12516" spans="1:68" x14ac:dyDescent="0.25">
      <c r="A12516" s="1"/>
      <c r="B12516" s="2"/>
      <c r="BJ12516" s="3"/>
      <c r="BL12516" s="3"/>
      <c r="BN12516" s="3"/>
      <c r="BP12516" s="3"/>
    </row>
    <row r="12517" spans="1:68" x14ac:dyDescent="0.25">
      <c r="A12517" s="1"/>
      <c r="B12517" s="2"/>
      <c r="BJ12517" s="3"/>
      <c r="BL12517" s="3"/>
      <c r="BN12517" s="3"/>
      <c r="BP12517" s="3"/>
    </row>
    <row r="12518" spans="1:68" x14ac:dyDescent="0.25">
      <c r="A12518" s="1"/>
      <c r="B12518" s="2"/>
      <c r="BJ12518" s="3"/>
      <c r="BL12518" s="3"/>
      <c r="BN12518" s="3"/>
      <c r="BP12518" s="3"/>
    </row>
    <row r="12519" spans="1:68" x14ac:dyDescent="0.25">
      <c r="A12519" s="1"/>
      <c r="B12519" s="2"/>
      <c r="BJ12519" s="3"/>
      <c r="BL12519" s="3"/>
      <c r="BN12519" s="3"/>
      <c r="BP12519" s="3"/>
    </row>
    <row r="12520" spans="1:68" x14ac:dyDescent="0.25">
      <c r="A12520" s="1"/>
      <c r="B12520" s="2"/>
      <c r="BJ12520" s="3"/>
      <c r="BL12520" s="3"/>
      <c r="BN12520" s="3"/>
      <c r="BP12520" s="3"/>
    </row>
    <row r="12521" spans="1:68" x14ac:dyDescent="0.25">
      <c r="A12521" s="1"/>
      <c r="B12521" s="2"/>
      <c r="BJ12521" s="3"/>
      <c r="BL12521" s="3"/>
      <c r="BN12521" s="3"/>
      <c r="BP12521" s="3"/>
    </row>
    <row r="12522" spans="1:68" x14ac:dyDescent="0.25">
      <c r="A12522" s="1"/>
      <c r="B12522" s="2"/>
      <c r="BJ12522" s="3"/>
      <c r="BL12522" s="3"/>
      <c r="BN12522" s="3"/>
      <c r="BP12522" s="3"/>
    </row>
    <row r="12523" spans="1:68" x14ac:dyDescent="0.25">
      <c r="A12523" s="1"/>
      <c r="B12523" s="2"/>
      <c r="BJ12523" s="3"/>
      <c r="BL12523" s="3"/>
      <c r="BN12523" s="3"/>
      <c r="BP12523" s="3"/>
    </row>
    <row r="12524" spans="1:68" x14ac:dyDescent="0.25">
      <c r="A12524" s="1"/>
      <c r="B12524" s="2"/>
      <c r="BJ12524" s="3"/>
      <c r="BL12524" s="3"/>
      <c r="BN12524" s="3"/>
      <c r="BP12524" s="3"/>
    </row>
    <row r="12525" spans="1:68" x14ac:dyDescent="0.25">
      <c r="A12525" s="1"/>
      <c r="B12525" s="2"/>
      <c r="BJ12525" s="3"/>
      <c r="BL12525" s="3"/>
      <c r="BN12525" s="3"/>
      <c r="BP12525" s="3"/>
    </row>
    <row r="12526" spans="1:68" x14ac:dyDescent="0.25">
      <c r="A12526" s="1"/>
      <c r="B12526" s="2"/>
      <c r="BJ12526" s="3"/>
      <c r="BL12526" s="3"/>
      <c r="BN12526" s="3"/>
      <c r="BP12526" s="3"/>
    </row>
    <row r="12527" spans="1:68" x14ac:dyDescent="0.25">
      <c r="A12527" s="1"/>
      <c r="B12527" s="2"/>
      <c r="BJ12527" s="3"/>
      <c r="BL12527" s="3"/>
      <c r="BN12527" s="3"/>
      <c r="BP12527" s="3"/>
    </row>
    <row r="12528" spans="1:68" x14ac:dyDescent="0.25">
      <c r="A12528" s="1"/>
      <c r="B12528" s="2"/>
      <c r="BJ12528" s="3"/>
      <c r="BL12528" s="3"/>
      <c r="BN12528" s="3"/>
      <c r="BP12528" s="3"/>
    </row>
    <row r="12529" spans="1:68" x14ac:dyDescent="0.25">
      <c r="A12529" s="1"/>
      <c r="B12529" s="2"/>
      <c r="BJ12529" s="3"/>
      <c r="BL12529" s="3"/>
      <c r="BN12529" s="3"/>
      <c r="BP12529" s="3"/>
    </row>
    <row r="12530" spans="1:68" x14ac:dyDescent="0.25">
      <c r="A12530" s="1"/>
      <c r="B12530" s="2"/>
      <c r="BJ12530" s="3"/>
      <c r="BL12530" s="3"/>
      <c r="BN12530" s="3"/>
      <c r="BP12530" s="3"/>
    </row>
    <row r="12531" spans="1:68" x14ac:dyDescent="0.25">
      <c r="A12531" s="1"/>
      <c r="B12531" s="2"/>
      <c r="BJ12531" s="3"/>
      <c r="BL12531" s="3"/>
      <c r="BN12531" s="3"/>
      <c r="BP12531" s="3"/>
    </row>
    <row r="12532" spans="1:68" x14ac:dyDescent="0.25">
      <c r="A12532" s="1"/>
      <c r="B12532" s="2"/>
      <c r="BJ12532" s="3"/>
      <c r="BL12532" s="3"/>
      <c r="BN12532" s="3"/>
      <c r="BP12532" s="3"/>
    </row>
    <row r="12533" spans="1:68" x14ac:dyDescent="0.25">
      <c r="A12533" s="1"/>
      <c r="B12533" s="2"/>
      <c r="BJ12533" s="3"/>
      <c r="BL12533" s="3"/>
      <c r="BN12533" s="3"/>
      <c r="BP12533" s="3"/>
    </row>
    <row r="12534" spans="1:68" x14ac:dyDescent="0.25">
      <c r="A12534" s="1"/>
      <c r="B12534" s="2"/>
      <c r="BJ12534" s="3"/>
      <c r="BL12534" s="3"/>
      <c r="BN12534" s="3"/>
      <c r="BP12534" s="3"/>
    </row>
    <row r="12535" spans="1:68" x14ac:dyDescent="0.25">
      <c r="A12535" s="1"/>
      <c r="B12535" s="2"/>
      <c r="BJ12535" s="3"/>
      <c r="BL12535" s="3"/>
      <c r="BN12535" s="3"/>
      <c r="BP12535" s="3"/>
    </row>
    <row r="12536" spans="1:68" x14ac:dyDescent="0.25">
      <c r="A12536" s="1"/>
      <c r="B12536" s="2"/>
      <c r="BJ12536" s="3"/>
      <c r="BL12536" s="3"/>
      <c r="BN12536" s="3"/>
      <c r="BP12536" s="3"/>
    </row>
    <row r="12537" spans="1:68" x14ac:dyDescent="0.25">
      <c r="A12537" s="1"/>
      <c r="B12537" s="2"/>
      <c r="BJ12537" s="3"/>
      <c r="BL12537" s="3"/>
      <c r="BN12537" s="3"/>
      <c r="BP12537" s="3"/>
    </row>
    <row r="12538" spans="1:68" x14ac:dyDescent="0.25">
      <c r="A12538" s="1"/>
      <c r="B12538" s="2"/>
      <c r="BJ12538" s="3"/>
      <c r="BL12538" s="3"/>
      <c r="BN12538" s="3"/>
      <c r="BP12538" s="3"/>
    </row>
    <row r="12539" spans="1:68" x14ac:dyDescent="0.25">
      <c r="A12539" s="1"/>
      <c r="B12539" s="2"/>
      <c r="BJ12539" s="3"/>
      <c r="BL12539" s="3"/>
      <c r="BN12539" s="3"/>
      <c r="BP12539" s="3"/>
    </row>
    <row r="12540" spans="1:68" x14ac:dyDescent="0.25">
      <c r="A12540" s="1"/>
      <c r="B12540" s="2"/>
      <c r="BJ12540" s="3"/>
      <c r="BL12540" s="3"/>
      <c r="BN12540" s="3"/>
      <c r="BP12540" s="3"/>
    </row>
    <row r="12541" spans="1:68" x14ac:dyDescent="0.25">
      <c r="A12541" s="1"/>
      <c r="B12541" s="2"/>
      <c r="BJ12541" s="3"/>
      <c r="BL12541" s="3"/>
      <c r="BN12541" s="3"/>
      <c r="BP12541" s="3"/>
    </row>
    <row r="12542" spans="1:68" x14ac:dyDescent="0.25">
      <c r="A12542" s="1"/>
      <c r="B12542" s="2"/>
      <c r="BJ12542" s="3"/>
      <c r="BL12542" s="3"/>
      <c r="BN12542" s="3"/>
      <c r="BP12542" s="3"/>
    </row>
    <row r="12543" spans="1:68" x14ac:dyDescent="0.25">
      <c r="A12543" s="1"/>
      <c r="B12543" s="2"/>
      <c r="BJ12543" s="3"/>
      <c r="BL12543" s="3"/>
      <c r="BN12543" s="3"/>
      <c r="BP12543" s="3"/>
    </row>
    <row r="12544" spans="1:68" x14ac:dyDescent="0.25">
      <c r="A12544" s="1"/>
      <c r="B12544" s="2"/>
      <c r="BJ12544" s="3"/>
      <c r="BL12544" s="3"/>
      <c r="BN12544" s="3"/>
      <c r="BP12544" s="3"/>
    </row>
    <row r="12545" spans="1:68" x14ac:dyDescent="0.25">
      <c r="A12545" s="1"/>
      <c r="B12545" s="2"/>
      <c r="BJ12545" s="3"/>
      <c r="BL12545" s="3"/>
      <c r="BN12545" s="3"/>
      <c r="BP12545" s="3"/>
    </row>
    <row r="12546" spans="1:68" x14ac:dyDescent="0.25">
      <c r="A12546" s="1"/>
      <c r="B12546" s="2"/>
      <c r="BJ12546" s="3"/>
      <c r="BL12546" s="3"/>
      <c r="BN12546" s="3"/>
      <c r="BP12546" s="3"/>
    </row>
    <row r="12547" spans="1:68" x14ac:dyDescent="0.25">
      <c r="A12547" s="1"/>
      <c r="B12547" s="2"/>
      <c r="BJ12547" s="3"/>
      <c r="BL12547" s="3"/>
      <c r="BN12547" s="3"/>
      <c r="BP12547" s="3"/>
    </row>
    <row r="12548" spans="1:68" x14ac:dyDescent="0.25">
      <c r="A12548" s="1"/>
      <c r="B12548" s="2"/>
      <c r="BJ12548" s="3"/>
      <c r="BL12548" s="3"/>
      <c r="BN12548" s="3"/>
      <c r="BP12548" s="3"/>
    </row>
    <row r="12549" spans="1:68" x14ac:dyDescent="0.25">
      <c r="A12549" s="1"/>
      <c r="B12549" s="2"/>
      <c r="BJ12549" s="3"/>
      <c r="BL12549" s="3"/>
      <c r="BN12549" s="3"/>
      <c r="BP12549" s="3"/>
    </row>
    <row r="12550" spans="1:68" x14ac:dyDescent="0.25">
      <c r="A12550" s="1"/>
      <c r="B12550" s="2"/>
      <c r="BJ12550" s="3"/>
      <c r="BL12550" s="3"/>
      <c r="BN12550" s="3"/>
      <c r="BP12550" s="3"/>
    </row>
    <row r="12551" spans="1:68" x14ac:dyDescent="0.25">
      <c r="A12551" s="1"/>
      <c r="B12551" s="2"/>
      <c r="BJ12551" s="3"/>
      <c r="BL12551" s="3"/>
      <c r="BN12551" s="3"/>
      <c r="BP12551" s="3"/>
    </row>
    <row r="12552" spans="1:68" x14ac:dyDescent="0.25">
      <c r="A12552" s="1"/>
      <c r="B12552" s="2"/>
      <c r="BJ12552" s="3"/>
      <c r="BL12552" s="3"/>
      <c r="BN12552" s="3"/>
      <c r="BP12552" s="3"/>
    </row>
    <row r="12553" spans="1:68" x14ac:dyDescent="0.25">
      <c r="A12553" s="1"/>
      <c r="B12553" s="2"/>
      <c r="BJ12553" s="3"/>
      <c r="BL12553" s="3"/>
      <c r="BN12553" s="3"/>
      <c r="BP12553" s="3"/>
    </row>
    <row r="12554" spans="1:68" x14ac:dyDescent="0.25">
      <c r="A12554" s="1"/>
      <c r="B12554" s="2"/>
      <c r="BJ12554" s="3"/>
      <c r="BL12554" s="3"/>
      <c r="BN12554" s="3"/>
      <c r="BP12554" s="3"/>
    </row>
    <row r="12555" spans="1:68" x14ac:dyDescent="0.25">
      <c r="A12555" s="1"/>
      <c r="B12555" s="2"/>
      <c r="BJ12555" s="3"/>
      <c r="BL12555" s="3"/>
      <c r="BN12555" s="3"/>
      <c r="BP12555" s="3"/>
    </row>
    <row r="12556" spans="1:68" x14ac:dyDescent="0.25">
      <c r="A12556" s="1"/>
      <c r="B12556" s="2"/>
      <c r="BJ12556" s="3"/>
      <c r="BL12556" s="3"/>
      <c r="BN12556" s="3"/>
      <c r="BP12556" s="3"/>
    </row>
    <row r="12557" spans="1:68" x14ac:dyDescent="0.25">
      <c r="A12557" s="1"/>
      <c r="B12557" s="2"/>
      <c r="BJ12557" s="3"/>
      <c r="BL12557" s="3"/>
      <c r="BN12557" s="3"/>
      <c r="BP12557" s="3"/>
    </row>
    <row r="12558" spans="1:68" x14ac:dyDescent="0.25">
      <c r="A12558" s="1"/>
      <c r="B12558" s="2"/>
      <c r="BJ12558" s="3"/>
      <c r="BL12558" s="3"/>
      <c r="BN12558" s="3"/>
      <c r="BP12558" s="3"/>
    </row>
    <row r="12559" spans="1:68" x14ac:dyDescent="0.25">
      <c r="A12559" s="1"/>
      <c r="B12559" s="2"/>
      <c r="BJ12559" s="3"/>
      <c r="BL12559" s="3"/>
      <c r="BN12559" s="3"/>
      <c r="BP12559" s="3"/>
    </row>
    <row r="12560" spans="1:68" x14ac:dyDescent="0.25">
      <c r="A12560" s="1"/>
      <c r="B12560" s="2"/>
      <c r="BJ12560" s="3"/>
      <c r="BL12560" s="3"/>
      <c r="BN12560" s="3"/>
      <c r="BP12560" s="3"/>
    </row>
    <row r="12561" spans="1:68" x14ac:dyDescent="0.25">
      <c r="A12561" s="1"/>
      <c r="B12561" s="2"/>
      <c r="BJ12561" s="3"/>
      <c r="BL12561" s="3"/>
      <c r="BN12561" s="3"/>
      <c r="BP12561" s="3"/>
    </row>
    <row r="12562" spans="1:68" x14ac:dyDescent="0.25">
      <c r="A12562" s="1"/>
      <c r="B12562" s="2"/>
      <c r="BJ12562" s="3"/>
      <c r="BL12562" s="3"/>
      <c r="BN12562" s="3"/>
      <c r="BP12562" s="3"/>
    </row>
    <row r="12563" spans="1:68" x14ac:dyDescent="0.25">
      <c r="A12563" s="1"/>
      <c r="B12563" s="2"/>
      <c r="BJ12563" s="3"/>
      <c r="BL12563" s="3"/>
      <c r="BN12563" s="3"/>
      <c r="BP12563" s="3"/>
    </row>
    <row r="12564" spans="1:68" x14ac:dyDescent="0.25">
      <c r="A12564" s="1"/>
      <c r="B12564" s="2"/>
      <c r="BJ12564" s="3"/>
      <c r="BL12564" s="3"/>
      <c r="BN12564" s="3"/>
      <c r="BP12564" s="3"/>
    </row>
    <row r="12565" spans="1:68" x14ac:dyDescent="0.25">
      <c r="A12565" s="1"/>
      <c r="B12565" s="2"/>
      <c r="BJ12565" s="3"/>
      <c r="BL12565" s="3"/>
      <c r="BN12565" s="3"/>
      <c r="BP12565" s="3"/>
    </row>
    <row r="12566" spans="1:68" x14ac:dyDescent="0.25">
      <c r="A12566" s="1"/>
      <c r="B12566" s="2"/>
      <c r="BJ12566" s="3"/>
      <c r="BL12566" s="3"/>
      <c r="BN12566" s="3"/>
      <c r="BP12566" s="3"/>
    </row>
    <row r="12567" spans="1:68" x14ac:dyDescent="0.25">
      <c r="A12567" s="1"/>
      <c r="B12567" s="2"/>
      <c r="BJ12567" s="3"/>
      <c r="BL12567" s="3"/>
      <c r="BN12567" s="3"/>
      <c r="BP12567" s="3"/>
    </row>
    <row r="12568" spans="1:68" x14ac:dyDescent="0.25">
      <c r="A12568" s="1"/>
      <c r="B12568" s="2"/>
      <c r="BJ12568" s="3"/>
      <c r="BL12568" s="3"/>
      <c r="BN12568" s="3"/>
      <c r="BP12568" s="3"/>
    </row>
    <row r="12569" spans="1:68" x14ac:dyDescent="0.25">
      <c r="A12569" s="1"/>
      <c r="B12569" s="2"/>
      <c r="BJ12569" s="3"/>
      <c r="BL12569" s="3"/>
      <c r="BN12569" s="3"/>
      <c r="BP12569" s="3"/>
    </row>
    <row r="12570" spans="1:68" x14ac:dyDescent="0.25">
      <c r="A12570" s="1"/>
      <c r="B12570" s="2"/>
      <c r="BJ12570" s="3"/>
      <c r="BL12570" s="3"/>
      <c r="BN12570" s="3"/>
      <c r="BP12570" s="3"/>
    </row>
    <row r="12571" spans="1:68" x14ac:dyDescent="0.25">
      <c r="A12571" s="1"/>
      <c r="B12571" s="2"/>
      <c r="BJ12571" s="3"/>
      <c r="BL12571" s="3"/>
      <c r="BN12571" s="3"/>
      <c r="BP12571" s="3"/>
    </row>
    <row r="12572" spans="1:68" x14ac:dyDescent="0.25">
      <c r="A12572" s="1"/>
      <c r="B12572" s="2"/>
      <c r="BJ12572" s="3"/>
      <c r="BL12572" s="3"/>
      <c r="BN12572" s="3"/>
      <c r="BP12572" s="3"/>
    </row>
    <row r="12573" spans="1:68" x14ac:dyDescent="0.25">
      <c r="A12573" s="1"/>
      <c r="B12573" s="2"/>
      <c r="BJ12573" s="3"/>
      <c r="BL12573" s="3"/>
      <c r="BN12573" s="3"/>
      <c r="BP12573" s="3"/>
    </row>
    <row r="12574" spans="1:68" x14ac:dyDescent="0.25">
      <c r="A12574" s="1"/>
      <c r="B12574" s="2"/>
      <c r="BJ12574" s="3"/>
      <c r="BL12574" s="3"/>
      <c r="BN12574" s="3"/>
      <c r="BP12574" s="3"/>
    </row>
    <row r="12575" spans="1:68" x14ac:dyDescent="0.25">
      <c r="A12575" s="1"/>
      <c r="B12575" s="2"/>
      <c r="BJ12575" s="3"/>
      <c r="BL12575" s="3"/>
      <c r="BN12575" s="3"/>
      <c r="BP12575" s="3"/>
    </row>
    <row r="12576" spans="1:68" x14ac:dyDescent="0.25">
      <c r="A12576" s="1"/>
      <c r="B12576" s="2"/>
      <c r="BJ12576" s="3"/>
      <c r="BL12576" s="3"/>
      <c r="BN12576" s="3"/>
      <c r="BP12576" s="3"/>
    </row>
    <row r="12577" spans="1:68" x14ac:dyDescent="0.25">
      <c r="A12577" s="1"/>
      <c r="B12577" s="2"/>
      <c r="BJ12577" s="3"/>
      <c r="BL12577" s="3"/>
      <c r="BN12577" s="3"/>
      <c r="BP12577" s="3"/>
    </row>
    <row r="12578" spans="1:68" x14ac:dyDescent="0.25">
      <c r="A12578" s="1"/>
      <c r="B12578" s="2"/>
      <c r="BJ12578" s="3"/>
      <c r="BL12578" s="3"/>
      <c r="BN12578" s="3"/>
      <c r="BP12578" s="3"/>
    </row>
    <row r="12579" spans="1:68" x14ac:dyDescent="0.25">
      <c r="A12579" s="1"/>
      <c r="B12579" s="2"/>
      <c r="BJ12579" s="3"/>
      <c r="BL12579" s="3"/>
      <c r="BN12579" s="3"/>
      <c r="BP12579" s="3"/>
    </row>
    <row r="12580" spans="1:68" x14ac:dyDescent="0.25">
      <c r="A12580" s="1"/>
      <c r="B12580" s="2"/>
      <c r="BJ12580" s="3"/>
      <c r="BL12580" s="3"/>
      <c r="BN12580" s="3"/>
      <c r="BP12580" s="3"/>
    </row>
    <row r="12581" spans="1:68" x14ac:dyDescent="0.25">
      <c r="A12581" s="1"/>
      <c r="B12581" s="2"/>
      <c r="BJ12581" s="3"/>
      <c r="BL12581" s="3"/>
      <c r="BN12581" s="3"/>
      <c r="BP12581" s="3"/>
    </row>
    <row r="12582" spans="1:68" x14ac:dyDescent="0.25">
      <c r="A12582" s="1"/>
      <c r="B12582" s="2"/>
      <c r="BJ12582" s="3"/>
      <c r="BL12582" s="3"/>
      <c r="BN12582" s="3"/>
      <c r="BP12582" s="3"/>
    </row>
    <row r="12583" spans="1:68" x14ac:dyDescent="0.25">
      <c r="A12583" s="1"/>
      <c r="B12583" s="2"/>
      <c r="BJ12583" s="3"/>
      <c r="BL12583" s="3"/>
      <c r="BN12583" s="3"/>
      <c r="BP12583" s="3"/>
    </row>
    <row r="12584" spans="1:68" x14ac:dyDescent="0.25">
      <c r="A12584" s="1"/>
      <c r="B12584" s="2"/>
      <c r="BJ12584" s="3"/>
      <c r="BL12584" s="3"/>
      <c r="BN12584" s="3"/>
      <c r="BP12584" s="3"/>
    </row>
    <row r="12585" spans="1:68" x14ac:dyDescent="0.25">
      <c r="A12585" s="1"/>
      <c r="B12585" s="2"/>
      <c r="BJ12585" s="3"/>
      <c r="BL12585" s="3"/>
      <c r="BN12585" s="3"/>
      <c r="BP12585" s="3"/>
    </row>
    <row r="12586" spans="1:68" x14ac:dyDescent="0.25">
      <c r="A12586" s="1"/>
      <c r="B12586" s="2"/>
      <c r="BJ12586" s="3"/>
      <c r="BL12586" s="3"/>
      <c r="BN12586" s="3"/>
      <c r="BP12586" s="3"/>
    </row>
    <row r="12587" spans="1:68" x14ac:dyDescent="0.25">
      <c r="A12587" s="1"/>
      <c r="B12587" s="2"/>
      <c r="BJ12587" s="3"/>
      <c r="BL12587" s="3"/>
      <c r="BN12587" s="3"/>
      <c r="BP12587" s="3"/>
    </row>
    <row r="12588" spans="1:68" x14ac:dyDescent="0.25">
      <c r="A12588" s="1"/>
      <c r="B12588" s="2"/>
      <c r="BJ12588" s="3"/>
      <c r="BL12588" s="3"/>
      <c r="BN12588" s="3"/>
      <c r="BP12588" s="3"/>
    </row>
    <row r="12589" spans="1:68" x14ac:dyDescent="0.25">
      <c r="A12589" s="1"/>
      <c r="B12589" s="2"/>
      <c r="BJ12589" s="3"/>
      <c r="BL12589" s="3"/>
      <c r="BN12589" s="3"/>
      <c r="BP12589" s="3"/>
    </row>
    <row r="12590" spans="1:68" x14ac:dyDescent="0.25">
      <c r="A12590" s="1"/>
      <c r="B12590" s="2"/>
      <c r="BJ12590" s="3"/>
      <c r="BL12590" s="3"/>
      <c r="BN12590" s="3"/>
      <c r="BP12590" s="3"/>
    </row>
    <row r="12591" spans="1:68" x14ac:dyDescent="0.25">
      <c r="A12591" s="1"/>
      <c r="B12591" s="2"/>
      <c r="BJ12591" s="3"/>
      <c r="BL12591" s="3"/>
      <c r="BN12591" s="3"/>
      <c r="BP12591" s="3"/>
    </row>
    <row r="12592" spans="1:68" x14ac:dyDescent="0.25">
      <c r="A12592" s="1"/>
      <c r="B12592" s="2"/>
      <c r="BJ12592" s="3"/>
      <c r="BL12592" s="3"/>
      <c r="BN12592" s="3"/>
      <c r="BP12592" s="3"/>
    </row>
    <row r="12593" spans="1:68" x14ac:dyDescent="0.25">
      <c r="A12593" s="1"/>
      <c r="B12593" s="2"/>
      <c r="BJ12593" s="3"/>
      <c r="BL12593" s="3"/>
      <c r="BN12593" s="3"/>
      <c r="BP12593" s="3"/>
    </row>
    <row r="12594" spans="1:68" x14ac:dyDescent="0.25">
      <c r="A12594" s="1"/>
      <c r="B12594" s="2"/>
      <c r="BJ12594" s="3"/>
      <c r="BL12594" s="3"/>
      <c r="BN12594" s="3"/>
      <c r="BP12594" s="3"/>
    </row>
    <row r="12595" spans="1:68" x14ac:dyDescent="0.25">
      <c r="A12595" s="1"/>
      <c r="B12595" s="2"/>
      <c r="BJ12595" s="3"/>
      <c r="BL12595" s="3"/>
      <c r="BN12595" s="3"/>
      <c r="BP12595" s="3"/>
    </row>
    <row r="12596" spans="1:68" x14ac:dyDescent="0.25">
      <c r="A12596" s="1"/>
      <c r="B12596" s="2"/>
      <c r="BJ12596" s="3"/>
      <c r="BL12596" s="3"/>
      <c r="BN12596" s="3"/>
      <c r="BP12596" s="3"/>
    </row>
    <row r="12597" spans="1:68" x14ac:dyDescent="0.25">
      <c r="A12597" s="1"/>
      <c r="B12597" s="2"/>
      <c r="BJ12597" s="3"/>
      <c r="BL12597" s="3"/>
      <c r="BN12597" s="3"/>
      <c r="BP12597" s="3"/>
    </row>
    <row r="12598" spans="1:68" x14ac:dyDescent="0.25">
      <c r="A12598" s="1"/>
      <c r="B12598" s="2"/>
      <c r="BJ12598" s="3"/>
      <c r="BL12598" s="3"/>
      <c r="BN12598" s="3"/>
      <c r="BP12598" s="3"/>
    </row>
    <row r="12599" spans="1:68" x14ac:dyDescent="0.25">
      <c r="A12599" s="1"/>
      <c r="B12599" s="2"/>
      <c r="BJ12599" s="3"/>
      <c r="BL12599" s="3"/>
      <c r="BN12599" s="3"/>
      <c r="BP12599" s="3"/>
    </row>
    <row r="12600" spans="1:68" x14ac:dyDescent="0.25">
      <c r="A12600" s="1"/>
      <c r="B12600" s="2"/>
      <c r="BJ12600" s="3"/>
      <c r="BL12600" s="3"/>
      <c r="BN12600" s="3"/>
      <c r="BP12600" s="3"/>
    </row>
    <row r="12601" spans="1:68" x14ac:dyDescent="0.25">
      <c r="A12601" s="1"/>
      <c r="B12601" s="2"/>
      <c r="BJ12601" s="3"/>
      <c r="BL12601" s="3"/>
      <c r="BN12601" s="3"/>
      <c r="BP12601" s="3"/>
    </row>
    <row r="12602" spans="1:68" x14ac:dyDescent="0.25">
      <c r="A12602" s="1"/>
      <c r="B12602" s="2"/>
      <c r="BJ12602" s="3"/>
      <c r="BL12602" s="3"/>
      <c r="BN12602" s="3"/>
      <c r="BP12602" s="3"/>
    </row>
    <row r="12603" spans="1:68" x14ac:dyDescent="0.25">
      <c r="A12603" s="1"/>
      <c r="B12603" s="2"/>
      <c r="BJ12603" s="3"/>
      <c r="BL12603" s="3"/>
      <c r="BN12603" s="3"/>
      <c r="BP12603" s="3"/>
    </row>
    <row r="12604" spans="1:68" x14ac:dyDescent="0.25">
      <c r="A12604" s="1"/>
      <c r="B12604" s="2"/>
      <c r="BJ12604" s="3"/>
      <c r="BL12604" s="3"/>
      <c r="BN12604" s="3"/>
      <c r="BP12604" s="3"/>
    </row>
    <row r="12605" spans="1:68" x14ac:dyDescent="0.25">
      <c r="A12605" s="1"/>
      <c r="B12605" s="2"/>
      <c r="BJ12605" s="3"/>
      <c r="BL12605" s="3"/>
      <c r="BN12605" s="3"/>
      <c r="BP12605" s="3"/>
    </row>
    <row r="12606" spans="1:68" x14ac:dyDescent="0.25">
      <c r="A12606" s="1"/>
      <c r="B12606" s="2"/>
      <c r="BJ12606" s="3"/>
      <c r="BL12606" s="3"/>
      <c r="BN12606" s="3"/>
      <c r="BP12606" s="3"/>
    </row>
    <row r="12607" spans="1:68" x14ac:dyDescent="0.25">
      <c r="A12607" s="1"/>
      <c r="B12607" s="2"/>
      <c r="BJ12607" s="3"/>
      <c r="BL12607" s="3"/>
      <c r="BN12607" s="3"/>
      <c r="BP12607" s="3"/>
    </row>
    <row r="12608" spans="1:68" x14ac:dyDescent="0.25">
      <c r="A12608" s="1"/>
      <c r="B12608" s="2"/>
      <c r="BJ12608" s="3"/>
      <c r="BL12608" s="3"/>
      <c r="BN12608" s="3"/>
      <c r="BP12608" s="3"/>
    </row>
    <row r="12609" spans="1:68" x14ac:dyDescent="0.25">
      <c r="A12609" s="1"/>
      <c r="B12609" s="2"/>
      <c r="BJ12609" s="3"/>
      <c r="BL12609" s="3"/>
      <c r="BN12609" s="3"/>
      <c r="BP12609" s="3"/>
    </row>
    <row r="12610" spans="1:68" x14ac:dyDescent="0.25">
      <c r="A12610" s="1"/>
      <c r="B12610" s="2"/>
      <c r="BJ12610" s="3"/>
      <c r="BL12610" s="3"/>
      <c r="BN12610" s="3"/>
      <c r="BP12610" s="3"/>
    </row>
    <row r="12611" spans="1:68" x14ac:dyDescent="0.25">
      <c r="A12611" s="1"/>
      <c r="B12611" s="2"/>
      <c r="BJ12611" s="3"/>
      <c r="BL12611" s="3"/>
      <c r="BN12611" s="3"/>
      <c r="BP12611" s="3"/>
    </row>
    <row r="12612" spans="1:68" x14ac:dyDescent="0.25">
      <c r="A12612" s="1"/>
      <c r="B12612" s="2"/>
      <c r="BJ12612" s="3"/>
      <c r="BL12612" s="3"/>
      <c r="BN12612" s="3"/>
      <c r="BP12612" s="3"/>
    </row>
    <row r="12613" spans="1:68" x14ac:dyDescent="0.25">
      <c r="A12613" s="1"/>
      <c r="B12613" s="2"/>
      <c r="BJ12613" s="3"/>
      <c r="BL12613" s="3"/>
      <c r="BN12613" s="3"/>
      <c r="BP12613" s="3"/>
    </row>
    <row r="12614" spans="1:68" x14ac:dyDescent="0.25">
      <c r="A12614" s="1"/>
      <c r="B12614" s="2"/>
      <c r="BJ12614" s="3"/>
      <c r="BL12614" s="3"/>
      <c r="BN12614" s="3"/>
      <c r="BP12614" s="3"/>
    </row>
    <row r="12615" spans="1:68" x14ac:dyDescent="0.25">
      <c r="A12615" s="1"/>
      <c r="B12615" s="2"/>
      <c r="BJ12615" s="3"/>
      <c r="BL12615" s="3"/>
      <c r="BN12615" s="3"/>
      <c r="BP12615" s="3"/>
    </row>
    <row r="12616" spans="1:68" x14ac:dyDescent="0.25">
      <c r="A12616" s="1"/>
      <c r="B12616" s="2"/>
      <c r="BJ12616" s="3"/>
      <c r="BL12616" s="3"/>
      <c r="BN12616" s="3"/>
      <c r="BP12616" s="3"/>
    </row>
    <row r="12617" spans="1:68" x14ac:dyDescent="0.25">
      <c r="A12617" s="1"/>
      <c r="B12617" s="2"/>
      <c r="BJ12617" s="3"/>
      <c r="BL12617" s="3"/>
      <c r="BN12617" s="3"/>
      <c r="BP12617" s="3"/>
    </row>
    <row r="12618" spans="1:68" x14ac:dyDescent="0.25">
      <c r="A12618" s="1"/>
      <c r="B12618" s="2"/>
      <c r="BJ12618" s="3"/>
      <c r="BL12618" s="3"/>
      <c r="BN12618" s="3"/>
      <c r="BP12618" s="3"/>
    </row>
    <row r="12619" spans="1:68" x14ac:dyDescent="0.25">
      <c r="A12619" s="1"/>
      <c r="B12619" s="2"/>
      <c r="BJ12619" s="3"/>
      <c r="BL12619" s="3"/>
      <c r="BN12619" s="3"/>
      <c r="BP12619" s="3"/>
    </row>
    <row r="12620" spans="1:68" x14ac:dyDescent="0.25">
      <c r="A12620" s="1"/>
      <c r="B12620" s="2"/>
      <c r="BJ12620" s="3"/>
      <c r="BL12620" s="3"/>
      <c r="BN12620" s="3"/>
      <c r="BP12620" s="3"/>
    </row>
    <row r="12621" spans="1:68" x14ac:dyDescent="0.25">
      <c r="A12621" s="1"/>
      <c r="B12621" s="2"/>
      <c r="BJ12621" s="3"/>
      <c r="BL12621" s="3"/>
      <c r="BN12621" s="3"/>
      <c r="BP12621" s="3"/>
    </row>
    <row r="12622" spans="1:68" x14ac:dyDescent="0.25">
      <c r="A12622" s="1"/>
      <c r="B12622" s="2"/>
      <c r="BJ12622" s="3"/>
      <c r="BL12622" s="3"/>
      <c r="BN12622" s="3"/>
      <c r="BP12622" s="3"/>
    </row>
    <row r="12623" spans="1:68" x14ac:dyDescent="0.25">
      <c r="A12623" s="1"/>
      <c r="B12623" s="2"/>
      <c r="BJ12623" s="3"/>
      <c r="BL12623" s="3"/>
      <c r="BN12623" s="3"/>
      <c r="BP12623" s="3"/>
    </row>
    <row r="12624" spans="1:68" x14ac:dyDescent="0.25">
      <c r="A12624" s="1"/>
      <c r="B12624" s="2"/>
      <c r="BJ12624" s="3"/>
      <c r="BL12624" s="3"/>
      <c r="BN12624" s="3"/>
      <c r="BP12624" s="3"/>
    </row>
    <row r="12625" spans="1:68" x14ac:dyDescent="0.25">
      <c r="A12625" s="1"/>
      <c r="B12625" s="2"/>
      <c r="BJ12625" s="3"/>
      <c r="BL12625" s="3"/>
      <c r="BN12625" s="3"/>
      <c r="BP12625" s="3"/>
    </row>
    <row r="12626" spans="1:68" x14ac:dyDescent="0.25">
      <c r="A12626" s="1"/>
      <c r="B12626" s="2"/>
      <c r="BJ12626" s="3"/>
      <c r="BL12626" s="3"/>
      <c r="BN12626" s="3"/>
      <c r="BP12626" s="3"/>
    </row>
    <row r="12627" spans="1:68" x14ac:dyDescent="0.25">
      <c r="A12627" s="1"/>
      <c r="B12627" s="2"/>
      <c r="BJ12627" s="3"/>
      <c r="BL12627" s="3"/>
      <c r="BN12627" s="3"/>
      <c r="BP12627" s="3"/>
    </row>
    <row r="12628" spans="1:68" x14ac:dyDescent="0.25">
      <c r="A12628" s="1"/>
      <c r="B12628" s="2"/>
      <c r="BJ12628" s="3"/>
      <c r="BL12628" s="3"/>
      <c r="BN12628" s="3"/>
      <c r="BP12628" s="3"/>
    </row>
    <row r="12629" spans="1:68" x14ac:dyDescent="0.25">
      <c r="A12629" s="1"/>
      <c r="B12629" s="2"/>
      <c r="BJ12629" s="3"/>
      <c r="BL12629" s="3"/>
      <c r="BN12629" s="3"/>
      <c r="BP12629" s="3"/>
    </row>
    <row r="12630" spans="1:68" x14ac:dyDescent="0.25">
      <c r="A12630" s="1"/>
      <c r="B12630" s="2"/>
      <c r="BJ12630" s="3"/>
      <c r="BL12630" s="3"/>
      <c r="BN12630" s="3"/>
      <c r="BP12630" s="3"/>
    </row>
    <row r="12631" spans="1:68" x14ac:dyDescent="0.25">
      <c r="A12631" s="1"/>
      <c r="B12631" s="2"/>
      <c r="BJ12631" s="3"/>
      <c r="BL12631" s="3"/>
      <c r="BN12631" s="3"/>
      <c r="BP12631" s="3"/>
    </row>
    <row r="12632" spans="1:68" x14ac:dyDescent="0.25">
      <c r="A12632" s="1"/>
      <c r="B12632" s="2"/>
      <c r="BJ12632" s="3"/>
      <c r="BL12632" s="3"/>
      <c r="BN12632" s="3"/>
      <c r="BP12632" s="3"/>
    </row>
    <row r="12633" spans="1:68" x14ac:dyDescent="0.25">
      <c r="A12633" s="1"/>
      <c r="B12633" s="2"/>
      <c r="BJ12633" s="3"/>
      <c r="BL12633" s="3"/>
      <c r="BN12633" s="3"/>
      <c r="BP12633" s="3"/>
    </row>
    <row r="12634" spans="1:68" x14ac:dyDescent="0.25">
      <c r="A12634" s="1"/>
      <c r="B12634" s="2"/>
      <c r="BJ12634" s="3"/>
      <c r="BL12634" s="3"/>
      <c r="BN12634" s="3"/>
      <c r="BP12634" s="3"/>
    </row>
    <row r="12635" spans="1:68" x14ac:dyDescent="0.25">
      <c r="A12635" s="1"/>
      <c r="B12635" s="2"/>
      <c r="BJ12635" s="3"/>
      <c r="BL12635" s="3"/>
      <c r="BN12635" s="3"/>
      <c r="BP12635" s="3"/>
    </row>
    <row r="12636" spans="1:68" x14ac:dyDescent="0.25">
      <c r="A12636" s="1"/>
      <c r="B12636" s="2"/>
      <c r="BJ12636" s="3"/>
      <c r="BL12636" s="3"/>
      <c r="BN12636" s="3"/>
      <c r="BP12636" s="3"/>
    </row>
    <row r="12637" spans="1:68" x14ac:dyDescent="0.25">
      <c r="A12637" s="1"/>
      <c r="B12637" s="2"/>
      <c r="BJ12637" s="3"/>
      <c r="BL12637" s="3"/>
      <c r="BN12637" s="3"/>
      <c r="BP12637" s="3"/>
    </row>
    <row r="12638" spans="1:68" x14ac:dyDescent="0.25">
      <c r="A12638" s="1"/>
      <c r="B12638" s="2"/>
      <c r="BJ12638" s="3"/>
      <c r="BL12638" s="3"/>
      <c r="BN12638" s="3"/>
      <c r="BP12638" s="3"/>
    </row>
    <row r="12639" spans="1:68" x14ac:dyDescent="0.25">
      <c r="A12639" s="1"/>
      <c r="B12639" s="2"/>
      <c r="BJ12639" s="3"/>
      <c r="BL12639" s="3"/>
      <c r="BN12639" s="3"/>
      <c r="BP12639" s="3"/>
    </row>
    <row r="12640" spans="1:68" x14ac:dyDescent="0.25">
      <c r="A12640" s="1"/>
      <c r="B12640" s="2"/>
      <c r="BJ12640" s="3"/>
      <c r="BL12640" s="3"/>
      <c r="BN12640" s="3"/>
      <c r="BP12640" s="3"/>
    </row>
    <row r="12641" spans="1:68" x14ac:dyDescent="0.25">
      <c r="A12641" s="1"/>
      <c r="B12641" s="2"/>
      <c r="BJ12641" s="3"/>
      <c r="BL12641" s="3"/>
      <c r="BN12641" s="3"/>
      <c r="BP12641" s="3"/>
    </row>
    <row r="12642" spans="1:68" x14ac:dyDescent="0.25">
      <c r="A12642" s="1"/>
      <c r="B12642" s="2"/>
      <c r="BJ12642" s="3"/>
      <c r="BL12642" s="3"/>
      <c r="BN12642" s="3"/>
      <c r="BP12642" s="3"/>
    </row>
    <row r="12643" spans="1:68" x14ac:dyDescent="0.25">
      <c r="A12643" s="1"/>
      <c r="B12643" s="2"/>
      <c r="BJ12643" s="3"/>
      <c r="BL12643" s="3"/>
      <c r="BN12643" s="3"/>
      <c r="BP12643" s="3"/>
    </row>
    <row r="12644" spans="1:68" x14ac:dyDescent="0.25">
      <c r="A12644" s="1"/>
      <c r="B12644" s="2"/>
      <c r="BJ12644" s="3"/>
      <c r="BL12644" s="3"/>
      <c r="BN12644" s="3"/>
      <c r="BP12644" s="3"/>
    </row>
    <row r="12645" spans="1:68" x14ac:dyDescent="0.25">
      <c r="A12645" s="1"/>
      <c r="B12645" s="2"/>
      <c r="BJ12645" s="3"/>
      <c r="BL12645" s="3"/>
      <c r="BN12645" s="3"/>
      <c r="BP12645" s="3"/>
    </row>
    <row r="12646" spans="1:68" x14ac:dyDescent="0.25">
      <c r="A12646" s="1"/>
      <c r="B12646" s="2"/>
      <c r="BJ12646" s="3"/>
      <c r="BL12646" s="3"/>
      <c r="BN12646" s="3"/>
      <c r="BP12646" s="3"/>
    </row>
    <row r="12647" spans="1:68" x14ac:dyDescent="0.25">
      <c r="A12647" s="1"/>
      <c r="B12647" s="2"/>
      <c r="BJ12647" s="3"/>
      <c r="BL12647" s="3"/>
      <c r="BN12647" s="3"/>
      <c r="BP12647" s="3"/>
    </row>
    <row r="12648" spans="1:68" x14ac:dyDescent="0.25">
      <c r="A12648" s="1"/>
      <c r="B12648" s="2"/>
      <c r="BJ12648" s="3"/>
      <c r="BL12648" s="3"/>
      <c r="BN12648" s="3"/>
      <c r="BP12648" s="3"/>
    </row>
    <row r="12649" spans="1:68" x14ac:dyDescent="0.25">
      <c r="A12649" s="1"/>
      <c r="B12649" s="2"/>
      <c r="BJ12649" s="3"/>
      <c r="BL12649" s="3"/>
      <c r="BN12649" s="3"/>
      <c r="BP12649" s="3"/>
    </row>
    <row r="12650" spans="1:68" x14ac:dyDescent="0.25">
      <c r="A12650" s="1"/>
      <c r="B12650" s="2"/>
      <c r="BJ12650" s="3"/>
      <c r="BL12650" s="3"/>
      <c r="BN12650" s="3"/>
      <c r="BP12650" s="3"/>
    </row>
    <row r="12651" spans="1:68" x14ac:dyDescent="0.25">
      <c r="A12651" s="1"/>
      <c r="B12651" s="2"/>
      <c r="BJ12651" s="3"/>
      <c r="BL12651" s="3"/>
      <c r="BN12651" s="3"/>
      <c r="BP12651" s="3"/>
    </row>
    <row r="12652" spans="1:68" x14ac:dyDescent="0.25">
      <c r="A12652" s="1"/>
      <c r="B12652" s="2"/>
      <c r="BJ12652" s="3"/>
      <c r="BL12652" s="3"/>
      <c r="BN12652" s="3"/>
      <c r="BP12652" s="3"/>
    </row>
    <row r="12653" spans="1:68" x14ac:dyDescent="0.25">
      <c r="A12653" s="1"/>
      <c r="B12653" s="2"/>
      <c r="BJ12653" s="3"/>
      <c r="BL12653" s="3"/>
      <c r="BN12653" s="3"/>
      <c r="BP12653" s="3"/>
    </row>
    <row r="12654" spans="1:68" x14ac:dyDescent="0.25">
      <c r="A12654" s="1"/>
      <c r="B12654" s="2"/>
      <c r="BJ12654" s="3"/>
      <c r="BL12654" s="3"/>
      <c r="BN12654" s="3"/>
      <c r="BP12654" s="3"/>
    </row>
    <row r="12655" spans="1:68" x14ac:dyDescent="0.25">
      <c r="A12655" s="1"/>
      <c r="B12655" s="2"/>
      <c r="BJ12655" s="3"/>
      <c r="BL12655" s="3"/>
      <c r="BN12655" s="3"/>
      <c r="BP12655" s="3"/>
    </row>
    <row r="12656" spans="1:68" x14ac:dyDescent="0.25">
      <c r="A12656" s="1"/>
      <c r="B12656" s="2"/>
      <c r="BJ12656" s="3"/>
      <c r="BL12656" s="3"/>
      <c r="BN12656" s="3"/>
      <c r="BP12656" s="3"/>
    </row>
    <row r="12657" spans="1:68" x14ac:dyDescent="0.25">
      <c r="A12657" s="1"/>
      <c r="B12657" s="2"/>
      <c r="BJ12657" s="3"/>
      <c r="BL12657" s="3"/>
      <c r="BN12657" s="3"/>
      <c r="BP12657" s="3"/>
    </row>
    <row r="12658" spans="1:68" x14ac:dyDescent="0.25">
      <c r="A12658" s="1"/>
      <c r="B12658" s="2"/>
      <c r="BJ12658" s="3"/>
      <c r="BL12658" s="3"/>
      <c r="BN12658" s="3"/>
      <c r="BP12658" s="3"/>
    </row>
    <row r="12659" spans="1:68" x14ac:dyDescent="0.25">
      <c r="A12659" s="1"/>
      <c r="B12659" s="2"/>
      <c r="BJ12659" s="3"/>
      <c r="BL12659" s="3"/>
      <c r="BN12659" s="3"/>
      <c r="BP12659" s="3"/>
    </row>
    <row r="12660" spans="1:68" x14ac:dyDescent="0.25">
      <c r="A12660" s="1"/>
      <c r="B12660" s="2"/>
      <c r="BJ12660" s="3"/>
      <c r="BL12660" s="3"/>
      <c r="BN12660" s="3"/>
      <c r="BP12660" s="3"/>
    </row>
    <row r="12661" spans="1:68" x14ac:dyDescent="0.25">
      <c r="A12661" s="1"/>
      <c r="B12661" s="2"/>
      <c r="BJ12661" s="3"/>
      <c r="BL12661" s="3"/>
      <c r="BN12661" s="3"/>
      <c r="BP12661" s="3"/>
    </row>
    <row r="12662" spans="1:68" x14ac:dyDescent="0.25">
      <c r="A12662" s="1"/>
      <c r="B12662" s="2"/>
      <c r="BJ12662" s="3"/>
      <c r="BL12662" s="3"/>
      <c r="BN12662" s="3"/>
      <c r="BP12662" s="3"/>
    </row>
    <row r="12663" spans="1:68" x14ac:dyDescent="0.25">
      <c r="A12663" s="1"/>
      <c r="B12663" s="2"/>
      <c r="BJ12663" s="3"/>
      <c r="BL12663" s="3"/>
      <c r="BN12663" s="3"/>
      <c r="BP12663" s="3"/>
    </row>
    <row r="12664" spans="1:68" x14ac:dyDescent="0.25">
      <c r="A12664" s="1"/>
      <c r="B12664" s="2"/>
      <c r="BJ12664" s="3"/>
      <c r="BL12664" s="3"/>
      <c r="BN12664" s="3"/>
      <c r="BP12664" s="3"/>
    </row>
    <row r="12665" spans="1:68" x14ac:dyDescent="0.25">
      <c r="A12665" s="1"/>
      <c r="B12665" s="2"/>
      <c r="BJ12665" s="3"/>
      <c r="BL12665" s="3"/>
      <c r="BN12665" s="3"/>
      <c r="BP12665" s="3"/>
    </row>
    <row r="12666" spans="1:68" x14ac:dyDescent="0.25">
      <c r="A12666" s="1"/>
      <c r="B12666" s="2"/>
      <c r="BJ12666" s="3"/>
      <c r="BL12666" s="3"/>
      <c r="BN12666" s="3"/>
      <c r="BP12666" s="3"/>
    </row>
    <row r="12667" spans="1:68" x14ac:dyDescent="0.25">
      <c r="A12667" s="1"/>
      <c r="B12667" s="2"/>
      <c r="BJ12667" s="3"/>
      <c r="BL12667" s="3"/>
      <c r="BN12667" s="3"/>
      <c r="BP12667" s="3"/>
    </row>
    <row r="12668" spans="1:68" x14ac:dyDescent="0.25">
      <c r="A12668" s="1"/>
      <c r="B12668" s="2"/>
      <c r="BJ12668" s="3"/>
      <c r="BL12668" s="3"/>
      <c r="BN12668" s="3"/>
      <c r="BP12668" s="3"/>
    </row>
    <row r="12669" spans="1:68" x14ac:dyDescent="0.25">
      <c r="A12669" s="1"/>
      <c r="B12669" s="2"/>
      <c r="BJ12669" s="3"/>
      <c r="BL12669" s="3"/>
      <c r="BN12669" s="3"/>
      <c r="BP12669" s="3"/>
    </row>
    <row r="12670" spans="1:68" x14ac:dyDescent="0.25">
      <c r="A12670" s="1"/>
      <c r="B12670" s="2"/>
      <c r="BJ12670" s="3"/>
      <c r="BL12670" s="3"/>
      <c r="BN12670" s="3"/>
      <c r="BP12670" s="3"/>
    </row>
    <row r="12671" spans="1:68" x14ac:dyDescent="0.25">
      <c r="A12671" s="1"/>
      <c r="B12671" s="2"/>
      <c r="BJ12671" s="3"/>
      <c r="BL12671" s="3"/>
      <c r="BN12671" s="3"/>
      <c r="BP12671" s="3"/>
    </row>
    <row r="12672" spans="1:68" x14ac:dyDescent="0.25">
      <c r="A12672" s="1"/>
      <c r="B12672" s="2"/>
      <c r="BJ12672" s="3"/>
      <c r="BL12672" s="3"/>
      <c r="BN12672" s="3"/>
      <c r="BP12672" s="3"/>
    </row>
    <row r="12673" spans="1:68" x14ac:dyDescent="0.25">
      <c r="A12673" s="1"/>
      <c r="B12673" s="2"/>
      <c r="BJ12673" s="3"/>
      <c r="BL12673" s="3"/>
      <c r="BN12673" s="3"/>
      <c r="BP12673" s="3"/>
    </row>
    <row r="12674" spans="1:68" x14ac:dyDescent="0.25">
      <c r="A12674" s="1"/>
      <c r="B12674" s="2"/>
      <c r="BJ12674" s="3"/>
      <c r="BL12674" s="3"/>
      <c r="BN12674" s="3"/>
      <c r="BP12674" s="3"/>
    </row>
    <row r="12675" spans="1:68" x14ac:dyDescent="0.25">
      <c r="A12675" s="1"/>
      <c r="B12675" s="2"/>
      <c r="BJ12675" s="3"/>
      <c r="BL12675" s="3"/>
      <c r="BN12675" s="3"/>
      <c r="BP12675" s="3"/>
    </row>
    <row r="12676" spans="1:68" x14ac:dyDescent="0.25">
      <c r="A12676" s="1"/>
      <c r="B12676" s="2"/>
      <c r="BJ12676" s="3"/>
      <c r="BL12676" s="3"/>
      <c r="BN12676" s="3"/>
      <c r="BP12676" s="3"/>
    </row>
    <row r="12677" spans="1:68" x14ac:dyDescent="0.25">
      <c r="A12677" s="1"/>
      <c r="B12677" s="2"/>
      <c r="BJ12677" s="3"/>
      <c r="BL12677" s="3"/>
      <c r="BN12677" s="3"/>
      <c r="BP12677" s="3"/>
    </row>
    <row r="12678" spans="1:68" x14ac:dyDescent="0.25">
      <c r="A12678" s="1"/>
      <c r="B12678" s="2"/>
      <c r="BJ12678" s="3"/>
      <c r="BL12678" s="3"/>
      <c r="BN12678" s="3"/>
      <c r="BP12678" s="3"/>
    </row>
    <row r="12679" spans="1:68" x14ac:dyDescent="0.25">
      <c r="A12679" s="1"/>
      <c r="B12679" s="2"/>
      <c r="BJ12679" s="3"/>
      <c r="BL12679" s="3"/>
      <c r="BN12679" s="3"/>
      <c r="BP12679" s="3"/>
    </row>
    <row r="12680" spans="1:68" x14ac:dyDescent="0.25">
      <c r="A12680" s="1"/>
      <c r="B12680" s="2"/>
      <c r="BJ12680" s="3"/>
      <c r="BL12680" s="3"/>
      <c r="BN12680" s="3"/>
      <c r="BP12680" s="3"/>
    </row>
    <row r="12681" spans="1:68" x14ac:dyDescent="0.25">
      <c r="A12681" s="1"/>
      <c r="B12681" s="2"/>
      <c r="BJ12681" s="3"/>
      <c r="BL12681" s="3"/>
      <c r="BN12681" s="3"/>
      <c r="BP12681" s="3"/>
    </row>
    <row r="12682" spans="1:68" x14ac:dyDescent="0.25">
      <c r="A12682" s="1"/>
      <c r="B12682" s="2"/>
      <c r="BJ12682" s="3"/>
      <c r="BL12682" s="3"/>
      <c r="BN12682" s="3"/>
      <c r="BP12682" s="3"/>
    </row>
    <row r="12683" spans="1:68" x14ac:dyDescent="0.25">
      <c r="A12683" s="1"/>
      <c r="B12683" s="2"/>
      <c r="BJ12683" s="3"/>
      <c r="BL12683" s="3"/>
      <c r="BN12683" s="3"/>
      <c r="BP12683" s="3"/>
    </row>
    <row r="12684" spans="1:68" x14ac:dyDescent="0.25">
      <c r="A12684" s="1"/>
      <c r="B12684" s="2"/>
      <c r="BJ12684" s="3"/>
      <c r="BL12684" s="3"/>
      <c r="BN12684" s="3"/>
      <c r="BP12684" s="3"/>
    </row>
    <row r="12685" spans="1:68" x14ac:dyDescent="0.25">
      <c r="A12685" s="1"/>
      <c r="B12685" s="2"/>
      <c r="BJ12685" s="3"/>
      <c r="BL12685" s="3"/>
      <c r="BN12685" s="3"/>
      <c r="BP12685" s="3"/>
    </row>
    <row r="12686" spans="1:68" x14ac:dyDescent="0.25">
      <c r="A12686" s="1"/>
      <c r="B12686" s="2"/>
      <c r="BJ12686" s="3"/>
      <c r="BL12686" s="3"/>
      <c r="BN12686" s="3"/>
      <c r="BP12686" s="3"/>
    </row>
    <row r="12687" spans="1:68" x14ac:dyDescent="0.25">
      <c r="A12687" s="1"/>
      <c r="B12687" s="2"/>
      <c r="BJ12687" s="3"/>
      <c r="BL12687" s="3"/>
      <c r="BN12687" s="3"/>
      <c r="BP12687" s="3"/>
    </row>
    <row r="12688" spans="1:68" x14ac:dyDescent="0.25">
      <c r="A12688" s="1"/>
      <c r="B12688" s="2"/>
      <c r="BJ12688" s="3"/>
      <c r="BL12688" s="3"/>
      <c r="BN12688" s="3"/>
      <c r="BP12688" s="3"/>
    </row>
    <row r="12689" spans="1:68" x14ac:dyDescent="0.25">
      <c r="A12689" s="1"/>
      <c r="B12689" s="2"/>
      <c r="BJ12689" s="3"/>
      <c r="BL12689" s="3"/>
      <c r="BN12689" s="3"/>
      <c r="BP12689" s="3"/>
    </row>
    <row r="12690" spans="1:68" x14ac:dyDescent="0.25">
      <c r="A12690" s="1"/>
      <c r="B12690" s="2"/>
      <c r="BJ12690" s="3"/>
      <c r="BL12690" s="3"/>
      <c r="BN12690" s="3"/>
      <c r="BP12690" s="3"/>
    </row>
    <row r="12691" spans="1:68" x14ac:dyDescent="0.25">
      <c r="A12691" s="1"/>
      <c r="B12691" s="2"/>
      <c r="BJ12691" s="3"/>
      <c r="BL12691" s="3"/>
      <c r="BN12691" s="3"/>
      <c r="BP12691" s="3"/>
    </row>
    <row r="12692" spans="1:68" x14ac:dyDescent="0.25">
      <c r="A12692" s="1"/>
      <c r="B12692" s="2"/>
      <c r="BJ12692" s="3"/>
      <c r="BL12692" s="3"/>
      <c r="BN12692" s="3"/>
      <c r="BP12692" s="3"/>
    </row>
    <row r="12693" spans="1:68" x14ac:dyDescent="0.25">
      <c r="A12693" s="1"/>
      <c r="B12693" s="2"/>
      <c r="BJ12693" s="3"/>
      <c r="BL12693" s="3"/>
      <c r="BN12693" s="3"/>
      <c r="BP12693" s="3"/>
    </row>
    <row r="12694" spans="1:68" x14ac:dyDescent="0.25">
      <c r="A12694" s="1"/>
      <c r="B12694" s="2"/>
      <c r="BJ12694" s="3"/>
      <c r="BL12694" s="3"/>
      <c r="BN12694" s="3"/>
      <c r="BP12694" s="3"/>
    </row>
    <row r="12695" spans="1:68" x14ac:dyDescent="0.25">
      <c r="A12695" s="1"/>
      <c r="B12695" s="2"/>
      <c r="BJ12695" s="3"/>
      <c r="BL12695" s="3"/>
      <c r="BN12695" s="3"/>
      <c r="BP12695" s="3"/>
    </row>
    <row r="12696" spans="1:68" x14ac:dyDescent="0.25">
      <c r="A12696" s="1"/>
      <c r="B12696" s="2"/>
      <c r="BJ12696" s="3"/>
      <c r="BL12696" s="3"/>
      <c r="BN12696" s="3"/>
      <c r="BP12696" s="3"/>
    </row>
    <row r="12697" spans="1:68" x14ac:dyDescent="0.25">
      <c r="A12697" s="1"/>
      <c r="B12697" s="2"/>
      <c r="BJ12697" s="3"/>
      <c r="BL12697" s="3"/>
      <c r="BN12697" s="3"/>
      <c r="BP12697" s="3"/>
    </row>
    <row r="12698" spans="1:68" x14ac:dyDescent="0.25">
      <c r="A12698" s="1"/>
      <c r="B12698" s="2"/>
      <c r="BJ12698" s="3"/>
      <c r="BL12698" s="3"/>
      <c r="BN12698" s="3"/>
      <c r="BP12698" s="3"/>
    </row>
    <row r="12699" spans="1:68" x14ac:dyDescent="0.25">
      <c r="A12699" s="1"/>
      <c r="B12699" s="2"/>
      <c r="BJ12699" s="3"/>
      <c r="BL12699" s="3"/>
      <c r="BN12699" s="3"/>
      <c r="BP12699" s="3"/>
    </row>
    <row r="12700" spans="1:68" x14ac:dyDescent="0.25">
      <c r="A12700" s="1"/>
      <c r="B12700" s="2"/>
      <c r="BJ12700" s="3"/>
      <c r="BL12700" s="3"/>
      <c r="BN12700" s="3"/>
      <c r="BP12700" s="3"/>
    </row>
    <row r="12701" spans="1:68" x14ac:dyDescent="0.25">
      <c r="A12701" s="1"/>
      <c r="B12701" s="2"/>
      <c r="BJ12701" s="3"/>
      <c r="BL12701" s="3"/>
      <c r="BN12701" s="3"/>
      <c r="BP12701" s="3"/>
    </row>
    <row r="12702" spans="1:68" x14ac:dyDescent="0.25">
      <c r="A12702" s="1"/>
      <c r="B12702" s="2"/>
      <c r="BJ12702" s="3"/>
      <c r="BL12702" s="3"/>
      <c r="BN12702" s="3"/>
      <c r="BP12702" s="3"/>
    </row>
    <row r="12703" spans="1:68" x14ac:dyDescent="0.25">
      <c r="A12703" s="1"/>
      <c r="B12703" s="2"/>
      <c r="BJ12703" s="3"/>
      <c r="BL12703" s="3"/>
      <c r="BN12703" s="3"/>
      <c r="BP12703" s="3"/>
    </row>
    <row r="12704" spans="1:68" x14ac:dyDescent="0.25">
      <c r="A12704" s="1"/>
      <c r="B12704" s="2"/>
      <c r="BJ12704" s="3"/>
      <c r="BL12704" s="3"/>
      <c r="BN12704" s="3"/>
      <c r="BP12704" s="3"/>
    </row>
    <row r="12705" spans="1:68" x14ac:dyDescent="0.25">
      <c r="A12705" s="1"/>
      <c r="B12705" s="2"/>
      <c r="BJ12705" s="3"/>
      <c r="BL12705" s="3"/>
      <c r="BN12705" s="3"/>
      <c r="BP12705" s="3"/>
    </row>
    <row r="12706" spans="1:68" x14ac:dyDescent="0.25">
      <c r="A12706" s="1"/>
      <c r="B12706" s="2"/>
      <c r="BJ12706" s="3"/>
      <c r="BL12706" s="3"/>
      <c r="BN12706" s="3"/>
      <c r="BP12706" s="3"/>
    </row>
    <row r="12707" spans="1:68" x14ac:dyDescent="0.25">
      <c r="A12707" s="1"/>
      <c r="B12707" s="2"/>
      <c r="BJ12707" s="3"/>
      <c r="BL12707" s="3"/>
      <c r="BN12707" s="3"/>
      <c r="BP12707" s="3"/>
    </row>
    <row r="12708" spans="1:68" x14ac:dyDescent="0.25">
      <c r="A12708" s="1"/>
      <c r="B12708" s="2"/>
      <c r="BJ12708" s="3"/>
      <c r="BL12708" s="3"/>
      <c r="BN12708" s="3"/>
      <c r="BP12708" s="3"/>
    </row>
    <row r="12709" spans="1:68" x14ac:dyDescent="0.25">
      <c r="A12709" s="1"/>
      <c r="B12709" s="2"/>
      <c r="BJ12709" s="3"/>
      <c r="BL12709" s="3"/>
      <c r="BN12709" s="3"/>
      <c r="BP12709" s="3"/>
    </row>
    <row r="12710" spans="1:68" x14ac:dyDescent="0.25">
      <c r="A12710" s="1"/>
      <c r="B12710" s="2"/>
      <c r="BJ12710" s="3"/>
      <c r="BL12710" s="3"/>
      <c r="BN12710" s="3"/>
      <c r="BP12710" s="3"/>
    </row>
    <row r="12711" spans="1:68" x14ac:dyDescent="0.25">
      <c r="A12711" s="1"/>
      <c r="B12711" s="2"/>
      <c r="BJ12711" s="3"/>
      <c r="BL12711" s="3"/>
      <c r="BN12711" s="3"/>
      <c r="BP12711" s="3"/>
    </row>
    <row r="12712" spans="1:68" x14ac:dyDescent="0.25">
      <c r="A12712" s="1"/>
      <c r="B12712" s="2"/>
      <c r="BJ12712" s="3"/>
      <c r="BL12712" s="3"/>
      <c r="BN12712" s="3"/>
      <c r="BP12712" s="3"/>
    </row>
    <row r="12713" spans="1:68" x14ac:dyDescent="0.25">
      <c r="A12713" s="1"/>
      <c r="B12713" s="2"/>
      <c r="BJ12713" s="3"/>
      <c r="BL12713" s="3"/>
      <c r="BN12713" s="3"/>
      <c r="BP12713" s="3"/>
    </row>
    <row r="12714" spans="1:68" x14ac:dyDescent="0.25">
      <c r="A12714" s="1"/>
      <c r="B12714" s="2"/>
      <c r="BJ12714" s="3"/>
      <c r="BL12714" s="3"/>
      <c r="BN12714" s="3"/>
      <c r="BP12714" s="3"/>
    </row>
    <row r="12715" spans="1:68" x14ac:dyDescent="0.25">
      <c r="A12715" s="1"/>
      <c r="B12715" s="2"/>
      <c r="BJ12715" s="3"/>
      <c r="BL12715" s="3"/>
      <c r="BN12715" s="3"/>
      <c r="BP12715" s="3"/>
    </row>
    <row r="12716" spans="1:68" x14ac:dyDescent="0.25">
      <c r="A12716" s="1"/>
      <c r="B12716" s="2"/>
      <c r="BJ12716" s="3"/>
      <c r="BL12716" s="3"/>
      <c r="BN12716" s="3"/>
      <c r="BP12716" s="3"/>
    </row>
    <row r="12717" spans="1:68" x14ac:dyDescent="0.25">
      <c r="A12717" s="1"/>
      <c r="B12717" s="2"/>
      <c r="BJ12717" s="3"/>
      <c r="BL12717" s="3"/>
      <c r="BN12717" s="3"/>
      <c r="BP12717" s="3"/>
    </row>
    <row r="12718" spans="1:68" x14ac:dyDescent="0.25">
      <c r="A12718" s="1"/>
      <c r="B12718" s="2"/>
      <c r="BJ12718" s="3"/>
      <c r="BL12718" s="3"/>
      <c r="BN12718" s="3"/>
      <c r="BP12718" s="3"/>
    </row>
    <row r="12719" spans="1:68" x14ac:dyDescent="0.25">
      <c r="A12719" s="1"/>
      <c r="B12719" s="2"/>
      <c r="BJ12719" s="3"/>
      <c r="BL12719" s="3"/>
      <c r="BN12719" s="3"/>
      <c r="BP12719" s="3"/>
    </row>
    <row r="12720" spans="1:68" x14ac:dyDescent="0.25">
      <c r="A12720" s="1"/>
      <c r="B12720" s="2"/>
      <c r="BJ12720" s="3"/>
      <c r="BL12720" s="3"/>
      <c r="BN12720" s="3"/>
      <c r="BP12720" s="3"/>
    </row>
    <row r="12721" spans="1:68" x14ac:dyDescent="0.25">
      <c r="A12721" s="1"/>
      <c r="B12721" s="2"/>
      <c r="BJ12721" s="3"/>
      <c r="BL12721" s="3"/>
      <c r="BN12721" s="3"/>
      <c r="BP12721" s="3"/>
    </row>
    <row r="12722" spans="1:68" x14ac:dyDescent="0.25">
      <c r="A12722" s="1"/>
      <c r="B12722" s="2"/>
      <c r="BJ12722" s="3"/>
      <c r="BL12722" s="3"/>
      <c r="BN12722" s="3"/>
      <c r="BP12722" s="3"/>
    </row>
    <row r="12723" spans="1:68" x14ac:dyDescent="0.25">
      <c r="A12723" s="1"/>
      <c r="B12723" s="2"/>
      <c r="BJ12723" s="3"/>
      <c r="BL12723" s="3"/>
      <c r="BN12723" s="3"/>
      <c r="BP12723" s="3"/>
    </row>
    <row r="12724" spans="1:68" x14ac:dyDescent="0.25">
      <c r="A12724" s="1"/>
      <c r="B12724" s="2"/>
      <c r="BJ12724" s="3"/>
      <c r="BL12724" s="3"/>
      <c r="BN12724" s="3"/>
      <c r="BP12724" s="3"/>
    </row>
    <row r="12725" spans="1:68" x14ac:dyDescent="0.25">
      <c r="A12725" s="1"/>
      <c r="B12725" s="2"/>
      <c r="BJ12725" s="3"/>
      <c r="BL12725" s="3"/>
      <c r="BN12725" s="3"/>
      <c r="BP12725" s="3"/>
    </row>
    <row r="12726" spans="1:68" x14ac:dyDescent="0.25">
      <c r="A12726" s="1"/>
      <c r="B12726" s="2"/>
      <c r="BJ12726" s="3"/>
      <c r="BL12726" s="3"/>
      <c r="BN12726" s="3"/>
      <c r="BP12726" s="3"/>
    </row>
    <row r="12727" spans="1:68" x14ac:dyDescent="0.25">
      <c r="A12727" s="1"/>
      <c r="B12727" s="2"/>
      <c r="BJ12727" s="3"/>
      <c r="BL12727" s="3"/>
      <c r="BN12727" s="3"/>
      <c r="BP12727" s="3"/>
    </row>
    <row r="12728" spans="1:68" x14ac:dyDescent="0.25">
      <c r="A12728" s="1"/>
      <c r="B12728" s="2"/>
      <c r="BJ12728" s="3"/>
      <c r="BL12728" s="3"/>
      <c r="BN12728" s="3"/>
      <c r="BP12728" s="3"/>
    </row>
    <row r="12729" spans="1:68" x14ac:dyDescent="0.25">
      <c r="A12729" s="1"/>
      <c r="B12729" s="2"/>
      <c r="BJ12729" s="3"/>
      <c r="BL12729" s="3"/>
      <c r="BN12729" s="3"/>
      <c r="BP12729" s="3"/>
    </row>
    <row r="12730" spans="1:68" x14ac:dyDescent="0.25">
      <c r="A12730" s="1"/>
      <c r="B12730" s="2"/>
      <c r="BJ12730" s="3"/>
      <c r="BL12730" s="3"/>
      <c r="BN12730" s="3"/>
      <c r="BP12730" s="3"/>
    </row>
    <row r="12731" spans="1:68" x14ac:dyDescent="0.25">
      <c r="A12731" s="1"/>
      <c r="B12731" s="2"/>
      <c r="BJ12731" s="3"/>
      <c r="BL12731" s="3"/>
      <c r="BN12731" s="3"/>
      <c r="BP12731" s="3"/>
    </row>
    <row r="12732" spans="1:68" x14ac:dyDescent="0.25">
      <c r="A12732" s="1"/>
      <c r="B12732" s="2"/>
      <c r="BJ12732" s="3"/>
      <c r="BL12732" s="3"/>
      <c r="BN12732" s="3"/>
      <c r="BP12732" s="3"/>
    </row>
    <row r="12733" spans="1:68" x14ac:dyDescent="0.25">
      <c r="A12733" s="1"/>
      <c r="B12733" s="2"/>
      <c r="BJ12733" s="3"/>
      <c r="BL12733" s="3"/>
      <c r="BN12733" s="3"/>
      <c r="BP12733" s="3"/>
    </row>
    <row r="12734" spans="1:68" x14ac:dyDescent="0.25">
      <c r="A12734" s="1"/>
      <c r="B12734" s="2"/>
      <c r="BJ12734" s="3"/>
      <c r="BL12734" s="3"/>
      <c r="BN12734" s="3"/>
      <c r="BP12734" s="3"/>
    </row>
    <row r="12735" spans="1:68" x14ac:dyDescent="0.25">
      <c r="A12735" s="1"/>
      <c r="B12735" s="2"/>
      <c r="BJ12735" s="3"/>
      <c r="BL12735" s="3"/>
      <c r="BN12735" s="3"/>
      <c r="BP12735" s="3"/>
    </row>
    <row r="12736" spans="1:68" x14ac:dyDescent="0.25">
      <c r="A12736" s="1"/>
      <c r="B12736" s="2"/>
      <c r="BJ12736" s="3"/>
      <c r="BL12736" s="3"/>
      <c r="BN12736" s="3"/>
      <c r="BP12736" s="3"/>
    </row>
    <row r="12737" spans="1:68" x14ac:dyDescent="0.25">
      <c r="A12737" s="1"/>
      <c r="B12737" s="2"/>
      <c r="BJ12737" s="3"/>
      <c r="BL12737" s="3"/>
      <c r="BN12737" s="3"/>
      <c r="BP12737" s="3"/>
    </row>
    <row r="12738" spans="1:68" x14ac:dyDescent="0.25">
      <c r="A12738" s="1"/>
      <c r="B12738" s="2"/>
      <c r="BJ12738" s="3"/>
      <c r="BL12738" s="3"/>
      <c r="BN12738" s="3"/>
      <c r="BP12738" s="3"/>
    </row>
    <row r="12739" spans="1:68" x14ac:dyDescent="0.25">
      <c r="A12739" s="1"/>
      <c r="B12739" s="2"/>
      <c r="BJ12739" s="3"/>
      <c r="BL12739" s="3"/>
      <c r="BN12739" s="3"/>
      <c r="BP12739" s="3"/>
    </row>
    <row r="12740" spans="1:68" x14ac:dyDescent="0.25">
      <c r="A12740" s="1"/>
      <c r="B12740" s="2"/>
      <c r="BJ12740" s="3"/>
      <c r="BL12740" s="3"/>
      <c r="BN12740" s="3"/>
      <c r="BP12740" s="3"/>
    </row>
    <row r="12741" spans="1:68" x14ac:dyDescent="0.25">
      <c r="A12741" s="1"/>
      <c r="B12741" s="2"/>
      <c r="BJ12741" s="3"/>
      <c r="BL12741" s="3"/>
      <c r="BN12741" s="3"/>
      <c r="BP12741" s="3"/>
    </row>
    <row r="12742" spans="1:68" x14ac:dyDescent="0.25">
      <c r="A12742" s="1"/>
      <c r="B12742" s="2"/>
      <c r="BJ12742" s="3"/>
      <c r="BL12742" s="3"/>
      <c r="BN12742" s="3"/>
      <c r="BP12742" s="3"/>
    </row>
    <row r="12743" spans="1:68" x14ac:dyDescent="0.25">
      <c r="A12743" s="1"/>
      <c r="B12743" s="2"/>
      <c r="BJ12743" s="3"/>
      <c r="BL12743" s="3"/>
      <c r="BN12743" s="3"/>
      <c r="BP12743" s="3"/>
    </row>
    <row r="12744" spans="1:68" x14ac:dyDescent="0.25">
      <c r="A12744" s="1"/>
      <c r="B12744" s="2"/>
      <c r="BJ12744" s="3"/>
      <c r="BL12744" s="3"/>
      <c r="BN12744" s="3"/>
      <c r="BP12744" s="3"/>
    </row>
    <row r="12745" spans="1:68" x14ac:dyDescent="0.25">
      <c r="A12745" s="1"/>
      <c r="B12745" s="2"/>
      <c r="BJ12745" s="3"/>
      <c r="BL12745" s="3"/>
      <c r="BN12745" s="3"/>
      <c r="BP12745" s="3"/>
    </row>
    <row r="12746" spans="1:68" x14ac:dyDescent="0.25">
      <c r="A12746" s="1"/>
      <c r="B12746" s="2"/>
      <c r="BJ12746" s="3"/>
      <c r="BL12746" s="3"/>
      <c r="BN12746" s="3"/>
      <c r="BP12746" s="3"/>
    </row>
    <row r="12747" spans="1:68" x14ac:dyDescent="0.25">
      <c r="A12747" s="1"/>
      <c r="B12747" s="2"/>
      <c r="BJ12747" s="3"/>
      <c r="BL12747" s="3"/>
      <c r="BN12747" s="3"/>
      <c r="BP12747" s="3"/>
    </row>
    <row r="12748" spans="1:68" x14ac:dyDescent="0.25">
      <c r="A12748" s="1"/>
      <c r="B12748" s="2"/>
      <c r="BJ12748" s="3"/>
      <c r="BL12748" s="3"/>
      <c r="BN12748" s="3"/>
      <c r="BP12748" s="3"/>
    </row>
    <row r="12749" spans="1:68" x14ac:dyDescent="0.25">
      <c r="A12749" s="1"/>
      <c r="B12749" s="2"/>
      <c r="BJ12749" s="3"/>
      <c r="BL12749" s="3"/>
      <c r="BN12749" s="3"/>
      <c r="BP12749" s="3"/>
    </row>
    <row r="12750" spans="1:68" x14ac:dyDescent="0.25">
      <c r="A12750" s="1"/>
      <c r="B12750" s="2"/>
      <c r="BJ12750" s="3"/>
      <c r="BL12750" s="3"/>
      <c r="BN12750" s="3"/>
      <c r="BP12750" s="3"/>
    </row>
    <row r="12751" spans="1:68" x14ac:dyDescent="0.25">
      <c r="A12751" s="1"/>
      <c r="B12751" s="2"/>
      <c r="BJ12751" s="3"/>
      <c r="BL12751" s="3"/>
      <c r="BN12751" s="3"/>
      <c r="BP12751" s="3"/>
    </row>
    <row r="12752" spans="1:68" x14ac:dyDescent="0.25">
      <c r="A12752" s="1"/>
      <c r="B12752" s="2"/>
      <c r="BJ12752" s="3"/>
      <c r="BL12752" s="3"/>
      <c r="BN12752" s="3"/>
      <c r="BP12752" s="3"/>
    </row>
    <row r="12753" spans="1:68" x14ac:dyDescent="0.25">
      <c r="A12753" s="1"/>
      <c r="B12753" s="2"/>
      <c r="BJ12753" s="3"/>
      <c r="BL12753" s="3"/>
      <c r="BN12753" s="3"/>
      <c r="BP12753" s="3"/>
    </row>
    <row r="12754" spans="1:68" x14ac:dyDescent="0.25">
      <c r="A12754" s="1"/>
      <c r="B12754" s="2"/>
      <c r="BJ12754" s="3"/>
      <c r="BL12754" s="3"/>
      <c r="BN12754" s="3"/>
      <c r="BP12754" s="3"/>
    </row>
    <row r="12755" spans="1:68" x14ac:dyDescent="0.25">
      <c r="A12755" s="1"/>
      <c r="B12755" s="2"/>
      <c r="BJ12755" s="3"/>
      <c r="BL12755" s="3"/>
      <c r="BN12755" s="3"/>
      <c r="BP12755" s="3"/>
    </row>
    <row r="12756" spans="1:68" x14ac:dyDescent="0.25">
      <c r="A12756" s="1"/>
      <c r="B12756" s="2"/>
      <c r="BJ12756" s="3"/>
      <c r="BL12756" s="3"/>
      <c r="BN12756" s="3"/>
      <c r="BP12756" s="3"/>
    </row>
    <row r="12757" spans="1:68" x14ac:dyDescent="0.25">
      <c r="A12757" s="1"/>
      <c r="B12757" s="2"/>
      <c r="BJ12757" s="3"/>
      <c r="BL12757" s="3"/>
      <c r="BN12757" s="3"/>
      <c r="BP12757" s="3"/>
    </row>
    <row r="12758" spans="1:68" x14ac:dyDescent="0.25">
      <c r="A12758" s="1"/>
      <c r="B12758" s="2"/>
      <c r="BJ12758" s="3"/>
      <c r="BL12758" s="3"/>
      <c r="BN12758" s="3"/>
      <c r="BP12758" s="3"/>
    </row>
    <row r="12759" spans="1:68" x14ac:dyDescent="0.25">
      <c r="A12759" s="1"/>
      <c r="B12759" s="2"/>
      <c r="BJ12759" s="3"/>
      <c r="BL12759" s="3"/>
      <c r="BN12759" s="3"/>
      <c r="BP12759" s="3"/>
    </row>
    <row r="12760" spans="1:68" x14ac:dyDescent="0.25">
      <c r="A12760" s="1"/>
      <c r="B12760" s="2"/>
      <c r="BJ12760" s="3"/>
      <c r="BL12760" s="3"/>
      <c r="BN12760" s="3"/>
      <c r="BP12760" s="3"/>
    </row>
    <row r="12761" spans="1:68" x14ac:dyDescent="0.25">
      <c r="A12761" s="1"/>
      <c r="B12761" s="2"/>
      <c r="BJ12761" s="3"/>
      <c r="BL12761" s="3"/>
      <c r="BN12761" s="3"/>
      <c r="BP12761" s="3"/>
    </row>
    <row r="12762" spans="1:68" x14ac:dyDescent="0.25">
      <c r="A12762" s="1"/>
      <c r="B12762" s="2"/>
      <c r="BJ12762" s="3"/>
      <c r="BL12762" s="3"/>
      <c r="BN12762" s="3"/>
      <c r="BP12762" s="3"/>
    </row>
    <row r="12763" spans="1:68" x14ac:dyDescent="0.25">
      <c r="A12763" s="1"/>
      <c r="B12763" s="2"/>
      <c r="BJ12763" s="3"/>
      <c r="BL12763" s="3"/>
      <c r="BN12763" s="3"/>
      <c r="BP12763" s="3"/>
    </row>
    <row r="12764" spans="1:68" x14ac:dyDescent="0.25">
      <c r="A12764" s="1"/>
      <c r="B12764" s="2"/>
      <c r="BJ12764" s="3"/>
      <c r="BL12764" s="3"/>
      <c r="BN12764" s="3"/>
      <c r="BP12764" s="3"/>
    </row>
    <row r="12765" spans="1:68" x14ac:dyDescent="0.25">
      <c r="A12765" s="1"/>
      <c r="B12765" s="2"/>
      <c r="BJ12765" s="3"/>
      <c r="BL12765" s="3"/>
      <c r="BN12765" s="3"/>
      <c r="BP12765" s="3"/>
    </row>
    <row r="12766" spans="1:68" x14ac:dyDescent="0.25">
      <c r="A12766" s="1"/>
      <c r="B12766" s="2"/>
      <c r="BJ12766" s="3"/>
      <c r="BL12766" s="3"/>
      <c r="BN12766" s="3"/>
      <c r="BP12766" s="3"/>
    </row>
    <row r="12767" spans="1:68" x14ac:dyDescent="0.25">
      <c r="A12767" s="1"/>
      <c r="B12767" s="2"/>
      <c r="BJ12767" s="3"/>
      <c r="BL12767" s="3"/>
      <c r="BN12767" s="3"/>
      <c r="BP12767" s="3"/>
    </row>
    <row r="12768" spans="1:68" x14ac:dyDescent="0.25">
      <c r="A12768" s="1"/>
      <c r="B12768" s="2"/>
      <c r="BJ12768" s="3"/>
      <c r="BL12768" s="3"/>
      <c r="BN12768" s="3"/>
      <c r="BP12768" s="3"/>
    </row>
    <row r="12769" spans="1:68" x14ac:dyDescent="0.25">
      <c r="A12769" s="1"/>
      <c r="B12769" s="2"/>
      <c r="BJ12769" s="3"/>
      <c r="BL12769" s="3"/>
      <c r="BN12769" s="3"/>
      <c r="BP12769" s="3"/>
    </row>
    <row r="12770" spans="1:68" x14ac:dyDescent="0.25">
      <c r="A12770" s="1"/>
      <c r="B12770" s="2"/>
      <c r="BJ12770" s="3"/>
      <c r="BL12770" s="3"/>
      <c r="BN12770" s="3"/>
      <c r="BP12770" s="3"/>
    </row>
    <row r="12771" spans="1:68" x14ac:dyDescent="0.25">
      <c r="A12771" s="1"/>
      <c r="B12771" s="2"/>
      <c r="BJ12771" s="3"/>
      <c r="BL12771" s="3"/>
      <c r="BN12771" s="3"/>
      <c r="BP12771" s="3"/>
    </row>
    <row r="12772" spans="1:68" x14ac:dyDescent="0.25">
      <c r="A12772" s="1"/>
      <c r="B12772" s="2"/>
      <c r="BJ12772" s="3"/>
      <c r="BL12772" s="3"/>
      <c r="BN12772" s="3"/>
      <c r="BP12772" s="3"/>
    </row>
    <row r="12773" spans="1:68" x14ac:dyDescent="0.25">
      <c r="A12773" s="1"/>
      <c r="B12773" s="2"/>
      <c r="BJ12773" s="3"/>
      <c r="BL12773" s="3"/>
      <c r="BN12773" s="3"/>
      <c r="BP12773" s="3"/>
    </row>
    <row r="12774" spans="1:68" x14ac:dyDescent="0.25">
      <c r="A12774" s="1"/>
      <c r="B12774" s="2"/>
      <c r="BJ12774" s="3"/>
      <c r="BL12774" s="3"/>
      <c r="BN12774" s="3"/>
      <c r="BP12774" s="3"/>
    </row>
    <row r="12775" spans="1:68" x14ac:dyDescent="0.25">
      <c r="A12775" s="1"/>
      <c r="B12775" s="2"/>
      <c r="BJ12775" s="3"/>
      <c r="BL12775" s="3"/>
      <c r="BN12775" s="3"/>
      <c r="BP12775" s="3"/>
    </row>
    <row r="12776" spans="1:68" x14ac:dyDescent="0.25">
      <c r="A12776" s="1"/>
      <c r="B12776" s="2"/>
      <c r="BJ12776" s="3"/>
      <c r="BL12776" s="3"/>
      <c r="BN12776" s="3"/>
      <c r="BP12776" s="3"/>
    </row>
    <row r="12777" spans="1:68" x14ac:dyDescent="0.25">
      <c r="A12777" s="1"/>
      <c r="B12777" s="2"/>
      <c r="BJ12777" s="3"/>
      <c r="BL12777" s="3"/>
      <c r="BN12777" s="3"/>
      <c r="BP12777" s="3"/>
    </row>
    <row r="12778" spans="1:68" x14ac:dyDescent="0.25">
      <c r="A12778" s="1"/>
      <c r="B12778" s="2"/>
      <c r="BJ12778" s="3"/>
      <c r="BL12778" s="3"/>
      <c r="BN12778" s="3"/>
      <c r="BP12778" s="3"/>
    </row>
    <row r="12779" spans="1:68" x14ac:dyDescent="0.25">
      <c r="A12779" s="1"/>
      <c r="B12779" s="2"/>
      <c r="BJ12779" s="3"/>
      <c r="BL12779" s="3"/>
      <c r="BN12779" s="3"/>
      <c r="BP12779" s="3"/>
    </row>
    <row r="12780" spans="1:68" x14ac:dyDescent="0.25">
      <c r="A12780" s="1"/>
      <c r="B12780" s="2"/>
      <c r="BJ12780" s="3"/>
      <c r="BL12780" s="3"/>
      <c r="BN12780" s="3"/>
      <c r="BP12780" s="3"/>
    </row>
    <row r="12781" spans="1:68" x14ac:dyDescent="0.25">
      <c r="A12781" s="1"/>
      <c r="B12781" s="2"/>
      <c r="BJ12781" s="3"/>
      <c r="BL12781" s="3"/>
      <c r="BN12781" s="3"/>
      <c r="BP12781" s="3"/>
    </row>
    <row r="12782" spans="1:68" x14ac:dyDescent="0.25">
      <c r="A12782" s="1"/>
      <c r="B12782" s="2"/>
      <c r="BJ12782" s="3"/>
      <c r="BL12782" s="3"/>
      <c r="BN12782" s="3"/>
      <c r="BP12782" s="3"/>
    </row>
    <row r="12783" spans="1:68" x14ac:dyDescent="0.25">
      <c r="A12783" s="1"/>
      <c r="B12783" s="2"/>
      <c r="BJ12783" s="3"/>
      <c r="BL12783" s="3"/>
      <c r="BN12783" s="3"/>
      <c r="BP12783" s="3"/>
    </row>
    <row r="12784" spans="1:68" x14ac:dyDescent="0.25">
      <c r="A12784" s="1"/>
      <c r="B12784" s="2"/>
      <c r="BJ12784" s="3"/>
      <c r="BL12784" s="3"/>
      <c r="BN12784" s="3"/>
      <c r="BP12784" s="3"/>
    </row>
    <row r="12785" spans="1:68" x14ac:dyDescent="0.25">
      <c r="A12785" s="1"/>
      <c r="B12785" s="2"/>
      <c r="BJ12785" s="3"/>
      <c r="BL12785" s="3"/>
      <c r="BN12785" s="3"/>
      <c r="BP12785" s="3"/>
    </row>
    <row r="12786" spans="1:68" x14ac:dyDescent="0.25">
      <c r="A12786" s="1"/>
      <c r="B12786" s="2"/>
      <c r="BJ12786" s="3"/>
      <c r="BL12786" s="3"/>
      <c r="BN12786" s="3"/>
      <c r="BP12786" s="3"/>
    </row>
    <row r="12787" spans="1:68" x14ac:dyDescent="0.25">
      <c r="A12787" s="1"/>
      <c r="B12787" s="2"/>
      <c r="BJ12787" s="3"/>
      <c r="BL12787" s="3"/>
      <c r="BN12787" s="3"/>
      <c r="BP12787" s="3"/>
    </row>
    <row r="12788" spans="1:68" x14ac:dyDescent="0.25">
      <c r="A12788" s="1"/>
      <c r="B12788" s="2"/>
      <c r="BJ12788" s="3"/>
      <c r="BL12788" s="3"/>
      <c r="BN12788" s="3"/>
      <c r="BP12788" s="3"/>
    </row>
    <row r="12789" spans="1:68" x14ac:dyDescent="0.25">
      <c r="A12789" s="1"/>
      <c r="B12789" s="2"/>
      <c r="BJ12789" s="3"/>
      <c r="BL12789" s="3"/>
      <c r="BN12789" s="3"/>
      <c r="BP12789" s="3"/>
    </row>
    <row r="12790" spans="1:68" x14ac:dyDescent="0.25">
      <c r="A12790" s="1"/>
      <c r="B12790" s="2"/>
      <c r="BJ12790" s="3"/>
      <c r="BL12790" s="3"/>
      <c r="BN12790" s="3"/>
      <c r="BP12790" s="3"/>
    </row>
    <row r="12791" spans="1:68" x14ac:dyDescent="0.25">
      <c r="A12791" s="1"/>
      <c r="B12791" s="2"/>
      <c r="BJ12791" s="3"/>
      <c r="BL12791" s="3"/>
      <c r="BN12791" s="3"/>
      <c r="BP12791" s="3"/>
    </row>
    <row r="12792" spans="1:68" x14ac:dyDescent="0.25">
      <c r="A12792" s="1"/>
      <c r="B12792" s="2"/>
      <c r="BJ12792" s="3"/>
      <c r="BL12792" s="3"/>
      <c r="BN12792" s="3"/>
      <c r="BP12792" s="3"/>
    </row>
    <row r="12793" spans="1:68" x14ac:dyDescent="0.25">
      <c r="A12793" s="1"/>
      <c r="B12793" s="2"/>
      <c r="BJ12793" s="3"/>
      <c r="BL12793" s="3"/>
      <c r="BN12793" s="3"/>
      <c r="BP12793" s="3"/>
    </row>
    <row r="12794" spans="1:68" x14ac:dyDescent="0.25">
      <c r="A12794" s="1"/>
      <c r="B12794" s="2"/>
      <c r="BJ12794" s="3"/>
      <c r="BL12794" s="3"/>
      <c r="BN12794" s="3"/>
      <c r="BP12794" s="3"/>
    </row>
    <row r="12795" spans="1:68" x14ac:dyDescent="0.25">
      <c r="A12795" s="1"/>
      <c r="B12795" s="2"/>
      <c r="BJ12795" s="3"/>
      <c r="BL12795" s="3"/>
      <c r="BN12795" s="3"/>
      <c r="BP12795" s="3"/>
    </row>
    <row r="12796" spans="1:68" x14ac:dyDescent="0.25">
      <c r="A12796" s="1"/>
      <c r="B12796" s="2"/>
      <c r="BJ12796" s="3"/>
      <c r="BL12796" s="3"/>
      <c r="BN12796" s="3"/>
      <c r="BP12796" s="3"/>
    </row>
    <row r="12797" spans="1:68" x14ac:dyDescent="0.25">
      <c r="A12797" s="1"/>
      <c r="B12797" s="2"/>
      <c r="BJ12797" s="3"/>
      <c r="BL12797" s="3"/>
      <c r="BN12797" s="3"/>
      <c r="BP12797" s="3"/>
    </row>
    <row r="12798" spans="1:68" x14ac:dyDescent="0.25">
      <c r="A12798" s="1"/>
      <c r="B12798" s="2"/>
      <c r="BJ12798" s="3"/>
      <c r="BL12798" s="3"/>
      <c r="BN12798" s="3"/>
      <c r="BP12798" s="3"/>
    </row>
    <row r="12799" spans="1:68" x14ac:dyDescent="0.25">
      <c r="A12799" s="1"/>
      <c r="B12799" s="2"/>
      <c r="BJ12799" s="3"/>
      <c r="BL12799" s="3"/>
      <c r="BN12799" s="3"/>
      <c r="BP12799" s="3"/>
    </row>
    <row r="12800" spans="1:68" x14ac:dyDescent="0.25">
      <c r="A12800" s="1"/>
      <c r="B12800" s="2"/>
      <c r="BJ12800" s="3"/>
      <c r="BL12800" s="3"/>
      <c r="BN12800" s="3"/>
      <c r="BP12800" s="3"/>
    </row>
    <row r="12801" spans="1:68" x14ac:dyDescent="0.25">
      <c r="A12801" s="1"/>
      <c r="B12801" s="2"/>
      <c r="BJ12801" s="3"/>
      <c r="BL12801" s="3"/>
      <c r="BN12801" s="3"/>
      <c r="BP12801" s="3"/>
    </row>
    <row r="12802" spans="1:68" x14ac:dyDescent="0.25">
      <c r="A12802" s="1"/>
      <c r="B12802" s="2"/>
      <c r="BJ12802" s="3"/>
      <c r="BL12802" s="3"/>
      <c r="BN12802" s="3"/>
      <c r="BP12802" s="3"/>
    </row>
    <row r="12803" spans="1:68" x14ac:dyDescent="0.25">
      <c r="A12803" s="1"/>
      <c r="B12803" s="2"/>
      <c r="BJ12803" s="3"/>
      <c r="BL12803" s="3"/>
      <c r="BN12803" s="3"/>
      <c r="BP12803" s="3"/>
    </row>
    <row r="12804" spans="1:68" x14ac:dyDescent="0.25">
      <c r="A12804" s="1"/>
      <c r="B12804" s="2"/>
      <c r="BJ12804" s="3"/>
      <c r="BL12804" s="3"/>
      <c r="BN12804" s="3"/>
      <c r="BP12804" s="3"/>
    </row>
    <row r="12805" spans="1:68" x14ac:dyDescent="0.25">
      <c r="A12805" s="1"/>
      <c r="B12805" s="2"/>
      <c r="BJ12805" s="3"/>
      <c r="BL12805" s="3"/>
      <c r="BN12805" s="3"/>
      <c r="BP12805" s="3"/>
    </row>
    <row r="12806" spans="1:68" x14ac:dyDescent="0.25">
      <c r="A12806" s="1"/>
      <c r="B12806" s="2"/>
      <c r="BJ12806" s="3"/>
      <c r="BL12806" s="3"/>
      <c r="BN12806" s="3"/>
      <c r="BP12806" s="3"/>
    </row>
    <row r="12807" spans="1:68" x14ac:dyDescent="0.25">
      <c r="A12807" s="1"/>
      <c r="B12807" s="2"/>
      <c r="BJ12807" s="3"/>
      <c r="BL12807" s="3"/>
      <c r="BN12807" s="3"/>
      <c r="BP12807" s="3"/>
    </row>
    <row r="12808" spans="1:68" x14ac:dyDescent="0.25">
      <c r="A12808" s="1"/>
      <c r="B12808" s="2"/>
      <c r="BJ12808" s="3"/>
      <c r="BL12808" s="3"/>
      <c r="BN12808" s="3"/>
      <c r="BP12808" s="3"/>
    </row>
    <row r="12809" spans="1:68" x14ac:dyDescent="0.25">
      <c r="A12809" s="1"/>
      <c r="B12809" s="2"/>
      <c r="BJ12809" s="3"/>
      <c r="BL12809" s="3"/>
      <c r="BN12809" s="3"/>
      <c r="BP12809" s="3"/>
    </row>
    <row r="12810" spans="1:68" x14ac:dyDescent="0.25">
      <c r="A12810" s="1"/>
      <c r="B12810" s="2"/>
      <c r="BJ12810" s="3"/>
      <c r="BL12810" s="3"/>
      <c r="BN12810" s="3"/>
      <c r="BP12810" s="3"/>
    </row>
    <row r="12811" spans="1:68" x14ac:dyDescent="0.25">
      <c r="A12811" s="1"/>
      <c r="B12811" s="2"/>
      <c r="BJ12811" s="3"/>
      <c r="BL12811" s="3"/>
      <c r="BN12811" s="3"/>
      <c r="BP12811" s="3"/>
    </row>
    <row r="12812" spans="1:68" x14ac:dyDescent="0.25">
      <c r="A12812" s="1"/>
      <c r="B12812" s="2"/>
      <c r="BJ12812" s="3"/>
      <c r="BL12812" s="3"/>
      <c r="BN12812" s="3"/>
      <c r="BP12812" s="3"/>
    </row>
    <row r="12813" spans="1:68" x14ac:dyDescent="0.25">
      <c r="A12813" s="1"/>
      <c r="B12813" s="2"/>
      <c r="BJ12813" s="3"/>
      <c r="BL12813" s="3"/>
      <c r="BN12813" s="3"/>
      <c r="BP12813" s="3"/>
    </row>
    <row r="12814" spans="1:68" x14ac:dyDescent="0.25">
      <c r="A12814" s="1"/>
      <c r="B12814" s="2"/>
      <c r="BJ12814" s="3"/>
      <c r="BL12814" s="3"/>
      <c r="BN12814" s="3"/>
      <c r="BP12814" s="3"/>
    </row>
    <row r="12815" spans="1:68" x14ac:dyDescent="0.25">
      <c r="A12815" s="1"/>
      <c r="B12815" s="2"/>
      <c r="BJ12815" s="3"/>
      <c r="BL12815" s="3"/>
      <c r="BN12815" s="3"/>
      <c r="BP12815" s="3"/>
    </row>
    <row r="12816" spans="1:68" x14ac:dyDescent="0.25">
      <c r="A12816" s="1"/>
      <c r="B12816" s="2"/>
      <c r="BJ12816" s="3"/>
      <c r="BL12816" s="3"/>
      <c r="BN12816" s="3"/>
      <c r="BP12816" s="3"/>
    </row>
    <row r="12817" spans="1:68" x14ac:dyDescent="0.25">
      <c r="A12817" s="1"/>
      <c r="B12817" s="2"/>
      <c r="BJ12817" s="3"/>
      <c r="BL12817" s="3"/>
      <c r="BN12817" s="3"/>
      <c r="BP12817" s="3"/>
    </row>
    <row r="12818" spans="1:68" x14ac:dyDescent="0.25">
      <c r="A12818" s="1"/>
      <c r="B12818" s="2"/>
      <c r="BJ12818" s="3"/>
      <c r="BL12818" s="3"/>
      <c r="BN12818" s="3"/>
      <c r="BP12818" s="3"/>
    </row>
    <row r="12819" spans="1:68" x14ac:dyDescent="0.25">
      <c r="A12819" s="1"/>
      <c r="B12819" s="2"/>
      <c r="BJ12819" s="3"/>
      <c r="BL12819" s="3"/>
      <c r="BN12819" s="3"/>
      <c r="BP12819" s="3"/>
    </row>
    <row r="12820" spans="1:68" x14ac:dyDescent="0.25">
      <c r="A12820" s="1"/>
      <c r="B12820" s="2"/>
      <c r="BJ12820" s="3"/>
      <c r="BL12820" s="3"/>
      <c r="BN12820" s="3"/>
      <c r="BP12820" s="3"/>
    </row>
    <row r="12821" spans="1:68" x14ac:dyDescent="0.25">
      <c r="A12821" s="1"/>
      <c r="B12821" s="2"/>
      <c r="BJ12821" s="3"/>
      <c r="BL12821" s="3"/>
      <c r="BN12821" s="3"/>
      <c r="BP12821" s="3"/>
    </row>
    <row r="12822" spans="1:68" x14ac:dyDescent="0.25">
      <c r="A12822" s="1"/>
      <c r="B12822" s="2"/>
      <c r="BJ12822" s="3"/>
      <c r="BL12822" s="3"/>
      <c r="BN12822" s="3"/>
      <c r="BP12822" s="3"/>
    </row>
    <row r="12823" spans="1:68" x14ac:dyDescent="0.25">
      <c r="A12823" s="1"/>
      <c r="B12823" s="2"/>
      <c r="BJ12823" s="3"/>
      <c r="BL12823" s="3"/>
      <c r="BN12823" s="3"/>
      <c r="BP12823" s="3"/>
    </row>
    <row r="12824" spans="1:68" x14ac:dyDescent="0.25">
      <c r="A12824" s="1"/>
      <c r="B12824" s="2"/>
      <c r="BJ12824" s="3"/>
      <c r="BL12824" s="3"/>
      <c r="BN12824" s="3"/>
      <c r="BP12824" s="3"/>
    </row>
    <row r="12825" spans="1:68" x14ac:dyDescent="0.25">
      <c r="A12825" s="1"/>
      <c r="B12825" s="2"/>
      <c r="BJ12825" s="3"/>
      <c r="BL12825" s="3"/>
      <c r="BN12825" s="3"/>
      <c r="BP12825" s="3"/>
    </row>
    <row r="12826" spans="1:68" x14ac:dyDescent="0.25">
      <c r="A12826" s="1"/>
      <c r="B12826" s="2"/>
      <c r="BJ12826" s="3"/>
      <c r="BL12826" s="3"/>
      <c r="BN12826" s="3"/>
      <c r="BP12826" s="3"/>
    </row>
    <row r="12827" spans="1:68" x14ac:dyDescent="0.25">
      <c r="A12827" s="1"/>
      <c r="B12827" s="2"/>
      <c r="BJ12827" s="3"/>
      <c r="BL12827" s="3"/>
      <c r="BN12827" s="3"/>
      <c r="BP12827" s="3"/>
    </row>
    <row r="12828" spans="1:68" x14ac:dyDescent="0.25">
      <c r="A12828" s="1"/>
      <c r="B12828" s="2"/>
      <c r="BJ12828" s="3"/>
      <c r="BL12828" s="3"/>
      <c r="BN12828" s="3"/>
      <c r="BP12828" s="3"/>
    </row>
    <row r="12829" spans="1:68" x14ac:dyDescent="0.25">
      <c r="A12829" s="1"/>
      <c r="B12829" s="2"/>
      <c r="BJ12829" s="3"/>
      <c r="BL12829" s="3"/>
      <c r="BN12829" s="3"/>
      <c r="BP12829" s="3"/>
    </row>
    <row r="12830" spans="1:68" x14ac:dyDescent="0.25">
      <c r="A12830" s="1"/>
      <c r="B12830" s="2"/>
      <c r="BJ12830" s="3"/>
      <c r="BL12830" s="3"/>
      <c r="BN12830" s="3"/>
      <c r="BP12830" s="3"/>
    </row>
    <row r="12831" spans="1:68" x14ac:dyDescent="0.25">
      <c r="A12831" s="1"/>
      <c r="B12831" s="2"/>
      <c r="BJ12831" s="3"/>
      <c r="BL12831" s="3"/>
      <c r="BN12831" s="3"/>
      <c r="BP12831" s="3"/>
    </row>
    <row r="12832" spans="1:68" x14ac:dyDescent="0.25">
      <c r="A12832" s="1"/>
      <c r="B12832" s="2"/>
      <c r="BJ12832" s="3"/>
      <c r="BL12832" s="3"/>
      <c r="BN12832" s="3"/>
      <c r="BP12832" s="3"/>
    </row>
    <row r="12833" spans="1:68" x14ac:dyDescent="0.25">
      <c r="A12833" s="1"/>
      <c r="B12833" s="2"/>
      <c r="BJ12833" s="3"/>
      <c r="BL12833" s="3"/>
      <c r="BN12833" s="3"/>
      <c r="BP12833" s="3"/>
    </row>
    <row r="12834" spans="1:68" x14ac:dyDescent="0.25">
      <c r="A12834" s="1"/>
      <c r="B12834" s="2"/>
      <c r="BJ12834" s="3"/>
      <c r="BL12834" s="3"/>
      <c r="BN12834" s="3"/>
      <c r="BP12834" s="3"/>
    </row>
    <row r="12835" spans="1:68" x14ac:dyDescent="0.25">
      <c r="A12835" s="1"/>
      <c r="B12835" s="2"/>
      <c r="BJ12835" s="3"/>
      <c r="BL12835" s="3"/>
      <c r="BN12835" s="3"/>
      <c r="BP12835" s="3"/>
    </row>
    <row r="12836" spans="1:68" x14ac:dyDescent="0.25">
      <c r="A12836" s="1"/>
      <c r="B12836" s="2"/>
      <c r="BJ12836" s="3"/>
      <c r="BL12836" s="3"/>
      <c r="BN12836" s="3"/>
      <c r="BP12836" s="3"/>
    </row>
    <row r="12837" spans="1:68" x14ac:dyDescent="0.25">
      <c r="A12837" s="1"/>
      <c r="B12837" s="2"/>
      <c r="BJ12837" s="3"/>
      <c r="BL12837" s="3"/>
      <c r="BN12837" s="3"/>
      <c r="BP12837" s="3"/>
    </row>
    <row r="12838" spans="1:68" x14ac:dyDescent="0.25">
      <c r="A12838" s="1"/>
      <c r="B12838" s="2"/>
      <c r="BJ12838" s="3"/>
      <c r="BL12838" s="3"/>
      <c r="BN12838" s="3"/>
      <c r="BP12838" s="3"/>
    </row>
    <row r="12839" spans="1:68" x14ac:dyDescent="0.25">
      <c r="A12839" s="1"/>
      <c r="B12839" s="2"/>
      <c r="BJ12839" s="3"/>
      <c r="BL12839" s="3"/>
      <c r="BN12839" s="3"/>
      <c r="BP12839" s="3"/>
    </row>
    <row r="12840" spans="1:68" x14ac:dyDescent="0.25">
      <c r="A12840" s="1"/>
      <c r="B12840" s="2"/>
      <c r="BJ12840" s="3"/>
      <c r="BL12840" s="3"/>
      <c r="BN12840" s="3"/>
      <c r="BP12840" s="3"/>
    </row>
    <row r="12841" spans="1:68" x14ac:dyDescent="0.25">
      <c r="A12841" s="1"/>
      <c r="B12841" s="2"/>
      <c r="BJ12841" s="3"/>
      <c r="BL12841" s="3"/>
      <c r="BN12841" s="3"/>
      <c r="BP12841" s="3"/>
    </row>
    <row r="12842" spans="1:68" x14ac:dyDescent="0.25">
      <c r="A12842" s="1"/>
      <c r="B12842" s="2"/>
      <c r="BJ12842" s="3"/>
      <c r="BL12842" s="3"/>
      <c r="BN12842" s="3"/>
      <c r="BP12842" s="3"/>
    </row>
    <row r="12843" spans="1:68" x14ac:dyDescent="0.25">
      <c r="A12843" s="1"/>
      <c r="B12843" s="2"/>
      <c r="BJ12843" s="3"/>
      <c r="BL12843" s="3"/>
      <c r="BN12843" s="3"/>
      <c r="BP12843" s="3"/>
    </row>
    <row r="12844" spans="1:68" x14ac:dyDescent="0.25">
      <c r="A12844" s="1"/>
      <c r="B12844" s="2"/>
      <c r="BJ12844" s="3"/>
      <c r="BL12844" s="3"/>
      <c r="BN12844" s="3"/>
      <c r="BP12844" s="3"/>
    </row>
    <row r="12845" spans="1:68" x14ac:dyDescent="0.25">
      <c r="A12845" s="1"/>
      <c r="B12845" s="2"/>
      <c r="BJ12845" s="3"/>
      <c r="BL12845" s="3"/>
      <c r="BN12845" s="3"/>
      <c r="BP12845" s="3"/>
    </row>
    <row r="12846" spans="1:68" x14ac:dyDescent="0.25">
      <c r="A12846" s="1"/>
      <c r="B12846" s="2"/>
      <c r="BJ12846" s="3"/>
      <c r="BL12846" s="3"/>
      <c r="BN12846" s="3"/>
      <c r="BP12846" s="3"/>
    </row>
    <row r="12847" spans="1:68" x14ac:dyDescent="0.25">
      <c r="A12847" s="1"/>
      <c r="B12847" s="2"/>
      <c r="BJ12847" s="3"/>
      <c r="BL12847" s="3"/>
      <c r="BN12847" s="3"/>
      <c r="BP12847" s="3"/>
    </row>
    <row r="12848" spans="1:68" x14ac:dyDescent="0.25">
      <c r="A12848" s="1"/>
      <c r="B12848" s="2"/>
      <c r="BJ12848" s="3"/>
      <c r="BL12848" s="3"/>
      <c r="BN12848" s="3"/>
      <c r="BP12848" s="3"/>
    </row>
    <row r="12849" spans="1:68" x14ac:dyDescent="0.25">
      <c r="A12849" s="1"/>
      <c r="B12849" s="2"/>
      <c r="BJ12849" s="3"/>
      <c r="BL12849" s="3"/>
      <c r="BN12849" s="3"/>
      <c r="BP12849" s="3"/>
    </row>
    <row r="12850" spans="1:68" x14ac:dyDescent="0.25">
      <c r="A12850" s="1"/>
      <c r="B12850" s="2"/>
      <c r="BJ12850" s="3"/>
      <c r="BL12850" s="3"/>
      <c r="BN12850" s="3"/>
      <c r="BP12850" s="3"/>
    </row>
    <row r="12851" spans="1:68" x14ac:dyDescent="0.25">
      <c r="A12851" s="1"/>
      <c r="B12851" s="2"/>
      <c r="BJ12851" s="3"/>
      <c r="BL12851" s="3"/>
      <c r="BN12851" s="3"/>
      <c r="BP12851" s="3"/>
    </row>
    <row r="12852" spans="1:68" x14ac:dyDescent="0.25">
      <c r="A12852" s="1"/>
      <c r="B12852" s="2"/>
      <c r="BJ12852" s="3"/>
      <c r="BL12852" s="3"/>
      <c r="BN12852" s="3"/>
      <c r="BP12852" s="3"/>
    </row>
    <row r="12853" spans="1:68" x14ac:dyDescent="0.25">
      <c r="A12853" s="1"/>
      <c r="B12853" s="2"/>
      <c r="BJ12853" s="3"/>
      <c r="BL12853" s="3"/>
      <c r="BN12853" s="3"/>
      <c r="BP12853" s="3"/>
    </row>
    <row r="12854" spans="1:68" x14ac:dyDescent="0.25">
      <c r="A12854" s="1"/>
      <c r="B12854" s="2"/>
      <c r="BJ12854" s="3"/>
      <c r="BL12854" s="3"/>
      <c r="BN12854" s="3"/>
      <c r="BP12854" s="3"/>
    </row>
    <row r="12855" spans="1:68" x14ac:dyDescent="0.25">
      <c r="A12855" s="1"/>
      <c r="B12855" s="2"/>
      <c r="BJ12855" s="3"/>
      <c r="BL12855" s="3"/>
      <c r="BN12855" s="3"/>
      <c r="BP12855" s="3"/>
    </row>
    <row r="12856" spans="1:68" x14ac:dyDescent="0.25">
      <c r="A12856" s="1"/>
      <c r="B12856" s="2"/>
      <c r="BJ12856" s="3"/>
      <c r="BL12856" s="3"/>
      <c r="BN12856" s="3"/>
      <c r="BP12856" s="3"/>
    </row>
    <row r="12857" spans="1:68" x14ac:dyDescent="0.25">
      <c r="A12857" s="1"/>
      <c r="B12857" s="2"/>
      <c r="BJ12857" s="3"/>
      <c r="BL12857" s="3"/>
      <c r="BN12857" s="3"/>
      <c r="BP12857" s="3"/>
    </row>
    <row r="12858" spans="1:68" x14ac:dyDescent="0.25">
      <c r="A12858" s="1"/>
      <c r="B12858" s="2"/>
      <c r="BJ12858" s="3"/>
      <c r="BL12858" s="3"/>
      <c r="BN12858" s="3"/>
      <c r="BP12858" s="3"/>
    </row>
    <row r="12859" spans="1:68" x14ac:dyDescent="0.25">
      <c r="A12859" s="1"/>
      <c r="B12859" s="2"/>
      <c r="BJ12859" s="3"/>
      <c r="BL12859" s="3"/>
      <c r="BN12859" s="3"/>
      <c r="BP12859" s="3"/>
    </row>
    <row r="12860" spans="1:68" x14ac:dyDescent="0.25">
      <c r="A12860" s="1"/>
      <c r="B12860" s="2"/>
      <c r="BJ12860" s="3"/>
      <c r="BL12860" s="3"/>
      <c r="BN12860" s="3"/>
      <c r="BP12860" s="3"/>
    </row>
    <row r="12861" spans="1:68" x14ac:dyDescent="0.25">
      <c r="A12861" s="1"/>
      <c r="B12861" s="2"/>
      <c r="BJ12861" s="3"/>
      <c r="BL12861" s="3"/>
      <c r="BN12861" s="3"/>
      <c r="BP12861" s="3"/>
    </row>
    <row r="12862" spans="1:68" x14ac:dyDescent="0.25">
      <c r="A12862" s="1"/>
      <c r="B12862" s="2"/>
      <c r="BJ12862" s="3"/>
      <c r="BL12862" s="3"/>
      <c r="BN12862" s="3"/>
      <c r="BP12862" s="3"/>
    </row>
    <row r="12863" spans="1:68" x14ac:dyDescent="0.25">
      <c r="A12863" s="1"/>
      <c r="B12863" s="2"/>
      <c r="BJ12863" s="3"/>
      <c r="BL12863" s="3"/>
      <c r="BN12863" s="3"/>
      <c r="BP12863" s="3"/>
    </row>
    <row r="12864" spans="1:68" x14ac:dyDescent="0.25">
      <c r="A12864" s="1"/>
      <c r="B12864" s="2"/>
      <c r="BJ12864" s="3"/>
      <c r="BL12864" s="3"/>
      <c r="BN12864" s="3"/>
      <c r="BP12864" s="3"/>
    </row>
    <row r="12865" spans="1:68" x14ac:dyDescent="0.25">
      <c r="A12865" s="1"/>
      <c r="B12865" s="2"/>
      <c r="BJ12865" s="3"/>
      <c r="BL12865" s="3"/>
      <c r="BN12865" s="3"/>
      <c r="BP12865" s="3"/>
    </row>
    <row r="12866" spans="1:68" x14ac:dyDescent="0.25">
      <c r="A12866" s="1"/>
      <c r="B12866" s="2"/>
      <c r="BJ12866" s="3"/>
      <c r="BL12866" s="3"/>
      <c r="BN12866" s="3"/>
      <c r="BP12866" s="3"/>
    </row>
    <row r="12867" spans="1:68" x14ac:dyDescent="0.25">
      <c r="A12867" s="1"/>
      <c r="B12867" s="2"/>
      <c r="BJ12867" s="3"/>
      <c r="BL12867" s="3"/>
      <c r="BN12867" s="3"/>
      <c r="BP12867" s="3"/>
    </row>
    <row r="12868" spans="1:68" x14ac:dyDescent="0.25">
      <c r="A12868" s="1"/>
      <c r="B12868" s="2"/>
      <c r="BJ12868" s="3"/>
      <c r="BL12868" s="3"/>
      <c r="BN12868" s="3"/>
      <c r="BP12868" s="3"/>
    </row>
    <row r="12869" spans="1:68" x14ac:dyDescent="0.25">
      <c r="A12869" s="1"/>
      <c r="B12869" s="2"/>
      <c r="BJ12869" s="3"/>
      <c r="BL12869" s="3"/>
      <c r="BN12869" s="3"/>
      <c r="BP12869" s="3"/>
    </row>
    <row r="12870" spans="1:68" x14ac:dyDescent="0.25">
      <c r="A12870" s="1"/>
      <c r="B12870" s="2"/>
      <c r="BJ12870" s="3"/>
      <c r="BL12870" s="3"/>
      <c r="BN12870" s="3"/>
      <c r="BP12870" s="3"/>
    </row>
    <row r="12871" spans="1:68" x14ac:dyDescent="0.25">
      <c r="A12871" s="1"/>
      <c r="B12871" s="2"/>
      <c r="BJ12871" s="3"/>
      <c r="BL12871" s="3"/>
      <c r="BN12871" s="3"/>
      <c r="BP12871" s="3"/>
    </row>
    <row r="12872" spans="1:68" x14ac:dyDescent="0.25">
      <c r="A12872" s="1"/>
      <c r="B12872" s="2"/>
      <c r="BJ12872" s="3"/>
      <c r="BL12872" s="3"/>
      <c r="BN12872" s="3"/>
      <c r="BP12872" s="3"/>
    </row>
    <row r="12873" spans="1:68" x14ac:dyDescent="0.25">
      <c r="A12873" s="1"/>
      <c r="B12873" s="2"/>
      <c r="BJ12873" s="3"/>
      <c r="BL12873" s="3"/>
      <c r="BN12873" s="3"/>
      <c r="BP12873" s="3"/>
    </row>
    <row r="12874" spans="1:68" x14ac:dyDescent="0.25">
      <c r="A12874" s="1"/>
      <c r="B12874" s="2"/>
      <c r="BJ12874" s="3"/>
      <c r="BL12874" s="3"/>
      <c r="BN12874" s="3"/>
      <c r="BP12874" s="3"/>
    </row>
    <row r="12875" spans="1:68" x14ac:dyDescent="0.25">
      <c r="A12875" s="1"/>
      <c r="B12875" s="2"/>
      <c r="BJ12875" s="3"/>
      <c r="BL12875" s="3"/>
      <c r="BN12875" s="3"/>
      <c r="BP12875" s="3"/>
    </row>
    <row r="12876" spans="1:68" x14ac:dyDescent="0.25">
      <c r="A12876" s="1"/>
      <c r="B12876" s="2"/>
      <c r="BJ12876" s="3"/>
      <c r="BL12876" s="3"/>
      <c r="BN12876" s="3"/>
      <c r="BP12876" s="3"/>
    </row>
    <row r="12877" spans="1:68" x14ac:dyDescent="0.25">
      <c r="A12877" s="1"/>
      <c r="B12877" s="2"/>
      <c r="BJ12877" s="3"/>
      <c r="BL12877" s="3"/>
      <c r="BN12877" s="3"/>
      <c r="BP12877" s="3"/>
    </row>
    <row r="12878" spans="1:68" x14ac:dyDescent="0.25">
      <c r="A12878" s="1"/>
      <c r="B12878" s="2"/>
      <c r="BJ12878" s="3"/>
      <c r="BL12878" s="3"/>
      <c r="BN12878" s="3"/>
      <c r="BP12878" s="3"/>
    </row>
    <row r="12879" spans="1:68" x14ac:dyDescent="0.25">
      <c r="A12879" s="1"/>
      <c r="B12879" s="2"/>
      <c r="BJ12879" s="3"/>
      <c r="BL12879" s="3"/>
      <c r="BN12879" s="3"/>
      <c r="BP12879" s="3"/>
    </row>
    <row r="12880" spans="1:68" x14ac:dyDescent="0.25">
      <c r="A12880" s="1"/>
      <c r="B12880" s="2"/>
      <c r="BJ12880" s="3"/>
      <c r="BL12880" s="3"/>
      <c r="BN12880" s="3"/>
      <c r="BP12880" s="3"/>
    </row>
    <row r="12881" spans="1:68" x14ac:dyDescent="0.25">
      <c r="A12881" s="1"/>
      <c r="B12881" s="2"/>
      <c r="BJ12881" s="3"/>
      <c r="BL12881" s="3"/>
      <c r="BN12881" s="3"/>
      <c r="BP12881" s="3"/>
    </row>
    <row r="12882" spans="1:68" x14ac:dyDescent="0.25">
      <c r="A12882" s="1"/>
      <c r="B12882" s="2"/>
      <c r="BJ12882" s="3"/>
      <c r="BL12882" s="3"/>
      <c r="BN12882" s="3"/>
      <c r="BP12882" s="3"/>
    </row>
    <row r="12883" spans="1:68" x14ac:dyDescent="0.25">
      <c r="A12883" s="1"/>
      <c r="B12883" s="2"/>
      <c r="BJ12883" s="3"/>
      <c r="BL12883" s="3"/>
      <c r="BN12883" s="3"/>
      <c r="BP12883" s="3"/>
    </row>
    <row r="12884" spans="1:68" x14ac:dyDescent="0.25">
      <c r="A12884" s="1"/>
      <c r="B12884" s="2"/>
      <c r="BJ12884" s="3"/>
      <c r="BL12884" s="3"/>
      <c r="BN12884" s="3"/>
      <c r="BP12884" s="3"/>
    </row>
    <row r="12885" spans="1:68" x14ac:dyDescent="0.25">
      <c r="A12885" s="1"/>
      <c r="B12885" s="2"/>
      <c r="BJ12885" s="3"/>
      <c r="BL12885" s="3"/>
      <c r="BN12885" s="3"/>
      <c r="BP12885" s="3"/>
    </row>
    <row r="12886" spans="1:68" x14ac:dyDescent="0.25">
      <c r="A12886" s="1"/>
      <c r="B12886" s="2"/>
      <c r="BJ12886" s="3"/>
      <c r="BL12886" s="3"/>
      <c r="BN12886" s="3"/>
      <c r="BP12886" s="3"/>
    </row>
    <row r="12887" spans="1:68" x14ac:dyDescent="0.25">
      <c r="A12887" s="1"/>
      <c r="B12887" s="2"/>
      <c r="BJ12887" s="3"/>
      <c r="BL12887" s="3"/>
      <c r="BN12887" s="3"/>
      <c r="BP12887" s="3"/>
    </row>
    <row r="12888" spans="1:68" x14ac:dyDescent="0.25">
      <c r="A12888" s="1"/>
      <c r="B12888" s="2"/>
      <c r="BJ12888" s="3"/>
      <c r="BL12888" s="3"/>
      <c r="BN12888" s="3"/>
      <c r="BP12888" s="3"/>
    </row>
    <row r="12889" spans="1:68" x14ac:dyDescent="0.25">
      <c r="A12889" s="1"/>
      <c r="B12889" s="2"/>
      <c r="BJ12889" s="3"/>
      <c r="BL12889" s="3"/>
      <c r="BN12889" s="3"/>
      <c r="BP12889" s="3"/>
    </row>
    <row r="12890" spans="1:68" x14ac:dyDescent="0.25">
      <c r="A12890" s="1"/>
      <c r="B12890" s="2"/>
      <c r="BJ12890" s="3"/>
      <c r="BL12890" s="3"/>
      <c r="BN12890" s="3"/>
      <c r="BP12890" s="3"/>
    </row>
    <row r="12891" spans="1:68" x14ac:dyDescent="0.25">
      <c r="A12891" s="1"/>
      <c r="B12891" s="2"/>
      <c r="BJ12891" s="3"/>
      <c r="BL12891" s="3"/>
      <c r="BN12891" s="3"/>
      <c r="BP12891" s="3"/>
    </row>
    <row r="12892" spans="1:68" x14ac:dyDescent="0.25">
      <c r="A12892" s="1"/>
      <c r="B12892" s="2"/>
      <c r="BJ12892" s="3"/>
      <c r="BL12892" s="3"/>
      <c r="BN12892" s="3"/>
      <c r="BP12892" s="3"/>
    </row>
    <row r="12893" spans="1:68" x14ac:dyDescent="0.25">
      <c r="A12893" s="1"/>
      <c r="B12893" s="2"/>
      <c r="BJ12893" s="3"/>
      <c r="BL12893" s="3"/>
      <c r="BN12893" s="3"/>
      <c r="BP12893" s="3"/>
    </row>
    <row r="12894" spans="1:68" x14ac:dyDescent="0.25">
      <c r="A12894" s="1"/>
      <c r="B12894" s="2"/>
      <c r="BJ12894" s="3"/>
      <c r="BL12894" s="3"/>
      <c r="BN12894" s="3"/>
      <c r="BP12894" s="3"/>
    </row>
    <row r="12895" spans="1:68" x14ac:dyDescent="0.25">
      <c r="A12895" s="1"/>
      <c r="B12895" s="2"/>
      <c r="BJ12895" s="3"/>
      <c r="BL12895" s="3"/>
      <c r="BN12895" s="3"/>
      <c r="BP12895" s="3"/>
    </row>
    <row r="12896" spans="1:68" x14ac:dyDescent="0.25">
      <c r="A12896" s="1"/>
      <c r="B12896" s="2"/>
      <c r="BJ12896" s="3"/>
      <c r="BL12896" s="3"/>
      <c r="BN12896" s="3"/>
      <c r="BP12896" s="3"/>
    </row>
    <row r="12897" spans="1:68" x14ac:dyDescent="0.25">
      <c r="A12897" s="1"/>
      <c r="B12897" s="2"/>
      <c r="BJ12897" s="3"/>
      <c r="BL12897" s="3"/>
      <c r="BN12897" s="3"/>
      <c r="BP12897" s="3"/>
    </row>
    <row r="12898" spans="1:68" x14ac:dyDescent="0.25">
      <c r="A12898" s="1"/>
      <c r="B12898" s="2"/>
      <c r="BJ12898" s="3"/>
      <c r="BL12898" s="3"/>
      <c r="BN12898" s="3"/>
      <c r="BP12898" s="3"/>
    </row>
    <row r="12899" spans="1:68" x14ac:dyDescent="0.25">
      <c r="A12899" s="1"/>
      <c r="B12899" s="2"/>
      <c r="BJ12899" s="3"/>
      <c r="BL12899" s="3"/>
      <c r="BN12899" s="3"/>
      <c r="BP12899" s="3"/>
    </row>
    <row r="12900" spans="1:68" x14ac:dyDescent="0.25">
      <c r="A12900" s="1"/>
      <c r="B12900" s="2"/>
      <c r="BJ12900" s="3"/>
      <c r="BL12900" s="3"/>
      <c r="BN12900" s="3"/>
      <c r="BP12900" s="3"/>
    </row>
    <row r="12901" spans="1:68" x14ac:dyDescent="0.25">
      <c r="A12901" s="1"/>
      <c r="B12901" s="2"/>
      <c r="BJ12901" s="3"/>
      <c r="BL12901" s="3"/>
      <c r="BN12901" s="3"/>
      <c r="BP12901" s="3"/>
    </row>
    <row r="12902" spans="1:68" x14ac:dyDescent="0.25">
      <c r="A12902" s="1"/>
      <c r="B12902" s="2"/>
      <c r="BJ12902" s="3"/>
      <c r="BL12902" s="3"/>
      <c r="BN12902" s="3"/>
      <c r="BP12902" s="3"/>
    </row>
    <row r="12903" spans="1:68" x14ac:dyDescent="0.25">
      <c r="A12903" s="1"/>
      <c r="B12903" s="2"/>
      <c r="BJ12903" s="3"/>
      <c r="BL12903" s="3"/>
      <c r="BN12903" s="3"/>
      <c r="BP12903" s="3"/>
    </row>
    <row r="12904" spans="1:68" x14ac:dyDescent="0.25">
      <c r="A12904" s="1"/>
      <c r="B12904" s="2"/>
      <c r="BJ12904" s="3"/>
      <c r="BL12904" s="3"/>
      <c r="BN12904" s="3"/>
      <c r="BP12904" s="3"/>
    </row>
    <row r="12905" spans="1:68" x14ac:dyDescent="0.25">
      <c r="A12905" s="1"/>
      <c r="B12905" s="2"/>
      <c r="BJ12905" s="3"/>
      <c r="BL12905" s="3"/>
      <c r="BN12905" s="3"/>
      <c r="BP12905" s="3"/>
    </row>
    <row r="12906" spans="1:68" x14ac:dyDescent="0.25">
      <c r="A12906" s="1"/>
      <c r="B12906" s="2"/>
      <c r="BJ12906" s="3"/>
      <c r="BL12906" s="3"/>
      <c r="BN12906" s="3"/>
      <c r="BP12906" s="3"/>
    </row>
    <row r="12907" spans="1:68" x14ac:dyDescent="0.25">
      <c r="A12907" s="1"/>
      <c r="B12907" s="2"/>
      <c r="BJ12907" s="3"/>
      <c r="BL12907" s="3"/>
      <c r="BN12907" s="3"/>
      <c r="BP12907" s="3"/>
    </row>
    <row r="12908" spans="1:68" x14ac:dyDescent="0.25">
      <c r="A12908" s="1"/>
      <c r="B12908" s="2"/>
      <c r="BJ12908" s="3"/>
      <c r="BL12908" s="3"/>
      <c r="BN12908" s="3"/>
      <c r="BP12908" s="3"/>
    </row>
    <row r="12909" spans="1:68" x14ac:dyDescent="0.25">
      <c r="A12909" s="1"/>
      <c r="B12909" s="2"/>
      <c r="BJ12909" s="3"/>
      <c r="BL12909" s="3"/>
      <c r="BN12909" s="3"/>
      <c r="BP12909" s="3"/>
    </row>
    <row r="12910" spans="1:68" x14ac:dyDescent="0.25">
      <c r="A12910" s="1"/>
      <c r="B12910" s="2"/>
      <c r="BJ12910" s="3"/>
      <c r="BL12910" s="3"/>
      <c r="BN12910" s="3"/>
      <c r="BP12910" s="3"/>
    </row>
    <row r="12911" spans="1:68" x14ac:dyDescent="0.25">
      <c r="A12911" s="1"/>
      <c r="B12911" s="2"/>
      <c r="BJ12911" s="3"/>
      <c r="BL12911" s="3"/>
      <c r="BN12911" s="3"/>
      <c r="BP12911" s="3"/>
    </row>
    <row r="12912" spans="1:68" x14ac:dyDescent="0.25">
      <c r="A12912" s="1"/>
      <c r="B12912" s="2"/>
      <c r="BJ12912" s="3"/>
      <c r="BL12912" s="3"/>
      <c r="BN12912" s="3"/>
      <c r="BP12912" s="3"/>
    </row>
    <row r="12913" spans="1:68" x14ac:dyDescent="0.25">
      <c r="A12913" s="1"/>
      <c r="B12913" s="2"/>
      <c r="BJ12913" s="3"/>
      <c r="BL12913" s="3"/>
      <c r="BN12913" s="3"/>
      <c r="BP12913" s="3"/>
    </row>
    <row r="12914" spans="1:68" x14ac:dyDescent="0.25">
      <c r="A12914" s="1"/>
      <c r="B12914" s="2"/>
      <c r="BJ12914" s="3"/>
      <c r="BL12914" s="3"/>
      <c r="BN12914" s="3"/>
      <c r="BP12914" s="3"/>
    </row>
    <row r="12915" spans="1:68" x14ac:dyDescent="0.25">
      <c r="A12915" s="1"/>
      <c r="B12915" s="2"/>
      <c r="BJ12915" s="3"/>
      <c r="BL12915" s="3"/>
      <c r="BN12915" s="3"/>
      <c r="BP12915" s="3"/>
    </row>
    <row r="12916" spans="1:68" x14ac:dyDescent="0.25">
      <c r="A12916" s="1"/>
      <c r="B12916" s="2"/>
      <c r="BJ12916" s="3"/>
      <c r="BL12916" s="3"/>
      <c r="BN12916" s="3"/>
      <c r="BP12916" s="3"/>
    </row>
    <row r="12917" spans="1:68" x14ac:dyDescent="0.25">
      <c r="A12917" s="1"/>
      <c r="B12917" s="2"/>
      <c r="BJ12917" s="3"/>
      <c r="BL12917" s="3"/>
      <c r="BN12917" s="3"/>
      <c r="BP12917" s="3"/>
    </row>
    <row r="12918" spans="1:68" x14ac:dyDescent="0.25">
      <c r="A12918" s="1"/>
      <c r="B12918" s="2"/>
      <c r="BJ12918" s="3"/>
      <c r="BL12918" s="3"/>
      <c r="BN12918" s="3"/>
      <c r="BP12918" s="3"/>
    </row>
    <row r="12919" spans="1:68" x14ac:dyDescent="0.25">
      <c r="A12919" s="1"/>
      <c r="B12919" s="2"/>
      <c r="BJ12919" s="3"/>
      <c r="BL12919" s="3"/>
      <c r="BN12919" s="3"/>
      <c r="BP12919" s="3"/>
    </row>
    <row r="12920" spans="1:68" x14ac:dyDescent="0.25">
      <c r="A12920" s="1"/>
      <c r="B12920" s="2"/>
      <c r="BJ12920" s="3"/>
      <c r="BL12920" s="3"/>
      <c r="BN12920" s="3"/>
      <c r="BP12920" s="3"/>
    </row>
    <row r="12921" spans="1:68" x14ac:dyDescent="0.25">
      <c r="A12921" s="1"/>
      <c r="B12921" s="2"/>
      <c r="BJ12921" s="3"/>
      <c r="BL12921" s="3"/>
      <c r="BN12921" s="3"/>
      <c r="BP12921" s="3"/>
    </row>
    <row r="12922" spans="1:68" x14ac:dyDescent="0.25">
      <c r="A12922" s="1"/>
      <c r="B12922" s="2"/>
      <c r="BJ12922" s="3"/>
      <c r="BL12922" s="3"/>
      <c r="BN12922" s="3"/>
      <c r="BP12922" s="3"/>
    </row>
    <row r="12923" spans="1:68" x14ac:dyDescent="0.25">
      <c r="A12923" s="1"/>
      <c r="B12923" s="2"/>
      <c r="BJ12923" s="3"/>
      <c r="BL12923" s="3"/>
      <c r="BN12923" s="3"/>
      <c r="BP12923" s="3"/>
    </row>
    <row r="12924" spans="1:68" x14ac:dyDescent="0.25">
      <c r="A12924" s="1"/>
      <c r="B12924" s="2"/>
      <c r="BJ12924" s="3"/>
      <c r="BL12924" s="3"/>
      <c r="BN12924" s="3"/>
      <c r="BP12924" s="3"/>
    </row>
    <row r="12925" spans="1:68" x14ac:dyDescent="0.25">
      <c r="A12925" s="1"/>
      <c r="B12925" s="2"/>
      <c r="BJ12925" s="3"/>
      <c r="BL12925" s="3"/>
      <c r="BN12925" s="3"/>
      <c r="BP12925" s="3"/>
    </row>
    <row r="12926" spans="1:68" x14ac:dyDescent="0.25">
      <c r="A12926" s="1"/>
      <c r="B12926" s="2"/>
      <c r="BJ12926" s="3"/>
      <c r="BL12926" s="3"/>
      <c r="BN12926" s="3"/>
      <c r="BP12926" s="3"/>
    </row>
    <row r="12927" spans="1:68" x14ac:dyDescent="0.25">
      <c r="A12927" s="1"/>
      <c r="B12927" s="2"/>
      <c r="BJ12927" s="3"/>
      <c r="BL12927" s="3"/>
      <c r="BN12927" s="3"/>
      <c r="BP12927" s="3"/>
    </row>
    <row r="12928" spans="1:68" x14ac:dyDescent="0.25">
      <c r="A12928" s="1"/>
      <c r="B12928" s="2"/>
      <c r="BJ12928" s="3"/>
      <c r="BL12928" s="3"/>
      <c r="BN12928" s="3"/>
      <c r="BP12928" s="3"/>
    </row>
    <row r="12929" spans="1:68" x14ac:dyDescent="0.25">
      <c r="A12929" s="1"/>
      <c r="B12929" s="2"/>
      <c r="BJ12929" s="3"/>
      <c r="BL12929" s="3"/>
      <c r="BN12929" s="3"/>
      <c r="BP12929" s="3"/>
    </row>
    <row r="12930" spans="1:68" x14ac:dyDescent="0.25">
      <c r="A12930" s="1"/>
      <c r="B12930" s="2"/>
      <c r="BJ12930" s="3"/>
      <c r="BL12930" s="3"/>
      <c r="BN12930" s="3"/>
      <c r="BP12930" s="3"/>
    </row>
    <row r="12931" spans="1:68" x14ac:dyDescent="0.25">
      <c r="A12931" s="1"/>
      <c r="B12931" s="2"/>
      <c r="BJ12931" s="3"/>
      <c r="BL12931" s="3"/>
      <c r="BN12931" s="3"/>
      <c r="BP12931" s="3"/>
    </row>
    <row r="12932" spans="1:68" x14ac:dyDescent="0.25">
      <c r="A12932" s="1"/>
      <c r="B12932" s="2"/>
      <c r="BJ12932" s="3"/>
      <c r="BL12932" s="3"/>
      <c r="BN12932" s="3"/>
      <c r="BP12932" s="3"/>
    </row>
    <row r="12933" spans="1:68" x14ac:dyDescent="0.25">
      <c r="A12933" s="1"/>
      <c r="B12933" s="2"/>
      <c r="BJ12933" s="3"/>
      <c r="BL12933" s="3"/>
      <c r="BN12933" s="3"/>
      <c r="BP12933" s="3"/>
    </row>
    <row r="12934" spans="1:68" x14ac:dyDescent="0.25">
      <c r="A12934" s="1"/>
      <c r="B12934" s="2"/>
      <c r="BJ12934" s="3"/>
      <c r="BL12934" s="3"/>
      <c r="BN12934" s="3"/>
      <c r="BP12934" s="3"/>
    </row>
    <row r="12935" spans="1:68" x14ac:dyDescent="0.25">
      <c r="A12935" s="1"/>
      <c r="B12935" s="2"/>
      <c r="BJ12935" s="3"/>
      <c r="BL12935" s="3"/>
      <c r="BN12935" s="3"/>
      <c r="BP12935" s="3"/>
    </row>
    <row r="12936" spans="1:68" x14ac:dyDescent="0.25">
      <c r="A12936" s="1"/>
      <c r="B12936" s="2"/>
      <c r="BJ12936" s="3"/>
      <c r="BL12936" s="3"/>
      <c r="BN12936" s="3"/>
      <c r="BP12936" s="3"/>
    </row>
    <row r="12937" spans="1:68" x14ac:dyDescent="0.25">
      <c r="A12937" s="1"/>
      <c r="B12937" s="2"/>
      <c r="BJ12937" s="3"/>
      <c r="BL12937" s="3"/>
      <c r="BN12937" s="3"/>
      <c r="BP12937" s="3"/>
    </row>
    <row r="12938" spans="1:68" x14ac:dyDescent="0.25">
      <c r="A12938" s="1"/>
      <c r="B12938" s="2"/>
      <c r="BJ12938" s="3"/>
      <c r="BL12938" s="3"/>
      <c r="BN12938" s="3"/>
      <c r="BP12938" s="3"/>
    </row>
    <row r="12939" spans="1:68" x14ac:dyDescent="0.25">
      <c r="A12939" s="1"/>
      <c r="B12939" s="2"/>
      <c r="BJ12939" s="3"/>
      <c r="BL12939" s="3"/>
      <c r="BN12939" s="3"/>
      <c r="BP12939" s="3"/>
    </row>
    <row r="12940" spans="1:68" x14ac:dyDescent="0.25">
      <c r="A12940" s="1"/>
      <c r="B12940" s="2"/>
      <c r="BJ12940" s="3"/>
      <c r="BL12940" s="3"/>
      <c r="BN12940" s="3"/>
      <c r="BP12940" s="3"/>
    </row>
    <row r="12941" spans="1:68" x14ac:dyDescent="0.25">
      <c r="A12941" s="1"/>
      <c r="B12941" s="2"/>
      <c r="BJ12941" s="3"/>
      <c r="BL12941" s="3"/>
      <c r="BN12941" s="3"/>
      <c r="BP12941" s="3"/>
    </row>
    <row r="12942" spans="1:68" x14ac:dyDescent="0.25">
      <c r="A12942" s="1"/>
      <c r="B12942" s="2"/>
      <c r="BJ12942" s="3"/>
      <c r="BL12942" s="3"/>
      <c r="BN12942" s="3"/>
      <c r="BP12942" s="3"/>
    </row>
    <row r="12943" spans="1:68" x14ac:dyDescent="0.25">
      <c r="A12943" s="1"/>
      <c r="B12943" s="2"/>
      <c r="BJ12943" s="3"/>
      <c r="BL12943" s="3"/>
      <c r="BN12943" s="3"/>
      <c r="BP12943" s="3"/>
    </row>
    <row r="12944" spans="1:68" x14ac:dyDescent="0.25">
      <c r="A12944" s="1"/>
      <c r="B12944" s="2"/>
      <c r="BJ12944" s="3"/>
      <c r="BL12944" s="3"/>
      <c r="BN12944" s="3"/>
      <c r="BP12944" s="3"/>
    </row>
    <row r="12945" spans="1:68" x14ac:dyDescent="0.25">
      <c r="A12945" s="1"/>
      <c r="B12945" s="2"/>
      <c r="BJ12945" s="3"/>
      <c r="BL12945" s="3"/>
      <c r="BN12945" s="3"/>
      <c r="BP12945" s="3"/>
    </row>
    <row r="12946" spans="1:68" x14ac:dyDescent="0.25">
      <c r="A12946" s="1"/>
      <c r="B12946" s="2"/>
      <c r="BJ12946" s="3"/>
      <c r="BL12946" s="3"/>
      <c r="BN12946" s="3"/>
      <c r="BP12946" s="3"/>
    </row>
    <row r="12947" spans="1:68" x14ac:dyDescent="0.25">
      <c r="A12947" s="1"/>
      <c r="B12947" s="2"/>
      <c r="BJ12947" s="3"/>
      <c r="BL12947" s="3"/>
      <c r="BN12947" s="3"/>
      <c r="BP12947" s="3"/>
    </row>
    <row r="12948" spans="1:68" x14ac:dyDescent="0.25">
      <c r="A12948" s="1"/>
      <c r="B12948" s="2"/>
      <c r="BJ12948" s="3"/>
      <c r="BL12948" s="3"/>
      <c r="BN12948" s="3"/>
      <c r="BP12948" s="3"/>
    </row>
    <row r="12949" spans="1:68" x14ac:dyDescent="0.25">
      <c r="A12949" s="1"/>
      <c r="B12949" s="2"/>
      <c r="BJ12949" s="3"/>
      <c r="BL12949" s="3"/>
      <c r="BN12949" s="3"/>
      <c r="BP12949" s="3"/>
    </row>
    <row r="12950" spans="1:68" x14ac:dyDescent="0.25">
      <c r="A12950" s="1"/>
      <c r="B12950" s="2"/>
      <c r="BJ12950" s="3"/>
      <c r="BL12950" s="3"/>
      <c r="BN12950" s="3"/>
      <c r="BP12950" s="3"/>
    </row>
    <row r="12951" spans="1:68" x14ac:dyDescent="0.25">
      <c r="A12951" s="1"/>
      <c r="B12951" s="2"/>
      <c r="BJ12951" s="3"/>
      <c r="BL12951" s="3"/>
      <c r="BN12951" s="3"/>
      <c r="BP12951" s="3"/>
    </row>
    <row r="12952" spans="1:68" x14ac:dyDescent="0.25">
      <c r="A12952" s="1"/>
      <c r="B12952" s="2"/>
      <c r="BJ12952" s="3"/>
      <c r="BL12952" s="3"/>
      <c r="BN12952" s="3"/>
      <c r="BP12952" s="3"/>
    </row>
    <row r="12953" spans="1:68" x14ac:dyDescent="0.25">
      <c r="A12953" s="1"/>
      <c r="B12953" s="2"/>
      <c r="BJ12953" s="3"/>
      <c r="BL12953" s="3"/>
      <c r="BN12953" s="3"/>
      <c r="BP12953" s="3"/>
    </row>
    <row r="12954" spans="1:68" x14ac:dyDescent="0.25">
      <c r="A12954" s="1"/>
      <c r="B12954" s="2"/>
      <c r="BJ12954" s="3"/>
      <c r="BL12954" s="3"/>
      <c r="BN12954" s="3"/>
      <c r="BP12954" s="3"/>
    </row>
    <row r="12955" spans="1:68" x14ac:dyDescent="0.25">
      <c r="A12955" s="1"/>
      <c r="B12955" s="2"/>
      <c r="BJ12955" s="3"/>
      <c r="BL12955" s="3"/>
      <c r="BN12955" s="3"/>
      <c r="BP12955" s="3"/>
    </row>
    <row r="12956" spans="1:68" x14ac:dyDescent="0.25">
      <c r="A12956" s="1"/>
      <c r="B12956" s="2"/>
      <c r="BJ12956" s="3"/>
      <c r="BL12956" s="3"/>
      <c r="BN12956" s="3"/>
      <c r="BP12956" s="3"/>
    </row>
    <row r="12957" spans="1:68" x14ac:dyDescent="0.25">
      <c r="A12957" s="1"/>
      <c r="B12957" s="2"/>
      <c r="BJ12957" s="3"/>
      <c r="BL12957" s="3"/>
      <c r="BN12957" s="3"/>
      <c r="BP12957" s="3"/>
    </row>
    <row r="12958" spans="1:68" x14ac:dyDescent="0.25">
      <c r="A12958" s="1"/>
      <c r="B12958" s="2"/>
      <c r="BJ12958" s="3"/>
      <c r="BL12958" s="3"/>
      <c r="BN12958" s="3"/>
      <c r="BP12958" s="3"/>
    </row>
    <row r="12959" spans="1:68" x14ac:dyDescent="0.25">
      <c r="A12959" s="1"/>
      <c r="B12959" s="2"/>
      <c r="BJ12959" s="3"/>
      <c r="BL12959" s="3"/>
      <c r="BN12959" s="3"/>
      <c r="BP12959" s="3"/>
    </row>
    <row r="12960" spans="1:68" x14ac:dyDescent="0.25">
      <c r="A12960" s="1"/>
      <c r="B12960" s="2"/>
      <c r="BJ12960" s="3"/>
      <c r="BL12960" s="3"/>
      <c r="BN12960" s="3"/>
      <c r="BP12960" s="3"/>
    </row>
    <row r="12961" spans="1:68" x14ac:dyDescent="0.25">
      <c r="A12961" s="1"/>
      <c r="B12961" s="2"/>
      <c r="BJ12961" s="3"/>
      <c r="BL12961" s="3"/>
      <c r="BN12961" s="3"/>
      <c r="BP12961" s="3"/>
    </row>
    <row r="12962" spans="1:68" x14ac:dyDescent="0.25">
      <c r="A12962" s="1"/>
      <c r="B12962" s="2"/>
      <c r="BJ12962" s="3"/>
      <c r="BL12962" s="3"/>
      <c r="BN12962" s="3"/>
      <c r="BP12962" s="3"/>
    </row>
    <row r="12963" spans="1:68" x14ac:dyDescent="0.25">
      <c r="A12963" s="1"/>
      <c r="B12963" s="2"/>
      <c r="BJ12963" s="3"/>
      <c r="BL12963" s="3"/>
      <c r="BN12963" s="3"/>
      <c r="BP12963" s="3"/>
    </row>
    <row r="12964" spans="1:68" x14ac:dyDescent="0.25">
      <c r="A12964" s="1"/>
      <c r="B12964" s="2"/>
      <c r="BJ12964" s="3"/>
      <c r="BL12964" s="3"/>
      <c r="BN12964" s="3"/>
      <c r="BP12964" s="3"/>
    </row>
    <row r="12965" spans="1:68" x14ac:dyDescent="0.25">
      <c r="A12965" s="1"/>
      <c r="B12965" s="2"/>
      <c r="BJ12965" s="3"/>
      <c r="BL12965" s="3"/>
      <c r="BN12965" s="3"/>
      <c r="BP12965" s="3"/>
    </row>
    <row r="12966" spans="1:68" x14ac:dyDescent="0.25">
      <c r="A12966" s="1"/>
      <c r="B12966" s="2"/>
      <c r="BJ12966" s="3"/>
      <c r="BL12966" s="3"/>
      <c r="BN12966" s="3"/>
      <c r="BP12966" s="3"/>
    </row>
    <row r="12967" spans="1:68" x14ac:dyDescent="0.25">
      <c r="A12967" s="1"/>
      <c r="B12967" s="2"/>
      <c r="BJ12967" s="3"/>
      <c r="BL12967" s="3"/>
      <c r="BN12967" s="3"/>
      <c r="BP12967" s="3"/>
    </row>
    <row r="12968" spans="1:68" x14ac:dyDescent="0.25">
      <c r="A12968" s="1"/>
      <c r="B12968" s="2"/>
      <c r="BJ12968" s="3"/>
      <c r="BL12968" s="3"/>
      <c r="BN12968" s="3"/>
      <c r="BP12968" s="3"/>
    </row>
    <row r="12969" spans="1:68" x14ac:dyDescent="0.25">
      <c r="A12969" s="1"/>
      <c r="B12969" s="2"/>
      <c r="BJ12969" s="3"/>
      <c r="BL12969" s="3"/>
      <c r="BN12969" s="3"/>
      <c r="BP12969" s="3"/>
    </row>
    <row r="12970" spans="1:68" x14ac:dyDescent="0.25">
      <c r="A12970" s="1"/>
      <c r="B12970" s="2"/>
      <c r="BJ12970" s="3"/>
      <c r="BL12970" s="3"/>
      <c r="BN12970" s="3"/>
      <c r="BP12970" s="3"/>
    </row>
    <row r="12971" spans="1:68" x14ac:dyDescent="0.25">
      <c r="A12971" s="1"/>
      <c r="B12971" s="2"/>
      <c r="BJ12971" s="3"/>
      <c r="BL12971" s="3"/>
      <c r="BN12971" s="3"/>
      <c r="BP12971" s="3"/>
    </row>
    <row r="12972" spans="1:68" x14ac:dyDescent="0.25">
      <c r="A12972" s="1"/>
      <c r="B12972" s="2"/>
      <c r="BJ12972" s="3"/>
      <c r="BL12972" s="3"/>
      <c r="BN12972" s="3"/>
      <c r="BP12972" s="3"/>
    </row>
    <row r="12973" spans="1:68" x14ac:dyDescent="0.25">
      <c r="A12973" s="1"/>
      <c r="B12973" s="2"/>
      <c r="BJ12973" s="3"/>
      <c r="BL12973" s="3"/>
      <c r="BN12973" s="3"/>
      <c r="BP12973" s="3"/>
    </row>
    <row r="12974" spans="1:68" x14ac:dyDescent="0.25">
      <c r="A12974" s="1"/>
      <c r="B12974" s="2"/>
      <c r="BJ12974" s="3"/>
      <c r="BL12974" s="3"/>
      <c r="BN12974" s="3"/>
      <c r="BP12974" s="3"/>
    </row>
    <row r="12975" spans="1:68" x14ac:dyDescent="0.25">
      <c r="A12975" s="1"/>
      <c r="B12975" s="2"/>
      <c r="BJ12975" s="3"/>
      <c r="BL12975" s="3"/>
      <c r="BN12975" s="3"/>
      <c r="BP12975" s="3"/>
    </row>
    <row r="12976" spans="1:68" x14ac:dyDescent="0.25">
      <c r="A12976" s="1"/>
      <c r="B12976" s="2"/>
      <c r="BJ12976" s="3"/>
      <c r="BL12976" s="3"/>
      <c r="BN12976" s="3"/>
      <c r="BP12976" s="3"/>
    </row>
    <row r="12977" spans="1:68" x14ac:dyDescent="0.25">
      <c r="A12977" s="1"/>
      <c r="B12977" s="2"/>
      <c r="BJ12977" s="3"/>
      <c r="BL12977" s="3"/>
      <c r="BN12977" s="3"/>
      <c r="BP12977" s="3"/>
    </row>
    <row r="12978" spans="1:68" x14ac:dyDescent="0.25">
      <c r="A12978" s="1"/>
      <c r="B12978" s="2"/>
      <c r="BJ12978" s="3"/>
      <c r="BL12978" s="3"/>
      <c r="BN12978" s="3"/>
      <c r="BP12978" s="3"/>
    </row>
    <row r="12979" spans="1:68" x14ac:dyDescent="0.25">
      <c r="A12979" s="1"/>
      <c r="B12979" s="2"/>
      <c r="BJ12979" s="3"/>
      <c r="BL12979" s="3"/>
      <c r="BN12979" s="3"/>
      <c r="BP12979" s="3"/>
    </row>
    <row r="12980" spans="1:68" x14ac:dyDescent="0.25">
      <c r="A12980" s="1"/>
      <c r="B12980" s="2"/>
      <c r="BJ12980" s="3"/>
      <c r="BL12980" s="3"/>
      <c r="BN12980" s="3"/>
      <c r="BP12980" s="3"/>
    </row>
    <row r="12981" spans="1:68" x14ac:dyDescent="0.25">
      <c r="A12981" s="1"/>
      <c r="B12981" s="2"/>
      <c r="BJ12981" s="3"/>
      <c r="BL12981" s="3"/>
      <c r="BN12981" s="3"/>
      <c r="BP12981" s="3"/>
    </row>
    <row r="12982" spans="1:68" x14ac:dyDescent="0.25">
      <c r="A12982" s="1"/>
      <c r="B12982" s="2"/>
      <c r="BJ12982" s="3"/>
      <c r="BL12982" s="3"/>
      <c r="BN12982" s="3"/>
      <c r="BP12982" s="3"/>
    </row>
    <row r="12983" spans="1:68" x14ac:dyDescent="0.25">
      <c r="A12983" s="1"/>
      <c r="B12983" s="2"/>
      <c r="BJ12983" s="3"/>
      <c r="BL12983" s="3"/>
      <c r="BN12983" s="3"/>
      <c r="BP12983" s="3"/>
    </row>
    <row r="12984" spans="1:68" x14ac:dyDescent="0.25">
      <c r="A12984" s="1"/>
      <c r="B12984" s="2"/>
      <c r="BJ12984" s="3"/>
      <c r="BL12984" s="3"/>
      <c r="BN12984" s="3"/>
      <c r="BP12984" s="3"/>
    </row>
    <row r="12985" spans="1:68" x14ac:dyDescent="0.25">
      <c r="A12985" s="1"/>
      <c r="B12985" s="2"/>
      <c r="BJ12985" s="3"/>
      <c r="BL12985" s="3"/>
      <c r="BN12985" s="3"/>
      <c r="BP12985" s="3"/>
    </row>
    <row r="12986" spans="1:68" x14ac:dyDescent="0.25">
      <c r="A12986" s="1"/>
      <c r="B12986" s="2"/>
      <c r="BJ12986" s="3"/>
      <c r="BL12986" s="3"/>
      <c r="BN12986" s="3"/>
      <c r="BP12986" s="3"/>
    </row>
    <row r="12987" spans="1:68" x14ac:dyDescent="0.25">
      <c r="A12987" s="1"/>
      <c r="B12987" s="2"/>
      <c r="BJ12987" s="3"/>
      <c r="BL12987" s="3"/>
      <c r="BN12987" s="3"/>
      <c r="BP12987" s="3"/>
    </row>
    <row r="12988" spans="1:68" x14ac:dyDescent="0.25">
      <c r="A12988" s="1"/>
      <c r="B12988" s="2"/>
      <c r="BJ12988" s="3"/>
      <c r="BL12988" s="3"/>
      <c r="BN12988" s="3"/>
      <c r="BP12988" s="3"/>
    </row>
    <row r="12989" spans="1:68" x14ac:dyDescent="0.25">
      <c r="A12989" s="1"/>
      <c r="B12989" s="2"/>
      <c r="BJ12989" s="3"/>
      <c r="BL12989" s="3"/>
      <c r="BN12989" s="3"/>
      <c r="BP12989" s="3"/>
    </row>
    <row r="12990" spans="1:68" x14ac:dyDescent="0.25">
      <c r="A12990" s="1"/>
      <c r="B12990" s="2"/>
      <c r="BJ12990" s="3"/>
      <c r="BL12990" s="3"/>
      <c r="BN12990" s="3"/>
      <c r="BP12990" s="3"/>
    </row>
    <row r="12991" spans="1:68" x14ac:dyDescent="0.25">
      <c r="A12991" s="1"/>
      <c r="B12991" s="2"/>
      <c r="BJ12991" s="3"/>
      <c r="BL12991" s="3"/>
      <c r="BN12991" s="3"/>
      <c r="BP12991" s="3"/>
    </row>
    <row r="12992" spans="1:68" x14ac:dyDescent="0.25">
      <c r="A12992" s="1"/>
      <c r="B12992" s="2"/>
      <c r="BJ12992" s="3"/>
      <c r="BL12992" s="3"/>
      <c r="BN12992" s="3"/>
      <c r="BP12992" s="3"/>
    </row>
    <row r="12993" spans="1:68" x14ac:dyDescent="0.25">
      <c r="A12993" s="1"/>
      <c r="B12993" s="2"/>
      <c r="BJ12993" s="3"/>
      <c r="BL12993" s="3"/>
      <c r="BN12993" s="3"/>
      <c r="BP12993" s="3"/>
    </row>
    <row r="12994" spans="1:68" x14ac:dyDescent="0.25">
      <c r="A12994" s="1"/>
      <c r="B12994" s="2"/>
      <c r="BJ12994" s="3"/>
      <c r="BL12994" s="3"/>
      <c r="BN12994" s="3"/>
      <c r="BP12994" s="3"/>
    </row>
    <row r="12995" spans="1:68" x14ac:dyDescent="0.25">
      <c r="A12995" s="1"/>
      <c r="B12995" s="2"/>
      <c r="BJ12995" s="3"/>
      <c r="BL12995" s="3"/>
      <c r="BN12995" s="3"/>
      <c r="BP12995" s="3"/>
    </row>
    <row r="12996" spans="1:68" x14ac:dyDescent="0.25">
      <c r="A12996" s="1"/>
      <c r="B12996" s="2"/>
      <c r="BJ12996" s="3"/>
      <c r="BL12996" s="3"/>
      <c r="BN12996" s="3"/>
      <c r="BP12996" s="3"/>
    </row>
    <row r="12997" spans="1:68" x14ac:dyDescent="0.25">
      <c r="A12997" s="1"/>
      <c r="B12997" s="2"/>
      <c r="BJ12997" s="3"/>
      <c r="BL12997" s="3"/>
      <c r="BN12997" s="3"/>
      <c r="BP12997" s="3"/>
    </row>
    <row r="12998" spans="1:68" x14ac:dyDescent="0.25">
      <c r="A12998" s="1"/>
      <c r="B12998" s="2"/>
      <c r="BJ12998" s="3"/>
      <c r="BL12998" s="3"/>
      <c r="BN12998" s="3"/>
      <c r="BP12998" s="3"/>
    </row>
    <row r="12999" spans="1:68" x14ac:dyDescent="0.25">
      <c r="A12999" s="1"/>
      <c r="B12999" s="2"/>
      <c r="BJ12999" s="3"/>
      <c r="BL12999" s="3"/>
      <c r="BN12999" s="3"/>
      <c r="BP12999" s="3"/>
    </row>
    <row r="13000" spans="1:68" x14ac:dyDescent="0.25">
      <c r="A13000" s="1"/>
      <c r="B13000" s="2"/>
      <c r="BJ13000" s="3"/>
      <c r="BL13000" s="3"/>
      <c r="BN13000" s="3"/>
      <c r="BP13000" s="3"/>
    </row>
    <row r="13001" spans="1:68" x14ac:dyDescent="0.25">
      <c r="A13001" s="1"/>
      <c r="B13001" s="2"/>
      <c r="BJ13001" s="3"/>
      <c r="BL13001" s="3"/>
      <c r="BN13001" s="3"/>
      <c r="BP13001" s="3"/>
    </row>
    <row r="13002" spans="1:68" x14ac:dyDescent="0.25">
      <c r="A13002" s="1"/>
      <c r="B13002" s="2"/>
      <c r="BJ13002" s="3"/>
      <c r="BL13002" s="3"/>
      <c r="BN13002" s="3"/>
      <c r="BP13002" s="3"/>
    </row>
    <row r="13003" spans="1:68" x14ac:dyDescent="0.25">
      <c r="A13003" s="1"/>
      <c r="B13003" s="2"/>
      <c r="BJ13003" s="3"/>
      <c r="BL13003" s="3"/>
      <c r="BN13003" s="3"/>
      <c r="BP13003" s="3"/>
    </row>
    <row r="13004" spans="1:68" x14ac:dyDescent="0.25">
      <c r="A13004" s="1"/>
      <c r="B13004" s="2"/>
      <c r="BJ13004" s="3"/>
      <c r="BL13004" s="3"/>
      <c r="BN13004" s="3"/>
      <c r="BP13004" s="3"/>
    </row>
    <row r="13005" spans="1:68" x14ac:dyDescent="0.25">
      <c r="A13005" s="1"/>
      <c r="B13005" s="2"/>
      <c r="BJ13005" s="3"/>
      <c r="BL13005" s="3"/>
      <c r="BN13005" s="3"/>
      <c r="BP13005" s="3"/>
    </row>
    <row r="13006" spans="1:68" x14ac:dyDescent="0.25">
      <c r="A13006" s="1"/>
      <c r="B13006" s="2"/>
      <c r="BJ13006" s="3"/>
      <c r="BL13006" s="3"/>
      <c r="BN13006" s="3"/>
      <c r="BP13006" s="3"/>
    </row>
    <row r="13007" spans="1:68" x14ac:dyDescent="0.25">
      <c r="A13007" s="1"/>
      <c r="B13007" s="2"/>
      <c r="BJ13007" s="3"/>
      <c r="BL13007" s="3"/>
      <c r="BN13007" s="3"/>
      <c r="BP13007" s="3"/>
    </row>
    <row r="13008" spans="1:68" x14ac:dyDescent="0.25">
      <c r="A13008" s="1"/>
      <c r="B13008" s="2"/>
      <c r="BJ13008" s="3"/>
      <c r="BL13008" s="3"/>
      <c r="BN13008" s="3"/>
      <c r="BP13008" s="3"/>
    </row>
    <row r="13009" spans="1:68" x14ac:dyDescent="0.25">
      <c r="A13009" s="1"/>
      <c r="B13009" s="2"/>
      <c r="BJ13009" s="3"/>
      <c r="BL13009" s="3"/>
      <c r="BN13009" s="3"/>
      <c r="BP13009" s="3"/>
    </row>
    <row r="13010" spans="1:68" x14ac:dyDescent="0.25">
      <c r="A13010" s="1"/>
      <c r="B13010" s="2"/>
      <c r="BJ13010" s="3"/>
      <c r="BL13010" s="3"/>
      <c r="BN13010" s="3"/>
      <c r="BP13010" s="3"/>
    </row>
    <row r="13011" spans="1:68" x14ac:dyDescent="0.25">
      <c r="A13011" s="1"/>
      <c r="B13011" s="2"/>
      <c r="BJ13011" s="3"/>
      <c r="BL13011" s="3"/>
      <c r="BN13011" s="3"/>
      <c r="BP13011" s="3"/>
    </row>
    <row r="13012" spans="1:68" x14ac:dyDescent="0.25">
      <c r="A13012" s="1"/>
      <c r="B13012" s="2"/>
      <c r="BJ13012" s="3"/>
      <c r="BL13012" s="3"/>
      <c r="BN13012" s="3"/>
      <c r="BP13012" s="3"/>
    </row>
    <row r="13013" spans="1:68" x14ac:dyDescent="0.25">
      <c r="A13013" s="1"/>
      <c r="B13013" s="2"/>
      <c r="BJ13013" s="3"/>
      <c r="BL13013" s="3"/>
      <c r="BN13013" s="3"/>
      <c r="BP13013" s="3"/>
    </row>
    <row r="13014" spans="1:68" x14ac:dyDescent="0.25">
      <c r="A13014" s="1"/>
      <c r="B13014" s="2"/>
      <c r="BJ13014" s="3"/>
      <c r="BL13014" s="3"/>
      <c r="BN13014" s="3"/>
      <c r="BP13014" s="3"/>
    </row>
    <row r="13015" spans="1:68" x14ac:dyDescent="0.25">
      <c r="A13015" s="1"/>
      <c r="B13015" s="2"/>
      <c r="BJ13015" s="3"/>
      <c r="BL13015" s="3"/>
      <c r="BN13015" s="3"/>
      <c r="BP13015" s="3"/>
    </row>
    <row r="13016" spans="1:68" x14ac:dyDescent="0.25">
      <c r="A13016" s="1"/>
      <c r="B13016" s="2"/>
      <c r="BJ13016" s="3"/>
      <c r="BL13016" s="3"/>
      <c r="BN13016" s="3"/>
      <c r="BP13016" s="3"/>
    </row>
    <row r="13017" spans="1:68" x14ac:dyDescent="0.25">
      <c r="A13017" s="1"/>
      <c r="B13017" s="2"/>
      <c r="BJ13017" s="3"/>
      <c r="BL13017" s="3"/>
      <c r="BN13017" s="3"/>
      <c r="BP13017" s="3"/>
    </row>
    <row r="13018" spans="1:68" x14ac:dyDescent="0.25">
      <c r="A13018" s="1"/>
      <c r="B13018" s="2"/>
      <c r="BJ13018" s="3"/>
      <c r="BL13018" s="3"/>
      <c r="BN13018" s="3"/>
      <c r="BP13018" s="3"/>
    </row>
    <row r="13019" spans="1:68" x14ac:dyDescent="0.25">
      <c r="A13019" s="1"/>
      <c r="B13019" s="2"/>
      <c r="BJ13019" s="3"/>
      <c r="BL13019" s="3"/>
      <c r="BN13019" s="3"/>
      <c r="BP13019" s="3"/>
    </row>
    <row r="13020" spans="1:68" x14ac:dyDescent="0.25">
      <c r="A13020" s="1"/>
      <c r="B13020" s="2"/>
      <c r="BJ13020" s="3"/>
      <c r="BL13020" s="3"/>
      <c r="BN13020" s="3"/>
      <c r="BP13020" s="3"/>
    </row>
    <row r="13021" spans="1:68" x14ac:dyDescent="0.25">
      <c r="A13021" s="1"/>
      <c r="B13021" s="2"/>
      <c r="BJ13021" s="3"/>
      <c r="BL13021" s="3"/>
      <c r="BN13021" s="3"/>
      <c r="BP13021" s="3"/>
    </row>
    <row r="13022" spans="1:68" x14ac:dyDescent="0.25">
      <c r="A13022" s="1"/>
      <c r="B13022" s="2"/>
      <c r="BJ13022" s="3"/>
      <c r="BL13022" s="3"/>
      <c r="BN13022" s="3"/>
      <c r="BP13022" s="3"/>
    </row>
    <row r="13023" spans="1:68" x14ac:dyDescent="0.25">
      <c r="A13023" s="1"/>
      <c r="B13023" s="2"/>
      <c r="BJ13023" s="3"/>
      <c r="BL13023" s="3"/>
      <c r="BN13023" s="3"/>
      <c r="BP13023" s="3"/>
    </row>
    <row r="13024" spans="1:68" x14ac:dyDescent="0.25">
      <c r="A13024" s="1"/>
      <c r="B13024" s="2"/>
      <c r="BJ13024" s="3"/>
      <c r="BL13024" s="3"/>
      <c r="BN13024" s="3"/>
      <c r="BP13024" s="3"/>
    </row>
    <row r="13025" spans="1:68" x14ac:dyDescent="0.25">
      <c r="A13025" s="1"/>
      <c r="B13025" s="2"/>
      <c r="BJ13025" s="3"/>
      <c r="BL13025" s="3"/>
      <c r="BN13025" s="3"/>
      <c r="BP13025" s="3"/>
    </row>
    <row r="13026" spans="1:68" x14ac:dyDescent="0.25">
      <c r="A13026" s="1"/>
      <c r="B13026" s="2"/>
      <c r="BJ13026" s="3"/>
      <c r="BL13026" s="3"/>
      <c r="BN13026" s="3"/>
      <c r="BP13026" s="3"/>
    </row>
    <row r="13027" spans="1:68" x14ac:dyDescent="0.25">
      <c r="A13027" s="1"/>
      <c r="B13027" s="2"/>
      <c r="BJ13027" s="3"/>
      <c r="BL13027" s="3"/>
      <c r="BN13027" s="3"/>
      <c r="BP13027" s="3"/>
    </row>
    <row r="13028" spans="1:68" x14ac:dyDescent="0.25">
      <c r="A13028" s="1"/>
      <c r="B13028" s="2"/>
      <c r="BJ13028" s="3"/>
      <c r="BL13028" s="3"/>
      <c r="BN13028" s="3"/>
      <c r="BP13028" s="3"/>
    </row>
    <row r="13029" spans="1:68" x14ac:dyDescent="0.25">
      <c r="A13029" s="1"/>
      <c r="B13029" s="2"/>
      <c r="BJ13029" s="3"/>
      <c r="BL13029" s="3"/>
      <c r="BN13029" s="3"/>
      <c r="BP13029" s="3"/>
    </row>
    <row r="13030" spans="1:68" x14ac:dyDescent="0.25">
      <c r="A13030" s="1"/>
      <c r="B13030" s="2"/>
      <c r="BJ13030" s="3"/>
      <c r="BL13030" s="3"/>
      <c r="BN13030" s="3"/>
      <c r="BP13030" s="3"/>
    </row>
    <row r="13031" spans="1:68" x14ac:dyDescent="0.25">
      <c r="A13031" s="1"/>
      <c r="B13031" s="2"/>
      <c r="BJ13031" s="3"/>
      <c r="BL13031" s="3"/>
      <c r="BN13031" s="3"/>
      <c r="BP13031" s="3"/>
    </row>
    <row r="13032" spans="1:68" x14ac:dyDescent="0.25">
      <c r="A13032" s="1"/>
      <c r="B13032" s="2"/>
      <c r="BJ13032" s="3"/>
      <c r="BL13032" s="3"/>
      <c r="BN13032" s="3"/>
      <c r="BP13032" s="3"/>
    </row>
    <row r="13033" spans="1:68" x14ac:dyDescent="0.25">
      <c r="A13033" s="1"/>
      <c r="B13033" s="2"/>
      <c r="BJ13033" s="3"/>
      <c r="BL13033" s="3"/>
      <c r="BN13033" s="3"/>
      <c r="BP13033" s="3"/>
    </row>
    <row r="13034" spans="1:68" x14ac:dyDescent="0.25">
      <c r="A13034" s="1"/>
      <c r="B13034" s="2"/>
      <c r="BJ13034" s="3"/>
      <c r="BL13034" s="3"/>
      <c r="BN13034" s="3"/>
      <c r="BP13034" s="3"/>
    </row>
    <row r="13035" spans="1:68" x14ac:dyDescent="0.25">
      <c r="A13035" s="1"/>
      <c r="B13035" s="2"/>
      <c r="BJ13035" s="3"/>
      <c r="BL13035" s="3"/>
      <c r="BN13035" s="3"/>
      <c r="BP13035" s="3"/>
    </row>
    <row r="13036" spans="1:68" x14ac:dyDescent="0.25">
      <c r="A13036" s="1"/>
      <c r="B13036" s="2"/>
      <c r="BJ13036" s="3"/>
      <c r="BL13036" s="3"/>
      <c r="BN13036" s="3"/>
      <c r="BP13036" s="3"/>
    </row>
    <row r="13037" spans="1:68" x14ac:dyDescent="0.25">
      <c r="A13037" s="1"/>
      <c r="B13037" s="2"/>
      <c r="BJ13037" s="3"/>
      <c r="BL13037" s="3"/>
      <c r="BN13037" s="3"/>
      <c r="BP13037" s="3"/>
    </row>
    <row r="13038" spans="1:68" x14ac:dyDescent="0.25">
      <c r="A13038" s="1"/>
      <c r="B13038" s="2"/>
      <c r="BJ13038" s="3"/>
      <c r="BL13038" s="3"/>
      <c r="BN13038" s="3"/>
      <c r="BP13038" s="3"/>
    </row>
    <row r="13039" spans="1:68" x14ac:dyDescent="0.25">
      <c r="A13039" s="1"/>
      <c r="B13039" s="2"/>
      <c r="BJ13039" s="3"/>
      <c r="BL13039" s="3"/>
      <c r="BN13039" s="3"/>
      <c r="BP13039" s="3"/>
    </row>
    <row r="13040" spans="1:68" x14ac:dyDescent="0.25">
      <c r="A13040" s="1"/>
      <c r="B13040" s="2"/>
      <c r="BJ13040" s="3"/>
      <c r="BL13040" s="3"/>
      <c r="BN13040" s="3"/>
      <c r="BP13040" s="3"/>
    </row>
    <row r="13041" spans="1:68" x14ac:dyDescent="0.25">
      <c r="A13041" s="1"/>
      <c r="B13041" s="2"/>
      <c r="BJ13041" s="3"/>
      <c r="BL13041" s="3"/>
      <c r="BN13041" s="3"/>
      <c r="BP13041" s="3"/>
    </row>
    <row r="13042" spans="1:68" x14ac:dyDescent="0.25">
      <c r="A13042" s="1"/>
      <c r="B13042" s="2"/>
      <c r="BJ13042" s="3"/>
      <c r="BL13042" s="3"/>
      <c r="BN13042" s="3"/>
      <c r="BP13042" s="3"/>
    </row>
    <row r="13043" spans="1:68" x14ac:dyDescent="0.25">
      <c r="A13043" s="1"/>
      <c r="B13043" s="2"/>
      <c r="BJ13043" s="3"/>
      <c r="BL13043" s="3"/>
      <c r="BN13043" s="3"/>
      <c r="BP13043" s="3"/>
    </row>
    <row r="13044" spans="1:68" x14ac:dyDescent="0.25">
      <c r="A13044" s="1"/>
      <c r="B13044" s="2"/>
      <c r="BJ13044" s="3"/>
      <c r="BL13044" s="3"/>
      <c r="BN13044" s="3"/>
      <c r="BP13044" s="3"/>
    </row>
    <row r="13045" spans="1:68" x14ac:dyDescent="0.25">
      <c r="A13045" s="1"/>
      <c r="B13045" s="2"/>
      <c r="BJ13045" s="3"/>
      <c r="BL13045" s="3"/>
      <c r="BN13045" s="3"/>
      <c r="BP13045" s="3"/>
    </row>
    <row r="13046" spans="1:68" x14ac:dyDescent="0.25">
      <c r="A13046" s="1"/>
      <c r="B13046" s="2"/>
      <c r="BJ13046" s="3"/>
      <c r="BL13046" s="3"/>
      <c r="BN13046" s="3"/>
      <c r="BP13046" s="3"/>
    </row>
    <row r="13047" spans="1:68" x14ac:dyDescent="0.25">
      <c r="A13047" s="1"/>
      <c r="B13047" s="2"/>
      <c r="BJ13047" s="3"/>
      <c r="BL13047" s="3"/>
      <c r="BN13047" s="3"/>
      <c r="BP13047" s="3"/>
    </row>
    <row r="13048" spans="1:68" x14ac:dyDescent="0.25">
      <c r="A13048" s="1"/>
      <c r="B13048" s="2"/>
      <c r="BJ13048" s="3"/>
      <c r="BL13048" s="3"/>
      <c r="BN13048" s="3"/>
      <c r="BP13048" s="3"/>
    </row>
    <row r="13049" spans="1:68" x14ac:dyDescent="0.25">
      <c r="A13049" s="1"/>
      <c r="B13049" s="2"/>
      <c r="BJ13049" s="3"/>
      <c r="BL13049" s="3"/>
      <c r="BN13049" s="3"/>
      <c r="BP13049" s="3"/>
    </row>
    <row r="13050" spans="1:68" x14ac:dyDescent="0.25">
      <c r="A13050" s="1"/>
      <c r="B13050" s="2"/>
      <c r="BJ13050" s="3"/>
      <c r="BL13050" s="3"/>
      <c r="BN13050" s="3"/>
      <c r="BP13050" s="3"/>
    </row>
    <row r="13051" spans="1:68" x14ac:dyDescent="0.25">
      <c r="A13051" s="1"/>
      <c r="B13051" s="2"/>
      <c r="BJ13051" s="3"/>
      <c r="BL13051" s="3"/>
      <c r="BN13051" s="3"/>
      <c r="BP13051" s="3"/>
    </row>
    <row r="13052" spans="1:68" x14ac:dyDescent="0.25">
      <c r="A13052" s="1"/>
      <c r="B13052" s="2"/>
      <c r="BJ13052" s="3"/>
      <c r="BL13052" s="3"/>
      <c r="BN13052" s="3"/>
      <c r="BP13052" s="3"/>
    </row>
    <row r="13053" spans="1:68" x14ac:dyDescent="0.25">
      <c r="A13053" s="1"/>
      <c r="B13053" s="2"/>
      <c r="BJ13053" s="3"/>
      <c r="BL13053" s="3"/>
      <c r="BN13053" s="3"/>
      <c r="BP13053" s="3"/>
    </row>
    <row r="13054" spans="1:68" x14ac:dyDescent="0.25">
      <c r="A13054" s="1"/>
      <c r="B13054" s="2"/>
      <c r="BJ13054" s="3"/>
      <c r="BL13054" s="3"/>
      <c r="BN13054" s="3"/>
      <c r="BP13054" s="3"/>
    </row>
    <row r="13055" spans="1:68" x14ac:dyDescent="0.25">
      <c r="A13055" s="1"/>
      <c r="B13055" s="2"/>
      <c r="BJ13055" s="3"/>
      <c r="BL13055" s="3"/>
      <c r="BN13055" s="3"/>
      <c r="BP13055" s="3"/>
    </row>
    <row r="13056" spans="1:68" x14ac:dyDescent="0.25">
      <c r="A13056" s="1"/>
      <c r="B13056" s="2"/>
      <c r="BJ13056" s="3"/>
      <c r="BL13056" s="3"/>
      <c r="BN13056" s="3"/>
      <c r="BP13056" s="3"/>
    </row>
    <row r="13057" spans="1:68" x14ac:dyDescent="0.25">
      <c r="A13057" s="1"/>
      <c r="B13057" s="2"/>
      <c r="BJ13057" s="3"/>
      <c r="BL13057" s="3"/>
      <c r="BN13057" s="3"/>
      <c r="BP13057" s="3"/>
    </row>
    <row r="13058" spans="1:68" x14ac:dyDescent="0.25">
      <c r="A13058" s="1"/>
      <c r="B13058" s="2"/>
      <c r="BJ13058" s="3"/>
      <c r="BL13058" s="3"/>
      <c r="BN13058" s="3"/>
      <c r="BP13058" s="3"/>
    </row>
    <row r="13059" spans="1:68" x14ac:dyDescent="0.25">
      <c r="A13059" s="1"/>
      <c r="B13059" s="2"/>
      <c r="BJ13059" s="3"/>
      <c r="BL13059" s="3"/>
      <c r="BN13059" s="3"/>
      <c r="BP13059" s="3"/>
    </row>
    <row r="13060" spans="1:68" x14ac:dyDescent="0.25">
      <c r="A13060" s="1"/>
      <c r="B13060" s="2"/>
      <c r="BJ13060" s="3"/>
      <c r="BL13060" s="3"/>
      <c r="BN13060" s="3"/>
      <c r="BP13060" s="3"/>
    </row>
    <row r="13061" spans="1:68" x14ac:dyDescent="0.25">
      <c r="A13061" s="1"/>
      <c r="B13061" s="2"/>
      <c r="BJ13061" s="3"/>
      <c r="BL13061" s="3"/>
      <c r="BN13061" s="3"/>
      <c r="BP13061" s="3"/>
    </row>
    <row r="13062" spans="1:68" x14ac:dyDescent="0.25">
      <c r="A13062" s="1"/>
      <c r="B13062" s="2"/>
      <c r="BJ13062" s="3"/>
      <c r="BL13062" s="3"/>
      <c r="BN13062" s="3"/>
      <c r="BP13062" s="3"/>
    </row>
    <row r="13063" spans="1:68" x14ac:dyDescent="0.25">
      <c r="A13063" s="1"/>
      <c r="B13063" s="2"/>
      <c r="BJ13063" s="3"/>
      <c r="BL13063" s="3"/>
      <c r="BN13063" s="3"/>
      <c r="BP13063" s="3"/>
    </row>
    <row r="13064" spans="1:68" x14ac:dyDescent="0.25">
      <c r="A13064" s="1"/>
      <c r="B13064" s="2"/>
      <c r="BJ13064" s="3"/>
      <c r="BL13064" s="3"/>
      <c r="BN13064" s="3"/>
      <c r="BP13064" s="3"/>
    </row>
    <row r="13065" spans="1:68" x14ac:dyDescent="0.25">
      <c r="A13065" s="1"/>
      <c r="B13065" s="2"/>
      <c r="BJ13065" s="3"/>
      <c r="BL13065" s="3"/>
      <c r="BN13065" s="3"/>
      <c r="BP13065" s="3"/>
    </row>
    <row r="13066" spans="1:68" x14ac:dyDescent="0.25">
      <c r="A13066" s="1"/>
      <c r="B13066" s="2"/>
      <c r="BJ13066" s="3"/>
      <c r="BL13066" s="3"/>
      <c r="BN13066" s="3"/>
      <c r="BP13066" s="3"/>
    </row>
    <row r="13067" spans="1:68" x14ac:dyDescent="0.25">
      <c r="A13067" s="1"/>
      <c r="B13067" s="2"/>
      <c r="BJ13067" s="3"/>
      <c r="BL13067" s="3"/>
      <c r="BN13067" s="3"/>
      <c r="BP13067" s="3"/>
    </row>
    <row r="13068" spans="1:68" x14ac:dyDescent="0.25">
      <c r="A13068" s="1"/>
      <c r="B13068" s="2"/>
      <c r="BJ13068" s="3"/>
      <c r="BL13068" s="3"/>
      <c r="BN13068" s="3"/>
      <c r="BP13068" s="3"/>
    </row>
    <row r="13069" spans="1:68" x14ac:dyDescent="0.25">
      <c r="A13069" s="1"/>
      <c r="B13069" s="2"/>
      <c r="BJ13069" s="3"/>
      <c r="BL13069" s="3"/>
      <c r="BN13069" s="3"/>
      <c r="BP13069" s="3"/>
    </row>
    <row r="13070" spans="1:68" x14ac:dyDescent="0.25">
      <c r="A13070" s="1"/>
      <c r="B13070" s="2"/>
      <c r="BJ13070" s="3"/>
      <c r="BL13070" s="3"/>
      <c r="BN13070" s="3"/>
      <c r="BP13070" s="3"/>
    </row>
    <row r="13071" spans="1:68" x14ac:dyDescent="0.25">
      <c r="A13071" s="1"/>
      <c r="B13071" s="2"/>
      <c r="BJ13071" s="3"/>
      <c r="BL13071" s="3"/>
      <c r="BN13071" s="3"/>
      <c r="BP13071" s="3"/>
    </row>
    <row r="13072" spans="1:68" x14ac:dyDescent="0.25">
      <c r="A13072" s="1"/>
      <c r="B13072" s="2"/>
      <c r="BJ13072" s="3"/>
      <c r="BL13072" s="3"/>
      <c r="BN13072" s="3"/>
      <c r="BP13072" s="3"/>
    </row>
    <row r="13073" spans="1:68" x14ac:dyDescent="0.25">
      <c r="A13073" s="1"/>
      <c r="B13073" s="2"/>
      <c r="BJ13073" s="3"/>
      <c r="BL13073" s="3"/>
      <c r="BN13073" s="3"/>
      <c r="BP13073" s="3"/>
    </row>
    <row r="13074" spans="1:68" x14ac:dyDescent="0.25">
      <c r="A13074" s="1"/>
      <c r="B13074" s="2"/>
      <c r="BJ13074" s="3"/>
      <c r="BL13074" s="3"/>
      <c r="BN13074" s="3"/>
      <c r="BP13074" s="3"/>
    </row>
    <row r="13075" spans="1:68" x14ac:dyDescent="0.25">
      <c r="A13075" s="1"/>
      <c r="B13075" s="2"/>
      <c r="BJ13075" s="3"/>
      <c r="BL13075" s="3"/>
      <c r="BN13075" s="3"/>
      <c r="BP13075" s="3"/>
    </row>
    <row r="13076" spans="1:68" x14ac:dyDescent="0.25">
      <c r="A13076" s="1"/>
      <c r="B13076" s="2"/>
      <c r="BJ13076" s="3"/>
      <c r="BL13076" s="3"/>
      <c r="BN13076" s="3"/>
      <c r="BP13076" s="3"/>
    </row>
    <row r="13077" spans="1:68" x14ac:dyDescent="0.25">
      <c r="A13077" s="1"/>
      <c r="B13077" s="2"/>
      <c r="BJ13077" s="3"/>
      <c r="BL13077" s="3"/>
      <c r="BN13077" s="3"/>
      <c r="BP13077" s="3"/>
    </row>
    <row r="13078" spans="1:68" x14ac:dyDescent="0.25">
      <c r="A13078" s="1"/>
      <c r="B13078" s="2"/>
      <c r="BJ13078" s="3"/>
      <c r="BL13078" s="3"/>
      <c r="BN13078" s="3"/>
      <c r="BP13078" s="3"/>
    </row>
    <row r="13079" spans="1:68" x14ac:dyDescent="0.25">
      <c r="A13079" s="1"/>
      <c r="B13079" s="2"/>
      <c r="BJ13079" s="3"/>
      <c r="BL13079" s="3"/>
      <c r="BN13079" s="3"/>
      <c r="BP13079" s="3"/>
    </row>
    <row r="13080" spans="1:68" x14ac:dyDescent="0.25">
      <c r="A13080" s="1"/>
      <c r="B13080" s="2"/>
      <c r="BJ13080" s="3"/>
      <c r="BL13080" s="3"/>
      <c r="BN13080" s="3"/>
      <c r="BP13080" s="3"/>
    </row>
    <row r="13081" spans="1:68" x14ac:dyDescent="0.25">
      <c r="A13081" s="1"/>
      <c r="B13081" s="2"/>
      <c r="BJ13081" s="3"/>
      <c r="BL13081" s="3"/>
      <c r="BN13081" s="3"/>
      <c r="BP13081" s="3"/>
    </row>
    <row r="13082" spans="1:68" x14ac:dyDescent="0.25">
      <c r="A13082" s="1"/>
      <c r="B13082" s="2"/>
      <c r="BJ13082" s="3"/>
      <c r="BL13082" s="3"/>
      <c r="BN13082" s="3"/>
      <c r="BP13082" s="3"/>
    </row>
    <row r="13083" spans="1:68" x14ac:dyDescent="0.25">
      <c r="A13083" s="1"/>
      <c r="B13083" s="2"/>
      <c r="BJ13083" s="3"/>
      <c r="BL13083" s="3"/>
      <c r="BN13083" s="3"/>
      <c r="BP13083" s="3"/>
    </row>
    <row r="13084" spans="1:68" x14ac:dyDescent="0.25">
      <c r="A13084" s="1"/>
      <c r="B13084" s="2"/>
      <c r="BJ13084" s="3"/>
      <c r="BL13084" s="3"/>
      <c r="BN13084" s="3"/>
      <c r="BP13084" s="3"/>
    </row>
    <row r="13085" spans="1:68" x14ac:dyDescent="0.25">
      <c r="A13085" s="1"/>
      <c r="B13085" s="2"/>
      <c r="BJ13085" s="3"/>
      <c r="BL13085" s="3"/>
      <c r="BN13085" s="3"/>
      <c r="BP13085" s="3"/>
    </row>
    <row r="13086" spans="1:68" x14ac:dyDescent="0.25">
      <c r="A13086" s="1"/>
      <c r="B13086" s="2"/>
      <c r="BJ13086" s="3"/>
      <c r="BL13086" s="3"/>
      <c r="BN13086" s="3"/>
      <c r="BP13086" s="3"/>
    </row>
    <row r="13087" spans="1:68" x14ac:dyDescent="0.25">
      <c r="A13087" s="1"/>
      <c r="B13087" s="2"/>
      <c r="BJ13087" s="3"/>
      <c r="BL13087" s="3"/>
      <c r="BN13087" s="3"/>
      <c r="BP13087" s="3"/>
    </row>
    <row r="13088" spans="1:68" x14ac:dyDescent="0.25">
      <c r="A13088" s="1"/>
      <c r="B13088" s="2"/>
      <c r="BJ13088" s="3"/>
      <c r="BL13088" s="3"/>
      <c r="BN13088" s="3"/>
      <c r="BP13088" s="3"/>
    </row>
    <row r="13089" spans="1:68" x14ac:dyDescent="0.25">
      <c r="A13089" s="1"/>
      <c r="B13089" s="2"/>
      <c r="BJ13089" s="3"/>
      <c r="BL13089" s="3"/>
      <c r="BN13089" s="3"/>
      <c r="BP13089" s="3"/>
    </row>
    <row r="13090" spans="1:68" x14ac:dyDescent="0.25">
      <c r="A13090" s="1"/>
      <c r="B13090" s="2"/>
      <c r="BJ13090" s="3"/>
      <c r="BL13090" s="3"/>
      <c r="BN13090" s="3"/>
      <c r="BP13090" s="3"/>
    </row>
    <row r="13091" spans="1:68" x14ac:dyDescent="0.25">
      <c r="A13091" s="1"/>
      <c r="B13091" s="2"/>
      <c r="BJ13091" s="3"/>
      <c r="BL13091" s="3"/>
      <c r="BN13091" s="3"/>
      <c r="BP13091" s="3"/>
    </row>
    <row r="13092" spans="1:68" x14ac:dyDescent="0.25">
      <c r="A13092" s="1"/>
      <c r="B13092" s="2"/>
      <c r="BJ13092" s="3"/>
      <c r="BL13092" s="3"/>
      <c r="BN13092" s="3"/>
      <c r="BP13092" s="3"/>
    </row>
    <row r="13093" spans="1:68" x14ac:dyDescent="0.25">
      <c r="A13093" s="1"/>
      <c r="B13093" s="2"/>
      <c r="BJ13093" s="3"/>
      <c r="BL13093" s="3"/>
      <c r="BN13093" s="3"/>
      <c r="BP13093" s="3"/>
    </row>
    <row r="13094" spans="1:68" x14ac:dyDescent="0.25">
      <c r="A13094" s="1"/>
      <c r="B13094" s="2"/>
      <c r="BJ13094" s="3"/>
      <c r="BL13094" s="3"/>
      <c r="BN13094" s="3"/>
      <c r="BP13094" s="3"/>
    </row>
    <row r="13095" spans="1:68" x14ac:dyDescent="0.25">
      <c r="A13095" s="1"/>
      <c r="B13095" s="2"/>
      <c r="BJ13095" s="3"/>
      <c r="BL13095" s="3"/>
      <c r="BN13095" s="3"/>
      <c r="BP13095" s="3"/>
    </row>
    <row r="13096" spans="1:68" x14ac:dyDescent="0.25">
      <c r="A13096" s="1"/>
      <c r="B13096" s="2"/>
      <c r="BJ13096" s="3"/>
      <c r="BL13096" s="3"/>
      <c r="BN13096" s="3"/>
      <c r="BP13096" s="3"/>
    </row>
    <row r="13097" spans="1:68" x14ac:dyDescent="0.25">
      <c r="A13097" s="1"/>
      <c r="B13097" s="2"/>
      <c r="BJ13097" s="3"/>
      <c r="BL13097" s="3"/>
      <c r="BN13097" s="3"/>
      <c r="BP13097" s="3"/>
    </row>
    <row r="13098" spans="1:68" x14ac:dyDescent="0.25">
      <c r="A13098" s="1"/>
      <c r="B13098" s="2"/>
      <c r="BJ13098" s="3"/>
      <c r="BL13098" s="3"/>
      <c r="BN13098" s="3"/>
      <c r="BP13098" s="3"/>
    </row>
    <row r="13099" spans="1:68" x14ac:dyDescent="0.25">
      <c r="A13099" s="1"/>
      <c r="B13099" s="2"/>
      <c r="BJ13099" s="3"/>
      <c r="BL13099" s="3"/>
      <c r="BN13099" s="3"/>
      <c r="BP13099" s="3"/>
    </row>
    <row r="13100" spans="1:68" x14ac:dyDescent="0.25">
      <c r="A13100" s="1"/>
      <c r="B13100" s="2"/>
      <c r="BJ13100" s="3"/>
      <c r="BL13100" s="3"/>
      <c r="BN13100" s="3"/>
      <c r="BP13100" s="3"/>
    </row>
    <row r="13101" spans="1:68" x14ac:dyDescent="0.25">
      <c r="A13101" s="1"/>
      <c r="B13101" s="2"/>
      <c r="BJ13101" s="3"/>
      <c r="BL13101" s="3"/>
      <c r="BN13101" s="3"/>
      <c r="BP13101" s="3"/>
    </row>
    <row r="13102" spans="1:68" x14ac:dyDescent="0.25">
      <c r="A13102" s="1"/>
      <c r="B13102" s="2"/>
      <c r="BJ13102" s="3"/>
      <c r="BL13102" s="3"/>
      <c r="BN13102" s="3"/>
      <c r="BP13102" s="3"/>
    </row>
    <row r="13103" spans="1:68" x14ac:dyDescent="0.25">
      <c r="A13103" s="1"/>
      <c r="B13103" s="2"/>
      <c r="BJ13103" s="3"/>
      <c r="BL13103" s="3"/>
      <c r="BN13103" s="3"/>
      <c r="BP13103" s="3"/>
    </row>
    <row r="13104" spans="1:68" x14ac:dyDescent="0.25">
      <c r="A13104" s="1"/>
      <c r="B13104" s="2"/>
      <c r="BJ13104" s="3"/>
      <c r="BL13104" s="3"/>
      <c r="BN13104" s="3"/>
      <c r="BP13104" s="3"/>
    </row>
    <row r="13105" spans="1:68" x14ac:dyDescent="0.25">
      <c r="A13105" s="1"/>
      <c r="B13105" s="2"/>
      <c r="BJ13105" s="3"/>
      <c r="BL13105" s="3"/>
      <c r="BN13105" s="3"/>
      <c r="BP13105" s="3"/>
    </row>
    <row r="13106" spans="1:68" x14ac:dyDescent="0.25">
      <c r="A13106" s="1"/>
      <c r="B13106" s="2"/>
      <c r="BJ13106" s="3"/>
      <c r="BL13106" s="3"/>
      <c r="BN13106" s="3"/>
      <c r="BP13106" s="3"/>
    </row>
    <row r="13107" spans="1:68" x14ac:dyDescent="0.25">
      <c r="A13107" s="1"/>
      <c r="B13107" s="2"/>
      <c r="BJ13107" s="3"/>
      <c r="BL13107" s="3"/>
      <c r="BN13107" s="3"/>
      <c r="BP13107" s="3"/>
    </row>
    <row r="13108" spans="1:68" x14ac:dyDescent="0.25">
      <c r="A13108" s="1"/>
      <c r="B13108" s="2"/>
      <c r="BJ13108" s="3"/>
      <c r="BL13108" s="3"/>
      <c r="BN13108" s="3"/>
      <c r="BP13108" s="3"/>
    </row>
    <row r="13109" spans="1:68" x14ac:dyDescent="0.25">
      <c r="A13109" s="1"/>
      <c r="B13109" s="2"/>
      <c r="BJ13109" s="3"/>
      <c r="BL13109" s="3"/>
      <c r="BN13109" s="3"/>
      <c r="BP13109" s="3"/>
    </row>
    <row r="13110" spans="1:68" x14ac:dyDescent="0.25">
      <c r="A13110" s="1"/>
      <c r="B13110" s="2"/>
      <c r="BJ13110" s="3"/>
      <c r="BL13110" s="3"/>
      <c r="BN13110" s="3"/>
      <c r="BP13110" s="3"/>
    </row>
    <row r="13111" spans="1:68" x14ac:dyDescent="0.25">
      <c r="A13111" s="1"/>
      <c r="B13111" s="2"/>
      <c r="BJ13111" s="3"/>
      <c r="BL13111" s="3"/>
      <c r="BN13111" s="3"/>
      <c r="BP13111" s="3"/>
    </row>
    <row r="13112" spans="1:68" x14ac:dyDescent="0.25">
      <c r="A13112" s="1"/>
      <c r="B13112" s="2"/>
      <c r="BJ13112" s="3"/>
      <c r="BL13112" s="3"/>
      <c r="BN13112" s="3"/>
      <c r="BP13112" s="3"/>
    </row>
    <row r="13113" spans="1:68" x14ac:dyDescent="0.25">
      <c r="A13113" s="1"/>
      <c r="B13113" s="2"/>
      <c r="BJ13113" s="3"/>
      <c r="BL13113" s="3"/>
      <c r="BN13113" s="3"/>
      <c r="BP13113" s="3"/>
    </row>
    <row r="13114" spans="1:68" x14ac:dyDescent="0.25">
      <c r="A13114" s="1"/>
      <c r="B13114" s="2"/>
      <c r="BJ13114" s="3"/>
      <c r="BL13114" s="3"/>
      <c r="BN13114" s="3"/>
      <c r="BP13114" s="3"/>
    </row>
    <row r="13115" spans="1:68" x14ac:dyDescent="0.25">
      <c r="A13115" s="1"/>
      <c r="B13115" s="2"/>
      <c r="BJ13115" s="3"/>
      <c r="BL13115" s="3"/>
      <c r="BN13115" s="3"/>
      <c r="BP13115" s="3"/>
    </row>
    <row r="13116" spans="1:68" x14ac:dyDescent="0.25">
      <c r="A13116" s="1"/>
      <c r="B13116" s="2"/>
      <c r="BJ13116" s="3"/>
      <c r="BL13116" s="3"/>
      <c r="BN13116" s="3"/>
      <c r="BP13116" s="3"/>
    </row>
    <row r="13117" spans="1:68" x14ac:dyDescent="0.25">
      <c r="A13117" s="1"/>
      <c r="B13117" s="2"/>
      <c r="BJ13117" s="3"/>
      <c r="BL13117" s="3"/>
      <c r="BN13117" s="3"/>
      <c r="BP13117" s="3"/>
    </row>
    <row r="13118" spans="1:68" x14ac:dyDescent="0.25">
      <c r="A13118" s="1"/>
      <c r="B13118" s="2"/>
      <c r="BJ13118" s="3"/>
      <c r="BL13118" s="3"/>
      <c r="BN13118" s="3"/>
      <c r="BP13118" s="3"/>
    </row>
    <row r="13119" spans="1:68" x14ac:dyDescent="0.25">
      <c r="A13119" s="1"/>
      <c r="B13119" s="2"/>
      <c r="BJ13119" s="3"/>
      <c r="BL13119" s="3"/>
      <c r="BN13119" s="3"/>
      <c r="BP13119" s="3"/>
    </row>
    <row r="13120" spans="1:68" x14ac:dyDescent="0.25">
      <c r="A13120" s="1"/>
      <c r="B13120" s="2"/>
      <c r="BJ13120" s="3"/>
      <c r="BL13120" s="3"/>
      <c r="BN13120" s="3"/>
      <c r="BP13120" s="3"/>
    </row>
    <row r="13121" spans="1:68" x14ac:dyDescent="0.25">
      <c r="A13121" s="1"/>
      <c r="B13121" s="2"/>
      <c r="BJ13121" s="3"/>
      <c r="BL13121" s="3"/>
      <c r="BN13121" s="3"/>
      <c r="BP13121" s="3"/>
    </row>
    <row r="13122" spans="1:68" x14ac:dyDescent="0.25">
      <c r="A13122" s="1"/>
      <c r="B13122" s="2"/>
      <c r="BJ13122" s="3"/>
      <c r="BL13122" s="3"/>
      <c r="BN13122" s="3"/>
      <c r="BP13122" s="3"/>
    </row>
    <row r="13123" spans="1:68" x14ac:dyDescent="0.25">
      <c r="A13123" s="1"/>
      <c r="B13123" s="2"/>
      <c r="BJ13123" s="3"/>
      <c r="BL13123" s="3"/>
      <c r="BN13123" s="3"/>
      <c r="BP13123" s="3"/>
    </row>
    <row r="13124" spans="1:68" x14ac:dyDescent="0.25">
      <c r="A13124" s="1"/>
      <c r="B13124" s="2"/>
      <c r="BJ13124" s="3"/>
      <c r="BL13124" s="3"/>
      <c r="BN13124" s="3"/>
      <c r="BP13124" s="3"/>
    </row>
    <row r="13125" spans="1:68" x14ac:dyDescent="0.25">
      <c r="A13125" s="1"/>
      <c r="B13125" s="2"/>
      <c r="BJ13125" s="3"/>
      <c r="BL13125" s="3"/>
      <c r="BN13125" s="3"/>
      <c r="BP13125" s="3"/>
    </row>
    <row r="13126" spans="1:68" x14ac:dyDescent="0.25">
      <c r="A13126" s="1"/>
      <c r="B13126" s="2"/>
      <c r="BJ13126" s="3"/>
      <c r="BL13126" s="3"/>
      <c r="BN13126" s="3"/>
      <c r="BP13126" s="3"/>
    </row>
    <row r="13127" spans="1:68" x14ac:dyDescent="0.25">
      <c r="A13127" s="1"/>
      <c r="B13127" s="2"/>
      <c r="BJ13127" s="3"/>
      <c r="BL13127" s="3"/>
      <c r="BN13127" s="3"/>
      <c r="BP13127" s="3"/>
    </row>
    <row r="13128" spans="1:68" x14ac:dyDescent="0.25">
      <c r="A13128" s="1"/>
      <c r="B13128" s="2"/>
      <c r="BJ13128" s="3"/>
      <c r="BL13128" s="3"/>
      <c r="BN13128" s="3"/>
      <c r="BP13128" s="3"/>
    </row>
    <row r="13129" spans="1:68" x14ac:dyDescent="0.25">
      <c r="A13129" s="1"/>
      <c r="B13129" s="2"/>
      <c r="BJ13129" s="3"/>
      <c r="BL13129" s="3"/>
      <c r="BN13129" s="3"/>
      <c r="BP13129" s="3"/>
    </row>
    <row r="13130" spans="1:68" x14ac:dyDescent="0.25">
      <c r="A13130" s="1"/>
      <c r="B13130" s="2"/>
      <c r="BJ13130" s="3"/>
      <c r="BL13130" s="3"/>
      <c r="BN13130" s="3"/>
      <c r="BP13130" s="3"/>
    </row>
    <row r="13131" spans="1:68" x14ac:dyDescent="0.25">
      <c r="A13131" s="1"/>
      <c r="B13131" s="2"/>
      <c r="BJ13131" s="3"/>
      <c r="BL13131" s="3"/>
      <c r="BN13131" s="3"/>
      <c r="BP13131" s="3"/>
    </row>
    <row r="13132" spans="1:68" x14ac:dyDescent="0.25">
      <c r="A13132" s="1"/>
      <c r="B13132" s="2"/>
      <c r="BJ13132" s="3"/>
      <c r="BL13132" s="3"/>
      <c r="BN13132" s="3"/>
      <c r="BP13132" s="3"/>
    </row>
    <row r="13133" spans="1:68" x14ac:dyDescent="0.25">
      <c r="A13133" s="1"/>
      <c r="B13133" s="2"/>
      <c r="BJ13133" s="3"/>
      <c r="BL13133" s="3"/>
      <c r="BN13133" s="3"/>
      <c r="BP13133" s="3"/>
    </row>
    <row r="13134" spans="1:68" x14ac:dyDescent="0.25">
      <c r="A13134" s="1"/>
      <c r="B13134" s="2"/>
      <c r="BJ13134" s="3"/>
      <c r="BL13134" s="3"/>
      <c r="BN13134" s="3"/>
      <c r="BP13134" s="3"/>
    </row>
    <row r="13135" spans="1:68" x14ac:dyDescent="0.25">
      <c r="A13135" s="1"/>
      <c r="B13135" s="2"/>
      <c r="BJ13135" s="3"/>
      <c r="BL13135" s="3"/>
      <c r="BN13135" s="3"/>
      <c r="BP13135" s="3"/>
    </row>
    <row r="13136" spans="1:68" x14ac:dyDescent="0.25">
      <c r="A13136" s="1"/>
      <c r="B13136" s="2"/>
      <c r="BJ13136" s="3"/>
      <c r="BL13136" s="3"/>
      <c r="BN13136" s="3"/>
      <c r="BP13136" s="3"/>
    </row>
    <row r="13137" spans="1:68" x14ac:dyDescent="0.25">
      <c r="A13137" s="1"/>
      <c r="B13137" s="2"/>
      <c r="BJ13137" s="3"/>
      <c r="BL13137" s="3"/>
      <c r="BN13137" s="3"/>
      <c r="BP13137" s="3"/>
    </row>
    <row r="13138" spans="1:68" x14ac:dyDescent="0.25">
      <c r="A13138" s="1"/>
      <c r="B13138" s="2"/>
      <c r="BJ13138" s="3"/>
      <c r="BL13138" s="3"/>
      <c r="BN13138" s="3"/>
      <c r="BP13138" s="3"/>
    </row>
    <row r="13139" spans="1:68" x14ac:dyDescent="0.25">
      <c r="A13139" s="1"/>
      <c r="B13139" s="2"/>
      <c r="BJ13139" s="3"/>
      <c r="BL13139" s="3"/>
      <c r="BN13139" s="3"/>
      <c r="BP13139" s="3"/>
    </row>
    <row r="13140" spans="1:68" x14ac:dyDescent="0.25">
      <c r="A13140" s="1"/>
      <c r="B13140" s="2"/>
      <c r="BJ13140" s="3"/>
      <c r="BL13140" s="3"/>
      <c r="BN13140" s="3"/>
      <c r="BP13140" s="3"/>
    </row>
    <row r="13141" spans="1:68" x14ac:dyDescent="0.25">
      <c r="A13141" s="1"/>
      <c r="B13141" s="2"/>
      <c r="BJ13141" s="3"/>
      <c r="BL13141" s="3"/>
      <c r="BN13141" s="3"/>
      <c r="BP13141" s="3"/>
    </row>
    <row r="13142" spans="1:68" x14ac:dyDescent="0.25">
      <c r="A13142" s="1"/>
      <c r="B13142" s="2"/>
      <c r="BJ13142" s="3"/>
      <c r="BL13142" s="3"/>
      <c r="BN13142" s="3"/>
      <c r="BP13142" s="3"/>
    </row>
    <row r="13143" spans="1:68" x14ac:dyDescent="0.25">
      <c r="A13143" s="1"/>
      <c r="B13143" s="2"/>
      <c r="BJ13143" s="3"/>
      <c r="BL13143" s="3"/>
      <c r="BN13143" s="3"/>
      <c r="BP13143" s="3"/>
    </row>
    <row r="13144" spans="1:68" x14ac:dyDescent="0.25">
      <c r="A13144" s="1"/>
      <c r="B13144" s="2"/>
      <c r="BJ13144" s="3"/>
      <c r="BL13144" s="3"/>
      <c r="BN13144" s="3"/>
      <c r="BP13144" s="3"/>
    </row>
    <row r="13145" spans="1:68" x14ac:dyDescent="0.25">
      <c r="A13145" s="1"/>
      <c r="B13145" s="2"/>
      <c r="BJ13145" s="3"/>
      <c r="BL13145" s="3"/>
      <c r="BN13145" s="3"/>
      <c r="BP13145" s="3"/>
    </row>
    <row r="13146" spans="1:68" x14ac:dyDescent="0.25">
      <c r="A13146" s="1"/>
      <c r="B13146" s="2"/>
      <c r="BJ13146" s="3"/>
      <c r="BL13146" s="3"/>
      <c r="BN13146" s="3"/>
      <c r="BP13146" s="3"/>
    </row>
    <row r="13147" spans="1:68" x14ac:dyDescent="0.25">
      <c r="A13147" s="1"/>
      <c r="B13147" s="2"/>
      <c r="BJ13147" s="3"/>
      <c r="BL13147" s="3"/>
      <c r="BN13147" s="3"/>
      <c r="BP13147" s="3"/>
    </row>
    <row r="13148" spans="1:68" x14ac:dyDescent="0.25">
      <c r="A13148" s="1"/>
      <c r="B13148" s="2"/>
      <c r="BJ13148" s="3"/>
      <c r="BL13148" s="3"/>
      <c r="BN13148" s="3"/>
      <c r="BP13148" s="3"/>
    </row>
    <row r="13149" spans="1:68" x14ac:dyDescent="0.25">
      <c r="A13149" s="1"/>
      <c r="B13149" s="2"/>
      <c r="BJ13149" s="3"/>
      <c r="BL13149" s="3"/>
      <c r="BN13149" s="3"/>
      <c r="BP13149" s="3"/>
    </row>
    <row r="13150" spans="1:68" x14ac:dyDescent="0.25">
      <c r="A13150" s="1"/>
      <c r="B13150" s="2"/>
      <c r="BJ13150" s="3"/>
      <c r="BL13150" s="3"/>
      <c r="BN13150" s="3"/>
      <c r="BP13150" s="3"/>
    </row>
    <row r="13151" spans="1:68" x14ac:dyDescent="0.25">
      <c r="A13151" s="1"/>
      <c r="B13151" s="2"/>
      <c r="BJ13151" s="3"/>
      <c r="BL13151" s="3"/>
      <c r="BN13151" s="3"/>
      <c r="BP13151" s="3"/>
    </row>
    <row r="13152" spans="1:68" x14ac:dyDescent="0.25">
      <c r="A13152" s="1"/>
      <c r="B13152" s="2"/>
      <c r="BJ13152" s="3"/>
      <c r="BL13152" s="3"/>
      <c r="BN13152" s="3"/>
      <c r="BP13152" s="3"/>
    </row>
    <row r="13153" spans="1:68" x14ac:dyDescent="0.25">
      <c r="A13153" s="1"/>
      <c r="B13153" s="2"/>
      <c r="BJ13153" s="3"/>
      <c r="BL13153" s="3"/>
      <c r="BN13153" s="3"/>
      <c r="BP13153" s="3"/>
    </row>
    <row r="13154" spans="1:68" x14ac:dyDescent="0.25">
      <c r="A13154" s="1"/>
      <c r="B13154" s="2"/>
      <c r="BJ13154" s="3"/>
      <c r="BL13154" s="3"/>
      <c r="BN13154" s="3"/>
      <c r="BP13154" s="3"/>
    </row>
    <row r="13155" spans="1:68" x14ac:dyDescent="0.25">
      <c r="A13155" s="1"/>
      <c r="B13155" s="2"/>
      <c r="BJ13155" s="3"/>
      <c r="BL13155" s="3"/>
      <c r="BN13155" s="3"/>
      <c r="BP13155" s="3"/>
    </row>
    <row r="13156" spans="1:68" x14ac:dyDescent="0.25">
      <c r="A13156" s="1"/>
      <c r="B13156" s="2"/>
      <c r="BJ13156" s="3"/>
      <c r="BL13156" s="3"/>
      <c r="BN13156" s="3"/>
      <c r="BP13156" s="3"/>
    </row>
    <row r="13157" spans="1:68" x14ac:dyDescent="0.25">
      <c r="A13157" s="1"/>
      <c r="B13157" s="2"/>
      <c r="BJ13157" s="3"/>
      <c r="BL13157" s="3"/>
      <c r="BN13157" s="3"/>
      <c r="BP13157" s="3"/>
    </row>
    <row r="13158" spans="1:68" x14ac:dyDescent="0.25">
      <c r="A13158" s="1"/>
      <c r="B13158" s="2"/>
      <c r="BJ13158" s="3"/>
      <c r="BL13158" s="3"/>
      <c r="BN13158" s="3"/>
      <c r="BP13158" s="3"/>
    </row>
    <row r="13159" spans="1:68" x14ac:dyDescent="0.25">
      <c r="A13159" s="1"/>
      <c r="B13159" s="2"/>
      <c r="BJ13159" s="3"/>
      <c r="BL13159" s="3"/>
      <c r="BN13159" s="3"/>
      <c r="BP13159" s="3"/>
    </row>
    <row r="13160" spans="1:68" x14ac:dyDescent="0.25">
      <c r="A13160" s="1"/>
      <c r="B13160" s="2"/>
      <c r="BJ13160" s="3"/>
      <c r="BL13160" s="3"/>
      <c r="BN13160" s="3"/>
      <c r="BP13160" s="3"/>
    </row>
    <row r="13161" spans="1:68" x14ac:dyDescent="0.25">
      <c r="A13161" s="1"/>
      <c r="B13161" s="2"/>
      <c r="BJ13161" s="3"/>
      <c r="BL13161" s="3"/>
      <c r="BN13161" s="3"/>
      <c r="BP13161" s="3"/>
    </row>
    <row r="13162" spans="1:68" x14ac:dyDescent="0.25">
      <c r="A13162" s="1"/>
      <c r="B13162" s="2"/>
      <c r="BJ13162" s="3"/>
      <c r="BL13162" s="3"/>
      <c r="BN13162" s="3"/>
      <c r="BP13162" s="3"/>
    </row>
    <row r="13163" spans="1:68" x14ac:dyDescent="0.25">
      <c r="A13163" s="1"/>
      <c r="B13163" s="2"/>
      <c r="BJ13163" s="3"/>
      <c r="BL13163" s="3"/>
      <c r="BN13163" s="3"/>
      <c r="BP13163" s="3"/>
    </row>
    <row r="13164" spans="1:68" x14ac:dyDescent="0.25">
      <c r="A13164" s="1"/>
      <c r="B13164" s="2"/>
      <c r="BJ13164" s="3"/>
      <c r="BL13164" s="3"/>
      <c r="BN13164" s="3"/>
      <c r="BP13164" s="3"/>
    </row>
    <row r="13165" spans="1:68" x14ac:dyDescent="0.25">
      <c r="A13165" s="1"/>
      <c r="B13165" s="2"/>
      <c r="BJ13165" s="3"/>
      <c r="BL13165" s="3"/>
      <c r="BN13165" s="3"/>
      <c r="BP13165" s="3"/>
    </row>
    <row r="13166" spans="1:68" x14ac:dyDescent="0.25">
      <c r="A13166" s="1"/>
      <c r="B13166" s="2"/>
      <c r="BJ13166" s="3"/>
      <c r="BL13166" s="3"/>
      <c r="BN13166" s="3"/>
      <c r="BP13166" s="3"/>
    </row>
    <row r="13167" spans="1:68" x14ac:dyDescent="0.25">
      <c r="A13167" s="1"/>
      <c r="B13167" s="2"/>
      <c r="BJ13167" s="3"/>
      <c r="BL13167" s="3"/>
      <c r="BN13167" s="3"/>
      <c r="BP13167" s="3"/>
    </row>
    <row r="13168" spans="1:68" x14ac:dyDescent="0.25">
      <c r="A13168" s="1"/>
      <c r="B13168" s="2"/>
      <c r="BJ13168" s="3"/>
      <c r="BL13168" s="3"/>
      <c r="BN13168" s="3"/>
      <c r="BP13168" s="3"/>
    </row>
    <row r="13169" spans="1:68" x14ac:dyDescent="0.25">
      <c r="A13169" s="1"/>
      <c r="B13169" s="2"/>
      <c r="BJ13169" s="3"/>
      <c r="BL13169" s="3"/>
      <c r="BN13169" s="3"/>
      <c r="BP13169" s="3"/>
    </row>
    <row r="13170" spans="1:68" x14ac:dyDescent="0.25">
      <c r="A13170" s="1"/>
      <c r="B13170" s="2"/>
      <c r="BJ13170" s="3"/>
      <c r="BL13170" s="3"/>
      <c r="BN13170" s="3"/>
      <c r="BP13170" s="3"/>
    </row>
    <row r="13171" spans="1:68" x14ac:dyDescent="0.25">
      <c r="A13171" s="1"/>
      <c r="B13171" s="2"/>
      <c r="BJ13171" s="3"/>
      <c r="BL13171" s="3"/>
      <c r="BN13171" s="3"/>
      <c r="BP13171" s="3"/>
    </row>
    <row r="13172" spans="1:68" x14ac:dyDescent="0.25">
      <c r="A13172" s="1"/>
      <c r="B13172" s="2"/>
      <c r="BJ13172" s="3"/>
      <c r="BL13172" s="3"/>
      <c r="BN13172" s="3"/>
      <c r="BP13172" s="3"/>
    </row>
    <row r="13173" spans="1:68" x14ac:dyDescent="0.25">
      <c r="A13173" s="1"/>
      <c r="B13173" s="2"/>
      <c r="BJ13173" s="3"/>
      <c r="BL13173" s="3"/>
      <c r="BN13173" s="3"/>
      <c r="BP13173" s="3"/>
    </row>
    <row r="13174" spans="1:68" x14ac:dyDescent="0.25">
      <c r="A13174" s="1"/>
      <c r="B13174" s="2"/>
      <c r="BJ13174" s="3"/>
      <c r="BL13174" s="3"/>
      <c r="BN13174" s="3"/>
      <c r="BP13174" s="3"/>
    </row>
    <row r="13175" spans="1:68" x14ac:dyDescent="0.25">
      <c r="A13175" s="1"/>
      <c r="B13175" s="2"/>
      <c r="BJ13175" s="3"/>
      <c r="BL13175" s="3"/>
      <c r="BN13175" s="3"/>
      <c r="BP13175" s="3"/>
    </row>
    <row r="13176" spans="1:68" x14ac:dyDescent="0.25">
      <c r="A13176" s="1"/>
      <c r="B13176" s="2"/>
      <c r="BJ13176" s="3"/>
      <c r="BL13176" s="3"/>
      <c r="BN13176" s="3"/>
      <c r="BP13176" s="3"/>
    </row>
    <row r="13177" spans="1:68" x14ac:dyDescent="0.25">
      <c r="A13177" s="1"/>
      <c r="B13177" s="2"/>
      <c r="BJ13177" s="3"/>
      <c r="BL13177" s="3"/>
      <c r="BN13177" s="3"/>
      <c r="BP13177" s="3"/>
    </row>
    <row r="13178" spans="1:68" x14ac:dyDescent="0.25">
      <c r="A13178" s="1"/>
      <c r="B13178" s="2"/>
      <c r="BJ13178" s="3"/>
      <c r="BL13178" s="3"/>
      <c r="BN13178" s="3"/>
      <c r="BP13178" s="3"/>
    </row>
    <row r="13179" spans="1:68" x14ac:dyDescent="0.25">
      <c r="A13179" s="1"/>
      <c r="B13179" s="2"/>
      <c r="BJ13179" s="3"/>
      <c r="BL13179" s="3"/>
      <c r="BN13179" s="3"/>
      <c r="BP13179" s="3"/>
    </row>
    <row r="13180" spans="1:68" x14ac:dyDescent="0.25">
      <c r="A13180" s="1"/>
      <c r="B13180" s="2"/>
      <c r="BJ13180" s="3"/>
      <c r="BL13180" s="3"/>
      <c r="BN13180" s="3"/>
      <c r="BP13180" s="3"/>
    </row>
    <row r="13181" spans="1:68" x14ac:dyDescent="0.25">
      <c r="A13181" s="1"/>
      <c r="B13181" s="2"/>
      <c r="BJ13181" s="3"/>
      <c r="BL13181" s="3"/>
      <c r="BN13181" s="3"/>
      <c r="BP13181" s="3"/>
    </row>
    <row r="13182" spans="1:68" x14ac:dyDescent="0.25">
      <c r="A13182" s="1"/>
      <c r="B13182" s="2"/>
      <c r="BJ13182" s="3"/>
      <c r="BL13182" s="3"/>
      <c r="BN13182" s="3"/>
      <c r="BP13182" s="3"/>
    </row>
    <row r="13183" spans="1:68" x14ac:dyDescent="0.25">
      <c r="A13183" s="1"/>
      <c r="B13183" s="2"/>
      <c r="BJ13183" s="3"/>
      <c r="BL13183" s="3"/>
      <c r="BN13183" s="3"/>
      <c r="BP13183" s="3"/>
    </row>
    <row r="13184" spans="1:68" x14ac:dyDescent="0.25">
      <c r="A13184" s="1"/>
      <c r="B13184" s="2"/>
      <c r="BJ13184" s="3"/>
      <c r="BL13184" s="3"/>
      <c r="BN13184" s="3"/>
      <c r="BP13184" s="3"/>
    </row>
    <row r="13185" spans="1:68" x14ac:dyDescent="0.25">
      <c r="A13185" s="1"/>
      <c r="B13185" s="2"/>
      <c r="BJ13185" s="3"/>
      <c r="BL13185" s="3"/>
      <c r="BN13185" s="3"/>
      <c r="BP13185" s="3"/>
    </row>
    <row r="13186" spans="1:68" x14ac:dyDescent="0.25">
      <c r="A13186" s="1"/>
      <c r="B13186" s="2"/>
      <c r="BJ13186" s="3"/>
      <c r="BL13186" s="3"/>
      <c r="BN13186" s="3"/>
      <c r="BP13186" s="3"/>
    </row>
    <row r="13187" spans="1:68" x14ac:dyDescent="0.25">
      <c r="A13187" s="1"/>
      <c r="B13187" s="2"/>
      <c r="BJ13187" s="3"/>
      <c r="BL13187" s="3"/>
      <c r="BN13187" s="3"/>
      <c r="BP13187" s="3"/>
    </row>
    <row r="13188" spans="1:68" x14ac:dyDescent="0.25">
      <c r="A13188" s="1"/>
      <c r="B13188" s="2"/>
      <c r="BJ13188" s="3"/>
      <c r="BL13188" s="3"/>
      <c r="BN13188" s="3"/>
      <c r="BP13188" s="3"/>
    </row>
    <row r="13189" spans="1:68" x14ac:dyDescent="0.25">
      <c r="A13189" s="1"/>
      <c r="B13189" s="2"/>
      <c r="BJ13189" s="3"/>
      <c r="BL13189" s="3"/>
      <c r="BN13189" s="3"/>
      <c r="BP13189" s="3"/>
    </row>
    <row r="13190" spans="1:68" x14ac:dyDescent="0.25">
      <c r="A13190" s="1"/>
      <c r="B13190" s="2"/>
      <c r="BJ13190" s="3"/>
      <c r="BL13190" s="3"/>
      <c r="BN13190" s="3"/>
      <c r="BP13190" s="3"/>
    </row>
    <row r="13191" spans="1:68" x14ac:dyDescent="0.25">
      <c r="A13191" s="1"/>
      <c r="B13191" s="2"/>
      <c r="BJ13191" s="3"/>
      <c r="BL13191" s="3"/>
      <c r="BN13191" s="3"/>
      <c r="BP13191" s="3"/>
    </row>
    <row r="13192" spans="1:68" x14ac:dyDescent="0.25">
      <c r="A13192" s="1"/>
      <c r="B13192" s="2"/>
      <c r="BJ13192" s="3"/>
      <c r="BL13192" s="3"/>
      <c r="BN13192" s="3"/>
      <c r="BP13192" s="3"/>
    </row>
    <row r="13193" spans="1:68" x14ac:dyDescent="0.25">
      <c r="A13193" s="1"/>
      <c r="B13193" s="2"/>
      <c r="BJ13193" s="3"/>
      <c r="BL13193" s="3"/>
      <c r="BN13193" s="3"/>
      <c r="BP13193" s="3"/>
    </row>
    <row r="13194" spans="1:68" x14ac:dyDescent="0.25">
      <c r="A13194" s="1"/>
      <c r="B13194" s="2"/>
      <c r="BJ13194" s="3"/>
      <c r="BL13194" s="3"/>
      <c r="BN13194" s="3"/>
      <c r="BP13194" s="3"/>
    </row>
    <row r="13195" spans="1:68" x14ac:dyDescent="0.25">
      <c r="A13195" s="1"/>
      <c r="B13195" s="2"/>
      <c r="BJ13195" s="3"/>
      <c r="BL13195" s="3"/>
      <c r="BN13195" s="3"/>
      <c r="BP13195" s="3"/>
    </row>
    <row r="13196" spans="1:68" x14ac:dyDescent="0.25">
      <c r="A13196" s="1"/>
      <c r="B13196" s="2"/>
      <c r="BJ13196" s="3"/>
      <c r="BL13196" s="3"/>
      <c r="BN13196" s="3"/>
      <c r="BP13196" s="3"/>
    </row>
    <row r="13197" spans="1:68" x14ac:dyDescent="0.25">
      <c r="A13197" s="1"/>
      <c r="B13197" s="2"/>
      <c r="BJ13197" s="3"/>
      <c r="BL13197" s="3"/>
      <c r="BN13197" s="3"/>
      <c r="BP13197" s="3"/>
    </row>
    <row r="13198" spans="1:68" x14ac:dyDescent="0.25">
      <c r="A13198" s="1"/>
      <c r="B13198" s="2"/>
      <c r="BJ13198" s="3"/>
      <c r="BL13198" s="3"/>
      <c r="BN13198" s="3"/>
      <c r="BP13198" s="3"/>
    </row>
    <row r="13199" spans="1:68" x14ac:dyDescent="0.25">
      <c r="A13199" s="1"/>
      <c r="B13199" s="2"/>
      <c r="BJ13199" s="3"/>
      <c r="BL13199" s="3"/>
      <c r="BN13199" s="3"/>
      <c r="BP13199" s="3"/>
    </row>
    <row r="13200" spans="1:68" x14ac:dyDescent="0.25">
      <c r="A13200" s="1"/>
      <c r="B13200" s="2"/>
      <c r="BJ13200" s="3"/>
      <c r="BL13200" s="3"/>
      <c r="BN13200" s="3"/>
      <c r="BP13200" s="3"/>
    </row>
    <row r="13201" spans="1:68" x14ac:dyDescent="0.25">
      <c r="A13201" s="1"/>
      <c r="B13201" s="2"/>
      <c r="BJ13201" s="3"/>
      <c r="BL13201" s="3"/>
      <c r="BN13201" s="3"/>
      <c r="BP13201" s="3"/>
    </row>
    <row r="13202" spans="1:68" x14ac:dyDescent="0.25">
      <c r="A13202" s="1"/>
      <c r="B13202" s="2"/>
      <c r="BJ13202" s="3"/>
      <c r="BL13202" s="3"/>
      <c r="BN13202" s="3"/>
      <c r="BP13202" s="3"/>
    </row>
    <row r="13203" spans="1:68" x14ac:dyDescent="0.25">
      <c r="A13203" s="1"/>
      <c r="B13203" s="2"/>
      <c r="BJ13203" s="3"/>
      <c r="BL13203" s="3"/>
      <c r="BN13203" s="3"/>
      <c r="BP13203" s="3"/>
    </row>
    <row r="13204" spans="1:68" x14ac:dyDescent="0.25">
      <c r="A13204" s="1"/>
      <c r="B13204" s="2"/>
      <c r="BJ13204" s="3"/>
      <c r="BL13204" s="3"/>
      <c r="BN13204" s="3"/>
      <c r="BP13204" s="3"/>
    </row>
    <row r="13205" spans="1:68" x14ac:dyDescent="0.25">
      <c r="A13205" s="1"/>
      <c r="B13205" s="2"/>
      <c r="BJ13205" s="3"/>
      <c r="BL13205" s="3"/>
      <c r="BN13205" s="3"/>
      <c r="BP13205" s="3"/>
    </row>
    <row r="13206" spans="1:68" x14ac:dyDescent="0.25">
      <c r="A13206" s="1"/>
      <c r="B13206" s="2"/>
      <c r="BJ13206" s="3"/>
      <c r="BL13206" s="3"/>
      <c r="BN13206" s="3"/>
      <c r="BP13206" s="3"/>
    </row>
    <row r="13207" spans="1:68" x14ac:dyDescent="0.25">
      <c r="A13207" s="1"/>
      <c r="B13207" s="2"/>
      <c r="BJ13207" s="3"/>
      <c r="BL13207" s="3"/>
      <c r="BN13207" s="3"/>
      <c r="BP13207" s="3"/>
    </row>
    <row r="13208" spans="1:68" x14ac:dyDescent="0.25">
      <c r="A13208" s="1"/>
      <c r="B13208" s="2"/>
      <c r="BJ13208" s="3"/>
      <c r="BL13208" s="3"/>
      <c r="BN13208" s="3"/>
      <c r="BP13208" s="3"/>
    </row>
    <row r="13209" spans="1:68" x14ac:dyDescent="0.25">
      <c r="A13209" s="1"/>
      <c r="B13209" s="2"/>
      <c r="BJ13209" s="3"/>
      <c r="BL13209" s="3"/>
      <c r="BN13209" s="3"/>
      <c r="BP13209" s="3"/>
    </row>
    <row r="13210" spans="1:68" x14ac:dyDescent="0.25">
      <c r="A13210" s="1"/>
      <c r="B13210" s="2"/>
      <c r="BJ13210" s="3"/>
      <c r="BL13210" s="3"/>
      <c r="BN13210" s="3"/>
      <c r="BP13210" s="3"/>
    </row>
    <row r="13211" spans="1:68" x14ac:dyDescent="0.25">
      <c r="A13211" s="1"/>
      <c r="B13211" s="2"/>
      <c r="BJ13211" s="3"/>
      <c r="BL13211" s="3"/>
      <c r="BN13211" s="3"/>
      <c r="BP13211" s="3"/>
    </row>
    <row r="13212" spans="1:68" x14ac:dyDescent="0.25">
      <c r="A13212" s="1"/>
      <c r="B13212" s="2"/>
      <c r="BJ13212" s="3"/>
      <c r="BL13212" s="3"/>
      <c r="BN13212" s="3"/>
      <c r="BP13212" s="3"/>
    </row>
    <row r="13213" spans="1:68" x14ac:dyDescent="0.25">
      <c r="A13213" s="1"/>
      <c r="B13213" s="2"/>
      <c r="BJ13213" s="3"/>
      <c r="BL13213" s="3"/>
      <c r="BN13213" s="3"/>
      <c r="BP13213" s="3"/>
    </row>
    <row r="13214" spans="1:68" x14ac:dyDescent="0.25">
      <c r="A13214" s="1"/>
      <c r="B13214" s="2"/>
      <c r="BJ13214" s="3"/>
      <c r="BL13214" s="3"/>
      <c r="BN13214" s="3"/>
      <c r="BP13214" s="3"/>
    </row>
    <row r="13215" spans="1:68" x14ac:dyDescent="0.25">
      <c r="A13215" s="1"/>
      <c r="B13215" s="2"/>
      <c r="BJ13215" s="3"/>
      <c r="BL13215" s="3"/>
      <c r="BN13215" s="3"/>
      <c r="BP13215" s="3"/>
    </row>
    <row r="13216" spans="1:68" x14ac:dyDescent="0.25">
      <c r="A13216" s="1"/>
      <c r="B13216" s="2"/>
      <c r="BJ13216" s="3"/>
      <c r="BL13216" s="3"/>
      <c r="BN13216" s="3"/>
      <c r="BP13216" s="3"/>
    </row>
    <row r="13217" spans="1:68" x14ac:dyDescent="0.25">
      <c r="A13217" s="1"/>
      <c r="B13217" s="2"/>
      <c r="BJ13217" s="3"/>
      <c r="BL13217" s="3"/>
      <c r="BN13217" s="3"/>
      <c r="BP13217" s="3"/>
    </row>
    <row r="13218" spans="1:68" x14ac:dyDescent="0.25">
      <c r="A13218" s="1"/>
      <c r="B13218" s="2"/>
      <c r="BJ13218" s="3"/>
      <c r="BL13218" s="3"/>
      <c r="BN13218" s="3"/>
      <c r="BP13218" s="3"/>
    </row>
    <row r="13219" spans="1:68" x14ac:dyDescent="0.25">
      <c r="A13219" s="1"/>
      <c r="B13219" s="2"/>
      <c r="BJ13219" s="3"/>
      <c r="BL13219" s="3"/>
      <c r="BN13219" s="3"/>
      <c r="BP13219" s="3"/>
    </row>
    <row r="13220" spans="1:68" x14ac:dyDescent="0.25">
      <c r="A13220" s="1"/>
      <c r="B13220" s="2"/>
      <c r="BJ13220" s="3"/>
      <c r="BL13220" s="3"/>
      <c r="BN13220" s="3"/>
      <c r="BP13220" s="3"/>
    </row>
    <row r="13221" spans="1:68" x14ac:dyDescent="0.25">
      <c r="A13221" s="1"/>
      <c r="B13221" s="2"/>
      <c r="BJ13221" s="3"/>
      <c r="BL13221" s="3"/>
      <c r="BN13221" s="3"/>
      <c r="BP13221" s="3"/>
    </row>
    <row r="13222" spans="1:68" x14ac:dyDescent="0.25">
      <c r="A13222" s="1"/>
      <c r="B13222" s="2"/>
      <c r="BJ13222" s="3"/>
      <c r="BL13222" s="3"/>
      <c r="BN13222" s="3"/>
      <c r="BP13222" s="3"/>
    </row>
    <row r="13223" spans="1:68" x14ac:dyDescent="0.25">
      <c r="A13223" s="1"/>
      <c r="B13223" s="2"/>
      <c r="BJ13223" s="3"/>
      <c r="BL13223" s="3"/>
      <c r="BN13223" s="3"/>
      <c r="BP13223" s="3"/>
    </row>
    <row r="13224" spans="1:68" x14ac:dyDescent="0.25">
      <c r="A13224" s="1"/>
      <c r="B13224" s="2"/>
      <c r="BJ13224" s="3"/>
      <c r="BL13224" s="3"/>
      <c r="BN13224" s="3"/>
      <c r="BP13224" s="3"/>
    </row>
    <row r="13225" spans="1:68" x14ac:dyDescent="0.25">
      <c r="A13225" s="1"/>
      <c r="B13225" s="2"/>
      <c r="BJ13225" s="3"/>
      <c r="BL13225" s="3"/>
      <c r="BN13225" s="3"/>
      <c r="BP13225" s="3"/>
    </row>
    <row r="13226" spans="1:68" x14ac:dyDescent="0.25">
      <c r="A13226" s="1"/>
      <c r="B13226" s="2"/>
      <c r="BJ13226" s="3"/>
      <c r="BL13226" s="3"/>
      <c r="BN13226" s="3"/>
      <c r="BP13226" s="3"/>
    </row>
    <row r="13227" spans="1:68" x14ac:dyDescent="0.25">
      <c r="A13227" s="1"/>
      <c r="B13227" s="2"/>
      <c r="BJ13227" s="3"/>
      <c r="BL13227" s="3"/>
      <c r="BN13227" s="3"/>
      <c r="BP13227" s="3"/>
    </row>
    <row r="13228" spans="1:68" x14ac:dyDescent="0.25">
      <c r="A13228" s="1"/>
      <c r="B13228" s="2"/>
      <c r="BJ13228" s="3"/>
      <c r="BL13228" s="3"/>
      <c r="BN13228" s="3"/>
      <c r="BP13228" s="3"/>
    </row>
    <row r="13229" spans="1:68" x14ac:dyDescent="0.25">
      <c r="A13229" s="1"/>
      <c r="B13229" s="2"/>
      <c r="BJ13229" s="3"/>
      <c r="BL13229" s="3"/>
      <c r="BN13229" s="3"/>
      <c r="BP13229" s="3"/>
    </row>
    <row r="13230" spans="1:68" x14ac:dyDescent="0.25">
      <c r="A13230" s="1"/>
      <c r="B13230" s="2"/>
      <c r="BJ13230" s="3"/>
      <c r="BL13230" s="3"/>
      <c r="BN13230" s="3"/>
      <c r="BP13230" s="3"/>
    </row>
    <row r="13231" spans="1:68" x14ac:dyDescent="0.25">
      <c r="A13231" s="1"/>
      <c r="B13231" s="2"/>
      <c r="BJ13231" s="3"/>
      <c r="BL13231" s="3"/>
      <c r="BN13231" s="3"/>
      <c r="BP13231" s="3"/>
    </row>
    <row r="13232" spans="1:68" x14ac:dyDescent="0.25">
      <c r="A13232" s="1"/>
      <c r="B13232" s="2"/>
      <c r="BJ13232" s="3"/>
      <c r="BL13232" s="3"/>
      <c r="BN13232" s="3"/>
      <c r="BP13232" s="3"/>
    </row>
    <row r="13233" spans="1:68" x14ac:dyDescent="0.25">
      <c r="A13233" s="1"/>
      <c r="B13233" s="2"/>
      <c r="BJ13233" s="3"/>
      <c r="BL13233" s="3"/>
      <c r="BN13233" s="3"/>
      <c r="BP13233" s="3"/>
    </row>
    <row r="13234" spans="1:68" x14ac:dyDescent="0.25">
      <c r="A13234" s="1"/>
      <c r="B13234" s="2"/>
      <c r="BJ13234" s="3"/>
      <c r="BL13234" s="3"/>
      <c r="BN13234" s="3"/>
      <c r="BP13234" s="3"/>
    </row>
    <row r="13235" spans="1:68" x14ac:dyDescent="0.25">
      <c r="A13235" s="1"/>
      <c r="B13235" s="2"/>
      <c r="BJ13235" s="3"/>
      <c r="BL13235" s="3"/>
      <c r="BN13235" s="3"/>
      <c r="BP13235" s="3"/>
    </row>
    <row r="13236" spans="1:68" x14ac:dyDescent="0.25">
      <c r="A13236" s="1"/>
      <c r="B13236" s="2"/>
      <c r="BJ13236" s="3"/>
      <c r="BL13236" s="3"/>
      <c r="BN13236" s="3"/>
      <c r="BP13236" s="3"/>
    </row>
    <row r="13237" spans="1:68" x14ac:dyDescent="0.25">
      <c r="A13237" s="1"/>
      <c r="B13237" s="2"/>
      <c r="BJ13237" s="3"/>
      <c r="BL13237" s="3"/>
      <c r="BN13237" s="3"/>
      <c r="BP13237" s="3"/>
    </row>
    <row r="13238" spans="1:68" x14ac:dyDescent="0.25">
      <c r="A13238" s="1"/>
      <c r="B13238" s="2"/>
      <c r="BJ13238" s="3"/>
      <c r="BL13238" s="3"/>
      <c r="BN13238" s="3"/>
      <c r="BP13238" s="3"/>
    </row>
    <row r="13239" spans="1:68" x14ac:dyDescent="0.25">
      <c r="A13239" s="1"/>
      <c r="B13239" s="2"/>
      <c r="BJ13239" s="3"/>
      <c r="BL13239" s="3"/>
      <c r="BN13239" s="3"/>
      <c r="BP13239" s="3"/>
    </row>
    <row r="13240" spans="1:68" x14ac:dyDescent="0.25">
      <c r="A13240" s="1"/>
      <c r="B13240" s="2"/>
      <c r="BJ13240" s="3"/>
      <c r="BL13240" s="3"/>
      <c r="BN13240" s="3"/>
      <c r="BP13240" s="3"/>
    </row>
    <row r="13241" spans="1:68" x14ac:dyDescent="0.25">
      <c r="A13241" s="1"/>
      <c r="B13241" s="2"/>
      <c r="BJ13241" s="3"/>
      <c r="BL13241" s="3"/>
      <c r="BN13241" s="3"/>
      <c r="BP13241" s="3"/>
    </row>
    <row r="13242" spans="1:68" x14ac:dyDescent="0.25">
      <c r="A13242" s="1"/>
      <c r="B13242" s="2"/>
      <c r="BJ13242" s="3"/>
      <c r="BL13242" s="3"/>
      <c r="BN13242" s="3"/>
      <c r="BP13242" s="3"/>
    </row>
    <row r="13243" spans="1:68" x14ac:dyDescent="0.25">
      <c r="A13243" s="1"/>
      <c r="B13243" s="2"/>
      <c r="BJ13243" s="3"/>
      <c r="BL13243" s="3"/>
      <c r="BN13243" s="3"/>
      <c r="BP13243" s="3"/>
    </row>
    <row r="13244" spans="1:68" x14ac:dyDescent="0.25">
      <c r="A13244" s="1"/>
      <c r="B13244" s="2"/>
      <c r="BJ13244" s="3"/>
      <c r="BL13244" s="3"/>
      <c r="BN13244" s="3"/>
      <c r="BP13244" s="3"/>
    </row>
    <row r="13245" spans="1:68" x14ac:dyDescent="0.25">
      <c r="A13245" s="1"/>
      <c r="B13245" s="2"/>
      <c r="BJ13245" s="3"/>
      <c r="BL13245" s="3"/>
      <c r="BN13245" s="3"/>
      <c r="BP13245" s="3"/>
    </row>
    <row r="13246" spans="1:68" x14ac:dyDescent="0.25">
      <c r="A13246" s="1"/>
      <c r="B13246" s="2"/>
      <c r="BJ13246" s="3"/>
      <c r="BL13246" s="3"/>
      <c r="BN13246" s="3"/>
      <c r="BP13246" s="3"/>
    </row>
    <row r="13247" spans="1:68" x14ac:dyDescent="0.25">
      <c r="A13247" s="1"/>
      <c r="B13247" s="2"/>
      <c r="BJ13247" s="3"/>
      <c r="BL13247" s="3"/>
      <c r="BN13247" s="3"/>
      <c r="BP13247" s="3"/>
    </row>
    <row r="13248" spans="1:68" x14ac:dyDescent="0.25">
      <c r="A13248" s="1"/>
      <c r="B13248" s="2"/>
      <c r="BJ13248" s="3"/>
      <c r="BL13248" s="3"/>
      <c r="BN13248" s="3"/>
      <c r="BP13248" s="3"/>
    </row>
    <row r="13249" spans="1:68" x14ac:dyDescent="0.25">
      <c r="A13249" s="1"/>
      <c r="B13249" s="2"/>
      <c r="BJ13249" s="3"/>
      <c r="BL13249" s="3"/>
      <c r="BN13249" s="3"/>
      <c r="BP13249" s="3"/>
    </row>
    <row r="13250" spans="1:68" x14ac:dyDescent="0.25">
      <c r="A13250" s="1"/>
      <c r="B13250" s="2"/>
      <c r="BJ13250" s="3"/>
      <c r="BL13250" s="3"/>
      <c r="BN13250" s="3"/>
      <c r="BP13250" s="3"/>
    </row>
    <row r="13251" spans="1:68" x14ac:dyDescent="0.25">
      <c r="A13251" s="1"/>
      <c r="B13251" s="2"/>
      <c r="BJ13251" s="3"/>
      <c r="BL13251" s="3"/>
      <c r="BN13251" s="3"/>
      <c r="BP13251" s="3"/>
    </row>
    <row r="13252" spans="1:68" x14ac:dyDescent="0.25">
      <c r="A13252" s="1"/>
      <c r="B13252" s="2"/>
      <c r="BJ13252" s="3"/>
      <c r="BL13252" s="3"/>
      <c r="BN13252" s="3"/>
      <c r="BP13252" s="3"/>
    </row>
    <row r="13253" spans="1:68" x14ac:dyDescent="0.25">
      <c r="A13253" s="1"/>
      <c r="B13253" s="2"/>
      <c r="BJ13253" s="3"/>
      <c r="BL13253" s="3"/>
      <c r="BN13253" s="3"/>
      <c r="BP13253" s="3"/>
    </row>
    <row r="13254" spans="1:68" x14ac:dyDescent="0.25">
      <c r="A13254" s="1"/>
      <c r="B13254" s="2"/>
      <c r="BJ13254" s="3"/>
      <c r="BL13254" s="3"/>
      <c r="BN13254" s="3"/>
      <c r="BP13254" s="3"/>
    </row>
    <row r="13255" spans="1:68" x14ac:dyDescent="0.25">
      <c r="A13255" s="1"/>
      <c r="B13255" s="2"/>
      <c r="BJ13255" s="3"/>
      <c r="BL13255" s="3"/>
      <c r="BN13255" s="3"/>
      <c r="BP13255" s="3"/>
    </row>
    <row r="13256" spans="1:68" x14ac:dyDescent="0.25">
      <c r="A13256" s="1"/>
      <c r="B13256" s="2"/>
      <c r="BJ13256" s="3"/>
      <c r="BL13256" s="3"/>
      <c r="BN13256" s="3"/>
      <c r="BP13256" s="3"/>
    </row>
    <row r="13257" spans="1:68" x14ac:dyDescent="0.25">
      <c r="A13257" s="1"/>
      <c r="B13257" s="2"/>
      <c r="BJ13257" s="3"/>
      <c r="BL13257" s="3"/>
      <c r="BN13257" s="3"/>
      <c r="BP13257" s="3"/>
    </row>
    <row r="13258" spans="1:68" x14ac:dyDescent="0.25">
      <c r="A13258" s="1"/>
      <c r="B13258" s="2"/>
      <c r="BJ13258" s="3"/>
      <c r="BL13258" s="3"/>
      <c r="BN13258" s="3"/>
      <c r="BP13258" s="3"/>
    </row>
    <row r="13259" spans="1:68" x14ac:dyDescent="0.25">
      <c r="A13259" s="1"/>
      <c r="B13259" s="2"/>
      <c r="BJ13259" s="3"/>
      <c r="BL13259" s="3"/>
      <c r="BN13259" s="3"/>
      <c r="BP13259" s="3"/>
    </row>
    <row r="13260" spans="1:68" x14ac:dyDescent="0.25">
      <c r="A13260" s="1"/>
      <c r="B13260" s="2"/>
      <c r="BJ13260" s="3"/>
      <c r="BL13260" s="3"/>
      <c r="BN13260" s="3"/>
      <c r="BP13260" s="3"/>
    </row>
    <row r="13261" spans="1:68" x14ac:dyDescent="0.25">
      <c r="A13261" s="1"/>
      <c r="B13261" s="2"/>
      <c r="BJ13261" s="3"/>
      <c r="BL13261" s="3"/>
      <c r="BN13261" s="3"/>
      <c r="BP13261" s="3"/>
    </row>
    <row r="13262" spans="1:68" x14ac:dyDescent="0.25">
      <c r="A13262" s="1"/>
      <c r="B13262" s="2"/>
      <c r="BJ13262" s="3"/>
      <c r="BL13262" s="3"/>
      <c r="BN13262" s="3"/>
      <c r="BP13262" s="3"/>
    </row>
    <row r="13263" spans="1:68" x14ac:dyDescent="0.25">
      <c r="A13263" s="1"/>
      <c r="B13263" s="2"/>
      <c r="BJ13263" s="3"/>
      <c r="BL13263" s="3"/>
      <c r="BN13263" s="3"/>
      <c r="BP13263" s="3"/>
    </row>
    <row r="13264" spans="1:68" x14ac:dyDescent="0.25">
      <c r="A13264" s="1"/>
      <c r="B13264" s="2"/>
      <c r="BJ13264" s="3"/>
      <c r="BL13264" s="3"/>
      <c r="BN13264" s="3"/>
      <c r="BP13264" s="3"/>
    </row>
    <row r="13265" spans="1:68" x14ac:dyDescent="0.25">
      <c r="A13265" s="1"/>
      <c r="B13265" s="2"/>
      <c r="BJ13265" s="3"/>
      <c r="BL13265" s="3"/>
      <c r="BN13265" s="3"/>
      <c r="BP13265" s="3"/>
    </row>
    <row r="13266" spans="1:68" x14ac:dyDescent="0.25">
      <c r="A13266" s="1"/>
      <c r="B13266" s="2"/>
      <c r="BJ13266" s="3"/>
      <c r="BL13266" s="3"/>
      <c r="BN13266" s="3"/>
      <c r="BP13266" s="3"/>
    </row>
    <row r="13267" spans="1:68" x14ac:dyDescent="0.25">
      <c r="A13267" s="1"/>
      <c r="B13267" s="2"/>
      <c r="BJ13267" s="3"/>
      <c r="BL13267" s="3"/>
      <c r="BN13267" s="3"/>
      <c r="BP13267" s="3"/>
    </row>
    <row r="13268" spans="1:68" x14ac:dyDescent="0.25">
      <c r="A13268" s="1"/>
      <c r="B13268" s="2"/>
      <c r="BJ13268" s="3"/>
      <c r="BL13268" s="3"/>
      <c r="BN13268" s="3"/>
      <c r="BP13268" s="3"/>
    </row>
    <row r="13269" spans="1:68" x14ac:dyDescent="0.25">
      <c r="A13269" s="1"/>
      <c r="B13269" s="2"/>
      <c r="BJ13269" s="3"/>
      <c r="BL13269" s="3"/>
      <c r="BN13269" s="3"/>
      <c r="BP13269" s="3"/>
    </row>
    <row r="13270" spans="1:68" x14ac:dyDescent="0.25">
      <c r="A13270" s="1"/>
      <c r="B13270" s="2"/>
      <c r="BJ13270" s="3"/>
      <c r="BL13270" s="3"/>
      <c r="BN13270" s="3"/>
      <c r="BP13270" s="3"/>
    </row>
    <row r="13271" spans="1:68" x14ac:dyDescent="0.25">
      <c r="A13271" s="1"/>
      <c r="B13271" s="2"/>
      <c r="BJ13271" s="3"/>
      <c r="BL13271" s="3"/>
      <c r="BN13271" s="3"/>
      <c r="BP13271" s="3"/>
    </row>
    <row r="13272" spans="1:68" x14ac:dyDescent="0.25">
      <c r="A13272" s="1"/>
      <c r="B13272" s="2"/>
      <c r="BJ13272" s="3"/>
      <c r="BL13272" s="3"/>
      <c r="BN13272" s="3"/>
      <c r="BP13272" s="3"/>
    </row>
    <row r="13273" spans="1:68" x14ac:dyDescent="0.25">
      <c r="A13273" s="1"/>
      <c r="B13273" s="2"/>
      <c r="BJ13273" s="3"/>
      <c r="BL13273" s="3"/>
      <c r="BN13273" s="3"/>
      <c r="BP13273" s="3"/>
    </row>
    <row r="13274" spans="1:68" x14ac:dyDescent="0.25">
      <c r="A13274" s="1"/>
      <c r="B13274" s="2"/>
      <c r="BJ13274" s="3"/>
      <c r="BL13274" s="3"/>
      <c r="BN13274" s="3"/>
      <c r="BP13274" s="3"/>
    </row>
    <row r="13275" spans="1:68" x14ac:dyDescent="0.25">
      <c r="A13275" s="1"/>
      <c r="B13275" s="2"/>
      <c r="BJ13275" s="3"/>
      <c r="BL13275" s="3"/>
      <c r="BN13275" s="3"/>
      <c r="BP13275" s="3"/>
    </row>
    <row r="13276" spans="1:68" x14ac:dyDescent="0.25">
      <c r="A13276" s="1"/>
      <c r="B13276" s="2"/>
      <c r="BJ13276" s="3"/>
      <c r="BL13276" s="3"/>
      <c r="BN13276" s="3"/>
      <c r="BP13276" s="3"/>
    </row>
    <row r="13277" spans="1:68" x14ac:dyDescent="0.25">
      <c r="A13277" s="1"/>
      <c r="B13277" s="2"/>
      <c r="BJ13277" s="3"/>
      <c r="BL13277" s="3"/>
      <c r="BN13277" s="3"/>
      <c r="BP13277" s="3"/>
    </row>
    <row r="13278" spans="1:68" x14ac:dyDescent="0.25">
      <c r="A13278" s="1"/>
      <c r="B13278" s="2"/>
      <c r="BJ13278" s="3"/>
      <c r="BL13278" s="3"/>
      <c r="BN13278" s="3"/>
      <c r="BP13278" s="3"/>
    </row>
    <row r="13279" spans="1:68" x14ac:dyDescent="0.25">
      <c r="A13279" s="1"/>
      <c r="B13279" s="2"/>
      <c r="BJ13279" s="3"/>
      <c r="BL13279" s="3"/>
      <c r="BN13279" s="3"/>
      <c r="BP13279" s="3"/>
    </row>
    <row r="13280" spans="1:68" x14ac:dyDescent="0.25">
      <c r="A13280" s="1"/>
      <c r="B13280" s="2"/>
      <c r="BJ13280" s="3"/>
      <c r="BL13280" s="3"/>
      <c r="BN13280" s="3"/>
      <c r="BP13280" s="3"/>
    </row>
    <row r="13281" spans="1:68" x14ac:dyDescent="0.25">
      <c r="A13281" s="1"/>
      <c r="B13281" s="2"/>
      <c r="BJ13281" s="3"/>
      <c r="BL13281" s="3"/>
      <c r="BN13281" s="3"/>
      <c r="BP13281" s="3"/>
    </row>
    <row r="13282" spans="1:68" x14ac:dyDescent="0.25">
      <c r="A13282" s="1"/>
      <c r="B13282" s="2"/>
      <c r="BJ13282" s="3"/>
      <c r="BL13282" s="3"/>
      <c r="BN13282" s="3"/>
      <c r="BP13282" s="3"/>
    </row>
    <row r="13283" spans="1:68" x14ac:dyDescent="0.25">
      <c r="A13283" s="1"/>
      <c r="B13283" s="2"/>
      <c r="BJ13283" s="3"/>
      <c r="BL13283" s="3"/>
      <c r="BN13283" s="3"/>
      <c r="BP13283" s="3"/>
    </row>
    <row r="13284" spans="1:68" x14ac:dyDescent="0.25">
      <c r="A13284" s="1"/>
      <c r="B13284" s="2"/>
      <c r="BJ13284" s="3"/>
      <c r="BL13284" s="3"/>
      <c r="BN13284" s="3"/>
      <c r="BP13284" s="3"/>
    </row>
    <row r="13285" spans="1:68" x14ac:dyDescent="0.25">
      <c r="A13285" s="1"/>
      <c r="B13285" s="2"/>
      <c r="BJ13285" s="3"/>
      <c r="BL13285" s="3"/>
      <c r="BN13285" s="3"/>
      <c r="BP13285" s="3"/>
    </row>
    <row r="13286" spans="1:68" x14ac:dyDescent="0.25">
      <c r="A13286" s="1"/>
      <c r="B13286" s="2"/>
      <c r="BJ13286" s="3"/>
      <c r="BL13286" s="3"/>
      <c r="BN13286" s="3"/>
      <c r="BP13286" s="3"/>
    </row>
    <row r="13287" spans="1:68" x14ac:dyDescent="0.25">
      <c r="A13287" s="1"/>
      <c r="B13287" s="2"/>
      <c r="BJ13287" s="3"/>
      <c r="BL13287" s="3"/>
      <c r="BN13287" s="3"/>
      <c r="BP13287" s="3"/>
    </row>
    <row r="13288" spans="1:68" x14ac:dyDescent="0.25">
      <c r="A13288" s="1"/>
      <c r="B13288" s="2"/>
      <c r="BJ13288" s="3"/>
      <c r="BL13288" s="3"/>
      <c r="BN13288" s="3"/>
      <c r="BP13288" s="3"/>
    </row>
    <row r="13289" spans="1:68" x14ac:dyDescent="0.25">
      <c r="A13289" s="1"/>
      <c r="B13289" s="2"/>
      <c r="BJ13289" s="3"/>
      <c r="BL13289" s="3"/>
      <c r="BN13289" s="3"/>
      <c r="BP13289" s="3"/>
    </row>
    <row r="13290" spans="1:68" x14ac:dyDescent="0.25">
      <c r="A13290" s="1"/>
      <c r="B13290" s="2"/>
      <c r="BJ13290" s="3"/>
      <c r="BL13290" s="3"/>
      <c r="BN13290" s="3"/>
      <c r="BP13290" s="3"/>
    </row>
    <row r="13291" spans="1:68" x14ac:dyDescent="0.25">
      <c r="A13291" s="1"/>
      <c r="B13291" s="2"/>
      <c r="BJ13291" s="3"/>
      <c r="BL13291" s="3"/>
      <c r="BN13291" s="3"/>
      <c r="BP13291" s="3"/>
    </row>
    <row r="13292" spans="1:68" x14ac:dyDescent="0.25">
      <c r="A13292" s="1"/>
      <c r="B13292" s="2"/>
      <c r="BJ13292" s="3"/>
      <c r="BL13292" s="3"/>
      <c r="BN13292" s="3"/>
      <c r="BP13292" s="3"/>
    </row>
    <row r="13293" spans="1:68" x14ac:dyDescent="0.25">
      <c r="A13293" s="1"/>
      <c r="B13293" s="2"/>
      <c r="BJ13293" s="3"/>
      <c r="BL13293" s="3"/>
      <c r="BN13293" s="3"/>
      <c r="BP13293" s="3"/>
    </row>
    <row r="13294" spans="1:68" x14ac:dyDescent="0.25">
      <c r="A13294" s="1"/>
      <c r="B13294" s="2"/>
      <c r="BJ13294" s="3"/>
      <c r="BL13294" s="3"/>
      <c r="BN13294" s="3"/>
      <c r="BP13294" s="3"/>
    </row>
    <row r="13295" spans="1:68" x14ac:dyDescent="0.25">
      <c r="A13295" s="1"/>
      <c r="B13295" s="2"/>
      <c r="BJ13295" s="3"/>
      <c r="BL13295" s="3"/>
      <c r="BN13295" s="3"/>
      <c r="BP13295" s="3"/>
    </row>
    <row r="13296" spans="1:68" x14ac:dyDescent="0.25">
      <c r="A13296" s="1"/>
      <c r="B13296" s="2"/>
      <c r="BJ13296" s="3"/>
      <c r="BL13296" s="3"/>
      <c r="BN13296" s="3"/>
      <c r="BP13296" s="3"/>
    </row>
    <row r="13297" spans="1:68" x14ac:dyDescent="0.25">
      <c r="A13297" s="1"/>
      <c r="B13297" s="2"/>
      <c r="BJ13297" s="3"/>
      <c r="BL13297" s="3"/>
      <c r="BN13297" s="3"/>
      <c r="BP13297" s="3"/>
    </row>
    <row r="13298" spans="1:68" x14ac:dyDescent="0.25">
      <c r="A13298" s="1"/>
      <c r="B13298" s="2"/>
      <c r="BJ13298" s="3"/>
      <c r="BL13298" s="3"/>
      <c r="BN13298" s="3"/>
      <c r="BP13298" s="3"/>
    </row>
    <row r="13299" spans="1:68" x14ac:dyDescent="0.25">
      <c r="A13299" s="1"/>
      <c r="B13299" s="2"/>
      <c r="BJ13299" s="3"/>
      <c r="BL13299" s="3"/>
      <c r="BN13299" s="3"/>
      <c r="BP13299" s="3"/>
    </row>
    <row r="13300" spans="1:68" x14ac:dyDescent="0.25">
      <c r="A13300" s="1"/>
      <c r="B13300" s="2"/>
      <c r="BJ13300" s="3"/>
      <c r="BL13300" s="3"/>
      <c r="BN13300" s="3"/>
      <c r="BP13300" s="3"/>
    </row>
    <row r="13301" spans="1:68" x14ac:dyDescent="0.25">
      <c r="A13301" s="1"/>
      <c r="B13301" s="2"/>
      <c r="BJ13301" s="3"/>
      <c r="BL13301" s="3"/>
      <c r="BN13301" s="3"/>
      <c r="BP13301" s="3"/>
    </row>
    <row r="13302" spans="1:68" x14ac:dyDescent="0.25">
      <c r="A13302" s="1"/>
      <c r="B13302" s="2"/>
      <c r="BJ13302" s="3"/>
      <c r="BL13302" s="3"/>
      <c r="BN13302" s="3"/>
      <c r="BP13302" s="3"/>
    </row>
    <row r="13303" spans="1:68" x14ac:dyDescent="0.25">
      <c r="A13303" s="1"/>
      <c r="B13303" s="2"/>
      <c r="BJ13303" s="3"/>
      <c r="BL13303" s="3"/>
      <c r="BN13303" s="3"/>
      <c r="BP13303" s="3"/>
    </row>
    <row r="13304" spans="1:68" x14ac:dyDescent="0.25">
      <c r="A13304" s="1"/>
      <c r="B13304" s="2"/>
      <c r="BJ13304" s="3"/>
      <c r="BL13304" s="3"/>
      <c r="BN13304" s="3"/>
      <c r="BP13304" s="3"/>
    </row>
    <row r="13305" spans="1:68" x14ac:dyDescent="0.25">
      <c r="A13305" s="1"/>
      <c r="B13305" s="2"/>
      <c r="BJ13305" s="3"/>
      <c r="BL13305" s="3"/>
      <c r="BN13305" s="3"/>
      <c r="BP13305" s="3"/>
    </row>
    <row r="13306" spans="1:68" x14ac:dyDescent="0.25">
      <c r="A13306" s="1"/>
      <c r="B13306" s="2"/>
      <c r="BJ13306" s="3"/>
      <c r="BL13306" s="3"/>
      <c r="BN13306" s="3"/>
      <c r="BP13306" s="3"/>
    </row>
    <row r="13307" spans="1:68" x14ac:dyDescent="0.25">
      <c r="A13307" s="1"/>
      <c r="B13307" s="2"/>
      <c r="BJ13307" s="3"/>
      <c r="BL13307" s="3"/>
      <c r="BN13307" s="3"/>
      <c r="BP13307" s="3"/>
    </row>
    <row r="13308" spans="1:68" x14ac:dyDescent="0.25">
      <c r="A13308" s="1"/>
      <c r="B13308" s="2"/>
      <c r="BJ13308" s="3"/>
      <c r="BL13308" s="3"/>
      <c r="BN13308" s="3"/>
      <c r="BP13308" s="3"/>
    </row>
    <row r="13309" spans="1:68" x14ac:dyDescent="0.25">
      <c r="A13309" s="1"/>
      <c r="B13309" s="2"/>
      <c r="BJ13309" s="3"/>
      <c r="BL13309" s="3"/>
      <c r="BN13309" s="3"/>
      <c r="BP13309" s="3"/>
    </row>
    <row r="13310" spans="1:68" x14ac:dyDescent="0.25">
      <c r="A13310" s="1"/>
      <c r="B13310" s="2"/>
      <c r="BJ13310" s="3"/>
      <c r="BL13310" s="3"/>
      <c r="BN13310" s="3"/>
      <c r="BP13310" s="3"/>
    </row>
    <row r="13311" spans="1:68" x14ac:dyDescent="0.25">
      <c r="A13311" s="1"/>
      <c r="B13311" s="2"/>
      <c r="BJ13311" s="3"/>
      <c r="BL13311" s="3"/>
      <c r="BN13311" s="3"/>
      <c r="BP13311" s="3"/>
    </row>
    <row r="13312" spans="1:68" x14ac:dyDescent="0.25">
      <c r="A13312" s="1"/>
      <c r="B13312" s="2"/>
      <c r="BJ13312" s="3"/>
      <c r="BL13312" s="3"/>
      <c r="BN13312" s="3"/>
      <c r="BP13312" s="3"/>
    </row>
    <row r="13313" spans="1:68" x14ac:dyDescent="0.25">
      <c r="A13313" s="1"/>
      <c r="B13313" s="2"/>
      <c r="BJ13313" s="3"/>
      <c r="BL13313" s="3"/>
      <c r="BN13313" s="3"/>
      <c r="BP13313" s="3"/>
    </row>
    <row r="13314" spans="1:68" x14ac:dyDescent="0.25">
      <c r="A13314" s="1"/>
      <c r="B13314" s="2"/>
      <c r="BJ13314" s="3"/>
      <c r="BL13314" s="3"/>
      <c r="BN13314" s="3"/>
      <c r="BP13314" s="3"/>
    </row>
    <row r="13315" spans="1:68" x14ac:dyDescent="0.25">
      <c r="A13315" s="1"/>
      <c r="B13315" s="2"/>
      <c r="BJ13315" s="3"/>
      <c r="BL13315" s="3"/>
      <c r="BN13315" s="3"/>
      <c r="BP13315" s="3"/>
    </row>
    <row r="13316" spans="1:68" x14ac:dyDescent="0.25">
      <c r="A13316" s="1"/>
      <c r="B13316" s="2"/>
      <c r="BJ13316" s="3"/>
      <c r="BL13316" s="3"/>
      <c r="BN13316" s="3"/>
      <c r="BP13316" s="3"/>
    </row>
    <row r="13317" spans="1:68" x14ac:dyDescent="0.25">
      <c r="A13317" s="1"/>
      <c r="B13317" s="2"/>
      <c r="BJ13317" s="3"/>
      <c r="BL13317" s="3"/>
      <c r="BN13317" s="3"/>
      <c r="BP13317" s="3"/>
    </row>
    <row r="13318" spans="1:68" x14ac:dyDescent="0.25">
      <c r="A13318" s="1"/>
      <c r="B13318" s="2"/>
      <c r="BJ13318" s="3"/>
      <c r="BL13318" s="3"/>
      <c r="BN13318" s="3"/>
      <c r="BP13318" s="3"/>
    </row>
    <row r="13319" spans="1:68" x14ac:dyDescent="0.25">
      <c r="A13319" s="1"/>
      <c r="B13319" s="2"/>
      <c r="BJ13319" s="3"/>
      <c r="BL13319" s="3"/>
      <c r="BN13319" s="3"/>
      <c r="BP13319" s="3"/>
    </row>
    <row r="13320" spans="1:68" x14ac:dyDescent="0.25">
      <c r="A13320" s="1"/>
      <c r="B13320" s="2"/>
      <c r="BJ13320" s="3"/>
      <c r="BL13320" s="3"/>
      <c r="BN13320" s="3"/>
      <c r="BP13320" s="3"/>
    </row>
    <row r="13321" spans="1:68" x14ac:dyDescent="0.25">
      <c r="A13321" s="1"/>
      <c r="B13321" s="2"/>
      <c r="BJ13321" s="3"/>
      <c r="BL13321" s="3"/>
      <c r="BN13321" s="3"/>
      <c r="BP13321" s="3"/>
    </row>
    <row r="13322" spans="1:68" x14ac:dyDescent="0.25">
      <c r="A13322" s="1"/>
      <c r="B13322" s="2"/>
      <c r="BJ13322" s="3"/>
      <c r="BL13322" s="3"/>
      <c r="BN13322" s="3"/>
      <c r="BP13322" s="3"/>
    </row>
    <row r="13323" spans="1:68" x14ac:dyDescent="0.25">
      <c r="A13323" s="1"/>
      <c r="B13323" s="2"/>
      <c r="BJ13323" s="3"/>
      <c r="BL13323" s="3"/>
      <c r="BN13323" s="3"/>
      <c r="BP13323" s="3"/>
    </row>
    <row r="13324" spans="1:68" x14ac:dyDescent="0.25">
      <c r="A13324" s="1"/>
      <c r="B13324" s="2"/>
      <c r="BJ13324" s="3"/>
      <c r="BL13324" s="3"/>
      <c r="BN13324" s="3"/>
      <c r="BP13324" s="3"/>
    </row>
    <row r="13325" spans="1:68" x14ac:dyDescent="0.25">
      <c r="A13325" s="1"/>
      <c r="B13325" s="2"/>
      <c r="BJ13325" s="3"/>
      <c r="BL13325" s="3"/>
      <c r="BN13325" s="3"/>
      <c r="BP13325" s="3"/>
    </row>
    <row r="13326" spans="1:68" x14ac:dyDescent="0.25">
      <c r="A13326" s="1"/>
      <c r="B13326" s="2"/>
      <c r="BJ13326" s="3"/>
      <c r="BL13326" s="3"/>
      <c r="BN13326" s="3"/>
      <c r="BP13326" s="3"/>
    </row>
    <row r="13327" spans="1:68" x14ac:dyDescent="0.25">
      <c r="A13327" s="1"/>
      <c r="B13327" s="2"/>
      <c r="BJ13327" s="3"/>
      <c r="BL13327" s="3"/>
      <c r="BN13327" s="3"/>
      <c r="BP13327" s="3"/>
    </row>
    <row r="13328" spans="1:68" x14ac:dyDescent="0.25">
      <c r="A13328" s="1"/>
      <c r="B13328" s="2"/>
      <c r="BJ13328" s="3"/>
      <c r="BL13328" s="3"/>
      <c r="BN13328" s="3"/>
      <c r="BP13328" s="3"/>
    </row>
    <row r="13329" spans="1:68" x14ac:dyDescent="0.25">
      <c r="A13329" s="1"/>
      <c r="B13329" s="2"/>
      <c r="BJ13329" s="3"/>
      <c r="BL13329" s="3"/>
      <c r="BN13329" s="3"/>
      <c r="BP13329" s="3"/>
    </row>
    <row r="13330" spans="1:68" x14ac:dyDescent="0.25">
      <c r="A13330" s="1"/>
      <c r="B13330" s="2"/>
      <c r="BJ13330" s="3"/>
      <c r="BL13330" s="3"/>
      <c r="BN13330" s="3"/>
      <c r="BP13330" s="3"/>
    </row>
    <row r="13331" spans="1:68" x14ac:dyDescent="0.25">
      <c r="A13331" s="1"/>
      <c r="B13331" s="2"/>
      <c r="BJ13331" s="3"/>
      <c r="BL13331" s="3"/>
      <c r="BN13331" s="3"/>
      <c r="BP13331" s="3"/>
    </row>
    <row r="13332" spans="1:68" x14ac:dyDescent="0.25">
      <c r="A13332" s="1"/>
      <c r="B13332" s="2"/>
      <c r="BJ13332" s="3"/>
      <c r="BL13332" s="3"/>
      <c r="BN13332" s="3"/>
      <c r="BP13332" s="3"/>
    </row>
    <row r="13333" spans="1:68" x14ac:dyDescent="0.25">
      <c r="A13333" s="1"/>
      <c r="B13333" s="2"/>
      <c r="BJ13333" s="3"/>
      <c r="BL13333" s="3"/>
      <c r="BN13333" s="3"/>
      <c r="BP13333" s="3"/>
    </row>
    <row r="13334" spans="1:68" x14ac:dyDescent="0.25">
      <c r="A13334" s="1"/>
      <c r="B13334" s="2"/>
      <c r="BJ13334" s="3"/>
      <c r="BL13334" s="3"/>
      <c r="BN13334" s="3"/>
      <c r="BP13334" s="3"/>
    </row>
    <row r="13335" spans="1:68" x14ac:dyDescent="0.25">
      <c r="A13335" s="1"/>
      <c r="B13335" s="2"/>
      <c r="BJ13335" s="3"/>
      <c r="BL13335" s="3"/>
      <c r="BN13335" s="3"/>
      <c r="BP13335" s="3"/>
    </row>
    <row r="13336" spans="1:68" x14ac:dyDescent="0.25">
      <c r="A13336" s="1"/>
      <c r="B13336" s="2"/>
      <c r="BJ13336" s="3"/>
      <c r="BL13336" s="3"/>
      <c r="BN13336" s="3"/>
      <c r="BP13336" s="3"/>
    </row>
    <row r="13337" spans="1:68" x14ac:dyDescent="0.25">
      <c r="A13337" s="1"/>
      <c r="B13337" s="2"/>
      <c r="BJ13337" s="3"/>
      <c r="BL13337" s="3"/>
      <c r="BN13337" s="3"/>
      <c r="BP13337" s="3"/>
    </row>
    <row r="13338" spans="1:68" x14ac:dyDescent="0.25">
      <c r="A13338" s="1"/>
      <c r="B13338" s="2"/>
      <c r="BJ13338" s="3"/>
      <c r="BL13338" s="3"/>
      <c r="BN13338" s="3"/>
      <c r="BP13338" s="3"/>
    </row>
    <row r="13339" spans="1:68" x14ac:dyDescent="0.25">
      <c r="A13339" s="1"/>
      <c r="B13339" s="2"/>
      <c r="BJ13339" s="3"/>
      <c r="BL13339" s="3"/>
      <c r="BN13339" s="3"/>
      <c r="BP13339" s="3"/>
    </row>
    <row r="13340" spans="1:68" x14ac:dyDescent="0.25">
      <c r="A13340" s="1"/>
      <c r="B13340" s="2"/>
      <c r="BJ13340" s="3"/>
      <c r="BL13340" s="3"/>
      <c r="BN13340" s="3"/>
      <c r="BP13340" s="3"/>
    </row>
    <row r="13341" spans="1:68" x14ac:dyDescent="0.25">
      <c r="A13341" s="1"/>
      <c r="B13341" s="2"/>
      <c r="BJ13341" s="3"/>
      <c r="BL13341" s="3"/>
      <c r="BN13341" s="3"/>
      <c r="BP13341" s="3"/>
    </row>
    <row r="13342" spans="1:68" x14ac:dyDescent="0.25">
      <c r="A13342" s="1"/>
      <c r="B13342" s="2"/>
      <c r="BJ13342" s="3"/>
      <c r="BL13342" s="3"/>
      <c r="BN13342" s="3"/>
      <c r="BP13342" s="3"/>
    </row>
    <row r="13343" spans="1:68" x14ac:dyDescent="0.25">
      <c r="A13343" s="1"/>
      <c r="B13343" s="2"/>
      <c r="BJ13343" s="3"/>
      <c r="BL13343" s="3"/>
      <c r="BN13343" s="3"/>
      <c r="BP13343" s="3"/>
    </row>
    <row r="13344" spans="1:68" x14ac:dyDescent="0.25">
      <c r="A13344" s="1"/>
      <c r="B13344" s="2"/>
      <c r="BJ13344" s="3"/>
      <c r="BL13344" s="3"/>
      <c r="BN13344" s="3"/>
      <c r="BP13344" s="3"/>
    </row>
    <row r="13345" spans="1:68" x14ac:dyDescent="0.25">
      <c r="A13345" s="1"/>
      <c r="B13345" s="2"/>
      <c r="BJ13345" s="3"/>
      <c r="BL13345" s="3"/>
      <c r="BN13345" s="3"/>
      <c r="BP13345" s="3"/>
    </row>
    <row r="13346" spans="1:68" x14ac:dyDescent="0.25">
      <c r="A13346" s="1"/>
      <c r="B13346" s="2"/>
      <c r="BJ13346" s="3"/>
      <c r="BL13346" s="3"/>
      <c r="BN13346" s="3"/>
      <c r="BP13346" s="3"/>
    </row>
    <row r="13347" spans="1:68" x14ac:dyDescent="0.25">
      <c r="A13347" s="1"/>
      <c r="B13347" s="2"/>
      <c r="BJ13347" s="3"/>
      <c r="BL13347" s="3"/>
      <c r="BN13347" s="3"/>
      <c r="BP13347" s="3"/>
    </row>
    <row r="13348" spans="1:68" x14ac:dyDescent="0.25">
      <c r="A13348" s="1"/>
      <c r="B13348" s="2"/>
      <c r="BJ13348" s="3"/>
      <c r="BL13348" s="3"/>
      <c r="BN13348" s="3"/>
      <c r="BP13348" s="3"/>
    </row>
    <row r="13349" spans="1:68" x14ac:dyDescent="0.25">
      <c r="A13349" s="1"/>
      <c r="B13349" s="2"/>
      <c r="BJ13349" s="3"/>
      <c r="BL13349" s="3"/>
      <c r="BN13349" s="3"/>
      <c r="BP13349" s="3"/>
    </row>
    <row r="13350" spans="1:68" x14ac:dyDescent="0.25">
      <c r="A13350" s="1"/>
      <c r="B13350" s="2"/>
      <c r="BJ13350" s="3"/>
      <c r="BL13350" s="3"/>
      <c r="BN13350" s="3"/>
      <c r="BP13350" s="3"/>
    </row>
    <row r="13351" spans="1:68" x14ac:dyDescent="0.25">
      <c r="A13351" s="1"/>
      <c r="B13351" s="2"/>
      <c r="BJ13351" s="3"/>
      <c r="BL13351" s="3"/>
      <c r="BN13351" s="3"/>
      <c r="BP13351" s="3"/>
    </row>
    <row r="13352" spans="1:68" x14ac:dyDescent="0.25">
      <c r="A13352" s="1"/>
      <c r="B13352" s="2"/>
      <c r="BJ13352" s="3"/>
      <c r="BL13352" s="3"/>
      <c r="BN13352" s="3"/>
      <c r="BP13352" s="3"/>
    </row>
    <row r="13353" spans="1:68" x14ac:dyDescent="0.25">
      <c r="A13353" s="1"/>
      <c r="B13353" s="2"/>
      <c r="BJ13353" s="3"/>
      <c r="BL13353" s="3"/>
      <c r="BN13353" s="3"/>
      <c r="BP13353" s="3"/>
    </row>
    <row r="13354" spans="1:68" x14ac:dyDescent="0.25">
      <c r="A13354" s="1"/>
      <c r="B13354" s="2"/>
      <c r="BJ13354" s="3"/>
      <c r="BL13354" s="3"/>
      <c r="BN13354" s="3"/>
      <c r="BP13354" s="3"/>
    </row>
    <row r="13355" spans="1:68" x14ac:dyDescent="0.25">
      <c r="A13355" s="1"/>
      <c r="B13355" s="2"/>
      <c r="BJ13355" s="3"/>
      <c r="BL13355" s="3"/>
      <c r="BN13355" s="3"/>
      <c r="BP13355" s="3"/>
    </row>
    <row r="13356" spans="1:68" x14ac:dyDescent="0.25">
      <c r="A13356" s="1"/>
      <c r="B13356" s="2"/>
      <c r="BJ13356" s="3"/>
      <c r="BL13356" s="3"/>
      <c r="BN13356" s="3"/>
      <c r="BP13356" s="3"/>
    </row>
    <row r="13357" spans="1:68" x14ac:dyDescent="0.25">
      <c r="A13357" s="1"/>
      <c r="B13357" s="2"/>
      <c r="BJ13357" s="3"/>
      <c r="BL13357" s="3"/>
      <c r="BN13357" s="3"/>
      <c r="BP13357" s="3"/>
    </row>
    <row r="13358" spans="1:68" x14ac:dyDescent="0.25">
      <c r="A13358" s="1"/>
      <c r="B13358" s="2"/>
      <c r="BJ13358" s="3"/>
      <c r="BL13358" s="3"/>
      <c r="BN13358" s="3"/>
      <c r="BP13358" s="3"/>
    </row>
    <row r="13359" spans="1:68" x14ac:dyDescent="0.25">
      <c r="A13359" s="1"/>
      <c r="B13359" s="2"/>
      <c r="BJ13359" s="3"/>
      <c r="BL13359" s="3"/>
      <c r="BN13359" s="3"/>
      <c r="BP13359" s="3"/>
    </row>
    <row r="13360" spans="1:68" x14ac:dyDescent="0.25">
      <c r="A13360" s="1"/>
      <c r="B13360" s="2"/>
      <c r="BJ13360" s="3"/>
      <c r="BL13360" s="3"/>
      <c r="BN13360" s="3"/>
      <c r="BP13360" s="3"/>
    </row>
    <row r="13361" spans="1:68" x14ac:dyDescent="0.25">
      <c r="A13361" s="1"/>
      <c r="B13361" s="2"/>
      <c r="BJ13361" s="3"/>
      <c r="BL13361" s="3"/>
      <c r="BN13361" s="3"/>
      <c r="BP13361" s="3"/>
    </row>
    <row r="13362" spans="1:68" x14ac:dyDescent="0.25">
      <c r="A13362" s="1"/>
      <c r="B13362" s="2"/>
      <c r="BJ13362" s="3"/>
      <c r="BL13362" s="3"/>
      <c r="BN13362" s="3"/>
      <c r="BP13362" s="3"/>
    </row>
    <row r="13363" spans="1:68" x14ac:dyDescent="0.25">
      <c r="A13363" s="1"/>
      <c r="B13363" s="2"/>
      <c r="BJ13363" s="3"/>
      <c r="BL13363" s="3"/>
      <c r="BN13363" s="3"/>
      <c r="BP13363" s="3"/>
    </row>
    <row r="13364" spans="1:68" x14ac:dyDescent="0.25">
      <c r="A13364" s="1"/>
      <c r="B13364" s="2"/>
      <c r="BJ13364" s="3"/>
      <c r="BL13364" s="3"/>
      <c r="BN13364" s="3"/>
      <c r="BP13364" s="3"/>
    </row>
    <row r="13365" spans="1:68" x14ac:dyDescent="0.25">
      <c r="A13365" s="1"/>
      <c r="B13365" s="2"/>
      <c r="BJ13365" s="3"/>
      <c r="BL13365" s="3"/>
      <c r="BN13365" s="3"/>
      <c r="BP13365" s="3"/>
    </row>
    <row r="13366" spans="1:68" x14ac:dyDescent="0.25">
      <c r="A13366" s="1"/>
      <c r="B13366" s="2"/>
      <c r="BJ13366" s="3"/>
      <c r="BL13366" s="3"/>
      <c r="BN13366" s="3"/>
      <c r="BP13366" s="3"/>
    </row>
    <row r="13367" spans="1:68" x14ac:dyDescent="0.25">
      <c r="A13367" s="1"/>
      <c r="B13367" s="2"/>
      <c r="BJ13367" s="3"/>
      <c r="BL13367" s="3"/>
      <c r="BN13367" s="3"/>
      <c r="BP13367" s="3"/>
    </row>
    <row r="13368" spans="1:68" x14ac:dyDescent="0.25">
      <c r="A13368" s="1"/>
      <c r="B13368" s="2"/>
      <c r="BJ13368" s="3"/>
      <c r="BL13368" s="3"/>
      <c r="BN13368" s="3"/>
      <c r="BP13368" s="3"/>
    </row>
    <row r="13369" spans="1:68" x14ac:dyDescent="0.25">
      <c r="A13369" s="1"/>
      <c r="B13369" s="2"/>
      <c r="BJ13369" s="3"/>
      <c r="BL13369" s="3"/>
      <c r="BN13369" s="3"/>
      <c r="BP13369" s="3"/>
    </row>
    <row r="13370" spans="1:68" x14ac:dyDescent="0.25">
      <c r="A13370" s="1"/>
      <c r="B13370" s="2"/>
      <c r="BJ13370" s="3"/>
      <c r="BL13370" s="3"/>
      <c r="BN13370" s="3"/>
      <c r="BP13370" s="3"/>
    </row>
    <row r="13371" spans="1:68" x14ac:dyDescent="0.25">
      <c r="A13371" s="1"/>
      <c r="B13371" s="2"/>
      <c r="BJ13371" s="3"/>
      <c r="BL13371" s="3"/>
      <c r="BN13371" s="3"/>
      <c r="BP13371" s="3"/>
    </row>
    <row r="13372" spans="1:68" x14ac:dyDescent="0.25">
      <c r="A13372" s="1"/>
      <c r="B13372" s="2"/>
      <c r="BJ13372" s="3"/>
      <c r="BL13372" s="3"/>
      <c r="BN13372" s="3"/>
      <c r="BP13372" s="3"/>
    </row>
    <row r="13373" spans="1:68" x14ac:dyDescent="0.25">
      <c r="A13373" s="1"/>
      <c r="B13373" s="2"/>
      <c r="BJ13373" s="3"/>
      <c r="BL13373" s="3"/>
      <c r="BN13373" s="3"/>
      <c r="BP13373" s="3"/>
    </row>
    <row r="13374" spans="1:68" x14ac:dyDescent="0.25">
      <c r="A13374" s="1"/>
      <c r="B13374" s="2"/>
      <c r="BJ13374" s="3"/>
      <c r="BL13374" s="3"/>
      <c r="BN13374" s="3"/>
      <c r="BP13374" s="3"/>
    </row>
    <row r="13375" spans="1:68" x14ac:dyDescent="0.25">
      <c r="A13375" s="1"/>
      <c r="B13375" s="2"/>
      <c r="BJ13375" s="3"/>
      <c r="BL13375" s="3"/>
      <c r="BN13375" s="3"/>
      <c r="BP13375" s="3"/>
    </row>
    <row r="13376" spans="1:68" x14ac:dyDescent="0.25">
      <c r="A13376" s="1"/>
      <c r="B13376" s="2"/>
      <c r="BJ13376" s="3"/>
      <c r="BL13376" s="3"/>
      <c r="BN13376" s="3"/>
      <c r="BP13376" s="3"/>
    </row>
    <row r="13377" spans="1:68" x14ac:dyDescent="0.25">
      <c r="A13377" s="1"/>
      <c r="B13377" s="2"/>
      <c r="BJ13377" s="3"/>
      <c r="BL13377" s="3"/>
      <c r="BN13377" s="3"/>
      <c r="BP13377" s="3"/>
    </row>
    <row r="13378" spans="1:68" x14ac:dyDescent="0.25">
      <c r="A13378" s="1"/>
      <c r="B13378" s="2"/>
      <c r="BJ13378" s="3"/>
      <c r="BL13378" s="3"/>
      <c r="BN13378" s="3"/>
      <c r="BP13378" s="3"/>
    </row>
    <row r="13379" spans="1:68" x14ac:dyDescent="0.25">
      <c r="A13379" s="1"/>
      <c r="B13379" s="2"/>
      <c r="BJ13379" s="3"/>
      <c r="BL13379" s="3"/>
      <c r="BN13379" s="3"/>
      <c r="BP13379" s="3"/>
    </row>
    <row r="13380" spans="1:68" x14ac:dyDescent="0.25">
      <c r="A13380" s="1"/>
      <c r="B13380" s="2"/>
      <c r="BJ13380" s="3"/>
      <c r="BL13380" s="3"/>
      <c r="BN13380" s="3"/>
      <c r="BP13380" s="3"/>
    </row>
    <row r="13381" spans="1:68" x14ac:dyDescent="0.25">
      <c r="A13381" s="1"/>
      <c r="B13381" s="2"/>
      <c r="BJ13381" s="3"/>
      <c r="BL13381" s="3"/>
      <c r="BN13381" s="3"/>
      <c r="BP13381" s="3"/>
    </row>
    <row r="13382" spans="1:68" x14ac:dyDescent="0.25">
      <c r="A13382" s="1"/>
      <c r="B13382" s="2"/>
      <c r="BJ13382" s="3"/>
      <c r="BL13382" s="3"/>
      <c r="BN13382" s="3"/>
      <c r="BP13382" s="3"/>
    </row>
    <row r="13383" spans="1:68" x14ac:dyDescent="0.25">
      <c r="A13383" s="1"/>
      <c r="B13383" s="2"/>
      <c r="BJ13383" s="3"/>
      <c r="BL13383" s="3"/>
      <c r="BN13383" s="3"/>
      <c r="BP13383" s="3"/>
    </row>
    <row r="13384" spans="1:68" x14ac:dyDescent="0.25">
      <c r="A13384" s="1"/>
      <c r="B13384" s="2"/>
      <c r="BJ13384" s="3"/>
      <c r="BL13384" s="3"/>
      <c r="BN13384" s="3"/>
      <c r="BP13384" s="3"/>
    </row>
    <row r="13385" spans="1:68" x14ac:dyDescent="0.25">
      <c r="A13385" s="1"/>
      <c r="B13385" s="2"/>
      <c r="BJ13385" s="3"/>
      <c r="BL13385" s="3"/>
      <c r="BN13385" s="3"/>
      <c r="BP13385" s="3"/>
    </row>
    <row r="13386" spans="1:68" x14ac:dyDescent="0.25">
      <c r="A13386" s="1"/>
      <c r="B13386" s="2"/>
      <c r="BJ13386" s="3"/>
      <c r="BL13386" s="3"/>
      <c r="BN13386" s="3"/>
      <c r="BP13386" s="3"/>
    </row>
    <row r="13387" spans="1:68" x14ac:dyDescent="0.25">
      <c r="A13387" s="1"/>
      <c r="B13387" s="2"/>
      <c r="BJ13387" s="3"/>
      <c r="BL13387" s="3"/>
      <c r="BN13387" s="3"/>
      <c r="BP13387" s="3"/>
    </row>
    <row r="13388" spans="1:68" x14ac:dyDescent="0.25">
      <c r="A13388" s="1"/>
      <c r="B13388" s="2"/>
      <c r="BJ13388" s="3"/>
      <c r="BL13388" s="3"/>
      <c r="BN13388" s="3"/>
      <c r="BP13388" s="3"/>
    </row>
    <row r="13389" spans="1:68" x14ac:dyDescent="0.25">
      <c r="A13389" s="1"/>
      <c r="B13389" s="2"/>
      <c r="BJ13389" s="3"/>
      <c r="BL13389" s="3"/>
      <c r="BN13389" s="3"/>
      <c r="BP13389" s="3"/>
    </row>
    <row r="13390" spans="1:68" x14ac:dyDescent="0.25">
      <c r="A13390" s="1"/>
      <c r="B13390" s="2"/>
      <c r="BJ13390" s="3"/>
      <c r="BL13390" s="3"/>
      <c r="BN13390" s="3"/>
      <c r="BP13390" s="3"/>
    </row>
    <row r="13391" spans="1:68" x14ac:dyDescent="0.25">
      <c r="A13391" s="1"/>
      <c r="B13391" s="2"/>
      <c r="BJ13391" s="3"/>
      <c r="BL13391" s="3"/>
      <c r="BN13391" s="3"/>
      <c r="BP13391" s="3"/>
    </row>
    <row r="13392" spans="1:68" x14ac:dyDescent="0.25">
      <c r="A13392" s="1"/>
      <c r="B13392" s="2"/>
      <c r="BJ13392" s="3"/>
      <c r="BL13392" s="3"/>
      <c r="BN13392" s="3"/>
      <c r="BP13392" s="3"/>
    </row>
    <row r="13393" spans="1:68" x14ac:dyDescent="0.25">
      <c r="A13393" s="1"/>
      <c r="B13393" s="2"/>
      <c r="BJ13393" s="3"/>
      <c r="BL13393" s="3"/>
      <c r="BN13393" s="3"/>
      <c r="BP13393" s="3"/>
    </row>
    <row r="13394" spans="1:68" x14ac:dyDescent="0.25">
      <c r="A13394" s="1"/>
      <c r="B13394" s="2"/>
      <c r="BJ13394" s="3"/>
      <c r="BL13394" s="3"/>
      <c r="BN13394" s="3"/>
      <c r="BP13394" s="3"/>
    </row>
    <row r="13395" spans="1:68" x14ac:dyDescent="0.25">
      <c r="A13395" s="1"/>
      <c r="B13395" s="2"/>
      <c r="BJ13395" s="3"/>
      <c r="BL13395" s="3"/>
      <c r="BN13395" s="3"/>
      <c r="BP13395" s="3"/>
    </row>
    <row r="13396" spans="1:68" x14ac:dyDescent="0.25">
      <c r="A13396" s="1"/>
      <c r="B13396" s="2"/>
      <c r="BJ13396" s="3"/>
      <c r="BL13396" s="3"/>
      <c r="BN13396" s="3"/>
      <c r="BP13396" s="3"/>
    </row>
    <row r="13397" spans="1:68" x14ac:dyDescent="0.25">
      <c r="A13397" s="1"/>
      <c r="B13397" s="2"/>
      <c r="BJ13397" s="3"/>
      <c r="BL13397" s="3"/>
      <c r="BN13397" s="3"/>
      <c r="BP13397" s="3"/>
    </row>
    <row r="13398" spans="1:68" x14ac:dyDescent="0.25">
      <c r="A13398" s="1"/>
      <c r="B13398" s="2"/>
      <c r="BJ13398" s="3"/>
      <c r="BL13398" s="3"/>
      <c r="BN13398" s="3"/>
      <c r="BP13398" s="3"/>
    </row>
    <row r="13399" spans="1:68" x14ac:dyDescent="0.25">
      <c r="A13399" s="1"/>
      <c r="B13399" s="2"/>
      <c r="BJ13399" s="3"/>
      <c r="BL13399" s="3"/>
      <c r="BN13399" s="3"/>
      <c r="BP13399" s="3"/>
    </row>
    <row r="13400" spans="1:68" x14ac:dyDescent="0.25">
      <c r="A13400" s="1"/>
      <c r="B13400" s="2"/>
      <c r="BJ13400" s="3"/>
      <c r="BL13400" s="3"/>
      <c r="BN13400" s="3"/>
      <c r="BP13400" s="3"/>
    </row>
    <row r="13401" spans="1:68" x14ac:dyDescent="0.25">
      <c r="A13401" s="1"/>
      <c r="B13401" s="2"/>
      <c r="BJ13401" s="3"/>
      <c r="BL13401" s="3"/>
      <c r="BN13401" s="3"/>
      <c r="BP13401" s="3"/>
    </row>
    <row r="13402" spans="1:68" x14ac:dyDescent="0.25">
      <c r="A13402" s="1"/>
      <c r="B13402" s="2"/>
      <c r="BJ13402" s="3"/>
      <c r="BL13402" s="3"/>
      <c r="BN13402" s="3"/>
      <c r="BP13402" s="3"/>
    </row>
    <row r="13403" spans="1:68" x14ac:dyDescent="0.25">
      <c r="A13403" s="1"/>
      <c r="B13403" s="2"/>
      <c r="BJ13403" s="3"/>
      <c r="BL13403" s="3"/>
      <c r="BN13403" s="3"/>
      <c r="BP13403" s="3"/>
    </row>
    <row r="13404" spans="1:68" x14ac:dyDescent="0.25">
      <c r="A13404" s="1"/>
      <c r="B13404" s="2"/>
      <c r="BJ13404" s="3"/>
      <c r="BL13404" s="3"/>
      <c r="BN13404" s="3"/>
      <c r="BP13404" s="3"/>
    </row>
    <row r="13405" spans="1:68" x14ac:dyDescent="0.25">
      <c r="A13405" s="1"/>
      <c r="B13405" s="2"/>
      <c r="BJ13405" s="3"/>
      <c r="BL13405" s="3"/>
      <c r="BN13405" s="3"/>
      <c r="BP13405" s="3"/>
    </row>
    <row r="13406" spans="1:68" x14ac:dyDescent="0.25">
      <c r="A13406" s="1"/>
      <c r="B13406" s="2"/>
      <c r="BJ13406" s="3"/>
      <c r="BL13406" s="3"/>
      <c r="BN13406" s="3"/>
      <c r="BP13406" s="3"/>
    </row>
    <row r="13407" spans="1:68" x14ac:dyDescent="0.25">
      <c r="A13407" s="1"/>
      <c r="B13407" s="2"/>
      <c r="BJ13407" s="3"/>
      <c r="BL13407" s="3"/>
      <c r="BN13407" s="3"/>
      <c r="BP13407" s="3"/>
    </row>
    <row r="13408" spans="1:68" x14ac:dyDescent="0.25">
      <c r="A13408" s="1"/>
      <c r="B13408" s="2"/>
      <c r="BJ13408" s="3"/>
      <c r="BL13408" s="3"/>
      <c r="BN13408" s="3"/>
      <c r="BP13408" s="3"/>
    </row>
    <row r="13409" spans="1:68" x14ac:dyDescent="0.25">
      <c r="A13409" s="1"/>
      <c r="B13409" s="2"/>
      <c r="BJ13409" s="3"/>
      <c r="BL13409" s="3"/>
      <c r="BN13409" s="3"/>
      <c r="BP13409" s="3"/>
    </row>
    <row r="13410" spans="1:68" x14ac:dyDescent="0.25">
      <c r="A13410" s="1"/>
      <c r="B13410" s="2"/>
      <c r="BJ13410" s="3"/>
      <c r="BL13410" s="3"/>
      <c r="BN13410" s="3"/>
      <c r="BP13410" s="3"/>
    </row>
    <row r="13411" spans="1:68" x14ac:dyDescent="0.25">
      <c r="A13411" s="1"/>
      <c r="B13411" s="2"/>
      <c r="BJ13411" s="3"/>
      <c r="BL13411" s="3"/>
      <c r="BN13411" s="3"/>
      <c r="BP13411" s="3"/>
    </row>
    <row r="13412" spans="1:68" x14ac:dyDescent="0.25">
      <c r="A13412" s="1"/>
      <c r="B13412" s="2"/>
      <c r="BJ13412" s="3"/>
      <c r="BL13412" s="3"/>
      <c r="BN13412" s="3"/>
      <c r="BP13412" s="3"/>
    </row>
    <row r="13413" spans="1:68" x14ac:dyDescent="0.25">
      <c r="A13413" s="1"/>
      <c r="B13413" s="2"/>
      <c r="BJ13413" s="3"/>
      <c r="BL13413" s="3"/>
      <c r="BN13413" s="3"/>
      <c r="BP13413" s="3"/>
    </row>
    <row r="13414" spans="1:68" x14ac:dyDescent="0.25">
      <c r="A13414" s="1"/>
      <c r="B13414" s="2"/>
      <c r="BJ13414" s="3"/>
      <c r="BL13414" s="3"/>
      <c r="BN13414" s="3"/>
      <c r="BP13414" s="3"/>
    </row>
    <row r="13415" spans="1:68" x14ac:dyDescent="0.25">
      <c r="A13415" s="1"/>
      <c r="B13415" s="2"/>
      <c r="BJ13415" s="3"/>
      <c r="BL13415" s="3"/>
      <c r="BN13415" s="3"/>
      <c r="BP13415" s="3"/>
    </row>
    <row r="13416" spans="1:68" x14ac:dyDescent="0.25">
      <c r="A13416" s="1"/>
      <c r="B13416" s="2"/>
      <c r="BJ13416" s="3"/>
      <c r="BL13416" s="3"/>
      <c r="BN13416" s="3"/>
      <c r="BP13416" s="3"/>
    </row>
    <row r="13417" spans="1:68" x14ac:dyDescent="0.25">
      <c r="A13417" s="1"/>
      <c r="B13417" s="2"/>
      <c r="BJ13417" s="3"/>
      <c r="BL13417" s="3"/>
      <c r="BN13417" s="3"/>
      <c r="BP13417" s="3"/>
    </row>
    <row r="13418" spans="1:68" x14ac:dyDescent="0.25">
      <c r="A13418" s="1"/>
      <c r="B13418" s="2"/>
      <c r="BJ13418" s="3"/>
      <c r="BL13418" s="3"/>
      <c r="BN13418" s="3"/>
      <c r="BP13418" s="3"/>
    </row>
    <row r="13419" spans="1:68" x14ac:dyDescent="0.25">
      <c r="A13419" s="1"/>
      <c r="B13419" s="2"/>
      <c r="BJ13419" s="3"/>
      <c r="BL13419" s="3"/>
      <c r="BN13419" s="3"/>
      <c r="BP13419" s="3"/>
    </row>
    <row r="13420" spans="1:68" x14ac:dyDescent="0.25">
      <c r="A13420" s="1"/>
      <c r="B13420" s="2"/>
      <c r="BJ13420" s="3"/>
      <c r="BL13420" s="3"/>
      <c r="BN13420" s="3"/>
      <c r="BP13420" s="3"/>
    </row>
    <row r="13421" spans="1:68" x14ac:dyDescent="0.25">
      <c r="A13421" s="1"/>
      <c r="B13421" s="2"/>
      <c r="BJ13421" s="3"/>
      <c r="BL13421" s="3"/>
      <c r="BN13421" s="3"/>
      <c r="BP13421" s="3"/>
    </row>
    <row r="13422" spans="1:68" x14ac:dyDescent="0.25">
      <c r="A13422" s="1"/>
      <c r="B13422" s="2"/>
      <c r="BJ13422" s="3"/>
      <c r="BL13422" s="3"/>
      <c r="BN13422" s="3"/>
      <c r="BP13422" s="3"/>
    </row>
    <row r="13423" spans="1:68" x14ac:dyDescent="0.25">
      <c r="A13423" s="1"/>
      <c r="B13423" s="2"/>
      <c r="BJ13423" s="3"/>
      <c r="BL13423" s="3"/>
      <c r="BN13423" s="3"/>
      <c r="BP13423" s="3"/>
    </row>
    <row r="13424" spans="1:68" x14ac:dyDescent="0.25">
      <c r="A13424" s="1"/>
      <c r="B13424" s="2"/>
      <c r="BJ13424" s="3"/>
      <c r="BL13424" s="3"/>
      <c r="BN13424" s="3"/>
      <c r="BP13424" s="3"/>
    </row>
    <row r="13425" spans="1:68" x14ac:dyDescent="0.25">
      <c r="A13425" s="1"/>
      <c r="B13425" s="2"/>
      <c r="BJ13425" s="3"/>
      <c r="BL13425" s="3"/>
      <c r="BN13425" s="3"/>
      <c r="BP13425" s="3"/>
    </row>
    <row r="13426" spans="1:68" x14ac:dyDescent="0.25">
      <c r="A13426" s="1"/>
      <c r="B13426" s="2"/>
      <c r="BJ13426" s="3"/>
      <c r="BL13426" s="3"/>
      <c r="BN13426" s="3"/>
      <c r="BP13426" s="3"/>
    </row>
    <row r="13427" spans="1:68" x14ac:dyDescent="0.25">
      <c r="A13427" s="1"/>
      <c r="B13427" s="2"/>
      <c r="BJ13427" s="3"/>
      <c r="BL13427" s="3"/>
      <c r="BN13427" s="3"/>
      <c r="BP13427" s="3"/>
    </row>
    <row r="13428" spans="1:68" x14ac:dyDescent="0.25">
      <c r="A13428" s="1"/>
      <c r="B13428" s="2"/>
      <c r="BJ13428" s="3"/>
      <c r="BL13428" s="3"/>
      <c r="BN13428" s="3"/>
      <c r="BP13428" s="3"/>
    </row>
    <row r="13429" spans="1:68" x14ac:dyDescent="0.25">
      <c r="A13429" s="1"/>
      <c r="B13429" s="2"/>
      <c r="BJ13429" s="3"/>
      <c r="BL13429" s="3"/>
      <c r="BN13429" s="3"/>
      <c r="BP13429" s="3"/>
    </row>
    <row r="13430" spans="1:68" x14ac:dyDescent="0.25">
      <c r="A13430" s="1"/>
      <c r="B13430" s="2"/>
      <c r="BJ13430" s="3"/>
      <c r="BL13430" s="3"/>
      <c r="BN13430" s="3"/>
      <c r="BP13430" s="3"/>
    </row>
    <row r="13431" spans="1:68" x14ac:dyDescent="0.25">
      <c r="A13431" s="1"/>
      <c r="B13431" s="2"/>
      <c r="BJ13431" s="3"/>
      <c r="BL13431" s="3"/>
      <c r="BN13431" s="3"/>
      <c r="BP13431" s="3"/>
    </row>
    <row r="13432" spans="1:68" x14ac:dyDescent="0.25">
      <c r="A13432" s="1"/>
      <c r="B13432" s="2"/>
      <c r="BJ13432" s="3"/>
      <c r="BL13432" s="3"/>
      <c r="BN13432" s="3"/>
      <c r="BP13432" s="3"/>
    </row>
    <row r="13433" spans="1:68" x14ac:dyDescent="0.25">
      <c r="A13433" s="1"/>
      <c r="B13433" s="2"/>
      <c r="BJ13433" s="3"/>
      <c r="BL13433" s="3"/>
      <c r="BN13433" s="3"/>
      <c r="BP13433" s="3"/>
    </row>
    <row r="13434" spans="1:68" x14ac:dyDescent="0.25">
      <c r="A13434" s="1"/>
      <c r="B13434" s="2"/>
      <c r="BJ13434" s="3"/>
      <c r="BL13434" s="3"/>
      <c r="BN13434" s="3"/>
      <c r="BP13434" s="3"/>
    </row>
    <row r="13435" spans="1:68" x14ac:dyDescent="0.25">
      <c r="A13435" s="1"/>
      <c r="B13435" s="2"/>
      <c r="BJ13435" s="3"/>
      <c r="BL13435" s="3"/>
      <c r="BN13435" s="3"/>
      <c r="BP13435" s="3"/>
    </row>
    <row r="13436" spans="1:68" x14ac:dyDescent="0.25">
      <c r="A13436" s="1"/>
      <c r="B13436" s="2"/>
      <c r="BJ13436" s="3"/>
      <c r="BL13436" s="3"/>
      <c r="BN13436" s="3"/>
      <c r="BP13436" s="3"/>
    </row>
    <row r="13437" spans="1:68" x14ac:dyDescent="0.25">
      <c r="A13437" s="1"/>
      <c r="B13437" s="2"/>
      <c r="BJ13437" s="3"/>
      <c r="BL13437" s="3"/>
      <c r="BN13437" s="3"/>
      <c r="BP13437" s="3"/>
    </row>
    <row r="13438" spans="1:68" x14ac:dyDescent="0.25">
      <c r="A13438" s="1"/>
      <c r="B13438" s="2"/>
      <c r="BJ13438" s="3"/>
      <c r="BL13438" s="3"/>
      <c r="BN13438" s="3"/>
      <c r="BP13438" s="3"/>
    </row>
    <row r="13439" spans="1:68" x14ac:dyDescent="0.25">
      <c r="A13439" s="1"/>
      <c r="B13439" s="2"/>
      <c r="BJ13439" s="3"/>
      <c r="BL13439" s="3"/>
      <c r="BN13439" s="3"/>
      <c r="BP13439" s="3"/>
    </row>
    <row r="13440" spans="1:68" x14ac:dyDescent="0.25">
      <c r="A13440" s="1"/>
      <c r="B13440" s="2"/>
      <c r="BJ13440" s="3"/>
      <c r="BL13440" s="3"/>
      <c r="BN13440" s="3"/>
      <c r="BP13440" s="3"/>
    </row>
    <row r="13441" spans="1:68" x14ac:dyDescent="0.25">
      <c r="A13441" s="1"/>
      <c r="B13441" s="2"/>
      <c r="BJ13441" s="3"/>
      <c r="BL13441" s="3"/>
      <c r="BN13441" s="3"/>
      <c r="BP13441" s="3"/>
    </row>
    <row r="13442" spans="1:68" x14ac:dyDescent="0.25">
      <c r="A13442" s="1"/>
      <c r="B13442" s="2"/>
      <c r="BJ13442" s="3"/>
      <c r="BL13442" s="3"/>
      <c r="BN13442" s="3"/>
      <c r="BP13442" s="3"/>
    </row>
    <row r="13443" spans="1:68" x14ac:dyDescent="0.25">
      <c r="A13443" s="1"/>
      <c r="B13443" s="2"/>
      <c r="BJ13443" s="3"/>
      <c r="BL13443" s="3"/>
      <c r="BN13443" s="3"/>
      <c r="BP13443" s="3"/>
    </row>
    <row r="13444" spans="1:68" x14ac:dyDescent="0.25">
      <c r="A13444" s="1"/>
      <c r="B13444" s="2"/>
      <c r="BJ13444" s="3"/>
      <c r="BL13444" s="3"/>
      <c r="BN13444" s="3"/>
      <c r="BP13444" s="3"/>
    </row>
    <row r="13445" spans="1:68" x14ac:dyDescent="0.25">
      <c r="A13445" s="1"/>
      <c r="B13445" s="2"/>
      <c r="BJ13445" s="3"/>
      <c r="BL13445" s="3"/>
      <c r="BN13445" s="3"/>
      <c r="BP13445" s="3"/>
    </row>
    <row r="13446" spans="1:68" x14ac:dyDescent="0.25">
      <c r="A13446" s="1"/>
      <c r="B13446" s="2"/>
      <c r="BJ13446" s="3"/>
      <c r="BL13446" s="3"/>
      <c r="BN13446" s="3"/>
      <c r="BP13446" s="3"/>
    </row>
    <row r="13447" spans="1:68" x14ac:dyDescent="0.25">
      <c r="A13447" s="1"/>
      <c r="B13447" s="2"/>
      <c r="BJ13447" s="3"/>
      <c r="BL13447" s="3"/>
      <c r="BN13447" s="3"/>
      <c r="BP13447" s="3"/>
    </row>
    <row r="13448" spans="1:68" x14ac:dyDescent="0.25">
      <c r="A13448" s="1"/>
      <c r="B13448" s="2"/>
      <c r="BJ13448" s="3"/>
      <c r="BL13448" s="3"/>
      <c r="BN13448" s="3"/>
      <c r="BP13448" s="3"/>
    </row>
    <row r="13449" spans="1:68" x14ac:dyDescent="0.25">
      <c r="A13449" s="1"/>
      <c r="B13449" s="2"/>
      <c r="BJ13449" s="3"/>
      <c r="BL13449" s="3"/>
      <c r="BN13449" s="3"/>
      <c r="BP13449" s="3"/>
    </row>
    <row r="13450" spans="1:68" x14ac:dyDescent="0.25">
      <c r="A13450" s="1"/>
      <c r="B13450" s="2"/>
      <c r="BJ13450" s="3"/>
      <c r="BL13450" s="3"/>
      <c r="BN13450" s="3"/>
      <c r="BP13450" s="3"/>
    </row>
    <row r="13451" spans="1:68" x14ac:dyDescent="0.25">
      <c r="A13451" s="1"/>
      <c r="B13451" s="2"/>
      <c r="BJ13451" s="3"/>
      <c r="BL13451" s="3"/>
      <c r="BN13451" s="3"/>
      <c r="BP13451" s="3"/>
    </row>
    <row r="13452" spans="1:68" x14ac:dyDescent="0.25">
      <c r="A13452" s="1"/>
      <c r="B13452" s="2"/>
      <c r="BJ13452" s="3"/>
      <c r="BL13452" s="3"/>
      <c r="BN13452" s="3"/>
      <c r="BP13452" s="3"/>
    </row>
    <row r="13453" spans="1:68" x14ac:dyDescent="0.25">
      <c r="A13453" s="1"/>
      <c r="B13453" s="2"/>
      <c r="BJ13453" s="3"/>
      <c r="BL13453" s="3"/>
      <c r="BN13453" s="3"/>
      <c r="BP13453" s="3"/>
    </row>
    <row r="13454" spans="1:68" x14ac:dyDescent="0.25">
      <c r="A13454" s="1"/>
      <c r="B13454" s="2"/>
      <c r="BJ13454" s="3"/>
      <c r="BL13454" s="3"/>
      <c r="BN13454" s="3"/>
      <c r="BP13454" s="3"/>
    </row>
    <row r="13455" spans="1:68" x14ac:dyDescent="0.25">
      <c r="A13455" s="1"/>
      <c r="B13455" s="2"/>
      <c r="BJ13455" s="3"/>
      <c r="BL13455" s="3"/>
      <c r="BN13455" s="3"/>
      <c r="BP13455" s="3"/>
    </row>
    <row r="13456" spans="1:68" x14ac:dyDescent="0.25">
      <c r="A13456" s="1"/>
      <c r="B13456" s="2"/>
      <c r="BJ13456" s="3"/>
      <c r="BL13456" s="3"/>
      <c r="BN13456" s="3"/>
      <c r="BP13456" s="3"/>
    </row>
    <row r="13457" spans="1:68" x14ac:dyDescent="0.25">
      <c r="A13457" s="1"/>
      <c r="B13457" s="2"/>
      <c r="BJ13457" s="3"/>
      <c r="BL13457" s="3"/>
      <c r="BN13457" s="3"/>
      <c r="BP13457" s="3"/>
    </row>
    <row r="13458" spans="1:68" x14ac:dyDescent="0.25">
      <c r="A13458" s="1"/>
      <c r="B13458" s="2"/>
      <c r="BJ13458" s="3"/>
      <c r="BL13458" s="3"/>
      <c r="BN13458" s="3"/>
      <c r="BP13458" s="3"/>
    </row>
    <row r="13459" spans="1:68" x14ac:dyDescent="0.25">
      <c r="A13459" s="1"/>
      <c r="B13459" s="2"/>
      <c r="BJ13459" s="3"/>
      <c r="BL13459" s="3"/>
      <c r="BN13459" s="3"/>
      <c r="BP13459" s="3"/>
    </row>
    <row r="13460" spans="1:68" x14ac:dyDescent="0.25">
      <c r="A13460" s="1"/>
      <c r="B13460" s="2"/>
      <c r="BJ13460" s="3"/>
      <c r="BL13460" s="3"/>
      <c r="BN13460" s="3"/>
      <c r="BP13460" s="3"/>
    </row>
    <row r="13461" spans="1:68" x14ac:dyDescent="0.25">
      <c r="A13461" s="1"/>
      <c r="B13461" s="2"/>
      <c r="BJ13461" s="3"/>
      <c r="BL13461" s="3"/>
      <c r="BN13461" s="3"/>
      <c r="BP13461" s="3"/>
    </row>
    <row r="13462" spans="1:68" x14ac:dyDescent="0.25">
      <c r="A13462" s="1"/>
      <c r="B13462" s="2"/>
      <c r="BJ13462" s="3"/>
      <c r="BL13462" s="3"/>
      <c r="BN13462" s="3"/>
      <c r="BP13462" s="3"/>
    </row>
    <row r="13463" spans="1:68" x14ac:dyDescent="0.25">
      <c r="A13463" s="1"/>
      <c r="B13463" s="2"/>
      <c r="BJ13463" s="3"/>
      <c r="BL13463" s="3"/>
      <c r="BN13463" s="3"/>
      <c r="BP13463" s="3"/>
    </row>
    <row r="13464" spans="1:68" x14ac:dyDescent="0.25">
      <c r="A13464" s="1"/>
      <c r="B13464" s="2"/>
      <c r="BJ13464" s="3"/>
      <c r="BL13464" s="3"/>
      <c r="BN13464" s="3"/>
      <c r="BP13464" s="3"/>
    </row>
    <row r="13465" spans="1:68" x14ac:dyDescent="0.25">
      <c r="A13465" s="1"/>
      <c r="B13465" s="2"/>
      <c r="BJ13465" s="3"/>
      <c r="BL13465" s="3"/>
      <c r="BN13465" s="3"/>
      <c r="BP13465" s="3"/>
    </row>
    <row r="13466" spans="1:68" x14ac:dyDescent="0.25">
      <c r="A13466" s="1"/>
      <c r="B13466" s="2"/>
      <c r="BJ13466" s="3"/>
      <c r="BL13466" s="3"/>
      <c r="BN13466" s="3"/>
      <c r="BP13466" s="3"/>
    </row>
    <row r="13467" spans="1:68" x14ac:dyDescent="0.25">
      <c r="A13467" s="1"/>
      <c r="B13467" s="2"/>
      <c r="BJ13467" s="3"/>
      <c r="BL13467" s="3"/>
      <c r="BN13467" s="3"/>
      <c r="BP13467" s="3"/>
    </row>
    <row r="13468" spans="1:68" x14ac:dyDescent="0.25">
      <c r="A13468" s="1"/>
      <c r="B13468" s="2"/>
      <c r="BJ13468" s="3"/>
      <c r="BL13468" s="3"/>
      <c r="BN13468" s="3"/>
      <c r="BP13468" s="3"/>
    </row>
    <row r="13469" spans="1:68" x14ac:dyDescent="0.25">
      <c r="A13469" s="1"/>
      <c r="B13469" s="2"/>
      <c r="BJ13469" s="3"/>
      <c r="BL13469" s="3"/>
      <c r="BN13469" s="3"/>
      <c r="BP13469" s="3"/>
    </row>
    <row r="13470" spans="1:68" x14ac:dyDescent="0.25">
      <c r="A13470" s="1"/>
      <c r="B13470" s="2"/>
      <c r="BJ13470" s="3"/>
      <c r="BL13470" s="3"/>
      <c r="BN13470" s="3"/>
      <c r="BP13470" s="3"/>
    </row>
    <row r="13471" spans="1:68" x14ac:dyDescent="0.25">
      <c r="A13471" s="1"/>
      <c r="B13471" s="2"/>
      <c r="BJ13471" s="3"/>
      <c r="BL13471" s="3"/>
      <c r="BN13471" s="3"/>
      <c r="BP13471" s="3"/>
    </row>
    <row r="13472" spans="1:68" x14ac:dyDescent="0.25">
      <c r="A13472" s="1"/>
      <c r="B13472" s="2"/>
      <c r="BJ13472" s="3"/>
      <c r="BL13472" s="3"/>
      <c r="BN13472" s="3"/>
      <c r="BP13472" s="3"/>
    </row>
    <row r="13473" spans="1:68" x14ac:dyDescent="0.25">
      <c r="A13473" s="1"/>
      <c r="B13473" s="2"/>
      <c r="BJ13473" s="3"/>
      <c r="BL13473" s="3"/>
      <c r="BN13473" s="3"/>
      <c r="BP13473" s="3"/>
    </row>
    <row r="13474" spans="1:68" x14ac:dyDescent="0.25">
      <c r="A13474" s="1"/>
      <c r="B13474" s="2"/>
      <c r="BJ13474" s="3"/>
      <c r="BL13474" s="3"/>
      <c r="BN13474" s="3"/>
      <c r="BP13474" s="3"/>
    </row>
    <row r="13475" spans="1:68" x14ac:dyDescent="0.25">
      <c r="A13475" s="1"/>
      <c r="B13475" s="2"/>
      <c r="BJ13475" s="3"/>
      <c r="BL13475" s="3"/>
      <c r="BN13475" s="3"/>
      <c r="BP13475" s="3"/>
    </row>
    <row r="13476" spans="1:68" x14ac:dyDescent="0.25">
      <c r="A13476" s="1"/>
      <c r="B13476" s="2"/>
      <c r="BJ13476" s="3"/>
      <c r="BL13476" s="3"/>
      <c r="BN13476" s="3"/>
      <c r="BP13476" s="3"/>
    </row>
    <row r="13477" spans="1:68" x14ac:dyDescent="0.25">
      <c r="A13477" s="1"/>
      <c r="B13477" s="2"/>
      <c r="BJ13477" s="3"/>
      <c r="BL13477" s="3"/>
      <c r="BN13477" s="3"/>
      <c r="BP13477" s="3"/>
    </row>
    <row r="13478" spans="1:68" x14ac:dyDescent="0.25">
      <c r="A13478" s="1"/>
      <c r="B13478" s="2"/>
      <c r="BJ13478" s="3"/>
      <c r="BL13478" s="3"/>
      <c r="BN13478" s="3"/>
      <c r="BP13478" s="3"/>
    </row>
    <row r="13479" spans="1:68" x14ac:dyDescent="0.25">
      <c r="A13479" s="1"/>
      <c r="B13479" s="2"/>
      <c r="BJ13479" s="3"/>
      <c r="BL13479" s="3"/>
      <c r="BN13479" s="3"/>
      <c r="BP13479" s="3"/>
    </row>
    <row r="13480" spans="1:68" x14ac:dyDescent="0.25">
      <c r="A13480" s="1"/>
      <c r="B13480" s="2"/>
      <c r="BJ13480" s="3"/>
      <c r="BL13480" s="3"/>
      <c r="BN13480" s="3"/>
      <c r="BP13480" s="3"/>
    </row>
    <row r="13481" spans="1:68" x14ac:dyDescent="0.25">
      <c r="A13481" s="1"/>
      <c r="B13481" s="2"/>
      <c r="BJ13481" s="3"/>
      <c r="BL13481" s="3"/>
      <c r="BN13481" s="3"/>
      <c r="BP13481" s="3"/>
    </row>
    <row r="13482" spans="1:68" x14ac:dyDescent="0.25">
      <c r="A13482" s="1"/>
      <c r="B13482" s="2"/>
      <c r="BJ13482" s="3"/>
      <c r="BL13482" s="3"/>
      <c r="BN13482" s="3"/>
      <c r="BP13482" s="3"/>
    </row>
    <row r="13483" spans="1:68" x14ac:dyDescent="0.25">
      <c r="A13483" s="1"/>
      <c r="B13483" s="2"/>
      <c r="BJ13483" s="3"/>
      <c r="BL13483" s="3"/>
      <c r="BN13483" s="3"/>
      <c r="BP13483" s="3"/>
    </row>
    <row r="13484" spans="1:68" x14ac:dyDescent="0.25">
      <c r="A13484" s="1"/>
      <c r="B13484" s="2"/>
      <c r="BJ13484" s="3"/>
      <c r="BL13484" s="3"/>
      <c r="BN13484" s="3"/>
      <c r="BP13484" s="3"/>
    </row>
    <row r="13485" spans="1:68" x14ac:dyDescent="0.25">
      <c r="A13485" s="1"/>
      <c r="B13485" s="2"/>
      <c r="BJ13485" s="3"/>
      <c r="BL13485" s="3"/>
      <c r="BN13485" s="3"/>
      <c r="BP13485" s="3"/>
    </row>
    <row r="13486" spans="1:68" x14ac:dyDescent="0.25">
      <c r="A13486" s="1"/>
      <c r="B13486" s="2"/>
      <c r="BJ13486" s="3"/>
      <c r="BL13486" s="3"/>
      <c r="BN13486" s="3"/>
      <c r="BP13486" s="3"/>
    </row>
    <row r="13487" spans="1:68" x14ac:dyDescent="0.25">
      <c r="A13487" s="1"/>
      <c r="B13487" s="2"/>
      <c r="BJ13487" s="3"/>
      <c r="BL13487" s="3"/>
      <c r="BN13487" s="3"/>
      <c r="BP13487" s="3"/>
    </row>
    <row r="13488" spans="1:68" x14ac:dyDescent="0.25">
      <c r="A13488" s="1"/>
      <c r="B13488" s="2"/>
      <c r="BJ13488" s="3"/>
      <c r="BL13488" s="3"/>
      <c r="BN13488" s="3"/>
      <c r="BP13488" s="3"/>
    </row>
    <row r="13489" spans="1:68" x14ac:dyDescent="0.25">
      <c r="A13489" s="1"/>
      <c r="B13489" s="2"/>
      <c r="BJ13489" s="3"/>
      <c r="BL13489" s="3"/>
      <c r="BN13489" s="3"/>
      <c r="BP13489" s="3"/>
    </row>
    <row r="13490" spans="1:68" x14ac:dyDescent="0.25">
      <c r="A13490" s="1"/>
      <c r="B13490" s="2"/>
      <c r="BJ13490" s="3"/>
      <c r="BL13490" s="3"/>
      <c r="BN13490" s="3"/>
      <c r="BP13490" s="3"/>
    </row>
    <row r="13491" spans="1:68" x14ac:dyDescent="0.25">
      <c r="A13491" s="1"/>
      <c r="B13491" s="2"/>
      <c r="BJ13491" s="3"/>
      <c r="BL13491" s="3"/>
      <c r="BN13491" s="3"/>
      <c r="BP13491" s="3"/>
    </row>
    <row r="13492" spans="1:68" x14ac:dyDescent="0.25">
      <c r="A13492" s="1"/>
      <c r="B13492" s="2"/>
      <c r="BJ13492" s="3"/>
      <c r="BL13492" s="3"/>
      <c r="BN13492" s="3"/>
      <c r="BP13492" s="3"/>
    </row>
    <row r="13493" spans="1:68" x14ac:dyDescent="0.25">
      <c r="A13493" s="1"/>
      <c r="B13493" s="2"/>
      <c r="BJ13493" s="3"/>
      <c r="BL13493" s="3"/>
      <c r="BN13493" s="3"/>
      <c r="BP13493" s="3"/>
    </row>
    <row r="13494" spans="1:68" x14ac:dyDescent="0.25">
      <c r="A13494" s="1"/>
      <c r="B13494" s="2"/>
      <c r="BJ13494" s="3"/>
      <c r="BL13494" s="3"/>
      <c r="BN13494" s="3"/>
      <c r="BP13494" s="3"/>
    </row>
    <row r="13495" spans="1:68" x14ac:dyDescent="0.25">
      <c r="A13495" s="1"/>
      <c r="B13495" s="2"/>
      <c r="BJ13495" s="3"/>
      <c r="BL13495" s="3"/>
      <c r="BN13495" s="3"/>
      <c r="BP13495" s="3"/>
    </row>
    <row r="13496" spans="1:68" x14ac:dyDescent="0.25">
      <c r="A13496" s="1"/>
      <c r="B13496" s="2"/>
      <c r="BJ13496" s="3"/>
      <c r="BL13496" s="3"/>
      <c r="BN13496" s="3"/>
      <c r="BP13496" s="3"/>
    </row>
    <row r="13497" spans="1:68" x14ac:dyDescent="0.25">
      <c r="A13497" s="1"/>
      <c r="B13497" s="2"/>
      <c r="BJ13497" s="3"/>
      <c r="BL13497" s="3"/>
      <c r="BN13497" s="3"/>
      <c r="BP13497" s="3"/>
    </row>
    <row r="13498" spans="1:68" x14ac:dyDescent="0.25">
      <c r="A13498" s="1"/>
      <c r="B13498" s="2"/>
      <c r="BJ13498" s="3"/>
      <c r="BL13498" s="3"/>
      <c r="BN13498" s="3"/>
      <c r="BP13498" s="3"/>
    </row>
    <row r="13499" spans="1:68" x14ac:dyDescent="0.25">
      <c r="A13499" s="1"/>
      <c r="B13499" s="2"/>
      <c r="BJ13499" s="3"/>
      <c r="BL13499" s="3"/>
      <c r="BN13499" s="3"/>
      <c r="BP13499" s="3"/>
    </row>
    <row r="13500" spans="1:68" x14ac:dyDescent="0.25">
      <c r="A13500" s="1"/>
      <c r="B13500" s="2"/>
      <c r="BJ13500" s="3"/>
      <c r="BL13500" s="3"/>
      <c r="BN13500" s="3"/>
      <c r="BP13500" s="3"/>
    </row>
    <row r="13501" spans="1:68" x14ac:dyDescent="0.25">
      <c r="A13501" s="1"/>
      <c r="B13501" s="2"/>
      <c r="BJ13501" s="3"/>
      <c r="BL13501" s="3"/>
      <c r="BN13501" s="3"/>
      <c r="BP13501" s="3"/>
    </row>
    <row r="13502" spans="1:68" x14ac:dyDescent="0.25">
      <c r="A13502" s="1"/>
      <c r="B13502" s="2"/>
      <c r="BJ13502" s="3"/>
      <c r="BL13502" s="3"/>
      <c r="BN13502" s="3"/>
      <c r="BP13502" s="3"/>
    </row>
    <row r="13503" spans="1:68" x14ac:dyDescent="0.25">
      <c r="A13503" s="1"/>
      <c r="B13503" s="2"/>
      <c r="BJ13503" s="3"/>
      <c r="BL13503" s="3"/>
      <c r="BN13503" s="3"/>
      <c r="BP13503" s="3"/>
    </row>
    <row r="13504" spans="1:68" x14ac:dyDescent="0.25">
      <c r="A13504" s="1"/>
      <c r="B13504" s="2"/>
      <c r="BJ13504" s="3"/>
      <c r="BL13504" s="3"/>
      <c r="BN13504" s="3"/>
      <c r="BP13504" s="3"/>
    </row>
    <row r="13505" spans="1:68" x14ac:dyDescent="0.25">
      <c r="A13505" s="1"/>
      <c r="B13505" s="2"/>
      <c r="BJ13505" s="3"/>
      <c r="BL13505" s="3"/>
      <c r="BN13505" s="3"/>
      <c r="BP13505" s="3"/>
    </row>
    <row r="13506" spans="1:68" x14ac:dyDescent="0.25">
      <c r="A13506" s="1"/>
      <c r="B13506" s="2"/>
      <c r="BJ13506" s="3"/>
      <c r="BL13506" s="3"/>
      <c r="BN13506" s="3"/>
      <c r="BP13506" s="3"/>
    </row>
    <row r="13507" spans="1:68" x14ac:dyDescent="0.25">
      <c r="A13507" s="1"/>
      <c r="B13507" s="2"/>
      <c r="BJ13507" s="3"/>
      <c r="BL13507" s="3"/>
      <c r="BN13507" s="3"/>
      <c r="BP13507" s="3"/>
    </row>
    <row r="13508" spans="1:68" x14ac:dyDescent="0.25">
      <c r="A13508" s="1"/>
      <c r="B13508" s="2"/>
      <c r="BJ13508" s="3"/>
      <c r="BL13508" s="3"/>
      <c r="BN13508" s="3"/>
      <c r="BP13508" s="3"/>
    </row>
    <row r="13509" spans="1:68" x14ac:dyDescent="0.25">
      <c r="A13509" s="1"/>
      <c r="B13509" s="2"/>
      <c r="BJ13509" s="3"/>
      <c r="BL13509" s="3"/>
      <c r="BN13509" s="3"/>
      <c r="BP13509" s="3"/>
    </row>
    <row r="13510" spans="1:68" x14ac:dyDescent="0.25">
      <c r="A13510" s="1"/>
      <c r="B13510" s="2"/>
      <c r="BJ13510" s="3"/>
      <c r="BL13510" s="3"/>
      <c r="BN13510" s="3"/>
      <c r="BP13510" s="3"/>
    </row>
    <row r="13511" spans="1:68" x14ac:dyDescent="0.25">
      <c r="A13511" s="1"/>
      <c r="B13511" s="2"/>
      <c r="BJ13511" s="3"/>
      <c r="BL13511" s="3"/>
      <c r="BN13511" s="3"/>
      <c r="BP13511" s="3"/>
    </row>
    <row r="13512" spans="1:68" x14ac:dyDescent="0.25">
      <c r="A13512" s="1"/>
      <c r="B13512" s="2"/>
      <c r="BJ13512" s="3"/>
      <c r="BL13512" s="3"/>
      <c r="BN13512" s="3"/>
      <c r="BP13512" s="3"/>
    </row>
    <row r="13513" spans="1:68" x14ac:dyDescent="0.25">
      <c r="A13513" s="1"/>
      <c r="B13513" s="2"/>
      <c r="BJ13513" s="3"/>
      <c r="BL13513" s="3"/>
      <c r="BN13513" s="3"/>
      <c r="BP13513" s="3"/>
    </row>
    <row r="13514" spans="1:68" x14ac:dyDescent="0.25">
      <c r="A13514" s="1"/>
      <c r="B13514" s="2"/>
      <c r="BJ13514" s="3"/>
      <c r="BL13514" s="3"/>
      <c r="BN13514" s="3"/>
      <c r="BP13514" s="3"/>
    </row>
    <row r="13515" spans="1:68" x14ac:dyDescent="0.25">
      <c r="A13515" s="1"/>
      <c r="B13515" s="2"/>
      <c r="BJ13515" s="3"/>
      <c r="BL13515" s="3"/>
      <c r="BN13515" s="3"/>
      <c r="BP13515" s="3"/>
    </row>
    <row r="13516" spans="1:68" x14ac:dyDescent="0.25">
      <c r="A13516" s="1"/>
      <c r="B13516" s="2"/>
      <c r="BJ13516" s="3"/>
      <c r="BL13516" s="3"/>
      <c r="BN13516" s="3"/>
      <c r="BP13516" s="3"/>
    </row>
    <row r="13517" spans="1:68" x14ac:dyDescent="0.25">
      <c r="A13517" s="1"/>
      <c r="B13517" s="2"/>
      <c r="BJ13517" s="3"/>
      <c r="BL13517" s="3"/>
      <c r="BN13517" s="3"/>
      <c r="BP13517" s="3"/>
    </row>
    <row r="13518" spans="1:68" x14ac:dyDescent="0.25">
      <c r="A13518" s="1"/>
      <c r="B13518" s="2"/>
      <c r="BJ13518" s="3"/>
      <c r="BL13518" s="3"/>
      <c r="BN13518" s="3"/>
      <c r="BP13518" s="3"/>
    </row>
    <row r="13519" spans="1:68" x14ac:dyDescent="0.25">
      <c r="A13519" s="1"/>
      <c r="B13519" s="2"/>
      <c r="BJ13519" s="3"/>
      <c r="BL13519" s="3"/>
      <c r="BN13519" s="3"/>
      <c r="BP13519" s="3"/>
    </row>
    <row r="13520" spans="1:68" x14ac:dyDescent="0.25">
      <c r="A13520" s="1"/>
      <c r="B13520" s="2"/>
      <c r="BJ13520" s="3"/>
      <c r="BL13520" s="3"/>
      <c r="BN13520" s="3"/>
      <c r="BP13520" s="3"/>
    </row>
    <row r="13521" spans="1:68" x14ac:dyDescent="0.25">
      <c r="A13521" s="1"/>
      <c r="B13521" s="2"/>
      <c r="BJ13521" s="3"/>
      <c r="BL13521" s="3"/>
      <c r="BN13521" s="3"/>
      <c r="BP13521" s="3"/>
    </row>
    <row r="13522" spans="1:68" x14ac:dyDescent="0.25">
      <c r="A13522" s="1"/>
      <c r="B13522" s="2"/>
      <c r="BJ13522" s="3"/>
      <c r="BL13522" s="3"/>
      <c r="BN13522" s="3"/>
      <c r="BP13522" s="3"/>
    </row>
    <row r="13523" spans="1:68" x14ac:dyDescent="0.25">
      <c r="A13523" s="1"/>
      <c r="B13523" s="2"/>
      <c r="BJ13523" s="3"/>
      <c r="BL13523" s="3"/>
      <c r="BN13523" s="3"/>
      <c r="BP13523" s="3"/>
    </row>
    <row r="13524" spans="1:68" x14ac:dyDescent="0.25">
      <c r="A13524" s="1"/>
      <c r="B13524" s="2"/>
      <c r="BJ13524" s="3"/>
      <c r="BL13524" s="3"/>
      <c r="BN13524" s="3"/>
      <c r="BP13524" s="3"/>
    </row>
    <row r="13525" spans="1:68" x14ac:dyDescent="0.25">
      <c r="A13525" s="1"/>
      <c r="B13525" s="2"/>
      <c r="BJ13525" s="3"/>
      <c r="BL13525" s="3"/>
      <c r="BN13525" s="3"/>
      <c r="BP13525" s="3"/>
    </row>
    <row r="13526" spans="1:68" x14ac:dyDescent="0.25">
      <c r="A13526" s="1"/>
      <c r="B13526" s="2"/>
      <c r="BJ13526" s="3"/>
      <c r="BL13526" s="3"/>
      <c r="BN13526" s="3"/>
      <c r="BP13526" s="3"/>
    </row>
    <row r="13527" spans="1:68" x14ac:dyDescent="0.25">
      <c r="A13527" s="1"/>
      <c r="B13527" s="2"/>
      <c r="BJ13527" s="3"/>
      <c r="BL13527" s="3"/>
      <c r="BN13527" s="3"/>
      <c r="BP13527" s="3"/>
    </row>
    <row r="13528" spans="1:68" x14ac:dyDescent="0.25">
      <c r="A13528" s="1"/>
      <c r="B13528" s="2"/>
      <c r="BJ13528" s="3"/>
      <c r="BL13528" s="3"/>
      <c r="BN13528" s="3"/>
      <c r="BP13528" s="3"/>
    </row>
    <row r="13529" spans="1:68" x14ac:dyDescent="0.25">
      <c r="A13529" s="1"/>
      <c r="B13529" s="2"/>
      <c r="BJ13529" s="3"/>
      <c r="BL13529" s="3"/>
      <c r="BN13529" s="3"/>
      <c r="BP13529" s="3"/>
    </row>
    <row r="13530" spans="1:68" x14ac:dyDescent="0.25">
      <c r="A13530" s="1"/>
      <c r="B13530" s="2"/>
      <c r="BJ13530" s="3"/>
      <c r="BL13530" s="3"/>
      <c r="BN13530" s="3"/>
      <c r="BP13530" s="3"/>
    </row>
    <row r="13531" spans="1:68" x14ac:dyDescent="0.25">
      <c r="A13531" s="1"/>
      <c r="B13531" s="2"/>
      <c r="BJ13531" s="3"/>
      <c r="BL13531" s="3"/>
      <c r="BN13531" s="3"/>
      <c r="BP13531" s="3"/>
    </row>
    <row r="13532" spans="1:68" x14ac:dyDescent="0.25">
      <c r="A13532" s="1"/>
      <c r="B13532" s="2"/>
      <c r="BJ13532" s="3"/>
      <c r="BL13532" s="3"/>
      <c r="BN13532" s="3"/>
      <c r="BP13532" s="3"/>
    </row>
    <row r="13533" spans="1:68" x14ac:dyDescent="0.25">
      <c r="A13533" s="1"/>
      <c r="B13533" s="2"/>
      <c r="BJ13533" s="3"/>
      <c r="BL13533" s="3"/>
      <c r="BN13533" s="3"/>
      <c r="BP13533" s="3"/>
    </row>
    <row r="13534" spans="1:68" x14ac:dyDescent="0.25">
      <c r="A13534" s="1"/>
      <c r="B13534" s="2"/>
      <c r="BJ13534" s="3"/>
      <c r="BL13534" s="3"/>
      <c r="BN13534" s="3"/>
      <c r="BP13534" s="3"/>
    </row>
    <row r="13535" spans="1:68" x14ac:dyDescent="0.25">
      <c r="A13535" s="1"/>
      <c r="B13535" s="2"/>
      <c r="BJ13535" s="3"/>
      <c r="BL13535" s="3"/>
      <c r="BN13535" s="3"/>
      <c r="BP13535" s="3"/>
    </row>
    <row r="13536" spans="1:68" x14ac:dyDescent="0.25">
      <c r="A13536" s="1"/>
      <c r="B13536" s="2"/>
      <c r="BJ13536" s="3"/>
      <c r="BL13536" s="3"/>
      <c r="BN13536" s="3"/>
      <c r="BP13536" s="3"/>
    </row>
    <row r="13537" spans="1:68" x14ac:dyDescent="0.25">
      <c r="A13537" s="1"/>
      <c r="B13537" s="2"/>
      <c r="BJ13537" s="3"/>
      <c r="BL13537" s="3"/>
      <c r="BN13537" s="3"/>
      <c r="BP13537" s="3"/>
    </row>
    <row r="13538" spans="1:68" x14ac:dyDescent="0.25">
      <c r="A13538" s="1"/>
      <c r="B13538" s="2"/>
      <c r="BJ13538" s="3"/>
      <c r="BL13538" s="3"/>
      <c r="BN13538" s="3"/>
      <c r="BP13538" s="3"/>
    </row>
    <row r="13539" spans="1:68" x14ac:dyDescent="0.25">
      <c r="A13539" s="1"/>
      <c r="B13539" s="2"/>
      <c r="BJ13539" s="3"/>
      <c r="BL13539" s="3"/>
      <c r="BN13539" s="3"/>
      <c r="BP13539" s="3"/>
    </row>
    <row r="13540" spans="1:68" x14ac:dyDescent="0.25">
      <c r="A13540" s="1"/>
      <c r="B13540" s="2"/>
      <c r="BJ13540" s="3"/>
      <c r="BL13540" s="3"/>
      <c r="BN13540" s="3"/>
      <c r="BP13540" s="3"/>
    </row>
    <row r="13541" spans="1:68" x14ac:dyDescent="0.25">
      <c r="A13541" s="1"/>
      <c r="B13541" s="2"/>
      <c r="BJ13541" s="3"/>
      <c r="BL13541" s="3"/>
      <c r="BN13541" s="3"/>
      <c r="BP13541" s="3"/>
    </row>
    <row r="13542" spans="1:68" x14ac:dyDescent="0.25">
      <c r="A13542" s="1"/>
      <c r="B13542" s="2"/>
      <c r="BJ13542" s="3"/>
      <c r="BL13542" s="3"/>
      <c r="BN13542" s="3"/>
      <c r="BP13542" s="3"/>
    </row>
    <row r="13543" spans="1:68" x14ac:dyDescent="0.25">
      <c r="A13543" s="1"/>
      <c r="B13543" s="2"/>
      <c r="BJ13543" s="3"/>
      <c r="BL13543" s="3"/>
      <c r="BN13543" s="3"/>
      <c r="BP13543" s="3"/>
    </row>
    <row r="13544" spans="1:68" x14ac:dyDescent="0.25">
      <c r="A13544" s="1"/>
      <c r="B13544" s="2"/>
      <c r="BJ13544" s="3"/>
      <c r="BL13544" s="3"/>
      <c r="BN13544" s="3"/>
      <c r="BP13544" s="3"/>
    </row>
    <row r="13545" spans="1:68" x14ac:dyDescent="0.25">
      <c r="A13545" s="1"/>
      <c r="B13545" s="2"/>
      <c r="BJ13545" s="3"/>
      <c r="BL13545" s="3"/>
      <c r="BN13545" s="3"/>
      <c r="BP13545" s="3"/>
    </row>
    <row r="13546" spans="1:68" x14ac:dyDescent="0.25">
      <c r="A13546" s="1"/>
      <c r="B13546" s="2"/>
      <c r="BJ13546" s="3"/>
      <c r="BL13546" s="3"/>
      <c r="BN13546" s="3"/>
      <c r="BP13546" s="3"/>
    </row>
    <row r="13547" spans="1:68" x14ac:dyDescent="0.25">
      <c r="A13547" s="1"/>
      <c r="B13547" s="2"/>
      <c r="BJ13547" s="3"/>
      <c r="BL13547" s="3"/>
      <c r="BN13547" s="3"/>
      <c r="BP13547" s="3"/>
    </row>
    <row r="13548" spans="1:68" x14ac:dyDescent="0.25">
      <c r="A13548" s="1"/>
      <c r="B13548" s="2"/>
      <c r="BJ13548" s="3"/>
      <c r="BL13548" s="3"/>
      <c r="BN13548" s="3"/>
      <c r="BP13548" s="3"/>
    </row>
    <row r="13549" spans="1:68" x14ac:dyDescent="0.25">
      <c r="A13549" s="1"/>
      <c r="B13549" s="2"/>
      <c r="BJ13549" s="3"/>
      <c r="BL13549" s="3"/>
      <c r="BN13549" s="3"/>
      <c r="BP13549" s="3"/>
    </row>
    <row r="13550" spans="1:68" x14ac:dyDescent="0.25">
      <c r="A13550" s="1"/>
      <c r="B13550" s="2"/>
      <c r="BJ13550" s="3"/>
      <c r="BL13550" s="3"/>
      <c r="BN13550" s="3"/>
      <c r="BP13550" s="3"/>
    </row>
    <row r="13551" spans="1:68" x14ac:dyDescent="0.25">
      <c r="A13551" s="1"/>
      <c r="B13551" s="2"/>
      <c r="BJ13551" s="3"/>
      <c r="BL13551" s="3"/>
      <c r="BN13551" s="3"/>
      <c r="BP13551" s="3"/>
    </row>
    <row r="13552" spans="1:68" x14ac:dyDescent="0.25">
      <c r="A13552" s="1"/>
      <c r="B13552" s="2"/>
      <c r="BJ13552" s="3"/>
      <c r="BL13552" s="3"/>
      <c r="BN13552" s="3"/>
      <c r="BP13552" s="3"/>
    </row>
    <row r="13553" spans="1:68" x14ac:dyDescent="0.25">
      <c r="A13553" s="1"/>
      <c r="B13553" s="2"/>
      <c r="BJ13553" s="3"/>
      <c r="BL13553" s="3"/>
      <c r="BN13553" s="3"/>
      <c r="BP13553" s="3"/>
    </row>
    <row r="13554" spans="1:68" x14ac:dyDescent="0.25">
      <c r="A13554" s="1"/>
      <c r="B13554" s="2"/>
      <c r="BJ13554" s="3"/>
      <c r="BL13554" s="3"/>
      <c r="BN13554" s="3"/>
      <c r="BP13554" s="3"/>
    </row>
    <row r="13555" spans="1:68" x14ac:dyDescent="0.25">
      <c r="A13555" s="1"/>
      <c r="B13555" s="2"/>
      <c r="BJ13555" s="3"/>
      <c r="BL13555" s="3"/>
      <c r="BN13555" s="3"/>
      <c r="BP13555" s="3"/>
    </row>
    <row r="13556" spans="1:68" x14ac:dyDescent="0.25">
      <c r="A13556" s="1"/>
      <c r="B13556" s="2"/>
      <c r="BJ13556" s="3"/>
      <c r="BL13556" s="3"/>
      <c r="BN13556" s="3"/>
      <c r="BP13556" s="3"/>
    </row>
    <row r="13557" spans="1:68" x14ac:dyDescent="0.25">
      <c r="A13557" s="1"/>
      <c r="B13557" s="2"/>
      <c r="BJ13557" s="3"/>
      <c r="BL13557" s="3"/>
      <c r="BN13557" s="3"/>
      <c r="BP13557" s="3"/>
    </row>
    <row r="13558" spans="1:68" x14ac:dyDescent="0.25">
      <c r="A13558" s="1"/>
      <c r="B13558" s="2"/>
      <c r="BJ13558" s="3"/>
      <c r="BL13558" s="3"/>
      <c r="BN13558" s="3"/>
      <c r="BP13558" s="3"/>
    </row>
    <row r="13559" spans="1:68" x14ac:dyDescent="0.25">
      <c r="A13559" s="1"/>
      <c r="B13559" s="2"/>
      <c r="BJ13559" s="3"/>
      <c r="BL13559" s="3"/>
      <c r="BN13559" s="3"/>
      <c r="BP13559" s="3"/>
    </row>
    <row r="13560" spans="1:68" x14ac:dyDescent="0.25">
      <c r="A13560" s="1"/>
      <c r="B13560" s="2"/>
      <c r="BJ13560" s="3"/>
      <c r="BL13560" s="3"/>
      <c r="BN13560" s="3"/>
      <c r="BP13560" s="3"/>
    </row>
    <row r="13561" spans="1:68" x14ac:dyDescent="0.25">
      <c r="A13561" s="1"/>
      <c r="B13561" s="2"/>
      <c r="BJ13561" s="3"/>
      <c r="BL13561" s="3"/>
      <c r="BN13561" s="3"/>
      <c r="BP13561" s="3"/>
    </row>
    <row r="13562" spans="1:68" x14ac:dyDescent="0.25">
      <c r="A13562" s="1"/>
      <c r="B13562" s="2"/>
      <c r="BJ13562" s="3"/>
      <c r="BL13562" s="3"/>
      <c r="BN13562" s="3"/>
      <c r="BP13562" s="3"/>
    </row>
    <row r="13563" spans="1:68" x14ac:dyDescent="0.25">
      <c r="A13563" s="1"/>
      <c r="B13563" s="2"/>
      <c r="BJ13563" s="3"/>
      <c r="BL13563" s="3"/>
      <c r="BN13563" s="3"/>
      <c r="BP13563" s="3"/>
    </row>
    <row r="13564" spans="1:68" x14ac:dyDescent="0.25">
      <c r="A13564" s="1"/>
      <c r="B13564" s="2"/>
      <c r="BJ13564" s="3"/>
      <c r="BL13564" s="3"/>
      <c r="BN13564" s="3"/>
      <c r="BP13564" s="3"/>
    </row>
    <row r="13565" spans="1:68" x14ac:dyDescent="0.25">
      <c r="A13565" s="1"/>
      <c r="B13565" s="2"/>
      <c r="BJ13565" s="3"/>
      <c r="BL13565" s="3"/>
      <c r="BN13565" s="3"/>
      <c r="BP13565" s="3"/>
    </row>
    <row r="13566" spans="1:68" x14ac:dyDescent="0.25">
      <c r="A13566" s="1"/>
      <c r="B13566" s="2"/>
      <c r="BJ13566" s="3"/>
      <c r="BL13566" s="3"/>
      <c r="BN13566" s="3"/>
      <c r="BP13566" s="3"/>
    </row>
    <row r="13567" spans="1:68" x14ac:dyDescent="0.25">
      <c r="A13567" s="1"/>
      <c r="B13567" s="2"/>
      <c r="BJ13567" s="3"/>
      <c r="BL13567" s="3"/>
      <c r="BN13567" s="3"/>
      <c r="BP13567" s="3"/>
    </row>
    <row r="13568" spans="1:68" x14ac:dyDescent="0.25">
      <c r="A13568" s="1"/>
      <c r="B13568" s="2"/>
      <c r="BJ13568" s="3"/>
      <c r="BL13568" s="3"/>
      <c r="BN13568" s="3"/>
      <c r="BP13568" s="3"/>
    </row>
    <row r="13569" spans="1:68" x14ac:dyDescent="0.25">
      <c r="A13569" s="1"/>
      <c r="B13569" s="2"/>
      <c r="BJ13569" s="3"/>
      <c r="BL13569" s="3"/>
      <c r="BN13569" s="3"/>
      <c r="BP13569" s="3"/>
    </row>
    <row r="13570" spans="1:68" x14ac:dyDescent="0.25">
      <c r="A13570" s="1"/>
      <c r="B13570" s="2"/>
      <c r="BJ13570" s="3"/>
      <c r="BL13570" s="3"/>
      <c r="BN13570" s="3"/>
      <c r="BP13570" s="3"/>
    </row>
    <row r="13571" spans="1:68" x14ac:dyDescent="0.25">
      <c r="A13571" s="1"/>
      <c r="B13571" s="2"/>
      <c r="BJ13571" s="3"/>
      <c r="BL13571" s="3"/>
      <c r="BN13571" s="3"/>
      <c r="BP13571" s="3"/>
    </row>
    <row r="13572" spans="1:68" x14ac:dyDescent="0.25">
      <c r="A13572" s="1"/>
      <c r="B13572" s="2"/>
      <c r="BJ13572" s="3"/>
      <c r="BL13572" s="3"/>
      <c r="BN13572" s="3"/>
      <c r="BP13572" s="3"/>
    </row>
    <row r="13573" spans="1:68" x14ac:dyDescent="0.25">
      <c r="A13573" s="1"/>
      <c r="B13573" s="2"/>
      <c r="BJ13573" s="3"/>
      <c r="BL13573" s="3"/>
      <c r="BN13573" s="3"/>
      <c r="BP13573" s="3"/>
    </row>
    <row r="13574" spans="1:68" x14ac:dyDescent="0.25">
      <c r="A13574" s="1"/>
      <c r="B13574" s="2"/>
      <c r="BJ13574" s="3"/>
      <c r="BL13574" s="3"/>
      <c r="BN13574" s="3"/>
      <c r="BP13574" s="3"/>
    </row>
    <row r="13575" spans="1:68" x14ac:dyDescent="0.25">
      <c r="A13575" s="1"/>
      <c r="B13575" s="2"/>
      <c r="BJ13575" s="3"/>
      <c r="BL13575" s="3"/>
      <c r="BN13575" s="3"/>
      <c r="BP13575" s="3"/>
    </row>
    <row r="13576" spans="1:68" x14ac:dyDescent="0.25">
      <c r="A13576" s="1"/>
      <c r="B13576" s="2"/>
      <c r="BJ13576" s="3"/>
      <c r="BL13576" s="3"/>
      <c r="BN13576" s="3"/>
      <c r="BP13576" s="3"/>
    </row>
    <row r="13577" spans="1:68" x14ac:dyDescent="0.25">
      <c r="A13577" s="1"/>
      <c r="B13577" s="2"/>
      <c r="BJ13577" s="3"/>
      <c r="BL13577" s="3"/>
      <c r="BN13577" s="3"/>
      <c r="BP13577" s="3"/>
    </row>
    <row r="13578" spans="1:68" x14ac:dyDescent="0.25">
      <c r="A13578" s="1"/>
      <c r="B13578" s="2"/>
      <c r="BJ13578" s="3"/>
      <c r="BL13578" s="3"/>
      <c r="BN13578" s="3"/>
      <c r="BP13578" s="3"/>
    </row>
    <row r="13579" spans="1:68" x14ac:dyDescent="0.25">
      <c r="A13579" s="1"/>
      <c r="B13579" s="2"/>
      <c r="BJ13579" s="3"/>
      <c r="BL13579" s="3"/>
      <c r="BN13579" s="3"/>
      <c r="BP13579" s="3"/>
    </row>
    <row r="13580" spans="1:68" x14ac:dyDescent="0.25">
      <c r="A13580" s="1"/>
      <c r="B13580" s="2"/>
      <c r="BJ13580" s="3"/>
      <c r="BL13580" s="3"/>
      <c r="BN13580" s="3"/>
      <c r="BP13580" s="3"/>
    </row>
    <row r="13581" spans="1:68" x14ac:dyDescent="0.25">
      <c r="A13581" s="1"/>
      <c r="B13581" s="2"/>
      <c r="BJ13581" s="3"/>
      <c r="BL13581" s="3"/>
      <c r="BN13581" s="3"/>
      <c r="BP13581" s="3"/>
    </row>
    <row r="13582" spans="1:68" x14ac:dyDescent="0.25">
      <c r="A13582" s="1"/>
      <c r="B13582" s="2"/>
      <c r="BJ13582" s="3"/>
      <c r="BL13582" s="3"/>
      <c r="BN13582" s="3"/>
      <c r="BP13582" s="3"/>
    </row>
    <row r="13583" spans="1:68" x14ac:dyDescent="0.25">
      <c r="A13583" s="1"/>
      <c r="B13583" s="2"/>
      <c r="BJ13583" s="3"/>
      <c r="BL13583" s="3"/>
      <c r="BN13583" s="3"/>
      <c r="BP13583" s="3"/>
    </row>
    <row r="13584" spans="1:68" x14ac:dyDescent="0.25">
      <c r="A13584" s="1"/>
      <c r="B13584" s="2"/>
      <c r="BJ13584" s="3"/>
      <c r="BL13584" s="3"/>
      <c r="BN13584" s="3"/>
      <c r="BP13584" s="3"/>
    </row>
    <row r="13585" spans="1:68" x14ac:dyDescent="0.25">
      <c r="A13585" s="1"/>
      <c r="B13585" s="2"/>
      <c r="BJ13585" s="3"/>
      <c r="BL13585" s="3"/>
      <c r="BN13585" s="3"/>
      <c r="BP13585" s="3"/>
    </row>
    <row r="13586" spans="1:68" x14ac:dyDescent="0.25">
      <c r="A13586" s="1"/>
      <c r="B13586" s="2"/>
      <c r="BJ13586" s="3"/>
      <c r="BL13586" s="3"/>
      <c r="BN13586" s="3"/>
      <c r="BP13586" s="3"/>
    </row>
    <row r="13587" spans="1:68" x14ac:dyDescent="0.25">
      <c r="A13587" s="1"/>
      <c r="B13587" s="2"/>
      <c r="BJ13587" s="3"/>
      <c r="BL13587" s="3"/>
      <c r="BN13587" s="3"/>
      <c r="BP13587" s="3"/>
    </row>
    <row r="13588" spans="1:68" x14ac:dyDescent="0.25">
      <c r="A13588" s="1"/>
      <c r="B13588" s="2"/>
      <c r="BJ13588" s="3"/>
      <c r="BL13588" s="3"/>
      <c r="BN13588" s="3"/>
      <c r="BP13588" s="3"/>
    </row>
    <row r="13589" spans="1:68" x14ac:dyDescent="0.25">
      <c r="A13589" s="1"/>
      <c r="B13589" s="2"/>
      <c r="BJ13589" s="3"/>
      <c r="BL13589" s="3"/>
      <c r="BN13589" s="3"/>
      <c r="BP13589" s="3"/>
    </row>
    <row r="13590" spans="1:68" x14ac:dyDescent="0.25">
      <c r="A13590" s="1"/>
      <c r="B13590" s="2"/>
      <c r="BJ13590" s="3"/>
      <c r="BL13590" s="3"/>
      <c r="BN13590" s="3"/>
      <c r="BP13590" s="3"/>
    </row>
    <row r="13591" spans="1:68" x14ac:dyDescent="0.25">
      <c r="A13591" s="1"/>
      <c r="B13591" s="2"/>
      <c r="BJ13591" s="3"/>
      <c r="BL13591" s="3"/>
      <c r="BN13591" s="3"/>
      <c r="BP13591" s="3"/>
    </row>
    <row r="13592" spans="1:68" x14ac:dyDescent="0.25">
      <c r="A13592" s="1"/>
      <c r="B13592" s="2"/>
      <c r="BJ13592" s="3"/>
      <c r="BL13592" s="3"/>
      <c r="BN13592" s="3"/>
      <c r="BP13592" s="3"/>
    </row>
    <row r="13593" spans="1:68" x14ac:dyDescent="0.25">
      <c r="A13593" s="1"/>
      <c r="B13593" s="2"/>
      <c r="BJ13593" s="3"/>
      <c r="BL13593" s="3"/>
      <c r="BN13593" s="3"/>
      <c r="BP13593" s="3"/>
    </row>
    <row r="13594" spans="1:68" x14ac:dyDescent="0.25">
      <c r="A13594" s="1"/>
      <c r="B13594" s="2"/>
      <c r="BJ13594" s="3"/>
      <c r="BL13594" s="3"/>
      <c r="BN13594" s="3"/>
      <c r="BP13594" s="3"/>
    </row>
    <row r="13595" spans="1:68" x14ac:dyDescent="0.25">
      <c r="A13595" s="1"/>
      <c r="B13595" s="2"/>
      <c r="BJ13595" s="3"/>
      <c r="BL13595" s="3"/>
      <c r="BN13595" s="3"/>
      <c r="BP13595" s="3"/>
    </row>
    <row r="13596" spans="1:68" x14ac:dyDescent="0.25">
      <c r="A13596" s="1"/>
      <c r="B13596" s="2"/>
      <c r="BJ13596" s="3"/>
      <c r="BL13596" s="3"/>
      <c r="BN13596" s="3"/>
      <c r="BP13596" s="3"/>
    </row>
    <row r="13597" spans="1:68" x14ac:dyDescent="0.25">
      <c r="A13597" s="1"/>
      <c r="B13597" s="2"/>
      <c r="BJ13597" s="3"/>
      <c r="BL13597" s="3"/>
      <c r="BN13597" s="3"/>
      <c r="BP13597" s="3"/>
    </row>
    <row r="13598" spans="1:68" x14ac:dyDescent="0.25">
      <c r="A13598" s="1"/>
      <c r="B13598" s="2"/>
      <c r="BJ13598" s="3"/>
      <c r="BL13598" s="3"/>
      <c r="BN13598" s="3"/>
      <c r="BP13598" s="3"/>
    </row>
    <row r="13599" spans="1:68" x14ac:dyDescent="0.25">
      <c r="A13599" s="1"/>
      <c r="B13599" s="2"/>
      <c r="BJ13599" s="3"/>
      <c r="BL13599" s="3"/>
      <c r="BN13599" s="3"/>
      <c r="BP13599" s="3"/>
    </row>
    <row r="13600" spans="1:68" x14ac:dyDescent="0.25">
      <c r="A13600" s="1"/>
      <c r="B13600" s="2"/>
      <c r="BJ13600" s="3"/>
      <c r="BL13600" s="3"/>
      <c r="BN13600" s="3"/>
      <c r="BP13600" s="3"/>
    </row>
    <row r="13601" spans="1:68" x14ac:dyDescent="0.25">
      <c r="A13601" s="1"/>
      <c r="B13601" s="2"/>
      <c r="BJ13601" s="3"/>
      <c r="BL13601" s="3"/>
      <c r="BN13601" s="3"/>
      <c r="BP13601" s="3"/>
    </row>
    <row r="13602" spans="1:68" x14ac:dyDescent="0.25">
      <c r="A13602" s="1"/>
      <c r="B13602" s="2"/>
      <c r="BJ13602" s="3"/>
      <c r="BL13602" s="3"/>
      <c r="BN13602" s="3"/>
      <c r="BP13602" s="3"/>
    </row>
    <row r="13603" spans="1:68" x14ac:dyDescent="0.25">
      <c r="A13603" s="1"/>
      <c r="B13603" s="2"/>
      <c r="BJ13603" s="3"/>
      <c r="BL13603" s="3"/>
      <c r="BN13603" s="3"/>
      <c r="BP13603" s="3"/>
    </row>
    <row r="13604" spans="1:68" x14ac:dyDescent="0.25">
      <c r="A13604" s="1"/>
      <c r="B13604" s="2"/>
      <c r="BJ13604" s="3"/>
      <c r="BL13604" s="3"/>
      <c r="BN13604" s="3"/>
      <c r="BP13604" s="3"/>
    </row>
    <row r="13605" spans="1:68" x14ac:dyDescent="0.25">
      <c r="A13605" s="1"/>
      <c r="B13605" s="2"/>
      <c r="BJ13605" s="3"/>
      <c r="BL13605" s="3"/>
      <c r="BN13605" s="3"/>
      <c r="BP13605" s="3"/>
    </row>
    <row r="13606" spans="1:68" x14ac:dyDescent="0.25">
      <c r="A13606" s="1"/>
      <c r="B13606" s="2"/>
      <c r="BJ13606" s="3"/>
      <c r="BL13606" s="3"/>
      <c r="BN13606" s="3"/>
      <c r="BP13606" s="3"/>
    </row>
    <row r="13607" spans="1:68" x14ac:dyDescent="0.25">
      <c r="A13607" s="1"/>
      <c r="B13607" s="2"/>
      <c r="BJ13607" s="3"/>
      <c r="BL13607" s="3"/>
      <c r="BN13607" s="3"/>
      <c r="BP13607" s="3"/>
    </row>
    <row r="13608" spans="1:68" x14ac:dyDescent="0.25">
      <c r="A13608" s="1"/>
      <c r="B13608" s="2"/>
      <c r="BJ13608" s="3"/>
      <c r="BL13608" s="3"/>
      <c r="BN13608" s="3"/>
      <c r="BP13608" s="3"/>
    </row>
    <row r="13609" spans="1:68" x14ac:dyDescent="0.25">
      <c r="A13609" s="1"/>
      <c r="B13609" s="2"/>
      <c r="BJ13609" s="3"/>
      <c r="BL13609" s="3"/>
      <c r="BN13609" s="3"/>
      <c r="BP13609" s="3"/>
    </row>
    <row r="13610" spans="1:68" x14ac:dyDescent="0.25">
      <c r="A13610" s="1"/>
      <c r="B13610" s="2"/>
      <c r="BJ13610" s="3"/>
      <c r="BL13610" s="3"/>
      <c r="BN13610" s="3"/>
      <c r="BP13610" s="3"/>
    </row>
    <row r="13611" spans="1:68" x14ac:dyDescent="0.25">
      <c r="A13611" s="1"/>
      <c r="B13611" s="2"/>
      <c r="BJ13611" s="3"/>
      <c r="BL13611" s="3"/>
      <c r="BN13611" s="3"/>
      <c r="BP13611" s="3"/>
    </row>
    <row r="13612" spans="1:68" x14ac:dyDescent="0.25">
      <c r="A13612" s="1"/>
      <c r="B13612" s="2"/>
      <c r="BJ13612" s="3"/>
      <c r="BL13612" s="3"/>
      <c r="BN13612" s="3"/>
      <c r="BP13612" s="3"/>
    </row>
    <row r="13613" spans="1:68" x14ac:dyDescent="0.25">
      <c r="A13613" s="1"/>
      <c r="B13613" s="2"/>
      <c r="BJ13613" s="3"/>
      <c r="BL13613" s="3"/>
      <c r="BN13613" s="3"/>
      <c r="BP13613" s="3"/>
    </row>
    <row r="13614" spans="1:68" x14ac:dyDescent="0.25">
      <c r="A13614" s="1"/>
      <c r="B13614" s="2"/>
      <c r="BJ13614" s="3"/>
      <c r="BL13614" s="3"/>
      <c r="BN13614" s="3"/>
      <c r="BP13614" s="3"/>
    </row>
    <row r="13615" spans="1:68" x14ac:dyDescent="0.25">
      <c r="A13615" s="1"/>
      <c r="B13615" s="2"/>
      <c r="BJ13615" s="3"/>
      <c r="BL13615" s="3"/>
      <c r="BN13615" s="3"/>
      <c r="BP13615" s="3"/>
    </row>
    <row r="13616" spans="1:68" x14ac:dyDescent="0.25">
      <c r="A13616" s="1"/>
      <c r="B13616" s="2"/>
      <c r="BJ13616" s="3"/>
      <c r="BL13616" s="3"/>
      <c r="BN13616" s="3"/>
      <c r="BP13616" s="3"/>
    </row>
    <row r="13617" spans="1:68" x14ac:dyDescent="0.25">
      <c r="A13617" s="1"/>
      <c r="B13617" s="2"/>
      <c r="BJ13617" s="3"/>
      <c r="BL13617" s="3"/>
      <c r="BN13617" s="3"/>
      <c r="BP13617" s="3"/>
    </row>
    <row r="13618" spans="1:68" x14ac:dyDescent="0.25">
      <c r="A13618" s="1"/>
      <c r="B13618" s="2"/>
      <c r="BJ13618" s="3"/>
      <c r="BL13618" s="3"/>
      <c r="BN13618" s="3"/>
      <c r="BP13618" s="3"/>
    </row>
    <row r="13619" spans="1:68" x14ac:dyDescent="0.25">
      <c r="A13619" s="1"/>
      <c r="B13619" s="2"/>
      <c r="BJ13619" s="3"/>
      <c r="BL13619" s="3"/>
      <c r="BN13619" s="3"/>
      <c r="BP13619" s="3"/>
    </row>
    <row r="13620" spans="1:68" x14ac:dyDescent="0.25">
      <c r="A13620" s="1"/>
      <c r="B13620" s="2"/>
      <c r="BJ13620" s="3"/>
      <c r="BL13620" s="3"/>
      <c r="BN13620" s="3"/>
      <c r="BP13620" s="3"/>
    </row>
    <row r="13621" spans="1:68" x14ac:dyDescent="0.25">
      <c r="A13621" s="1"/>
      <c r="B13621" s="2"/>
      <c r="BJ13621" s="3"/>
      <c r="BL13621" s="3"/>
      <c r="BN13621" s="3"/>
      <c r="BP13621" s="3"/>
    </row>
    <row r="13622" spans="1:68" x14ac:dyDescent="0.25">
      <c r="A13622" s="1"/>
      <c r="B13622" s="2"/>
      <c r="BJ13622" s="3"/>
      <c r="BL13622" s="3"/>
      <c r="BN13622" s="3"/>
      <c r="BP13622" s="3"/>
    </row>
    <row r="13623" spans="1:68" x14ac:dyDescent="0.25">
      <c r="A13623" s="1"/>
      <c r="B13623" s="2"/>
      <c r="BJ13623" s="3"/>
      <c r="BL13623" s="3"/>
      <c r="BN13623" s="3"/>
      <c r="BP13623" s="3"/>
    </row>
    <row r="13624" spans="1:68" x14ac:dyDescent="0.25">
      <c r="A13624" s="1"/>
      <c r="B13624" s="2"/>
      <c r="BJ13624" s="3"/>
      <c r="BL13624" s="3"/>
      <c r="BN13624" s="3"/>
      <c r="BP13624" s="3"/>
    </row>
    <row r="13625" spans="1:68" x14ac:dyDescent="0.25">
      <c r="A13625" s="1"/>
      <c r="B13625" s="2"/>
      <c r="BJ13625" s="3"/>
      <c r="BL13625" s="3"/>
      <c r="BN13625" s="3"/>
      <c r="BP13625" s="3"/>
    </row>
    <row r="13626" spans="1:68" x14ac:dyDescent="0.25">
      <c r="A13626" s="1"/>
      <c r="B13626" s="2"/>
      <c r="BJ13626" s="3"/>
      <c r="BL13626" s="3"/>
      <c r="BN13626" s="3"/>
      <c r="BP13626" s="3"/>
    </row>
    <row r="13627" spans="1:68" x14ac:dyDescent="0.25">
      <c r="A13627" s="1"/>
      <c r="B13627" s="2"/>
      <c r="BJ13627" s="3"/>
      <c r="BL13627" s="3"/>
      <c r="BN13627" s="3"/>
      <c r="BP13627" s="3"/>
    </row>
    <row r="13628" spans="1:68" x14ac:dyDescent="0.25">
      <c r="A13628" s="1"/>
      <c r="B13628" s="2"/>
      <c r="BJ13628" s="3"/>
      <c r="BL13628" s="3"/>
      <c r="BN13628" s="3"/>
      <c r="BP13628" s="3"/>
    </row>
    <row r="13629" spans="1:68" x14ac:dyDescent="0.25">
      <c r="A13629" s="1"/>
      <c r="B13629" s="2"/>
      <c r="BJ13629" s="3"/>
      <c r="BL13629" s="3"/>
      <c r="BN13629" s="3"/>
      <c r="BP13629" s="3"/>
    </row>
    <row r="13630" spans="1:68" x14ac:dyDescent="0.25">
      <c r="A13630" s="1"/>
      <c r="B13630" s="2"/>
      <c r="BJ13630" s="3"/>
      <c r="BL13630" s="3"/>
      <c r="BN13630" s="3"/>
      <c r="BP13630" s="3"/>
    </row>
    <row r="13631" spans="1:68" x14ac:dyDescent="0.25">
      <c r="A13631" s="1"/>
      <c r="B13631" s="2"/>
      <c r="BJ13631" s="3"/>
      <c r="BL13631" s="3"/>
      <c r="BN13631" s="3"/>
      <c r="BP13631" s="3"/>
    </row>
    <row r="13632" spans="1:68" x14ac:dyDescent="0.25">
      <c r="A13632" s="1"/>
      <c r="B13632" s="2"/>
      <c r="BJ13632" s="3"/>
      <c r="BL13632" s="3"/>
      <c r="BN13632" s="3"/>
      <c r="BP13632" s="3"/>
    </row>
    <row r="13633" spans="1:68" x14ac:dyDescent="0.25">
      <c r="A13633" s="1"/>
      <c r="B13633" s="2"/>
      <c r="BJ13633" s="3"/>
      <c r="BL13633" s="3"/>
      <c r="BN13633" s="3"/>
      <c r="BP13633" s="3"/>
    </row>
    <row r="13634" spans="1:68" x14ac:dyDescent="0.25">
      <c r="A13634" s="1"/>
      <c r="B13634" s="2"/>
      <c r="BJ13634" s="3"/>
      <c r="BL13634" s="3"/>
      <c r="BN13634" s="3"/>
      <c r="BP13634" s="3"/>
    </row>
    <row r="13635" spans="1:68" x14ac:dyDescent="0.25">
      <c r="A13635" s="1"/>
      <c r="B13635" s="2"/>
      <c r="BJ13635" s="3"/>
      <c r="BL13635" s="3"/>
      <c r="BN13635" s="3"/>
      <c r="BP13635" s="3"/>
    </row>
    <row r="13636" spans="1:68" x14ac:dyDescent="0.25">
      <c r="A13636" s="1"/>
      <c r="B13636" s="2"/>
      <c r="BJ13636" s="3"/>
      <c r="BL13636" s="3"/>
      <c r="BN13636" s="3"/>
      <c r="BP13636" s="3"/>
    </row>
    <row r="13637" spans="1:68" x14ac:dyDescent="0.25">
      <c r="A13637" s="1"/>
      <c r="B13637" s="2"/>
      <c r="BJ13637" s="3"/>
      <c r="BL13637" s="3"/>
      <c r="BN13637" s="3"/>
      <c r="BP13637" s="3"/>
    </row>
    <row r="13638" spans="1:68" x14ac:dyDescent="0.25">
      <c r="A13638" s="1"/>
      <c r="B13638" s="2"/>
      <c r="BJ13638" s="3"/>
      <c r="BL13638" s="3"/>
      <c r="BN13638" s="3"/>
      <c r="BP13638" s="3"/>
    </row>
    <row r="13639" spans="1:68" x14ac:dyDescent="0.25">
      <c r="A13639" s="1"/>
      <c r="B13639" s="2"/>
      <c r="BJ13639" s="3"/>
      <c r="BL13639" s="3"/>
      <c r="BN13639" s="3"/>
      <c r="BP13639" s="3"/>
    </row>
    <row r="13640" spans="1:68" x14ac:dyDescent="0.25">
      <c r="A13640" s="1"/>
      <c r="B13640" s="2"/>
      <c r="BJ13640" s="3"/>
      <c r="BL13640" s="3"/>
      <c r="BN13640" s="3"/>
      <c r="BP13640" s="3"/>
    </row>
    <row r="13641" spans="1:68" x14ac:dyDescent="0.25">
      <c r="A13641" s="1"/>
      <c r="B13641" s="2"/>
      <c r="BJ13641" s="3"/>
      <c r="BL13641" s="3"/>
      <c r="BN13641" s="3"/>
      <c r="BP13641" s="3"/>
    </row>
    <row r="13642" spans="1:68" x14ac:dyDescent="0.25">
      <c r="A13642" s="1"/>
      <c r="B13642" s="2"/>
      <c r="BJ13642" s="3"/>
      <c r="BL13642" s="3"/>
      <c r="BN13642" s="3"/>
      <c r="BP13642" s="3"/>
    </row>
    <row r="13643" spans="1:68" x14ac:dyDescent="0.25">
      <c r="A13643" s="1"/>
      <c r="B13643" s="2"/>
      <c r="BJ13643" s="3"/>
      <c r="BL13643" s="3"/>
      <c r="BN13643" s="3"/>
      <c r="BP13643" s="3"/>
    </row>
    <row r="13644" spans="1:68" x14ac:dyDescent="0.25">
      <c r="A13644" s="1"/>
      <c r="B13644" s="2"/>
      <c r="BJ13644" s="3"/>
      <c r="BL13644" s="3"/>
      <c r="BN13644" s="3"/>
      <c r="BP13644" s="3"/>
    </row>
    <row r="13645" spans="1:68" x14ac:dyDescent="0.25">
      <c r="A13645" s="1"/>
      <c r="B13645" s="2"/>
      <c r="BJ13645" s="3"/>
      <c r="BL13645" s="3"/>
      <c r="BN13645" s="3"/>
      <c r="BP13645" s="3"/>
    </row>
    <row r="13646" spans="1:68" x14ac:dyDescent="0.25">
      <c r="A13646" s="1"/>
      <c r="B13646" s="2"/>
      <c r="BJ13646" s="3"/>
      <c r="BL13646" s="3"/>
      <c r="BN13646" s="3"/>
      <c r="BP13646" s="3"/>
    </row>
    <row r="13647" spans="1:68" x14ac:dyDescent="0.25">
      <c r="A13647" s="1"/>
      <c r="B13647" s="2"/>
      <c r="BJ13647" s="3"/>
      <c r="BL13647" s="3"/>
      <c r="BN13647" s="3"/>
      <c r="BP13647" s="3"/>
    </row>
    <row r="13648" spans="1:68" x14ac:dyDescent="0.25">
      <c r="A13648" s="1"/>
      <c r="B13648" s="2"/>
      <c r="BJ13648" s="3"/>
      <c r="BL13648" s="3"/>
      <c r="BN13648" s="3"/>
      <c r="BP13648" s="3"/>
    </row>
    <row r="13649" spans="1:68" x14ac:dyDescent="0.25">
      <c r="A13649" s="1"/>
      <c r="B13649" s="2"/>
      <c r="BJ13649" s="3"/>
      <c r="BL13649" s="3"/>
      <c r="BN13649" s="3"/>
      <c r="BP13649" s="3"/>
    </row>
    <row r="13650" spans="1:68" x14ac:dyDescent="0.25">
      <c r="A13650" s="1"/>
      <c r="B13650" s="2"/>
      <c r="BJ13650" s="3"/>
      <c r="BL13650" s="3"/>
      <c r="BN13650" s="3"/>
      <c r="BP13650" s="3"/>
    </row>
    <row r="13651" spans="1:68" x14ac:dyDescent="0.25">
      <c r="A13651" s="1"/>
      <c r="B13651" s="2"/>
      <c r="BJ13651" s="3"/>
      <c r="BL13651" s="3"/>
      <c r="BN13651" s="3"/>
      <c r="BP13651" s="3"/>
    </row>
    <row r="13652" spans="1:68" x14ac:dyDescent="0.25">
      <c r="A13652" s="1"/>
      <c r="B13652" s="2"/>
      <c r="BJ13652" s="3"/>
      <c r="BL13652" s="3"/>
      <c r="BN13652" s="3"/>
      <c r="BP13652" s="3"/>
    </row>
    <row r="13653" spans="1:68" x14ac:dyDescent="0.25">
      <c r="A13653" s="1"/>
      <c r="B13653" s="2"/>
      <c r="BJ13653" s="3"/>
      <c r="BL13653" s="3"/>
      <c r="BN13653" s="3"/>
      <c r="BP13653" s="3"/>
    </row>
    <row r="13654" spans="1:68" x14ac:dyDescent="0.25">
      <c r="A13654" s="1"/>
      <c r="B13654" s="2"/>
      <c r="BJ13654" s="3"/>
      <c r="BL13654" s="3"/>
      <c r="BN13654" s="3"/>
      <c r="BP13654" s="3"/>
    </row>
    <row r="13655" spans="1:68" x14ac:dyDescent="0.25">
      <c r="A13655" s="1"/>
      <c r="B13655" s="2"/>
      <c r="BJ13655" s="3"/>
      <c r="BL13655" s="3"/>
      <c r="BN13655" s="3"/>
      <c r="BP13655" s="3"/>
    </row>
    <row r="13656" spans="1:68" x14ac:dyDescent="0.25">
      <c r="A13656" s="1"/>
      <c r="B13656" s="2"/>
      <c r="BJ13656" s="3"/>
      <c r="BL13656" s="3"/>
      <c r="BN13656" s="3"/>
      <c r="BP13656" s="3"/>
    </row>
    <row r="13657" spans="1:68" x14ac:dyDescent="0.25">
      <c r="A13657" s="1"/>
      <c r="B13657" s="2"/>
      <c r="BJ13657" s="3"/>
      <c r="BL13657" s="3"/>
      <c r="BN13657" s="3"/>
      <c r="BP13657" s="3"/>
    </row>
    <row r="13658" spans="1:68" x14ac:dyDescent="0.25">
      <c r="A13658" s="1"/>
      <c r="B13658" s="2"/>
      <c r="BJ13658" s="3"/>
      <c r="BL13658" s="3"/>
      <c r="BN13658" s="3"/>
      <c r="BP13658" s="3"/>
    </row>
    <row r="13659" spans="1:68" x14ac:dyDescent="0.25">
      <c r="A13659" s="1"/>
      <c r="B13659" s="2"/>
      <c r="BJ13659" s="3"/>
      <c r="BL13659" s="3"/>
      <c r="BN13659" s="3"/>
      <c r="BP13659" s="3"/>
    </row>
    <row r="13660" spans="1:68" x14ac:dyDescent="0.25">
      <c r="A13660" s="1"/>
      <c r="B13660" s="2"/>
      <c r="BJ13660" s="3"/>
      <c r="BL13660" s="3"/>
      <c r="BN13660" s="3"/>
      <c r="BP13660" s="3"/>
    </row>
    <row r="13661" spans="1:68" x14ac:dyDescent="0.25">
      <c r="A13661" s="1"/>
      <c r="B13661" s="2"/>
      <c r="BJ13661" s="3"/>
      <c r="BL13661" s="3"/>
      <c r="BN13661" s="3"/>
      <c r="BP13661" s="3"/>
    </row>
    <row r="13662" spans="1:68" x14ac:dyDescent="0.25">
      <c r="A13662" s="1"/>
      <c r="B13662" s="2"/>
      <c r="BJ13662" s="3"/>
      <c r="BL13662" s="3"/>
      <c r="BN13662" s="3"/>
      <c r="BP13662" s="3"/>
    </row>
    <row r="13663" spans="1:68" x14ac:dyDescent="0.25">
      <c r="A13663" s="1"/>
      <c r="B13663" s="2"/>
      <c r="BJ13663" s="3"/>
      <c r="BL13663" s="3"/>
      <c r="BN13663" s="3"/>
      <c r="BP13663" s="3"/>
    </row>
    <row r="13664" spans="1:68" x14ac:dyDescent="0.25">
      <c r="A13664" s="1"/>
      <c r="B13664" s="2"/>
      <c r="BJ13664" s="3"/>
      <c r="BL13664" s="3"/>
      <c r="BN13664" s="3"/>
      <c r="BP13664" s="3"/>
    </row>
    <row r="13665" spans="1:68" x14ac:dyDescent="0.25">
      <c r="A13665" s="1"/>
      <c r="B13665" s="2"/>
      <c r="BJ13665" s="3"/>
      <c r="BL13665" s="3"/>
      <c r="BN13665" s="3"/>
      <c r="BP13665" s="3"/>
    </row>
    <row r="13666" spans="1:68" x14ac:dyDescent="0.25">
      <c r="A13666" s="1"/>
      <c r="B13666" s="2"/>
      <c r="BJ13666" s="3"/>
      <c r="BL13666" s="3"/>
      <c r="BN13666" s="3"/>
      <c r="BP13666" s="3"/>
    </row>
    <row r="13667" spans="1:68" x14ac:dyDescent="0.25">
      <c r="A13667" s="1"/>
      <c r="B13667" s="2"/>
      <c r="BJ13667" s="3"/>
      <c r="BL13667" s="3"/>
      <c r="BN13667" s="3"/>
      <c r="BP13667" s="3"/>
    </row>
    <row r="13668" spans="1:68" x14ac:dyDescent="0.25">
      <c r="A13668" s="1"/>
      <c r="B13668" s="2"/>
      <c r="BJ13668" s="3"/>
      <c r="BL13668" s="3"/>
      <c r="BN13668" s="3"/>
      <c r="BP13668" s="3"/>
    </row>
    <row r="13669" spans="1:68" x14ac:dyDescent="0.25">
      <c r="A13669" s="1"/>
      <c r="B13669" s="2"/>
      <c r="BJ13669" s="3"/>
      <c r="BL13669" s="3"/>
      <c r="BN13669" s="3"/>
      <c r="BP13669" s="3"/>
    </row>
    <row r="13670" spans="1:68" x14ac:dyDescent="0.25">
      <c r="A13670" s="1"/>
      <c r="B13670" s="2"/>
      <c r="BJ13670" s="3"/>
      <c r="BL13670" s="3"/>
      <c r="BN13670" s="3"/>
      <c r="BP13670" s="3"/>
    </row>
    <row r="13671" spans="1:68" x14ac:dyDescent="0.25">
      <c r="A13671" s="1"/>
      <c r="B13671" s="2"/>
      <c r="BJ13671" s="3"/>
      <c r="BL13671" s="3"/>
      <c r="BN13671" s="3"/>
      <c r="BP13671" s="3"/>
    </row>
    <row r="13672" spans="1:68" x14ac:dyDescent="0.25">
      <c r="A13672" s="1"/>
      <c r="B13672" s="2"/>
      <c r="BJ13672" s="3"/>
      <c r="BL13672" s="3"/>
      <c r="BN13672" s="3"/>
      <c r="BP13672" s="3"/>
    </row>
    <row r="13673" spans="1:68" x14ac:dyDescent="0.25">
      <c r="A13673" s="1"/>
      <c r="B13673" s="2"/>
      <c r="BJ13673" s="3"/>
      <c r="BL13673" s="3"/>
      <c r="BN13673" s="3"/>
      <c r="BP13673" s="3"/>
    </row>
    <row r="13674" spans="1:68" x14ac:dyDescent="0.25">
      <c r="A13674" s="1"/>
      <c r="B13674" s="2"/>
      <c r="BJ13674" s="3"/>
      <c r="BL13674" s="3"/>
      <c r="BN13674" s="3"/>
      <c r="BP13674" s="3"/>
    </row>
    <row r="13675" spans="1:68" x14ac:dyDescent="0.25">
      <c r="A13675" s="1"/>
      <c r="B13675" s="2"/>
      <c r="BJ13675" s="3"/>
      <c r="BL13675" s="3"/>
      <c r="BN13675" s="3"/>
      <c r="BP13675" s="3"/>
    </row>
    <row r="13676" spans="1:68" x14ac:dyDescent="0.25">
      <c r="A13676" s="1"/>
      <c r="B13676" s="2"/>
      <c r="BJ13676" s="3"/>
      <c r="BL13676" s="3"/>
      <c r="BN13676" s="3"/>
      <c r="BP13676" s="3"/>
    </row>
    <row r="13677" spans="1:68" x14ac:dyDescent="0.25">
      <c r="A13677" s="1"/>
      <c r="B13677" s="2"/>
      <c r="BJ13677" s="3"/>
      <c r="BL13677" s="3"/>
      <c r="BN13677" s="3"/>
      <c r="BP13677" s="3"/>
    </row>
    <row r="13678" spans="1:68" x14ac:dyDescent="0.25">
      <c r="A13678" s="1"/>
      <c r="B13678" s="2"/>
      <c r="BJ13678" s="3"/>
      <c r="BL13678" s="3"/>
      <c r="BN13678" s="3"/>
      <c r="BP13678" s="3"/>
    </row>
    <row r="13679" spans="1:68" x14ac:dyDescent="0.25">
      <c r="A13679" s="1"/>
      <c r="B13679" s="2"/>
      <c r="BJ13679" s="3"/>
      <c r="BL13679" s="3"/>
      <c r="BN13679" s="3"/>
      <c r="BP13679" s="3"/>
    </row>
    <row r="13680" spans="1:68" x14ac:dyDescent="0.25">
      <c r="A13680" s="1"/>
      <c r="B13680" s="2"/>
      <c r="BJ13680" s="3"/>
      <c r="BL13680" s="3"/>
      <c r="BN13680" s="3"/>
      <c r="BP13680" s="3"/>
    </row>
    <row r="13681" spans="1:68" x14ac:dyDescent="0.25">
      <c r="A13681" s="1"/>
      <c r="B13681" s="2"/>
      <c r="BJ13681" s="3"/>
      <c r="BL13681" s="3"/>
      <c r="BN13681" s="3"/>
      <c r="BP13681" s="3"/>
    </row>
    <row r="13682" spans="1:68" x14ac:dyDescent="0.25">
      <c r="A13682" s="1"/>
      <c r="B13682" s="2"/>
      <c r="BJ13682" s="3"/>
      <c r="BL13682" s="3"/>
      <c r="BN13682" s="3"/>
      <c r="BP13682" s="3"/>
    </row>
    <row r="13683" spans="1:68" x14ac:dyDescent="0.25">
      <c r="A13683" s="1"/>
      <c r="B13683" s="2"/>
      <c r="BJ13683" s="3"/>
      <c r="BL13683" s="3"/>
      <c r="BN13683" s="3"/>
      <c r="BP13683" s="3"/>
    </row>
    <row r="13684" spans="1:68" x14ac:dyDescent="0.25">
      <c r="A13684" s="1"/>
      <c r="B13684" s="2"/>
      <c r="BJ13684" s="3"/>
      <c r="BL13684" s="3"/>
      <c r="BN13684" s="3"/>
      <c r="BP13684" s="3"/>
    </row>
    <row r="13685" spans="1:68" x14ac:dyDescent="0.25">
      <c r="A13685" s="1"/>
      <c r="B13685" s="2"/>
      <c r="BJ13685" s="3"/>
      <c r="BL13685" s="3"/>
      <c r="BN13685" s="3"/>
      <c r="BP13685" s="3"/>
    </row>
    <row r="13686" spans="1:68" x14ac:dyDescent="0.25">
      <c r="A13686" s="1"/>
      <c r="B13686" s="2"/>
      <c r="BJ13686" s="3"/>
      <c r="BL13686" s="3"/>
      <c r="BN13686" s="3"/>
      <c r="BP13686" s="3"/>
    </row>
    <row r="13687" spans="1:68" x14ac:dyDescent="0.25">
      <c r="A13687" s="1"/>
      <c r="B13687" s="2"/>
      <c r="BJ13687" s="3"/>
      <c r="BL13687" s="3"/>
      <c r="BN13687" s="3"/>
      <c r="BP13687" s="3"/>
    </row>
    <row r="13688" spans="1:68" x14ac:dyDescent="0.25">
      <c r="A13688" s="1"/>
      <c r="B13688" s="2"/>
      <c r="BJ13688" s="3"/>
      <c r="BL13688" s="3"/>
      <c r="BN13688" s="3"/>
      <c r="BP13688" s="3"/>
    </row>
    <row r="13689" spans="1:68" x14ac:dyDescent="0.25">
      <c r="A13689" s="1"/>
      <c r="B13689" s="2"/>
      <c r="BJ13689" s="3"/>
      <c r="BL13689" s="3"/>
      <c r="BN13689" s="3"/>
      <c r="BP13689" s="3"/>
    </row>
    <row r="13690" spans="1:68" x14ac:dyDescent="0.25">
      <c r="A13690" s="1"/>
      <c r="B13690" s="2"/>
      <c r="BJ13690" s="3"/>
      <c r="BL13690" s="3"/>
      <c r="BN13690" s="3"/>
      <c r="BP13690" s="3"/>
    </row>
    <row r="13691" spans="1:68" x14ac:dyDescent="0.25">
      <c r="A13691" s="1"/>
      <c r="B13691" s="2"/>
      <c r="BJ13691" s="3"/>
      <c r="BL13691" s="3"/>
      <c r="BN13691" s="3"/>
      <c r="BP13691" s="3"/>
    </row>
    <row r="13692" spans="1:68" x14ac:dyDescent="0.25">
      <c r="A13692" s="1"/>
      <c r="B13692" s="2"/>
      <c r="BJ13692" s="3"/>
      <c r="BL13692" s="3"/>
      <c r="BN13692" s="3"/>
      <c r="BP13692" s="3"/>
    </row>
    <row r="13693" spans="1:68" x14ac:dyDescent="0.25">
      <c r="A13693" s="1"/>
      <c r="B13693" s="2"/>
      <c r="BJ13693" s="3"/>
      <c r="BL13693" s="3"/>
      <c r="BN13693" s="3"/>
      <c r="BP13693" s="3"/>
    </row>
    <row r="13694" spans="1:68" x14ac:dyDescent="0.25">
      <c r="A13694" s="1"/>
      <c r="B13694" s="2"/>
      <c r="BJ13694" s="3"/>
      <c r="BL13694" s="3"/>
      <c r="BN13694" s="3"/>
      <c r="BP13694" s="3"/>
    </row>
    <row r="13695" spans="1:68" x14ac:dyDescent="0.25">
      <c r="A13695" s="1"/>
      <c r="B13695" s="2"/>
      <c r="BJ13695" s="3"/>
      <c r="BL13695" s="3"/>
      <c r="BN13695" s="3"/>
      <c r="BP13695" s="3"/>
    </row>
    <row r="13696" spans="1:68" x14ac:dyDescent="0.25">
      <c r="A13696" s="1"/>
      <c r="B13696" s="2"/>
      <c r="BJ13696" s="3"/>
      <c r="BL13696" s="3"/>
      <c r="BN13696" s="3"/>
      <c r="BP13696" s="3"/>
    </row>
    <row r="13697" spans="1:68" x14ac:dyDescent="0.25">
      <c r="A13697" s="1"/>
      <c r="B13697" s="2"/>
      <c r="BJ13697" s="3"/>
      <c r="BL13697" s="3"/>
      <c r="BN13697" s="3"/>
      <c r="BP13697" s="3"/>
    </row>
    <row r="13698" spans="1:68" x14ac:dyDescent="0.25">
      <c r="A13698" s="1"/>
      <c r="B13698" s="2"/>
      <c r="BJ13698" s="3"/>
      <c r="BL13698" s="3"/>
      <c r="BN13698" s="3"/>
      <c r="BP13698" s="3"/>
    </row>
    <row r="13699" spans="1:68" x14ac:dyDescent="0.25">
      <c r="A13699" s="1"/>
      <c r="B13699" s="2"/>
      <c r="BJ13699" s="3"/>
      <c r="BL13699" s="3"/>
      <c r="BN13699" s="3"/>
      <c r="BP13699" s="3"/>
    </row>
    <row r="13700" spans="1:68" x14ac:dyDescent="0.25">
      <c r="A13700" s="1"/>
      <c r="B13700" s="2"/>
      <c r="BJ13700" s="3"/>
      <c r="BL13700" s="3"/>
      <c r="BN13700" s="3"/>
      <c r="BP13700" s="3"/>
    </row>
    <row r="13701" spans="1:68" x14ac:dyDescent="0.25">
      <c r="A13701" s="1"/>
      <c r="B13701" s="2"/>
      <c r="BJ13701" s="3"/>
      <c r="BL13701" s="3"/>
      <c r="BN13701" s="3"/>
      <c r="BP13701" s="3"/>
    </row>
    <row r="13702" spans="1:68" x14ac:dyDescent="0.25">
      <c r="A13702" s="1"/>
      <c r="B13702" s="2"/>
      <c r="BJ13702" s="3"/>
      <c r="BL13702" s="3"/>
      <c r="BN13702" s="3"/>
      <c r="BP13702" s="3"/>
    </row>
    <row r="13703" spans="1:68" x14ac:dyDescent="0.25">
      <c r="A13703" s="1"/>
      <c r="B13703" s="2"/>
      <c r="BJ13703" s="3"/>
      <c r="BL13703" s="3"/>
      <c r="BN13703" s="3"/>
      <c r="BP13703" s="3"/>
    </row>
    <row r="13704" spans="1:68" x14ac:dyDescent="0.25">
      <c r="A13704" s="1"/>
      <c r="B13704" s="2"/>
      <c r="BJ13704" s="3"/>
      <c r="BL13704" s="3"/>
      <c r="BN13704" s="3"/>
      <c r="BP13704" s="3"/>
    </row>
    <row r="13705" spans="1:68" x14ac:dyDescent="0.25">
      <c r="A13705" s="1"/>
      <c r="B13705" s="2"/>
      <c r="BJ13705" s="3"/>
      <c r="BL13705" s="3"/>
      <c r="BN13705" s="3"/>
      <c r="BP13705" s="3"/>
    </row>
    <row r="13706" spans="1:68" x14ac:dyDescent="0.25">
      <c r="A13706" s="1"/>
      <c r="B13706" s="2"/>
      <c r="BJ13706" s="3"/>
      <c r="BL13706" s="3"/>
      <c r="BN13706" s="3"/>
      <c r="BP13706" s="3"/>
    </row>
    <row r="13707" spans="1:68" x14ac:dyDescent="0.25">
      <c r="A13707" s="1"/>
      <c r="B13707" s="2"/>
      <c r="BJ13707" s="3"/>
      <c r="BL13707" s="3"/>
      <c r="BN13707" s="3"/>
      <c r="BP13707" s="3"/>
    </row>
    <row r="13708" spans="1:68" x14ac:dyDescent="0.25">
      <c r="A13708" s="1"/>
      <c r="B13708" s="2"/>
      <c r="BJ13708" s="3"/>
      <c r="BL13708" s="3"/>
      <c r="BN13708" s="3"/>
      <c r="BP13708" s="3"/>
    </row>
    <row r="13709" spans="1:68" x14ac:dyDescent="0.25">
      <c r="A13709" s="1"/>
      <c r="B13709" s="2"/>
      <c r="BJ13709" s="3"/>
      <c r="BL13709" s="3"/>
      <c r="BN13709" s="3"/>
      <c r="BP13709" s="3"/>
    </row>
    <row r="13710" spans="1:68" x14ac:dyDescent="0.25">
      <c r="A13710" s="1"/>
      <c r="B13710" s="2"/>
      <c r="BJ13710" s="3"/>
      <c r="BL13710" s="3"/>
      <c r="BN13710" s="3"/>
      <c r="BP13710" s="3"/>
    </row>
    <row r="13711" spans="1:68" x14ac:dyDescent="0.25">
      <c r="A13711" s="1"/>
      <c r="B13711" s="2"/>
      <c r="BJ13711" s="3"/>
      <c r="BL13711" s="3"/>
      <c r="BN13711" s="3"/>
      <c r="BP13711" s="3"/>
    </row>
    <row r="13712" spans="1:68" x14ac:dyDescent="0.25">
      <c r="A13712" s="1"/>
      <c r="B13712" s="2"/>
      <c r="BJ13712" s="3"/>
      <c r="BL13712" s="3"/>
      <c r="BN13712" s="3"/>
      <c r="BP13712" s="3"/>
    </row>
    <row r="13713" spans="1:68" x14ac:dyDescent="0.25">
      <c r="A13713" s="1"/>
      <c r="B13713" s="2"/>
      <c r="BJ13713" s="3"/>
      <c r="BL13713" s="3"/>
      <c r="BN13713" s="3"/>
      <c r="BP13713" s="3"/>
    </row>
    <row r="13714" spans="1:68" x14ac:dyDescent="0.25">
      <c r="A13714" s="1"/>
      <c r="B13714" s="2"/>
      <c r="BJ13714" s="3"/>
      <c r="BL13714" s="3"/>
      <c r="BN13714" s="3"/>
      <c r="BP13714" s="3"/>
    </row>
    <row r="13715" spans="1:68" x14ac:dyDescent="0.25">
      <c r="A13715" s="1"/>
      <c r="B13715" s="2"/>
      <c r="BJ13715" s="3"/>
      <c r="BL13715" s="3"/>
      <c r="BN13715" s="3"/>
      <c r="BP13715" s="3"/>
    </row>
    <row r="13716" spans="1:68" x14ac:dyDescent="0.25">
      <c r="A13716" s="1"/>
      <c r="B13716" s="2"/>
      <c r="BJ13716" s="3"/>
      <c r="BL13716" s="3"/>
      <c r="BN13716" s="3"/>
      <c r="BP13716" s="3"/>
    </row>
    <row r="13717" spans="1:68" x14ac:dyDescent="0.25">
      <c r="A13717" s="1"/>
      <c r="B13717" s="2"/>
      <c r="BJ13717" s="3"/>
      <c r="BL13717" s="3"/>
      <c r="BN13717" s="3"/>
      <c r="BP13717" s="3"/>
    </row>
    <row r="13718" spans="1:68" x14ac:dyDescent="0.25">
      <c r="A13718" s="1"/>
      <c r="B13718" s="2"/>
      <c r="BJ13718" s="3"/>
      <c r="BL13718" s="3"/>
      <c r="BN13718" s="3"/>
      <c r="BP13718" s="3"/>
    </row>
    <row r="13719" spans="1:68" x14ac:dyDescent="0.25">
      <c r="A13719" s="1"/>
      <c r="B13719" s="2"/>
      <c r="BJ13719" s="3"/>
      <c r="BL13719" s="3"/>
      <c r="BN13719" s="3"/>
      <c r="BP13719" s="3"/>
    </row>
    <row r="13720" spans="1:68" x14ac:dyDescent="0.25">
      <c r="A13720" s="1"/>
      <c r="B13720" s="2"/>
      <c r="BJ13720" s="3"/>
      <c r="BL13720" s="3"/>
      <c r="BN13720" s="3"/>
      <c r="BP13720" s="3"/>
    </row>
    <row r="13721" spans="1:68" x14ac:dyDescent="0.25">
      <c r="A13721" s="1"/>
      <c r="B13721" s="2"/>
      <c r="BJ13721" s="3"/>
      <c r="BL13721" s="3"/>
      <c r="BN13721" s="3"/>
      <c r="BP13721" s="3"/>
    </row>
    <row r="13722" spans="1:68" x14ac:dyDescent="0.25">
      <c r="A13722" s="1"/>
      <c r="B13722" s="2"/>
      <c r="BJ13722" s="3"/>
      <c r="BL13722" s="3"/>
      <c r="BN13722" s="3"/>
      <c r="BP13722" s="3"/>
    </row>
    <row r="13723" spans="1:68" x14ac:dyDescent="0.25">
      <c r="A13723" s="1"/>
      <c r="B13723" s="2"/>
      <c r="BJ13723" s="3"/>
      <c r="BL13723" s="3"/>
      <c r="BN13723" s="3"/>
      <c r="BP13723" s="3"/>
    </row>
    <row r="13724" spans="1:68" x14ac:dyDescent="0.25">
      <c r="A13724" s="1"/>
      <c r="B13724" s="2"/>
      <c r="BJ13724" s="3"/>
      <c r="BL13724" s="3"/>
      <c r="BN13724" s="3"/>
      <c r="BP13724" s="3"/>
    </row>
    <row r="13725" spans="1:68" x14ac:dyDescent="0.25">
      <c r="A13725" s="1"/>
      <c r="B13725" s="2"/>
      <c r="BJ13725" s="3"/>
      <c r="BL13725" s="3"/>
      <c r="BN13725" s="3"/>
      <c r="BP13725" s="3"/>
    </row>
    <row r="13726" spans="1:68" x14ac:dyDescent="0.25">
      <c r="A13726" s="1"/>
      <c r="B13726" s="2"/>
      <c r="BJ13726" s="3"/>
      <c r="BL13726" s="3"/>
      <c r="BN13726" s="3"/>
      <c r="BP13726" s="3"/>
    </row>
    <row r="13727" spans="1:68" x14ac:dyDescent="0.25">
      <c r="A13727" s="1"/>
      <c r="B13727" s="2"/>
      <c r="BJ13727" s="3"/>
      <c r="BL13727" s="3"/>
      <c r="BN13727" s="3"/>
      <c r="BP13727" s="3"/>
    </row>
    <row r="13728" spans="1:68" x14ac:dyDescent="0.25">
      <c r="A13728" s="1"/>
      <c r="B13728" s="2"/>
      <c r="BJ13728" s="3"/>
      <c r="BL13728" s="3"/>
      <c r="BN13728" s="3"/>
      <c r="BP13728" s="3"/>
    </row>
    <row r="13729" spans="1:68" x14ac:dyDescent="0.25">
      <c r="A13729" s="1"/>
      <c r="B13729" s="2"/>
      <c r="BJ13729" s="3"/>
      <c r="BL13729" s="3"/>
      <c r="BN13729" s="3"/>
      <c r="BP13729" s="3"/>
    </row>
    <row r="13730" spans="1:68" x14ac:dyDescent="0.25">
      <c r="A13730" s="1"/>
      <c r="B13730" s="2"/>
      <c r="BJ13730" s="3"/>
      <c r="BL13730" s="3"/>
      <c r="BN13730" s="3"/>
      <c r="BP13730" s="3"/>
    </row>
    <row r="13731" spans="1:68" x14ac:dyDescent="0.25">
      <c r="A13731" s="1"/>
      <c r="B13731" s="2"/>
      <c r="BJ13731" s="3"/>
      <c r="BL13731" s="3"/>
      <c r="BN13731" s="3"/>
      <c r="BP13731" s="3"/>
    </row>
    <row r="13732" spans="1:68" x14ac:dyDescent="0.25">
      <c r="A13732" s="1"/>
      <c r="B13732" s="2"/>
      <c r="BJ13732" s="3"/>
      <c r="BL13732" s="3"/>
      <c r="BN13732" s="3"/>
      <c r="BP13732" s="3"/>
    </row>
    <row r="13733" spans="1:68" x14ac:dyDescent="0.25">
      <c r="A13733" s="1"/>
      <c r="B13733" s="2"/>
      <c r="BJ13733" s="3"/>
      <c r="BL13733" s="3"/>
      <c r="BN13733" s="3"/>
      <c r="BP13733" s="3"/>
    </row>
    <row r="13734" spans="1:68" x14ac:dyDescent="0.25">
      <c r="A13734" s="1"/>
      <c r="B13734" s="2"/>
      <c r="BJ13734" s="3"/>
      <c r="BL13734" s="3"/>
      <c r="BN13734" s="3"/>
      <c r="BP13734" s="3"/>
    </row>
    <row r="13735" spans="1:68" x14ac:dyDescent="0.25">
      <c r="A13735" s="1"/>
      <c r="B13735" s="2"/>
      <c r="BJ13735" s="3"/>
      <c r="BL13735" s="3"/>
      <c r="BN13735" s="3"/>
      <c r="BP13735" s="3"/>
    </row>
    <row r="13736" spans="1:68" x14ac:dyDescent="0.25">
      <c r="A13736" s="1"/>
      <c r="B13736" s="2"/>
      <c r="BJ13736" s="3"/>
      <c r="BL13736" s="3"/>
      <c r="BN13736" s="3"/>
      <c r="BP13736" s="3"/>
    </row>
    <row r="13737" spans="1:68" x14ac:dyDescent="0.25">
      <c r="A13737" s="1"/>
      <c r="B13737" s="2"/>
      <c r="BJ13737" s="3"/>
      <c r="BL13737" s="3"/>
      <c r="BN13737" s="3"/>
      <c r="BP13737" s="3"/>
    </row>
    <row r="13738" spans="1:68" x14ac:dyDescent="0.25">
      <c r="A13738" s="1"/>
      <c r="B13738" s="2"/>
      <c r="BJ13738" s="3"/>
      <c r="BL13738" s="3"/>
      <c r="BN13738" s="3"/>
      <c r="BP13738" s="3"/>
    </row>
    <row r="13739" spans="1:68" x14ac:dyDescent="0.25">
      <c r="A13739" s="1"/>
      <c r="B13739" s="2"/>
      <c r="BJ13739" s="3"/>
      <c r="BL13739" s="3"/>
      <c r="BN13739" s="3"/>
      <c r="BP13739" s="3"/>
    </row>
    <row r="13740" spans="1:68" x14ac:dyDescent="0.25">
      <c r="A13740" s="1"/>
      <c r="B13740" s="2"/>
      <c r="BJ13740" s="3"/>
      <c r="BL13740" s="3"/>
      <c r="BN13740" s="3"/>
      <c r="BP13740" s="3"/>
    </row>
    <row r="13741" spans="1:68" x14ac:dyDescent="0.25">
      <c r="A13741" s="1"/>
      <c r="B13741" s="2"/>
      <c r="BJ13741" s="3"/>
      <c r="BL13741" s="3"/>
      <c r="BN13741" s="3"/>
      <c r="BP13741" s="3"/>
    </row>
    <row r="13742" spans="1:68" x14ac:dyDescent="0.25">
      <c r="A13742" s="1"/>
      <c r="B13742" s="2"/>
      <c r="BJ13742" s="3"/>
      <c r="BL13742" s="3"/>
      <c r="BN13742" s="3"/>
      <c r="BP13742" s="3"/>
    </row>
    <row r="13743" spans="1:68" x14ac:dyDescent="0.25">
      <c r="A13743" s="1"/>
      <c r="B13743" s="2"/>
      <c r="BJ13743" s="3"/>
      <c r="BL13743" s="3"/>
      <c r="BN13743" s="3"/>
      <c r="BP13743" s="3"/>
    </row>
    <row r="13744" spans="1:68" x14ac:dyDescent="0.25">
      <c r="A13744" s="1"/>
      <c r="B13744" s="2"/>
      <c r="BJ13744" s="3"/>
      <c r="BL13744" s="3"/>
      <c r="BN13744" s="3"/>
      <c r="BP13744" s="3"/>
    </row>
    <row r="13745" spans="1:68" x14ac:dyDescent="0.25">
      <c r="A13745" s="1"/>
      <c r="B13745" s="2"/>
      <c r="BJ13745" s="3"/>
      <c r="BL13745" s="3"/>
      <c r="BN13745" s="3"/>
      <c r="BP13745" s="3"/>
    </row>
    <row r="13746" spans="1:68" x14ac:dyDescent="0.25">
      <c r="A13746" s="1"/>
      <c r="B13746" s="2"/>
      <c r="BJ13746" s="3"/>
      <c r="BL13746" s="3"/>
      <c r="BN13746" s="3"/>
      <c r="BP13746" s="3"/>
    </row>
    <row r="13747" spans="1:68" x14ac:dyDescent="0.25">
      <c r="A13747" s="1"/>
      <c r="B13747" s="2"/>
      <c r="BJ13747" s="3"/>
      <c r="BL13747" s="3"/>
      <c r="BN13747" s="3"/>
      <c r="BP13747" s="3"/>
    </row>
    <row r="13748" spans="1:68" x14ac:dyDescent="0.25">
      <c r="A13748" s="1"/>
      <c r="B13748" s="2"/>
      <c r="BJ13748" s="3"/>
      <c r="BL13748" s="3"/>
      <c r="BN13748" s="3"/>
      <c r="BP13748" s="3"/>
    </row>
    <row r="13749" spans="1:68" x14ac:dyDescent="0.25">
      <c r="A13749" s="1"/>
      <c r="B13749" s="2"/>
      <c r="BJ13749" s="3"/>
      <c r="BL13749" s="3"/>
      <c r="BN13749" s="3"/>
      <c r="BP13749" s="3"/>
    </row>
    <row r="13750" spans="1:68" x14ac:dyDescent="0.25">
      <c r="A13750" s="1"/>
      <c r="B13750" s="2"/>
      <c r="BJ13750" s="3"/>
      <c r="BL13750" s="3"/>
      <c r="BN13750" s="3"/>
      <c r="BP13750" s="3"/>
    </row>
    <row r="13751" spans="1:68" x14ac:dyDescent="0.25">
      <c r="A13751" s="1"/>
      <c r="B13751" s="2"/>
      <c r="BJ13751" s="3"/>
      <c r="BL13751" s="3"/>
      <c r="BN13751" s="3"/>
      <c r="BP13751" s="3"/>
    </row>
    <row r="13752" spans="1:68" x14ac:dyDescent="0.25">
      <c r="A13752" s="1"/>
      <c r="B13752" s="2"/>
      <c r="BJ13752" s="3"/>
      <c r="BL13752" s="3"/>
      <c r="BN13752" s="3"/>
      <c r="BP13752" s="3"/>
    </row>
    <row r="13753" spans="1:68" x14ac:dyDescent="0.25">
      <c r="A13753" s="1"/>
      <c r="B13753" s="2"/>
      <c r="BJ13753" s="3"/>
      <c r="BL13753" s="3"/>
      <c r="BN13753" s="3"/>
      <c r="BP13753" s="3"/>
    </row>
    <row r="13754" spans="1:68" x14ac:dyDescent="0.25">
      <c r="A13754" s="1"/>
      <c r="B13754" s="2"/>
      <c r="BJ13754" s="3"/>
      <c r="BL13754" s="3"/>
      <c r="BN13754" s="3"/>
      <c r="BP13754" s="3"/>
    </row>
    <row r="13755" spans="1:68" x14ac:dyDescent="0.25">
      <c r="A13755" s="1"/>
      <c r="B13755" s="2"/>
      <c r="BJ13755" s="3"/>
      <c r="BL13755" s="3"/>
      <c r="BN13755" s="3"/>
      <c r="BP13755" s="3"/>
    </row>
    <row r="13756" spans="1:68" x14ac:dyDescent="0.25">
      <c r="A13756" s="1"/>
      <c r="B13756" s="2"/>
      <c r="BJ13756" s="3"/>
      <c r="BL13756" s="3"/>
      <c r="BN13756" s="3"/>
      <c r="BP13756" s="3"/>
    </row>
    <row r="13757" spans="1:68" x14ac:dyDescent="0.25">
      <c r="A13757" s="1"/>
      <c r="B13757" s="2"/>
      <c r="BJ13757" s="3"/>
      <c r="BL13757" s="3"/>
      <c r="BN13757" s="3"/>
      <c r="BP13757" s="3"/>
    </row>
    <row r="13758" spans="1:68" x14ac:dyDescent="0.25">
      <c r="A13758" s="1"/>
      <c r="B13758" s="2"/>
      <c r="BJ13758" s="3"/>
      <c r="BL13758" s="3"/>
      <c r="BN13758" s="3"/>
      <c r="BP13758" s="3"/>
    </row>
    <row r="13759" spans="1:68" x14ac:dyDescent="0.25">
      <c r="A13759" s="1"/>
      <c r="B13759" s="2"/>
      <c r="BJ13759" s="3"/>
      <c r="BL13759" s="3"/>
      <c r="BN13759" s="3"/>
      <c r="BP13759" s="3"/>
    </row>
    <row r="13760" spans="1:68" x14ac:dyDescent="0.25">
      <c r="A13760" s="1"/>
      <c r="B13760" s="2"/>
      <c r="BJ13760" s="3"/>
      <c r="BL13760" s="3"/>
      <c r="BN13760" s="3"/>
      <c r="BP13760" s="3"/>
    </row>
    <row r="13761" spans="1:68" x14ac:dyDescent="0.25">
      <c r="A13761" s="1"/>
      <c r="B13761" s="2"/>
      <c r="BJ13761" s="3"/>
      <c r="BL13761" s="3"/>
      <c r="BN13761" s="3"/>
      <c r="BP13761" s="3"/>
    </row>
    <row r="13762" spans="1:68" x14ac:dyDescent="0.25">
      <c r="A13762" s="1"/>
      <c r="B13762" s="2"/>
      <c r="BJ13762" s="3"/>
      <c r="BL13762" s="3"/>
      <c r="BN13762" s="3"/>
      <c r="BP13762" s="3"/>
    </row>
    <row r="13763" spans="1:68" x14ac:dyDescent="0.25">
      <c r="A13763" s="1"/>
      <c r="B13763" s="2"/>
      <c r="BJ13763" s="3"/>
      <c r="BL13763" s="3"/>
      <c r="BN13763" s="3"/>
      <c r="BP13763" s="3"/>
    </row>
    <row r="13764" spans="1:68" x14ac:dyDescent="0.25">
      <c r="A13764" s="1"/>
      <c r="B13764" s="2"/>
      <c r="BJ13764" s="3"/>
      <c r="BL13764" s="3"/>
      <c r="BN13764" s="3"/>
      <c r="BP13764" s="3"/>
    </row>
    <row r="13765" spans="1:68" x14ac:dyDescent="0.25">
      <c r="A13765" s="1"/>
      <c r="B13765" s="2"/>
      <c r="BJ13765" s="3"/>
      <c r="BL13765" s="3"/>
      <c r="BN13765" s="3"/>
      <c r="BP13765" s="3"/>
    </row>
    <row r="13766" spans="1:68" x14ac:dyDescent="0.25">
      <c r="A13766" s="1"/>
      <c r="B13766" s="2"/>
      <c r="BJ13766" s="3"/>
      <c r="BL13766" s="3"/>
      <c r="BN13766" s="3"/>
      <c r="BP13766" s="3"/>
    </row>
    <row r="13767" spans="1:68" x14ac:dyDescent="0.25">
      <c r="A13767" s="1"/>
      <c r="B13767" s="2"/>
      <c r="BJ13767" s="3"/>
      <c r="BL13767" s="3"/>
      <c r="BN13767" s="3"/>
      <c r="BP13767" s="3"/>
    </row>
    <row r="13768" spans="1:68" x14ac:dyDescent="0.25">
      <c r="A13768" s="1"/>
      <c r="B13768" s="2"/>
      <c r="BJ13768" s="3"/>
      <c r="BL13768" s="3"/>
      <c r="BN13768" s="3"/>
      <c r="BP13768" s="3"/>
    </row>
    <row r="13769" spans="1:68" x14ac:dyDescent="0.25">
      <c r="A13769" s="1"/>
      <c r="B13769" s="2"/>
      <c r="BJ13769" s="3"/>
      <c r="BL13769" s="3"/>
      <c r="BN13769" s="3"/>
      <c r="BP13769" s="3"/>
    </row>
    <row r="13770" spans="1:68" x14ac:dyDescent="0.25">
      <c r="A13770" s="1"/>
      <c r="B13770" s="2"/>
      <c r="BJ13770" s="3"/>
      <c r="BL13770" s="3"/>
      <c r="BN13770" s="3"/>
      <c r="BP13770" s="3"/>
    </row>
    <row r="13771" spans="1:68" x14ac:dyDescent="0.25">
      <c r="A13771" s="1"/>
      <c r="B13771" s="2"/>
      <c r="BJ13771" s="3"/>
      <c r="BL13771" s="3"/>
      <c r="BN13771" s="3"/>
      <c r="BP13771" s="3"/>
    </row>
    <row r="13772" spans="1:68" x14ac:dyDescent="0.25">
      <c r="A13772" s="1"/>
      <c r="B13772" s="2"/>
      <c r="BJ13772" s="3"/>
      <c r="BL13772" s="3"/>
      <c r="BN13772" s="3"/>
      <c r="BP13772" s="3"/>
    </row>
    <row r="13773" spans="1:68" x14ac:dyDescent="0.25">
      <c r="A13773" s="1"/>
      <c r="B13773" s="2"/>
      <c r="BJ13773" s="3"/>
      <c r="BL13773" s="3"/>
      <c r="BN13773" s="3"/>
      <c r="BP13773" s="3"/>
    </row>
    <row r="13774" spans="1:68" x14ac:dyDescent="0.25">
      <c r="A13774" s="1"/>
      <c r="B13774" s="2"/>
      <c r="BJ13774" s="3"/>
      <c r="BL13774" s="3"/>
      <c r="BN13774" s="3"/>
      <c r="BP13774" s="3"/>
    </row>
    <row r="13775" spans="1:68" x14ac:dyDescent="0.25">
      <c r="A13775" s="1"/>
      <c r="B13775" s="2"/>
      <c r="BJ13775" s="3"/>
      <c r="BL13775" s="3"/>
      <c r="BN13775" s="3"/>
      <c r="BP13775" s="3"/>
    </row>
    <row r="13776" spans="1:68" x14ac:dyDescent="0.25">
      <c r="A13776" s="1"/>
      <c r="B13776" s="2"/>
      <c r="BJ13776" s="3"/>
      <c r="BL13776" s="3"/>
      <c r="BN13776" s="3"/>
      <c r="BP13776" s="3"/>
    </row>
    <row r="13777" spans="1:68" x14ac:dyDescent="0.25">
      <c r="A13777" s="1"/>
      <c r="B13777" s="2"/>
      <c r="BJ13777" s="3"/>
      <c r="BL13777" s="3"/>
      <c r="BN13777" s="3"/>
      <c r="BP13777" s="3"/>
    </row>
    <row r="13778" spans="1:68" x14ac:dyDescent="0.25">
      <c r="A13778" s="1"/>
      <c r="B13778" s="2"/>
      <c r="BJ13778" s="3"/>
      <c r="BL13778" s="3"/>
      <c r="BN13778" s="3"/>
      <c r="BP13778" s="3"/>
    </row>
    <row r="13779" spans="1:68" x14ac:dyDescent="0.25">
      <c r="A13779" s="1"/>
      <c r="B13779" s="2"/>
      <c r="BJ13779" s="3"/>
      <c r="BL13779" s="3"/>
      <c r="BN13779" s="3"/>
      <c r="BP13779" s="3"/>
    </row>
    <row r="13780" spans="1:68" x14ac:dyDescent="0.25">
      <c r="A13780" s="1"/>
      <c r="B13780" s="2"/>
      <c r="BJ13780" s="3"/>
      <c r="BL13780" s="3"/>
      <c r="BN13780" s="3"/>
      <c r="BP13780" s="3"/>
    </row>
    <row r="13781" spans="1:68" x14ac:dyDescent="0.25">
      <c r="A13781" s="1"/>
      <c r="B13781" s="2"/>
      <c r="BJ13781" s="3"/>
      <c r="BL13781" s="3"/>
      <c r="BN13781" s="3"/>
      <c r="BP13781" s="3"/>
    </row>
    <row r="13782" spans="1:68" x14ac:dyDescent="0.25">
      <c r="A13782" s="1"/>
      <c r="B13782" s="2"/>
      <c r="BJ13782" s="3"/>
      <c r="BL13782" s="3"/>
      <c r="BN13782" s="3"/>
      <c r="BP13782" s="3"/>
    </row>
    <row r="13783" spans="1:68" x14ac:dyDescent="0.25">
      <c r="A13783" s="1"/>
      <c r="B13783" s="2"/>
      <c r="BJ13783" s="3"/>
      <c r="BL13783" s="3"/>
      <c r="BN13783" s="3"/>
      <c r="BP13783" s="3"/>
    </row>
    <row r="13784" spans="1:68" x14ac:dyDescent="0.25">
      <c r="A13784" s="1"/>
      <c r="B13784" s="2"/>
      <c r="BJ13784" s="3"/>
      <c r="BL13784" s="3"/>
      <c r="BN13784" s="3"/>
      <c r="BP13784" s="3"/>
    </row>
    <row r="13785" spans="1:68" x14ac:dyDescent="0.25">
      <c r="A13785" s="1"/>
      <c r="B13785" s="2"/>
      <c r="BJ13785" s="3"/>
      <c r="BL13785" s="3"/>
      <c r="BN13785" s="3"/>
      <c r="BP13785" s="3"/>
    </row>
    <row r="13786" spans="1:68" x14ac:dyDescent="0.25">
      <c r="A13786" s="1"/>
      <c r="B13786" s="2"/>
      <c r="BJ13786" s="3"/>
      <c r="BL13786" s="3"/>
      <c r="BN13786" s="3"/>
      <c r="BP13786" s="3"/>
    </row>
    <row r="13787" spans="1:68" x14ac:dyDescent="0.25">
      <c r="A13787" s="1"/>
      <c r="B13787" s="2"/>
      <c r="BJ13787" s="3"/>
      <c r="BL13787" s="3"/>
      <c r="BN13787" s="3"/>
      <c r="BP13787" s="3"/>
    </row>
    <row r="13788" spans="1:68" x14ac:dyDescent="0.25">
      <c r="A13788" s="1"/>
      <c r="B13788" s="2"/>
      <c r="BJ13788" s="3"/>
      <c r="BL13788" s="3"/>
      <c r="BN13788" s="3"/>
      <c r="BP13788" s="3"/>
    </row>
    <row r="13789" spans="1:68" x14ac:dyDescent="0.25">
      <c r="A13789" s="1"/>
      <c r="B13789" s="2"/>
      <c r="BJ13789" s="3"/>
      <c r="BL13789" s="3"/>
      <c r="BN13789" s="3"/>
      <c r="BP13789" s="3"/>
    </row>
    <row r="13790" spans="1:68" x14ac:dyDescent="0.25">
      <c r="A13790" s="1"/>
      <c r="B13790" s="2"/>
      <c r="BJ13790" s="3"/>
      <c r="BL13790" s="3"/>
      <c r="BN13790" s="3"/>
      <c r="BP13790" s="3"/>
    </row>
    <row r="13791" spans="1:68" x14ac:dyDescent="0.25">
      <c r="A13791" s="1"/>
      <c r="B13791" s="2"/>
      <c r="BJ13791" s="3"/>
      <c r="BL13791" s="3"/>
      <c r="BN13791" s="3"/>
      <c r="BP13791" s="3"/>
    </row>
    <row r="13792" spans="1:68" x14ac:dyDescent="0.25">
      <c r="A13792" s="1"/>
      <c r="B13792" s="2"/>
      <c r="BJ13792" s="3"/>
      <c r="BL13792" s="3"/>
      <c r="BN13792" s="3"/>
      <c r="BP13792" s="3"/>
    </row>
    <row r="13793" spans="1:68" x14ac:dyDescent="0.25">
      <c r="A13793" s="1"/>
      <c r="B13793" s="2"/>
      <c r="BJ13793" s="3"/>
      <c r="BL13793" s="3"/>
      <c r="BN13793" s="3"/>
      <c r="BP13793" s="3"/>
    </row>
    <row r="13794" spans="1:68" x14ac:dyDescent="0.25">
      <c r="A13794" s="1"/>
      <c r="B13794" s="2"/>
      <c r="BJ13794" s="3"/>
      <c r="BL13794" s="3"/>
      <c r="BN13794" s="3"/>
      <c r="BP13794" s="3"/>
    </row>
    <row r="13795" spans="1:68" x14ac:dyDescent="0.25">
      <c r="A13795" s="1"/>
      <c r="B13795" s="2"/>
      <c r="BJ13795" s="3"/>
      <c r="BL13795" s="3"/>
      <c r="BN13795" s="3"/>
      <c r="BP13795" s="3"/>
    </row>
    <row r="13796" spans="1:68" x14ac:dyDescent="0.25">
      <c r="A13796" s="1"/>
      <c r="B13796" s="2"/>
      <c r="BJ13796" s="3"/>
      <c r="BL13796" s="3"/>
      <c r="BN13796" s="3"/>
      <c r="BP13796" s="3"/>
    </row>
    <row r="13797" spans="1:68" x14ac:dyDescent="0.25">
      <c r="A13797" s="1"/>
      <c r="B13797" s="2"/>
      <c r="BJ13797" s="3"/>
      <c r="BL13797" s="3"/>
      <c r="BN13797" s="3"/>
      <c r="BP13797" s="3"/>
    </row>
    <row r="13798" spans="1:68" x14ac:dyDescent="0.25">
      <c r="A13798" s="1"/>
      <c r="B13798" s="2"/>
      <c r="BJ13798" s="3"/>
      <c r="BL13798" s="3"/>
      <c r="BN13798" s="3"/>
      <c r="BP13798" s="3"/>
    </row>
    <row r="13799" spans="1:68" x14ac:dyDescent="0.25">
      <c r="A13799" s="1"/>
      <c r="B13799" s="2"/>
      <c r="BJ13799" s="3"/>
      <c r="BL13799" s="3"/>
      <c r="BN13799" s="3"/>
      <c r="BP13799" s="3"/>
    </row>
    <row r="13800" spans="1:68" x14ac:dyDescent="0.25">
      <c r="A13800" s="1"/>
      <c r="B13800" s="2"/>
      <c r="BJ13800" s="3"/>
      <c r="BL13800" s="3"/>
      <c r="BN13800" s="3"/>
      <c r="BP13800" s="3"/>
    </row>
    <row r="13801" spans="1:68" x14ac:dyDescent="0.25">
      <c r="A13801" s="1"/>
      <c r="B13801" s="2"/>
      <c r="BJ13801" s="3"/>
      <c r="BL13801" s="3"/>
      <c r="BN13801" s="3"/>
      <c r="BP13801" s="3"/>
    </row>
    <row r="13802" spans="1:68" x14ac:dyDescent="0.25">
      <c r="A13802" s="1"/>
      <c r="B13802" s="2"/>
      <c r="BJ13802" s="3"/>
      <c r="BL13802" s="3"/>
      <c r="BN13802" s="3"/>
      <c r="BP13802" s="3"/>
    </row>
    <row r="13803" spans="1:68" x14ac:dyDescent="0.25">
      <c r="A13803" s="1"/>
      <c r="B13803" s="2"/>
      <c r="BJ13803" s="3"/>
      <c r="BL13803" s="3"/>
      <c r="BN13803" s="3"/>
      <c r="BP13803" s="3"/>
    </row>
    <row r="13804" spans="1:68" x14ac:dyDescent="0.25">
      <c r="A13804" s="1"/>
      <c r="B13804" s="2"/>
      <c r="BJ13804" s="3"/>
      <c r="BL13804" s="3"/>
      <c r="BN13804" s="3"/>
      <c r="BP13804" s="3"/>
    </row>
    <row r="13805" spans="1:68" x14ac:dyDescent="0.25">
      <c r="A13805" s="1"/>
      <c r="B13805" s="2"/>
      <c r="BJ13805" s="3"/>
      <c r="BL13805" s="3"/>
      <c r="BN13805" s="3"/>
      <c r="BP13805" s="3"/>
    </row>
    <row r="13806" spans="1:68" x14ac:dyDescent="0.25">
      <c r="A13806" s="1"/>
      <c r="B13806" s="2"/>
      <c r="BJ13806" s="3"/>
      <c r="BL13806" s="3"/>
      <c r="BN13806" s="3"/>
      <c r="BP13806" s="3"/>
    </row>
    <row r="13807" spans="1:68" x14ac:dyDescent="0.25">
      <c r="A13807" s="1"/>
      <c r="B13807" s="2"/>
      <c r="BJ13807" s="3"/>
      <c r="BL13807" s="3"/>
      <c r="BN13807" s="3"/>
      <c r="BP13807" s="3"/>
    </row>
    <row r="13808" spans="1:68" x14ac:dyDescent="0.25">
      <c r="A13808" s="1"/>
      <c r="B13808" s="2"/>
      <c r="BJ13808" s="3"/>
      <c r="BL13808" s="3"/>
      <c r="BN13808" s="3"/>
      <c r="BP13808" s="3"/>
    </row>
    <row r="13809" spans="1:68" x14ac:dyDescent="0.25">
      <c r="A13809" s="1"/>
      <c r="B13809" s="2"/>
      <c r="BJ13809" s="3"/>
      <c r="BL13809" s="3"/>
      <c r="BN13809" s="3"/>
      <c r="BP13809" s="3"/>
    </row>
    <row r="13810" spans="1:68" x14ac:dyDescent="0.25">
      <c r="A13810" s="1"/>
      <c r="B13810" s="2"/>
      <c r="BJ13810" s="3"/>
      <c r="BL13810" s="3"/>
      <c r="BN13810" s="3"/>
      <c r="BP13810" s="3"/>
    </row>
    <row r="13811" spans="1:68" x14ac:dyDescent="0.25">
      <c r="A13811" s="1"/>
      <c r="B13811" s="2"/>
      <c r="BJ13811" s="3"/>
      <c r="BL13811" s="3"/>
      <c r="BN13811" s="3"/>
      <c r="BP13811" s="3"/>
    </row>
    <row r="13812" spans="1:68" x14ac:dyDescent="0.25">
      <c r="A13812" s="1"/>
      <c r="B13812" s="2"/>
      <c r="BJ13812" s="3"/>
      <c r="BL13812" s="3"/>
      <c r="BN13812" s="3"/>
      <c r="BP13812" s="3"/>
    </row>
    <row r="13813" spans="1:68" x14ac:dyDescent="0.25">
      <c r="A13813" s="1"/>
      <c r="B13813" s="2"/>
      <c r="BJ13813" s="3"/>
      <c r="BL13813" s="3"/>
      <c r="BN13813" s="3"/>
      <c r="BP13813" s="3"/>
    </row>
    <row r="13814" spans="1:68" x14ac:dyDescent="0.25">
      <c r="A13814" s="1"/>
      <c r="B13814" s="2"/>
      <c r="BJ13814" s="3"/>
      <c r="BL13814" s="3"/>
      <c r="BN13814" s="3"/>
      <c r="BP13814" s="3"/>
    </row>
    <row r="13815" spans="1:68" x14ac:dyDescent="0.25">
      <c r="A13815" s="1"/>
      <c r="B13815" s="2"/>
      <c r="BJ13815" s="3"/>
      <c r="BL13815" s="3"/>
      <c r="BN13815" s="3"/>
      <c r="BP13815" s="3"/>
    </row>
    <row r="13816" spans="1:68" x14ac:dyDescent="0.25">
      <c r="A13816" s="1"/>
      <c r="B13816" s="2"/>
      <c r="BJ13816" s="3"/>
      <c r="BL13816" s="3"/>
      <c r="BN13816" s="3"/>
      <c r="BP13816" s="3"/>
    </row>
    <row r="13817" spans="1:68" x14ac:dyDescent="0.25">
      <c r="A13817" s="1"/>
      <c r="B13817" s="2"/>
      <c r="BJ13817" s="3"/>
      <c r="BL13817" s="3"/>
      <c r="BN13817" s="3"/>
      <c r="BP13817" s="3"/>
    </row>
    <row r="13818" spans="1:68" x14ac:dyDescent="0.25">
      <c r="A13818" s="1"/>
      <c r="B13818" s="2"/>
      <c r="BJ13818" s="3"/>
      <c r="BL13818" s="3"/>
      <c r="BN13818" s="3"/>
      <c r="BP13818" s="3"/>
    </row>
    <row r="13819" spans="1:68" x14ac:dyDescent="0.25">
      <c r="A13819" s="1"/>
      <c r="B13819" s="2"/>
      <c r="BJ13819" s="3"/>
      <c r="BL13819" s="3"/>
      <c r="BN13819" s="3"/>
      <c r="BP13819" s="3"/>
    </row>
    <row r="13820" spans="1:68" x14ac:dyDescent="0.25">
      <c r="A13820" s="1"/>
      <c r="B13820" s="2"/>
      <c r="BJ13820" s="3"/>
      <c r="BL13820" s="3"/>
      <c r="BN13820" s="3"/>
      <c r="BP13820" s="3"/>
    </row>
    <row r="13821" spans="1:68" x14ac:dyDescent="0.25">
      <c r="A13821" s="1"/>
      <c r="B13821" s="2"/>
      <c r="BJ13821" s="3"/>
      <c r="BL13821" s="3"/>
      <c r="BN13821" s="3"/>
      <c r="BP13821" s="3"/>
    </row>
    <row r="13822" spans="1:68" x14ac:dyDescent="0.25">
      <c r="A13822" s="1"/>
      <c r="B13822" s="2"/>
      <c r="BJ13822" s="3"/>
      <c r="BL13822" s="3"/>
      <c r="BN13822" s="3"/>
      <c r="BP13822" s="3"/>
    </row>
    <row r="13823" spans="1:68" x14ac:dyDescent="0.25">
      <c r="A13823" s="1"/>
      <c r="B13823" s="2"/>
      <c r="BJ13823" s="3"/>
      <c r="BL13823" s="3"/>
      <c r="BN13823" s="3"/>
      <c r="BP13823" s="3"/>
    </row>
    <row r="13824" spans="1:68" x14ac:dyDescent="0.25">
      <c r="A13824" s="1"/>
      <c r="B13824" s="2"/>
      <c r="BJ13824" s="3"/>
      <c r="BL13824" s="3"/>
      <c r="BN13824" s="3"/>
      <c r="BP13824" s="3"/>
    </row>
    <row r="13825" spans="1:68" x14ac:dyDescent="0.25">
      <c r="A13825" s="1"/>
      <c r="B13825" s="2"/>
      <c r="BJ13825" s="3"/>
      <c r="BL13825" s="3"/>
      <c r="BN13825" s="3"/>
      <c r="BP13825" s="3"/>
    </row>
    <row r="13826" spans="1:68" x14ac:dyDescent="0.25">
      <c r="A13826" s="1"/>
      <c r="B13826" s="2"/>
      <c r="BJ13826" s="3"/>
      <c r="BL13826" s="3"/>
      <c r="BN13826" s="3"/>
      <c r="BP13826" s="3"/>
    </row>
    <row r="13827" spans="1:68" x14ac:dyDescent="0.25">
      <c r="A13827" s="1"/>
      <c r="B13827" s="2"/>
      <c r="BJ13827" s="3"/>
      <c r="BL13827" s="3"/>
      <c r="BN13827" s="3"/>
      <c r="BP13827" s="3"/>
    </row>
    <row r="13828" spans="1:68" x14ac:dyDescent="0.25">
      <c r="A13828" s="1"/>
      <c r="B13828" s="2"/>
      <c r="BJ13828" s="3"/>
      <c r="BL13828" s="3"/>
      <c r="BN13828" s="3"/>
      <c r="BP13828" s="3"/>
    </row>
    <row r="13829" spans="1:68" x14ac:dyDescent="0.25">
      <c r="A13829" s="1"/>
      <c r="B13829" s="2"/>
      <c r="BJ13829" s="3"/>
      <c r="BL13829" s="3"/>
      <c r="BN13829" s="3"/>
      <c r="BP13829" s="3"/>
    </row>
    <row r="13830" spans="1:68" x14ac:dyDescent="0.25">
      <c r="A13830" s="1"/>
      <c r="B13830" s="2"/>
      <c r="BJ13830" s="3"/>
      <c r="BL13830" s="3"/>
      <c r="BN13830" s="3"/>
      <c r="BP13830" s="3"/>
    </row>
    <row r="13831" spans="1:68" x14ac:dyDescent="0.25">
      <c r="A13831" s="1"/>
      <c r="B13831" s="2"/>
      <c r="BJ13831" s="3"/>
      <c r="BL13831" s="3"/>
      <c r="BN13831" s="3"/>
      <c r="BP13831" s="3"/>
    </row>
    <row r="13832" spans="1:68" x14ac:dyDescent="0.25">
      <c r="A13832" s="1"/>
      <c r="B13832" s="2"/>
      <c r="BJ13832" s="3"/>
      <c r="BL13832" s="3"/>
      <c r="BN13832" s="3"/>
      <c r="BP13832" s="3"/>
    </row>
    <row r="13833" spans="1:68" x14ac:dyDescent="0.25">
      <c r="A13833" s="1"/>
      <c r="B13833" s="2"/>
      <c r="BJ13833" s="3"/>
      <c r="BL13833" s="3"/>
      <c r="BN13833" s="3"/>
      <c r="BP13833" s="3"/>
    </row>
    <row r="13834" spans="1:68" x14ac:dyDescent="0.25">
      <c r="A13834" s="1"/>
      <c r="B13834" s="2"/>
      <c r="BJ13834" s="3"/>
      <c r="BL13834" s="3"/>
      <c r="BN13834" s="3"/>
      <c r="BP13834" s="3"/>
    </row>
    <row r="13835" spans="1:68" x14ac:dyDescent="0.25">
      <c r="A13835" s="1"/>
      <c r="B13835" s="2"/>
      <c r="BJ13835" s="3"/>
      <c r="BL13835" s="3"/>
      <c r="BN13835" s="3"/>
      <c r="BP13835" s="3"/>
    </row>
    <row r="13836" spans="1:68" x14ac:dyDescent="0.25">
      <c r="A13836" s="1"/>
      <c r="B13836" s="2"/>
      <c r="BJ13836" s="3"/>
      <c r="BL13836" s="3"/>
      <c r="BN13836" s="3"/>
      <c r="BP13836" s="3"/>
    </row>
    <row r="13837" spans="1:68" x14ac:dyDescent="0.25">
      <c r="A13837" s="1"/>
      <c r="B13837" s="2"/>
      <c r="BJ13837" s="3"/>
      <c r="BL13837" s="3"/>
      <c r="BN13837" s="3"/>
      <c r="BP13837" s="3"/>
    </row>
    <row r="13838" spans="1:68" x14ac:dyDescent="0.25">
      <c r="A13838" s="1"/>
      <c r="B13838" s="2"/>
      <c r="BJ13838" s="3"/>
      <c r="BL13838" s="3"/>
      <c r="BN13838" s="3"/>
      <c r="BP13838" s="3"/>
    </row>
    <row r="13839" spans="1:68" x14ac:dyDescent="0.25">
      <c r="A13839" s="1"/>
      <c r="B13839" s="2"/>
      <c r="BJ13839" s="3"/>
      <c r="BL13839" s="3"/>
      <c r="BN13839" s="3"/>
      <c r="BP13839" s="3"/>
    </row>
    <row r="13840" spans="1:68" x14ac:dyDescent="0.25">
      <c r="A13840" s="1"/>
      <c r="B13840" s="2"/>
      <c r="BJ13840" s="3"/>
      <c r="BL13840" s="3"/>
      <c r="BN13840" s="3"/>
      <c r="BP13840" s="3"/>
    </row>
    <row r="13841" spans="1:68" x14ac:dyDescent="0.25">
      <c r="A13841" s="1"/>
      <c r="B13841" s="2"/>
      <c r="BJ13841" s="3"/>
      <c r="BL13841" s="3"/>
      <c r="BN13841" s="3"/>
      <c r="BP13841" s="3"/>
    </row>
    <row r="13842" spans="1:68" x14ac:dyDescent="0.25">
      <c r="A13842" s="1"/>
      <c r="B13842" s="2"/>
      <c r="BJ13842" s="3"/>
      <c r="BL13842" s="3"/>
      <c r="BN13842" s="3"/>
      <c r="BP13842" s="3"/>
    </row>
    <row r="13843" spans="1:68" x14ac:dyDescent="0.25">
      <c r="A13843" s="1"/>
      <c r="B13843" s="2"/>
      <c r="BJ13843" s="3"/>
      <c r="BL13843" s="3"/>
      <c r="BN13843" s="3"/>
      <c r="BP13843" s="3"/>
    </row>
    <row r="13844" spans="1:68" x14ac:dyDescent="0.25">
      <c r="A13844" s="1"/>
      <c r="B13844" s="2"/>
      <c r="BJ13844" s="3"/>
      <c r="BL13844" s="3"/>
      <c r="BN13844" s="3"/>
      <c r="BP13844" s="3"/>
    </row>
    <row r="13845" spans="1:68" x14ac:dyDescent="0.25">
      <c r="A13845" s="1"/>
      <c r="B13845" s="2"/>
      <c r="BJ13845" s="3"/>
      <c r="BL13845" s="3"/>
      <c r="BN13845" s="3"/>
      <c r="BP13845" s="3"/>
    </row>
    <row r="13846" spans="1:68" x14ac:dyDescent="0.25">
      <c r="A13846" s="1"/>
      <c r="B13846" s="2"/>
      <c r="BJ13846" s="3"/>
      <c r="BL13846" s="3"/>
      <c r="BN13846" s="3"/>
      <c r="BP13846" s="3"/>
    </row>
    <row r="13847" spans="1:68" x14ac:dyDescent="0.25">
      <c r="A13847" s="1"/>
      <c r="B13847" s="2"/>
      <c r="BJ13847" s="3"/>
      <c r="BL13847" s="3"/>
      <c r="BN13847" s="3"/>
      <c r="BP13847" s="3"/>
    </row>
    <row r="13848" spans="1:68" x14ac:dyDescent="0.25">
      <c r="A13848" s="1"/>
      <c r="B13848" s="2"/>
      <c r="BJ13848" s="3"/>
      <c r="BL13848" s="3"/>
      <c r="BN13848" s="3"/>
      <c r="BP13848" s="3"/>
    </row>
    <row r="13849" spans="1:68" x14ac:dyDescent="0.25">
      <c r="A13849" s="1"/>
      <c r="B13849" s="2"/>
      <c r="BJ13849" s="3"/>
      <c r="BL13849" s="3"/>
      <c r="BN13849" s="3"/>
      <c r="BP13849" s="3"/>
    </row>
    <row r="13850" spans="1:68" x14ac:dyDescent="0.25">
      <c r="A13850" s="1"/>
      <c r="B13850" s="2"/>
      <c r="BJ13850" s="3"/>
      <c r="BL13850" s="3"/>
      <c r="BN13850" s="3"/>
      <c r="BP13850" s="3"/>
    </row>
    <row r="13851" spans="1:68" x14ac:dyDescent="0.25">
      <c r="A13851" s="1"/>
      <c r="B13851" s="2"/>
      <c r="BJ13851" s="3"/>
      <c r="BL13851" s="3"/>
      <c r="BN13851" s="3"/>
      <c r="BP13851" s="3"/>
    </row>
    <row r="13852" spans="1:68" x14ac:dyDescent="0.25">
      <c r="A13852" s="1"/>
      <c r="B13852" s="2"/>
      <c r="BJ13852" s="3"/>
      <c r="BL13852" s="3"/>
      <c r="BN13852" s="3"/>
      <c r="BP13852" s="3"/>
    </row>
    <row r="13853" spans="1:68" x14ac:dyDescent="0.25">
      <c r="A13853" s="1"/>
      <c r="B13853" s="2"/>
      <c r="BJ13853" s="3"/>
      <c r="BL13853" s="3"/>
      <c r="BN13853" s="3"/>
      <c r="BP13853" s="3"/>
    </row>
    <row r="13854" spans="1:68" x14ac:dyDescent="0.25">
      <c r="A13854" s="1"/>
      <c r="B13854" s="2"/>
      <c r="BJ13854" s="3"/>
      <c r="BL13854" s="3"/>
      <c r="BN13854" s="3"/>
      <c r="BP13854" s="3"/>
    </row>
    <row r="13855" spans="1:68" x14ac:dyDescent="0.25">
      <c r="A13855" s="1"/>
      <c r="B13855" s="2"/>
      <c r="BJ13855" s="3"/>
      <c r="BL13855" s="3"/>
      <c r="BN13855" s="3"/>
      <c r="BP13855" s="3"/>
    </row>
    <row r="13856" spans="1:68" x14ac:dyDescent="0.25">
      <c r="A13856" s="1"/>
      <c r="B13856" s="2"/>
      <c r="BJ13856" s="3"/>
      <c r="BL13856" s="3"/>
      <c r="BN13856" s="3"/>
      <c r="BP13856" s="3"/>
    </row>
    <row r="13857" spans="1:68" x14ac:dyDescent="0.25">
      <c r="A13857" s="1"/>
      <c r="B13857" s="2"/>
      <c r="BJ13857" s="3"/>
      <c r="BL13857" s="3"/>
      <c r="BN13857" s="3"/>
      <c r="BP13857" s="3"/>
    </row>
    <row r="13858" spans="1:68" x14ac:dyDescent="0.25">
      <c r="A13858" s="1"/>
      <c r="B13858" s="2"/>
      <c r="BJ13858" s="3"/>
      <c r="BL13858" s="3"/>
      <c r="BN13858" s="3"/>
      <c r="BP13858" s="3"/>
    </row>
    <row r="13859" spans="1:68" x14ac:dyDescent="0.25">
      <c r="A13859" s="1"/>
      <c r="B13859" s="2"/>
      <c r="BJ13859" s="3"/>
      <c r="BL13859" s="3"/>
      <c r="BN13859" s="3"/>
      <c r="BP13859" s="3"/>
    </row>
    <row r="13860" spans="1:68" x14ac:dyDescent="0.25">
      <c r="A13860" s="1"/>
      <c r="B13860" s="2"/>
      <c r="BJ13860" s="3"/>
      <c r="BL13860" s="3"/>
      <c r="BN13860" s="3"/>
      <c r="BP13860" s="3"/>
    </row>
    <row r="13861" spans="1:68" x14ac:dyDescent="0.25">
      <c r="A13861" s="1"/>
      <c r="B13861" s="2"/>
      <c r="BJ13861" s="3"/>
      <c r="BL13861" s="3"/>
      <c r="BN13861" s="3"/>
      <c r="BP13861" s="3"/>
    </row>
    <row r="13862" spans="1:68" x14ac:dyDescent="0.25">
      <c r="A13862" s="1"/>
      <c r="B13862" s="2"/>
      <c r="BJ13862" s="3"/>
      <c r="BL13862" s="3"/>
      <c r="BN13862" s="3"/>
      <c r="BP13862" s="3"/>
    </row>
    <row r="13863" spans="1:68" x14ac:dyDescent="0.25">
      <c r="A13863" s="1"/>
      <c r="B13863" s="2"/>
      <c r="BJ13863" s="3"/>
      <c r="BL13863" s="3"/>
      <c r="BN13863" s="3"/>
      <c r="BP13863" s="3"/>
    </row>
    <row r="13864" spans="1:68" x14ac:dyDescent="0.25">
      <c r="A13864" s="1"/>
      <c r="B13864" s="2"/>
      <c r="BJ13864" s="3"/>
      <c r="BL13864" s="3"/>
      <c r="BN13864" s="3"/>
      <c r="BP13864" s="3"/>
    </row>
    <row r="13865" spans="1:68" x14ac:dyDescent="0.25">
      <c r="A13865" s="1"/>
      <c r="B13865" s="2"/>
      <c r="BJ13865" s="3"/>
      <c r="BL13865" s="3"/>
      <c r="BN13865" s="3"/>
      <c r="BP13865" s="3"/>
    </row>
    <row r="13866" spans="1:68" x14ac:dyDescent="0.25">
      <c r="A13866" s="1"/>
      <c r="B13866" s="2"/>
      <c r="BJ13866" s="3"/>
      <c r="BL13866" s="3"/>
      <c r="BN13866" s="3"/>
      <c r="BP13866" s="3"/>
    </row>
    <row r="13867" spans="1:68" x14ac:dyDescent="0.25">
      <c r="A13867" s="1"/>
      <c r="B13867" s="2"/>
      <c r="BJ13867" s="3"/>
      <c r="BL13867" s="3"/>
      <c r="BN13867" s="3"/>
      <c r="BP13867" s="3"/>
    </row>
    <row r="13868" spans="1:68" x14ac:dyDescent="0.25">
      <c r="A13868" s="1"/>
      <c r="B13868" s="2"/>
      <c r="BJ13868" s="3"/>
      <c r="BL13868" s="3"/>
      <c r="BN13868" s="3"/>
      <c r="BP13868" s="3"/>
    </row>
    <row r="13869" spans="1:68" x14ac:dyDescent="0.25">
      <c r="A13869" s="1"/>
      <c r="B13869" s="2"/>
      <c r="BJ13869" s="3"/>
      <c r="BL13869" s="3"/>
      <c r="BN13869" s="3"/>
      <c r="BP13869" s="3"/>
    </row>
    <row r="13870" spans="1:68" x14ac:dyDescent="0.25">
      <c r="A13870" s="1"/>
      <c r="B13870" s="2"/>
      <c r="BJ13870" s="3"/>
      <c r="BL13870" s="3"/>
      <c r="BN13870" s="3"/>
      <c r="BP13870" s="3"/>
    </row>
    <row r="13871" spans="1:68" x14ac:dyDescent="0.25">
      <c r="A13871" s="1"/>
      <c r="B13871" s="2"/>
      <c r="BJ13871" s="3"/>
      <c r="BL13871" s="3"/>
      <c r="BN13871" s="3"/>
      <c r="BP13871" s="3"/>
    </row>
    <row r="13872" spans="1:68" x14ac:dyDescent="0.25">
      <c r="A13872" s="1"/>
      <c r="B13872" s="2"/>
      <c r="BJ13872" s="3"/>
      <c r="BL13872" s="3"/>
      <c r="BN13872" s="3"/>
      <c r="BP13872" s="3"/>
    </row>
    <row r="13873" spans="1:68" x14ac:dyDescent="0.25">
      <c r="A13873" s="1"/>
      <c r="B13873" s="2"/>
      <c r="BJ13873" s="3"/>
      <c r="BL13873" s="3"/>
      <c r="BN13873" s="3"/>
      <c r="BP13873" s="3"/>
    </row>
    <row r="13874" spans="1:68" x14ac:dyDescent="0.25">
      <c r="A13874" s="1"/>
      <c r="B13874" s="2"/>
      <c r="BJ13874" s="3"/>
      <c r="BL13874" s="3"/>
      <c r="BN13874" s="3"/>
      <c r="BP13874" s="3"/>
    </row>
    <row r="13875" spans="1:68" x14ac:dyDescent="0.25">
      <c r="A13875" s="1"/>
      <c r="B13875" s="2"/>
      <c r="BJ13875" s="3"/>
      <c r="BL13875" s="3"/>
      <c r="BN13875" s="3"/>
      <c r="BP13875" s="3"/>
    </row>
    <row r="13876" spans="1:68" x14ac:dyDescent="0.25">
      <c r="A13876" s="1"/>
      <c r="B13876" s="2"/>
      <c r="BJ13876" s="3"/>
      <c r="BL13876" s="3"/>
      <c r="BN13876" s="3"/>
      <c r="BP13876" s="3"/>
    </row>
    <row r="13877" spans="1:68" x14ac:dyDescent="0.25">
      <c r="A13877" s="1"/>
      <c r="B13877" s="2"/>
      <c r="BJ13877" s="3"/>
      <c r="BL13877" s="3"/>
      <c r="BN13877" s="3"/>
      <c r="BP13877" s="3"/>
    </row>
    <row r="13878" spans="1:68" x14ac:dyDescent="0.25">
      <c r="A13878" s="1"/>
      <c r="B13878" s="2"/>
      <c r="BJ13878" s="3"/>
      <c r="BL13878" s="3"/>
      <c r="BN13878" s="3"/>
      <c r="BP13878" s="3"/>
    </row>
    <row r="13879" spans="1:68" x14ac:dyDescent="0.25">
      <c r="A13879" s="1"/>
      <c r="B13879" s="2"/>
      <c r="BJ13879" s="3"/>
      <c r="BL13879" s="3"/>
      <c r="BN13879" s="3"/>
      <c r="BP13879" s="3"/>
    </row>
    <row r="13880" spans="1:68" x14ac:dyDescent="0.25">
      <c r="A13880" s="1"/>
      <c r="B13880" s="2"/>
      <c r="BJ13880" s="3"/>
      <c r="BL13880" s="3"/>
      <c r="BN13880" s="3"/>
      <c r="BP13880" s="3"/>
    </row>
    <row r="13881" spans="1:68" x14ac:dyDescent="0.25">
      <c r="A13881" s="1"/>
      <c r="B13881" s="2"/>
      <c r="BJ13881" s="3"/>
      <c r="BL13881" s="3"/>
      <c r="BN13881" s="3"/>
      <c r="BP13881" s="3"/>
    </row>
    <row r="13882" spans="1:68" x14ac:dyDescent="0.25">
      <c r="A13882" s="1"/>
      <c r="B13882" s="2"/>
      <c r="BJ13882" s="3"/>
      <c r="BL13882" s="3"/>
      <c r="BN13882" s="3"/>
      <c r="BP13882" s="3"/>
    </row>
    <row r="13883" spans="1:68" x14ac:dyDescent="0.25">
      <c r="A13883" s="1"/>
      <c r="B13883" s="2"/>
      <c r="BJ13883" s="3"/>
      <c r="BL13883" s="3"/>
      <c r="BN13883" s="3"/>
      <c r="BP13883" s="3"/>
    </row>
    <row r="13884" spans="1:68" x14ac:dyDescent="0.25">
      <c r="A13884" s="1"/>
      <c r="B13884" s="2"/>
      <c r="BJ13884" s="3"/>
      <c r="BL13884" s="3"/>
      <c r="BN13884" s="3"/>
      <c r="BP13884" s="3"/>
    </row>
    <row r="13885" spans="1:68" x14ac:dyDescent="0.25">
      <c r="A13885" s="1"/>
      <c r="B13885" s="2"/>
      <c r="BJ13885" s="3"/>
      <c r="BL13885" s="3"/>
      <c r="BN13885" s="3"/>
      <c r="BP13885" s="3"/>
    </row>
    <row r="13886" spans="1:68" x14ac:dyDescent="0.25">
      <c r="A13886" s="1"/>
      <c r="B13886" s="2"/>
      <c r="BJ13886" s="3"/>
      <c r="BL13886" s="3"/>
      <c r="BN13886" s="3"/>
      <c r="BP13886" s="3"/>
    </row>
    <row r="13887" spans="1:68" x14ac:dyDescent="0.25">
      <c r="A13887" s="1"/>
      <c r="B13887" s="2"/>
      <c r="BJ13887" s="3"/>
      <c r="BL13887" s="3"/>
      <c r="BN13887" s="3"/>
      <c r="BP13887" s="3"/>
    </row>
    <row r="13888" spans="1:68" x14ac:dyDescent="0.25">
      <c r="A13888" s="1"/>
      <c r="B13888" s="2"/>
      <c r="BJ13888" s="3"/>
      <c r="BL13888" s="3"/>
      <c r="BN13888" s="3"/>
      <c r="BP13888" s="3"/>
    </row>
    <row r="13889" spans="1:68" x14ac:dyDescent="0.25">
      <c r="A13889" s="1"/>
      <c r="B13889" s="2"/>
      <c r="BJ13889" s="3"/>
      <c r="BL13889" s="3"/>
      <c r="BN13889" s="3"/>
      <c r="BP13889" s="3"/>
    </row>
    <row r="13890" spans="1:68" x14ac:dyDescent="0.25">
      <c r="A13890" s="1"/>
      <c r="B13890" s="2"/>
      <c r="BJ13890" s="3"/>
      <c r="BL13890" s="3"/>
      <c r="BN13890" s="3"/>
      <c r="BP13890" s="3"/>
    </row>
    <row r="13891" spans="1:68" x14ac:dyDescent="0.25">
      <c r="A13891" s="1"/>
      <c r="B13891" s="2"/>
      <c r="BJ13891" s="3"/>
      <c r="BL13891" s="3"/>
      <c r="BN13891" s="3"/>
      <c r="BP13891" s="3"/>
    </row>
    <row r="13892" spans="1:68" x14ac:dyDescent="0.25">
      <c r="A13892" s="1"/>
      <c r="B13892" s="2"/>
      <c r="BJ13892" s="3"/>
      <c r="BL13892" s="3"/>
      <c r="BN13892" s="3"/>
      <c r="BP13892" s="3"/>
    </row>
    <row r="13893" spans="1:68" x14ac:dyDescent="0.25">
      <c r="A13893" s="1"/>
      <c r="B13893" s="2"/>
      <c r="BJ13893" s="3"/>
      <c r="BL13893" s="3"/>
      <c r="BN13893" s="3"/>
      <c r="BP13893" s="3"/>
    </row>
    <row r="13894" spans="1:68" x14ac:dyDescent="0.25">
      <c r="A13894" s="1"/>
      <c r="B13894" s="2"/>
      <c r="BJ13894" s="3"/>
      <c r="BL13894" s="3"/>
      <c r="BN13894" s="3"/>
      <c r="BP13894" s="3"/>
    </row>
    <row r="13895" spans="1:68" x14ac:dyDescent="0.25">
      <c r="A13895" s="1"/>
      <c r="B13895" s="2"/>
      <c r="BJ13895" s="3"/>
      <c r="BL13895" s="3"/>
      <c r="BN13895" s="3"/>
      <c r="BP13895" s="3"/>
    </row>
    <row r="13896" spans="1:68" x14ac:dyDescent="0.25">
      <c r="A13896" s="1"/>
      <c r="B13896" s="2"/>
      <c r="BJ13896" s="3"/>
      <c r="BL13896" s="3"/>
      <c r="BN13896" s="3"/>
      <c r="BP13896" s="3"/>
    </row>
    <row r="13897" spans="1:68" x14ac:dyDescent="0.25">
      <c r="A13897" s="1"/>
      <c r="B13897" s="2"/>
      <c r="BJ13897" s="3"/>
      <c r="BL13897" s="3"/>
      <c r="BN13897" s="3"/>
      <c r="BP13897" s="3"/>
    </row>
    <row r="13898" spans="1:68" x14ac:dyDescent="0.25">
      <c r="A13898" s="1"/>
      <c r="B13898" s="2"/>
      <c r="BJ13898" s="3"/>
      <c r="BL13898" s="3"/>
      <c r="BN13898" s="3"/>
      <c r="BP13898" s="3"/>
    </row>
    <row r="13899" spans="1:68" x14ac:dyDescent="0.25">
      <c r="A13899" s="1"/>
      <c r="B13899" s="2"/>
      <c r="BJ13899" s="3"/>
      <c r="BL13899" s="3"/>
      <c r="BN13899" s="3"/>
      <c r="BP13899" s="3"/>
    </row>
    <row r="13900" spans="1:68" x14ac:dyDescent="0.25">
      <c r="A13900" s="1"/>
      <c r="B13900" s="2"/>
      <c r="BJ13900" s="3"/>
      <c r="BL13900" s="3"/>
      <c r="BN13900" s="3"/>
      <c r="BP13900" s="3"/>
    </row>
    <row r="13901" spans="1:68" x14ac:dyDescent="0.25">
      <c r="A13901" s="1"/>
      <c r="B13901" s="2"/>
      <c r="BJ13901" s="3"/>
      <c r="BL13901" s="3"/>
      <c r="BN13901" s="3"/>
      <c r="BP13901" s="3"/>
    </row>
    <row r="13902" spans="1:68" x14ac:dyDescent="0.25">
      <c r="A13902" s="1"/>
      <c r="B13902" s="2"/>
      <c r="BJ13902" s="3"/>
      <c r="BL13902" s="3"/>
      <c r="BN13902" s="3"/>
      <c r="BP13902" s="3"/>
    </row>
    <row r="13903" spans="1:68" x14ac:dyDescent="0.25">
      <c r="A13903" s="1"/>
      <c r="B13903" s="2"/>
      <c r="BJ13903" s="3"/>
      <c r="BL13903" s="3"/>
      <c r="BN13903" s="3"/>
      <c r="BP13903" s="3"/>
    </row>
    <row r="13904" spans="1:68" x14ac:dyDescent="0.25">
      <c r="A13904" s="1"/>
      <c r="B13904" s="2"/>
      <c r="BJ13904" s="3"/>
      <c r="BL13904" s="3"/>
      <c r="BN13904" s="3"/>
      <c r="BP13904" s="3"/>
    </row>
    <row r="13905" spans="1:68" x14ac:dyDescent="0.25">
      <c r="A13905" s="1"/>
      <c r="B13905" s="2"/>
      <c r="BJ13905" s="3"/>
      <c r="BL13905" s="3"/>
      <c r="BN13905" s="3"/>
      <c r="BP13905" s="3"/>
    </row>
    <row r="13906" spans="1:68" x14ac:dyDescent="0.25">
      <c r="A13906" s="1"/>
      <c r="B13906" s="2"/>
      <c r="BJ13906" s="3"/>
      <c r="BL13906" s="3"/>
      <c r="BN13906" s="3"/>
      <c r="BP13906" s="3"/>
    </row>
    <row r="13907" spans="1:68" x14ac:dyDescent="0.25">
      <c r="A13907" s="1"/>
      <c r="B13907" s="2"/>
      <c r="BJ13907" s="3"/>
      <c r="BL13907" s="3"/>
      <c r="BN13907" s="3"/>
      <c r="BP13907" s="3"/>
    </row>
    <row r="13908" spans="1:68" x14ac:dyDescent="0.25">
      <c r="A13908" s="1"/>
      <c r="B13908" s="2"/>
      <c r="BJ13908" s="3"/>
      <c r="BL13908" s="3"/>
      <c r="BN13908" s="3"/>
      <c r="BP13908" s="3"/>
    </row>
    <row r="13909" spans="1:68" x14ac:dyDescent="0.25">
      <c r="A13909" s="1"/>
      <c r="B13909" s="2"/>
      <c r="BJ13909" s="3"/>
      <c r="BL13909" s="3"/>
      <c r="BN13909" s="3"/>
      <c r="BP13909" s="3"/>
    </row>
    <row r="13910" spans="1:68" x14ac:dyDescent="0.25">
      <c r="A13910" s="1"/>
      <c r="B13910" s="2"/>
      <c r="BJ13910" s="3"/>
      <c r="BL13910" s="3"/>
      <c r="BN13910" s="3"/>
      <c r="BP13910" s="3"/>
    </row>
    <row r="13911" spans="1:68" x14ac:dyDescent="0.25">
      <c r="A13911" s="1"/>
      <c r="B13911" s="2"/>
      <c r="BJ13911" s="3"/>
      <c r="BL13911" s="3"/>
      <c r="BN13911" s="3"/>
      <c r="BP13911" s="3"/>
    </row>
    <row r="13912" spans="1:68" x14ac:dyDescent="0.25">
      <c r="A13912" s="1"/>
      <c r="B13912" s="2"/>
      <c r="BJ13912" s="3"/>
      <c r="BL13912" s="3"/>
      <c r="BN13912" s="3"/>
      <c r="BP13912" s="3"/>
    </row>
    <row r="13913" spans="1:68" x14ac:dyDescent="0.25">
      <c r="A13913" s="1"/>
      <c r="B13913" s="2"/>
      <c r="BJ13913" s="3"/>
      <c r="BL13913" s="3"/>
      <c r="BN13913" s="3"/>
      <c r="BP13913" s="3"/>
    </row>
    <row r="13914" spans="1:68" x14ac:dyDescent="0.25">
      <c r="A13914" s="1"/>
      <c r="B13914" s="2"/>
      <c r="BJ13914" s="3"/>
      <c r="BL13914" s="3"/>
      <c r="BN13914" s="3"/>
      <c r="BP13914" s="3"/>
    </row>
    <row r="13915" spans="1:68" x14ac:dyDescent="0.25">
      <c r="A13915" s="1"/>
      <c r="B13915" s="2"/>
      <c r="BJ13915" s="3"/>
      <c r="BL13915" s="3"/>
      <c r="BN13915" s="3"/>
      <c r="BP13915" s="3"/>
    </row>
    <row r="13916" spans="1:68" x14ac:dyDescent="0.25">
      <c r="A13916" s="1"/>
      <c r="B13916" s="2"/>
      <c r="BJ13916" s="3"/>
      <c r="BL13916" s="3"/>
      <c r="BN13916" s="3"/>
      <c r="BP13916" s="3"/>
    </row>
    <row r="13917" spans="1:68" x14ac:dyDescent="0.25">
      <c r="A13917" s="1"/>
      <c r="B13917" s="2"/>
      <c r="BJ13917" s="3"/>
      <c r="BL13917" s="3"/>
      <c r="BN13917" s="3"/>
      <c r="BP13917" s="3"/>
    </row>
    <row r="13918" spans="1:68" x14ac:dyDescent="0.25">
      <c r="A13918" s="1"/>
      <c r="B13918" s="2"/>
      <c r="BJ13918" s="3"/>
      <c r="BL13918" s="3"/>
      <c r="BN13918" s="3"/>
      <c r="BP13918" s="3"/>
    </row>
    <row r="13919" spans="1:68" x14ac:dyDescent="0.25">
      <c r="A13919" s="1"/>
      <c r="B13919" s="2"/>
      <c r="BJ13919" s="3"/>
      <c r="BL13919" s="3"/>
      <c r="BN13919" s="3"/>
      <c r="BP13919" s="3"/>
    </row>
    <row r="13920" spans="1:68" x14ac:dyDescent="0.25">
      <c r="A13920" s="1"/>
      <c r="B13920" s="2"/>
      <c r="BJ13920" s="3"/>
      <c r="BL13920" s="3"/>
      <c r="BN13920" s="3"/>
      <c r="BP13920" s="3"/>
    </row>
    <row r="13921" spans="1:68" x14ac:dyDescent="0.25">
      <c r="A13921" s="1"/>
      <c r="B13921" s="2"/>
      <c r="BJ13921" s="3"/>
      <c r="BL13921" s="3"/>
      <c r="BN13921" s="3"/>
      <c r="BP13921" s="3"/>
    </row>
    <row r="13922" spans="1:68" x14ac:dyDescent="0.25">
      <c r="A13922" s="1"/>
      <c r="B13922" s="2"/>
      <c r="BJ13922" s="3"/>
      <c r="BL13922" s="3"/>
      <c r="BN13922" s="3"/>
      <c r="BP13922" s="3"/>
    </row>
    <row r="13923" spans="1:68" x14ac:dyDescent="0.25">
      <c r="A13923" s="1"/>
      <c r="B13923" s="2"/>
      <c r="BJ13923" s="3"/>
      <c r="BL13923" s="3"/>
      <c r="BN13923" s="3"/>
      <c r="BP13923" s="3"/>
    </row>
    <row r="13924" spans="1:68" x14ac:dyDescent="0.25">
      <c r="A13924" s="1"/>
      <c r="B13924" s="2"/>
      <c r="BJ13924" s="3"/>
      <c r="BL13924" s="3"/>
      <c r="BN13924" s="3"/>
      <c r="BP13924" s="3"/>
    </row>
    <row r="13925" spans="1:68" x14ac:dyDescent="0.25">
      <c r="A13925" s="1"/>
      <c r="B13925" s="2"/>
      <c r="BJ13925" s="3"/>
      <c r="BL13925" s="3"/>
      <c r="BN13925" s="3"/>
      <c r="BP13925" s="3"/>
    </row>
    <row r="13926" spans="1:68" x14ac:dyDescent="0.25">
      <c r="A13926" s="1"/>
      <c r="B13926" s="2"/>
      <c r="BJ13926" s="3"/>
      <c r="BL13926" s="3"/>
      <c r="BN13926" s="3"/>
      <c r="BP13926" s="3"/>
    </row>
    <row r="13927" spans="1:68" x14ac:dyDescent="0.25">
      <c r="A13927" s="1"/>
      <c r="B13927" s="2"/>
      <c r="BJ13927" s="3"/>
      <c r="BL13927" s="3"/>
      <c r="BN13927" s="3"/>
      <c r="BP13927" s="3"/>
    </row>
    <row r="13928" spans="1:68" x14ac:dyDescent="0.25">
      <c r="A13928" s="1"/>
      <c r="B13928" s="2"/>
      <c r="BJ13928" s="3"/>
      <c r="BL13928" s="3"/>
      <c r="BN13928" s="3"/>
      <c r="BP13928" s="3"/>
    </row>
    <row r="13929" spans="1:68" x14ac:dyDescent="0.25">
      <c r="A13929" s="1"/>
      <c r="B13929" s="2"/>
      <c r="BJ13929" s="3"/>
      <c r="BL13929" s="3"/>
      <c r="BN13929" s="3"/>
      <c r="BP13929" s="3"/>
    </row>
    <row r="13930" spans="1:68" x14ac:dyDescent="0.25">
      <c r="A13930" s="1"/>
      <c r="B13930" s="2"/>
      <c r="BJ13930" s="3"/>
      <c r="BL13930" s="3"/>
      <c r="BN13930" s="3"/>
      <c r="BP13930" s="3"/>
    </row>
    <row r="13931" spans="1:68" x14ac:dyDescent="0.25">
      <c r="A13931" s="1"/>
      <c r="B13931" s="2"/>
      <c r="BJ13931" s="3"/>
      <c r="BL13931" s="3"/>
      <c r="BN13931" s="3"/>
      <c r="BP13931" s="3"/>
    </row>
    <row r="13932" spans="1:68" x14ac:dyDescent="0.25">
      <c r="A13932" s="1"/>
      <c r="B13932" s="2"/>
      <c r="BJ13932" s="3"/>
      <c r="BL13932" s="3"/>
      <c r="BN13932" s="3"/>
      <c r="BP13932" s="3"/>
    </row>
    <row r="13933" spans="1:68" x14ac:dyDescent="0.25">
      <c r="A13933" s="1"/>
      <c r="B13933" s="2"/>
      <c r="BJ13933" s="3"/>
      <c r="BL13933" s="3"/>
      <c r="BN13933" s="3"/>
      <c r="BP13933" s="3"/>
    </row>
    <row r="13934" spans="1:68" x14ac:dyDescent="0.25">
      <c r="A13934" s="1"/>
      <c r="B13934" s="2"/>
      <c r="BJ13934" s="3"/>
      <c r="BL13934" s="3"/>
      <c r="BN13934" s="3"/>
      <c r="BP13934" s="3"/>
    </row>
    <row r="13935" spans="1:68" x14ac:dyDescent="0.25">
      <c r="A13935" s="1"/>
      <c r="B13935" s="2"/>
      <c r="BJ13935" s="3"/>
      <c r="BL13935" s="3"/>
      <c r="BN13935" s="3"/>
      <c r="BP13935" s="3"/>
    </row>
    <row r="13936" spans="1:68" x14ac:dyDescent="0.25">
      <c r="A13936" s="1"/>
      <c r="B13936" s="2"/>
      <c r="BJ13936" s="3"/>
      <c r="BL13936" s="3"/>
      <c r="BN13936" s="3"/>
      <c r="BP13936" s="3"/>
    </row>
    <row r="13937" spans="1:68" x14ac:dyDescent="0.25">
      <c r="A13937" s="1"/>
      <c r="B13937" s="2"/>
      <c r="BJ13937" s="3"/>
      <c r="BL13937" s="3"/>
      <c r="BN13937" s="3"/>
      <c r="BP13937" s="3"/>
    </row>
    <row r="13938" spans="1:68" x14ac:dyDescent="0.25">
      <c r="A13938" s="1"/>
      <c r="B13938" s="2"/>
      <c r="BJ13938" s="3"/>
      <c r="BL13938" s="3"/>
      <c r="BN13938" s="3"/>
      <c r="BP13938" s="3"/>
    </row>
    <row r="13939" spans="1:68" x14ac:dyDescent="0.25">
      <c r="A13939" s="1"/>
      <c r="B13939" s="2"/>
      <c r="BJ13939" s="3"/>
      <c r="BL13939" s="3"/>
      <c r="BN13939" s="3"/>
      <c r="BP13939" s="3"/>
    </row>
    <row r="13940" spans="1:68" x14ac:dyDescent="0.25">
      <c r="A13940" s="1"/>
      <c r="B13940" s="2"/>
      <c r="BJ13940" s="3"/>
      <c r="BL13940" s="3"/>
      <c r="BN13940" s="3"/>
      <c r="BP13940" s="3"/>
    </row>
    <row r="13941" spans="1:68" x14ac:dyDescent="0.25">
      <c r="A13941" s="1"/>
      <c r="B13941" s="2"/>
      <c r="BJ13941" s="3"/>
      <c r="BL13941" s="3"/>
      <c r="BN13941" s="3"/>
      <c r="BP13941" s="3"/>
    </row>
    <row r="13942" spans="1:68" x14ac:dyDescent="0.25">
      <c r="A13942" s="1"/>
      <c r="B13942" s="2"/>
      <c r="BJ13942" s="3"/>
      <c r="BL13942" s="3"/>
      <c r="BN13942" s="3"/>
      <c r="BP13942" s="3"/>
    </row>
    <row r="13943" spans="1:68" x14ac:dyDescent="0.25">
      <c r="A13943" s="1"/>
      <c r="B13943" s="2"/>
      <c r="BJ13943" s="3"/>
      <c r="BL13943" s="3"/>
      <c r="BN13943" s="3"/>
      <c r="BP13943" s="3"/>
    </row>
    <row r="13944" spans="1:68" x14ac:dyDescent="0.25">
      <c r="A13944" s="1"/>
      <c r="B13944" s="2"/>
      <c r="BJ13944" s="3"/>
      <c r="BL13944" s="3"/>
      <c r="BN13944" s="3"/>
      <c r="BP13944" s="3"/>
    </row>
    <row r="13945" spans="1:68" x14ac:dyDescent="0.25">
      <c r="A13945" s="1"/>
      <c r="B13945" s="2"/>
      <c r="BJ13945" s="3"/>
      <c r="BL13945" s="3"/>
      <c r="BN13945" s="3"/>
      <c r="BP13945" s="3"/>
    </row>
    <row r="13946" spans="1:68" x14ac:dyDescent="0.25">
      <c r="A13946" s="1"/>
      <c r="B13946" s="2"/>
      <c r="BJ13946" s="3"/>
      <c r="BL13946" s="3"/>
      <c r="BN13946" s="3"/>
      <c r="BP13946" s="3"/>
    </row>
    <row r="13947" spans="1:68" x14ac:dyDescent="0.25">
      <c r="A13947" s="1"/>
      <c r="B13947" s="2"/>
      <c r="BJ13947" s="3"/>
      <c r="BL13947" s="3"/>
      <c r="BN13947" s="3"/>
      <c r="BP13947" s="3"/>
    </row>
    <row r="13948" spans="1:68" x14ac:dyDescent="0.25">
      <c r="A13948" s="1"/>
      <c r="B13948" s="2"/>
      <c r="BJ13948" s="3"/>
      <c r="BL13948" s="3"/>
      <c r="BN13948" s="3"/>
      <c r="BP13948" s="3"/>
    </row>
    <row r="13949" spans="1:68" x14ac:dyDescent="0.25">
      <c r="A13949" s="1"/>
      <c r="B13949" s="2"/>
      <c r="BJ13949" s="3"/>
      <c r="BL13949" s="3"/>
      <c r="BN13949" s="3"/>
      <c r="BP13949" s="3"/>
    </row>
    <row r="13950" spans="1:68" x14ac:dyDescent="0.25">
      <c r="A13950" s="1"/>
      <c r="B13950" s="2"/>
      <c r="BJ13950" s="3"/>
      <c r="BL13950" s="3"/>
      <c r="BN13950" s="3"/>
      <c r="BP13950" s="3"/>
    </row>
    <row r="13951" spans="1:68" x14ac:dyDescent="0.25">
      <c r="A13951" s="1"/>
      <c r="B13951" s="2"/>
      <c r="BJ13951" s="3"/>
      <c r="BL13951" s="3"/>
      <c r="BN13951" s="3"/>
      <c r="BP13951" s="3"/>
    </row>
    <row r="13952" spans="1:68" x14ac:dyDescent="0.25">
      <c r="A13952" s="1"/>
      <c r="B13952" s="2"/>
      <c r="BJ13952" s="3"/>
      <c r="BL13952" s="3"/>
      <c r="BN13952" s="3"/>
      <c r="BP13952" s="3"/>
    </row>
    <row r="13953" spans="1:68" x14ac:dyDescent="0.25">
      <c r="A13953" s="1"/>
      <c r="B13953" s="2"/>
      <c r="BJ13953" s="3"/>
      <c r="BL13953" s="3"/>
      <c r="BN13953" s="3"/>
      <c r="BP13953" s="3"/>
    </row>
    <row r="13954" spans="1:68" x14ac:dyDescent="0.25">
      <c r="A13954" s="1"/>
      <c r="B13954" s="2"/>
      <c r="BJ13954" s="3"/>
      <c r="BL13954" s="3"/>
      <c r="BN13954" s="3"/>
      <c r="BP13954" s="3"/>
    </row>
    <row r="13955" spans="1:68" x14ac:dyDescent="0.25">
      <c r="A13955" s="1"/>
      <c r="B13955" s="2"/>
      <c r="BJ13955" s="3"/>
      <c r="BL13955" s="3"/>
      <c r="BN13955" s="3"/>
      <c r="BP13955" s="3"/>
    </row>
    <row r="13956" spans="1:68" x14ac:dyDescent="0.25">
      <c r="A13956" s="1"/>
      <c r="B13956" s="2"/>
      <c r="BJ13956" s="3"/>
      <c r="BL13956" s="3"/>
      <c r="BN13956" s="3"/>
      <c r="BP13956" s="3"/>
    </row>
    <row r="13957" spans="1:68" x14ac:dyDescent="0.25">
      <c r="A13957" s="1"/>
      <c r="B13957" s="2"/>
      <c r="BJ13957" s="3"/>
      <c r="BL13957" s="3"/>
      <c r="BN13957" s="3"/>
      <c r="BP13957" s="3"/>
    </row>
    <row r="13958" spans="1:68" x14ac:dyDescent="0.25">
      <c r="A13958" s="1"/>
      <c r="B13958" s="2"/>
      <c r="BJ13958" s="3"/>
      <c r="BL13958" s="3"/>
      <c r="BN13958" s="3"/>
      <c r="BP13958" s="3"/>
    </row>
    <row r="13959" spans="1:68" x14ac:dyDescent="0.25">
      <c r="A13959" s="1"/>
      <c r="B13959" s="2"/>
      <c r="BJ13959" s="3"/>
      <c r="BL13959" s="3"/>
      <c r="BN13959" s="3"/>
      <c r="BP13959" s="3"/>
    </row>
    <row r="13960" spans="1:68" x14ac:dyDescent="0.25">
      <c r="A13960" s="1"/>
      <c r="B13960" s="2"/>
      <c r="BJ13960" s="3"/>
      <c r="BL13960" s="3"/>
      <c r="BN13960" s="3"/>
      <c r="BP13960" s="3"/>
    </row>
    <row r="13961" spans="1:68" x14ac:dyDescent="0.25">
      <c r="A13961" s="1"/>
      <c r="B13961" s="2"/>
      <c r="BJ13961" s="3"/>
      <c r="BL13961" s="3"/>
      <c r="BN13961" s="3"/>
      <c r="BP13961" s="3"/>
    </row>
    <row r="13962" spans="1:68" x14ac:dyDescent="0.25">
      <c r="A13962" s="1"/>
      <c r="B13962" s="2"/>
      <c r="BJ13962" s="3"/>
      <c r="BL13962" s="3"/>
      <c r="BN13962" s="3"/>
      <c r="BP13962" s="3"/>
    </row>
    <row r="13963" spans="1:68" x14ac:dyDescent="0.25">
      <c r="A13963" s="1"/>
      <c r="B13963" s="2"/>
      <c r="BJ13963" s="3"/>
      <c r="BL13963" s="3"/>
      <c r="BN13963" s="3"/>
      <c r="BP13963" s="3"/>
    </row>
    <row r="13964" spans="1:68" x14ac:dyDescent="0.25">
      <c r="A13964" s="1"/>
      <c r="B13964" s="2"/>
      <c r="BJ13964" s="3"/>
      <c r="BL13964" s="3"/>
      <c r="BN13964" s="3"/>
      <c r="BP13964" s="3"/>
    </row>
    <row r="13965" spans="1:68" x14ac:dyDescent="0.25">
      <c r="A13965" s="1"/>
      <c r="B13965" s="2"/>
      <c r="BJ13965" s="3"/>
      <c r="BL13965" s="3"/>
      <c r="BN13965" s="3"/>
      <c r="BP13965" s="3"/>
    </row>
    <row r="13966" spans="1:68" x14ac:dyDescent="0.25">
      <c r="A13966" s="1"/>
      <c r="B13966" s="2"/>
      <c r="BJ13966" s="3"/>
      <c r="BL13966" s="3"/>
      <c r="BN13966" s="3"/>
      <c r="BP13966" s="3"/>
    </row>
    <row r="13967" spans="1:68" x14ac:dyDescent="0.25">
      <c r="A13967" s="1"/>
      <c r="B13967" s="2"/>
      <c r="BJ13967" s="3"/>
      <c r="BL13967" s="3"/>
      <c r="BN13967" s="3"/>
      <c r="BP13967" s="3"/>
    </row>
    <row r="13968" spans="1:68" x14ac:dyDescent="0.25">
      <c r="A13968" s="1"/>
      <c r="B13968" s="2"/>
      <c r="BJ13968" s="3"/>
      <c r="BL13968" s="3"/>
      <c r="BN13968" s="3"/>
      <c r="BP13968" s="3"/>
    </row>
    <row r="13969" spans="1:68" x14ac:dyDescent="0.25">
      <c r="A13969" s="1"/>
      <c r="B13969" s="2"/>
      <c r="BJ13969" s="3"/>
      <c r="BL13969" s="3"/>
      <c r="BN13969" s="3"/>
      <c r="BP13969" s="3"/>
    </row>
    <row r="13970" spans="1:68" x14ac:dyDescent="0.25">
      <c r="A13970" s="1"/>
      <c r="B13970" s="2"/>
      <c r="BJ13970" s="3"/>
      <c r="BL13970" s="3"/>
      <c r="BN13970" s="3"/>
      <c r="BP13970" s="3"/>
    </row>
    <row r="13971" spans="1:68" x14ac:dyDescent="0.25">
      <c r="A13971" s="1"/>
      <c r="B13971" s="2"/>
      <c r="BJ13971" s="3"/>
      <c r="BL13971" s="3"/>
      <c r="BN13971" s="3"/>
      <c r="BP13971" s="3"/>
    </row>
    <row r="13972" spans="1:68" x14ac:dyDescent="0.25">
      <c r="A13972" s="1"/>
      <c r="B13972" s="2"/>
      <c r="BJ13972" s="3"/>
      <c r="BL13972" s="3"/>
      <c r="BN13972" s="3"/>
      <c r="BP13972" s="3"/>
    </row>
    <row r="13973" spans="1:68" x14ac:dyDescent="0.25">
      <c r="A13973" s="1"/>
      <c r="B13973" s="2"/>
      <c r="BJ13973" s="3"/>
      <c r="BL13973" s="3"/>
      <c r="BN13973" s="3"/>
      <c r="BP13973" s="3"/>
    </row>
    <row r="13974" spans="1:68" x14ac:dyDescent="0.25">
      <c r="A13974" s="1"/>
      <c r="B13974" s="2"/>
      <c r="BJ13974" s="3"/>
      <c r="BL13974" s="3"/>
      <c r="BN13974" s="3"/>
      <c r="BP13974" s="3"/>
    </row>
    <row r="13975" spans="1:68" x14ac:dyDescent="0.25">
      <c r="A13975" s="1"/>
      <c r="B13975" s="2"/>
      <c r="BJ13975" s="3"/>
      <c r="BL13975" s="3"/>
      <c r="BN13975" s="3"/>
      <c r="BP13975" s="3"/>
    </row>
    <row r="13976" spans="1:68" x14ac:dyDescent="0.25">
      <c r="A13976" s="1"/>
      <c r="B13976" s="2"/>
      <c r="BJ13976" s="3"/>
      <c r="BL13976" s="3"/>
      <c r="BN13976" s="3"/>
      <c r="BP13976" s="3"/>
    </row>
    <row r="13977" spans="1:68" x14ac:dyDescent="0.25">
      <c r="A13977" s="1"/>
      <c r="B13977" s="2"/>
      <c r="BJ13977" s="3"/>
      <c r="BL13977" s="3"/>
      <c r="BN13977" s="3"/>
      <c r="BP13977" s="3"/>
    </row>
    <row r="13978" spans="1:68" x14ac:dyDescent="0.25">
      <c r="A13978" s="1"/>
      <c r="B13978" s="2"/>
      <c r="BJ13978" s="3"/>
      <c r="BL13978" s="3"/>
      <c r="BN13978" s="3"/>
      <c r="BP13978" s="3"/>
    </row>
    <row r="13979" spans="1:68" x14ac:dyDescent="0.25">
      <c r="A13979" s="1"/>
      <c r="B13979" s="2"/>
      <c r="BJ13979" s="3"/>
      <c r="BL13979" s="3"/>
      <c r="BN13979" s="3"/>
      <c r="BP13979" s="3"/>
    </row>
    <row r="13980" spans="1:68" x14ac:dyDescent="0.25">
      <c r="A13980" s="1"/>
      <c r="B13980" s="2"/>
      <c r="BJ13980" s="3"/>
      <c r="BL13980" s="3"/>
      <c r="BN13980" s="3"/>
      <c r="BP13980" s="3"/>
    </row>
    <row r="13981" spans="1:68" x14ac:dyDescent="0.25">
      <c r="A13981" s="1"/>
      <c r="B13981" s="2"/>
      <c r="BJ13981" s="3"/>
      <c r="BL13981" s="3"/>
      <c r="BN13981" s="3"/>
      <c r="BP13981" s="3"/>
    </row>
    <row r="13982" spans="1:68" x14ac:dyDescent="0.25">
      <c r="A13982" s="1"/>
      <c r="B13982" s="2"/>
      <c r="BJ13982" s="3"/>
      <c r="BL13982" s="3"/>
      <c r="BN13982" s="3"/>
      <c r="BP13982" s="3"/>
    </row>
    <row r="13983" spans="1:68" x14ac:dyDescent="0.25">
      <c r="A13983" s="1"/>
      <c r="B13983" s="2"/>
      <c r="BJ13983" s="3"/>
      <c r="BL13983" s="3"/>
      <c r="BN13983" s="3"/>
      <c r="BP13983" s="3"/>
    </row>
    <row r="13984" spans="1:68" x14ac:dyDescent="0.25">
      <c r="A13984" s="1"/>
      <c r="B13984" s="2"/>
      <c r="BJ13984" s="3"/>
      <c r="BL13984" s="3"/>
      <c r="BN13984" s="3"/>
      <c r="BP13984" s="3"/>
    </row>
    <row r="13985" spans="1:68" x14ac:dyDescent="0.25">
      <c r="A13985" s="1"/>
      <c r="B13985" s="2"/>
      <c r="BJ13985" s="3"/>
      <c r="BL13985" s="3"/>
      <c r="BN13985" s="3"/>
      <c r="BP13985" s="3"/>
    </row>
    <row r="13986" spans="1:68" x14ac:dyDescent="0.25">
      <c r="A13986" s="1"/>
      <c r="B13986" s="2"/>
      <c r="BJ13986" s="3"/>
      <c r="BL13986" s="3"/>
      <c r="BN13986" s="3"/>
      <c r="BP13986" s="3"/>
    </row>
    <row r="13987" spans="1:68" x14ac:dyDescent="0.25">
      <c r="A13987" s="1"/>
      <c r="B13987" s="2"/>
      <c r="BJ13987" s="3"/>
      <c r="BL13987" s="3"/>
      <c r="BN13987" s="3"/>
      <c r="BP13987" s="3"/>
    </row>
    <row r="13988" spans="1:68" x14ac:dyDescent="0.25">
      <c r="A13988" s="1"/>
      <c r="B13988" s="2"/>
      <c r="BJ13988" s="3"/>
      <c r="BL13988" s="3"/>
      <c r="BN13988" s="3"/>
      <c r="BP13988" s="3"/>
    </row>
    <row r="13989" spans="1:68" x14ac:dyDescent="0.25">
      <c r="A13989" s="1"/>
      <c r="B13989" s="2"/>
      <c r="BJ13989" s="3"/>
      <c r="BL13989" s="3"/>
      <c r="BN13989" s="3"/>
      <c r="BP13989" s="3"/>
    </row>
    <row r="13990" spans="1:68" x14ac:dyDescent="0.25">
      <c r="A13990" s="1"/>
      <c r="B13990" s="2"/>
      <c r="BJ13990" s="3"/>
      <c r="BL13990" s="3"/>
      <c r="BN13990" s="3"/>
      <c r="BP13990" s="3"/>
    </row>
    <row r="13991" spans="1:68" x14ac:dyDescent="0.25">
      <c r="A13991" s="1"/>
      <c r="B13991" s="2"/>
      <c r="BJ13991" s="3"/>
      <c r="BL13991" s="3"/>
      <c r="BN13991" s="3"/>
      <c r="BP13991" s="3"/>
    </row>
    <row r="13992" spans="1:68" x14ac:dyDescent="0.25">
      <c r="A13992" s="1"/>
      <c r="B13992" s="2"/>
      <c r="BJ13992" s="3"/>
      <c r="BL13992" s="3"/>
      <c r="BN13992" s="3"/>
      <c r="BP13992" s="3"/>
    </row>
    <row r="13993" spans="1:68" x14ac:dyDescent="0.25">
      <c r="A13993" s="1"/>
      <c r="B13993" s="2"/>
      <c r="BJ13993" s="3"/>
      <c r="BL13993" s="3"/>
      <c r="BN13993" s="3"/>
      <c r="BP13993" s="3"/>
    </row>
    <row r="13994" spans="1:68" x14ac:dyDescent="0.25">
      <c r="A13994" s="1"/>
      <c r="B13994" s="2"/>
      <c r="BJ13994" s="3"/>
      <c r="BL13994" s="3"/>
      <c r="BN13994" s="3"/>
      <c r="BP13994" s="3"/>
    </row>
    <row r="13995" spans="1:68" x14ac:dyDescent="0.25">
      <c r="A13995" s="1"/>
      <c r="B13995" s="2"/>
      <c r="BJ13995" s="3"/>
      <c r="BL13995" s="3"/>
      <c r="BN13995" s="3"/>
      <c r="BP13995" s="3"/>
    </row>
    <row r="13996" spans="1:68" x14ac:dyDescent="0.25">
      <c r="A13996" s="1"/>
      <c r="B13996" s="2"/>
      <c r="BJ13996" s="3"/>
      <c r="BL13996" s="3"/>
      <c r="BN13996" s="3"/>
      <c r="BP13996" s="3"/>
    </row>
    <row r="13997" spans="1:68" x14ac:dyDescent="0.25">
      <c r="A13997" s="1"/>
      <c r="B13997" s="2"/>
      <c r="BJ13997" s="3"/>
      <c r="BL13997" s="3"/>
      <c r="BN13997" s="3"/>
      <c r="BP13997" s="3"/>
    </row>
    <row r="13998" spans="1:68" x14ac:dyDescent="0.25">
      <c r="A13998" s="1"/>
      <c r="B13998" s="2"/>
      <c r="BJ13998" s="3"/>
      <c r="BL13998" s="3"/>
      <c r="BN13998" s="3"/>
      <c r="BP13998" s="3"/>
    </row>
    <row r="13999" spans="1:68" x14ac:dyDescent="0.25">
      <c r="A13999" s="1"/>
      <c r="B13999" s="2"/>
      <c r="BJ13999" s="3"/>
      <c r="BL13999" s="3"/>
      <c r="BN13999" s="3"/>
      <c r="BP13999" s="3"/>
    </row>
    <row r="14000" spans="1:68" x14ac:dyDescent="0.25">
      <c r="A14000" s="1"/>
      <c r="B14000" s="2"/>
      <c r="BJ14000" s="3"/>
      <c r="BL14000" s="3"/>
      <c r="BN14000" s="3"/>
      <c r="BP14000" s="3"/>
    </row>
    <row r="14001" spans="1:68" x14ac:dyDescent="0.25">
      <c r="A14001" s="1"/>
      <c r="B14001" s="2"/>
      <c r="BJ14001" s="3"/>
      <c r="BL14001" s="3"/>
      <c r="BN14001" s="3"/>
      <c r="BP14001" s="3"/>
    </row>
    <row r="14002" spans="1:68" x14ac:dyDescent="0.25">
      <c r="A14002" s="1"/>
      <c r="B14002" s="2"/>
      <c r="BJ14002" s="3"/>
      <c r="BL14002" s="3"/>
      <c r="BN14002" s="3"/>
      <c r="BP14002" s="3"/>
    </row>
    <row r="14003" spans="1:68" x14ac:dyDescent="0.25">
      <c r="A14003" s="1"/>
      <c r="B14003" s="2"/>
      <c r="BJ14003" s="3"/>
      <c r="BL14003" s="3"/>
      <c r="BN14003" s="3"/>
      <c r="BP14003" s="3"/>
    </row>
    <row r="14004" spans="1:68" x14ac:dyDescent="0.25">
      <c r="A14004" s="1"/>
      <c r="B14004" s="2"/>
      <c r="BJ14004" s="3"/>
      <c r="BL14004" s="3"/>
      <c r="BN14004" s="3"/>
      <c r="BP14004" s="3"/>
    </row>
    <row r="14005" spans="1:68" x14ac:dyDescent="0.25">
      <c r="A14005" s="1"/>
      <c r="B14005" s="2"/>
      <c r="BJ14005" s="3"/>
      <c r="BL14005" s="3"/>
      <c r="BN14005" s="3"/>
      <c r="BP14005" s="3"/>
    </row>
    <row r="14006" spans="1:68" x14ac:dyDescent="0.25">
      <c r="A14006" s="1"/>
      <c r="B14006" s="2"/>
      <c r="BJ14006" s="3"/>
      <c r="BL14006" s="3"/>
      <c r="BN14006" s="3"/>
      <c r="BP14006" s="3"/>
    </row>
    <row r="14007" spans="1:68" x14ac:dyDescent="0.25">
      <c r="A14007" s="1"/>
      <c r="B14007" s="2"/>
      <c r="BJ14007" s="3"/>
      <c r="BL14007" s="3"/>
      <c r="BN14007" s="3"/>
      <c r="BP14007" s="3"/>
    </row>
    <row r="14008" spans="1:68" x14ac:dyDescent="0.25">
      <c r="A14008" s="1"/>
      <c r="B14008" s="2"/>
      <c r="BJ14008" s="3"/>
      <c r="BL14008" s="3"/>
      <c r="BN14008" s="3"/>
      <c r="BP14008" s="3"/>
    </row>
    <row r="14009" spans="1:68" x14ac:dyDescent="0.25">
      <c r="A14009" s="1"/>
      <c r="B14009" s="2"/>
      <c r="BJ14009" s="3"/>
      <c r="BL14009" s="3"/>
      <c r="BN14009" s="3"/>
      <c r="BP14009" s="3"/>
    </row>
    <row r="14010" spans="1:68" x14ac:dyDescent="0.25">
      <c r="A14010" s="1"/>
      <c r="B14010" s="2"/>
      <c r="BJ14010" s="3"/>
      <c r="BL14010" s="3"/>
      <c r="BN14010" s="3"/>
      <c r="BP14010" s="3"/>
    </row>
    <row r="14011" spans="1:68" x14ac:dyDescent="0.25">
      <c r="A14011" s="1"/>
      <c r="B14011" s="2"/>
      <c r="BJ14011" s="3"/>
      <c r="BL14011" s="3"/>
      <c r="BN14011" s="3"/>
      <c r="BP14011" s="3"/>
    </row>
    <row r="14012" spans="1:68" x14ac:dyDescent="0.25">
      <c r="A14012" s="1"/>
      <c r="B14012" s="2"/>
      <c r="BJ14012" s="3"/>
      <c r="BL14012" s="3"/>
      <c r="BN14012" s="3"/>
      <c r="BP14012" s="3"/>
    </row>
    <row r="14013" spans="1:68" x14ac:dyDescent="0.25">
      <c r="A14013" s="1"/>
      <c r="B14013" s="2"/>
      <c r="BJ14013" s="3"/>
      <c r="BL14013" s="3"/>
      <c r="BN14013" s="3"/>
      <c r="BP14013" s="3"/>
    </row>
    <row r="14014" spans="1:68" x14ac:dyDescent="0.25">
      <c r="A14014" s="1"/>
      <c r="B14014" s="2"/>
      <c r="BJ14014" s="3"/>
      <c r="BL14014" s="3"/>
      <c r="BN14014" s="3"/>
      <c r="BP14014" s="3"/>
    </row>
    <row r="14015" spans="1:68" x14ac:dyDescent="0.25">
      <c r="A14015" s="1"/>
      <c r="B14015" s="2"/>
      <c r="BJ14015" s="3"/>
      <c r="BL14015" s="3"/>
      <c r="BN14015" s="3"/>
      <c r="BP14015" s="3"/>
    </row>
    <row r="14016" spans="1:68" x14ac:dyDescent="0.25">
      <c r="A14016" s="1"/>
      <c r="B14016" s="2"/>
      <c r="BJ14016" s="3"/>
      <c r="BL14016" s="3"/>
      <c r="BN14016" s="3"/>
      <c r="BP14016" s="3"/>
    </row>
    <row r="14017" spans="1:68" x14ac:dyDescent="0.25">
      <c r="A14017" s="1"/>
      <c r="B14017" s="2"/>
      <c r="BJ14017" s="3"/>
      <c r="BL14017" s="3"/>
      <c r="BN14017" s="3"/>
      <c r="BP14017" s="3"/>
    </row>
    <row r="14018" spans="1:68" x14ac:dyDescent="0.25">
      <c r="A14018" s="1"/>
      <c r="B14018" s="2"/>
      <c r="BJ14018" s="3"/>
      <c r="BL14018" s="3"/>
      <c r="BN14018" s="3"/>
      <c r="BP14018" s="3"/>
    </row>
    <row r="14019" spans="1:68" x14ac:dyDescent="0.25">
      <c r="A14019" s="1"/>
      <c r="B14019" s="2"/>
      <c r="BJ14019" s="3"/>
      <c r="BL14019" s="3"/>
      <c r="BN14019" s="3"/>
      <c r="BP14019" s="3"/>
    </row>
    <row r="14020" spans="1:68" x14ac:dyDescent="0.25">
      <c r="A14020" s="1"/>
      <c r="B14020" s="2"/>
      <c r="BJ14020" s="3"/>
      <c r="BL14020" s="3"/>
      <c r="BN14020" s="3"/>
      <c r="BP14020" s="3"/>
    </row>
    <row r="14021" spans="1:68" x14ac:dyDescent="0.25">
      <c r="A14021" s="1"/>
      <c r="B14021" s="2"/>
      <c r="BJ14021" s="3"/>
      <c r="BL14021" s="3"/>
      <c r="BN14021" s="3"/>
      <c r="BP14021" s="3"/>
    </row>
    <row r="14022" spans="1:68" x14ac:dyDescent="0.25">
      <c r="A14022" s="1"/>
      <c r="B14022" s="2"/>
      <c r="BJ14022" s="3"/>
      <c r="BL14022" s="3"/>
      <c r="BN14022" s="3"/>
      <c r="BP14022" s="3"/>
    </row>
    <row r="14023" spans="1:68" x14ac:dyDescent="0.25">
      <c r="A14023" s="1"/>
      <c r="B14023" s="2"/>
      <c r="BJ14023" s="3"/>
      <c r="BL14023" s="3"/>
      <c r="BN14023" s="3"/>
      <c r="BP14023" s="3"/>
    </row>
    <row r="14024" spans="1:68" x14ac:dyDescent="0.25">
      <c r="A14024" s="1"/>
      <c r="B14024" s="2"/>
      <c r="BJ14024" s="3"/>
      <c r="BL14024" s="3"/>
      <c r="BN14024" s="3"/>
      <c r="BP14024" s="3"/>
    </row>
    <row r="14025" spans="1:68" x14ac:dyDescent="0.25">
      <c r="A14025" s="1"/>
      <c r="B14025" s="2"/>
      <c r="BJ14025" s="3"/>
      <c r="BL14025" s="3"/>
      <c r="BN14025" s="3"/>
      <c r="BP14025" s="3"/>
    </row>
    <row r="14026" spans="1:68" x14ac:dyDescent="0.25">
      <c r="A14026" s="1"/>
      <c r="B14026" s="2"/>
      <c r="BJ14026" s="3"/>
      <c r="BL14026" s="3"/>
      <c r="BN14026" s="3"/>
      <c r="BP14026" s="3"/>
    </row>
    <row r="14027" spans="1:68" x14ac:dyDescent="0.25">
      <c r="A14027" s="1"/>
      <c r="B14027" s="2"/>
      <c r="BJ14027" s="3"/>
      <c r="BL14027" s="3"/>
      <c r="BN14027" s="3"/>
      <c r="BP14027" s="3"/>
    </row>
    <row r="14028" spans="1:68" x14ac:dyDescent="0.25">
      <c r="A14028" s="1"/>
      <c r="B14028" s="2"/>
      <c r="BJ14028" s="3"/>
      <c r="BL14028" s="3"/>
      <c r="BN14028" s="3"/>
      <c r="BP14028" s="3"/>
    </row>
    <row r="14029" spans="1:68" x14ac:dyDescent="0.25">
      <c r="A14029" s="1"/>
      <c r="B14029" s="2"/>
      <c r="BJ14029" s="3"/>
      <c r="BL14029" s="3"/>
      <c r="BN14029" s="3"/>
      <c r="BP14029" s="3"/>
    </row>
    <row r="14030" spans="1:68" x14ac:dyDescent="0.25">
      <c r="A14030" s="1"/>
      <c r="B14030" s="2"/>
      <c r="BJ14030" s="3"/>
      <c r="BL14030" s="3"/>
      <c r="BN14030" s="3"/>
      <c r="BP14030" s="3"/>
    </row>
    <row r="14031" spans="1:68" x14ac:dyDescent="0.25">
      <c r="A14031" s="1"/>
      <c r="B14031" s="2"/>
      <c r="BJ14031" s="3"/>
      <c r="BL14031" s="3"/>
      <c r="BN14031" s="3"/>
      <c r="BP14031" s="3"/>
    </row>
    <row r="14032" spans="1:68" x14ac:dyDescent="0.25">
      <c r="A14032" s="1"/>
      <c r="B14032" s="2"/>
      <c r="BJ14032" s="3"/>
      <c r="BL14032" s="3"/>
      <c r="BN14032" s="3"/>
      <c r="BP14032" s="3"/>
    </row>
    <row r="14033" spans="1:68" x14ac:dyDescent="0.25">
      <c r="A14033" s="1"/>
      <c r="B14033" s="2"/>
      <c r="BJ14033" s="3"/>
      <c r="BL14033" s="3"/>
      <c r="BN14033" s="3"/>
      <c r="BP14033" s="3"/>
    </row>
    <row r="14034" spans="1:68" x14ac:dyDescent="0.25">
      <c r="A14034" s="1"/>
      <c r="B14034" s="2"/>
      <c r="BJ14034" s="3"/>
      <c r="BL14034" s="3"/>
      <c r="BN14034" s="3"/>
      <c r="BP14034" s="3"/>
    </row>
    <row r="14035" spans="1:68" x14ac:dyDescent="0.25">
      <c r="A14035" s="1"/>
      <c r="B14035" s="2"/>
      <c r="BJ14035" s="3"/>
      <c r="BL14035" s="3"/>
      <c r="BN14035" s="3"/>
      <c r="BP14035" s="3"/>
    </row>
    <row r="14036" spans="1:68" x14ac:dyDescent="0.25">
      <c r="A14036" s="1"/>
      <c r="B14036" s="2"/>
      <c r="BJ14036" s="3"/>
      <c r="BL14036" s="3"/>
      <c r="BN14036" s="3"/>
      <c r="BP14036" s="3"/>
    </row>
    <row r="14037" spans="1:68" x14ac:dyDescent="0.25">
      <c r="A14037" s="1"/>
      <c r="B14037" s="2"/>
      <c r="BJ14037" s="3"/>
      <c r="BL14037" s="3"/>
      <c r="BN14037" s="3"/>
      <c r="BP14037" s="3"/>
    </row>
    <row r="14038" spans="1:68" x14ac:dyDescent="0.25">
      <c r="A14038" s="1"/>
      <c r="B14038" s="2"/>
      <c r="BJ14038" s="3"/>
      <c r="BL14038" s="3"/>
      <c r="BN14038" s="3"/>
      <c r="BP14038" s="3"/>
    </row>
    <row r="14039" spans="1:68" x14ac:dyDescent="0.25">
      <c r="A14039" s="1"/>
      <c r="B14039" s="2"/>
      <c r="BJ14039" s="3"/>
      <c r="BL14039" s="3"/>
      <c r="BN14039" s="3"/>
      <c r="BP14039" s="3"/>
    </row>
    <row r="14040" spans="1:68" x14ac:dyDescent="0.25">
      <c r="A14040" s="1"/>
      <c r="B14040" s="2"/>
      <c r="BJ14040" s="3"/>
      <c r="BL14040" s="3"/>
      <c r="BN14040" s="3"/>
      <c r="BP14040" s="3"/>
    </row>
    <row r="14041" spans="1:68" x14ac:dyDescent="0.25">
      <c r="A14041" s="1"/>
      <c r="B14041" s="2"/>
      <c r="BJ14041" s="3"/>
      <c r="BL14041" s="3"/>
      <c r="BN14041" s="3"/>
      <c r="BP14041" s="3"/>
    </row>
    <row r="14042" spans="1:68" x14ac:dyDescent="0.25">
      <c r="A14042" s="1"/>
      <c r="B14042" s="2"/>
      <c r="BJ14042" s="3"/>
      <c r="BL14042" s="3"/>
      <c r="BN14042" s="3"/>
      <c r="BP14042" s="3"/>
    </row>
    <row r="14043" spans="1:68" x14ac:dyDescent="0.25">
      <c r="A14043" s="1"/>
      <c r="B14043" s="2"/>
      <c r="BJ14043" s="3"/>
      <c r="BL14043" s="3"/>
      <c r="BN14043" s="3"/>
      <c r="BP14043" s="3"/>
    </row>
    <row r="14044" spans="1:68" x14ac:dyDescent="0.25">
      <c r="A14044" s="1"/>
      <c r="B14044" s="2"/>
      <c r="BJ14044" s="3"/>
      <c r="BL14044" s="3"/>
      <c r="BN14044" s="3"/>
      <c r="BP14044" s="3"/>
    </row>
    <row r="14045" spans="1:68" x14ac:dyDescent="0.25">
      <c r="A14045" s="1"/>
      <c r="B14045" s="2"/>
      <c r="BJ14045" s="3"/>
      <c r="BL14045" s="3"/>
      <c r="BN14045" s="3"/>
      <c r="BP14045" s="3"/>
    </row>
    <row r="14046" spans="1:68" x14ac:dyDescent="0.25">
      <c r="A14046" s="1"/>
      <c r="B14046" s="2"/>
      <c r="BJ14046" s="3"/>
      <c r="BL14046" s="3"/>
      <c r="BN14046" s="3"/>
      <c r="BP14046" s="3"/>
    </row>
    <row r="14047" spans="1:68" x14ac:dyDescent="0.25">
      <c r="A14047" s="1"/>
      <c r="B14047" s="2"/>
      <c r="BJ14047" s="3"/>
      <c r="BL14047" s="3"/>
      <c r="BN14047" s="3"/>
      <c r="BP14047" s="3"/>
    </row>
    <row r="14048" spans="1:68" x14ac:dyDescent="0.25">
      <c r="A14048" s="1"/>
      <c r="B14048" s="2"/>
      <c r="BJ14048" s="3"/>
      <c r="BL14048" s="3"/>
      <c r="BN14048" s="3"/>
      <c r="BP14048" s="3"/>
    </row>
    <row r="14049" spans="1:68" x14ac:dyDescent="0.25">
      <c r="A14049" s="1"/>
      <c r="B14049" s="2"/>
      <c r="BJ14049" s="3"/>
      <c r="BL14049" s="3"/>
      <c r="BN14049" s="3"/>
      <c r="BP14049" s="3"/>
    </row>
    <row r="14050" spans="1:68" x14ac:dyDescent="0.25">
      <c r="A14050" s="1"/>
      <c r="B14050" s="2"/>
      <c r="BJ14050" s="3"/>
      <c r="BL14050" s="3"/>
      <c r="BN14050" s="3"/>
      <c r="BP14050" s="3"/>
    </row>
    <row r="14051" spans="1:68" x14ac:dyDescent="0.25">
      <c r="A14051" s="1"/>
      <c r="B14051" s="2"/>
      <c r="BJ14051" s="3"/>
      <c r="BL14051" s="3"/>
      <c r="BN14051" s="3"/>
      <c r="BP14051" s="3"/>
    </row>
    <row r="14052" spans="1:68" x14ac:dyDescent="0.25">
      <c r="A14052" s="1"/>
      <c r="B14052" s="2"/>
      <c r="BJ14052" s="3"/>
      <c r="BL14052" s="3"/>
      <c r="BN14052" s="3"/>
      <c r="BP14052" s="3"/>
    </row>
    <row r="14053" spans="1:68" x14ac:dyDescent="0.25">
      <c r="A14053" s="1"/>
      <c r="B14053" s="2"/>
      <c r="BJ14053" s="3"/>
      <c r="BL14053" s="3"/>
      <c r="BN14053" s="3"/>
      <c r="BP14053" s="3"/>
    </row>
    <row r="14054" spans="1:68" x14ac:dyDescent="0.25">
      <c r="A14054" s="1"/>
      <c r="B14054" s="2"/>
      <c r="BJ14054" s="3"/>
      <c r="BL14054" s="3"/>
      <c r="BN14054" s="3"/>
      <c r="BP14054" s="3"/>
    </row>
    <row r="14055" spans="1:68" x14ac:dyDescent="0.25">
      <c r="A14055" s="1"/>
      <c r="B14055" s="2"/>
      <c r="BJ14055" s="3"/>
      <c r="BL14055" s="3"/>
      <c r="BN14055" s="3"/>
      <c r="BP14055" s="3"/>
    </row>
    <row r="14056" spans="1:68" x14ac:dyDescent="0.25">
      <c r="A14056" s="1"/>
      <c r="B14056" s="2"/>
      <c r="BJ14056" s="3"/>
      <c r="BL14056" s="3"/>
      <c r="BN14056" s="3"/>
      <c r="BP14056" s="3"/>
    </row>
    <row r="14057" spans="1:68" x14ac:dyDescent="0.25">
      <c r="A14057" s="1"/>
      <c r="B14057" s="2"/>
      <c r="BJ14057" s="3"/>
      <c r="BL14057" s="3"/>
      <c r="BN14057" s="3"/>
      <c r="BP14057" s="3"/>
    </row>
    <row r="14058" spans="1:68" x14ac:dyDescent="0.25">
      <c r="A14058" s="1"/>
      <c r="B14058" s="2"/>
      <c r="BJ14058" s="3"/>
      <c r="BL14058" s="3"/>
      <c r="BN14058" s="3"/>
      <c r="BP14058" s="3"/>
    </row>
    <row r="14059" spans="1:68" x14ac:dyDescent="0.25">
      <c r="A14059" s="1"/>
      <c r="B14059" s="2"/>
      <c r="BJ14059" s="3"/>
      <c r="BL14059" s="3"/>
      <c r="BN14059" s="3"/>
      <c r="BP14059" s="3"/>
    </row>
    <row r="14060" spans="1:68" x14ac:dyDescent="0.25">
      <c r="A14060" s="1"/>
      <c r="B14060" s="2"/>
      <c r="BJ14060" s="3"/>
      <c r="BL14060" s="3"/>
      <c r="BN14060" s="3"/>
      <c r="BP14060" s="3"/>
    </row>
    <row r="14061" spans="1:68" x14ac:dyDescent="0.25">
      <c r="A14061" s="1"/>
      <c r="B14061" s="2"/>
      <c r="BJ14061" s="3"/>
      <c r="BL14061" s="3"/>
      <c r="BN14061" s="3"/>
      <c r="BP14061" s="3"/>
    </row>
    <row r="14062" spans="1:68" x14ac:dyDescent="0.25">
      <c r="A14062" s="1"/>
      <c r="B14062" s="2"/>
      <c r="BJ14062" s="3"/>
      <c r="BL14062" s="3"/>
      <c r="BN14062" s="3"/>
      <c r="BP14062" s="3"/>
    </row>
    <row r="14063" spans="1:68" x14ac:dyDescent="0.25">
      <c r="A14063" s="1"/>
      <c r="B14063" s="2"/>
      <c r="BJ14063" s="3"/>
      <c r="BL14063" s="3"/>
      <c r="BN14063" s="3"/>
      <c r="BP14063" s="3"/>
    </row>
    <row r="14064" spans="1:68" x14ac:dyDescent="0.25">
      <c r="A14064" s="1"/>
      <c r="B14064" s="2"/>
      <c r="BJ14064" s="3"/>
      <c r="BL14064" s="3"/>
      <c r="BN14064" s="3"/>
      <c r="BP14064" s="3"/>
    </row>
    <row r="14065" spans="1:68" x14ac:dyDescent="0.25">
      <c r="A14065" s="1"/>
      <c r="B14065" s="2"/>
      <c r="BJ14065" s="3"/>
      <c r="BL14065" s="3"/>
      <c r="BN14065" s="3"/>
      <c r="BP14065" s="3"/>
    </row>
    <row r="14066" spans="1:68" x14ac:dyDescent="0.25">
      <c r="A14066" s="1"/>
      <c r="B14066" s="2"/>
      <c r="BJ14066" s="3"/>
      <c r="BL14066" s="3"/>
      <c r="BN14066" s="3"/>
      <c r="BP14066" s="3"/>
    </row>
    <row r="14067" spans="1:68" x14ac:dyDescent="0.25">
      <c r="A14067" s="1"/>
      <c r="B14067" s="2"/>
      <c r="BJ14067" s="3"/>
      <c r="BL14067" s="3"/>
      <c r="BN14067" s="3"/>
      <c r="BP14067" s="3"/>
    </row>
    <row r="14068" spans="1:68" x14ac:dyDescent="0.25">
      <c r="A14068" s="1"/>
      <c r="B14068" s="2"/>
      <c r="BJ14068" s="3"/>
      <c r="BL14068" s="3"/>
      <c r="BN14068" s="3"/>
      <c r="BP14068" s="3"/>
    </row>
    <row r="14069" spans="1:68" x14ac:dyDescent="0.25">
      <c r="A14069" s="1"/>
      <c r="B14069" s="2"/>
      <c r="BJ14069" s="3"/>
      <c r="BL14069" s="3"/>
      <c r="BN14069" s="3"/>
      <c r="BP14069" s="3"/>
    </row>
    <row r="14070" spans="1:68" x14ac:dyDescent="0.25">
      <c r="A14070" s="1"/>
      <c r="B14070" s="2"/>
      <c r="BJ14070" s="3"/>
      <c r="BL14070" s="3"/>
      <c r="BN14070" s="3"/>
      <c r="BP14070" s="3"/>
    </row>
    <row r="14071" spans="1:68" x14ac:dyDescent="0.25">
      <c r="A14071" s="1"/>
      <c r="B14071" s="2"/>
      <c r="BJ14071" s="3"/>
      <c r="BL14071" s="3"/>
      <c r="BN14071" s="3"/>
      <c r="BP14071" s="3"/>
    </row>
    <row r="14072" spans="1:68" x14ac:dyDescent="0.25">
      <c r="A14072" s="1"/>
      <c r="B14072" s="2"/>
      <c r="BJ14072" s="3"/>
      <c r="BL14072" s="3"/>
      <c r="BN14072" s="3"/>
      <c r="BP14072" s="3"/>
    </row>
    <row r="14073" spans="1:68" x14ac:dyDescent="0.25">
      <c r="A14073" s="1"/>
      <c r="B14073" s="2"/>
      <c r="BJ14073" s="3"/>
      <c r="BL14073" s="3"/>
      <c r="BN14073" s="3"/>
      <c r="BP14073" s="3"/>
    </row>
    <row r="14074" spans="1:68" x14ac:dyDescent="0.25">
      <c r="A14074" s="1"/>
      <c r="B14074" s="2"/>
      <c r="BJ14074" s="3"/>
      <c r="BL14074" s="3"/>
      <c r="BN14074" s="3"/>
      <c r="BP14074" s="3"/>
    </row>
    <row r="14075" spans="1:68" x14ac:dyDescent="0.25">
      <c r="A14075" s="1"/>
      <c r="B14075" s="2"/>
      <c r="BJ14075" s="3"/>
      <c r="BL14075" s="3"/>
      <c r="BN14075" s="3"/>
      <c r="BP14075" s="3"/>
    </row>
    <row r="14076" spans="1:68" x14ac:dyDescent="0.25">
      <c r="A14076" s="1"/>
      <c r="B14076" s="2"/>
      <c r="BJ14076" s="3"/>
      <c r="BL14076" s="3"/>
      <c r="BN14076" s="3"/>
      <c r="BP14076" s="3"/>
    </row>
    <row r="14077" spans="1:68" x14ac:dyDescent="0.25">
      <c r="A14077" s="1"/>
      <c r="B14077" s="2"/>
      <c r="BJ14077" s="3"/>
      <c r="BL14077" s="3"/>
      <c r="BN14077" s="3"/>
      <c r="BP14077" s="3"/>
    </row>
    <row r="14078" spans="1:68" x14ac:dyDescent="0.25">
      <c r="A14078" s="1"/>
      <c r="B14078" s="2"/>
      <c r="BJ14078" s="3"/>
      <c r="BL14078" s="3"/>
      <c r="BN14078" s="3"/>
      <c r="BP14078" s="3"/>
    </row>
    <row r="14079" spans="1:68" x14ac:dyDescent="0.25">
      <c r="A14079" s="1"/>
      <c r="B14079" s="2"/>
      <c r="BJ14079" s="3"/>
      <c r="BL14079" s="3"/>
      <c r="BN14079" s="3"/>
      <c r="BP14079" s="3"/>
    </row>
    <row r="14080" spans="1:68" x14ac:dyDescent="0.25">
      <c r="A14080" s="1"/>
      <c r="B14080" s="2"/>
      <c r="BJ14080" s="3"/>
      <c r="BL14080" s="3"/>
      <c r="BN14080" s="3"/>
      <c r="BP14080" s="3"/>
    </row>
    <row r="14081" spans="1:68" x14ac:dyDescent="0.25">
      <c r="A14081" s="1"/>
      <c r="B14081" s="2"/>
      <c r="BJ14081" s="3"/>
      <c r="BL14081" s="3"/>
      <c r="BN14081" s="3"/>
      <c r="BP14081" s="3"/>
    </row>
    <row r="14082" spans="1:68" x14ac:dyDescent="0.25">
      <c r="A14082" s="1"/>
      <c r="B14082" s="2"/>
      <c r="BJ14082" s="3"/>
      <c r="BL14082" s="3"/>
      <c r="BN14082" s="3"/>
      <c r="BP14082" s="3"/>
    </row>
    <row r="14083" spans="1:68" x14ac:dyDescent="0.25">
      <c r="A14083" s="1"/>
      <c r="B14083" s="2"/>
      <c r="BJ14083" s="3"/>
      <c r="BL14083" s="3"/>
      <c r="BN14083" s="3"/>
      <c r="BP14083" s="3"/>
    </row>
    <row r="14084" spans="1:68" x14ac:dyDescent="0.25">
      <c r="A14084" s="1"/>
      <c r="B14084" s="2"/>
      <c r="BJ14084" s="3"/>
      <c r="BL14084" s="3"/>
      <c r="BN14084" s="3"/>
      <c r="BP14084" s="3"/>
    </row>
    <row r="14085" spans="1:68" x14ac:dyDescent="0.25">
      <c r="A14085" s="1"/>
      <c r="B14085" s="2"/>
      <c r="BJ14085" s="3"/>
      <c r="BL14085" s="3"/>
      <c r="BN14085" s="3"/>
      <c r="BP14085" s="3"/>
    </row>
    <row r="14086" spans="1:68" x14ac:dyDescent="0.25">
      <c r="A14086" s="1"/>
      <c r="B14086" s="2"/>
      <c r="BJ14086" s="3"/>
      <c r="BL14086" s="3"/>
      <c r="BN14086" s="3"/>
      <c r="BP14086" s="3"/>
    </row>
    <row r="14087" spans="1:68" x14ac:dyDescent="0.25">
      <c r="A14087" s="1"/>
      <c r="B14087" s="2"/>
      <c r="BJ14087" s="3"/>
      <c r="BL14087" s="3"/>
      <c r="BN14087" s="3"/>
      <c r="BP14087" s="3"/>
    </row>
    <row r="14088" spans="1:68" x14ac:dyDescent="0.25">
      <c r="A14088" s="1"/>
      <c r="B14088" s="2"/>
      <c r="BJ14088" s="3"/>
      <c r="BL14088" s="3"/>
      <c r="BN14088" s="3"/>
      <c r="BP14088" s="3"/>
    </row>
    <row r="14089" spans="1:68" x14ac:dyDescent="0.25">
      <c r="A14089" s="1"/>
      <c r="B14089" s="2"/>
      <c r="BJ14089" s="3"/>
      <c r="BL14089" s="3"/>
      <c r="BN14089" s="3"/>
      <c r="BP14089" s="3"/>
    </row>
    <row r="14090" spans="1:68" x14ac:dyDescent="0.25">
      <c r="A14090" s="1"/>
      <c r="B14090" s="2"/>
      <c r="BJ14090" s="3"/>
      <c r="BL14090" s="3"/>
      <c r="BN14090" s="3"/>
      <c r="BP14090" s="3"/>
    </row>
    <row r="14091" spans="1:68" x14ac:dyDescent="0.25">
      <c r="A14091" s="1"/>
      <c r="B14091" s="2"/>
      <c r="BJ14091" s="3"/>
      <c r="BL14091" s="3"/>
      <c r="BN14091" s="3"/>
      <c r="BP14091" s="3"/>
    </row>
    <row r="14092" spans="1:68" x14ac:dyDescent="0.25">
      <c r="A14092" s="1"/>
      <c r="B14092" s="2"/>
      <c r="BJ14092" s="3"/>
      <c r="BL14092" s="3"/>
      <c r="BN14092" s="3"/>
      <c r="BP14092" s="3"/>
    </row>
    <row r="14093" spans="1:68" x14ac:dyDescent="0.25">
      <c r="A14093" s="1"/>
      <c r="B14093" s="2"/>
      <c r="BJ14093" s="3"/>
      <c r="BL14093" s="3"/>
      <c r="BN14093" s="3"/>
      <c r="BP14093" s="3"/>
    </row>
    <row r="14094" spans="1:68" x14ac:dyDescent="0.25">
      <c r="A14094" s="1"/>
      <c r="B14094" s="2"/>
      <c r="BJ14094" s="3"/>
      <c r="BL14094" s="3"/>
      <c r="BN14094" s="3"/>
      <c r="BP14094" s="3"/>
    </row>
    <row r="14095" spans="1:68" x14ac:dyDescent="0.25">
      <c r="A14095" s="1"/>
      <c r="B14095" s="2"/>
      <c r="BJ14095" s="3"/>
      <c r="BL14095" s="3"/>
      <c r="BN14095" s="3"/>
      <c r="BP14095" s="3"/>
    </row>
    <row r="14096" spans="1:68" x14ac:dyDescent="0.25">
      <c r="A14096" s="1"/>
      <c r="B14096" s="2"/>
      <c r="BJ14096" s="3"/>
      <c r="BL14096" s="3"/>
      <c r="BN14096" s="3"/>
      <c r="BP14096" s="3"/>
    </row>
    <row r="14097" spans="1:68" x14ac:dyDescent="0.25">
      <c r="A14097" s="1"/>
      <c r="B14097" s="2"/>
      <c r="BJ14097" s="3"/>
      <c r="BL14097" s="3"/>
      <c r="BN14097" s="3"/>
      <c r="BP14097" s="3"/>
    </row>
    <row r="14098" spans="1:68" x14ac:dyDescent="0.25">
      <c r="A14098" s="1"/>
      <c r="B14098" s="2"/>
      <c r="BJ14098" s="3"/>
      <c r="BL14098" s="3"/>
      <c r="BN14098" s="3"/>
      <c r="BP14098" s="3"/>
    </row>
    <row r="14099" spans="1:68" x14ac:dyDescent="0.25">
      <c r="A14099" s="1"/>
      <c r="B14099" s="2"/>
      <c r="BJ14099" s="3"/>
      <c r="BL14099" s="3"/>
      <c r="BN14099" s="3"/>
      <c r="BP14099" s="3"/>
    </row>
    <row r="14100" spans="1:68" x14ac:dyDescent="0.25">
      <c r="A14100" s="1"/>
      <c r="B14100" s="2"/>
      <c r="BJ14100" s="3"/>
      <c r="BL14100" s="3"/>
      <c r="BN14100" s="3"/>
      <c r="BP14100" s="3"/>
    </row>
    <row r="14101" spans="1:68" x14ac:dyDescent="0.25">
      <c r="A14101" s="1"/>
      <c r="B14101" s="2"/>
      <c r="BJ14101" s="3"/>
      <c r="BL14101" s="3"/>
      <c r="BN14101" s="3"/>
      <c r="BP14101" s="3"/>
    </row>
    <row r="14102" spans="1:68" x14ac:dyDescent="0.25">
      <c r="A14102" s="1"/>
      <c r="B14102" s="2"/>
      <c r="BJ14102" s="3"/>
      <c r="BL14102" s="3"/>
      <c r="BN14102" s="3"/>
      <c r="BP14102" s="3"/>
    </row>
    <row r="14103" spans="1:68" x14ac:dyDescent="0.25">
      <c r="A14103" s="1"/>
      <c r="B14103" s="2"/>
      <c r="BJ14103" s="3"/>
      <c r="BL14103" s="3"/>
      <c r="BN14103" s="3"/>
      <c r="BP14103" s="3"/>
    </row>
    <row r="14104" spans="1:68" x14ac:dyDescent="0.25">
      <c r="A14104" s="1"/>
      <c r="B14104" s="2"/>
      <c r="BJ14104" s="3"/>
      <c r="BL14104" s="3"/>
      <c r="BN14104" s="3"/>
      <c r="BP14104" s="3"/>
    </row>
    <row r="14105" spans="1:68" x14ac:dyDescent="0.25">
      <c r="A14105" s="1"/>
      <c r="B14105" s="2"/>
      <c r="BJ14105" s="3"/>
      <c r="BL14105" s="3"/>
      <c r="BN14105" s="3"/>
      <c r="BP14105" s="3"/>
    </row>
    <row r="14106" spans="1:68" x14ac:dyDescent="0.25">
      <c r="A14106" s="1"/>
      <c r="B14106" s="2"/>
      <c r="BJ14106" s="3"/>
      <c r="BL14106" s="3"/>
      <c r="BN14106" s="3"/>
      <c r="BP14106" s="3"/>
    </row>
    <row r="14107" spans="1:68" x14ac:dyDescent="0.25">
      <c r="A14107" s="1"/>
      <c r="B14107" s="2"/>
      <c r="BJ14107" s="3"/>
      <c r="BL14107" s="3"/>
      <c r="BN14107" s="3"/>
      <c r="BP14107" s="3"/>
    </row>
    <row r="14108" spans="1:68" x14ac:dyDescent="0.25">
      <c r="A14108" s="1"/>
      <c r="B14108" s="2"/>
      <c r="BJ14108" s="3"/>
      <c r="BL14108" s="3"/>
      <c r="BN14108" s="3"/>
      <c r="BP14108" s="3"/>
    </row>
    <row r="14109" spans="1:68" x14ac:dyDescent="0.25">
      <c r="A14109" s="1"/>
      <c r="B14109" s="2"/>
      <c r="BJ14109" s="3"/>
      <c r="BL14109" s="3"/>
      <c r="BN14109" s="3"/>
      <c r="BP14109" s="3"/>
    </row>
    <row r="14110" spans="1:68" x14ac:dyDescent="0.25">
      <c r="A14110" s="1"/>
      <c r="B14110" s="2"/>
      <c r="BJ14110" s="3"/>
      <c r="BL14110" s="3"/>
      <c r="BN14110" s="3"/>
      <c r="BP14110" s="3"/>
    </row>
    <row r="14111" spans="1:68" x14ac:dyDescent="0.25">
      <c r="A14111" s="1"/>
      <c r="B14111" s="2"/>
      <c r="BJ14111" s="3"/>
      <c r="BL14111" s="3"/>
      <c r="BN14111" s="3"/>
      <c r="BP14111" s="3"/>
    </row>
    <row r="14112" spans="1:68" x14ac:dyDescent="0.25">
      <c r="A14112" s="1"/>
      <c r="B14112" s="2"/>
      <c r="BJ14112" s="3"/>
      <c r="BL14112" s="3"/>
      <c r="BN14112" s="3"/>
      <c r="BP14112" s="3"/>
    </row>
    <row r="14113" spans="1:68" x14ac:dyDescent="0.25">
      <c r="A14113" s="1"/>
      <c r="B14113" s="2"/>
      <c r="BJ14113" s="3"/>
      <c r="BL14113" s="3"/>
      <c r="BN14113" s="3"/>
      <c r="BP14113" s="3"/>
    </row>
    <row r="14114" spans="1:68" x14ac:dyDescent="0.25">
      <c r="A14114" s="1"/>
      <c r="B14114" s="2"/>
      <c r="BJ14114" s="3"/>
      <c r="BL14114" s="3"/>
      <c r="BN14114" s="3"/>
      <c r="BP14114" s="3"/>
    </row>
    <row r="14115" spans="1:68" x14ac:dyDescent="0.25">
      <c r="A14115" s="1"/>
      <c r="B14115" s="2"/>
      <c r="BJ14115" s="3"/>
      <c r="BL14115" s="3"/>
      <c r="BN14115" s="3"/>
      <c r="BP14115" s="3"/>
    </row>
    <row r="14116" spans="1:68" x14ac:dyDescent="0.25">
      <c r="A14116" s="1"/>
      <c r="B14116" s="2"/>
      <c r="BJ14116" s="3"/>
      <c r="BL14116" s="3"/>
      <c r="BN14116" s="3"/>
      <c r="BP14116" s="3"/>
    </row>
    <row r="14117" spans="1:68" x14ac:dyDescent="0.25">
      <c r="A14117" s="1"/>
      <c r="B14117" s="2"/>
      <c r="BJ14117" s="3"/>
      <c r="BL14117" s="3"/>
      <c r="BN14117" s="3"/>
      <c r="BP14117" s="3"/>
    </row>
    <row r="14118" spans="1:68" x14ac:dyDescent="0.25">
      <c r="A14118" s="1"/>
      <c r="B14118" s="2"/>
      <c r="BJ14118" s="3"/>
      <c r="BL14118" s="3"/>
      <c r="BN14118" s="3"/>
      <c r="BP14118" s="3"/>
    </row>
    <row r="14119" spans="1:68" x14ac:dyDescent="0.25">
      <c r="A14119" s="1"/>
      <c r="B14119" s="2"/>
      <c r="BJ14119" s="3"/>
      <c r="BL14119" s="3"/>
      <c r="BN14119" s="3"/>
      <c r="BP14119" s="3"/>
    </row>
    <row r="14120" spans="1:68" x14ac:dyDescent="0.25">
      <c r="A14120" s="1"/>
      <c r="B14120" s="2"/>
      <c r="BJ14120" s="3"/>
      <c r="BL14120" s="3"/>
      <c r="BN14120" s="3"/>
      <c r="BP14120" s="3"/>
    </row>
    <row r="14121" spans="1:68" x14ac:dyDescent="0.25">
      <c r="A14121" s="1"/>
      <c r="B14121" s="2"/>
      <c r="BJ14121" s="3"/>
      <c r="BL14121" s="3"/>
      <c r="BN14121" s="3"/>
      <c r="BP14121" s="3"/>
    </row>
    <row r="14122" spans="1:68" x14ac:dyDescent="0.25">
      <c r="A14122" s="1"/>
      <c r="B14122" s="2"/>
      <c r="BJ14122" s="3"/>
      <c r="BL14122" s="3"/>
      <c r="BN14122" s="3"/>
      <c r="BP14122" s="3"/>
    </row>
    <row r="14123" spans="1:68" x14ac:dyDescent="0.25">
      <c r="A14123" s="1"/>
      <c r="B14123" s="2"/>
      <c r="BJ14123" s="3"/>
      <c r="BL14123" s="3"/>
      <c r="BN14123" s="3"/>
      <c r="BP14123" s="3"/>
    </row>
    <row r="14124" spans="1:68" x14ac:dyDescent="0.25">
      <c r="A14124" s="1"/>
      <c r="B14124" s="2"/>
      <c r="BJ14124" s="3"/>
      <c r="BL14124" s="3"/>
      <c r="BN14124" s="3"/>
      <c r="BP14124" s="3"/>
    </row>
    <row r="14125" spans="1:68" x14ac:dyDescent="0.25">
      <c r="A14125" s="1"/>
      <c r="B14125" s="2"/>
      <c r="BJ14125" s="3"/>
      <c r="BL14125" s="3"/>
      <c r="BN14125" s="3"/>
      <c r="BP14125" s="3"/>
    </row>
    <row r="14126" spans="1:68" x14ac:dyDescent="0.25">
      <c r="A14126" s="1"/>
      <c r="B14126" s="2"/>
      <c r="BJ14126" s="3"/>
      <c r="BL14126" s="3"/>
      <c r="BN14126" s="3"/>
      <c r="BP14126" s="3"/>
    </row>
    <row r="14127" spans="1:68" x14ac:dyDescent="0.25">
      <c r="A14127" s="1"/>
      <c r="B14127" s="2"/>
      <c r="BJ14127" s="3"/>
      <c r="BL14127" s="3"/>
      <c r="BN14127" s="3"/>
      <c r="BP14127" s="3"/>
    </row>
    <row r="14128" spans="1:68" x14ac:dyDescent="0.25">
      <c r="A14128" s="1"/>
      <c r="B14128" s="2"/>
      <c r="BJ14128" s="3"/>
      <c r="BL14128" s="3"/>
      <c r="BN14128" s="3"/>
      <c r="BP14128" s="3"/>
    </row>
    <row r="14129" spans="1:68" x14ac:dyDescent="0.25">
      <c r="A14129" s="1"/>
      <c r="B14129" s="2"/>
      <c r="BJ14129" s="3"/>
      <c r="BL14129" s="3"/>
      <c r="BN14129" s="3"/>
      <c r="BP14129" s="3"/>
    </row>
    <row r="14130" spans="1:68" x14ac:dyDescent="0.25">
      <c r="A14130" s="1"/>
      <c r="B14130" s="2"/>
      <c r="BJ14130" s="3"/>
      <c r="BL14130" s="3"/>
      <c r="BN14130" s="3"/>
      <c r="BP14130" s="3"/>
    </row>
    <row r="14131" spans="1:68" x14ac:dyDescent="0.25">
      <c r="A14131" s="1"/>
      <c r="B14131" s="2"/>
      <c r="BJ14131" s="3"/>
      <c r="BL14131" s="3"/>
      <c r="BN14131" s="3"/>
      <c r="BP14131" s="3"/>
    </row>
    <row r="14132" spans="1:68" x14ac:dyDescent="0.25">
      <c r="A14132" s="1"/>
      <c r="B14132" s="2"/>
      <c r="BJ14132" s="3"/>
      <c r="BL14132" s="3"/>
      <c r="BN14132" s="3"/>
      <c r="BP14132" s="3"/>
    </row>
    <row r="14133" spans="1:68" x14ac:dyDescent="0.25">
      <c r="A14133" s="1"/>
      <c r="B14133" s="2"/>
      <c r="BJ14133" s="3"/>
      <c r="BL14133" s="3"/>
      <c r="BN14133" s="3"/>
      <c r="BP14133" s="3"/>
    </row>
    <row r="14134" spans="1:68" x14ac:dyDescent="0.25">
      <c r="A14134" s="1"/>
      <c r="B14134" s="2"/>
      <c r="BJ14134" s="3"/>
      <c r="BL14134" s="3"/>
      <c r="BN14134" s="3"/>
      <c r="BP14134" s="3"/>
    </row>
    <row r="14135" spans="1:68" x14ac:dyDescent="0.25">
      <c r="A14135" s="1"/>
      <c r="B14135" s="2"/>
      <c r="BJ14135" s="3"/>
      <c r="BL14135" s="3"/>
      <c r="BN14135" s="3"/>
      <c r="BP14135" s="3"/>
    </row>
    <row r="14136" spans="1:68" x14ac:dyDescent="0.25">
      <c r="A14136" s="1"/>
      <c r="B14136" s="2"/>
      <c r="BJ14136" s="3"/>
      <c r="BL14136" s="3"/>
      <c r="BN14136" s="3"/>
      <c r="BP14136" s="3"/>
    </row>
    <row r="14137" spans="1:68" x14ac:dyDescent="0.25">
      <c r="A14137" s="1"/>
      <c r="B14137" s="2"/>
      <c r="BJ14137" s="3"/>
      <c r="BL14137" s="3"/>
      <c r="BN14137" s="3"/>
      <c r="BP14137" s="3"/>
    </row>
    <row r="14138" spans="1:68" x14ac:dyDescent="0.25">
      <c r="A14138" s="1"/>
      <c r="B14138" s="2"/>
      <c r="BJ14138" s="3"/>
      <c r="BL14138" s="3"/>
      <c r="BN14138" s="3"/>
      <c r="BP14138" s="3"/>
    </row>
    <row r="14139" spans="1:68" x14ac:dyDescent="0.25">
      <c r="A14139" s="1"/>
      <c r="B14139" s="2"/>
      <c r="BJ14139" s="3"/>
      <c r="BL14139" s="3"/>
      <c r="BN14139" s="3"/>
      <c r="BP14139" s="3"/>
    </row>
    <row r="14140" spans="1:68" x14ac:dyDescent="0.25">
      <c r="A14140" s="1"/>
      <c r="B14140" s="2"/>
      <c r="BJ14140" s="3"/>
      <c r="BL14140" s="3"/>
      <c r="BN14140" s="3"/>
      <c r="BP14140" s="3"/>
    </row>
    <row r="14141" spans="1:68" x14ac:dyDescent="0.25">
      <c r="A14141" s="1"/>
      <c r="B14141" s="2"/>
      <c r="BJ14141" s="3"/>
      <c r="BL14141" s="3"/>
      <c r="BN14141" s="3"/>
      <c r="BP14141" s="3"/>
    </row>
    <row r="14142" spans="1:68" x14ac:dyDescent="0.25">
      <c r="A14142" s="1"/>
      <c r="B14142" s="2"/>
      <c r="BJ14142" s="3"/>
      <c r="BL14142" s="3"/>
      <c r="BN14142" s="3"/>
      <c r="BP14142" s="3"/>
    </row>
    <row r="14143" spans="1:68" x14ac:dyDescent="0.25">
      <c r="A14143" s="1"/>
      <c r="B14143" s="2"/>
      <c r="BJ14143" s="3"/>
      <c r="BL14143" s="3"/>
      <c r="BN14143" s="3"/>
      <c r="BP14143" s="3"/>
    </row>
    <row r="14144" spans="1:68" x14ac:dyDescent="0.25">
      <c r="A14144" s="1"/>
      <c r="B14144" s="2"/>
      <c r="BJ14144" s="3"/>
      <c r="BL14144" s="3"/>
      <c r="BN14144" s="3"/>
      <c r="BP14144" s="3"/>
    </row>
    <row r="14145" spans="1:68" x14ac:dyDescent="0.25">
      <c r="A14145" s="1"/>
      <c r="B14145" s="2"/>
      <c r="BJ14145" s="3"/>
      <c r="BL14145" s="3"/>
      <c r="BN14145" s="3"/>
      <c r="BP14145" s="3"/>
    </row>
    <row r="14146" spans="1:68" x14ac:dyDescent="0.25">
      <c r="A14146" s="1"/>
      <c r="B14146" s="2"/>
      <c r="BJ14146" s="3"/>
      <c r="BL14146" s="3"/>
      <c r="BN14146" s="3"/>
      <c r="BP14146" s="3"/>
    </row>
    <row r="14147" spans="1:68" x14ac:dyDescent="0.25">
      <c r="A14147" s="1"/>
      <c r="B14147" s="2"/>
      <c r="BJ14147" s="3"/>
      <c r="BL14147" s="3"/>
      <c r="BN14147" s="3"/>
      <c r="BP14147" s="3"/>
    </row>
    <row r="14148" spans="1:68" x14ac:dyDescent="0.25">
      <c r="A14148" s="1"/>
      <c r="B14148" s="2"/>
      <c r="BJ14148" s="3"/>
      <c r="BL14148" s="3"/>
      <c r="BN14148" s="3"/>
      <c r="BP14148" s="3"/>
    </row>
    <row r="14149" spans="1:68" x14ac:dyDescent="0.25">
      <c r="A14149" s="1"/>
      <c r="B14149" s="2"/>
      <c r="BJ14149" s="3"/>
      <c r="BL14149" s="3"/>
      <c r="BN14149" s="3"/>
      <c r="BP14149" s="3"/>
    </row>
    <row r="14150" spans="1:68" x14ac:dyDescent="0.25">
      <c r="A14150" s="1"/>
      <c r="B14150" s="2"/>
      <c r="BJ14150" s="3"/>
      <c r="BL14150" s="3"/>
      <c r="BN14150" s="3"/>
      <c r="BP14150" s="3"/>
    </row>
    <row r="14151" spans="1:68" x14ac:dyDescent="0.25">
      <c r="A14151" s="1"/>
      <c r="B14151" s="2"/>
      <c r="BJ14151" s="3"/>
      <c r="BL14151" s="3"/>
      <c r="BN14151" s="3"/>
      <c r="BP14151" s="3"/>
    </row>
    <row r="14152" spans="1:68" x14ac:dyDescent="0.25">
      <c r="A14152" s="1"/>
      <c r="B14152" s="2"/>
      <c r="BJ14152" s="3"/>
      <c r="BL14152" s="3"/>
      <c r="BN14152" s="3"/>
      <c r="BP14152" s="3"/>
    </row>
    <row r="14153" spans="1:68" x14ac:dyDescent="0.25">
      <c r="A14153" s="1"/>
      <c r="B14153" s="2"/>
      <c r="BJ14153" s="3"/>
      <c r="BL14153" s="3"/>
      <c r="BN14153" s="3"/>
      <c r="BP14153" s="3"/>
    </row>
    <row r="14154" spans="1:68" x14ac:dyDescent="0.25">
      <c r="A14154" s="1"/>
      <c r="B14154" s="2"/>
      <c r="BJ14154" s="3"/>
      <c r="BL14154" s="3"/>
      <c r="BN14154" s="3"/>
      <c r="BP14154" s="3"/>
    </row>
    <row r="14155" spans="1:68" x14ac:dyDescent="0.25">
      <c r="A14155" s="1"/>
      <c r="B14155" s="2"/>
      <c r="BJ14155" s="3"/>
      <c r="BL14155" s="3"/>
      <c r="BN14155" s="3"/>
      <c r="BP14155" s="3"/>
    </row>
    <row r="14156" spans="1:68" x14ac:dyDescent="0.25">
      <c r="A14156" s="1"/>
      <c r="B14156" s="2"/>
      <c r="BJ14156" s="3"/>
      <c r="BL14156" s="3"/>
      <c r="BN14156" s="3"/>
      <c r="BP14156" s="3"/>
    </row>
    <row r="14157" spans="1:68" x14ac:dyDescent="0.25">
      <c r="A14157" s="1"/>
      <c r="B14157" s="2"/>
      <c r="BJ14157" s="3"/>
      <c r="BL14157" s="3"/>
      <c r="BN14157" s="3"/>
      <c r="BP14157" s="3"/>
    </row>
    <row r="14158" spans="1:68" x14ac:dyDescent="0.25">
      <c r="A14158" s="1"/>
      <c r="B14158" s="2"/>
      <c r="BJ14158" s="3"/>
      <c r="BL14158" s="3"/>
      <c r="BN14158" s="3"/>
      <c r="BP14158" s="3"/>
    </row>
    <row r="14159" spans="1:68" x14ac:dyDescent="0.25">
      <c r="A14159" s="1"/>
      <c r="B14159" s="2"/>
      <c r="BJ14159" s="3"/>
      <c r="BL14159" s="3"/>
      <c r="BN14159" s="3"/>
      <c r="BP14159" s="3"/>
    </row>
    <row r="14160" spans="1:68" x14ac:dyDescent="0.25">
      <c r="A14160" s="1"/>
      <c r="B14160" s="2"/>
      <c r="BJ14160" s="3"/>
      <c r="BL14160" s="3"/>
      <c r="BN14160" s="3"/>
      <c r="BP14160" s="3"/>
    </row>
    <row r="14161" spans="1:68" x14ac:dyDescent="0.25">
      <c r="A14161" s="1"/>
      <c r="B14161" s="2"/>
      <c r="BJ14161" s="3"/>
      <c r="BL14161" s="3"/>
      <c r="BN14161" s="3"/>
      <c r="BP14161" s="3"/>
    </row>
    <row r="14162" spans="1:68" x14ac:dyDescent="0.25">
      <c r="A14162" s="1"/>
      <c r="B14162" s="2"/>
      <c r="BJ14162" s="3"/>
      <c r="BL14162" s="3"/>
      <c r="BN14162" s="3"/>
      <c r="BP14162" s="3"/>
    </row>
    <row r="14163" spans="1:68" x14ac:dyDescent="0.25">
      <c r="A14163" s="1"/>
      <c r="B14163" s="2"/>
      <c r="BJ14163" s="3"/>
      <c r="BL14163" s="3"/>
      <c r="BN14163" s="3"/>
      <c r="BP14163" s="3"/>
    </row>
    <row r="14164" spans="1:68" x14ac:dyDescent="0.25">
      <c r="A14164" s="1"/>
      <c r="B14164" s="2"/>
      <c r="BJ14164" s="3"/>
      <c r="BL14164" s="3"/>
      <c r="BN14164" s="3"/>
      <c r="BP14164" s="3"/>
    </row>
    <row r="14165" spans="1:68" x14ac:dyDescent="0.25">
      <c r="A14165" s="1"/>
      <c r="B14165" s="2"/>
      <c r="BJ14165" s="3"/>
      <c r="BL14165" s="3"/>
      <c r="BN14165" s="3"/>
      <c r="BP14165" s="3"/>
    </row>
    <row r="14166" spans="1:68" x14ac:dyDescent="0.25">
      <c r="A14166" s="1"/>
      <c r="B14166" s="2"/>
      <c r="BJ14166" s="3"/>
      <c r="BL14166" s="3"/>
      <c r="BN14166" s="3"/>
      <c r="BP14166" s="3"/>
    </row>
    <row r="14167" spans="1:68" x14ac:dyDescent="0.25">
      <c r="A14167" s="1"/>
      <c r="B14167" s="2"/>
      <c r="BJ14167" s="3"/>
      <c r="BL14167" s="3"/>
      <c r="BN14167" s="3"/>
      <c r="BP14167" s="3"/>
    </row>
    <row r="14168" spans="1:68" x14ac:dyDescent="0.25">
      <c r="A14168" s="1"/>
      <c r="B14168" s="2"/>
      <c r="BJ14168" s="3"/>
      <c r="BL14168" s="3"/>
      <c r="BN14168" s="3"/>
      <c r="BP14168" s="3"/>
    </row>
    <row r="14169" spans="1:68" x14ac:dyDescent="0.25">
      <c r="A14169" s="1"/>
      <c r="B14169" s="2"/>
      <c r="BJ14169" s="3"/>
      <c r="BL14169" s="3"/>
      <c r="BN14169" s="3"/>
      <c r="BP14169" s="3"/>
    </row>
    <row r="14170" spans="1:68" x14ac:dyDescent="0.25">
      <c r="A14170" s="1"/>
      <c r="B14170" s="2"/>
      <c r="BJ14170" s="3"/>
      <c r="BL14170" s="3"/>
      <c r="BN14170" s="3"/>
      <c r="BP14170" s="3"/>
    </row>
    <row r="14171" spans="1:68" x14ac:dyDescent="0.25">
      <c r="A14171" s="1"/>
      <c r="B14171" s="2"/>
      <c r="BJ14171" s="3"/>
      <c r="BL14171" s="3"/>
      <c r="BN14171" s="3"/>
      <c r="BP14171" s="3"/>
    </row>
    <row r="14172" spans="1:68" x14ac:dyDescent="0.25">
      <c r="A14172" s="1"/>
      <c r="B14172" s="2"/>
      <c r="BJ14172" s="3"/>
      <c r="BL14172" s="3"/>
      <c r="BN14172" s="3"/>
      <c r="BP14172" s="3"/>
    </row>
    <row r="14173" spans="1:68" x14ac:dyDescent="0.25">
      <c r="A14173" s="1"/>
      <c r="B14173" s="2"/>
      <c r="BJ14173" s="3"/>
      <c r="BL14173" s="3"/>
      <c r="BN14173" s="3"/>
      <c r="BP14173" s="3"/>
    </row>
    <row r="14174" spans="1:68" x14ac:dyDescent="0.25">
      <c r="A14174" s="1"/>
      <c r="B14174" s="2"/>
      <c r="BJ14174" s="3"/>
      <c r="BL14174" s="3"/>
      <c r="BN14174" s="3"/>
      <c r="BP14174" s="3"/>
    </row>
    <row r="14175" spans="1:68" x14ac:dyDescent="0.25">
      <c r="A14175" s="1"/>
      <c r="B14175" s="2"/>
      <c r="BJ14175" s="3"/>
      <c r="BL14175" s="3"/>
      <c r="BN14175" s="3"/>
      <c r="BP14175" s="3"/>
    </row>
    <row r="14176" spans="1:68" x14ac:dyDescent="0.25">
      <c r="A14176" s="1"/>
      <c r="B14176" s="2"/>
      <c r="BJ14176" s="3"/>
      <c r="BL14176" s="3"/>
      <c r="BN14176" s="3"/>
      <c r="BP14176" s="3"/>
    </row>
    <row r="14177" spans="1:68" x14ac:dyDescent="0.25">
      <c r="A14177" s="1"/>
      <c r="B14177" s="2"/>
      <c r="BJ14177" s="3"/>
      <c r="BL14177" s="3"/>
      <c r="BN14177" s="3"/>
      <c r="BP14177" s="3"/>
    </row>
    <row r="14178" spans="1:68" x14ac:dyDescent="0.25">
      <c r="A14178" s="1"/>
      <c r="B14178" s="2"/>
      <c r="BJ14178" s="3"/>
      <c r="BL14178" s="3"/>
      <c r="BN14178" s="3"/>
      <c r="BP14178" s="3"/>
    </row>
    <row r="14179" spans="1:68" x14ac:dyDescent="0.25">
      <c r="A14179" s="1"/>
      <c r="B14179" s="2"/>
      <c r="BJ14179" s="3"/>
      <c r="BL14179" s="3"/>
      <c r="BN14179" s="3"/>
      <c r="BP14179" s="3"/>
    </row>
    <row r="14180" spans="1:68" x14ac:dyDescent="0.25">
      <c r="A14180" s="1"/>
      <c r="B14180" s="2"/>
      <c r="BJ14180" s="3"/>
      <c r="BL14180" s="3"/>
      <c r="BN14180" s="3"/>
      <c r="BP14180" s="3"/>
    </row>
    <row r="14181" spans="1:68" x14ac:dyDescent="0.25">
      <c r="A14181" s="1"/>
      <c r="B14181" s="2"/>
      <c r="BJ14181" s="3"/>
      <c r="BL14181" s="3"/>
      <c r="BN14181" s="3"/>
      <c r="BP14181" s="3"/>
    </row>
    <row r="14182" spans="1:68" x14ac:dyDescent="0.25">
      <c r="A14182" s="1"/>
      <c r="B14182" s="2"/>
      <c r="BJ14182" s="3"/>
      <c r="BL14182" s="3"/>
      <c r="BN14182" s="3"/>
      <c r="BP14182" s="3"/>
    </row>
    <row r="14183" spans="1:68" x14ac:dyDescent="0.25">
      <c r="A14183" s="1"/>
      <c r="B14183" s="2"/>
      <c r="BJ14183" s="3"/>
      <c r="BL14183" s="3"/>
      <c r="BN14183" s="3"/>
      <c r="BP14183" s="3"/>
    </row>
    <row r="14184" spans="1:68" x14ac:dyDescent="0.25">
      <c r="A14184" s="1"/>
      <c r="B14184" s="2"/>
      <c r="BJ14184" s="3"/>
      <c r="BL14184" s="3"/>
      <c r="BN14184" s="3"/>
      <c r="BP14184" s="3"/>
    </row>
    <row r="14185" spans="1:68" x14ac:dyDescent="0.25">
      <c r="A14185" s="1"/>
      <c r="B14185" s="2"/>
      <c r="BJ14185" s="3"/>
      <c r="BL14185" s="3"/>
      <c r="BN14185" s="3"/>
      <c r="BP14185" s="3"/>
    </row>
    <row r="14186" spans="1:68" x14ac:dyDescent="0.25">
      <c r="A14186" s="1"/>
      <c r="B14186" s="2"/>
      <c r="BJ14186" s="3"/>
      <c r="BL14186" s="3"/>
      <c r="BN14186" s="3"/>
      <c r="BP14186" s="3"/>
    </row>
    <row r="14187" spans="1:68" x14ac:dyDescent="0.25">
      <c r="A14187" s="1"/>
      <c r="B14187" s="2"/>
      <c r="BJ14187" s="3"/>
      <c r="BL14187" s="3"/>
      <c r="BN14187" s="3"/>
      <c r="BP14187" s="3"/>
    </row>
    <row r="14188" spans="1:68" x14ac:dyDescent="0.25">
      <c r="A14188" s="1"/>
      <c r="B14188" s="2"/>
      <c r="BJ14188" s="3"/>
      <c r="BL14188" s="3"/>
      <c r="BN14188" s="3"/>
      <c r="BP14188" s="3"/>
    </row>
    <row r="14189" spans="1:68" x14ac:dyDescent="0.25">
      <c r="A14189" s="1"/>
      <c r="B14189" s="2"/>
      <c r="BJ14189" s="3"/>
      <c r="BL14189" s="3"/>
      <c r="BN14189" s="3"/>
      <c r="BP14189" s="3"/>
    </row>
    <row r="14190" spans="1:68" x14ac:dyDescent="0.25">
      <c r="A14190" s="1"/>
      <c r="B14190" s="2"/>
      <c r="BJ14190" s="3"/>
      <c r="BL14190" s="3"/>
      <c r="BN14190" s="3"/>
      <c r="BP14190" s="3"/>
    </row>
    <row r="14191" spans="1:68" x14ac:dyDescent="0.25">
      <c r="A14191" s="1"/>
      <c r="B14191" s="2"/>
      <c r="BJ14191" s="3"/>
      <c r="BL14191" s="3"/>
      <c r="BN14191" s="3"/>
      <c r="BP14191" s="3"/>
    </row>
    <row r="14192" spans="1:68" x14ac:dyDescent="0.25">
      <c r="A14192" s="1"/>
      <c r="B14192" s="2"/>
      <c r="BJ14192" s="3"/>
      <c r="BL14192" s="3"/>
      <c r="BN14192" s="3"/>
      <c r="BP14192" s="3"/>
    </row>
    <row r="14193" spans="1:68" x14ac:dyDescent="0.25">
      <c r="A14193" s="1"/>
      <c r="B14193" s="2"/>
      <c r="BJ14193" s="3"/>
      <c r="BL14193" s="3"/>
      <c r="BN14193" s="3"/>
      <c r="BP14193" s="3"/>
    </row>
    <row r="14194" spans="1:68" x14ac:dyDescent="0.25">
      <c r="A14194" s="1"/>
      <c r="B14194" s="2"/>
      <c r="BJ14194" s="3"/>
      <c r="BL14194" s="3"/>
      <c r="BN14194" s="3"/>
      <c r="BP14194" s="3"/>
    </row>
    <row r="14195" spans="1:68" x14ac:dyDescent="0.25">
      <c r="A14195" s="1"/>
      <c r="B14195" s="2"/>
      <c r="BJ14195" s="3"/>
      <c r="BL14195" s="3"/>
      <c r="BN14195" s="3"/>
      <c r="BP14195" s="3"/>
    </row>
    <row r="14196" spans="1:68" x14ac:dyDescent="0.25">
      <c r="A14196" s="1"/>
      <c r="B14196" s="2"/>
      <c r="BJ14196" s="3"/>
      <c r="BL14196" s="3"/>
      <c r="BN14196" s="3"/>
      <c r="BP14196" s="3"/>
    </row>
    <row r="14197" spans="1:68" x14ac:dyDescent="0.25">
      <c r="A14197" s="1"/>
      <c r="B14197" s="2"/>
      <c r="BJ14197" s="3"/>
      <c r="BL14197" s="3"/>
      <c r="BN14197" s="3"/>
      <c r="BP14197" s="3"/>
    </row>
    <row r="14198" spans="1:68" x14ac:dyDescent="0.25">
      <c r="A14198" s="1"/>
      <c r="B14198" s="2"/>
      <c r="BJ14198" s="3"/>
      <c r="BL14198" s="3"/>
      <c r="BN14198" s="3"/>
      <c r="BP14198" s="3"/>
    </row>
    <row r="14199" spans="1:68" x14ac:dyDescent="0.25">
      <c r="A14199" s="1"/>
      <c r="B14199" s="2"/>
      <c r="BJ14199" s="3"/>
      <c r="BL14199" s="3"/>
      <c r="BN14199" s="3"/>
      <c r="BP14199" s="3"/>
    </row>
    <row r="14200" spans="1:68" x14ac:dyDescent="0.25">
      <c r="A14200" s="1"/>
      <c r="B14200" s="2"/>
      <c r="BJ14200" s="3"/>
      <c r="BL14200" s="3"/>
      <c r="BN14200" s="3"/>
      <c r="BP14200" s="3"/>
    </row>
    <row r="14201" spans="1:68" x14ac:dyDescent="0.25">
      <c r="A14201" s="1"/>
      <c r="B14201" s="2"/>
      <c r="BJ14201" s="3"/>
      <c r="BL14201" s="3"/>
      <c r="BN14201" s="3"/>
      <c r="BP14201" s="3"/>
    </row>
    <row r="14202" spans="1:68" x14ac:dyDescent="0.25">
      <c r="A14202" s="1"/>
      <c r="B14202" s="2"/>
      <c r="BJ14202" s="3"/>
      <c r="BL14202" s="3"/>
      <c r="BN14202" s="3"/>
      <c r="BP14202" s="3"/>
    </row>
    <row r="14203" spans="1:68" x14ac:dyDescent="0.25">
      <c r="A14203" s="1"/>
      <c r="B14203" s="2"/>
      <c r="BJ14203" s="3"/>
      <c r="BL14203" s="3"/>
      <c r="BN14203" s="3"/>
      <c r="BP14203" s="3"/>
    </row>
    <row r="14204" spans="1:68" x14ac:dyDescent="0.25">
      <c r="A14204" s="1"/>
      <c r="B14204" s="2"/>
      <c r="BJ14204" s="3"/>
      <c r="BL14204" s="3"/>
      <c r="BN14204" s="3"/>
      <c r="BP14204" s="3"/>
    </row>
    <row r="14205" spans="1:68" x14ac:dyDescent="0.25">
      <c r="A14205" s="1"/>
      <c r="B14205" s="2"/>
      <c r="BJ14205" s="3"/>
      <c r="BL14205" s="3"/>
      <c r="BN14205" s="3"/>
      <c r="BP14205" s="3"/>
    </row>
    <row r="14206" spans="1:68" x14ac:dyDescent="0.25">
      <c r="A14206" s="1"/>
      <c r="B14206" s="2"/>
      <c r="BJ14206" s="3"/>
      <c r="BL14206" s="3"/>
      <c r="BN14206" s="3"/>
      <c r="BP14206" s="3"/>
    </row>
    <row r="14207" spans="1:68" x14ac:dyDescent="0.25">
      <c r="A14207" s="1"/>
      <c r="B14207" s="2"/>
      <c r="BJ14207" s="3"/>
      <c r="BL14207" s="3"/>
      <c r="BN14207" s="3"/>
      <c r="BP14207" s="3"/>
    </row>
    <row r="14208" spans="1:68" x14ac:dyDescent="0.25">
      <c r="A14208" s="1"/>
      <c r="B14208" s="2"/>
      <c r="BJ14208" s="3"/>
      <c r="BL14208" s="3"/>
      <c r="BN14208" s="3"/>
      <c r="BP14208" s="3"/>
    </row>
    <row r="14209" spans="1:68" x14ac:dyDescent="0.25">
      <c r="A14209" s="1"/>
      <c r="B14209" s="2"/>
      <c r="BJ14209" s="3"/>
      <c r="BL14209" s="3"/>
      <c r="BN14209" s="3"/>
      <c r="BP14209" s="3"/>
    </row>
    <row r="14210" spans="1:68" x14ac:dyDescent="0.25">
      <c r="A14210" s="1"/>
      <c r="B14210" s="2"/>
      <c r="BJ14210" s="3"/>
      <c r="BL14210" s="3"/>
      <c r="BN14210" s="3"/>
      <c r="BP14210" s="3"/>
    </row>
    <row r="14211" spans="1:68" x14ac:dyDescent="0.25">
      <c r="A14211" s="1"/>
      <c r="B14211" s="2"/>
      <c r="BJ14211" s="3"/>
      <c r="BL14211" s="3"/>
      <c r="BN14211" s="3"/>
      <c r="BP14211" s="3"/>
    </row>
    <row r="14212" spans="1:68" x14ac:dyDescent="0.25">
      <c r="A14212" s="1"/>
      <c r="B14212" s="2"/>
      <c r="BJ14212" s="3"/>
      <c r="BL14212" s="3"/>
      <c r="BN14212" s="3"/>
      <c r="BP14212" s="3"/>
    </row>
    <row r="14213" spans="1:68" x14ac:dyDescent="0.25">
      <c r="A14213" s="1"/>
      <c r="B14213" s="2"/>
      <c r="BJ14213" s="3"/>
      <c r="BL14213" s="3"/>
      <c r="BN14213" s="3"/>
      <c r="BP14213" s="3"/>
    </row>
    <row r="14214" spans="1:68" x14ac:dyDescent="0.25">
      <c r="A14214" s="1"/>
      <c r="B14214" s="2"/>
      <c r="BJ14214" s="3"/>
      <c r="BL14214" s="3"/>
      <c r="BN14214" s="3"/>
      <c r="BP14214" s="3"/>
    </row>
    <row r="14215" spans="1:68" x14ac:dyDescent="0.25">
      <c r="A14215" s="1"/>
      <c r="B14215" s="2"/>
      <c r="BJ14215" s="3"/>
      <c r="BL14215" s="3"/>
      <c r="BN14215" s="3"/>
      <c r="BP14215" s="3"/>
    </row>
    <row r="14216" spans="1:68" x14ac:dyDescent="0.25">
      <c r="A14216" s="1"/>
      <c r="B14216" s="2"/>
      <c r="BJ14216" s="3"/>
      <c r="BL14216" s="3"/>
      <c r="BN14216" s="3"/>
      <c r="BP14216" s="3"/>
    </row>
    <row r="14217" spans="1:68" x14ac:dyDescent="0.25">
      <c r="A14217" s="1"/>
      <c r="B14217" s="2"/>
      <c r="BJ14217" s="3"/>
      <c r="BL14217" s="3"/>
      <c r="BN14217" s="3"/>
      <c r="BP14217" s="3"/>
    </row>
    <row r="14218" spans="1:68" x14ac:dyDescent="0.25">
      <c r="A14218" s="1"/>
      <c r="B14218" s="2"/>
      <c r="BJ14218" s="3"/>
      <c r="BL14218" s="3"/>
      <c r="BN14218" s="3"/>
      <c r="BP14218" s="3"/>
    </row>
    <row r="14219" spans="1:68" x14ac:dyDescent="0.25">
      <c r="A14219" s="1"/>
      <c r="B14219" s="2"/>
      <c r="BJ14219" s="3"/>
      <c r="BL14219" s="3"/>
      <c r="BN14219" s="3"/>
      <c r="BP14219" s="3"/>
    </row>
    <row r="14220" spans="1:68" x14ac:dyDescent="0.25">
      <c r="A14220" s="1"/>
      <c r="B14220" s="2"/>
      <c r="BJ14220" s="3"/>
      <c r="BL14220" s="3"/>
      <c r="BN14220" s="3"/>
      <c r="BP14220" s="3"/>
    </row>
    <row r="14221" spans="1:68" x14ac:dyDescent="0.25">
      <c r="A14221" s="1"/>
      <c r="B14221" s="2"/>
      <c r="BJ14221" s="3"/>
      <c r="BL14221" s="3"/>
      <c r="BN14221" s="3"/>
      <c r="BP14221" s="3"/>
    </row>
    <row r="14222" spans="1:68" x14ac:dyDescent="0.25">
      <c r="A14222" s="1"/>
      <c r="B14222" s="2"/>
      <c r="BJ14222" s="3"/>
      <c r="BL14222" s="3"/>
      <c r="BN14222" s="3"/>
      <c r="BP14222" s="3"/>
    </row>
    <row r="14223" spans="1:68" x14ac:dyDescent="0.25">
      <c r="A14223" s="1"/>
      <c r="B14223" s="2"/>
      <c r="BJ14223" s="3"/>
      <c r="BL14223" s="3"/>
      <c r="BN14223" s="3"/>
      <c r="BP14223" s="3"/>
    </row>
    <row r="14224" spans="1:68" x14ac:dyDescent="0.25">
      <c r="A14224" s="1"/>
      <c r="B14224" s="2"/>
      <c r="BJ14224" s="3"/>
      <c r="BL14224" s="3"/>
      <c r="BN14224" s="3"/>
      <c r="BP14224" s="3"/>
    </row>
    <row r="14225" spans="1:68" x14ac:dyDescent="0.25">
      <c r="A14225" s="1"/>
      <c r="B14225" s="2"/>
      <c r="BJ14225" s="3"/>
      <c r="BL14225" s="3"/>
      <c r="BN14225" s="3"/>
      <c r="BP14225" s="3"/>
    </row>
    <row r="14226" spans="1:68" x14ac:dyDescent="0.25">
      <c r="A14226" s="1"/>
      <c r="B14226" s="2"/>
      <c r="BJ14226" s="3"/>
      <c r="BL14226" s="3"/>
      <c r="BN14226" s="3"/>
      <c r="BP14226" s="3"/>
    </row>
    <row r="14227" spans="1:68" x14ac:dyDescent="0.25">
      <c r="A14227" s="1"/>
      <c r="B14227" s="2"/>
      <c r="BJ14227" s="3"/>
      <c r="BL14227" s="3"/>
      <c r="BN14227" s="3"/>
      <c r="BP14227" s="3"/>
    </row>
    <row r="14228" spans="1:68" x14ac:dyDescent="0.25">
      <c r="A14228" s="1"/>
      <c r="B14228" s="2"/>
      <c r="BJ14228" s="3"/>
      <c r="BL14228" s="3"/>
      <c r="BN14228" s="3"/>
      <c r="BP14228" s="3"/>
    </row>
    <row r="14229" spans="1:68" x14ac:dyDescent="0.25">
      <c r="A14229" s="1"/>
      <c r="B14229" s="2"/>
      <c r="BJ14229" s="3"/>
      <c r="BL14229" s="3"/>
      <c r="BN14229" s="3"/>
      <c r="BP14229" s="3"/>
    </row>
    <row r="14230" spans="1:68" x14ac:dyDescent="0.25">
      <c r="A14230" s="1"/>
      <c r="B14230" s="2"/>
      <c r="BJ14230" s="3"/>
      <c r="BL14230" s="3"/>
      <c r="BN14230" s="3"/>
      <c r="BP14230" s="3"/>
    </row>
    <row r="14231" spans="1:68" x14ac:dyDescent="0.25">
      <c r="A14231" s="1"/>
      <c r="B14231" s="2"/>
      <c r="BJ14231" s="3"/>
      <c r="BL14231" s="3"/>
      <c r="BN14231" s="3"/>
      <c r="BP14231" s="3"/>
    </row>
    <row r="14232" spans="1:68" x14ac:dyDescent="0.25">
      <c r="A14232" s="1"/>
      <c r="B14232" s="2"/>
      <c r="BJ14232" s="3"/>
      <c r="BL14232" s="3"/>
      <c r="BN14232" s="3"/>
      <c r="BP14232" s="3"/>
    </row>
    <row r="14233" spans="1:68" x14ac:dyDescent="0.25">
      <c r="A14233" s="1"/>
      <c r="B14233" s="2"/>
      <c r="BJ14233" s="3"/>
      <c r="BL14233" s="3"/>
      <c r="BN14233" s="3"/>
      <c r="BP14233" s="3"/>
    </row>
    <row r="14234" spans="1:68" x14ac:dyDescent="0.25">
      <c r="A14234" s="1"/>
      <c r="B14234" s="2"/>
      <c r="BJ14234" s="3"/>
      <c r="BL14234" s="3"/>
      <c r="BN14234" s="3"/>
      <c r="BP14234" s="3"/>
    </row>
    <row r="14235" spans="1:68" x14ac:dyDescent="0.25">
      <c r="A14235" s="1"/>
      <c r="B14235" s="2"/>
      <c r="BJ14235" s="3"/>
      <c r="BL14235" s="3"/>
      <c r="BN14235" s="3"/>
      <c r="BP14235" s="3"/>
    </row>
    <row r="14236" spans="1:68" x14ac:dyDescent="0.25">
      <c r="A14236" s="1"/>
      <c r="B14236" s="2"/>
      <c r="BJ14236" s="3"/>
      <c r="BL14236" s="3"/>
      <c r="BN14236" s="3"/>
      <c r="BP14236" s="3"/>
    </row>
    <row r="14237" spans="1:68" x14ac:dyDescent="0.25">
      <c r="A14237" s="1"/>
      <c r="B14237" s="2"/>
      <c r="BJ14237" s="3"/>
      <c r="BL14237" s="3"/>
      <c r="BN14237" s="3"/>
      <c r="BP14237" s="3"/>
    </row>
    <row r="14238" spans="1:68" x14ac:dyDescent="0.25">
      <c r="A14238" s="1"/>
      <c r="B14238" s="2"/>
      <c r="BJ14238" s="3"/>
      <c r="BL14238" s="3"/>
      <c r="BN14238" s="3"/>
      <c r="BP14238" s="3"/>
    </row>
    <row r="14239" spans="1:68" x14ac:dyDescent="0.25">
      <c r="A14239" s="1"/>
      <c r="B14239" s="2"/>
      <c r="BJ14239" s="3"/>
      <c r="BL14239" s="3"/>
      <c r="BN14239" s="3"/>
      <c r="BP14239" s="3"/>
    </row>
    <row r="14240" spans="1:68" x14ac:dyDescent="0.25">
      <c r="A14240" s="1"/>
      <c r="B14240" s="2"/>
      <c r="BJ14240" s="3"/>
      <c r="BL14240" s="3"/>
      <c r="BN14240" s="3"/>
      <c r="BP14240" s="3"/>
    </row>
    <row r="14241" spans="1:68" x14ac:dyDescent="0.25">
      <c r="A14241" s="1"/>
      <c r="B14241" s="2"/>
      <c r="BJ14241" s="3"/>
      <c r="BL14241" s="3"/>
      <c r="BN14241" s="3"/>
      <c r="BP14241" s="3"/>
    </row>
    <row r="14242" spans="1:68" x14ac:dyDescent="0.25">
      <c r="A14242" s="1"/>
      <c r="B14242" s="2"/>
      <c r="BJ14242" s="3"/>
      <c r="BL14242" s="3"/>
      <c r="BN14242" s="3"/>
      <c r="BP14242" s="3"/>
    </row>
    <row r="14243" spans="1:68" x14ac:dyDescent="0.25">
      <c r="A14243" s="1"/>
      <c r="B14243" s="2"/>
      <c r="BJ14243" s="3"/>
      <c r="BL14243" s="3"/>
      <c r="BN14243" s="3"/>
      <c r="BP14243" s="3"/>
    </row>
    <row r="14244" spans="1:68" x14ac:dyDescent="0.25">
      <c r="A14244" s="1"/>
      <c r="B14244" s="2"/>
      <c r="BJ14244" s="3"/>
      <c r="BL14244" s="3"/>
      <c r="BN14244" s="3"/>
      <c r="BP14244" s="3"/>
    </row>
    <row r="14245" spans="1:68" x14ac:dyDescent="0.25">
      <c r="A14245" s="1"/>
      <c r="B14245" s="2"/>
      <c r="BJ14245" s="3"/>
      <c r="BL14245" s="3"/>
      <c r="BN14245" s="3"/>
      <c r="BP14245" s="3"/>
    </row>
    <row r="14246" spans="1:68" x14ac:dyDescent="0.25">
      <c r="A14246" s="1"/>
      <c r="B14246" s="2"/>
      <c r="BJ14246" s="3"/>
      <c r="BL14246" s="3"/>
      <c r="BN14246" s="3"/>
      <c r="BP14246" s="3"/>
    </row>
    <row r="14247" spans="1:68" x14ac:dyDescent="0.25">
      <c r="A14247" s="1"/>
      <c r="B14247" s="2"/>
      <c r="BJ14247" s="3"/>
      <c r="BL14247" s="3"/>
      <c r="BN14247" s="3"/>
      <c r="BP14247" s="3"/>
    </row>
    <row r="14248" spans="1:68" x14ac:dyDescent="0.25">
      <c r="A14248" s="1"/>
      <c r="B14248" s="2"/>
      <c r="BJ14248" s="3"/>
      <c r="BL14248" s="3"/>
      <c r="BN14248" s="3"/>
      <c r="BP14248" s="3"/>
    </row>
    <row r="14249" spans="1:68" x14ac:dyDescent="0.25">
      <c r="A14249" s="1"/>
      <c r="B14249" s="2"/>
      <c r="BJ14249" s="3"/>
      <c r="BL14249" s="3"/>
      <c r="BN14249" s="3"/>
      <c r="BP14249" s="3"/>
    </row>
    <row r="14250" spans="1:68" x14ac:dyDescent="0.25">
      <c r="A14250" s="1"/>
      <c r="B14250" s="2"/>
      <c r="BJ14250" s="3"/>
      <c r="BL14250" s="3"/>
      <c r="BN14250" s="3"/>
      <c r="BP14250" s="3"/>
    </row>
    <row r="14251" spans="1:68" x14ac:dyDescent="0.25">
      <c r="A14251" s="1"/>
      <c r="B14251" s="2"/>
      <c r="BJ14251" s="3"/>
      <c r="BL14251" s="3"/>
      <c r="BN14251" s="3"/>
      <c r="BP14251" s="3"/>
    </row>
    <row r="14252" spans="1:68" x14ac:dyDescent="0.25">
      <c r="A14252" s="1"/>
      <c r="B14252" s="2"/>
      <c r="BJ14252" s="3"/>
      <c r="BL14252" s="3"/>
      <c r="BN14252" s="3"/>
      <c r="BP14252" s="3"/>
    </row>
    <row r="14253" spans="1:68" x14ac:dyDescent="0.25">
      <c r="A14253" s="1"/>
      <c r="B14253" s="2"/>
      <c r="BJ14253" s="3"/>
      <c r="BL14253" s="3"/>
      <c r="BN14253" s="3"/>
      <c r="BP14253" s="3"/>
    </row>
    <row r="14254" spans="1:68" x14ac:dyDescent="0.25">
      <c r="A14254" s="1"/>
      <c r="B14254" s="2"/>
      <c r="BJ14254" s="3"/>
      <c r="BL14254" s="3"/>
      <c r="BN14254" s="3"/>
      <c r="BP14254" s="3"/>
    </row>
    <row r="14255" spans="1:68" x14ac:dyDescent="0.25">
      <c r="A14255" s="1"/>
      <c r="B14255" s="2"/>
      <c r="BJ14255" s="3"/>
      <c r="BL14255" s="3"/>
      <c r="BN14255" s="3"/>
      <c r="BP14255" s="3"/>
    </row>
    <row r="14256" spans="1:68" x14ac:dyDescent="0.25">
      <c r="A14256" s="1"/>
      <c r="B14256" s="2"/>
      <c r="BJ14256" s="3"/>
      <c r="BL14256" s="3"/>
      <c r="BN14256" s="3"/>
      <c r="BP14256" s="3"/>
    </row>
    <row r="14257" spans="1:68" x14ac:dyDescent="0.25">
      <c r="A14257" s="1"/>
      <c r="B14257" s="2"/>
      <c r="BJ14257" s="3"/>
      <c r="BL14257" s="3"/>
      <c r="BN14257" s="3"/>
      <c r="BP14257" s="3"/>
    </row>
    <row r="14258" spans="1:68" x14ac:dyDescent="0.25">
      <c r="A14258" s="1"/>
      <c r="B14258" s="2"/>
      <c r="BJ14258" s="3"/>
      <c r="BL14258" s="3"/>
      <c r="BN14258" s="3"/>
      <c r="BP14258" s="3"/>
    </row>
    <row r="14259" spans="1:68" x14ac:dyDescent="0.25">
      <c r="A14259" s="1"/>
      <c r="B14259" s="2"/>
      <c r="BJ14259" s="3"/>
      <c r="BL14259" s="3"/>
      <c r="BN14259" s="3"/>
      <c r="BP14259" s="3"/>
    </row>
    <row r="14260" spans="1:68" x14ac:dyDescent="0.25">
      <c r="A14260" s="1"/>
      <c r="B14260" s="2"/>
      <c r="BJ14260" s="3"/>
      <c r="BL14260" s="3"/>
      <c r="BN14260" s="3"/>
      <c r="BP14260" s="3"/>
    </row>
    <row r="14261" spans="1:68" x14ac:dyDescent="0.25">
      <c r="A14261" s="1"/>
      <c r="B14261" s="2"/>
      <c r="BJ14261" s="3"/>
      <c r="BL14261" s="3"/>
      <c r="BN14261" s="3"/>
      <c r="BP14261" s="3"/>
    </row>
    <row r="14262" spans="1:68" x14ac:dyDescent="0.25">
      <c r="A14262" s="1"/>
      <c r="B14262" s="2"/>
      <c r="BJ14262" s="3"/>
      <c r="BL14262" s="3"/>
      <c r="BN14262" s="3"/>
      <c r="BP14262" s="3"/>
    </row>
    <row r="14263" spans="1:68" x14ac:dyDescent="0.25">
      <c r="A14263" s="1"/>
      <c r="B14263" s="2"/>
      <c r="BJ14263" s="3"/>
      <c r="BL14263" s="3"/>
      <c r="BN14263" s="3"/>
      <c r="BP14263" s="3"/>
    </row>
    <row r="14264" spans="1:68" x14ac:dyDescent="0.25">
      <c r="A14264" s="1"/>
      <c r="B14264" s="2"/>
      <c r="BJ14264" s="3"/>
      <c r="BL14264" s="3"/>
      <c r="BN14264" s="3"/>
      <c r="BP14264" s="3"/>
    </row>
    <row r="14265" spans="1:68" x14ac:dyDescent="0.25">
      <c r="A14265" s="1"/>
      <c r="B14265" s="2"/>
      <c r="BJ14265" s="3"/>
      <c r="BL14265" s="3"/>
      <c r="BN14265" s="3"/>
      <c r="BP14265" s="3"/>
    </row>
    <row r="14266" spans="1:68" x14ac:dyDescent="0.25">
      <c r="A14266" s="1"/>
      <c r="B14266" s="2"/>
      <c r="BJ14266" s="3"/>
      <c r="BL14266" s="3"/>
      <c r="BN14266" s="3"/>
      <c r="BP14266" s="3"/>
    </row>
    <row r="14267" spans="1:68" x14ac:dyDescent="0.25">
      <c r="A14267" s="1"/>
      <c r="B14267" s="2"/>
      <c r="BJ14267" s="3"/>
      <c r="BL14267" s="3"/>
      <c r="BN14267" s="3"/>
      <c r="BP14267" s="3"/>
    </row>
    <row r="14268" spans="1:68" x14ac:dyDescent="0.25">
      <c r="A14268" s="1"/>
      <c r="B14268" s="2"/>
      <c r="BJ14268" s="3"/>
      <c r="BL14268" s="3"/>
      <c r="BN14268" s="3"/>
      <c r="BP14268" s="3"/>
    </row>
    <row r="14269" spans="1:68" x14ac:dyDescent="0.25">
      <c r="A14269" s="1"/>
      <c r="B14269" s="2"/>
      <c r="BJ14269" s="3"/>
      <c r="BL14269" s="3"/>
      <c r="BN14269" s="3"/>
      <c r="BP14269" s="3"/>
    </row>
    <row r="14270" spans="1:68" x14ac:dyDescent="0.25">
      <c r="A14270" s="1"/>
      <c r="B14270" s="2"/>
      <c r="BJ14270" s="3"/>
      <c r="BL14270" s="3"/>
      <c r="BN14270" s="3"/>
      <c r="BP14270" s="3"/>
    </row>
    <row r="14271" spans="1:68" x14ac:dyDescent="0.25">
      <c r="A14271" s="1"/>
      <c r="B14271" s="2"/>
      <c r="BJ14271" s="3"/>
      <c r="BL14271" s="3"/>
      <c r="BN14271" s="3"/>
      <c r="BP14271" s="3"/>
    </row>
    <row r="14272" spans="1:68" x14ac:dyDescent="0.25">
      <c r="A14272" s="1"/>
      <c r="B14272" s="2"/>
      <c r="BJ14272" s="3"/>
      <c r="BL14272" s="3"/>
      <c r="BN14272" s="3"/>
      <c r="BP14272" s="3"/>
    </row>
    <row r="14273" spans="1:68" x14ac:dyDescent="0.25">
      <c r="A14273" s="1"/>
      <c r="B14273" s="2"/>
      <c r="BJ14273" s="3"/>
      <c r="BL14273" s="3"/>
      <c r="BN14273" s="3"/>
      <c r="BP14273" s="3"/>
    </row>
    <row r="14274" spans="1:68" x14ac:dyDescent="0.25">
      <c r="A14274" s="1"/>
      <c r="B14274" s="2"/>
      <c r="BJ14274" s="3"/>
      <c r="BL14274" s="3"/>
      <c r="BN14274" s="3"/>
      <c r="BP14274" s="3"/>
    </row>
    <row r="14275" spans="1:68" x14ac:dyDescent="0.25">
      <c r="A14275" s="1"/>
      <c r="B14275" s="2"/>
      <c r="BJ14275" s="3"/>
      <c r="BL14275" s="3"/>
      <c r="BN14275" s="3"/>
      <c r="BP14275" s="3"/>
    </row>
    <row r="14276" spans="1:68" x14ac:dyDescent="0.25">
      <c r="A14276" s="1"/>
      <c r="B14276" s="2"/>
      <c r="BJ14276" s="3"/>
      <c r="BL14276" s="3"/>
      <c r="BN14276" s="3"/>
      <c r="BP14276" s="3"/>
    </row>
    <row r="14277" spans="1:68" x14ac:dyDescent="0.25">
      <c r="A14277" s="1"/>
      <c r="B14277" s="2"/>
      <c r="BJ14277" s="3"/>
      <c r="BL14277" s="3"/>
      <c r="BN14277" s="3"/>
      <c r="BP14277" s="3"/>
    </row>
    <row r="14278" spans="1:68" x14ac:dyDescent="0.25">
      <c r="A14278" s="1"/>
      <c r="B14278" s="2"/>
      <c r="BJ14278" s="3"/>
      <c r="BL14278" s="3"/>
      <c r="BN14278" s="3"/>
      <c r="BP14278" s="3"/>
    </row>
    <row r="14279" spans="1:68" x14ac:dyDescent="0.25">
      <c r="A14279" s="1"/>
      <c r="B14279" s="2"/>
      <c r="BJ14279" s="3"/>
      <c r="BL14279" s="3"/>
      <c r="BN14279" s="3"/>
      <c r="BP14279" s="3"/>
    </row>
    <row r="14280" spans="1:68" x14ac:dyDescent="0.25">
      <c r="A14280" s="1"/>
      <c r="B14280" s="2"/>
      <c r="BJ14280" s="3"/>
      <c r="BL14280" s="3"/>
      <c r="BN14280" s="3"/>
      <c r="BP14280" s="3"/>
    </row>
    <row r="14281" spans="1:68" x14ac:dyDescent="0.25">
      <c r="A14281" s="1"/>
      <c r="B14281" s="2"/>
      <c r="BJ14281" s="3"/>
      <c r="BL14281" s="3"/>
      <c r="BN14281" s="3"/>
      <c r="BP14281" s="3"/>
    </row>
    <row r="14282" spans="1:68" x14ac:dyDescent="0.25">
      <c r="A14282" s="1"/>
      <c r="B14282" s="2"/>
      <c r="BJ14282" s="3"/>
      <c r="BL14282" s="3"/>
      <c r="BN14282" s="3"/>
      <c r="BP14282" s="3"/>
    </row>
    <row r="14283" spans="1:68" x14ac:dyDescent="0.25">
      <c r="A14283" s="1"/>
      <c r="B14283" s="2"/>
      <c r="BJ14283" s="3"/>
      <c r="BL14283" s="3"/>
      <c r="BN14283" s="3"/>
      <c r="BP14283" s="3"/>
    </row>
    <row r="14284" spans="1:68" x14ac:dyDescent="0.25">
      <c r="A14284" s="1"/>
      <c r="B14284" s="2"/>
      <c r="BJ14284" s="3"/>
      <c r="BL14284" s="3"/>
      <c r="BN14284" s="3"/>
      <c r="BP14284" s="3"/>
    </row>
    <row r="14285" spans="1:68" x14ac:dyDescent="0.25">
      <c r="A14285" s="1"/>
      <c r="B14285" s="2"/>
      <c r="BJ14285" s="3"/>
      <c r="BL14285" s="3"/>
      <c r="BN14285" s="3"/>
      <c r="BP14285" s="3"/>
    </row>
    <row r="14286" spans="1:68" x14ac:dyDescent="0.25">
      <c r="A14286" s="1"/>
      <c r="B14286" s="2"/>
      <c r="BJ14286" s="3"/>
      <c r="BL14286" s="3"/>
      <c r="BN14286" s="3"/>
      <c r="BP14286" s="3"/>
    </row>
    <row r="14287" spans="1:68" x14ac:dyDescent="0.25">
      <c r="A14287" s="1"/>
      <c r="B14287" s="2"/>
      <c r="BJ14287" s="3"/>
      <c r="BL14287" s="3"/>
      <c r="BN14287" s="3"/>
      <c r="BP14287" s="3"/>
    </row>
    <row r="14288" spans="1:68" x14ac:dyDescent="0.25">
      <c r="A14288" s="1"/>
      <c r="B14288" s="2"/>
      <c r="BJ14288" s="3"/>
      <c r="BL14288" s="3"/>
      <c r="BN14288" s="3"/>
      <c r="BP14288" s="3"/>
    </row>
    <row r="14289" spans="1:68" x14ac:dyDescent="0.25">
      <c r="A14289" s="1"/>
      <c r="B14289" s="2"/>
      <c r="BJ14289" s="3"/>
      <c r="BL14289" s="3"/>
      <c r="BN14289" s="3"/>
      <c r="BP14289" s="3"/>
    </row>
    <row r="14290" spans="1:68" x14ac:dyDescent="0.25">
      <c r="A14290" s="1"/>
      <c r="B14290" s="2"/>
      <c r="BJ14290" s="3"/>
      <c r="BL14290" s="3"/>
      <c r="BN14290" s="3"/>
      <c r="BP14290" s="3"/>
    </row>
    <row r="14291" spans="1:68" x14ac:dyDescent="0.25">
      <c r="A14291" s="1"/>
      <c r="B14291" s="2"/>
      <c r="BJ14291" s="3"/>
      <c r="BL14291" s="3"/>
      <c r="BN14291" s="3"/>
      <c r="BP14291" s="3"/>
    </row>
    <row r="14292" spans="1:68" x14ac:dyDescent="0.25">
      <c r="A14292" s="1"/>
      <c r="B14292" s="2"/>
      <c r="BJ14292" s="3"/>
      <c r="BL14292" s="3"/>
      <c r="BN14292" s="3"/>
      <c r="BP14292" s="3"/>
    </row>
    <row r="14293" spans="1:68" x14ac:dyDescent="0.25">
      <c r="A14293" s="1"/>
      <c r="B14293" s="2"/>
      <c r="BJ14293" s="3"/>
      <c r="BL14293" s="3"/>
      <c r="BN14293" s="3"/>
      <c r="BP14293" s="3"/>
    </row>
    <row r="14294" spans="1:68" x14ac:dyDescent="0.25">
      <c r="A14294" s="1"/>
      <c r="B14294" s="2"/>
      <c r="BJ14294" s="3"/>
      <c r="BL14294" s="3"/>
      <c r="BN14294" s="3"/>
      <c r="BP14294" s="3"/>
    </row>
    <row r="14295" spans="1:68" x14ac:dyDescent="0.25">
      <c r="A14295" s="1"/>
      <c r="B14295" s="2"/>
      <c r="BJ14295" s="3"/>
      <c r="BL14295" s="3"/>
      <c r="BN14295" s="3"/>
      <c r="BP14295" s="3"/>
    </row>
    <row r="14296" spans="1:68" x14ac:dyDescent="0.25">
      <c r="A14296" s="1"/>
      <c r="B14296" s="2"/>
      <c r="BJ14296" s="3"/>
      <c r="BL14296" s="3"/>
      <c r="BN14296" s="3"/>
      <c r="BP14296" s="3"/>
    </row>
    <row r="14297" spans="1:68" x14ac:dyDescent="0.25">
      <c r="A14297" s="1"/>
      <c r="B14297" s="2"/>
      <c r="BJ14297" s="3"/>
      <c r="BL14297" s="3"/>
      <c r="BN14297" s="3"/>
      <c r="BP14297" s="3"/>
    </row>
    <row r="14298" spans="1:68" x14ac:dyDescent="0.25">
      <c r="A14298" s="1"/>
      <c r="B14298" s="2"/>
      <c r="BJ14298" s="3"/>
      <c r="BL14298" s="3"/>
      <c r="BN14298" s="3"/>
      <c r="BP14298" s="3"/>
    </row>
    <row r="14299" spans="1:68" x14ac:dyDescent="0.25">
      <c r="A14299" s="1"/>
      <c r="B14299" s="2"/>
      <c r="BJ14299" s="3"/>
      <c r="BL14299" s="3"/>
      <c r="BN14299" s="3"/>
      <c r="BP14299" s="3"/>
    </row>
    <row r="14300" spans="1:68" x14ac:dyDescent="0.25">
      <c r="A14300" s="1"/>
      <c r="B14300" s="2"/>
      <c r="BJ14300" s="3"/>
      <c r="BL14300" s="3"/>
      <c r="BN14300" s="3"/>
      <c r="BP14300" s="3"/>
    </row>
    <row r="14301" spans="1:68" x14ac:dyDescent="0.25">
      <c r="A14301" s="1"/>
      <c r="B14301" s="2"/>
      <c r="BJ14301" s="3"/>
      <c r="BL14301" s="3"/>
      <c r="BN14301" s="3"/>
      <c r="BP14301" s="3"/>
    </row>
    <row r="14302" spans="1:68" x14ac:dyDescent="0.25">
      <c r="A14302" s="1"/>
      <c r="B14302" s="2"/>
      <c r="BJ14302" s="3"/>
      <c r="BL14302" s="3"/>
      <c r="BN14302" s="3"/>
      <c r="BP14302" s="3"/>
    </row>
    <row r="14303" spans="1:68" x14ac:dyDescent="0.25">
      <c r="A14303" s="1"/>
      <c r="B14303" s="2"/>
      <c r="BJ14303" s="3"/>
      <c r="BL14303" s="3"/>
      <c r="BN14303" s="3"/>
      <c r="BP14303" s="3"/>
    </row>
    <row r="14304" spans="1:68" x14ac:dyDescent="0.25">
      <c r="A14304" s="1"/>
      <c r="B14304" s="2"/>
      <c r="BJ14304" s="3"/>
      <c r="BL14304" s="3"/>
      <c r="BN14304" s="3"/>
      <c r="BP14304" s="3"/>
    </row>
    <row r="14305" spans="1:68" x14ac:dyDescent="0.25">
      <c r="A14305" s="1"/>
      <c r="B14305" s="2"/>
      <c r="BJ14305" s="3"/>
      <c r="BL14305" s="3"/>
      <c r="BN14305" s="3"/>
      <c r="BP14305" s="3"/>
    </row>
    <row r="14306" spans="1:68" x14ac:dyDescent="0.25">
      <c r="A14306" s="1"/>
      <c r="B14306" s="2"/>
      <c r="BJ14306" s="3"/>
      <c r="BL14306" s="3"/>
      <c r="BN14306" s="3"/>
      <c r="BP14306" s="3"/>
    </row>
    <row r="14307" spans="1:68" x14ac:dyDescent="0.25">
      <c r="A14307" s="1"/>
      <c r="B14307" s="2"/>
      <c r="BJ14307" s="3"/>
      <c r="BL14307" s="3"/>
      <c r="BN14307" s="3"/>
      <c r="BP14307" s="3"/>
    </row>
    <row r="14308" spans="1:68" x14ac:dyDescent="0.25">
      <c r="A14308" s="1"/>
      <c r="B14308" s="2"/>
      <c r="BJ14308" s="3"/>
      <c r="BL14308" s="3"/>
      <c r="BN14308" s="3"/>
      <c r="BP14308" s="3"/>
    </row>
    <row r="14309" spans="1:68" x14ac:dyDescent="0.25">
      <c r="A14309" s="1"/>
      <c r="B14309" s="2"/>
      <c r="BJ14309" s="3"/>
      <c r="BL14309" s="3"/>
      <c r="BN14309" s="3"/>
      <c r="BP14309" s="3"/>
    </row>
    <row r="14310" spans="1:68" x14ac:dyDescent="0.25">
      <c r="A14310" s="1"/>
      <c r="B14310" s="2"/>
      <c r="BJ14310" s="3"/>
      <c r="BL14310" s="3"/>
      <c r="BN14310" s="3"/>
      <c r="BP14310" s="3"/>
    </row>
    <row r="14311" spans="1:68" x14ac:dyDescent="0.25">
      <c r="A14311" s="1"/>
      <c r="B14311" s="2"/>
      <c r="BJ14311" s="3"/>
      <c r="BL14311" s="3"/>
      <c r="BN14311" s="3"/>
      <c r="BP14311" s="3"/>
    </row>
    <row r="14312" spans="1:68" x14ac:dyDescent="0.25">
      <c r="A14312" s="1"/>
      <c r="B14312" s="2"/>
      <c r="BJ14312" s="3"/>
      <c r="BL14312" s="3"/>
      <c r="BN14312" s="3"/>
      <c r="BP14312" s="3"/>
    </row>
    <row r="14313" spans="1:68" x14ac:dyDescent="0.25">
      <c r="A14313" s="1"/>
      <c r="B14313" s="2"/>
      <c r="BJ14313" s="3"/>
      <c r="BL14313" s="3"/>
      <c r="BN14313" s="3"/>
      <c r="BP14313" s="3"/>
    </row>
    <row r="14314" spans="1:68" x14ac:dyDescent="0.25">
      <c r="A14314" s="1"/>
      <c r="B14314" s="2"/>
      <c r="BJ14314" s="3"/>
      <c r="BL14314" s="3"/>
      <c r="BN14314" s="3"/>
      <c r="BP14314" s="3"/>
    </row>
    <row r="14315" spans="1:68" x14ac:dyDescent="0.25">
      <c r="A14315" s="1"/>
      <c r="B14315" s="2"/>
      <c r="BJ14315" s="3"/>
      <c r="BL14315" s="3"/>
      <c r="BN14315" s="3"/>
      <c r="BP14315" s="3"/>
    </row>
    <row r="14316" spans="1:68" x14ac:dyDescent="0.25">
      <c r="A14316" s="1"/>
      <c r="B14316" s="2"/>
      <c r="BJ14316" s="3"/>
      <c r="BL14316" s="3"/>
      <c r="BN14316" s="3"/>
      <c r="BP14316" s="3"/>
    </row>
    <row r="14317" spans="1:68" x14ac:dyDescent="0.25">
      <c r="A14317" s="1"/>
      <c r="B14317" s="2"/>
      <c r="BJ14317" s="3"/>
      <c r="BL14317" s="3"/>
      <c r="BN14317" s="3"/>
      <c r="BP14317" s="3"/>
    </row>
    <row r="14318" spans="1:68" x14ac:dyDescent="0.25">
      <c r="A14318" s="1"/>
      <c r="B14318" s="2"/>
      <c r="BJ14318" s="3"/>
      <c r="BL14318" s="3"/>
      <c r="BN14318" s="3"/>
      <c r="BP14318" s="3"/>
    </row>
    <row r="14319" spans="1:68" x14ac:dyDescent="0.25">
      <c r="A14319" s="1"/>
      <c r="B14319" s="2"/>
      <c r="BJ14319" s="3"/>
      <c r="BL14319" s="3"/>
      <c r="BN14319" s="3"/>
      <c r="BP14319" s="3"/>
    </row>
    <row r="14320" spans="1:68" x14ac:dyDescent="0.25">
      <c r="A14320" s="1"/>
      <c r="B14320" s="2"/>
      <c r="BJ14320" s="3"/>
      <c r="BL14320" s="3"/>
      <c r="BN14320" s="3"/>
      <c r="BP14320" s="3"/>
    </row>
    <row r="14321" spans="1:68" x14ac:dyDescent="0.25">
      <c r="A14321" s="1"/>
      <c r="B14321" s="2"/>
      <c r="BJ14321" s="3"/>
      <c r="BL14321" s="3"/>
      <c r="BN14321" s="3"/>
      <c r="BP14321" s="3"/>
    </row>
    <row r="14322" spans="1:68" x14ac:dyDescent="0.25">
      <c r="A14322" s="1"/>
      <c r="B14322" s="2"/>
      <c r="BJ14322" s="3"/>
      <c r="BL14322" s="3"/>
      <c r="BN14322" s="3"/>
      <c r="BP14322" s="3"/>
    </row>
    <row r="14323" spans="1:68" x14ac:dyDescent="0.25">
      <c r="A14323" s="1"/>
      <c r="B14323" s="2"/>
      <c r="BJ14323" s="3"/>
      <c r="BL14323" s="3"/>
      <c r="BN14323" s="3"/>
      <c r="BP14323" s="3"/>
    </row>
    <row r="14324" spans="1:68" x14ac:dyDescent="0.25">
      <c r="A14324" s="1"/>
      <c r="B14324" s="2"/>
      <c r="BJ14324" s="3"/>
      <c r="BL14324" s="3"/>
      <c r="BN14324" s="3"/>
      <c r="BP14324" s="3"/>
    </row>
    <row r="14325" spans="1:68" x14ac:dyDescent="0.25">
      <c r="A14325" s="1"/>
      <c r="B14325" s="2"/>
      <c r="BJ14325" s="3"/>
      <c r="BL14325" s="3"/>
      <c r="BN14325" s="3"/>
      <c r="BP14325" s="3"/>
    </row>
    <row r="14326" spans="1:68" x14ac:dyDescent="0.25">
      <c r="A14326" s="1"/>
      <c r="B14326" s="2"/>
      <c r="BJ14326" s="3"/>
      <c r="BL14326" s="3"/>
      <c r="BN14326" s="3"/>
      <c r="BP14326" s="3"/>
    </row>
    <row r="14327" spans="1:68" x14ac:dyDescent="0.25">
      <c r="A14327" s="1"/>
      <c r="B14327" s="2"/>
      <c r="BJ14327" s="3"/>
      <c r="BL14327" s="3"/>
      <c r="BN14327" s="3"/>
      <c r="BP14327" s="3"/>
    </row>
    <row r="14328" spans="1:68" x14ac:dyDescent="0.25">
      <c r="A14328" s="1"/>
      <c r="B14328" s="2"/>
      <c r="BJ14328" s="3"/>
      <c r="BL14328" s="3"/>
      <c r="BN14328" s="3"/>
      <c r="BP14328" s="3"/>
    </row>
    <row r="14329" spans="1:68" x14ac:dyDescent="0.25">
      <c r="A14329" s="1"/>
      <c r="B14329" s="2"/>
      <c r="BJ14329" s="3"/>
      <c r="BL14329" s="3"/>
      <c r="BN14329" s="3"/>
      <c r="BP14329" s="3"/>
    </row>
    <row r="14330" spans="1:68" x14ac:dyDescent="0.25">
      <c r="A14330" s="1"/>
      <c r="B14330" s="2"/>
      <c r="BJ14330" s="3"/>
      <c r="BL14330" s="3"/>
      <c r="BN14330" s="3"/>
      <c r="BP14330" s="3"/>
    </row>
    <row r="14331" spans="1:68" x14ac:dyDescent="0.25">
      <c r="A14331" s="1"/>
      <c r="B14331" s="2"/>
      <c r="BJ14331" s="3"/>
      <c r="BL14331" s="3"/>
      <c r="BN14331" s="3"/>
      <c r="BP14331" s="3"/>
    </row>
    <row r="14332" spans="1:68" x14ac:dyDescent="0.25">
      <c r="A14332" s="1"/>
      <c r="B14332" s="2"/>
      <c r="BJ14332" s="3"/>
      <c r="BL14332" s="3"/>
      <c r="BN14332" s="3"/>
      <c r="BP14332" s="3"/>
    </row>
    <row r="14333" spans="1:68" x14ac:dyDescent="0.25">
      <c r="A14333" s="1"/>
      <c r="B14333" s="2"/>
      <c r="BJ14333" s="3"/>
      <c r="BL14333" s="3"/>
      <c r="BN14333" s="3"/>
      <c r="BP14333" s="3"/>
    </row>
    <row r="14334" spans="1:68" x14ac:dyDescent="0.25">
      <c r="A14334" s="1"/>
      <c r="B14334" s="2"/>
      <c r="BJ14334" s="3"/>
      <c r="BL14334" s="3"/>
      <c r="BN14334" s="3"/>
      <c r="BP14334" s="3"/>
    </row>
    <row r="14335" spans="1:68" x14ac:dyDescent="0.25">
      <c r="A14335" s="1"/>
      <c r="B14335" s="2"/>
      <c r="BJ14335" s="3"/>
      <c r="BL14335" s="3"/>
      <c r="BN14335" s="3"/>
      <c r="BP14335" s="3"/>
    </row>
    <row r="14336" spans="1:68" x14ac:dyDescent="0.25">
      <c r="A14336" s="1"/>
      <c r="B14336" s="2"/>
      <c r="BJ14336" s="3"/>
      <c r="BL14336" s="3"/>
      <c r="BN14336" s="3"/>
      <c r="BP14336" s="3"/>
    </row>
    <row r="14337" spans="1:68" x14ac:dyDescent="0.25">
      <c r="A14337" s="1"/>
      <c r="B14337" s="2"/>
      <c r="BJ14337" s="3"/>
      <c r="BL14337" s="3"/>
      <c r="BN14337" s="3"/>
      <c r="BP14337" s="3"/>
    </row>
    <row r="14338" spans="1:68" x14ac:dyDescent="0.25">
      <c r="A14338" s="1"/>
      <c r="B14338" s="2"/>
      <c r="BJ14338" s="3"/>
      <c r="BL14338" s="3"/>
      <c r="BN14338" s="3"/>
      <c r="BP14338" s="3"/>
    </row>
    <row r="14339" spans="1:68" x14ac:dyDescent="0.25">
      <c r="A14339" s="1"/>
      <c r="B14339" s="2"/>
      <c r="BJ14339" s="3"/>
      <c r="BL14339" s="3"/>
      <c r="BN14339" s="3"/>
      <c r="BP14339" s="3"/>
    </row>
    <row r="14340" spans="1:68" x14ac:dyDescent="0.25">
      <c r="A14340" s="1"/>
      <c r="B14340" s="2"/>
      <c r="BJ14340" s="3"/>
      <c r="BL14340" s="3"/>
      <c r="BN14340" s="3"/>
      <c r="BP14340" s="3"/>
    </row>
    <row r="14341" spans="1:68" x14ac:dyDescent="0.25">
      <c r="A14341" s="1"/>
      <c r="B14341" s="2"/>
      <c r="BJ14341" s="3"/>
      <c r="BL14341" s="3"/>
      <c r="BN14341" s="3"/>
      <c r="BP14341" s="3"/>
    </row>
    <row r="14342" spans="1:68" x14ac:dyDescent="0.25">
      <c r="A14342" s="1"/>
      <c r="B14342" s="2"/>
      <c r="BJ14342" s="3"/>
      <c r="BL14342" s="3"/>
      <c r="BN14342" s="3"/>
      <c r="BP14342" s="3"/>
    </row>
    <row r="14343" spans="1:68" x14ac:dyDescent="0.25">
      <c r="A14343" s="1"/>
      <c r="B14343" s="2"/>
      <c r="BJ14343" s="3"/>
      <c r="BL14343" s="3"/>
      <c r="BN14343" s="3"/>
      <c r="BP14343" s="3"/>
    </row>
    <row r="14344" spans="1:68" x14ac:dyDescent="0.25">
      <c r="A14344" s="1"/>
      <c r="B14344" s="2"/>
      <c r="BJ14344" s="3"/>
      <c r="BL14344" s="3"/>
      <c r="BN14344" s="3"/>
      <c r="BP14344" s="3"/>
    </row>
    <row r="14345" spans="1:68" x14ac:dyDescent="0.25">
      <c r="A14345" s="1"/>
      <c r="B14345" s="2"/>
      <c r="BJ14345" s="3"/>
      <c r="BL14345" s="3"/>
      <c r="BN14345" s="3"/>
      <c r="BP14345" s="3"/>
    </row>
    <row r="14346" spans="1:68" x14ac:dyDescent="0.25">
      <c r="A14346" s="1"/>
      <c r="B14346" s="2"/>
      <c r="BJ14346" s="3"/>
      <c r="BL14346" s="3"/>
      <c r="BN14346" s="3"/>
      <c r="BP14346" s="3"/>
    </row>
    <row r="14347" spans="1:68" x14ac:dyDescent="0.25">
      <c r="A14347" s="1"/>
      <c r="B14347" s="2"/>
      <c r="BJ14347" s="3"/>
      <c r="BL14347" s="3"/>
      <c r="BN14347" s="3"/>
      <c r="BP14347" s="3"/>
    </row>
    <row r="14348" spans="1:68" x14ac:dyDescent="0.25">
      <c r="A14348" s="1"/>
      <c r="B14348" s="2"/>
      <c r="BJ14348" s="3"/>
      <c r="BL14348" s="3"/>
      <c r="BN14348" s="3"/>
      <c r="BP14348" s="3"/>
    </row>
    <row r="14349" spans="1:68" x14ac:dyDescent="0.25">
      <c r="A14349" s="1"/>
      <c r="B14349" s="2"/>
      <c r="BJ14349" s="3"/>
      <c r="BL14349" s="3"/>
      <c r="BN14349" s="3"/>
      <c r="BP14349" s="3"/>
    </row>
    <row r="14350" spans="1:68" x14ac:dyDescent="0.25">
      <c r="A14350" s="1"/>
      <c r="B14350" s="2"/>
      <c r="BJ14350" s="3"/>
      <c r="BL14350" s="3"/>
      <c r="BN14350" s="3"/>
      <c r="BP14350" s="3"/>
    </row>
    <row r="14351" spans="1:68" x14ac:dyDescent="0.25">
      <c r="A14351" s="1"/>
      <c r="B14351" s="2"/>
      <c r="BJ14351" s="3"/>
      <c r="BL14351" s="3"/>
      <c r="BN14351" s="3"/>
      <c r="BP14351" s="3"/>
    </row>
    <row r="14352" spans="1:68" x14ac:dyDescent="0.25">
      <c r="A14352" s="1"/>
      <c r="B14352" s="2"/>
      <c r="BJ14352" s="3"/>
      <c r="BL14352" s="3"/>
      <c r="BN14352" s="3"/>
      <c r="BP14352" s="3"/>
    </row>
    <row r="14353" spans="1:68" x14ac:dyDescent="0.25">
      <c r="A14353" s="1"/>
      <c r="B14353" s="2"/>
      <c r="BJ14353" s="3"/>
      <c r="BL14353" s="3"/>
      <c r="BN14353" s="3"/>
      <c r="BP14353" s="3"/>
    </row>
    <row r="14354" spans="1:68" x14ac:dyDescent="0.25">
      <c r="A14354" s="1"/>
      <c r="B14354" s="2"/>
      <c r="BJ14354" s="3"/>
      <c r="BL14354" s="3"/>
      <c r="BN14354" s="3"/>
      <c r="BP14354" s="3"/>
    </row>
    <row r="14355" spans="1:68" x14ac:dyDescent="0.25">
      <c r="A14355" s="1"/>
      <c r="B14355" s="2"/>
      <c r="BJ14355" s="3"/>
      <c r="BL14355" s="3"/>
      <c r="BN14355" s="3"/>
      <c r="BP14355" s="3"/>
    </row>
    <row r="14356" spans="1:68" x14ac:dyDescent="0.25">
      <c r="A14356" s="1"/>
      <c r="B14356" s="2"/>
      <c r="BJ14356" s="3"/>
      <c r="BL14356" s="3"/>
      <c r="BN14356" s="3"/>
      <c r="BP14356" s="3"/>
    </row>
    <row r="14357" spans="1:68" x14ac:dyDescent="0.25">
      <c r="A14357" s="1"/>
      <c r="B14357" s="2"/>
      <c r="BJ14357" s="3"/>
      <c r="BL14357" s="3"/>
      <c r="BN14357" s="3"/>
      <c r="BP14357" s="3"/>
    </row>
    <row r="14358" spans="1:68" x14ac:dyDescent="0.25">
      <c r="A14358" s="1"/>
      <c r="B14358" s="2"/>
      <c r="BJ14358" s="3"/>
      <c r="BL14358" s="3"/>
      <c r="BN14358" s="3"/>
      <c r="BP14358" s="3"/>
    </row>
    <row r="14359" spans="1:68" x14ac:dyDescent="0.25">
      <c r="A14359" s="1"/>
      <c r="B14359" s="2"/>
      <c r="BJ14359" s="3"/>
      <c r="BL14359" s="3"/>
      <c r="BN14359" s="3"/>
      <c r="BP14359" s="3"/>
    </row>
    <row r="14360" spans="1:68" x14ac:dyDescent="0.25">
      <c r="A14360" s="1"/>
      <c r="B14360" s="2"/>
      <c r="BJ14360" s="3"/>
      <c r="BL14360" s="3"/>
      <c r="BN14360" s="3"/>
      <c r="BP14360" s="3"/>
    </row>
    <row r="14361" spans="1:68" x14ac:dyDescent="0.25">
      <c r="A14361" s="1"/>
      <c r="B14361" s="2"/>
      <c r="BJ14361" s="3"/>
      <c r="BL14361" s="3"/>
      <c r="BN14361" s="3"/>
      <c r="BP14361" s="3"/>
    </row>
    <row r="14362" spans="1:68" x14ac:dyDescent="0.25">
      <c r="A14362" s="1"/>
      <c r="B14362" s="2"/>
      <c r="BJ14362" s="3"/>
      <c r="BL14362" s="3"/>
      <c r="BN14362" s="3"/>
      <c r="BP14362" s="3"/>
    </row>
    <row r="14363" spans="1:68" x14ac:dyDescent="0.25">
      <c r="A14363" s="1"/>
      <c r="B14363" s="2"/>
      <c r="BJ14363" s="3"/>
      <c r="BL14363" s="3"/>
      <c r="BN14363" s="3"/>
      <c r="BP14363" s="3"/>
    </row>
    <row r="14364" spans="1:68" x14ac:dyDescent="0.25">
      <c r="A14364" s="1"/>
      <c r="B14364" s="2"/>
      <c r="BJ14364" s="3"/>
      <c r="BL14364" s="3"/>
      <c r="BN14364" s="3"/>
      <c r="BP14364" s="3"/>
    </row>
    <row r="14365" spans="1:68" x14ac:dyDescent="0.25">
      <c r="A14365" s="1"/>
      <c r="B14365" s="2"/>
      <c r="BJ14365" s="3"/>
      <c r="BL14365" s="3"/>
      <c r="BN14365" s="3"/>
      <c r="BP14365" s="3"/>
    </row>
    <row r="14366" spans="1:68" x14ac:dyDescent="0.25">
      <c r="A14366" s="1"/>
      <c r="B14366" s="2"/>
      <c r="BJ14366" s="3"/>
      <c r="BL14366" s="3"/>
      <c r="BN14366" s="3"/>
      <c r="BP14366" s="3"/>
    </row>
    <row r="14367" spans="1:68" x14ac:dyDescent="0.25">
      <c r="A14367" s="1"/>
      <c r="B14367" s="2"/>
      <c r="BJ14367" s="3"/>
      <c r="BL14367" s="3"/>
      <c r="BN14367" s="3"/>
      <c r="BP14367" s="3"/>
    </row>
    <row r="14368" spans="1:68" x14ac:dyDescent="0.25">
      <c r="A14368" s="1"/>
      <c r="B14368" s="2"/>
      <c r="BJ14368" s="3"/>
      <c r="BL14368" s="3"/>
      <c r="BN14368" s="3"/>
      <c r="BP14368" s="3"/>
    </row>
    <row r="14369" spans="1:68" x14ac:dyDescent="0.25">
      <c r="A14369" s="1"/>
      <c r="B14369" s="2"/>
      <c r="BJ14369" s="3"/>
      <c r="BL14369" s="3"/>
      <c r="BN14369" s="3"/>
      <c r="BP14369" s="3"/>
    </row>
    <row r="14370" spans="1:68" x14ac:dyDescent="0.25">
      <c r="A14370" s="1"/>
      <c r="B14370" s="2"/>
      <c r="BJ14370" s="3"/>
      <c r="BL14370" s="3"/>
      <c r="BN14370" s="3"/>
      <c r="BP14370" s="3"/>
    </row>
    <row r="14371" spans="1:68" x14ac:dyDescent="0.25">
      <c r="A14371" s="1"/>
      <c r="B14371" s="2"/>
      <c r="BJ14371" s="3"/>
      <c r="BL14371" s="3"/>
      <c r="BN14371" s="3"/>
      <c r="BP14371" s="3"/>
    </row>
    <row r="14372" spans="1:68" x14ac:dyDescent="0.25">
      <c r="A14372" s="1"/>
      <c r="B14372" s="2"/>
      <c r="BJ14372" s="3"/>
      <c r="BL14372" s="3"/>
      <c r="BN14372" s="3"/>
      <c r="BP14372" s="3"/>
    </row>
    <row r="14373" spans="1:68" x14ac:dyDescent="0.25">
      <c r="A14373" s="1"/>
      <c r="B14373" s="2"/>
      <c r="BJ14373" s="3"/>
      <c r="BL14373" s="3"/>
      <c r="BN14373" s="3"/>
      <c r="BP14373" s="3"/>
    </row>
    <row r="14374" spans="1:68" x14ac:dyDescent="0.25">
      <c r="A14374" s="1"/>
      <c r="B14374" s="2"/>
      <c r="BJ14374" s="3"/>
      <c r="BL14374" s="3"/>
      <c r="BN14374" s="3"/>
      <c r="BP14374" s="3"/>
    </row>
    <row r="14375" spans="1:68" x14ac:dyDescent="0.25">
      <c r="A14375" s="1"/>
      <c r="B14375" s="2"/>
      <c r="BJ14375" s="3"/>
      <c r="BL14375" s="3"/>
      <c r="BN14375" s="3"/>
      <c r="BP14375" s="3"/>
    </row>
    <row r="14376" spans="1:68" x14ac:dyDescent="0.25">
      <c r="A14376" s="1"/>
      <c r="B14376" s="2"/>
      <c r="BJ14376" s="3"/>
      <c r="BL14376" s="3"/>
      <c r="BN14376" s="3"/>
      <c r="BP14376" s="3"/>
    </row>
    <row r="14377" spans="1:68" x14ac:dyDescent="0.25">
      <c r="A14377" s="1"/>
      <c r="B14377" s="2"/>
      <c r="BJ14377" s="3"/>
      <c r="BL14377" s="3"/>
      <c r="BN14377" s="3"/>
      <c r="BP14377" s="3"/>
    </row>
    <row r="14378" spans="1:68" x14ac:dyDescent="0.25">
      <c r="A14378" s="1"/>
      <c r="B14378" s="2"/>
      <c r="BJ14378" s="3"/>
      <c r="BL14378" s="3"/>
      <c r="BN14378" s="3"/>
      <c r="BP14378" s="3"/>
    </row>
    <row r="14379" spans="1:68" x14ac:dyDescent="0.25">
      <c r="A14379" s="1"/>
      <c r="B14379" s="2"/>
      <c r="BJ14379" s="3"/>
      <c r="BL14379" s="3"/>
      <c r="BN14379" s="3"/>
      <c r="BP14379" s="3"/>
    </row>
    <row r="14380" spans="1:68" x14ac:dyDescent="0.25">
      <c r="A14380" s="1"/>
      <c r="B14380" s="2"/>
      <c r="BJ14380" s="3"/>
      <c r="BL14380" s="3"/>
      <c r="BN14380" s="3"/>
      <c r="BP14380" s="3"/>
    </row>
    <row r="14381" spans="1:68" x14ac:dyDescent="0.25">
      <c r="A14381" s="1"/>
      <c r="B14381" s="2"/>
      <c r="BJ14381" s="3"/>
      <c r="BL14381" s="3"/>
      <c r="BN14381" s="3"/>
      <c r="BP14381" s="3"/>
    </row>
    <row r="14382" spans="1:68" x14ac:dyDescent="0.25">
      <c r="A14382" s="1"/>
      <c r="B14382" s="2"/>
      <c r="BJ14382" s="3"/>
      <c r="BL14382" s="3"/>
      <c r="BN14382" s="3"/>
      <c r="BP14382" s="3"/>
    </row>
    <row r="14383" spans="1:68" x14ac:dyDescent="0.25">
      <c r="A14383" s="1"/>
      <c r="B14383" s="2"/>
      <c r="BJ14383" s="3"/>
      <c r="BL14383" s="3"/>
      <c r="BN14383" s="3"/>
      <c r="BP14383" s="3"/>
    </row>
    <row r="14384" spans="1:68" x14ac:dyDescent="0.25">
      <c r="A14384" s="1"/>
      <c r="B14384" s="2"/>
      <c r="BJ14384" s="3"/>
      <c r="BL14384" s="3"/>
      <c r="BN14384" s="3"/>
      <c r="BP14384" s="3"/>
    </row>
    <row r="14385" spans="1:68" x14ac:dyDescent="0.25">
      <c r="A14385" s="1"/>
      <c r="B14385" s="2"/>
      <c r="BJ14385" s="3"/>
      <c r="BL14385" s="3"/>
      <c r="BN14385" s="3"/>
      <c r="BP14385" s="3"/>
    </row>
    <row r="14386" spans="1:68" x14ac:dyDescent="0.25">
      <c r="A14386" s="1"/>
      <c r="B14386" s="2"/>
      <c r="BJ14386" s="3"/>
      <c r="BL14386" s="3"/>
      <c r="BN14386" s="3"/>
      <c r="BP14386" s="3"/>
    </row>
    <row r="14387" spans="1:68" x14ac:dyDescent="0.25">
      <c r="A14387" s="1"/>
      <c r="B14387" s="2"/>
      <c r="BJ14387" s="3"/>
      <c r="BL14387" s="3"/>
      <c r="BN14387" s="3"/>
      <c r="BP14387" s="3"/>
    </row>
    <row r="14388" spans="1:68" x14ac:dyDescent="0.25">
      <c r="A14388" s="1"/>
      <c r="B14388" s="2"/>
      <c r="BJ14388" s="3"/>
      <c r="BL14388" s="3"/>
      <c r="BN14388" s="3"/>
      <c r="BP14388" s="3"/>
    </row>
    <row r="14389" spans="1:68" x14ac:dyDescent="0.25">
      <c r="A14389" s="1"/>
      <c r="B14389" s="2"/>
      <c r="BJ14389" s="3"/>
      <c r="BL14389" s="3"/>
      <c r="BN14389" s="3"/>
      <c r="BP14389" s="3"/>
    </row>
    <row r="14390" spans="1:68" x14ac:dyDescent="0.25">
      <c r="A14390" s="1"/>
      <c r="B14390" s="2"/>
      <c r="BJ14390" s="3"/>
      <c r="BL14390" s="3"/>
      <c r="BN14390" s="3"/>
      <c r="BP14390" s="3"/>
    </row>
    <row r="14391" spans="1:68" x14ac:dyDescent="0.25">
      <c r="A14391" s="1"/>
      <c r="B14391" s="2"/>
      <c r="BJ14391" s="3"/>
      <c r="BL14391" s="3"/>
      <c r="BN14391" s="3"/>
      <c r="BP14391" s="3"/>
    </row>
    <row r="14392" spans="1:68" x14ac:dyDescent="0.25">
      <c r="A14392" s="1"/>
      <c r="B14392" s="2"/>
      <c r="BJ14392" s="3"/>
      <c r="BL14392" s="3"/>
      <c r="BN14392" s="3"/>
      <c r="BP14392" s="3"/>
    </row>
    <row r="14393" spans="1:68" x14ac:dyDescent="0.25">
      <c r="A14393" s="1"/>
      <c r="B14393" s="2"/>
      <c r="BJ14393" s="3"/>
      <c r="BL14393" s="3"/>
      <c r="BN14393" s="3"/>
      <c r="BP14393" s="3"/>
    </row>
    <row r="14394" spans="1:68" x14ac:dyDescent="0.25">
      <c r="A14394" s="1"/>
      <c r="B14394" s="2"/>
      <c r="BJ14394" s="3"/>
      <c r="BL14394" s="3"/>
      <c r="BN14394" s="3"/>
      <c r="BP14394" s="3"/>
    </row>
    <row r="14395" spans="1:68" x14ac:dyDescent="0.25">
      <c r="A14395" s="1"/>
      <c r="B14395" s="2"/>
      <c r="BJ14395" s="3"/>
      <c r="BL14395" s="3"/>
      <c r="BN14395" s="3"/>
      <c r="BP14395" s="3"/>
    </row>
    <row r="14396" spans="1:68" x14ac:dyDescent="0.25">
      <c r="A14396" s="1"/>
      <c r="B14396" s="2"/>
      <c r="BJ14396" s="3"/>
      <c r="BL14396" s="3"/>
      <c r="BN14396" s="3"/>
      <c r="BP14396" s="3"/>
    </row>
    <row r="14397" spans="1:68" x14ac:dyDescent="0.25">
      <c r="A14397" s="1"/>
      <c r="B14397" s="2"/>
      <c r="BJ14397" s="3"/>
      <c r="BL14397" s="3"/>
      <c r="BN14397" s="3"/>
      <c r="BP14397" s="3"/>
    </row>
    <row r="14398" spans="1:68" x14ac:dyDescent="0.25">
      <c r="A14398" s="1"/>
      <c r="B14398" s="2"/>
      <c r="BJ14398" s="3"/>
      <c r="BL14398" s="3"/>
      <c r="BN14398" s="3"/>
      <c r="BP14398" s="3"/>
    </row>
    <row r="14399" spans="1:68" x14ac:dyDescent="0.25">
      <c r="A14399" s="1"/>
      <c r="B14399" s="2"/>
      <c r="BJ14399" s="3"/>
      <c r="BL14399" s="3"/>
      <c r="BN14399" s="3"/>
      <c r="BP14399" s="3"/>
    </row>
    <row r="14400" spans="1:68" x14ac:dyDescent="0.25">
      <c r="A14400" s="1"/>
      <c r="B14400" s="2"/>
      <c r="BJ14400" s="3"/>
      <c r="BL14400" s="3"/>
      <c r="BN14400" s="3"/>
      <c r="BP14400" s="3"/>
    </row>
    <row r="14401" spans="1:68" x14ac:dyDescent="0.25">
      <c r="A14401" s="1"/>
      <c r="B14401" s="2"/>
      <c r="BJ14401" s="3"/>
      <c r="BL14401" s="3"/>
      <c r="BN14401" s="3"/>
      <c r="BP14401" s="3"/>
    </row>
    <row r="14402" spans="1:68" x14ac:dyDescent="0.25">
      <c r="A14402" s="1"/>
      <c r="B14402" s="2"/>
      <c r="BJ14402" s="3"/>
      <c r="BL14402" s="3"/>
      <c r="BN14402" s="3"/>
      <c r="BP14402" s="3"/>
    </row>
    <row r="14403" spans="1:68" x14ac:dyDescent="0.25">
      <c r="A14403" s="1"/>
      <c r="B14403" s="2"/>
      <c r="BJ14403" s="3"/>
      <c r="BL14403" s="3"/>
      <c r="BN14403" s="3"/>
      <c r="BP14403" s="3"/>
    </row>
    <row r="14404" spans="1:68" x14ac:dyDescent="0.25">
      <c r="A14404" s="1"/>
      <c r="B14404" s="2"/>
      <c r="BJ14404" s="3"/>
      <c r="BL14404" s="3"/>
      <c r="BN14404" s="3"/>
      <c r="BP14404" s="3"/>
    </row>
    <row r="14405" spans="1:68" x14ac:dyDescent="0.25">
      <c r="A14405" s="1"/>
      <c r="B14405" s="2"/>
      <c r="BJ14405" s="3"/>
      <c r="BL14405" s="3"/>
      <c r="BN14405" s="3"/>
      <c r="BP14405" s="3"/>
    </row>
    <row r="14406" spans="1:68" x14ac:dyDescent="0.25">
      <c r="A14406" s="1"/>
      <c r="B14406" s="2"/>
      <c r="BJ14406" s="3"/>
      <c r="BL14406" s="3"/>
      <c r="BN14406" s="3"/>
      <c r="BP14406" s="3"/>
    </row>
    <row r="14407" spans="1:68" x14ac:dyDescent="0.25">
      <c r="A14407" s="1"/>
      <c r="B14407" s="2"/>
      <c r="BJ14407" s="3"/>
      <c r="BL14407" s="3"/>
      <c r="BN14407" s="3"/>
      <c r="BP14407" s="3"/>
    </row>
    <row r="14408" spans="1:68" x14ac:dyDescent="0.25">
      <c r="A14408" s="1"/>
      <c r="B14408" s="2"/>
      <c r="BJ14408" s="3"/>
      <c r="BL14408" s="3"/>
      <c r="BN14408" s="3"/>
      <c r="BP14408" s="3"/>
    </row>
    <row r="14409" spans="1:68" x14ac:dyDescent="0.25">
      <c r="A14409" s="1"/>
      <c r="B14409" s="2"/>
      <c r="BJ14409" s="3"/>
      <c r="BL14409" s="3"/>
      <c r="BN14409" s="3"/>
      <c r="BP14409" s="3"/>
    </row>
    <row r="14410" spans="1:68" x14ac:dyDescent="0.25">
      <c r="A14410" s="1"/>
      <c r="B14410" s="2"/>
      <c r="BJ14410" s="3"/>
      <c r="BL14410" s="3"/>
      <c r="BN14410" s="3"/>
      <c r="BP14410" s="3"/>
    </row>
    <row r="14411" spans="1:68" x14ac:dyDescent="0.25">
      <c r="A14411" s="1"/>
      <c r="B14411" s="2"/>
      <c r="BJ14411" s="3"/>
      <c r="BL14411" s="3"/>
      <c r="BN14411" s="3"/>
      <c r="BP14411" s="3"/>
    </row>
    <row r="14412" spans="1:68" x14ac:dyDescent="0.25">
      <c r="A14412" s="1"/>
      <c r="B14412" s="2"/>
      <c r="BJ14412" s="3"/>
      <c r="BL14412" s="3"/>
      <c r="BN14412" s="3"/>
      <c r="BP14412" s="3"/>
    </row>
    <row r="14413" spans="1:68" x14ac:dyDescent="0.25">
      <c r="A14413" s="1"/>
      <c r="B14413" s="2"/>
      <c r="BJ14413" s="3"/>
      <c r="BL14413" s="3"/>
      <c r="BN14413" s="3"/>
      <c r="BP14413" s="3"/>
    </row>
    <row r="14414" spans="1:68" x14ac:dyDescent="0.25">
      <c r="A14414" s="1"/>
      <c r="B14414" s="2"/>
      <c r="BJ14414" s="3"/>
      <c r="BL14414" s="3"/>
      <c r="BN14414" s="3"/>
      <c r="BP14414" s="3"/>
    </row>
    <row r="14415" spans="1:68" x14ac:dyDescent="0.25">
      <c r="A14415" s="1"/>
      <c r="B14415" s="2"/>
      <c r="BJ14415" s="3"/>
      <c r="BL14415" s="3"/>
      <c r="BN14415" s="3"/>
      <c r="BP14415" s="3"/>
    </row>
    <row r="14416" spans="1:68" x14ac:dyDescent="0.25">
      <c r="A14416" s="1"/>
      <c r="B14416" s="2"/>
      <c r="BJ14416" s="3"/>
      <c r="BL14416" s="3"/>
      <c r="BN14416" s="3"/>
      <c r="BP14416" s="3"/>
    </row>
    <row r="14417" spans="1:68" x14ac:dyDescent="0.25">
      <c r="A14417" s="1"/>
      <c r="B14417" s="2"/>
      <c r="BJ14417" s="3"/>
      <c r="BL14417" s="3"/>
      <c r="BN14417" s="3"/>
      <c r="BP14417" s="3"/>
    </row>
    <row r="14418" spans="1:68" x14ac:dyDescent="0.25">
      <c r="A14418" s="1"/>
      <c r="B14418" s="2"/>
      <c r="BJ14418" s="3"/>
      <c r="BL14418" s="3"/>
      <c r="BN14418" s="3"/>
      <c r="BP14418" s="3"/>
    </row>
    <row r="14419" spans="1:68" x14ac:dyDescent="0.25">
      <c r="A14419" s="1"/>
      <c r="B14419" s="2"/>
      <c r="BJ14419" s="3"/>
      <c r="BL14419" s="3"/>
      <c r="BN14419" s="3"/>
      <c r="BP14419" s="3"/>
    </row>
    <row r="14420" spans="1:68" x14ac:dyDescent="0.25">
      <c r="A14420" s="1"/>
      <c r="B14420" s="2"/>
      <c r="BJ14420" s="3"/>
      <c r="BL14420" s="3"/>
      <c r="BN14420" s="3"/>
      <c r="BP14420" s="3"/>
    </row>
    <row r="14421" spans="1:68" x14ac:dyDescent="0.25">
      <c r="A14421" s="1"/>
      <c r="B14421" s="2"/>
      <c r="BJ14421" s="3"/>
      <c r="BL14421" s="3"/>
      <c r="BN14421" s="3"/>
      <c r="BP14421" s="3"/>
    </row>
    <row r="14422" spans="1:68" x14ac:dyDescent="0.25">
      <c r="A14422" s="1"/>
      <c r="B14422" s="2"/>
      <c r="BJ14422" s="3"/>
      <c r="BL14422" s="3"/>
      <c r="BN14422" s="3"/>
      <c r="BP14422" s="3"/>
    </row>
    <row r="14423" spans="1:68" x14ac:dyDescent="0.25">
      <c r="A14423" s="1"/>
      <c r="B14423" s="2"/>
      <c r="BJ14423" s="3"/>
      <c r="BL14423" s="3"/>
      <c r="BN14423" s="3"/>
      <c r="BP14423" s="3"/>
    </row>
    <row r="14424" spans="1:68" x14ac:dyDescent="0.25">
      <c r="A14424" s="1"/>
      <c r="B14424" s="2"/>
      <c r="BJ14424" s="3"/>
      <c r="BL14424" s="3"/>
      <c r="BN14424" s="3"/>
      <c r="BP14424" s="3"/>
    </row>
    <row r="14425" spans="1:68" x14ac:dyDescent="0.25">
      <c r="A14425" s="1"/>
      <c r="B14425" s="2"/>
      <c r="BJ14425" s="3"/>
      <c r="BL14425" s="3"/>
      <c r="BN14425" s="3"/>
      <c r="BP14425" s="3"/>
    </row>
    <row r="14426" spans="1:68" x14ac:dyDescent="0.25">
      <c r="A14426" s="1"/>
      <c r="B14426" s="2"/>
      <c r="BJ14426" s="3"/>
      <c r="BL14426" s="3"/>
      <c r="BN14426" s="3"/>
      <c r="BP14426" s="3"/>
    </row>
    <row r="14427" spans="1:68" x14ac:dyDescent="0.25">
      <c r="A14427" s="1"/>
      <c r="B14427" s="2"/>
      <c r="BJ14427" s="3"/>
      <c r="BL14427" s="3"/>
      <c r="BN14427" s="3"/>
      <c r="BP14427" s="3"/>
    </row>
    <row r="14428" spans="1:68" x14ac:dyDescent="0.25">
      <c r="A14428" s="1"/>
      <c r="B14428" s="2"/>
      <c r="BJ14428" s="3"/>
      <c r="BL14428" s="3"/>
      <c r="BN14428" s="3"/>
      <c r="BP14428" s="3"/>
    </row>
    <row r="14429" spans="1:68" x14ac:dyDescent="0.25">
      <c r="A14429" s="1"/>
      <c r="B14429" s="2"/>
      <c r="BJ14429" s="3"/>
      <c r="BL14429" s="3"/>
      <c r="BN14429" s="3"/>
      <c r="BP14429" s="3"/>
    </row>
    <row r="14430" spans="1:68" x14ac:dyDescent="0.25">
      <c r="A14430" s="1"/>
      <c r="B14430" s="2"/>
      <c r="BJ14430" s="3"/>
      <c r="BL14430" s="3"/>
      <c r="BN14430" s="3"/>
      <c r="BP14430" s="3"/>
    </row>
    <row r="14431" spans="1:68" x14ac:dyDescent="0.25">
      <c r="A14431" s="1"/>
      <c r="B14431" s="2"/>
      <c r="BJ14431" s="3"/>
      <c r="BL14431" s="3"/>
      <c r="BN14431" s="3"/>
      <c r="BP14431" s="3"/>
    </row>
    <row r="14432" spans="1:68" x14ac:dyDescent="0.25">
      <c r="A14432" s="1"/>
      <c r="B14432" s="2"/>
      <c r="BJ14432" s="3"/>
      <c r="BL14432" s="3"/>
      <c r="BN14432" s="3"/>
      <c r="BP14432" s="3"/>
    </row>
    <row r="14433" spans="1:68" x14ac:dyDescent="0.25">
      <c r="A14433" s="1"/>
      <c r="B14433" s="2"/>
      <c r="BJ14433" s="3"/>
      <c r="BL14433" s="3"/>
      <c r="BN14433" s="3"/>
      <c r="BP14433" s="3"/>
    </row>
    <row r="14434" spans="1:68" x14ac:dyDescent="0.25">
      <c r="A14434" s="1"/>
      <c r="B14434" s="2"/>
      <c r="BJ14434" s="3"/>
      <c r="BL14434" s="3"/>
      <c r="BN14434" s="3"/>
      <c r="BP14434" s="3"/>
    </row>
    <row r="14435" spans="1:68" x14ac:dyDescent="0.25">
      <c r="A14435" s="1"/>
      <c r="B14435" s="2"/>
      <c r="BJ14435" s="3"/>
      <c r="BL14435" s="3"/>
      <c r="BN14435" s="3"/>
      <c r="BP14435" s="3"/>
    </row>
    <row r="14436" spans="1:68" x14ac:dyDescent="0.25">
      <c r="A14436" s="1"/>
      <c r="B14436" s="2"/>
      <c r="BJ14436" s="3"/>
      <c r="BL14436" s="3"/>
      <c r="BN14436" s="3"/>
      <c r="BP14436" s="3"/>
    </row>
    <row r="14437" spans="1:68" x14ac:dyDescent="0.25">
      <c r="A14437" s="1"/>
      <c r="B14437" s="2"/>
      <c r="BJ14437" s="3"/>
      <c r="BL14437" s="3"/>
      <c r="BN14437" s="3"/>
      <c r="BP14437" s="3"/>
    </row>
    <row r="14438" spans="1:68" x14ac:dyDescent="0.25">
      <c r="A14438" s="1"/>
      <c r="B14438" s="2"/>
      <c r="BJ14438" s="3"/>
      <c r="BL14438" s="3"/>
      <c r="BN14438" s="3"/>
      <c r="BP14438" s="3"/>
    </row>
    <row r="14439" spans="1:68" x14ac:dyDescent="0.25">
      <c r="A14439" s="1"/>
      <c r="B14439" s="2"/>
      <c r="BJ14439" s="3"/>
      <c r="BL14439" s="3"/>
      <c r="BN14439" s="3"/>
      <c r="BP14439" s="3"/>
    </row>
    <row r="14440" spans="1:68" x14ac:dyDescent="0.25">
      <c r="A14440" s="1"/>
      <c r="B14440" s="2"/>
      <c r="BJ14440" s="3"/>
      <c r="BL14440" s="3"/>
      <c r="BN14440" s="3"/>
      <c r="BP14440" s="3"/>
    </row>
    <row r="14441" spans="1:68" x14ac:dyDescent="0.25">
      <c r="A14441" s="1"/>
      <c r="B14441" s="2"/>
      <c r="BJ14441" s="3"/>
      <c r="BL14441" s="3"/>
      <c r="BN14441" s="3"/>
      <c r="BP14441" s="3"/>
    </row>
    <row r="14442" spans="1:68" x14ac:dyDescent="0.25">
      <c r="A14442" s="1"/>
      <c r="B14442" s="2"/>
      <c r="BJ14442" s="3"/>
      <c r="BL14442" s="3"/>
      <c r="BN14442" s="3"/>
      <c r="BP14442" s="3"/>
    </row>
    <row r="14443" spans="1:68" x14ac:dyDescent="0.25">
      <c r="A14443" s="1"/>
      <c r="B14443" s="2"/>
      <c r="BJ14443" s="3"/>
      <c r="BL14443" s="3"/>
      <c r="BN14443" s="3"/>
      <c r="BP14443" s="3"/>
    </row>
    <row r="14444" spans="1:68" x14ac:dyDescent="0.25">
      <c r="A14444" s="1"/>
      <c r="B14444" s="2"/>
      <c r="BJ14444" s="3"/>
      <c r="BL14444" s="3"/>
      <c r="BN14444" s="3"/>
      <c r="BP14444" s="3"/>
    </row>
    <row r="14445" spans="1:68" x14ac:dyDescent="0.25">
      <c r="A14445" s="1"/>
      <c r="B14445" s="2"/>
      <c r="BJ14445" s="3"/>
      <c r="BL14445" s="3"/>
      <c r="BN14445" s="3"/>
      <c r="BP14445" s="3"/>
    </row>
    <row r="14446" spans="1:68" x14ac:dyDescent="0.25">
      <c r="A14446" s="1"/>
      <c r="B14446" s="2"/>
      <c r="BJ14446" s="3"/>
      <c r="BL14446" s="3"/>
      <c r="BN14446" s="3"/>
      <c r="BP14446" s="3"/>
    </row>
    <row r="14447" spans="1:68" x14ac:dyDescent="0.25">
      <c r="A14447" s="1"/>
      <c r="B14447" s="2"/>
      <c r="BJ14447" s="3"/>
      <c r="BL14447" s="3"/>
      <c r="BN14447" s="3"/>
      <c r="BP14447" s="3"/>
    </row>
    <row r="14448" spans="1:68" x14ac:dyDescent="0.25">
      <c r="A14448" s="1"/>
      <c r="B14448" s="2"/>
      <c r="BJ14448" s="3"/>
      <c r="BL14448" s="3"/>
      <c r="BN14448" s="3"/>
      <c r="BP14448" s="3"/>
    </row>
    <row r="14449" spans="1:68" x14ac:dyDescent="0.25">
      <c r="A14449" s="1"/>
      <c r="B14449" s="2"/>
      <c r="BJ14449" s="3"/>
      <c r="BL14449" s="3"/>
      <c r="BN14449" s="3"/>
      <c r="BP14449" s="3"/>
    </row>
    <row r="14450" spans="1:68" x14ac:dyDescent="0.25">
      <c r="A14450" s="1"/>
      <c r="B14450" s="2"/>
      <c r="BJ14450" s="3"/>
      <c r="BL14450" s="3"/>
      <c r="BN14450" s="3"/>
      <c r="BP14450" s="3"/>
    </row>
    <row r="14451" spans="1:68" x14ac:dyDescent="0.25">
      <c r="A14451" s="1"/>
      <c r="B14451" s="2"/>
      <c r="BJ14451" s="3"/>
      <c r="BL14451" s="3"/>
      <c r="BN14451" s="3"/>
      <c r="BP14451" s="3"/>
    </row>
    <row r="14452" spans="1:68" x14ac:dyDescent="0.25">
      <c r="A14452" s="1"/>
      <c r="B14452" s="2"/>
      <c r="BJ14452" s="3"/>
      <c r="BL14452" s="3"/>
      <c r="BN14452" s="3"/>
      <c r="BP14452" s="3"/>
    </row>
    <row r="14453" spans="1:68" x14ac:dyDescent="0.25">
      <c r="A14453" s="1"/>
      <c r="B14453" s="2"/>
      <c r="BJ14453" s="3"/>
      <c r="BL14453" s="3"/>
      <c r="BN14453" s="3"/>
      <c r="BP14453" s="3"/>
    </row>
    <row r="14454" spans="1:68" x14ac:dyDescent="0.25">
      <c r="A14454" s="1"/>
      <c r="B14454" s="2"/>
      <c r="BJ14454" s="3"/>
      <c r="BL14454" s="3"/>
      <c r="BN14454" s="3"/>
      <c r="BP14454" s="3"/>
    </row>
    <row r="14455" spans="1:68" x14ac:dyDescent="0.25">
      <c r="A14455" s="1"/>
      <c r="B14455" s="2"/>
      <c r="BJ14455" s="3"/>
      <c r="BL14455" s="3"/>
      <c r="BN14455" s="3"/>
      <c r="BP14455" s="3"/>
    </row>
    <row r="14456" spans="1:68" x14ac:dyDescent="0.25">
      <c r="A14456" s="1"/>
      <c r="B14456" s="2"/>
      <c r="BJ14456" s="3"/>
      <c r="BL14456" s="3"/>
      <c r="BN14456" s="3"/>
      <c r="BP14456" s="3"/>
    </row>
    <row r="14457" spans="1:68" x14ac:dyDescent="0.25">
      <c r="A14457" s="1"/>
      <c r="B14457" s="2"/>
      <c r="BJ14457" s="3"/>
      <c r="BL14457" s="3"/>
      <c r="BN14457" s="3"/>
      <c r="BP14457" s="3"/>
    </row>
    <row r="14458" spans="1:68" x14ac:dyDescent="0.25">
      <c r="A14458" s="1"/>
      <c r="B14458" s="2"/>
      <c r="BJ14458" s="3"/>
      <c r="BL14458" s="3"/>
      <c r="BN14458" s="3"/>
      <c r="BP14458" s="3"/>
    </row>
    <row r="14459" spans="1:68" x14ac:dyDescent="0.25">
      <c r="A14459" s="1"/>
      <c r="B14459" s="2"/>
      <c r="BJ14459" s="3"/>
      <c r="BL14459" s="3"/>
      <c r="BN14459" s="3"/>
      <c r="BP14459" s="3"/>
    </row>
    <row r="14460" spans="1:68" x14ac:dyDescent="0.25">
      <c r="A14460" s="1"/>
      <c r="B14460" s="2"/>
      <c r="BJ14460" s="3"/>
      <c r="BL14460" s="3"/>
      <c r="BN14460" s="3"/>
      <c r="BP14460" s="3"/>
    </row>
    <row r="14461" spans="1:68" x14ac:dyDescent="0.25">
      <c r="A14461" s="1"/>
      <c r="B14461" s="2"/>
      <c r="BJ14461" s="3"/>
      <c r="BL14461" s="3"/>
      <c r="BN14461" s="3"/>
      <c r="BP14461" s="3"/>
    </row>
    <row r="14462" spans="1:68" x14ac:dyDescent="0.25">
      <c r="A14462" s="1"/>
      <c r="B14462" s="2"/>
      <c r="BJ14462" s="3"/>
      <c r="BL14462" s="3"/>
      <c r="BN14462" s="3"/>
      <c r="BP14462" s="3"/>
    </row>
    <row r="14463" spans="1:68" x14ac:dyDescent="0.25">
      <c r="A14463" s="1"/>
      <c r="B14463" s="2"/>
      <c r="BJ14463" s="3"/>
      <c r="BL14463" s="3"/>
      <c r="BN14463" s="3"/>
      <c r="BP14463" s="3"/>
    </row>
    <row r="14464" spans="1:68" x14ac:dyDescent="0.25">
      <c r="A14464" s="1"/>
      <c r="B14464" s="2"/>
      <c r="BJ14464" s="3"/>
      <c r="BL14464" s="3"/>
      <c r="BN14464" s="3"/>
      <c r="BP14464" s="3"/>
    </row>
    <row r="14465" spans="1:68" x14ac:dyDescent="0.25">
      <c r="A14465" s="1"/>
      <c r="B14465" s="2"/>
      <c r="BJ14465" s="3"/>
      <c r="BL14465" s="3"/>
      <c r="BN14465" s="3"/>
      <c r="BP14465" s="3"/>
    </row>
    <row r="14466" spans="1:68" x14ac:dyDescent="0.25">
      <c r="A14466" s="1"/>
      <c r="B14466" s="2"/>
      <c r="BJ14466" s="3"/>
      <c r="BL14466" s="3"/>
      <c r="BN14466" s="3"/>
      <c r="BP14466" s="3"/>
    </row>
    <row r="14467" spans="1:68" x14ac:dyDescent="0.25">
      <c r="A14467" s="1"/>
      <c r="B14467" s="2"/>
      <c r="BJ14467" s="3"/>
      <c r="BL14467" s="3"/>
      <c r="BN14467" s="3"/>
      <c r="BP14467" s="3"/>
    </row>
    <row r="14468" spans="1:68" x14ac:dyDescent="0.25">
      <c r="A14468" s="1"/>
      <c r="B14468" s="2"/>
      <c r="BJ14468" s="3"/>
      <c r="BL14468" s="3"/>
      <c r="BN14468" s="3"/>
      <c r="BP14468" s="3"/>
    </row>
    <row r="14469" spans="1:68" x14ac:dyDescent="0.25">
      <c r="A14469" s="1"/>
      <c r="B14469" s="2"/>
      <c r="BJ14469" s="3"/>
      <c r="BL14469" s="3"/>
      <c r="BN14469" s="3"/>
      <c r="BP14469" s="3"/>
    </row>
    <row r="14470" spans="1:68" x14ac:dyDescent="0.25">
      <c r="A14470" s="1"/>
      <c r="B14470" s="2"/>
      <c r="BJ14470" s="3"/>
      <c r="BL14470" s="3"/>
      <c r="BN14470" s="3"/>
      <c r="BP14470" s="3"/>
    </row>
    <row r="14471" spans="1:68" x14ac:dyDescent="0.25">
      <c r="A14471" s="1"/>
      <c r="B14471" s="2"/>
      <c r="BJ14471" s="3"/>
      <c r="BL14471" s="3"/>
      <c r="BN14471" s="3"/>
      <c r="BP14471" s="3"/>
    </row>
    <row r="14472" spans="1:68" x14ac:dyDescent="0.25">
      <c r="A14472" s="1"/>
      <c r="B14472" s="2"/>
      <c r="BJ14472" s="3"/>
      <c r="BL14472" s="3"/>
      <c r="BN14472" s="3"/>
      <c r="BP14472" s="3"/>
    </row>
    <row r="14473" spans="1:68" x14ac:dyDescent="0.25">
      <c r="A14473" s="1"/>
      <c r="B14473" s="2"/>
      <c r="BJ14473" s="3"/>
      <c r="BL14473" s="3"/>
      <c r="BN14473" s="3"/>
      <c r="BP14473" s="3"/>
    </row>
    <row r="14474" spans="1:68" x14ac:dyDescent="0.25">
      <c r="A14474" s="1"/>
      <c r="B14474" s="2"/>
      <c r="BJ14474" s="3"/>
      <c r="BL14474" s="3"/>
      <c r="BN14474" s="3"/>
      <c r="BP14474" s="3"/>
    </row>
    <row r="14475" spans="1:68" x14ac:dyDescent="0.25">
      <c r="A14475" s="1"/>
      <c r="B14475" s="2"/>
      <c r="BJ14475" s="3"/>
      <c r="BL14475" s="3"/>
      <c r="BN14475" s="3"/>
      <c r="BP14475" s="3"/>
    </row>
    <row r="14476" spans="1:68" x14ac:dyDescent="0.25">
      <c r="A14476" s="1"/>
      <c r="B14476" s="2"/>
      <c r="BJ14476" s="3"/>
      <c r="BL14476" s="3"/>
      <c r="BN14476" s="3"/>
      <c r="BP14476" s="3"/>
    </row>
    <row r="14477" spans="1:68" x14ac:dyDescent="0.25">
      <c r="A14477" s="1"/>
      <c r="B14477" s="2"/>
      <c r="BJ14477" s="3"/>
      <c r="BL14477" s="3"/>
      <c r="BN14477" s="3"/>
      <c r="BP14477" s="3"/>
    </row>
    <row r="14478" spans="1:68" x14ac:dyDescent="0.25">
      <c r="A14478" s="1"/>
      <c r="B14478" s="2"/>
      <c r="BJ14478" s="3"/>
      <c r="BL14478" s="3"/>
      <c r="BN14478" s="3"/>
      <c r="BP14478" s="3"/>
    </row>
    <row r="14479" spans="1:68" x14ac:dyDescent="0.25">
      <c r="A14479" s="1"/>
      <c r="B14479" s="2"/>
      <c r="BJ14479" s="3"/>
      <c r="BL14479" s="3"/>
      <c r="BN14479" s="3"/>
      <c r="BP14479" s="3"/>
    </row>
    <row r="14480" spans="1:68" x14ac:dyDescent="0.25">
      <c r="A14480" s="1"/>
      <c r="B14480" s="2"/>
      <c r="BJ14480" s="3"/>
      <c r="BL14480" s="3"/>
      <c r="BN14480" s="3"/>
      <c r="BP14480" s="3"/>
    </row>
    <row r="14481" spans="1:68" x14ac:dyDescent="0.25">
      <c r="A14481" s="1"/>
      <c r="B14481" s="2"/>
      <c r="BJ14481" s="3"/>
      <c r="BL14481" s="3"/>
      <c r="BN14481" s="3"/>
      <c r="BP14481" s="3"/>
    </row>
    <row r="14482" spans="1:68" x14ac:dyDescent="0.25">
      <c r="A14482" s="1"/>
      <c r="B14482" s="2"/>
      <c r="BJ14482" s="3"/>
      <c r="BL14482" s="3"/>
      <c r="BN14482" s="3"/>
      <c r="BP14482" s="3"/>
    </row>
    <row r="14483" spans="1:68" x14ac:dyDescent="0.25">
      <c r="A14483" s="1"/>
      <c r="B14483" s="2"/>
      <c r="BJ14483" s="3"/>
      <c r="BL14483" s="3"/>
      <c r="BN14483" s="3"/>
      <c r="BP14483" s="3"/>
    </row>
    <row r="14484" spans="1:68" x14ac:dyDescent="0.25">
      <c r="A14484" s="1"/>
      <c r="B14484" s="2"/>
      <c r="BJ14484" s="3"/>
      <c r="BL14484" s="3"/>
      <c r="BN14484" s="3"/>
      <c r="BP14484" s="3"/>
    </row>
    <row r="14485" spans="1:68" x14ac:dyDescent="0.25">
      <c r="A14485" s="1"/>
      <c r="B14485" s="2"/>
      <c r="BJ14485" s="3"/>
      <c r="BL14485" s="3"/>
      <c r="BN14485" s="3"/>
      <c r="BP14485" s="3"/>
    </row>
    <row r="14486" spans="1:68" x14ac:dyDescent="0.25">
      <c r="A14486" s="1"/>
      <c r="B14486" s="2"/>
      <c r="BJ14486" s="3"/>
      <c r="BL14486" s="3"/>
      <c r="BN14486" s="3"/>
      <c r="BP14486" s="3"/>
    </row>
    <row r="14487" spans="1:68" x14ac:dyDescent="0.25">
      <c r="A14487" s="1"/>
      <c r="B14487" s="2"/>
      <c r="BJ14487" s="3"/>
      <c r="BL14487" s="3"/>
      <c r="BN14487" s="3"/>
      <c r="BP14487" s="3"/>
    </row>
    <row r="14488" spans="1:68" x14ac:dyDescent="0.25">
      <c r="A14488" s="1"/>
      <c r="B14488" s="2"/>
      <c r="BJ14488" s="3"/>
      <c r="BL14488" s="3"/>
      <c r="BN14488" s="3"/>
      <c r="BP14488" s="3"/>
    </row>
    <row r="14489" spans="1:68" x14ac:dyDescent="0.25">
      <c r="A14489" s="1"/>
      <c r="B14489" s="2"/>
      <c r="BJ14489" s="3"/>
      <c r="BL14489" s="3"/>
      <c r="BN14489" s="3"/>
      <c r="BP14489" s="3"/>
    </row>
    <row r="14490" spans="1:68" x14ac:dyDescent="0.25">
      <c r="A14490" s="1"/>
      <c r="B14490" s="2"/>
      <c r="BJ14490" s="3"/>
      <c r="BL14490" s="3"/>
      <c r="BN14490" s="3"/>
      <c r="BP14490" s="3"/>
    </row>
    <row r="14491" spans="1:68" x14ac:dyDescent="0.25">
      <c r="A14491" s="1"/>
      <c r="B14491" s="2"/>
      <c r="BJ14491" s="3"/>
      <c r="BL14491" s="3"/>
      <c r="BN14491" s="3"/>
      <c r="BP14491" s="3"/>
    </row>
    <row r="14492" spans="1:68" x14ac:dyDescent="0.25">
      <c r="A14492" s="1"/>
      <c r="B14492" s="2"/>
      <c r="BJ14492" s="3"/>
      <c r="BL14492" s="3"/>
      <c r="BN14492" s="3"/>
      <c r="BP14492" s="3"/>
    </row>
    <row r="14493" spans="1:68" x14ac:dyDescent="0.25">
      <c r="A14493" s="1"/>
      <c r="B14493" s="2"/>
      <c r="BJ14493" s="3"/>
      <c r="BL14493" s="3"/>
      <c r="BN14493" s="3"/>
      <c r="BP14493" s="3"/>
    </row>
    <row r="14494" spans="1:68" x14ac:dyDescent="0.25">
      <c r="A14494" s="1"/>
      <c r="B14494" s="2"/>
      <c r="BJ14494" s="3"/>
      <c r="BL14494" s="3"/>
      <c r="BN14494" s="3"/>
      <c r="BP14494" s="3"/>
    </row>
    <row r="14495" spans="1:68" x14ac:dyDescent="0.25">
      <c r="A14495" s="1"/>
      <c r="B14495" s="2"/>
      <c r="BJ14495" s="3"/>
      <c r="BL14495" s="3"/>
      <c r="BN14495" s="3"/>
      <c r="BP14495" s="3"/>
    </row>
    <row r="14496" spans="1:68" x14ac:dyDescent="0.25">
      <c r="A14496" s="1"/>
      <c r="B14496" s="2"/>
      <c r="BJ14496" s="3"/>
      <c r="BL14496" s="3"/>
      <c r="BN14496" s="3"/>
      <c r="BP14496" s="3"/>
    </row>
    <row r="14497" spans="1:68" x14ac:dyDescent="0.25">
      <c r="A14497" s="1"/>
      <c r="B14497" s="2"/>
      <c r="BJ14497" s="3"/>
      <c r="BL14497" s="3"/>
      <c r="BN14497" s="3"/>
      <c r="BP14497" s="3"/>
    </row>
    <row r="14498" spans="1:68" x14ac:dyDescent="0.25">
      <c r="A14498" s="1"/>
      <c r="B14498" s="2"/>
      <c r="BJ14498" s="3"/>
      <c r="BL14498" s="3"/>
      <c r="BN14498" s="3"/>
      <c r="BP14498" s="3"/>
    </row>
    <row r="14499" spans="1:68" x14ac:dyDescent="0.25">
      <c r="A14499" s="1"/>
      <c r="B14499" s="2"/>
      <c r="BJ14499" s="3"/>
      <c r="BL14499" s="3"/>
      <c r="BN14499" s="3"/>
      <c r="BP14499" s="3"/>
    </row>
    <row r="14500" spans="1:68" x14ac:dyDescent="0.25">
      <c r="A14500" s="1"/>
      <c r="B14500" s="2"/>
      <c r="BJ14500" s="3"/>
      <c r="BL14500" s="3"/>
      <c r="BN14500" s="3"/>
      <c r="BP14500" s="3"/>
    </row>
    <row r="14501" spans="1:68" x14ac:dyDescent="0.25">
      <c r="A14501" s="1"/>
      <c r="B14501" s="2"/>
      <c r="BJ14501" s="3"/>
      <c r="BL14501" s="3"/>
      <c r="BN14501" s="3"/>
      <c r="BP14501" s="3"/>
    </row>
    <row r="14502" spans="1:68" x14ac:dyDescent="0.25">
      <c r="A14502" s="1"/>
      <c r="B14502" s="2"/>
      <c r="BJ14502" s="3"/>
      <c r="BL14502" s="3"/>
      <c r="BN14502" s="3"/>
      <c r="BP14502" s="3"/>
    </row>
    <row r="14503" spans="1:68" x14ac:dyDescent="0.25">
      <c r="A14503" s="1"/>
      <c r="B14503" s="2"/>
      <c r="BJ14503" s="3"/>
      <c r="BL14503" s="3"/>
      <c r="BN14503" s="3"/>
      <c r="BP14503" s="3"/>
    </row>
    <row r="14504" spans="1:68" x14ac:dyDescent="0.25">
      <c r="A14504" s="1"/>
      <c r="B14504" s="2"/>
      <c r="BJ14504" s="3"/>
      <c r="BL14504" s="3"/>
      <c r="BN14504" s="3"/>
      <c r="BP14504" s="3"/>
    </row>
    <row r="14505" spans="1:68" x14ac:dyDescent="0.25">
      <c r="A14505" s="1"/>
      <c r="B14505" s="2"/>
      <c r="BJ14505" s="3"/>
      <c r="BL14505" s="3"/>
      <c r="BN14505" s="3"/>
      <c r="BP14505" s="3"/>
    </row>
    <row r="14506" spans="1:68" x14ac:dyDescent="0.25">
      <c r="A14506" s="1"/>
      <c r="B14506" s="2"/>
      <c r="BJ14506" s="3"/>
      <c r="BL14506" s="3"/>
      <c r="BN14506" s="3"/>
      <c r="BP14506" s="3"/>
    </row>
    <row r="14507" spans="1:68" x14ac:dyDescent="0.25">
      <c r="A14507" s="1"/>
      <c r="B14507" s="2"/>
      <c r="BJ14507" s="3"/>
      <c r="BL14507" s="3"/>
      <c r="BN14507" s="3"/>
      <c r="BP14507" s="3"/>
    </row>
    <row r="14508" spans="1:68" x14ac:dyDescent="0.25">
      <c r="A14508" s="1"/>
      <c r="B14508" s="2"/>
      <c r="BJ14508" s="3"/>
      <c r="BL14508" s="3"/>
      <c r="BN14508" s="3"/>
      <c r="BP14508" s="3"/>
    </row>
    <row r="14509" spans="1:68" x14ac:dyDescent="0.25">
      <c r="A14509" s="1"/>
      <c r="B14509" s="2"/>
      <c r="BJ14509" s="3"/>
      <c r="BL14509" s="3"/>
      <c r="BN14509" s="3"/>
      <c r="BP14509" s="3"/>
    </row>
    <row r="14510" spans="1:68" x14ac:dyDescent="0.25">
      <c r="A14510" s="1"/>
      <c r="B14510" s="2"/>
      <c r="BJ14510" s="3"/>
      <c r="BL14510" s="3"/>
      <c r="BN14510" s="3"/>
      <c r="BP14510" s="3"/>
    </row>
    <row r="14511" spans="1:68" x14ac:dyDescent="0.25">
      <c r="A14511" s="1"/>
      <c r="B14511" s="2"/>
      <c r="BJ14511" s="3"/>
      <c r="BL14511" s="3"/>
      <c r="BN14511" s="3"/>
      <c r="BP14511" s="3"/>
    </row>
    <row r="14512" spans="1:68" x14ac:dyDescent="0.25">
      <c r="A14512" s="1"/>
      <c r="B14512" s="2"/>
      <c r="BJ14512" s="3"/>
      <c r="BL14512" s="3"/>
      <c r="BN14512" s="3"/>
      <c r="BP14512" s="3"/>
    </row>
    <row r="14513" spans="1:68" x14ac:dyDescent="0.25">
      <c r="A14513" s="1"/>
      <c r="B14513" s="2"/>
      <c r="BJ14513" s="3"/>
      <c r="BL14513" s="3"/>
      <c r="BN14513" s="3"/>
      <c r="BP14513" s="3"/>
    </row>
    <row r="14514" spans="1:68" x14ac:dyDescent="0.25">
      <c r="A14514" s="1"/>
      <c r="B14514" s="2"/>
      <c r="BJ14514" s="3"/>
      <c r="BL14514" s="3"/>
      <c r="BN14514" s="3"/>
      <c r="BP14514" s="3"/>
    </row>
    <row r="14515" spans="1:68" x14ac:dyDescent="0.25">
      <c r="A14515" s="1"/>
      <c r="B14515" s="2"/>
      <c r="BJ14515" s="3"/>
      <c r="BL14515" s="3"/>
      <c r="BN14515" s="3"/>
      <c r="BP14515" s="3"/>
    </row>
    <row r="14516" spans="1:68" x14ac:dyDescent="0.25">
      <c r="A14516" s="1"/>
      <c r="B14516" s="2"/>
      <c r="BJ14516" s="3"/>
      <c r="BL14516" s="3"/>
      <c r="BN14516" s="3"/>
      <c r="BP14516" s="3"/>
    </row>
    <row r="14517" spans="1:68" x14ac:dyDescent="0.25">
      <c r="A14517" s="1"/>
      <c r="B14517" s="2"/>
      <c r="BJ14517" s="3"/>
      <c r="BL14517" s="3"/>
      <c r="BN14517" s="3"/>
      <c r="BP14517" s="3"/>
    </row>
    <row r="14518" spans="1:68" x14ac:dyDescent="0.25">
      <c r="A14518" s="1"/>
      <c r="B14518" s="2"/>
      <c r="BJ14518" s="3"/>
      <c r="BL14518" s="3"/>
      <c r="BN14518" s="3"/>
      <c r="BP14518" s="3"/>
    </row>
    <row r="14519" spans="1:68" x14ac:dyDescent="0.25">
      <c r="A14519" s="1"/>
      <c r="B14519" s="2"/>
      <c r="BJ14519" s="3"/>
      <c r="BL14519" s="3"/>
      <c r="BN14519" s="3"/>
      <c r="BP14519" s="3"/>
    </row>
    <row r="14520" spans="1:68" x14ac:dyDescent="0.25">
      <c r="A14520" s="1"/>
      <c r="B14520" s="2"/>
      <c r="BJ14520" s="3"/>
      <c r="BL14520" s="3"/>
      <c r="BN14520" s="3"/>
      <c r="BP14520" s="3"/>
    </row>
    <row r="14521" spans="1:68" x14ac:dyDescent="0.25">
      <c r="A14521" s="1"/>
      <c r="B14521" s="2"/>
      <c r="BJ14521" s="3"/>
      <c r="BL14521" s="3"/>
      <c r="BN14521" s="3"/>
      <c r="BP14521" s="3"/>
    </row>
    <row r="14522" spans="1:68" x14ac:dyDescent="0.25">
      <c r="A14522" s="1"/>
      <c r="B14522" s="2"/>
      <c r="BJ14522" s="3"/>
      <c r="BL14522" s="3"/>
      <c r="BN14522" s="3"/>
      <c r="BP14522" s="3"/>
    </row>
    <row r="14523" spans="1:68" x14ac:dyDescent="0.25">
      <c r="A14523" s="1"/>
      <c r="B14523" s="2"/>
      <c r="BJ14523" s="3"/>
      <c r="BL14523" s="3"/>
      <c r="BN14523" s="3"/>
      <c r="BP14523" s="3"/>
    </row>
    <row r="14524" spans="1:68" x14ac:dyDescent="0.25">
      <c r="A14524" s="1"/>
      <c r="B14524" s="2"/>
      <c r="BJ14524" s="3"/>
      <c r="BL14524" s="3"/>
      <c r="BN14524" s="3"/>
      <c r="BP14524" s="3"/>
    </row>
    <row r="14525" spans="1:68" x14ac:dyDescent="0.25">
      <c r="A14525" s="1"/>
      <c r="B14525" s="2"/>
      <c r="BJ14525" s="3"/>
      <c r="BL14525" s="3"/>
      <c r="BN14525" s="3"/>
      <c r="BP14525" s="3"/>
    </row>
    <row r="14526" spans="1:68" x14ac:dyDescent="0.25">
      <c r="A14526" s="1"/>
      <c r="B14526" s="2"/>
      <c r="BJ14526" s="3"/>
      <c r="BL14526" s="3"/>
      <c r="BN14526" s="3"/>
      <c r="BP14526" s="3"/>
    </row>
    <row r="14527" spans="1:68" x14ac:dyDescent="0.25">
      <c r="A14527" s="1"/>
      <c r="B14527" s="2"/>
      <c r="BJ14527" s="3"/>
      <c r="BL14527" s="3"/>
      <c r="BN14527" s="3"/>
      <c r="BP14527" s="3"/>
    </row>
    <row r="14528" spans="1:68" x14ac:dyDescent="0.25">
      <c r="A14528" s="1"/>
      <c r="B14528" s="2"/>
      <c r="BJ14528" s="3"/>
      <c r="BL14528" s="3"/>
      <c r="BN14528" s="3"/>
      <c r="BP14528" s="3"/>
    </row>
    <row r="14529" spans="1:68" x14ac:dyDescent="0.25">
      <c r="A14529" s="1"/>
      <c r="B14529" s="2"/>
      <c r="BJ14529" s="3"/>
      <c r="BL14529" s="3"/>
      <c r="BN14529" s="3"/>
      <c r="BP14529" s="3"/>
    </row>
    <row r="14530" spans="1:68" x14ac:dyDescent="0.25">
      <c r="A14530" s="1"/>
      <c r="B14530" s="2"/>
      <c r="BJ14530" s="3"/>
      <c r="BL14530" s="3"/>
      <c r="BN14530" s="3"/>
      <c r="BP14530" s="3"/>
    </row>
    <row r="14531" spans="1:68" x14ac:dyDescent="0.25">
      <c r="A14531" s="1"/>
      <c r="B14531" s="2"/>
      <c r="BJ14531" s="3"/>
      <c r="BL14531" s="3"/>
      <c r="BN14531" s="3"/>
      <c r="BP14531" s="3"/>
    </row>
    <row r="14532" spans="1:68" x14ac:dyDescent="0.25">
      <c r="A14532" s="1"/>
      <c r="B14532" s="2"/>
      <c r="BJ14532" s="3"/>
      <c r="BL14532" s="3"/>
      <c r="BN14532" s="3"/>
      <c r="BP14532" s="3"/>
    </row>
    <row r="14533" spans="1:68" x14ac:dyDescent="0.25">
      <c r="A14533" s="1"/>
      <c r="B14533" s="2"/>
      <c r="BJ14533" s="3"/>
      <c r="BL14533" s="3"/>
      <c r="BN14533" s="3"/>
      <c r="BP14533" s="3"/>
    </row>
    <row r="14534" spans="1:68" x14ac:dyDescent="0.25">
      <c r="A14534" s="1"/>
      <c r="B14534" s="2"/>
      <c r="BJ14534" s="3"/>
      <c r="BL14534" s="3"/>
      <c r="BN14534" s="3"/>
      <c r="BP14534" s="3"/>
    </row>
    <row r="14535" spans="1:68" x14ac:dyDescent="0.25">
      <c r="A14535" s="1"/>
      <c r="B14535" s="2"/>
      <c r="BJ14535" s="3"/>
      <c r="BL14535" s="3"/>
      <c r="BN14535" s="3"/>
      <c r="BP14535" s="3"/>
    </row>
    <row r="14536" spans="1:68" x14ac:dyDescent="0.25">
      <c r="A14536" s="1"/>
      <c r="B14536" s="2"/>
      <c r="BJ14536" s="3"/>
      <c r="BL14536" s="3"/>
      <c r="BN14536" s="3"/>
      <c r="BP14536" s="3"/>
    </row>
    <row r="14537" spans="1:68" x14ac:dyDescent="0.25">
      <c r="A14537" s="1"/>
      <c r="B14537" s="2"/>
      <c r="BJ14537" s="3"/>
      <c r="BL14537" s="3"/>
      <c r="BN14537" s="3"/>
      <c r="BP14537" s="3"/>
    </row>
    <row r="14538" spans="1:68" x14ac:dyDescent="0.25">
      <c r="A14538" s="1"/>
      <c r="B14538" s="2"/>
      <c r="BJ14538" s="3"/>
      <c r="BL14538" s="3"/>
      <c r="BN14538" s="3"/>
      <c r="BP14538" s="3"/>
    </row>
    <row r="14539" spans="1:68" x14ac:dyDescent="0.25">
      <c r="A14539" s="1"/>
      <c r="B14539" s="2"/>
      <c r="BJ14539" s="3"/>
      <c r="BL14539" s="3"/>
      <c r="BN14539" s="3"/>
      <c r="BP14539" s="3"/>
    </row>
    <row r="14540" spans="1:68" x14ac:dyDescent="0.25">
      <c r="A14540" s="1"/>
      <c r="B14540" s="2"/>
      <c r="BJ14540" s="3"/>
      <c r="BL14540" s="3"/>
      <c r="BN14540" s="3"/>
      <c r="BP14540" s="3"/>
    </row>
    <row r="14541" spans="1:68" x14ac:dyDescent="0.25">
      <c r="A14541" s="1"/>
      <c r="B14541" s="2"/>
      <c r="BJ14541" s="3"/>
      <c r="BL14541" s="3"/>
      <c r="BN14541" s="3"/>
      <c r="BP14541" s="3"/>
    </row>
    <row r="14542" spans="1:68" x14ac:dyDescent="0.25">
      <c r="A14542" s="1"/>
      <c r="B14542" s="2"/>
      <c r="BJ14542" s="3"/>
      <c r="BL14542" s="3"/>
      <c r="BN14542" s="3"/>
      <c r="BP14542" s="3"/>
    </row>
    <row r="14543" spans="1:68" x14ac:dyDescent="0.25">
      <c r="A14543" s="1"/>
      <c r="B14543" s="2"/>
      <c r="BJ14543" s="3"/>
      <c r="BL14543" s="3"/>
      <c r="BN14543" s="3"/>
      <c r="BP14543" s="3"/>
    </row>
    <row r="14544" spans="1:68" x14ac:dyDescent="0.25">
      <c r="A14544" s="1"/>
      <c r="B14544" s="2"/>
      <c r="BJ14544" s="3"/>
      <c r="BL14544" s="3"/>
      <c r="BN14544" s="3"/>
      <c r="BP14544" s="3"/>
    </row>
    <row r="14545" spans="1:68" x14ac:dyDescent="0.25">
      <c r="A14545" s="1"/>
      <c r="B14545" s="2"/>
      <c r="BJ14545" s="3"/>
      <c r="BL14545" s="3"/>
      <c r="BN14545" s="3"/>
      <c r="BP14545" s="3"/>
    </row>
    <row r="14546" spans="1:68" x14ac:dyDescent="0.25">
      <c r="A14546" s="1"/>
      <c r="B14546" s="2"/>
      <c r="BJ14546" s="3"/>
      <c r="BL14546" s="3"/>
      <c r="BN14546" s="3"/>
      <c r="BP14546" s="3"/>
    </row>
    <row r="14547" spans="1:68" x14ac:dyDescent="0.25">
      <c r="A14547" s="1"/>
      <c r="B14547" s="2"/>
      <c r="BJ14547" s="3"/>
      <c r="BL14547" s="3"/>
      <c r="BN14547" s="3"/>
      <c r="BP14547" s="3"/>
    </row>
    <row r="14548" spans="1:68" x14ac:dyDescent="0.25">
      <c r="A14548" s="1"/>
      <c r="B14548" s="2"/>
      <c r="BJ14548" s="3"/>
      <c r="BL14548" s="3"/>
      <c r="BN14548" s="3"/>
      <c r="BP14548" s="3"/>
    </row>
    <row r="14549" spans="1:68" x14ac:dyDescent="0.25">
      <c r="A14549" s="1"/>
      <c r="B14549" s="2"/>
      <c r="BJ14549" s="3"/>
      <c r="BL14549" s="3"/>
      <c r="BN14549" s="3"/>
      <c r="BP14549" s="3"/>
    </row>
    <row r="14550" spans="1:68" x14ac:dyDescent="0.25">
      <c r="A14550" s="1"/>
      <c r="B14550" s="2"/>
      <c r="BJ14550" s="3"/>
      <c r="BL14550" s="3"/>
      <c r="BN14550" s="3"/>
      <c r="BP14550" s="3"/>
    </row>
    <row r="14551" spans="1:68" x14ac:dyDescent="0.25">
      <c r="A14551" s="1"/>
      <c r="B14551" s="2"/>
      <c r="BJ14551" s="3"/>
      <c r="BL14551" s="3"/>
      <c r="BN14551" s="3"/>
      <c r="BP14551" s="3"/>
    </row>
    <row r="14552" spans="1:68" x14ac:dyDescent="0.25">
      <c r="A14552" s="1"/>
      <c r="B14552" s="2"/>
      <c r="BJ14552" s="3"/>
      <c r="BL14552" s="3"/>
      <c r="BN14552" s="3"/>
      <c r="BP14552" s="3"/>
    </row>
    <row r="14553" spans="1:68" x14ac:dyDescent="0.25">
      <c r="A14553" s="1"/>
      <c r="B14553" s="2"/>
      <c r="BJ14553" s="3"/>
      <c r="BL14553" s="3"/>
      <c r="BN14553" s="3"/>
      <c r="BP14553" s="3"/>
    </row>
    <row r="14554" spans="1:68" x14ac:dyDescent="0.25">
      <c r="A14554" s="1"/>
      <c r="B14554" s="2"/>
      <c r="BJ14554" s="3"/>
      <c r="BL14554" s="3"/>
      <c r="BN14554" s="3"/>
      <c r="BP14554" s="3"/>
    </row>
    <row r="14555" spans="1:68" x14ac:dyDescent="0.25">
      <c r="A14555" s="1"/>
      <c r="B14555" s="2"/>
      <c r="BJ14555" s="3"/>
      <c r="BL14555" s="3"/>
      <c r="BN14555" s="3"/>
      <c r="BP14555" s="3"/>
    </row>
    <row r="14556" spans="1:68" x14ac:dyDescent="0.25">
      <c r="A14556" s="1"/>
      <c r="B14556" s="2"/>
      <c r="BJ14556" s="3"/>
      <c r="BL14556" s="3"/>
      <c r="BN14556" s="3"/>
      <c r="BP14556" s="3"/>
    </row>
    <row r="14557" spans="1:68" x14ac:dyDescent="0.25">
      <c r="A14557" s="1"/>
      <c r="B14557" s="2"/>
      <c r="BJ14557" s="3"/>
      <c r="BL14557" s="3"/>
      <c r="BN14557" s="3"/>
      <c r="BP14557" s="3"/>
    </row>
    <row r="14558" spans="1:68" x14ac:dyDescent="0.25">
      <c r="A14558" s="1"/>
      <c r="B14558" s="2"/>
      <c r="BJ14558" s="3"/>
      <c r="BL14558" s="3"/>
      <c r="BN14558" s="3"/>
      <c r="BP14558" s="3"/>
    </row>
    <row r="14559" spans="1:68" x14ac:dyDescent="0.25">
      <c r="A14559" s="1"/>
      <c r="B14559" s="2"/>
      <c r="BJ14559" s="3"/>
      <c r="BL14559" s="3"/>
      <c r="BN14559" s="3"/>
      <c r="BP14559" s="3"/>
    </row>
    <row r="14560" spans="1:68" x14ac:dyDescent="0.25">
      <c r="A14560" s="1"/>
      <c r="B14560" s="2"/>
      <c r="BJ14560" s="3"/>
      <c r="BL14560" s="3"/>
      <c r="BN14560" s="3"/>
      <c r="BP14560" s="3"/>
    </row>
    <row r="14561" spans="1:68" x14ac:dyDescent="0.25">
      <c r="A14561" s="1"/>
      <c r="B14561" s="2"/>
      <c r="BJ14561" s="3"/>
      <c r="BL14561" s="3"/>
      <c r="BN14561" s="3"/>
      <c r="BP14561" s="3"/>
    </row>
    <row r="14562" spans="1:68" x14ac:dyDescent="0.25">
      <c r="A14562" s="1"/>
      <c r="B14562" s="2"/>
      <c r="BJ14562" s="3"/>
      <c r="BL14562" s="3"/>
      <c r="BN14562" s="3"/>
      <c r="BP14562" s="3"/>
    </row>
    <row r="14563" spans="1:68" x14ac:dyDescent="0.25">
      <c r="A14563" s="1"/>
      <c r="B14563" s="2"/>
      <c r="BJ14563" s="3"/>
      <c r="BL14563" s="3"/>
      <c r="BN14563" s="3"/>
      <c r="BP14563" s="3"/>
    </row>
    <row r="14564" spans="1:68" x14ac:dyDescent="0.25">
      <c r="A14564" s="1"/>
      <c r="B14564" s="2"/>
      <c r="BJ14564" s="3"/>
      <c r="BL14564" s="3"/>
      <c r="BN14564" s="3"/>
      <c r="BP14564" s="3"/>
    </row>
    <row r="14565" spans="1:68" x14ac:dyDescent="0.25">
      <c r="A14565" s="1"/>
      <c r="B14565" s="2"/>
      <c r="BJ14565" s="3"/>
      <c r="BL14565" s="3"/>
      <c r="BN14565" s="3"/>
      <c r="BP14565" s="3"/>
    </row>
    <row r="14566" spans="1:68" x14ac:dyDescent="0.25">
      <c r="A14566" s="1"/>
      <c r="B14566" s="2"/>
      <c r="BJ14566" s="3"/>
      <c r="BL14566" s="3"/>
      <c r="BN14566" s="3"/>
      <c r="BP14566" s="3"/>
    </row>
    <row r="14567" spans="1:68" x14ac:dyDescent="0.25">
      <c r="A14567" s="1"/>
      <c r="B14567" s="2"/>
      <c r="BJ14567" s="3"/>
      <c r="BL14567" s="3"/>
      <c r="BN14567" s="3"/>
      <c r="BP14567" s="3"/>
    </row>
    <row r="14568" spans="1:68" x14ac:dyDescent="0.25">
      <c r="A14568" s="1"/>
      <c r="B14568" s="2"/>
      <c r="BJ14568" s="3"/>
      <c r="BL14568" s="3"/>
      <c r="BN14568" s="3"/>
      <c r="BP14568" s="3"/>
    </row>
    <row r="14569" spans="1:68" x14ac:dyDescent="0.25">
      <c r="A14569" s="1"/>
      <c r="B14569" s="2"/>
      <c r="BJ14569" s="3"/>
      <c r="BL14569" s="3"/>
      <c r="BN14569" s="3"/>
      <c r="BP14569" s="3"/>
    </row>
    <row r="14570" spans="1:68" x14ac:dyDescent="0.25">
      <c r="A14570" s="1"/>
      <c r="B14570" s="2"/>
      <c r="BJ14570" s="3"/>
      <c r="BL14570" s="3"/>
      <c r="BN14570" s="3"/>
      <c r="BP14570" s="3"/>
    </row>
    <row r="14571" spans="1:68" x14ac:dyDescent="0.25">
      <c r="A14571" s="1"/>
      <c r="B14571" s="2"/>
      <c r="BJ14571" s="3"/>
      <c r="BL14571" s="3"/>
      <c r="BN14571" s="3"/>
      <c r="BP14571" s="3"/>
    </row>
    <row r="14572" spans="1:68" x14ac:dyDescent="0.25">
      <c r="A14572" s="1"/>
      <c r="B14572" s="2"/>
      <c r="BJ14572" s="3"/>
      <c r="BL14572" s="3"/>
      <c r="BN14572" s="3"/>
      <c r="BP14572" s="3"/>
    </row>
    <row r="14573" spans="1:68" x14ac:dyDescent="0.25">
      <c r="A14573" s="1"/>
      <c r="B14573" s="2"/>
      <c r="BJ14573" s="3"/>
      <c r="BL14573" s="3"/>
      <c r="BN14573" s="3"/>
      <c r="BP14573" s="3"/>
    </row>
    <row r="14574" spans="1:68" x14ac:dyDescent="0.25">
      <c r="A14574" s="1"/>
      <c r="B14574" s="2"/>
      <c r="BJ14574" s="3"/>
      <c r="BL14574" s="3"/>
      <c r="BN14574" s="3"/>
      <c r="BP14574" s="3"/>
    </row>
    <row r="14575" spans="1:68" x14ac:dyDescent="0.25">
      <c r="A14575" s="1"/>
      <c r="B14575" s="2"/>
      <c r="BJ14575" s="3"/>
      <c r="BL14575" s="3"/>
      <c r="BN14575" s="3"/>
      <c r="BP14575" s="3"/>
    </row>
    <row r="14576" spans="1:68" x14ac:dyDescent="0.25">
      <c r="A14576" s="1"/>
      <c r="B14576" s="2"/>
      <c r="BJ14576" s="3"/>
      <c r="BL14576" s="3"/>
      <c r="BN14576" s="3"/>
      <c r="BP14576" s="3"/>
    </row>
    <row r="14577" spans="1:68" x14ac:dyDescent="0.25">
      <c r="A14577" s="1"/>
      <c r="B14577" s="2"/>
      <c r="BJ14577" s="3"/>
      <c r="BL14577" s="3"/>
      <c r="BN14577" s="3"/>
      <c r="BP14577" s="3"/>
    </row>
    <row r="14578" spans="1:68" x14ac:dyDescent="0.25">
      <c r="A14578" s="1"/>
      <c r="B14578" s="2"/>
      <c r="BJ14578" s="3"/>
      <c r="BL14578" s="3"/>
      <c r="BN14578" s="3"/>
      <c r="BP14578" s="3"/>
    </row>
    <row r="14579" spans="1:68" x14ac:dyDescent="0.25">
      <c r="A14579" s="1"/>
      <c r="B14579" s="2"/>
      <c r="BJ14579" s="3"/>
      <c r="BL14579" s="3"/>
      <c r="BN14579" s="3"/>
      <c r="BP14579" s="3"/>
    </row>
    <row r="14580" spans="1:68" x14ac:dyDescent="0.25">
      <c r="A14580" s="1"/>
      <c r="B14580" s="2"/>
      <c r="BJ14580" s="3"/>
      <c r="BL14580" s="3"/>
      <c r="BN14580" s="3"/>
      <c r="BP14580" s="3"/>
    </row>
    <row r="14581" spans="1:68" x14ac:dyDescent="0.25">
      <c r="A14581" s="1"/>
      <c r="B14581" s="2"/>
      <c r="BJ14581" s="3"/>
      <c r="BL14581" s="3"/>
      <c r="BN14581" s="3"/>
      <c r="BP14581" s="3"/>
    </row>
    <row r="14582" spans="1:68" x14ac:dyDescent="0.25">
      <c r="A14582" s="1"/>
      <c r="B14582" s="2"/>
      <c r="BJ14582" s="3"/>
      <c r="BL14582" s="3"/>
      <c r="BN14582" s="3"/>
      <c r="BP14582" s="3"/>
    </row>
    <row r="14583" spans="1:68" x14ac:dyDescent="0.25">
      <c r="A14583" s="1"/>
      <c r="B14583" s="2"/>
      <c r="BJ14583" s="3"/>
      <c r="BL14583" s="3"/>
      <c r="BN14583" s="3"/>
      <c r="BP14583" s="3"/>
    </row>
    <row r="14584" spans="1:68" x14ac:dyDescent="0.25">
      <c r="A14584" s="1"/>
      <c r="B14584" s="2"/>
      <c r="BJ14584" s="3"/>
      <c r="BL14584" s="3"/>
      <c r="BN14584" s="3"/>
      <c r="BP14584" s="3"/>
    </row>
    <row r="14585" spans="1:68" x14ac:dyDescent="0.25">
      <c r="A14585" s="1"/>
      <c r="B14585" s="2"/>
      <c r="BJ14585" s="3"/>
      <c r="BL14585" s="3"/>
      <c r="BN14585" s="3"/>
      <c r="BP14585" s="3"/>
    </row>
    <row r="14586" spans="1:68" x14ac:dyDescent="0.25">
      <c r="A14586" s="1"/>
      <c r="B14586" s="2"/>
      <c r="BJ14586" s="3"/>
      <c r="BL14586" s="3"/>
      <c r="BN14586" s="3"/>
      <c r="BP14586" s="3"/>
    </row>
    <row r="14587" spans="1:68" x14ac:dyDescent="0.25">
      <c r="A14587" s="1"/>
      <c r="B14587" s="2"/>
      <c r="BJ14587" s="3"/>
      <c r="BL14587" s="3"/>
      <c r="BN14587" s="3"/>
      <c r="BP14587" s="3"/>
    </row>
    <row r="14588" spans="1:68" x14ac:dyDescent="0.25">
      <c r="A14588" s="1"/>
      <c r="B14588" s="2"/>
      <c r="BJ14588" s="3"/>
      <c r="BL14588" s="3"/>
      <c r="BN14588" s="3"/>
      <c r="BP14588" s="3"/>
    </row>
    <row r="14589" spans="1:68" x14ac:dyDescent="0.25">
      <c r="A14589" s="1"/>
      <c r="B14589" s="2"/>
      <c r="BJ14589" s="3"/>
      <c r="BL14589" s="3"/>
      <c r="BN14589" s="3"/>
      <c r="BP14589" s="3"/>
    </row>
    <row r="14590" spans="1:68" x14ac:dyDescent="0.25">
      <c r="A14590" s="1"/>
      <c r="B14590" s="2"/>
      <c r="BJ14590" s="3"/>
      <c r="BL14590" s="3"/>
      <c r="BN14590" s="3"/>
      <c r="BP14590" s="3"/>
    </row>
    <row r="14591" spans="1:68" x14ac:dyDescent="0.25">
      <c r="A14591" s="1"/>
      <c r="B14591" s="2"/>
      <c r="BJ14591" s="3"/>
      <c r="BL14591" s="3"/>
      <c r="BN14591" s="3"/>
      <c r="BP14591" s="3"/>
    </row>
    <row r="14592" spans="1:68" x14ac:dyDescent="0.25">
      <c r="A14592" s="1"/>
      <c r="B14592" s="2"/>
      <c r="BJ14592" s="3"/>
      <c r="BL14592" s="3"/>
      <c r="BN14592" s="3"/>
      <c r="BP14592" s="3"/>
    </row>
    <row r="14593" spans="1:68" x14ac:dyDescent="0.25">
      <c r="A14593" s="1"/>
      <c r="B14593" s="2"/>
      <c r="BJ14593" s="3"/>
      <c r="BL14593" s="3"/>
      <c r="BN14593" s="3"/>
      <c r="BP14593" s="3"/>
    </row>
    <row r="14594" spans="1:68" x14ac:dyDescent="0.25">
      <c r="A14594" s="1"/>
      <c r="B14594" s="2"/>
      <c r="BJ14594" s="3"/>
      <c r="BL14594" s="3"/>
      <c r="BN14594" s="3"/>
      <c r="BP14594" s="3"/>
    </row>
    <row r="14595" spans="1:68" x14ac:dyDescent="0.25">
      <c r="A14595" s="1"/>
      <c r="B14595" s="2"/>
      <c r="BJ14595" s="3"/>
      <c r="BL14595" s="3"/>
      <c r="BN14595" s="3"/>
      <c r="BP14595" s="3"/>
    </row>
    <row r="14596" spans="1:68" x14ac:dyDescent="0.25">
      <c r="A14596" s="1"/>
      <c r="B14596" s="2"/>
      <c r="BJ14596" s="3"/>
      <c r="BL14596" s="3"/>
      <c r="BN14596" s="3"/>
      <c r="BP14596" s="3"/>
    </row>
    <row r="14597" spans="1:68" x14ac:dyDescent="0.25">
      <c r="A14597" s="1"/>
      <c r="B14597" s="2"/>
      <c r="BJ14597" s="3"/>
      <c r="BL14597" s="3"/>
      <c r="BN14597" s="3"/>
      <c r="BP14597" s="3"/>
    </row>
    <row r="14598" spans="1:68" x14ac:dyDescent="0.25">
      <c r="A14598" s="1"/>
      <c r="B14598" s="2"/>
      <c r="BJ14598" s="3"/>
      <c r="BL14598" s="3"/>
      <c r="BN14598" s="3"/>
      <c r="BP14598" s="3"/>
    </row>
    <row r="14599" spans="1:68" x14ac:dyDescent="0.25">
      <c r="A14599" s="1"/>
      <c r="B14599" s="2"/>
      <c r="BJ14599" s="3"/>
      <c r="BL14599" s="3"/>
      <c r="BN14599" s="3"/>
      <c r="BP14599" s="3"/>
    </row>
    <row r="14600" spans="1:68" x14ac:dyDescent="0.25">
      <c r="A14600" s="1"/>
      <c r="B14600" s="2"/>
      <c r="BJ14600" s="3"/>
      <c r="BL14600" s="3"/>
      <c r="BN14600" s="3"/>
      <c r="BP14600" s="3"/>
    </row>
    <row r="14601" spans="1:68" x14ac:dyDescent="0.25">
      <c r="A14601" s="1"/>
      <c r="B14601" s="2"/>
      <c r="BJ14601" s="3"/>
      <c r="BL14601" s="3"/>
      <c r="BN14601" s="3"/>
      <c r="BP14601" s="3"/>
    </row>
    <row r="14602" spans="1:68" x14ac:dyDescent="0.25">
      <c r="A14602" s="1"/>
      <c r="B14602" s="2"/>
      <c r="BJ14602" s="3"/>
      <c r="BL14602" s="3"/>
      <c r="BN14602" s="3"/>
      <c r="BP14602" s="3"/>
    </row>
    <row r="14603" spans="1:68" x14ac:dyDescent="0.25">
      <c r="A14603" s="1"/>
      <c r="B14603" s="2"/>
      <c r="BJ14603" s="3"/>
      <c r="BL14603" s="3"/>
      <c r="BN14603" s="3"/>
      <c r="BP14603" s="3"/>
    </row>
    <row r="14604" spans="1:68" x14ac:dyDescent="0.25">
      <c r="A14604" s="1"/>
      <c r="B14604" s="2"/>
      <c r="BJ14604" s="3"/>
      <c r="BL14604" s="3"/>
      <c r="BN14604" s="3"/>
      <c r="BP14604" s="3"/>
    </row>
    <row r="14605" spans="1:68" x14ac:dyDescent="0.25">
      <c r="A14605" s="1"/>
      <c r="B14605" s="2"/>
      <c r="BJ14605" s="3"/>
      <c r="BL14605" s="3"/>
      <c r="BN14605" s="3"/>
      <c r="BP14605" s="3"/>
    </row>
    <row r="14606" spans="1:68" x14ac:dyDescent="0.25">
      <c r="A14606" s="1"/>
      <c r="B14606" s="2"/>
      <c r="BJ14606" s="3"/>
      <c r="BL14606" s="3"/>
      <c r="BN14606" s="3"/>
      <c r="BP14606" s="3"/>
    </row>
    <row r="14607" spans="1:68" x14ac:dyDescent="0.25">
      <c r="A14607" s="1"/>
      <c r="B14607" s="2"/>
      <c r="BJ14607" s="3"/>
      <c r="BL14607" s="3"/>
      <c r="BN14607" s="3"/>
      <c r="BP14607" s="3"/>
    </row>
    <row r="14608" spans="1:68" x14ac:dyDescent="0.25">
      <c r="A14608" s="1"/>
      <c r="B14608" s="2"/>
      <c r="BJ14608" s="3"/>
      <c r="BL14608" s="3"/>
      <c r="BN14608" s="3"/>
      <c r="BP14608" s="3"/>
    </row>
    <row r="14609" spans="1:68" x14ac:dyDescent="0.25">
      <c r="A14609" s="1"/>
      <c r="B14609" s="2"/>
      <c r="BJ14609" s="3"/>
      <c r="BL14609" s="3"/>
      <c r="BN14609" s="3"/>
      <c r="BP14609" s="3"/>
    </row>
    <row r="14610" spans="1:68" x14ac:dyDescent="0.25">
      <c r="A14610" s="1"/>
      <c r="B14610" s="2"/>
      <c r="BJ14610" s="3"/>
      <c r="BL14610" s="3"/>
      <c r="BN14610" s="3"/>
      <c r="BP14610" s="3"/>
    </row>
    <row r="14611" spans="1:68" x14ac:dyDescent="0.25">
      <c r="A14611" s="1"/>
      <c r="B14611" s="2"/>
      <c r="BJ14611" s="3"/>
      <c r="BL14611" s="3"/>
      <c r="BN14611" s="3"/>
      <c r="BP14611" s="3"/>
    </row>
    <row r="14612" spans="1:68" x14ac:dyDescent="0.25">
      <c r="A14612" s="1"/>
      <c r="B14612" s="2"/>
      <c r="BJ14612" s="3"/>
      <c r="BL14612" s="3"/>
      <c r="BN14612" s="3"/>
      <c r="BP14612" s="3"/>
    </row>
    <row r="14613" spans="1:68" x14ac:dyDescent="0.25">
      <c r="A14613" s="1"/>
      <c r="B14613" s="2"/>
      <c r="BJ14613" s="3"/>
      <c r="BL14613" s="3"/>
      <c r="BN14613" s="3"/>
      <c r="BP14613" s="3"/>
    </row>
    <row r="14614" spans="1:68" x14ac:dyDescent="0.25">
      <c r="A14614" s="1"/>
      <c r="B14614" s="2"/>
      <c r="BJ14614" s="3"/>
      <c r="BL14614" s="3"/>
      <c r="BN14614" s="3"/>
      <c r="BP14614" s="3"/>
    </row>
    <row r="14615" spans="1:68" x14ac:dyDescent="0.25">
      <c r="A14615" s="1"/>
      <c r="B14615" s="2"/>
      <c r="BJ14615" s="3"/>
      <c r="BL14615" s="3"/>
      <c r="BN14615" s="3"/>
      <c r="BP14615" s="3"/>
    </row>
    <row r="14616" spans="1:68" x14ac:dyDescent="0.25">
      <c r="A14616" s="1"/>
      <c r="B14616" s="2"/>
      <c r="BJ14616" s="3"/>
      <c r="BL14616" s="3"/>
      <c r="BN14616" s="3"/>
      <c r="BP14616" s="3"/>
    </row>
    <row r="14617" spans="1:68" x14ac:dyDescent="0.25">
      <c r="A14617" s="1"/>
      <c r="B14617" s="2"/>
      <c r="BJ14617" s="3"/>
      <c r="BL14617" s="3"/>
      <c r="BN14617" s="3"/>
      <c r="BP14617" s="3"/>
    </row>
    <row r="14618" spans="1:68" x14ac:dyDescent="0.25">
      <c r="A14618" s="1"/>
      <c r="B14618" s="2"/>
      <c r="BJ14618" s="3"/>
      <c r="BL14618" s="3"/>
      <c r="BN14618" s="3"/>
      <c r="BP14618" s="3"/>
    </row>
    <row r="14619" spans="1:68" x14ac:dyDescent="0.25">
      <c r="A14619" s="1"/>
      <c r="B14619" s="2"/>
      <c r="BJ14619" s="3"/>
      <c r="BL14619" s="3"/>
      <c r="BN14619" s="3"/>
      <c r="BP14619" s="3"/>
    </row>
    <row r="14620" spans="1:68" x14ac:dyDescent="0.25">
      <c r="A14620" s="1"/>
      <c r="B14620" s="2"/>
      <c r="BJ14620" s="3"/>
      <c r="BL14620" s="3"/>
      <c r="BN14620" s="3"/>
      <c r="BP14620" s="3"/>
    </row>
    <row r="14621" spans="1:68" x14ac:dyDescent="0.25">
      <c r="A14621" s="1"/>
      <c r="B14621" s="2"/>
      <c r="BJ14621" s="3"/>
      <c r="BL14621" s="3"/>
      <c r="BN14621" s="3"/>
      <c r="BP14621" s="3"/>
    </row>
    <row r="14622" spans="1:68" x14ac:dyDescent="0.25">
      <c r="A14622" s="1"/>
      <c r="B14622" s="2"/>
      <c r="BJ14622" s="3"/>
      <c r="BL14622" s="3"/>
      <c r="BN14622" s="3"/>
      <c r="BP14622" s="3"/>
    </row>
    <row r="14623" spans="1:68" x14ac:dyDescent="0.25">
      <c r="A14623" s="1"/>
      <c r="B14623" s="2"/>
      <c r="BJ14623" s="3"/>
      <c r="BL14623" s="3"/>
      <c r="BN14623" s="3"/>
      <c r="BP14623" s="3"/>
    </row>
    <row r="14624" spans="1:68" x14ac:dyDescent="0.25">
      <c r="A14624" s="1"/>
      <c r="B14624" s="2"/>
      <c r="BJ14624" s="3"/>
      <c r="BL14624" s="3"/>
      <c r="BN14624" s="3"/>
      <c r="BP14624" s="3"/>
    </row>
    <row r="14625" spans="1:68" x14ac:dyDescent="0.25">
      <c r="A14625" s="1"/>
      <c r="B14625" s="2"/>
      <c r="BJ14625" s="3"/>
      <c r="BL14625" s="3"/>
      <c r="BN14625" s="3"/>
      <c r="BP14625" s="3"/>
    </row>
    <row r="14626" spans="1:68" x14ac:dyDescent="0.25">
      <c r="A14626" s="1"/>
      <c r="B14626" s="2"/>
      <c r="BJ14626" s="3"/>
      <c r="BL14626" s="3"/>
      <c r="BN14626" s="3"/>
      <c r="BP14626" s="3"/>
    </row>
    <row r="14627" spans="1:68" x14ac:dyDescent="0.25">
      <c r="A14627" s="1"/>
      <c r="B14627" s="2"/>
      <c r="BJ14627" s="3"/>
      <c r="BL14627" s="3"/>
      <c r="BN14627" s="3"/>
      <c r="BP14627" s="3"/>
    </row>
    <row r="14628" spans="1:68" x14ac:dyDescent="0.25">
      <c r="A14628" s="1"/>
      <c r="B14628" s="2"/>
      <c r="BJ14628" s="3"/>
      <c r="BL14628" s="3"/>
      <c r="BN14628" s="3"/>
      <c r="BP14628" s="3"/>
    </row>
    <row r="14629" spans="1:68" x14ac:dyDescent="0.25">
      <c r="A14629" s="1"/>
      <c r="B14629" s="2"/>
      <c r="BJ14629" s="3"/>
      <c r="BL14629" s="3"/>
      <c r="BN14629" s="3"/>
      <c r="BP14629" s="3"/>
    </row>
    <row r="14630" spans="1:68" x14ac:dyDescent="0.25">
      <c r="A14630" s="1"/>
      <c r="B14630" s="2"/>
      <c r="BJ14630" s="3"/>
      <c r="BL14630" s="3"/>
      <c r="BN14630" s="3"/>
      <c r="BP14630" s="3"/>
    </row>
    <row r="14631" spans="1:68" x14ac:dyDescent="0.25">
      <c r="A14631" s="1"/>
      <c r="B14631" s="2"/>
      <c r="BJ14631" s="3"/>
      <c r="BL14631" s="3"/>
      <c r="BN14631" s="3"/>
      <c r="BP14631" s="3"/>
    </row>
    <row r="14632" spans="1:68" x14ac:dyDescent="0.25">
      <c r="A14632" s="1"/>
      <c r="B14632" s="2"/>
      <c r="BJ14632" s="3"/>
      <c r="BL14632" s="3"/>
      <c r="BN14632" s="3"/>
      <c r="BP14632" s="3"/>
    </row>
    <row r="14633" spans="1:68" x14ac:dyDescent="0.25">
      <c r="A14633" s="1"/>
      <c r="B14633" s="2"/>
      <c r="BJ14633" s="3"/>
      <c r="BL14633" s="3"/>
      <c r="BN14633" s="3"/>
      <c r="BP14633" s="3"/>
    </row>
    <row r="14634" spans="1:68" x14ac:dyDescent="0.25">
      <c r="A14634" s="1"/>
      <c r="B14634" s="2"/>
      <c r="BJ14634" s="3"/>
      <c r="BL14634" s="3"/>
      <c r="BN14634" s="3"/>
      <c r="BP14634" s="3"/>
    </row>
    <row r="14635" spans="1:68" x14ac:dyDescent="0.25">
      <c r="A14635" s="1"/>
      <c r="B14635" s="2"/>
      <c r="BJ14635" s="3"/>
      <c r="BL14635" s="3"/>
      <c r="BN14635" s="3"/>
      <c r="BP14635" s="3"/>
    </row>
    <row r="14636" spans="1:68" x14ac:dyDescent="0.25">
      <c r="A14636" s="1"/>
      <c r="B14636" s="2"/>
      <c r="BJ14636" s="3"/>
      <c r="BL14636" s="3"/>
      <c r="BN14636" s="3"/>
      <c r="BP14636" s="3"/>
    </row>
    <row r="14637" spans="1:68" x14ac:dyDescent="0.25">
      <c r="A14637" s="1"/>
      <c r="B14637" s="2"/>
      <c r="BJ14637" s="3"/>
      <c r="BL14637" s="3"/>
      <c r="BN14637" s="3"/>
      <c r="BP14637" s="3"/>
    </row>
    <row r="14638" spans="1:68" x14ac:dyDescent="0.25">
      <c r="A14638" s="1"/>
      <c r="B14638" s="2"/>
      <c r="BJ14638" s="3"/>
      <c r="BL14638" s="3"/>
      <c r="BN14638" s="3"/>
      <c r="BP14638" s="3"/>
    </row>
    <row r="14639" spans="1:68" x14ac:dyDescent="0.25">
      <c r="A14639" s="1"/>
      <c r="B14639" s="2"/>
      <c r="BJ14639" s="3"/>
      <c r="BL14639" s="3"/>
      <c r="BN14639" s="3"/>
      <c r="BP14639" s="3"/>
    </row>
    <row r="14640" spans="1:68" x14ac:dyDescent="0.25">
      <c r="A14640" s="1"/>
      <c r="B14640" s="2"/>
      <c r="BJ14640" s="3"/>
      <c r="BL14640" s="3"/>
      <c r="BN14640" s="3"/>
      <c r="BP14640" s="3"/>
    </row>
    <row r="14641" spans="1:68" x14ac:dyDescent="0.25">
      <c r="A14641" s="1"/>
      <c r="B14641" s="2"/>
      <c r="BJ14641" s="3"/>
      <c r="BL14641" s="3"/>
      <c r="BN14641" s="3"/>
      <c r="BP14641" s="3"/>
    </row>
    <row r="14642" spans="1:68" x14ac:dyDescent="0.25">
      <c r="A14642" s="1"/>
      <c r="B14642" s="2"/>
      <c r="BJ14642" s="3"/>
      <c r="BL14642" s="3"/>
      <c r="BN14642" s="3"/>
      <c r="BP14642" s="3"/>
    </row>
    <row r="14643" spans="1:68" x14ac:dyDescent="0.25">
      <c r="A14643" s="1"/>
      <c r="B14643" s="2"/>
      <c r="BJ14643" s="3"/>
      <c r="BL14643" s="3"/>
      <c r="BN14643" s="3"/>
      <c r="BP14643" s="3"/>
    </row>
    <row r="14644" spans="1:68" x14ac:dyDescent="0.25">
      <c r="A14644" s="1"/>
      <c r="B14644" s="2"/>
      <c r="BJ14644" s="3"/>
      <c r="BL14644" s="3"/>
      <c r="BN14644" s="3"/>
      <c r="BP14644" s="3"/>
    </row>
    <row r="14645" spans="1:68" x14ac:dyDescent="0.25">
      <c r="A14645" s="1"/>
      <c r="B14645" s="2"/>
      <c r="BJ14645" s="3"/>
      <c r="BL14645" s="3"/>
      <c r="BN14645" s="3"/>
      <c r="BP14645" s="3"/>
    </row>
    <row r="14646" spans="1:68" x14ac:dyDescent="0.25">
      <c r="A14646" s="1"/>
      <c r="B14646" s="2"/>
      <c r="BJ14646" s="3"/>
      <c r="BL14646" s="3"/>
      <c r="BN14646" s="3"/>
      <c r="BP14646" s="3"/>
    </row>
    <row r="14647" spans="1:68" x14ac:dyDescent="0.25">
      <c r="A14647" s="1"/>
      <c r="B14647" s="2"/>
      <c r="BJ14647" s="3"/>
      <c r="BL14647" s="3"/>
      <c r="BN14647" s="3"/>
      <c r="BP14647" s="3"/>
    </row>
    <row r="14648" spans="1:68" x14ac:dyDescent="0.25">
      <c r="A14648" s="1"/>
      <c r="B14648" s="2"/>
      <c r="BJ14648" s="3"/>
      <c r="BL14648" s="3"/>
      <c r="BN14648" s="3"/>
      <c r="BP14648" s="3"/>
    </row>
    <row r="14649" spans="1:68" x14ac:dyDescent="0.25">
      <c r="A14649" s="1"/>
      <c r="B14649" s="2"/>
      <c r="BJ14649" s="3"/>
      <c r="BL14649" s="3"/>
      <c r="BN14649" s="3"/>
      <c r="BP14649" s="3"/>
    </row>
    <row r="14650" spans="1:68" x14ac:dyDescent="0.25">
      <c r="A14650" s="1"/>
      <c r="B14650" s="2"/>
      <c r="BJ14650" s="3"/>
      <c r="BL14650" s="3"/>
      <c r="BN14650" s="3"/>
      <c r="BP14650" s="3"/>
    </row>
    <row r="14651" spans="1:68" x14ac:dyDescent="0.25">
      <c r="A14651" s="1"/>
      <c r="B14651" s="2"/>
      <c r="BJ14651" s="3"/>
      <c r="BL14651" s="3"/>
      <c r="BN14651" s="3"/>
      <c r="BP14651" s="3"/>
    </row>
    <row r="14652" spans="1:68" x14ac:dyDescent="0.25">
      <c r="A14652" s="1"/>
      <c r="B14652" s="2"/>
      <c r="BJ14652" s="3"/>
      <c r="BL14652" s="3"/>
      <c r="BN14652" s="3"/>
      <c r="BP14652" s="3"/>
    </row>
    <row r="14653" spans="1:68" x14ac:dyDescent="0.25">
      <c r="A14653" s="1"/>
      <c r="B14653" s="2"/>
      <c r="BJ14653" s="3"/>
      <c r="BL14653" s="3"/>
      <c r="BN14653" s="3"/>
      <c r="BP14653" s="3"/>
    </row>
    <row r="14654" spans="1:68" x14ac:dyDescent="0.25">
      <c r="A14654" s="1"/>
      <c r="B14654" s="2"/>
      <c r="BJ14654" s="3"/>
      <c r="BL14654" s="3"/>
      <c r="BN14654" s="3"/>
      <c r="BP14654" s="3"/>
    </row>
    <row r="14655" spans="1:68" x14ac:dyDescent="0.25">
      <c r="A14655" s="1"/>
      <c r="B14655" s="2"/>
      <c r="BJ14655" s="3"/>
      <c r="BL14655" s="3"/>
      <c r="BN14655" s="3"/>
      <c r="BP14655" s="3"/>
    </row>
    <row r="14656" spans="1:68" x14ac:dyDescent="0.25">
      <c r="A14656" s="1"/>
      <c r="B14656" s="2"/>
      <c r="BJ14656" s="3"/>
      <c r="BL14656" s="3"/>
      <c r="BN14656" s="3"/>
      <c r="BP14656" s="3"/>
    </row>
    <row r="14657" spans="1:68" x14ac:dyDescent="0.25">
      <c r="A14657" s="1"/>
      <c r="B14657" s="2"/>
      <c r="BJ14657" s="3"/>
      <c r="BL14657" s="3"/>
      <c r="BN14657" s="3"/>
      <c r="BP14657" s="3"/>
    </row>
    <row r="14658" spans="1:68" x14ac:dyDescent="0.25">
      <c r="A14658" s="1"/>
      <c r="B14658" s="2"/>
      <c r="BJ14658" s="3"/>
      <c r="BL14658" s="3"/>
      <c r="BN14658" s="3"/>
      <c r="BP14658" s="3"/>
    </row>
    <row r="14659" spans="1:68" x14ac:dyDescent="0.25">
      <c r="A14659" s="1"/>
      <c r="B14659" s="2"/>
      <c r="BJ14659" s="3"/>
      <c r="BL14659" s="3"/>
      <c r="BN14659" s="3"/>
      <c r="BP14659" s="3"/>
    </row>
    <row r="14660" spans="1:68" x14ac:dyDescent="0.25">
      <c r="A14660" s="1"/>
      <c r="B14660" s="2"/>
      <c r="BJ14660" s="3"/>
      <c r="BL14660" s="3"/>
      <c r="BN14660" s="3"/>
      <c r="BP14660" s="3"/>
    </row>
    <row r="14661" spans="1:68" x14ac:dyDescent="0.25">
      <c r="A14661" s="1"/>
      <c r="B14661" s="2"/>
      <c r="BJ14661" s="3"/>
      <c r="BL14661" s="3"/>
      <c r="BN14661" s="3"/>
      <c r="BP14661" s="3"/>
    </row>
    <row r="14662" spans="1:68" x14ac:dyDescent="0.25">
      <c r="A14662" s="1"/>
      <c r="B14662" s="2"/>
      <c r="BJ14662" s="3"/>
      <c r="BL14662" s="3"/>
      <c r="BN14662" s="3"/>
      <c r="BP14662" s="3"/>
    </row>
    <row r="14663" spans="1:68" x14ac:dyDescent="0.25">
      <c r="A14663" s="1"/>
      <c r="B14663" s="2"/>
      <c r="BJ14663" s="3"/>
      <c r="BL14663" s="3"/>
      <c r="BN14663" s="3"/>
      <c r="BP14663" s="3"/>
    </row>
    <row r="14664" spans="1:68" x14ac:dyDescent="0.25">
      <c r="A14664" s="1"/>
      <c r="B14664" s="2"/>
      <c r="BJ14664" s="3"/>
      <c r="BL14664" s="3"/>
      <c r="BN14664" s="3"/>
      <c r="BP14664" s="3"/>
    </row>
    <row r="14665" spans="1:68" x14ac:dyDescent="0.25">
      <c r="A14665" s="1"/>
      <c r="B14665" s="2"/>
      <c r="BJ14665" s="3"/>
      <c r="BL14665" s="3"/>
      <c r="BN14665" s="3"/>
      <c r="BP14665" s="3"/>
    </row>
    <row r="14666" spans="1:68" x14ac:dyDescent="0.25">
      <c r="A14666" s="1"/>
      <c r="B14666" s="2"/>
      <c r="BJ14666" s="3"/>
      <c r="BL14666" s="3"/>
      <c r="BN14666" s="3"/>
      <c r="BP14666" s="3"/>
    </row>
    <row r="14667" spans="1:68" x14ac:dyDescent="0.25">
      <c r="A14667" s="1"/>
      <c r="B14667" s="2"/>
      <c r="BJ14667" s="3"/>
      <c r="BL14667" s="3"/>
      <c r="BN14667" s="3"/>
      <c r="BP14667" s="3"/>
    </row>
    <row r="14668" spans="1:68" x14ac:dyDescent="0.25">
      <c r="A14668" s="1"/>
      <c r="B14668" s="2"/>
      <c r="BJ14668" s="3"/>
      <c r="BL14668" s="3"/>
      <c r="BN14668" s="3"/>
      <c r="BP14668" s="3"/>
    </row>
    <row r="14669" spans="1:68" x14ac:dyDescent="0.25">
      <c r="A14669" s="1"/>
      <c r="B14669" s="2"/>
      <c r="BJ14669" s="3"/>
      <c r="BL14669" s="3"/>
      <c r="BN14669" s="3"/>
      <c r="BP14669" s="3"/>
    </row>
    <row r="14670" spans="1:68" x14ac:dyDescent="0.25">
      <c r="A14670" s="1"/>
      <c r="B14670" s="2"/>
      <c r="BJ14670" s="3"/>
      <c r="BL14670" s="3"/>
      <c r="BN14670" s="3"/>
      <c r="BP14670" s="3"/>
    </row>
    <row r="14671" spans="1:68" x14ac:dyDescent="0.25">
      <c r="A14671" s="1"/>
      <c r="B14671" s="2"/>
      <c r="BJ14671" s="3"/>
      <c r="BL14671" s="3"/>
      <c r="BN14671" s="3"/>
      <c r="BP14671" s="3"/>
    </row>
    <row r="14672" spans="1:68" x14ac:dyDescent="0.25">
      <c r="A14672" s="1"/>
      <c r="B14672" s="2"/>
      <c r="BJ14672" s="3"/>
      <c r="BL14672" s="3"/>
      <c r="BN14672" s="3"/>
      <c r="BP14672" s="3"/>
    </row>
    <row r="14673" spans="1:68" x14ac:dyDescent="0.25">
      <c r="A14673" s="1"/>
      <c r="B14673" s="2"/>
      <c r="BJ14673" s="3"/>
      <c r="BL14673" s="3"/>
      <c r="BN14673" s="3"/>
      <c r="BP14673" s="3"/>
    </row>
    <row r="14674" spans="1:68" x14ac:dyDescent="0.25">
      <c r="A14674" s="1"/>
      <c r="B14674" s="2"/>
      <c r="BJ14674" s="3"/>
      <c r="BL14674" s="3"/>
      <c r="BN14674" s="3"/>
      <c r="BP14674" s="3"/>
    </row>
    <row r="14675" spans="1:68" x14ac:dyDescent="0.25">
      <c r="A14675" s="1"/>
      <c r="B14675" s="2"/>
      <c r="BJ14675" s="3"/>
      <c r="BL14675" s="3"/>
      <c r="BN14675" s="3"/>
      <c r="BP14675" s="3"/>
    </row>
    <row r="14676" spans="1:68" x14ac:dyDescent="0.25">
      <c r="A14676" s="1"/>
      <c r="B14676" s="2"/>
      <c r="BJ14676" s="3"/>
      <c r="BL14676" s="3"/>
      <c r="BN14676" s="3"/>
      <c r="BP14676" s="3"/>
    </row>
    <row r="14677" spans="1:68" x14ac:dyDescent="0.25">
      <c r="A14677" s="1"/>
      <c r="B14677" s="2"/>
      <c r="BJ14677" s="3"/>
      <c r="BL14677" s="3"/>
      <c r="BN14677" s="3"/>
      <c r="BP14677" s="3"/>
    </row>
    <row r="14678" spans="1:68" x14ac:dyDescent="0.25">
      <c r="A14678" s="1"/>
      <c r="B14678" s="2"/>
      <c r="BJ14678" s="3"/>
      <c r="BL14678" s="3"/>
      <c r="BN14678" s="3"/>
      <c r="BP14678" s="3"/>
    </row>
    <row r="14679" spans="1:68" x14ac:dyDescent="0.25">
      <c r="A14679" s="1"/>
      <c r="B14679" s="2"/>
      <c r="BJ14679" s="3"/>
      <c r="BL14679" s="3"/>
      <c r="BN14679" s="3"/>
      <c r="BP14679" s="3"/>
    </row>
    <row r="14680" spans="1:68" x14ac:dyDescent="0.25">
      <c r="A14680" s="1"/>
      <c r="B14680" s="2"/>
      <c r="BJ14680" s="3"/>
      <c r="BL14680" s="3"/>
      <c r="BN14680" s="3"/>
      <c r="BP14680" s="3"/>
    </row>
    <row r="14681" spans="1:68" x14ac:dyDescent="0.25">
      <c r="A14681" s="1"/>
      <c r="B14681" s="2"/>
      <c r="BJ14681" s="3"/>
      <c r="BL14681" s="3"/>
      <c r="BN14681" s="3"/>
      <c r="BP14681" s="3"/>
    </row>
    <row r="14682" spans="1:68" x14ac:dyDescent="0.25">
      <c r="A14682" s="1"/>
      <c r="B14682" s="2"/>
      <c r="BJ14682" s="3"/>
      <c r="BL14682" s="3"/>
      <c r="BN14682" s="3"/>
      <c r="BP14682" s="3"/>
    </row>
    <row r="14683" spans="1:68" x14ac:dyDescent="0.25">
      <c r="A14683" s="1"/>
      <c r="B14683" s="2"/>
      <c r="BJ14683" s="3"/>
      <c r="BL14683" s="3"/>
      <c r="BN14683" s="3"/>
      <c r="BP14683" s="3"/>
    </row>
    <row r="14684" spans="1:68" x14ac:dyDescent="0.25">
      <c r="A14684" s="1"/>
      <c r="B14684" s="2"/>
      <c r="BJ14684" s="3"/>
      <c r="BL14684" s="3"/>
      <c r="BN14684" s="3"/>
      <c r="BP14684" s="3"/>
    </row>
    <row r="14685" spans="1:68" x14ac:dyDescent="0.25">
      <c r="A14685" s="1"/>
      <c r="B14685" s="2"/>
      <c r="BJ14685" s="3"/>
      <c r="BL14685" s="3"/>
      <c r="BN14685" s="3"/>
      <c r="BP14685" s="3"/>
    </row>
    <row r="14686" spans="1:68" x14ac:dyDescent="0.25">
      <c r="A14686" s="1"/>
      <c r="B14686" s="2"/>
      <c r="BJ14686" s="3"/>
      <c r="BL14686" s="3"/>
      <c r="BN14686" s="3"/>
      <c r="BP14686" s="3"/>
    </row>
    <row r="14687" spans="1:68" x14ac:dyDescent="0.25">
      <c r="A14687" s="1"/>
      <c r="B14687" s="2"/>
      <c r="BJ14687" s="3"/>
      <c r="BL14687" s="3"/>
      <c r="BN14687" s="3"/>
      <c r="BP14687" s="3"/>
    </row>
    <row r="14688" spans="1:68" x14ac:dyDescent="0.25">
      <c r="A14688" s="1"/>
      <c r="B14688" s="2"/>
      <c r="BJ14688" s="3"/>
      <c r="BL14688" s="3"/>
      <c r="BN14688" s="3"/>
      <c r="BP14688" s="3"/>
    </row>
    <row r="14689" spans="1:68" x14ac:dyDescent="0.25">
      <c r="A14689" s="1"/>
      <c r="B14689" s="2"/>
      <c r="BJ14689" s="3"/>
      <c r="BL14689" s="3"/>
      <c r="BN14689" s="3"/>
      <c r="BP14689" s="3"/>
    </row>
    <row r="14690" spans="1:68" x14ac:dyDescent="0.25">
      <c r="A14690" s="1"/>
      <c r="B14690" s="2"/>
      <c r="BJ14690" s="3"/>
      <c r="BL14690" s="3"/>
      <c r="BN14690" s="3"/>
      <c r="BP14690" s="3"/>
    </row>
    <row r="14691" spans="1:68" x14ac:dyDescent="0.25">
      <c r="A14691" s="1"/>
      <c r="B14691" s="2"/>
      <c r="BJ14691" s="3"/>
      <c r="BL14691" s="3"/>
      <c r="BN14691" s="3"/>
      <c r="BP14691" s="3"/>
    </row>
    <row r="14692" spans="1:68" x14ac:dyDescent="0.25">
      <c r="A14692" s="1"/>
      <c r="B14692" s="2"/>
      <c r="BJ14692" s="3"/>
      <c r="BL14692" s="3"/>
      <c r="BN14692" s="3"/>
      <c r="BP14692" s="3"/>
    </row>
    <row r="14693" spans="1:68" x14ac:dyDescent="0.25">
      <c r="A14693" s="1"/>
      <c r="B14693" s="2"/>
      <c r="BJ14693" s="3"/>
      <c r="BL14693" s="3"/>
      <c r="BN14693" s="3"/>
      <c r="BP14693" s="3"/>
    </row>
    <row r="14694" spans="1:68" x14ac:dyDescent="0.25">
      <c r="A14694" s="1"/>
      <c r="B14694" s="2"/>
      <c r="BJ14694" s="3"/>
      <c r="BL14694" s="3"/>
      <c r="BN14694" s="3"/>
      <c r="BP14694" s="3"/>
    </row>
    <row r="14695" spans="1:68" x14ac:dyDescent="0.25">
      <c r="A14695" s="1"/>
      <c r="B14695" s="2"/>
      <c r="BJ14695" s="3"/>
      <c r="BL14695" s="3"/>
      <c r="BN14695" s="3"/>
      <c r="BP14695" s="3"/>
    </row>
    <row r="14696" spans="1:68" x14ac:dyDescent="0.25">
      <c r="A14696" s="1"/>
      <c r="B14696" s="2"/>
      <c r="BJ14696" s="3"/>
      <c r="BL14696" s="3"/>
      <c r="BN14696" s="3"/>
      <c r="BP14696" s="3"/>
    </row>
    <row r="14697" spans="1:68" x14ac:dyDescent="0.25">
      <c r="A14697" s="1"/>
      <c r="B14697" s="2"/>
      <c r="BJ14697" s="3"/>
      <c r="BL14697" s="3"/>
      <c r="BN14697" s="3"/>
      <c r="BP14697" s="3"/>
    </row>
    <row r="14698" spans="1:68" x14ac:dyDescent="0.25">
      <c r="A14698" s="1"/>
      <c r="B14698" s="2"/>
      <c r="BJ14698" s="3"/>
      <c r="BL14698" s="3"/>
      <c r="BN14698" s="3"/>
      <c r="BP14698" s="3"/>
    </row>
    <row r="14699" spans="1:68" x14ac:dyDescent="0.25">
      <c r="A14699" s="1"/>
      <c r="B14699" s="2"/>
      <c r="BJ14699" s="3"/>
      <c r="BL14699" s="3"/>
      <c r="BN14699" s="3"/>
      <c r="BP14699" s="3"/>
    </row>
    <row r="14700" spans="1:68" x14ac:dyDescent="0.25">
      <c r="A14700" s="1"/>
      <c r="B14700" s="2"/>
      <c r="BJ14700" s="3"/>
      <c r="BL14700" s="3"/>
      <c r="BN14700" s="3"/>
      <c r="BP14700" s="3"/>
    </row>
    <row r="14701" spans="1:68" x14ac:dyDescent="0.25">
      <c r="A14701" s="1"/>
      <c r="B14701" s="2"/>
      <c r="BJ14701" s="3"/>
      <c r="BL14701" s="3"/>
      <c r="BN14701" s="3"/>
      <c r="BP14701" s="3"/>
    </row>
    <row r="14702" spans="1:68" x14ac:dyDescent="0.25">
      <c r="A14702" s="1"/>
      <c r="B14702" s="2"/>
      <c r="BJ14702" s="3"/>
      <c r="BL14702" s="3"/>
      <c r="BN14702" s="3"/>
      <c r="BP14702" s="3"/>
    </row>
    <row r="14703" spans="1:68" x14ac:dyDescent="0.25">
      <c r="A14703" s="1"/>
      <c r="B14703" s="2"/>
      <c r="BJ14703" s="3"/>
      <c r="BL14703" s="3"/>
      <c r="BN14703" s="3"/>
      <c r="BP14703" s="3"/>
    </row>
    <row r="14704" spans="1:68" x14ac:dyDescent="0.25">
      <c r="A14704" s="1"/>
      <c r="B14704" s="2"/>
      <c r="BJ14704" s="3"/>
      <c r="BL14704" s="3"/>
      <c r="BN14704" s="3"/>
      <c r="BP14704" s="3"/>
    </row>
    <row r="14705" spans="1:68" x14ac:dyDescent="0.25">
      <c r="A14705" s="1"/>
      <c r="B14705" s="2"/>
      <c r="BJ14705" s="3"/>
      <c r="BL14705" s="3"/>
      <c r="BN14705" s="3"/>
      <c r="BP14705" s="3"/>
    </row>
    <row r="14706" spans="1:68" x14ac:dyDescent="0.25">
      <c r="A14706" s="1"/>
      <c r="B14706" s="2"/>
      <c r="BJ14706" s="3"/>
      <c r="BL14706" s="3"/>
      <c r="BN14706" s="3"/>
      <c r="BP14706" s="3"/>
    </row>
    <row r="14707" spans="1:68" x14ac:dyDescent="0.25">
      <c r="A14707" s="1"/>
      <c r="B14707" s="2"/>
      <c r="BJ14707" s="3"/>
      <c r="BL14707" s="3"/>
      <c r="BN14707" s="3"/>
      <c r="BP14707" s="3"/>
    </row>
    <row r="14708" spans="1:68" x14ac:dyDescent="0.25">
      <c r="A14708" s="1"/>
      <c r="B14708" s="2"/>
      <c r="BJ14708" s="3"/>
      <c r="BL14708" s="3"/>
      <c r="BN14708" s="3"/>
      <c r="BP14708" s="3"/>
    </row>
    <row r="14709" spans="1:68" x14ac:dyDescent="0.25">
      <c r="A14709" s="1"/>
      <c r="B14709" s="2"/>
      <c r="BJ14709" s="3"/>
      <c r="BL14709" s="3"/>
      <c r="BN14709" s="3"/>
      <c r="BP14709" s="3"/>
    </row>
    <row r="14710" spans="1:68" x14ac:dyDescent="0.25">
      <c r="A14710" s="1"/>
      <c r="B14710" s="2"/>
      <c r="BJ14710" s="3"/>
      <c r="BL14710" s="3"/>
      <c r="BN14710" s="3"/>
      <c r="BP14710" s="3"/>
    </row>
    <row r="14711" spans="1:68" x14ac:dyDescent="0.25">
      <c r="A14711" s="1"/>
      <c r="B14711" s="2"/>
      <c r="BJ14711" s="3"/>
      <c r="BL14711" s="3"/>
      <c r="BN14711" s="3"/>
      <c r="BP14711" s="3"/>
    </row>
    <row r="14712" spans="1:68" x14ac:dyDescent="0.25">
      <c r="A14712" s="1"/>
      <c r="B14712" s="2"/>
      <c r="BJ14712" s="3"/>
      <c r="BL14712" s="3"/>
      <c r="BN14712" s="3"/>
      <c r="BP14712" s="3"/>
    </row>
    <row r="14713" spans="1:68" x14ac:dyDescent="0.25">
      <c r="A14713" s="1"/>
      <c r="B14713" s="2"/>
      <c r="BJ14713" s="3"/>
      <c r="BL14713" s="3"/>
      <c r="BN14713" s="3"/>
      <c r="BP14713" s="3"/>
    </row>
    <row r="14714" spans="1:68" x14ac:dyDescent="0.25">
      <c r="A14714" s="1"/>
      <c r="B14714" s="2"/>
      <c r="BJ14714" s="3"/>
      <c r="BL14714" s="3"/>
      <c r="BN14714" s="3"/>
      <c r="BP14714" s="3"/>
    </row>
    <row r="14715" spans="1:68" x14ac:dyDescent="0.25">
      <c r="A14715" s="1"/>
      <c r="B14715" s="2"/>
      <c r="BJ14715" s="3"/>
      <c r="BL14715" s="3"/>
      <c r="BN14715" s="3"/>
      <c r="BP14715" s="3"/>
    </row>
    <row r="14716" spans="1:68" x14ac:dyDescent="0.25">
      <c r="A14716" s="1"/>
      <c r="B14716" s="2"/>
      <c r="BJ14716" s="3"/>
      <c r="BL14716" s="3"/>
      <c r="BN14716" s="3"/>
      <c r="BP14716" s="3"/>
    </row>
    <row r="14717" spans="1:68" x14ac:dyDescent="0.25">
      <c r="A14717" s="1"/>
      <c r="B14717" s="2"/>
      <c r="BJ14717" s="3"/>
      <c r="BL14717" s="3"/>
      <c r="BN14717" s="3"/>
      <c r="BP14717" s="3"/>
    </row>
    <row r="14718" spans="1:68" x14ac:dyDescent="0.25">
      <c r="A14718" s="1"/>
      <c r="B14718" s="2"/>
      <c r="BJ14718" s="3"/>
      <c r="BL14718" s="3"/>
      <c r="BN14718" s="3"/>
      <c r="BP14718" s="3"/>
    </row>
    <row r="14719" spans="1:68" x14ac:dyDescent="0.25">
      <c r="A14719" s="1"/>
      <c r="B14719" s="2"/>
      <c r="BJ14719" s="3"/>
      <c r="BL14719" s="3"/>
      <c r="BN14719" s="3"/>
      <c r="BP14719" s="3"/>
    </row>
    <row r="14720" spans="1:68" x14ac:dyDescent="0.25">
      <c r="A14720" s="1"/>
      <c r="B14720" s="2"/>
      <c r="BJ14720" s="3"/>
      <c r="BL14720" s="3"/>
      <c r="BN14720" s="3"/>
      <c r="BP14720" s="3"/>
    </row>
    <row r="14721" spans="1:68" x14ac:dyDescent="0.25">
      <c r="A14721" s="1"/>
      <c r="B14721" s="2"/>
      <c r="BJ14721" s="3"/>
      <c r="BL14721" s="3"/>
      <c r="BN14721" s="3"/>
      <c r="BP14721" s="3"/>
    </row>
    <row r="14722" spans="1:68" x14ac:dyDescent="0.25">
      <c r="A14722" s="1"/>
      <c r="B14722" s="2"/>
      <c r="BJ14722" s="3"/>
      <c r="BL14722" s="3"/>
      <c r="BN14722" s="3"/>
      <c r="BP14722" s="3"/>
    </row>
    <row r="14723" spans="1:68" x14ac:dyDescent="0.25">
      <c r="A14723" s="1"/>
      <c r="B14723" s="2"/>
      <c r="BJ14723" s="3"/>
      <c r="BL14723" s="3"/>
      <c r="BN14723" s="3"/>
      <c r="BP14723" s="3"/>
    </row>
    <row r="14724" spans="1:68" x14ac:dyDescent="0.25">
      <c r="A14724" s="1"/>
      <c r="B14724" s="2"/>
      <c r="BJ14724" s="3"/>
      <c r="BL14724" s="3"/>
      <c r="BN14724" s="3"/>
      <c r="BP14724" s="3"/>
    </row>
    <row r="14725" spans="1:68" x14ac:dyDescent="0.25">
      <c r="A14725" s="1"/>
      <c r="B14725" s="2"/>
      <c r="BJ14725" s="3"/>
      <c r="BL14725" s="3"/>
      <c r="BN14725" s="3"/>
      <c r="BP14725" s="3"/>
    </row>
    <row r="14726" spans="1:68" x14ac:dyDescent="0.25">
      <c r="A14726" s="1"/>
      <c r="B14726" s="2"/>
      <c r="BJ14726" s="3"/>
      <c r="BL14726" s="3"/>
      <c r="BN14726" s="3"/>
      <c r="BP14726" s="3"/>
    </row>
    <row r="14727" spans="1:68" x14ac:dyDescent="0.25">
      <c r="A14727" s="1"/>
      <c r="B14727" s="2"/>
      <c r="BJ14727" s="3"/>
      <c r="BL14727" s="3"/>
      <c r="BN14727" s="3"/>
      <c r="BP14727" s="3"/>
    </row>
    <row r="14728" spans="1:68" x14ac:dyDescent="0.25">
      <c r="A14728" s="1"/>
      <c r="B14728" s="2"/>
      <c r="BJ14728" s="3"/>
      <c r="BL14728" s="3"/>
      <c r="BN14728" s="3"/>
      <c r="BP14728" s="3"/>
    </row>
    <row r="14729" spans="1:68" x14ac:dyDescent="0.25">
      <c r="A14729" s="1"/>
      <c r="B14729" s="2"/>
      <c r="BJ14729" s="3"/>
      <c r="BL14729" s="3"/>
      <c r="BN14729" s="3"/>
      <c r="BP14729" s="3"/>
    </row>
    <row r="14730" spans="1:68" x14ac:dyDescent="0.25">
      <c r="A14730" s="1"/>
      <c r="B14730" s="2"/>
      <c r="BJ14730" s="3"/>
      <c r="BL14730" s="3"/>
      <c r="BN14730" s="3"/>
      <c r="BP14730" s="3"/>
    </row>
    <row r="14731" spans="1:68" x14ac:dyDescent="0.25">
      <c r="A14731" s="1"/>
      <c r="B14731" s="2"/>
      <c r="BJ14731" s="3"/>
      <c r="BL14731" s="3"/>
      <c r="BN14731" s="3"/>
      <c r="BP14731" s="3"/>
    </row>
    <row r="14732" spans="1:68" x14ac:dyDescent="0.25">
      <c r="A14732" s="1"/>
      <c r="B14732" s="2"/>
      <c r="BJ14732" s="3"/>
      <c r="BL14732" s="3"/>
      <c r="BN14732" s="3"/>
      <c r="BP14732" s="3"/>
    </row>
    <row r="14733" spans="1:68" x14ac:dyDescent="0.25">
      <c r="A14733" s="1"/>
      <c r="B14733" s="2"/>
      <c r="BJ14733" s="3"/>
      <c r="BL14733" s="3"/>
      <c r="BN14733" s="3"/>
      <c r="BP14733" s="3"/>
    </row>
    <row r="14734" spans="1:68" x14ac:dyDescent="0.25">
      <c r="A14734" s="1"/>
      <c r="B14734" s="2"/>
      <c r="BJ14734" s="3"/>
      <c r="BL14734" s="3"/>
      <c r="BN14734" s="3"/>
      <c r="BP14734" s="3"/>
    </row>
    <row r="14735" spans="1:68" x14ac:dyDescent="0.25">
      <c r="A14735" s="1"/>
      <c r="B14735" s="2"/>
      <c r="BJ14735" s="3"/>
      <c r="BL14735" s="3"/>
      <c r="BN14735" s="3"/>
      <c r="BP14735" s="3"/>
    </row>
    <row r="14736" spans="1:68" x14ac:dyDescent="0.25">
      <c r="A14736" s="1"/>
      <c r="B14736" s="2"/>
      <c r="BJ14736" s="3"/>
      <c r="BL14736" s="3"/>
      <c r="BN14736" s="3"/>
      <c r="BP14736" s="3"/>
    </row>
    <row r="14737" spans="1:68" x14ac:dyDescent="0.25">
      <c r="A14737" s="1"/>
      <c r="B14737" s="2"/>
      <c r="BJ14737" s="3"/>
      <c r="BL14737" s="3"/>
      <c r="BN14737" s="3"/>
      <c r="BP14737" s="3"/>
    </row>
    <row r="14738" spans="1:68" x14ac:dyDescent="0.25">
      <c r="A14738" s="1"/>
      <c r="B14738" s="2"/>
      <c r="BJ14738" s="3"/>
      <c r="BL14738" s="3"/>
      <c r="BN14738" s="3"/>
      <c r="BP14738" s="3"/>
    </row>
    <row r="14739" spans="1:68" x14ac:dyDescent="0.25">
      <c r="A14739" s="1"/>
      <c r="B14739" s="2"/>
      <c r="BJ14739" s="3"/>
      <c r="BL14739" s="3"/>
      <c r="BN14739" s="3"/>
      <c r="BP14739" s="3"/>
    </row>
    <row r="14740" spans="1:68" x14ac:dyDescent="0.25">
      <c r="A14740" s="1"/>
      <c r="B14740" s="2"/>
      <c r="BJ14740" s="3"/>
      <c r="BL14740" s="3"/>
      <c r="BN14740" s="3"/>
      <c r="BP14740" s="3"/>
    </row>
    <row r="14741" spans="1:68" x14ac:dyDescent="0.25">
      <c r="A14741" s="1"/>
      <c r="B14741" s="2"/>
      <c r="BJ14741" s="3"/>
      <c r="BL14741" s="3"/>
      <c r="BN14741" s="3"/>
      <c r="BP14741" s="3"/>
    </row>
    <row r="14742" spans="1:68" x14ac:dyDescent="0.25">
      <c r="A14742" s="1"/>
      <c r="B14742" s="2"/>
      <c r="BJ14742" s="3"/>
      <c r="BL14742" s="3"/>
      <c r="BN14742" s="3"/>
      <c r="BP14742" s="3"/>
    </row>
    <row r="14743" spans="1:68" x14ac:dyDescent="0.25">
      <c r="A14743" s="1"/>
      <c r="B14743" s="2"/>
      <c r="BJ14743" s="3"/>
      <c r="BL14743" s="3"/>
      <c r="BN14743" s="3"/>
      <c r="BP14743" s="3"/>
    </row>
    <row r="14744" spans="1:68" x14ac:dyDescent="0.25">
      <c r="A14744" s="1"/>
      <c r="B14744" s="2"/>
      <c r="BJ14744" s="3"/>
      <c r="BL14744" s="3"/>
      <c r="BN14744" s="3"/>
      <c r="BP14744" s="3"/>
    </row>
    <row r="14745" spans="1:68" x14ac:dyDescent="0.25">
      <c r="A14745" s="1"/>
      <c r="B14745" s="2"/>
      <c r="BJ14745" s="3"/>
      <c r="BL14745" s="3"/>
      <c r="BN14745" s="3"/>
      <c r="BP14745" s="3"/>
    </row>
    <row r="14746" spans="1:68" x14ac:dyDescent="0.25">
      <c r="A14746" s="1"/>
      <c r="B14746" s="2"/>
      <c r="BJ14746" s="3"/>
      <c r="BL14746" s="3"/>
      <c r="BN14746" s="3"/>
      <c r="BP14746" s="3"/>
    </row>
    <row r="14747" spans="1:68" x14ac:dyDescent="0.25">
      <c r="A14747" s="1"/>
      <c r="B14747" s="2"/>
      <c r="BJ14747" s="3"/>
      <c r="BL14747" s="3"/>
      <c r="BN14747" s="3"/>
      <c r="BP14747" s="3"/>
    </row>
    <row r="14748" spans="1:68" x14ac:dyDescent="0.25">
      <c r="A14748" s="1"/>
      <c r="B14748" s="2"/>
      <c r="BJ14748" s="3"/>
      <c r="BL14748" s="3"/>
      <c r="BN14748" s="3"/>
      <c r="BP14748" s="3"/>
    </row>
    <row r="14749" spans="1:68" x14ac:dyDescent="0.25">
      <c r="A14749" s="1"/>
      <c r="B14749" s="2"/>
      <c r="BJ14749" s="3"/>
      <c r="BL14749" s="3"/>
      <c r="BN14749" s="3"/>
      <c r="BP14749" s="3"/>
    </row>
    <row r="14750" spans="1:68" x14ac:dyDescent="0.25">
      <c r="A14750" s="1"/>
      <c r="B14750" s="2"/>
      <c r="BJ14750" s="3"/>
      <c r="BL14750" s="3"/>
      <c r="BN14750" s="3"/>
      <c r="BP14750" s="3"/>
    </row>
    <row r="14751" spans="1:68" x14ac:dyDescent="0.25">
      <c r="A14751" s="1"/>
      <c r="B14751" s="2"/>
      <c r="BJ14751" s="3"/>
      <c r="BL14751" s="3"/>
      <c r="BN14751" s="3"/>
      <c r="BP14751" s="3"/>
    </row>
    <row r="14752" spans="1:68" x14ac:dyDescent="0.25">
      <c r="A14752" s="1"/>
      <c r="B14752" s="2"/>
      <c r="BJ14752" s="3"/>
      <c r="BL14752" s="3"/>
      <c r="BN14752" s="3"/>
      <c r="BP14752" s="3"/>
    </row>
    <row r="14753" spans="1:68" x14ac:dyDescent="0.25">
      <c r="A14753" s="1"/>
      <c r="B14753" s="2"/>
      <c r="BJ14753" s="3"/>
      <c r="BL14753" s="3"/>
      <c r="BN14753" s="3"/>
      <c r="BP14753" s="3"/>
    </row>
    <row r="14754" spans="1:68" x14ac:dyDescent="0.25">
      <c r="A14754" s="1"/>
      <c r="B14754" s="2"/>
      <c r="BJ14754" s="3"/>
      <c r="BL14754" s="3"/>
      <c r="BN14754" s="3"/>
      <c r="BP14754" s="3"/>
    </row>
    <row r="14755" spans="1:68" x14ac:dyDescent="0.25">
      <c r="A14755" s="1"/>
      <c r="B14755" s="2"/>
      <c r="BJ14755" s="3"/>
      <c r="BL14755" s="3"/>
      <c r="BN14755" s="3"/>
      <c r="BP14755" s="3"/>
    </row>
    <row r="14756" spans="1:68" x14ac:dyDescent="0.25">
      <c r="A14756" s="1"/>
      <c r="B14756" s="2"/>
      <c r="BJ14756" s="3"/>
      <c r="BL14756" s="3"/>
      <c r="BN14756" s="3"/>
      <c r="BP14756" s="3"/>
    </row>
    <row r="14757" spans="1:68" x14ac:dyDescent="0.25">
      <c r="A14757" s="1"/>
      <c r="B14757" s="2"/>
      <c r="BJ14757" s="3"/>
      <c r="BL14757" s="3"/>
      <c r="BN14757" s="3"/>
      <c r="BP14757" s="3"/>
    </row>
    <row r="14758" spans="1:68" x14ac:dyDescent="0.25">
      <c r="A14758" s="1"/>
      <c r="B14758" s="2"/>
      <c r="BJ14758" s="3"/>
      <c r="BL14758" s="3"/>
      <c r="BN14758" s="3"/>
      <c r="BP14758" s="3"/>
    </row>
    <row r="14759" spans="1:68" x14ac:dyDescent="0.25">
      <c r="A14759" s="1"/>
      <c r="B14759" s="2"/>
      <c r="BJ14759" s="3"/>
      <c r="BL14759" s="3"/>
      <c r="BN14759" s="3"/>
      <c r="BP14759" s="3"/>
    </row>
    <row r="14760" spans="1:68" x14ac:dyDescent="0.25">
      <c r="A14760" s="1"/>
      <c r="B14760" s="2"/>
      <c r="BJ14760" s="3"/>
      <c r="BL14760" s="3"/>
      <c r="BN14760" s="3"/>
      <c r="BP14760" s="3"/>
    </row>
    <row r="14761" spans="1:68" x14ac:dyDescent="0.25">
      <c r="A14761" s="1"/>
      <c r="B14761" s="2"/>
      <c r="BJ14761" s="3"/>
      <c r="BL14761" s="3"/>
      <c r="BN14761" s="3"/>
      <c r="BP14761" s="3"/>
    </row>
    <row r="14762" spans="1:68" x14ac:dyDescent="0.25">
      <c r="A14762" s="1"/>
      <c r="B14762" s="2"/>
      <c r="BJ14762" s="3"/>
      <c r="BL14762" s="3"/>
      <c r="BN14762" s="3"/>
      <c r="BP14762" s="3"/>
    </row>
    <row r="14763" spans="1:68" x14ac:dyDescent="0.25">
      <c r="A14763" s="1"/>
      <c r="B14763" s="2"/>
      <c r="BJ14763" s="3"/>
      <c r="BL14763" s="3"/>
      <c r="BN14763" s="3"/>
      <c r="BP14763" s="3"/>
    </row>
    <row r="14764" spans="1:68" x14ac:dyDescent="0.25">
      <c r="A14764" s="1"/>
      <c r="B14764" s="2"/>
      <c r="BJ14764" s="3"/>
      <c r="BL14764" s="3"/>
      <c r="BN14764" s="3"/>
      <c r="BP14764" s="3"/>
    </row>
    <row r="14765" spans="1:68" x14ac:dyDescent="0.25">
      <c r="A14765" s="1"/>
      <c r="B14765" s="2"/>
      <c r="BJ14765" s="3"/>
      <c r="BL14765" s="3"/>
      <c r="BN14765" s="3"/>
      <c r="BP14765" s="3"/>
    </row>
    <row r="14766" spans="1:68" x14ac:dyDescent="0.25">
      <c r="A14766" s="1"/>
      <c r="B14766" s="2"/>
      <c r="BJ14766" s="3"/>
      <c r="BL14766" s="3"/>
      <c r="BN14766" s="3"/>
      <c r="BP14766" s="3"/>
    </row>
    <row r="14767" spans="1:68" x14ac:dyDescent="0.25">
      <c r="A14767" s="1"/>
      <c r="B14767" s="2"/>
      <c r="BJ14767" s="3"/>
      <c r="BL14767" s="3"/>
      <c r="BN14767" s="3"/>
      <c r="BP14767" s="3"/>
    </row>
    <row r="14768" spans="1:68" x14ac:dyDescent="0.25">
      <c r="A14768" s="1"/>
      <c r="B14768" s="2"/>
      <c r="BJ14768" s="3"/>
      <c r="BL14768" s="3"/>
      <c r="BN14768" s="3"/>
      <c r="BP14768" s="3"/>
    </row>
    <row r="14769" spans="1:68" x14ac:dyDescent="0.25">
      <c r="A14769" s="1"/>
      <c r="B14769" s="2"/>
      <c r="BJ14769" s="3"/>
      <c r="BL14769" s="3"/>
      <c r="BN14769" s="3"/>
      <c r="BP14769" s="3"/>
    </row>
    <row r="14770" spans="1:68" x14ac:dyDescent="0.25">
      <c r="A14770" s="1"/>
      <c r="B14770" s="2"/>
      <c r="BJ14770" s="3"/>
      <c r="BL14770" s="3"/>
      <c r="BN14770" s="3"/>
      <c r="BP14770" s="3"/>
    </row>
    <row r="14771" spans="1:68" x14ac:dyDescent="0.25">
      <c r="A14771" s="1"/>
      <c r="B14771" s="2"/>
      <c r="BJ14771" s="3"/>
      <c r="BL14771" s="3"/>
      <c r="BN14771" s="3"/>
      <c r="BP14771" s="3"/>
    </row>
    <row r="14772" spans="1:68" x14ac:dyDescent="0.25">
      <c r="A14772" s="1"/>
      <c r="B14772" s="2"/>
      <c r="BJ14772" s="3"/>
      <c r="BL14772" s="3"/>
      <c r="BN14772" s="3"/>
      <c r="BP14772" s="3"/>
    </row>
    <row r="14773" spans="1:68" x14ac:dyDescent="0.25">
      <c r="A14773" s="1"/>
      <c r="B14773" s="2"/>
      <c r="BJ14773" s="3"/>
      <c r="BL14773" s="3"/>
      <c r="BN14773" s="3"/>
      <c r="BP14773" s="3"/>
    </row>
    <row r="14774" spans="1:68" x14ac:dyDescent="0.25">
      <c r="A14774" s="1"/>
      <c r="B14774" s="2"/>
      <c r="BJ14774" s="3"/>
      <c r="BL14774" s="3"/>
      <c r="BN14774" s="3"/>
      <c r="BP14774" s="3"/>
    </row>
    <row r="14775" spans="1:68" x14ac:dyDescent="0.25">
      <c r="A14775" s="1"/>
      <c r="B14775" s="2"/>
      <c r="BJ14775" s="3"/>
      <c r="BL14775" s="3"/>
      <c r="BN14775" s="3"/>
      <c r="BP14775" s="3"/>
    </row>
    <row r="14776" spans="1:68" x14ac:dyDescent="0.25">
      <c r="A14776" s="1"/>
      <c r="B14776" s="2"/>
      <c r="BJ14776" s="3"/>
      <c r="BL14776" s="3"/>
      <c r="BN14776" s="3"/>
      <c r="BP14776" s="3"/>
    </row>
    <row r="14777" spans="1:68" x14ac:dyDescent="0.25">
      <c r="A14777" s="1"/>
      <c r="B14777" s="2"/>
      <c r="BJ14777" s="3"/>
      <c r="BL14777" s="3"/>
      <c r="BN14777" s="3"/>
      <c r="BP14777" s="3"/>
    </row>
    <row r="14778" spans="1:68" x14ac:dyDescent="0.25">
      <c r="A14778" s="1"/>
      <c r="B14778" s="2"/>
      <c r="BJ14778" s="3"/>
      <c r="BL14778" s="3"/>
      <c r="BN14778" s="3"/>
      <c r="BP14778" s="3"/>
    </row>
    <row r="14779" spans="1:68" x14ac:dyDescent="0.25">
      <c r="A14779" s="1"/>
      <c r="B14779" s="2"/>
      <c r="BJ14779" s="3"/>
      <c r="BL14779" s="3"/>
      <c r="BN14779" s="3"/>
      <c r="BP14779" s="3"/>
    </row>
    <row r="14780" spans="1:68" x14ac:dyDescent="0.25">
      <c r="A14780" s="1"/>
      <c r="B14780" s="2"/>
      <c r="BJ14780" s="3"/>
      <c r="BL14780" s="3"/>
      <c r="BN14780" s="3"/>
      <c r="BP14780" s="3"/>
    </row>
    <row r="14781" spans="1:68" x14ac:dyDescent="0.25">
      <c r="A14781" s="1"/>
      <c r="B14781" s="2"/>
      <c r="BJ14781" s="3"/>
      <c r="BL14781" s="3"/>
      <c r="BN14781" s="3"/>
      <c r="BP14781" s="3"/>
    </row>
    <row r="14782" spans="1:68" x14ac:dyDescent="0.25">
      <c r="A14782" s="1"/>
      <c r="B14782" s="2"/>
      <c r="BJ14782" s="3"/>
      <c r="BL14782" s="3"/>
      <c r="BN14782" s="3"/>
      <c r="BP14782" s="3"/>
    </row>
    <row r="14783" spans="1:68" x14ac:dyDescent="0.25">
      <c r="A14783" s="1"/>
      <c r="B14783" s="2"/>
      <c r="BJ14783" s="3"/>
      <c r="BL14783" s="3"/>
      <c r="BN14783" s="3"/>
      <c r="BP14783" s="3"/>
    </row>
    <row r="14784" spans="1:68" x14ac:dyDescent="0.25">
      <c r="A14784" s="1"/>
      <c r="B14784" s="2"/>
      <c r="BJ14784" s="3"/>
      <c r="BL14784" s="3"/>
      <c r="BN14784" s="3"/>
      <c r="BP14784" s="3"/>
    </row>
    <row r="14785" spans="1:68" x14ac:dyDescent="0.25">
      <c r="A14785" s="1"/>
      <c r="B14785" s="2"/>
      <c r="BJ14785" s="3"/>
      <c r="BL14785" s="3"/>
      <c r="BN14785" s="3"/>
      <c r="BP14785" s="3"/>
    </row>
    <row r="14786" spans="1:68" x14ac:dyDescent="0.25">
      <c r="A14786" s="1"/>
      <c r="B14786" s="2"/>
      <c r="BJ14786" s="3"/>
      <c r="BL14786" s="3"/>
      <c r="BN14786" s="3"/>
      <c r="BP14786" s="3"/>
    </row>
    <row r="14787" spans="1:68" x14ac:dyDescent="0.25">
      <c r="A14787" s="1"/>
      <c r="B14787" s="2"/>
      <c r="BJ14787" s="3"/>
      <c r="BL14787" s="3"/>
      <c r="BN14787" s="3"/>
      <c r="BP14787" s="3"/>
    </row>
    <row r="14788" spans="1:68" x14ac:dyDescent="0.25">
      <c r="A14788" s="1"/>
      <c r="B14788" s="2"/>
      <c r="BJ14788" s="3"/>
      <c r="BL14788" s="3"/>
      <c r="BN14788" s="3"/>
      <c r="BP14788" s="3"/>
    </row>
    <row r="14789" spans="1:68" x14ac:dyDescent="0.25">
      <c r="A14789" s="1"/>
      <c r="B14789" s="2"/>
      <c r="BJ14789" s="3"/>
      <c r="BL14789" s="3"/>
      <c r="BN14789" s="3"/>
      <c r="BP14789" s="3"/>
    </row>
    <row r="14790" spans="1:68" x14ac:dyDescent="0.25">
      <c r="A14790" s="1"/>
      <c r="B14790" s="2"/>
      <c r="BJ14790" s="3"/>
      <c r="BL14790" s="3"/>
      <c r="BN14790" s="3"/>
      <c r="BP14790" s="3"/>
    </row>
    <row r="14791" spans="1:68" x14ac:dyDescent="0.25">
      <c r="A14791" s="1"/>
      <c r="B14791" s="2"/>
      <c r="BJ14791" s="3"/>
      <c r="BL14791" s="3"/>
      <c r="BN14791" s="3"/>
      <c r="BP14791" s="3"/>
    </row>
    <row r="14792" spans="1:68" x14ac:dyDescent="0.25">
      <c r="A14792" s="1"/>
      <c r="B14792" s="2"/>
      <c r="BJ14792" s="3"/>
      <c r="BL14792" s="3"/>
      <c r="BN14792" s="3"/>
      <c r="BP14792" s="3"/>
    </row>
    <row r="14793" spans="1:68" x14ac:dyDescent="0.25">
      <c r="A14793" s="1"/>
      <c r="B14793" s="2"/>
      <c r="BJ14793" s="3"/>
      <c r="BL14793" s="3"/>
      <c r="BN14793" s="3"/>
      <c r="BP14793" s="3"/>
    </row>
    <row r="14794" spans="1:68" x14ac:dyDescent="0.25">
      <c r="A14794" s="1"/>
      <c r="B14794" s="2"/>
      <c r="BJ14794" s="3"/>
      <c r="BL14794" s="3"/>
      <c r="BN14794" s="3"/>
      <c r="BP14794" s="3"/>
    </row>
    <row r="14795" spans="1:68" x14ac:dyDescent="0.25">
      <c r="A14795" s="1"/>
      <c r="B14795" s="2"/>
      <c r="BJ14795" s="3"/>
      <c r="BL14795" s="3"/>
      <c r="BN14795" s="3"/>
      <c r="BP14795" s="3"/>
    </row>
    <row r="14796" spans="1:68" x14ac:dyDescent="0.25">
      <c r="A14796" s="1"/>
      <c r="B14796" s="2"/>
      <c r="BJ14796" s="3"/>
      <c r="BL14796" s="3"/>
      <c r="BN14796" s="3"/>
      <c r="BP14796" s="3"/>
    </row>
    <row r="14797" spans="1:68" x14ac:dyDescent="0.25">
      <c r="A14797" s="1"/>
      <c r="B14797" s="2"/>
      <c r="BJ14797" s="3"/>
      <c r="BL14797" s="3"/>
      <c r="BN14797" s="3"/>
      <c r="BP14797" s="3"/>
    </row>
    <row r="14798" spans="1:68" x14ac:dyDescent="0.25">
      <c r="A14798" s="1"/>
      <c r="B14798" s="2"/>
      <c r="BJ14798" s="3"/>
      <c r="BL14798" s="3"/>
      <c r="BN14798" s="3"/>
      <c r="BP14798" s="3"/>
    </row>
    <row r="14799" spans="1:68" x14ac:dyDescent="0.25">
      <c r="A14799" s="1"/>
      <c r="B14799" s="2"/>
      <c r="BJ14799" s="3"/>
      <c r="BL14799" s="3"/>
      <c r="BN14799" s="3"/>
      <c r="BP14799" s="3"/>
    </row>
    <row r="14800" spans="1:68" x14ac:dyDescent="0.25">
      <c r="A14800" s="1"/>
      <c r="B14800" s="2"/>
      <c r="BJ14800" s="3"/>
      <c r="BL14800" s="3"/>
      <c r="BN14800" s="3"/>
      <c r="BP14800" s="3"/>
    </row>
    <row r="14801" spans="1:68" x14ac:dyDescent="0.25">
      <c r="A14801" s="1"/>
      <c r="B14801" s="2"/>
      <c r="BJ14801" s="3"/>
      <c r="BL14801" s="3"/>
      <c r="BN14801" s="3"/>
      <c r="BP14801" s="3"/>
    </row>
    <row r="14802" spans="1:68" x14ac:dyDescent="0.25">
      <c r="A14802" s="1"/>
      <c r="B14802" s="2"/>
      <c r="BJ14802" s="3"/>
      <c r="BL14802" s="3"/>
      <c r="BN14802" s="3"/>
      <c r="BP14802" s="3"/>
    </row>
    <row r="14803" spans="1:68" x14ac:dyDescent="0.25">
      <c r="A14803" s="1"/>
      <c r="B14803" s="2"/>
      <c r="BJ14803" s="3"/>
      <c r="BL14803" s="3"/>
      <c r="BN14803" s="3"/>
      <c r="BP14803" s="3"/>
    </row>
    <row r="14804" spans="1:68" x14ac:dyDescent="0.25">
      <c r="A14804" s="1"/>
      <c r="B14804" s="2"/>
      <c r="BJ14804" s="3"/>
      <c r="BL14804" s="3"/>
      <c r="BN14804" s="3"/>
      <c r="BP14804" s="3"/>
    </row>
    <row r="14805" spans="1:68" x14ac:dyDescent="0.25">
      <c r="A14805" s="1"/>
      <c r="B14805" s="2"/>
      <c r="BJ14805" s="3"/>
      <c r="BL14805" s="3"/>
      <c r="BN14805" s="3"/>
      <c r="BP14805" s="3"/>
    </row>
    <row r="14806" spans="1:68" x14ac:dyDescent="0.25">
      <c r="A14806" s="1"/>
      <c r="B14806" s="2"/>
      <c r="BJ14806" s="3"/>
      <c r="BL14806" s="3"/>
      <c r="BN14806" s="3"/>
      <c r="BP14806" s="3"/>
    </row>
    <row r="14807" spans="1:68" x14ac:dyDescent="0.25">
      <c r="A14807" s="1"/>
      <c r="B14807" s="2"/>
      <c r="BJ14807" s="3"/>
      <c r="BL14807" s="3"/>
      <c r="BN14807" s="3"/>
      <c r="BP14807" s="3"/>
    </row>
    <row r="14808" spans="1:68" x14ac:dyDescent="0.25">
      <c r="A14808" s="1"/>
      <c r="B14808" s="2"/>
      <c r="BJ14808" s="3"/>
      <c r="BL14808" s="3"/>
      <c r="BN14808" s="3"/>
      <c r="BP14808" s="3"/>
    </row>
    <row r="14809" spans="1:68" x14ac:dyDescent="0.25">
      <c r="A14809" s="1"/>
      <c r="B14809" s="2"/>
      <c r="BJ14809" s="3"/>
      <c r="BL14809" s="3"/>
      <c r="BN14809" s="3"/>
      <c r="BP14809" s="3"/>
    </row>
    <row r="14810" spans="1:68" x14ac:dyDescent="0.25">
      <c r="A14810" s="1"/>
      <c r="B14810" s="2"/>
      <c r="BJ14810" s="3"/>
      <c r="BL14810" s="3"/>
      <c r="BN14810" s="3"/>
      <c r="BP14810" s="3"/>
    </row>
    <row r="14811" spans="1:68" x14ac:dyDescent="0.25">
      <c r="A14811" s="1"/>
      <c r="B14811" s="2"/>
      <c r="BJ14811" s="3"/>
      <c r="BL14811" s="3"/>
      <c r="BN14811" s="3"/>
      <c r="BP14811" s="3"/>
    </row>
    <row r="14812" spans="1:68" x14ac:dyDescent="0.25">
      <c r="A14812" s="1"/>
      <c r="B14812" s="2"/>
      <c r="BJ14812" s="3"/>
      <c r="BL14812" s="3"/>
      <c r="BN14812" s="3"/>
      <c r="BP14812" s="3"/>
    </row>
    <row r="14813" spans="1:68" x14ac:dyDescent="0.25">
      <c r="A14813" s="1"/>
      <c r="B14813" s="2"/>
      <c r="BJ14813" s="3"/>
      <c r="BL14813" s="3"/>
      <c r="BN14813" s="3"/>
      <c r="BP14813" s="3"/>
    </row>
    <row r="14814" spans="1:68" x14ac:dyDescent="0.25">
      <c r="A14814" s="1"/>
      <c r="B14814" s="2"/>
      <c r="BJ14814" s="3"/>
      <c r="BL14814" s="3"/>
      <c r="BN14814" s="3"/>
      <c r="BP14814" s="3"/>
    </row>
    <row r="14815" spans="1:68" x14ac:dyDescent="0.25">
      <c r="A14815" s="1"/>
      <c r="B14815" s="2"/>
      <c r="BJ14815" s="3"/>
      <c r="BL14815" s="3"/>
      <c r="BN14815" s="3"/>
      <c r="BP14815" s="3"/>
    </row>
    <row r="14816" spans="1:68" x14ac:dyDescent="0.25">
      <c r="A14816" s="1"/>
      <c r="B14816" s="2"/>
      <c r="BJ14816" s="3"/>
      <c r="BL14816" s="3"/>
      <c r="BN14816" s="3"/>
      <c r="BP14816" s="3"/>
    </row>
    <row r="14817" spans="1:68" x14ac:dyDescent="0.25">
      <c r="A14817" s="1"/>
      <c r="B14817" s="2"/>
      <c r="BJ14817" s="3"/>
      <c r="BL14817" s="3"/>
      <c r="BN14817" s="3"/>
      <c r="BP14817" s="3"/>
    </row>
    <row r="14818" spans="1:68" x14ac:dyDescent="0.25">
      <c r="A14818" s="1"/>
      <c r="B14818" s="2"/>
      <c r="BJ14818" s="3"/>
      <c r="BL14818" s="3"/>
      <c r="BN14818" s="3"/>
      <c r="BP14818" s="3"/>
    </row>
    <row r="14819" spans="1:68" x14ac:dyDescent="0.25">
      <c r="A14819" s="1"/>
      <c r="B14819" s="2"/>
      <c r="BJ14819" s="3"/>
      <c r="BL14819" s="3"/>
      <c r="BN14819" s="3"/>
      <c r="BP14819" s="3"/>
    </row>
    <row r="14820" spans="1:68" x14ac:dyDescent="0.25">
      <c r="A14820" s="1"/>
      <c r="B14820" s="2"/>
      <c r="BJ14820" s="3"/>
      <c r="BL14820" s="3"/>
      <c r="BN14820" s="3"/>
      <c r="BP14820" s="3"/>
    </row>
    <row r="14821" spans="1:68" x14ac:dyDescent="0.25">
      <c r="A14821" s="1"/>
      <c r="B14821" s="2"/>
      <c r="BJ14821" s="3"/>
      <c r="BL14821" s="3"/>
      <c r="BN14821" s="3"/>
      <c r="BP14821" s="3"/>
    </row>
    <row r="14822" spans="1:68" x14ac:dyDescent="0.25">
      <c r="A14822" s="1"/>
      <c r="B14822" s="2"/>
      <c r="BJ14822" s="3"/>
      <c r="BL14822" s="3"/>
      <c r="BN14822" s="3"/>
      <c r="BP14822" s="3"/>
    </row>
    <row r="14823" spans="1:68" x14ac:dyDescent="0.25">
      <c r="A14823" s="1"/>
      <c r="B14823" s="2"/>
      <c r="BJ14823" s="3"/>
      <c r="BL14823" s="3"/>
      <c r="BN14823" s="3"/>
      <c r="BP14823" s="3"/>
    </row>
    <row r="14824" spans="1:68" x14ac:dyDescent="0.25">
      <c r="A14824" s="1"/>
      <c r="B14824" s="2"/>
      <c r="BJ14824" s="3"/>
      <c r="BL14824" s="3"/>
      <c r="BN14824" s="3"/>
      <c r="BP14824" s="3"/>
    </row>
    <row r="14825" spans="1:68" x14ac:dyDescent="0.25">
      <c r="A14825" s="1"/>
      <c r="B14825" s="2"/>
      <c r="BJ14825" s="3"/>
      <c r="BL14825" s="3"/>
      <c r="BN14825" s="3"/>
      <c r="BP14825" s="3"/>
    </row>
    <row r="14826" spans="1:68" x14ac:dyDescent="0.25">
      <c r="A14826" s="1"/>
      <c r="B14826" s="2"/>
      <c r="BJ14826" s="3"/>
      <c r="BL14826" s="3"/>
      <c r="BN14826" s="3"/>
      <c r="BP14826" s="3"/>
    </row>
    <row r="14827" spans="1:68" x14ac:dyDescent="0.25">
      <c r="A14827" s="1"/>
      <c r="B14827" s="2"/>
      <c r="BJ14827" s="3"/>
      <c r="BL14827" s="3"/>
      <c r="BN14827" s="3"/>
      <c r="BP14827" s="3"/>
    </row>
    <row r="14828" spans="1:68" x14ac:dyDescent="0.25">
      <c r="A14828" s="1"/>
      <c r="B14828" s="2"/>
      <c r="BJ14828" s="3"/>
      <c r="BL14828" s="3"/>
      <c r="BN14828" s="3"/>
      <c r="BP14828" s="3"/>
    </row>
    <row r="14829" spans="1:68" x14ac:dyDescent="0.25">
      <c r="A14829" s="1"/>
      <c r="B14829" s="2"/>
      <c r="BJ14829" s="3"/>
      <c r="BL14829" s="3"/>
      <c r="BN14829" s="3"/>
      <c r="BP14829" s="3"/>
    </row>
    <row r="14830" spans="1:68" x14ac:dyDescent="0.25">
      <c r="A14830" s="1"/>
      <c r="B14830" s="2"/>
      <c r="BJ14830" s="3"/>
      <c r="BL14830" s="3"/>
      <c r="BN14830" s="3"/>
      <c r="BP14830" s="3"/>
    </row>
    <row r="14831" spans="1:68" x14ac:dyDescent="0.25">
      <c r="A14831" s="1"/>
      <c r="B14831" s="2"/>
      <c r="BJ14831" s="3"/>
      <c r="BL14831" s="3"/>
      <c r="BN14831" s="3"/>
      <c r="BP14831" s="3"/>
    </row>
    <row r="14832" spans="1:68" x14ac:dyDescent="0.25">
      <c r="A14832" s="1"/>
      <c r="B14832" s="2"/>
      <c r="BJ14832" s="3"/>
      <c r="BL14832" s="3"/>
      <c r="BN14832" s="3"/>
      <c r="BP14832" s="3"/>
    </row>
    <row r="14833" spans="1:68" x14ac:dyDescent="0.25">
      <c r="A14833" s="1"/>
      <c r="B14833" s="2"/>
      <c r="BJ14833" s="3"/>
      <c r="BL14833" s="3"/>
      <c r="BN14833" s="3"/>
      <c r="BP14833" s="3"/>
    </row>
    <row r="14834" spans="1:68" x14ac:dyDescent="0.25">
      <c r="A14834" s="1"/>
      <c r="B14834" s="2"/>
      <c r="BJ14834" s="3"/>
      <c r="BL14834" s="3"/>
      <c r="BN14834" s="3"/>
      <c r="BP14834" s="3"/>
    </row>
    <row r="14835" spans="1:68" x14ac:dyDescent="0.25">
      <c r="A14835" s="1"/>
      <c r="B14835" s="2"/>
      <c r="BJ14835" s="3"/>
      <c r="BL14835" s="3"/>
      <c r="BN14835" s="3"/>
      <c r="BP14835" s="3"/>
    </row>
    <row r="14836" spans="1:68" x14ac:dyDescent="0.25">
      <c r="A14836" s="1"/>
      <c r="B14836" s="2"/>
      <c r="BJ14836" s="3"/>
      <c r="BL14836" s="3"/>
      <c r="BN14836" s="3"/>
      <c r="BP14836" s="3"/>
    </row>
    <row r="14837" spans="1:68" x14ac:dyDescent="0.25">
      <c r="A14837" s="1"/>
      <c r="B14837" s="2"/>
      <c r="BJ14837" s="3"/>
      <c r="BL14837" s="3"/>
      <c r="BN14837" s="3"/>
      <c r="BP14837" s="3"/>
    </row>
    <row r="14838" spans="1:68" x14ac:dyDescent="0.25">
      <c r="A14838" s="1"/>
      <c r="B14838" s="2"/>
      <c r="BJ14838" s="3"/>
      <c r="BL14838" s="3"/>
      <c r="BN14838" s="3"/>
      <c r="BP14838" s="3"/>
    </row>
    <row r="14839" spans="1:68" x14ac:dyDescent="0.25">
      <c r="A14839" s="1"/>
      <c r="B14839" s="2"/>
      <c r="BJ14839" s="3"/>
      <c r="BL14839" s="3"/>
      <c r="BN14839" s="3"/>
      <c r="BP14839" s="3"/>
    </row>
    <row r="14840" spans="1:68" x14ac:dyDescent="0.25">
      <c r="A14840" s="1"/>
      <c r="B14840" s="2"/>
      <c r="BJ14840" s="3"/>
      <c r="BL14840" s="3"/>
      <c r="BN14840" s="3"/>
      <c r="BP14840" s="3"/>
    </row>
    <row r="14841" spans="1:68" x14ac:dyDescent="0.25">
      <c r="A14841" s="1"/>
      <c r="B14841" s="2"/>
      <c r="BJ14841" s="3"/>
      <c r="BL14841" s="3"/>
      <c r="BN14841" s="3"/>
      <c r="BP14841" s="3"/>
    </row>
    <row r="14842" spans="1:68" x14ac:dyDescent="0.25">
      <c r="A14842" s="1"/>
      <c r="B14842" s="2"/>
      <c r="BJ14842" s="3"/>
      <c r="BL14842" s="3"/>
      <c r="BN14842" s="3"/>
      <c r="BP14842" s="3"/>
    </row>
    <row r="14843" spans="1:68" x14ac:dyDescent="0.25">
      <c r="A14843" s="1"/>
      <c r="B14843" s="2"/>
      <c r="BJ14843" s="3"/>
      <c r="BL14843" s="3"/>
      <c r="BN14843" s="3"/>
      <c r="BP14843" s="3"/>
    </row>
    <row r="14844" spans="1:68" x14ac:dyDescent="0.25">
      <c r="A14844" s="1"/>
      <c r="B14844" s="2"/>
      <c r="BJ14844" s="3"/>
      <c r="BL14844" s="3"/>
      <c r="BN14844" s="3"/>
      <c r="BP14844" s="3"/>
    </row>
    <row r="14845" spans="1:68" x14ac:dyDescent="0.25">
      <c r="A14845" s="1"/>
      <c r="B14845" s="2"/>
      <c r="BJ14845" s="3"/>
      <c r="BL14845" s="3"/>
      <c r="BN14845" s="3"/>
      <c r="BP14845" s="3"/>
    </row>
    <row r="14846" spans="1:68" x14ac:dyDescent="0.25">
      <c r="A14846" s="1"/>
      <c r="B14846" s="2"/>
      <c r="BJ14846" s="3"/>
      <c r="BL14846" s="3"/>
      <c r="BN14846" s="3"/>
      <c r="BP14846" s="3"/>
    </row>
    <row r="14847" spans="1:68" x14ac:dyDescent="0.25">
      <c r="A14847" s="1"/>
      <c r="B14847" s="2"/>
      <c r="BJ14847" s="3"/>
      <c r="BL14847" s="3"/>
      <c r="BN14847" s="3"/>
      <c r="BP14847" s="3"/>
    </row>
    <row r="14848" spans="1:68" x14ac:dyDescent="0.25">
      <c r="A14848" s="1"/>
      <c r="B14848" s="2"/>
      <c r="BJ14848" s="3"/>
      <c r="BL14848" s="3"/>
      <c r="BN14848" s="3"/>
      <c r="BP14848" s="3"/>
    </row>
    <row r="14849" spans="1:68" x14ac:dyDescent="0.25">
      <c r="A14849" s="1"/>
      <c r="B14849" s="2"/>
      <c r="BJ14849" s="3"/>
      <c r="BL14849" s="3"/>
      <c r="BN14849" s="3"/>
      <c r="BP14849" s="3"/>
    </row>
    <row r="14850" spans="1:68" x14ac:dyDescent="0.25">
      <c r="A14850" s="1"/>
      <c r="B14850" s="2"/>
      <c r="BJ14850" s="3"/>
      <c r="BL14850" s="3"/>
      <c r="BN14850" s="3"/>
      <c r="BP14850" s="3"/>
    </row>
    <row r="14851" spans="1:68" x14ac:dyDescent="0.25">
      <c r="A14851" s="1"/>
      <c r="B14851" s="2"/>
      <c r="BJ14851" s="3"/>
      <c r="BL14851" s="3"/>
      <c r="BN14851" s="3"/>
      <c r="BP14851" s="3"/>
    </row>
    <row r="14852" spans="1:68" x14ac:dyDescent="0.25">
      <c r="A14852" s="1"/>
      <c r="B14852" s="2"/>
      <c r="BJ14852" s="3"/>
      <c r="BL14852" s="3"/>
      <c r="BN14852" s="3"/>
      <c r="BP14852" s="3"/>
    </row>
    <row r="14853" spans="1:68" x14ac:dyDescent="0.25">
      <c r="A14853" s="1"/>
      <c r="B14853" s="2"/>
      <c r="BJ14853" s="3"/>
      <c r="BL14853" s="3"/>
      <c r="BN14853" s="3"/>
      <c r="BP14853" s="3"/>
    </row>
    <row r="14854" spans="1:68" x14ac:dyDescent="0.25">
      <c r="A14854" s="1"/>
      <c r="B14854" s="2"/>
      <c r="BJ14854" s="3"/>
      <c r="BL14854" s="3"/>
      <c r="BN14854" s="3"/>
      <c r="BP14854" s="3"/>
    </row>
    <row r="14855" spans="1:68" x14ac:dyDescent="0.25">
      <c r="A14855" s="1"/>
      <c r="B14855" s="2"/>
      <c r="BJ14855" s="3"/>
      <c r="BL14855" s="3"/>
      <c r="BN14855" s="3"/>
      <c r="BP14855" s="3"/>
    </row>
    <row r="14856" spans="1:68" x14ac:dyDescent="0.25">
      <c r="A14856" s="1"/>
      <c r="B14856" s="2"/>
      <c r="BJ14856" s="3"/>
      <c r="BL14856" s="3"/>
      <c r="BN14856" s="3"/>
      <c r="BP14856" s="3"/>
    </row>
    <row r="14857" spans="1:68" x14ac:dyDescent="0.25">
      <c r="A14857" s="1"/>
      <c r="B14857" s="2"/>
      <c r="BJ14857" s="3"/>
      <c r="BL14857" s="3"/>
      <c r="BN14857" s="3"/>
      <c r="BP14857" s="3"/>
    </row>
    <row r="14858" spans="1:68" x14ac:dyDescent="0.25">
      <c r="A14858" s="1"/>
      <c r="B14858" s="2"/>
      <c r="BJ14858" s="3"/>
      <c r="BL14858" s="3"/>
      <c r="BN14858" s="3"/>
      <c r="BP14858" s="3"/>
    </row>
    <row r="14859" spans="1:68" x14ac:dyDescent="0.25">
      <c r="A14859" s="1"/>
      <c r="B14859" s="2"/>
      <c r="BJ14859" s="3"/>
      <c r="BL14859" s="3"/>
      <c r="BN14859" s="3"/>
      <c r="BP14859" s="3"/>
    </row>
    <row r="14860" spans="1:68" x14ac:dyDescent="0.25">
      <c r="A14860" s="1"/>
      <c r="B14860" s="2"/>
      <c r="BJ14860" s="3"/>
      <c r="BL14860" s="3"/>
      <c r="BN14860" s="3"/>
      <c r="BP14860" s="3"/>
    </row>
    <row r="14861" spans="1:68" x14ac:dyDescent="0.25">
      <c r="A14861" s="1"/>
      <c r="B14861" s="2"/>
      <c r="BJ14861" s="3"/>
      <c r="BL14861" s="3"/>
      <c r="BN14861" s="3"/>
      <c r="BP14861" s="3"/>
    </row>
    <row r="14862" spans="1:68" x14ac:dyDescent="0.25">
      <c r="A14862" s="1"/>
      <c r="B14862" s="2"/>
      <c r="BJ14862" s="3"/>
      <c r="BL14862" s="3"/>
      <c r="BN14862" s="3"/>
      <c r="BP14862" s="3"/>
    </row>
    <row r="14863" spans="1:68" x14ac:dyDescent="0.25">
      <c r="A14863" s="1"/>
      <c r="B14863" s="2"/>
      <c r="BJ14863" s="3"/>
      <c r="BL14863" s="3"/>
      <c r="BN14863" s="3"/>
      <c r="BP14863" s="3"/>
    </row>
    <row r="14864" spans="1:68" x14ac:dyDescent="0.25">
      <c r="A14864" s="1"/>
      <c r="B14864" s="2"/>
      <c r="BJ14864" s="3"/>
      <c r="BL14864" s="3"/>
      <c r="BN14864" s="3"/>
      <c r="BP14864" s="3"/>
    </row>
    <row r="14865" spans="1:68" x14ac:dyDescent="0.25">
      <c r="A14865" s="1"/>
      <c r="B14865" s="2"/>
      <c r="BJ14865" s="3"/>
      <c r="BL14865" s="3"/>
      <c r="BN14865" s="3"/>
      <c r="BP14865" s="3"/>
    </row>
    <row r="14866" spans="1:68" x14ac:dyDescent="0.25">
      <c r="A14866" s="1"/>
      <c r="B14866" s="2"/>
      <c r="BJ14866" s="3"/>
      <c r="BL14866" s="3"/>
      <c r="BN14866" s="3"/>
      <c r="BP14866" s="3"/>
    </row>
    <row r="14867" spans="1:68" x14ac:dyDescent="0.25">
      <c r="A14867" s="1"/>
      <c r="B14867" s="2"/>
      <c r="BJ14867" s="3"/>
      <c r="BL14867" s="3"/>
      <c r="BN14867" s="3"/>
      <c r="BP14867" s="3"/>
    </row>
    <row r="14868" spans="1:68" x14ac:dyDescent="0.25">
      <c r="A14868" s="1"/>
      <c r="B14868" s="2"/>
      <c r="BJ14868" s="3"/>
      <c r="BL14868" s="3"/>
      <c r="BN14868" s="3"/>
      <c r="BP14868" s="3"/>
    </row>
    <row r="14869" spans="1:68" x14ac:dyDescent="0.25">
      <c r="A14869" s="1"/>
      <c r="B14869" s="2"/>
      <c r="BJ14869" s="3"/>
      <c r="BL14869" s="3"/>
      <c r="BN14869" s="3"/>
      <c r="BP14869" s="3"/>
    </row>
    <row r="14870" spans="1:68" x14ac:dyDescent="0.25">
      <c r="A14870" s="1"/>
      <c r="B14870" s="2"/>
      <c r="BJ14870" s="3"/>
      <c r="BL14870" s="3"/>
      <c r="BN14870" s="3"/>
      <c r="BP14870" s="3"/>
    </row>
    <row r="14871" spans="1:68" x14ac:dyDescent="0.25">
      <c r="A14871" s="1"/>
      <c r="B14871" s="2"/>
      <c r="BJ14871" s="3"/>
      <c r="BL14871" s="3"/>
      <c r="BN14871" s="3"/>
      <c r="BP14871" s="3"/>
    </row>
    <row r="14872" spans="1:68" x14ac:dyDescent="0.25">
      <c r="A14872" s="1"/>
      <c r="B14872" s="2"/>
      <c r="BJ14872" s="3"/>
      <c r="BL14872" s="3"/>
      <c r="BN14872" s="3"/>
      <c r="BP14872" s="3"/>
    </row>
    <row r="14873" spans="1:68" x14ac:dyDescent="0.25">
      <c r="A14873" s="1"/>
      <c r="B14873" s="2"/>
      <c r="BJ14873" s="3"/>
      <c r="BL14873" s="3"/>
      <c r="BN14873" s="3"/>
      <c r="BP14873" s="3"/>
    </row>
    <row r="14874" spans="1:68" x14ac:dyDescent="0.25">
      <c r="A14874" s="1"/>
      <c r="B14874" s="2"/>
      <c r="BJ14874" s="3"/>
      <c r="BL14874" s="3"/>
      <c r="BN14874" s="3"/>
      <c r="BP14874" s="3"/>
    </row>
    <row r="14875" spans="1:68" x14ac:dyDescent="0.25">
      <c r="A14875" s="1"/>
      <c r="B14875" s="2"/>
      <c r="BJ14875" s="3"/>
      <c r="BL14875" s="3"/>
      <c r="BN14875" s="3"/>
      <c r="BP14875" s="3"/>
    </row>
    <row r="14876" spans="1:68" x14ac:dyDescent="0.25">
      <c r="A14876" s="1"/>
      <c r="B14876" s="2"/>
      <c r="BJ14876" s="3"/>
      <c r="BL14876" s="3"/>
      <c r="BN14876" s="3"/>
      <c r="BP14876" s="3"/>
    </row>
    <row r="14877" spans="1:68" x14ac:dyDescent="0.25">
      <c r="A14877" s="1"/>
      <c r="B14877" s="2"/>
      <c r="BJ14877" s="3"/>
      <c r="BL14877" s="3"/>
      <c r="BN14877" s="3"/>
      <c r="BP14877" s="3"/>
    </row>
    <row r="14878" spans="1:68" x14ac:dyDescent="0.25">
      <c r="A14878" s="1"/>
      <c r="B14878" s="2"/>
      <c r="BJ14878" s="3"/>
      <c r="BL14878" s="3"/>
      <c r="BN14878" s="3"/>
      <c r="BP14878" s="3"/>
    </row>
    <row r="14879" spans="1:68" x14ac:dyDescent="0.25">
      <c r="A14879" s="1"/>
      <c r="B14879" s="2"/>
      <c r="BJ14879" s="3"/>
      <c r="BL14879" s="3"/>
      <c r="BN14879" s="3"/>
      <c r="BP14879" s="3"/>
    </row>
    <row r="14880" spans="1:68" x14ac:dyDescent="0.25">
      <c r="A14880" s="1"/>
      <c r="B14880" s="2"/>
      <c r="BJ14880" s="3"/>
      <c r="BL14880" s="3"/>
      <c r="BN14880" s="3"/>
      <c r="BP14880" s="3"/>
    </row>
    <row r="14881" spans="1:68" x14ac:dyDescent="0.25">
      <c r="A14881" s="1"/>
      <c r="B14881" s="2"/>
      <c r="BJ14881" s="3"/>
      <c r="BL14881" s="3"/>
      <c r="BN14881" s="3"/>
      <c r="BP14881" s="3"/>
    </row>
    <row r="14882" spans="1:68" x14ac:dyDescent="0.25">
      <c r="A14882" s="1"/>
      <c r="B14882" s="2"/>
      <c r="BJ14882" s="3"/>
      <c r="BL14882" s="3"/>
      <c r="BN14882" s="3"/>
      <c r="BP14882" s="3"/>
    </row>
    <row r="14883" spans="1:68" x14ac:dyDescent="0.25">
      <c r="A14883" s="1"/>
      <c r="B14883" s="2"/>
      <c r="BJ14883" s="3"/>
      <c r="BL14883" s="3"/>
      <c r="BN14883" s="3"/>
      <c r="BP14883" s="3"/>
    </row>
    <row r="14884" spans="1:68" x14ac:dyDescent="0.25">
      <c r="A14884" s="1"/>
      <c r="B14884" s="2"/>
      <c r="BJ14884" s="3"/>
      <c r="BL14884" s="3"/>
      <c r="BN14884" s="3"/>
      <c r="BP14884" s="3"/>
    </row>
    <row r="14885" spans="1:68" x14ac:dyDescent="0.25">
      <c r="A14885" s="1"/>
      <c r="B14885" s="2"/>
      <c r="BJ14885" s="3"/>
      <c r="BL14885" s="3"/>
      <c r="BN14885" s="3"/>
      <c r="BP14885" s="3"/>
    </row>
    <row r="14886" spans="1:68" x14ac:dyDescent="0.25">
      <c r="A14886" s="1"/>
      <c r="B14886" s="2"/>
      <c r="BJ14886" s="3"/>
      <c r="BL14886" s="3"/>
      <c r="BN14886" s="3"/>
      <c r="BP14886" s="3"/>
    </row>
    <row r="14887" spans="1:68" x14ac:dyDescent="0.25">
      <c r="A14887" s="1"/>
      <c r="B14887" s="2"/>
      <c r="BJ14887" s="3"/>
      <c r="BL14887" s="3"/>
      <c r="BN14887" s="3"/>
      <c r="BP14887" s="3"/>
    </row>
    <row r="14888" spans="1:68" x14ac:dyDescent="0.25">
      <c r="A14888" s="1"/>
      <c r="B14888" s="2"/>
      <c r="BJ14888" s="3"/>
      <c r="BL14888" s="3"/>
      <c r="BN14888" s="3"/>
      <c r="BP14888" s="3"/>
    </row>
    <row r="14889" spans="1:68" x14ac:dyDescent="0.25">
      <c r="A14889" s="1"/>
      <c r="B14889" s="2"/>
      <c r="BJ14889" s="3"/>
      <c r="BL14889" s="3"/>
      <c r="BN14889" s="3"/>
      <c r="BP14889" s="3"/>
    </row>
    <row r="14890" spans="1:68" x14ac:dyDescent="0.25">
      <c r="A14890" s="1"/>
      <c r="B14890" s="2"/>
      <c r="BJ14890" s="3"/>
      <c r="BL14890" s="3"/>
      <c r="BN14890" s="3"/>
      <c r="BP14890" s="3"/>
    </row>
    <row r="14891" spans="1:68" x14ac:dyDescent="0.25">
      <c r="A14891" s="1"/>
      <c r="B14891" s="2"/>
      <c r="BJ14891" s="3"/>
      <c r="BL14891" s="3"/>
      <c r="BN14891" s="3"/>
      <c r="BP14891" s="3"/>
    </row>
    <row r="14892" spans="1:68" x14ac:dyDescent="0.25">
      <c r="A14892" s="1"/>
      <c r="B14892" s="2"/>
      <c r="BJ14892" s="3"/>
      <c r="BL14892" s="3"/>
      <c r="BN14892" s="3"/>
      <c r="BP14892" s="3"/>
    </row>
    <row r="14893" spans="1:68" x14ac:dyDescent="0.25">
      <c r="A14893" s="1"/>
      <c r="B14893" s="2"/>
      <c r="BJ14893" s="3"/>
      <c r="BL14893" s="3"/>
      <c r="BN14893" s="3"/>
      <c r="BP14893" s="3"/>
    </row>
    <row r="14894" spans="1:68" x14ac:dyDescent="0.25">
      <c r="A14894" s="1"/>
      <c r="B14894" s="2"/>
      <c r="BJ14894" s="3"/>
      <c r="BL14894" s="3"/>
      <c r="BN14894" s="3"/>
      <c r="BP14894" s="3"/>
    </row>
    <row r="14895" spans="1:68" x14ac:dyDescent="0.25">
      <c r="A14895" s="1"/>
      <c r="B14895" s="2"/>
      <c r="BJ14895" s="3"/>
      <c r="BL14895" s="3"/>
      <c r="BN14895" s="3"/>
      <c r="BP14895" s="3"/>
    </row>
    <row r="14896" spans="1:68" x14ac:dyDescent="0.25">
      <c r="A14896" s="1"/>
      <c r="B14896" s="2"/>
      <c r="BJ14896" s="3"/>
      <c r="BL14896" s="3"/>
      <c r="BN14896" s="3"/>
      <c r="BP14896" s="3"/>
    </row>
    <row r="14897" spans="1:68" x14ac:dyDescent="0.25">
      <c r="A14897" s="1"/>
      <c r="B14897" s="2"/>
      <c r="BJ14897" s="3"/>
      <c r="BL14897" s="3"/>
      <c r="BN14897" s="3"/>
      <c r="BP14897" s="3"/>
    </row>
    <row r="14898" spans="1:68" x14ac:dyDescent="0.25">
      <c r="A14898" s="1"/>
      <c r="B14898" s="2"/>
      <c r="BJ14898" s="3"/>
      <c r="BL14898" s="3"/>
      <c r="BN14898" s="3"/>
      <c r="BP14898" s="3"/>
    </row>
    <row r="14899" spans="1:68" x14ac:dyDescent="0.25">
      <c r="A14899" s="1"/>
      <c r="B14899" s="2"/>
      <c r="BJ14899" s="3"/>
      <c r="BL14899" s="3"/>
      <c r="BN14899" s="3"/>
      <c r="BP14899" s="3"/>
    </row>
    <row r="14900" spans="1:68" x14ac:dyDescent="0.25">
      <c r="A14900" s="1"/>
      <c r="B14900" s="2"/>
      <c r="BJ14900" s="3"/>
      <c r="BL14900" s="3"/>
      <c r="BN14900" s="3"/>
      <c r="BP14900" s="3"/>
    </row>
    <row r="14901" spans="1:68" x14ac:dyDescent="0.25">
      <c r="A14901" s="1"/>
      <c r="B14901" s="2"/>
      <c r="BJ14901" s="3"/>
      <c r="BL14901" s="3"/>
      <c r="BN14901" s="3"/>
      <c r="BP14901" s="3"/>
    </row>
    <row r="14902" spans="1:68" x14ac:dyDescent="0.25">
      <c r="A14902" s="1"/>
      <c r="B14902" s="2"/>
      <c r="BJ14902" s="3"/>
      <c r="BL14902" s="3"/>
      <c r="BN14902" s="3"/>
      <c r="BP14902" s="3"/>
    </row>
    <row r="14903" spans="1:68" x14ac:dyDescent="0.25">
      <c r="A14903" s="1"/>
      <c r="B14903" s="2"/>
      <c r="BJ14903" s="3"/>
      <c r="BL14903" s="3"/>
      <c r="BN14903" s="3"/>
      <c r="BP14903" s="3"/>
    </row>
    <row r="14904" spans="1:68" x14ac:dyDescent="0.25">
      <c r="A14904" s="1"/>
      <c r="B14904" s="2"/>
      <c r="BJ14904" s="3"/>
      <c r="BL14904" s="3"/>
      <c r="BN14904" s="3"/>
      <c r="BP14904" s="3"/>
    </row>
    <row r="14905" spans="1:68" x14ac:dyDescent="0.25">
      <c r="A14905" s="1"/>
      <c r="B14905" s="2"/>
      <c r="BJ14905" s="3"/>
      <c r="BL14905" s="3"/>
      <c r="BN14905" s="3"/>
      <c r="BP14905" s="3"/>
    </row>
    <row r="14906" spans="1:68" x14ac:dyDescent="0.25">
      <c r="A14906" s="1"/>
      <c r="B14906" s="2"/>
      <c r="BJ14906" s="3"/>
      <c r="BL14906" s="3"/>
      <c r="BN14906" s="3"/>
      <c r="BP14906" s="3"/>
    </row>
    <row r="14907" spans="1:68" x14ac:dyDescent="0.25">
      <c r="A14907" s="1"/>
      <c r="B14907" s="2"/>
      <c r="BJ14907" s="3"/>
      <c r="BL14907" s="3"/>
      <c r="BN14907" s="3"/>
      <c r="BP14907" s="3"/>
    </row>
    <row r="14908" spans="1:68" x14ac:dyDescent="0.25">
      <c r="A14908" s="1"/>
      <c r="B14908" s="2"/>
      <c r="BJ14908" s="3"/>
      <c r="BL14908" s="3"/>
      <c r="BN14908" s="3"/>
      <c r="BP14908" s="3"/>
    </row>
    <row r="14909" spans="1:68" x14ac:dyDescent="0.25">
      <c r="A14909" s="1"/>
      <c r="B14909" s="2"/>
      <c r="BJ14909" s="3"/>
      <c r="BL14909" s="3"/>
      <c r="BN14909" s="3"/>
      <c r="BP14909" s="3"/>
    </row>
    <row r="14910" spans="1:68" x14ac:dyDescent="0.25">
      <c r="A14910" s="1"/>
      <c r="B14910" s="2"/>
      <c r="BJ14910" s="3"/>
      <c r="BL14910" s="3"/>
      <c r="BN14910" s="3"/>
      <c r="BP14910" s="3"/>
    </row>
    <row r="14911" spans="1:68" x14ac:dyDescent="0.25">
      <c r="A14911" s="1"/>
      <c r="B14911" s="2"/>
      <c r="BJ14911" s="3"/>
      <c r="BL14911" s="3"/>
      <c r="BN14911" s="3"/>
      <c r="BP14911" s="3"/>
    </row>
    <row r="14912" spans="1:68" x14ac:dyDescent="0.25">
      <c r="A14912" s="1"/>
      <c r="B14912" s="2"/>
      <c r="BJ14912" s="3"/>
      <c r="BL14912" s="3"/>
      <c r="BN14912" s="3"/>
      <c r="BP14912" s="3"/>
    </row>
    <row r="14913" spans="1:68" x14ac:dyDescent="0.25">
      <c r="A14913" s="1"/>
      <c r="B14913" s="2"/>
      <c r="BJ14913" s="3"/>
      <c r="BL14913" s="3"/>
      <c r="BN14913" s="3"/>
      <c r="BP14913" s="3"/>
    </row>
    <row r="14914" spans="1:68" x14ac:dyDescent="0.25">
      <c r="A14914" s="1"/>
      <c r="B14914" s="2"/>
      <c r="BJ14914" s="3"/>
      <c r="BL14914" s="3"/>
      <c r="BN14914" s="3"/>
      <c r="BP14914" s="3"/>
    </row>
    <row r="14915" spans="1:68" x14ac:dyDescent="0.25">
      <c r="A14915" s="1"/>
      <c r="B14915" s="2"/>
      <c r="BJ14915" s="3"/>
      <c r="BL14915" s="3"/>
      <c r="BN14915" s="3"/>
      <c r="BP14915" s="3"/>
    </row>
    <row r="14916" spans="1:68" x14ac:dyDescent="0.25">
      <c r="A14916" s="1"/>
      <c r="B14916" s="2"/>
      <c r="BJ14916" s="3"/>
      <c r="BL14916" s="3"/>
      <c r="BN14916" s="3"/>
      <c r="BP14916" s="3"/>
    </row>
    <row r="14917" spans="1:68" x14ac:dyDescent="0.25">
      <c r="A14917" s="1"/>
      <c r="B14917" s="2"/>
      <c r="BJ14917" s="3"/>
      <c r="BL14917" s="3"/>
      <c r="BN14917" s="3"/>
      <c r="BP14917" s="3"/>
    </row>
    <row r="14918" spans="1:68" x14ac:dyDescent="0.25">
      <c r="A14918" s="1"/>
      <c r="B14918" s="2"/>
      <c r="BJ14918" s="3"/>
      <c r="BL14918" s="3"/>
      <c r="BN14918" s="3"/>
      <c r="BP14918" s="3"/>
    </row>
    <row r="14919" spans="1:68" x14ac:dyDescent="0.25">
      <c r="A14919" s="1"/>
      <c r="B14919" s="2"/>
      <c r="BJ14919" s="3"/>
      <c r="BL14919" s="3"/>
      <c r="BN14919" s="3"/>
      <c r="BP14919" s="3"/>
    </row>
    <row r="14920" spans="1:68" x14ac:dyDescent="0.25">
      <c r="A14920" s="1"/>
      <c r="B14920" s="2"/>
      <c r="BJ14920" s="3"/>
      <c r="BL14920" s="3"/>
      <c r="BN14920" s="3"/>
      <c r="BP14920" s="3"/>
    </row>
    <row r="14921" spans="1:68" x14ac:dyDescent="0.25">
      <c r="A14921" s="1"/>
      <c r="B14921" s="2"/>
      <c r="BJ14921" s="3"/>
      <c r="BL14921" s="3"/>
      <c r="BN14921" s="3"/>
      <c r="BP14921" s="3"/>
    </row>
    <row r="14922" spans="1:68" x14ac:dyDescent="0.25">
      <c r="A14922" s="1"/>
      <c r="B14922" s="2"/>
      <c r="BJ14922" s="3"/>
      <c r="BL14922" s="3"/>
      <c r="BN14922" s="3"/>
      <c r="BP14922" s="3"/>
    </row>
    <row r="14923" spans="1:68" x14ac:dyDescent="0.25">
      <c r="A14923" s="1"/>
      <c r="B14923" s="2"/>
      <c r="BJ14923" s="3"/>
      <c r="BL14923" s="3"/>
      <c r="BN14923" s="3"/>
      <c r="BP14923" s="3"/>
    </row>
    <row r="14924" spans="1:68" x14ac:dyDescent="0.25">
      <c r="A14924" s="1"/>
      <c r="B14924" s="2"/>
      <c r="BJ14924" s="3"/>
      <c r="BL14924" s="3"/>
      <c r="BN14924" s="3"/>
      <c r="BP14924" s="3"/>
    </row>
    <row r="14925" spans="1:68" x14ac:dyDescent="0.25">
      <c r="A14925" s="1"/>
      <c r="B14925" s="2"/>
      <c r="BJ14925" s="3"/>
      <c r="BL14925" s="3"/>
      <c r="BN14925" s="3"/>
      <c r="BP14925" s="3"/>
    </row>
    <row r="14926" spans="1:68" x14ac:dyDescent="0.25">
      <c r="A14926" s="1"/>
      <c r="B14926" s="2"/>
      <c r="BJ14926" s="3"/>
      <c r="BL14926" s="3"/>
      <c r="BN14926" s="3"/>
      <c r="BP14926" s="3"/>
    </row>
    <row r="14927" spans="1:68" x14ac:dyDescent="0.25">
      <c r="A14927" s="1"/>
      <c r="B14927" s="2"/>
      <c r="BJ14927" s="3"/>
      <c r="BL14927" s="3"/>
      <c r="BN14927" s="3"/>
      <c r="BP14927" s="3"/>
    </row>
    <row r="14928" spans="1:68" x14ac:dyDescent="0.25">
      <c r="A14928" s="1"/>
      <c r="B14928" s="2"/>
      <c r="BJ14928" s="3"/>
      <c r="BL14928" s="3"/>
      <c r="BN14928" s="3"/>
      <c r="BP14928" s="3"/>
    </row>
    <row r="14929" spans="1:68" x14ac:dyDescent="0.25">
      <c r="A14929" s="1"/>
      <c r="B14929" s="2"/>
      <c r="BJ14929" s="3"/>
      <c r="BL14929" s="3"/>
      <c r="BN14929" s="3"/>
      <c r="BP14929" s="3"/>
    </row>
    <row r="14930" spans="1:68" x14ac:dyDescent="0.25">
      <c r="A14930" s="1"/>
      <c r="B14930" s="2"/>
      <c r="BJ14930" s="3"/>
      <c r="BL14930" s="3"/>
      <c r="BN14930" s="3"/>
      <c r="BP14930" s="3"/>
    </row>
    <row r="14931" spans="1:68" x14ac:dyDescent="0.25">
      <c r="A14931" s="1"/>
      <c r="B14931" s="2"/>
      <c r="BJ14931" s="3"/>
      <c r="BL14931" s="3"/>
      <c r="BN14931" s="3"/>
      <c r="BP14931" s="3"/>
    </row>
    <row r="14932" spans="1:68" x14ac:dyDescent="0.25">
      <c r="A14932" s="1"/>
      <c r="B14932" s="2"/>
      <c r="BJ14932" s="3"/>
      <c r="BL14932" s="3"/>
      <c r="BN14932" s="3"/>
      <c r="BP14932" s="3"/>
    </row>
    <row r="14933" spans="1:68" x14ac:dyDescent="0.25">
      <c r="A14933" s="1"/>
      <c r="B14933" s="2"/>
      <c r="BJ14933" s="3"/>
      <c r="BL14933" s="3"/>
      <c r="BN14933" s="3"/>
      <c r="BP14933" s="3"/>
    </row>
    <row r="14934" spans="1:68" x14ac:dyDescent="0.25">
      <c r="A14934" s="1"/>
      <c r="B14934" s="2"/>
      <c r="BJ14934" s="3"/>
      <c r="BL14934" s="3"/>
      <c r="BN14934" s="3"/>
      <c r="BP14934" s="3"/>
    </row>
    <row r="14935" spans="1:68" x14ac:dyDescent="0.25">
      <c r="A14935" s="1"/>
      <c r="B14935" s="2"/>
      <c r="BJ14935" s="3"/>
      <c r="BL14935" s="3"/>
      <c r="BN14935" s="3"/>
      <c r="BP14935" s="3"/>
    </row>
    <row r="14936" spans="1:68" x14ac:dyDescent="0.25">
      <c r="A14936" s="1"/>
      <c r="B14936" s="2"/>
      <c r="BJ14936" s="3"/>
      <c r="BL14936" s="3"/>
      <c r="BN14936" s="3"/>
      <c r="BP14936" s="3"/>
    </row>
    <row r="14937" spans="1:68" x14ac:dyDescent="0.25">
      <c r="A14937" s="1"/>
      <c r="B14937" s="2"/>
      <c r="BJ14937" s="3"/>
      <c r="BL14937" s="3"/>
      <c r="BN14937" s="3"/>
      <c r="BP14937" s="3"/>
    </row>
    <row r="14938" spans="1:68" x14ac:dyDescent="0.25">
      <c r="A14938" s="1"/>
      <c r="B14938" s="2"/>
      <c r="BJ14938" s="3"/>
      <c r="BL14938" s="3"/>
      <c r="BN14938" s="3"/>
      <c r="BP14938" s="3"/>
    </row>
    <row r="14939" spans="1:68" x14ac:dyDescent="0.25">
      <c r="A14939" s="1"/>
      <c r="B14939" s="2"/>
      <c r="BJ14939" s="3"/>
      <c r="BL14939" s="3"/>
      <c r="BN14939" s="3"/>
      <c r="BP14939" s="3"/>
    </row>
    <row r="14940" spans="1:68" x14ac:dyDescent="0.25">
      <c r="A14940" s="1"/>
      <c r="B14940" s="2"/>
      <c r="BJ14940" s="3"/>
      <c r="BL14940" s="3"/>
      <c r="BN14940" s="3"/>
      <c r="BP14940" s="3"/>
    </row>
    <row r="14941" spans="1:68" x14ac:dyDescent="0.25">
      <c r="A14941" s="1"/>
      <c r="B14941" s="2"/>
      <c r="BJ14941" s="3"/>
      <c r="BL14941" s="3"/>
      <c r="BN14941" s="3"/>
      <c r="BP14941" s="3"/>
    </row>
    <row r="14942" spans="1:68" x14ac:dyDescent="0.25">
      <c r="A14942" s="1"/>
      <c r="B14942" s="2"/>
      <c r="BJ14942" s="3"/>
      <c r="BL14942" s="3"/>
      <c r="BN14942" s="3"/>
      <c r="BP14942" s="3"/>
    </row>
    <row r="14943" spans="1:68" x14ac:dyDescent="0.25">
      <c r="A14943" s="1"/>
      <c r="B14943" s="2"/>
      <c r="BJ14943" s="3"/>
      <c r="BL14943" s="3"/>
      <c r="BN14943" s="3"/>
      <c r="BP14943" s="3"/>
    </row>
    <row r="14944" spans="1:68" x14ac:dyDescent="0.25">
      <c r="A14944" s="1"/>
      <c r="B14944" s="2"/>
      <c r="BJ14944" s="3"/>
      <c r="BL14944" s="3"/>
      <c r="BN14944" s="3"/>
      <c r="BP14944" s="3"/>
    </row>
    <row r="14945" spans="1:68" x14ac:dyDescent="0.25">
      <c r="A14945" s="1"/>
      <c r="B14945" s="2"/>
      <c r="BJ14945" s="3"/>
      <c r="BL14945" s="3"/>
      <c r="BN14945" s="3"/>
      <c r="BP14945" s="3"/>
    </row>
    <row r="14946" spans="1:68" x14ac:dyDescent="0.25">
      <c r="A14946" s="1"/>
      <c r="B14946" s="2"/>
      <c r="BJ14946" s="3"/>
      <c r="BL14946" s="3"/>
      <c r="BN14946" s="3"/>
      <c r="BP14946" s="3"/>
    </row>
    <row r="14947" spans="1:68" x14ac:dyDescent="0.25">
      <c r="A14947" s="1"/>
      <c r="B14947" s="2"/>
      <c r="BJ14947" s="3"/>
      <c r="BL14947" s="3"/>
      <c r="BN14947" s="3"/>
      <c r="BP14947" s="3"/>
    </row>
    <row r="14948" spans="1:68" x14ac:dyDescent="0.25">
      <c r="A14948" s="1"/>
      <c r="B14948" s="2"/>
      <c r="BJ14948" s="3"/>
      <c r="BL14948" s="3"/>
      <c r="BN14948" s="3"/>
      <c r="BP14948" s="3"/>
    </row>
    <row r="14949" spans="1:68" x14ac:dyDescent="0.25">
      <c r="A14949" s="1"/>
      <c r="B14949" s="2"/>
      <c r="BJ14949" s="3"/>
      <c r="BL14949" s="3"/>
      <c r="BN14949" s="3"/>
      <c r="BP14949" s="3"/>
    </row>
    <row r="14950" spans="1:68" x14ac:dyDescent="0.25">
      <c r="A14950" s="1"/>
      <c r="B14950" s="2"/>
      <c r="BJ14950" s="3"/>
      <c r="BL14950" s="3"/>
      <c r="BN14950" s="3"/>
      <c r="BP14950" s="3"/>
    </row>
    <row r="14951" spans="1:68" x14ac:dyDescent="0.25">
      <c r="A14951" s="1"/>
      <c r="B14951" s="2"/>
      <c r="BJ14951" s="3"/>
      <c r="BL14951" s="3"/>
      <c r="BN14951" s="3"/>
      <c r="BP14951" s="3"/>
    </row>
    <row r="14952" spans="1:68" x14ac:dyDescent="0.25">
      <c r="A14952" s="1"/>
      <c r="B14952" s="2"/>
      <c r="BJ14952" s="3"/>
      <c r="BL14952" s="3"/>
      <c r="BN14952" s="3"/>
      <c r="BP14952" s="3"/>
    </row>
    <row r="14953" spans="1:68" x14ac:dyDescent="0.25">
      <c r="A14953" s="1"/>
      <c r="B14953" s="2"/>
      <c r="BJ14953" s="3"/>
      <c r="BL14953" s="3"/>
      <c r="BN14953" s="3"/>
      <c r="BP14953" s="3"/>
    </row>
    <row r="14954" spans="1:68" x14ac:dyDescent="0.25">
      <c r="A14954" s="1"/>
      <c r="B14954" s="2"/>
      <c r="BJ14954" s="3"/>
      <c r="BL14954" s="3"/>
      <c r="BN14954" s="3"/>
      <c r="BP14954" s="3"/>
    </row>
    <row r="14955" spans="1:68" x14ac:dyDescent="0.25">
      <c r="A14955" s="1"/>
      <c r="B14955" s="2"/>
      <c r="BJ14955" s="3"/>
      <c r="BL14955" s="3"/>
      <c r="BN14955" s="3"/>
      <c r="BP14955" s="3"/>
    </row>
    <row r="14956" spans="1:68" x14ac:dyDescent="0.25">
      <c r="A14956" s="1"/>
      <c r="B14956" s="2"/>
      <c r="BJ14956" s="3"/>
      <c r="BL14956" s="3"/>
      <c r="BN14956" s="3"/>
      <c r="BP14956" s="3"/>
    </row>
    <row r="14957" spans="1:68" x14ac:dyDescent="0.25">
      <c r="A14957" s="1"/>
      <c r="B14957" s="2"/>
      <c r="BJ14957" s="3"/>
      <c r="BL14957" s="3"/>
      <c r="BN14957" s="3"/>
      <c r="BP14957" s="3"/>
    </row>
    <row r="14958" spans="1:68" x14ac:dyDescent="0.25">
      <c r="A14958" s="1"/>
      <c r="B14958" s="2"/>
      <c r="BJ14958" s="3"/>
      <c r="BL14958" s="3"/>
      <c r="BN14958" s="3"/>
      <c r="BP14958" s="3"/>
    </row>
    <row r="14959" spans="1:68" x14ac:dyDescent="0.25">
      <c r="A14959" s="1"/>
      <c r="B14959" s="2"/>
      <c r="BJ14959" s="3"/>
      <c r="BL14959" s="3"/>
      <c r="BN14959" s="3"/>
      <c r="BP14959" s="3"/>
    </row>
    <row r="14960" spans="1:68" x14ac:dyDescent="0.25">
      <c r="A14960" s="1"/>
      <c r="B14960" s="2"/>
      <c r="BJ14960" s="3"/>
      <c r="BL14960" s="3"/>
      <c r="BN14960" s="3"/>
      <c r="BP14960" s="3"/>
    </row>
    <row r="14961" spans="1:68" x14ac:dyDescent="0.25">
      <c r="A14961" s="1"/>
      <c r="B14961" s="2"/>
      <c r="BJ14961" s="3"/>
      <c r="BL14961" s="3"/>
      <c r="BN14961" s="3"/>
      <c r="BP14961" s="3"/>
    </row>
    <row r="14962" spans="1:68" x14ac:dyDescent="0.25">
      <c r="A14962" s="1"/>
      <c r="B14962" s="2"/>
      <c r="BJ14962" s="3"/>
      <c r="BL14962" s="3"/>
      <c r="BN14962" s="3"/>
      <c r="BP14962" s="3"/>
    </row>
    <row r="14963" spans="1:68" x14ac:dyDescent="0.25">
      <c r="A14963" s="1"/>
      <c r="B14963" s="2"/>
      <c r="BJ14963" s="3"/>
      <c r="BL14963" s="3"/>
      <c r="BN14963" s="3"/>
      <c r="BP14963" s="3"/>
    </row>
    <row r="14964" spans="1:68" x14ac:dyDescent="0.25">
      <c r="A14964" s="1"/>
      <c r="B14964" s="2"/>
      <c r="BJ14964" s="3"/>
      <c r="BL14964" s="3"/>
      <c r="BN14964" s="3"/>
      <c r="BP14964" s="3"/>
    </row>
    <row r="14965" spans="1:68" x14ac:dyDescent="0.25">
      <c r="A14965" s="1"/>
      <c r="B14965" s="2"/>
      <c r="BJ14965" s="3"/>
      <c r="BL14965" s="3"/>
      <c r="BN14965" s="3"/>
      <c r="BP14965" s="3"/>
    </row>
    <row r="14966" spans="1:68" x14ac:dyDescent="0.25">
      <c r="A14966" s="1"/>
      <c r="B14966" s="2"/>
      <c r="BJ14966" s="3"/>
      <c r="BL14966" s="3"/>
      <c r="BN14966" s="3"/>
      <c r="BP14966" s="3"/>
    </row>
    <row r="14967" spans="1:68" x14ac:dyDescent="0.25">
      <c r="A14967" s="1"/>
      <c r="B14967" s="2"/>
      <c r="BJ14967" s="3"/>
      <c r="BL14967" s="3"/>
      <c r="BN14967" s="3"/>
      <c r="BP14967" s="3"/>
    </row>
    <row r="14968" spans="1:68" x14ac:dyDescent="0.25">
      <c r="A14968" s="1"/>
      <c r="B14968" s="2"/>
      <c r="BJ14968" s="3"/>
      <c r="BL14968" s="3"/>
      <c r="BN14968" s="3"/>
      <c r="BP14968" s="3"/>
    </row>
    <row r="14969" spans="1:68" x14ac:dyDescent="0.25">
      <c r="A14969" s="1"/>
      <c r="B14969" s="2"/>
      <c r="BJ14969" s="3"/>
      <c r="BL14969" s="3"/>
      <c r="BN14969" s="3"/>
      <c r="BP14969" s="3"/>
    </row>
    <row r="14970" spans="1:68" x14ac:dyDescent="0.25">
      <c r="A14970" s="1"/>
      <c r="B14970" s="2"/>
      <c r="BJ14970" s="3"/>
      <c r="BL14970" s="3"/>
      <c r="BN14970" s="3"/>
      <c r="BP14970" s="3"/>
    </row>
    <row r="14971" spans="1:68" x14ac:dyDescent="0.25">
      <c r="A14971" s="1"/>
      <c r="B14971" s="2"/>
      <c r="BJ14971" s="3"/>
      <c r="BL14971" s="3"/>
      <c r="BN14971" s="3"/>
      <c r="BP14971" s="3"/>
    </row>
    <row r="14972" spans="1:68" x14ac:dyDescent="0.25">
      <c r="A14972" s="1"/>
      <c r="B14972" s="2"/>
      <c r="BJ14972" s="3"/>
      <c r="BL14972" s="3"/>
      <c r="BN14972" s="3"/>
      <c r="BP14972" s="3"/>
    </row>
    <row r="14973" spans="1:68" x14ac:dyDescent="0.25">
      <c r="A14973" s="1"/>
      <c r="B14973" s="2"/>
      <c r="BJ14973" s="3"/>
      <c r="BL14973" s="3"/>
      <c r="BN14973" s="3"/>
      <c r="BP14973" s="3"/>
    </row>
    <row r="14974" spans="1:68" x14ac:dyDescent="0.25">
      <c r="A14974" s="1"/>
      <c r="B14974" s="2"/>
      <c r="BJ14974" s="3"/>
      <c r="BL14974" s="3"/>
      <c r="BN14974" s="3"/>
      <c r="BP14974" s="3"/>
    </row>
    <row r="14975" spans="1:68" x14ac:dyDescent="0.25">
      <c r="A14975" s="1"/>
      <c r="B14975" s="2"/>
      <c r="BJ14975" s="3"/>
      <c r="BL14975" s="3"/>
      <c r="BN14975" s="3"/>
      <c r="BP14975" s="3"/>
    </row>
    <row r="14976" spans="1:68" x14ac:dyDescent="0.25">
      <c r="A14976" s="1"/>
      <c r="B14976" s="2"/>
      <c r="BJ14976" s="3"/>
      <c r="BL14976" s="3"/>
      <c r="BN14976" s="3"/>
      <c r="BP14976" s="3"/>
    </row>
    <row r="14977" spans="1:68" x14ac:dyDescent="0.25">
      <c r="A14977" s="1"/>
      <c r="B14977" s="2"/>
      <c r="BJ14977" s="3"/>
      <c r="BL14977" s="3"/>
      <c r="BN14977" s="3"/>
      <c r="BP14977" s="3"/>
    </row>
    <row r="14978" spans="1:68" x14ac:dyDescent="0.25">
      <c r="A14978" s="1"/>
      <c r="B14978" s="2"/>
      <c r="BJ14978" s="3"/>
      <c r="BL14978" s="3"/>
      <c r="BN14978" s="3"/>
      <c r="BP14978" s="3"/>
    </row>
    <row r="14979" spans="1:68" x14ac:dyDescent="0.25">
      <c r="A14979" s="1"/>
      <c r="B14979" s="2"/>
      <c r="BJ14979" s="3"/>
      <c r="BL14979" s="3"/>
      <c r="BN14979" s="3"/>
      <c r="BP14979" s="3"/>
    </row>
    <row r="14980" spans="1:68" x14ac:dyDescent="0.25">
      <c r="A14980" s="1"/>
      <c r="B14980" s="2"/>
      <c r="BJ14980" s="3"/>
      <c r="BL14980" s="3"/>
      <c r="BN14980" s="3"/>
      <c r="BP14980" s="3"/>
    </row>
    <row r="14981" spans="1:68" x14ac:dyDescent="0.25">
      <c r="A14981" s="1"/>
      <c r="B14981" s="2"/>
      <c r="BJ14981" s="3"/>
      <c r="BL14981" s="3"/>
      <c r="BN14981" s="3"/>
      <c r="BP14981" s="3"/>
    </row>
    <row r="14982" spans="1:68" x14ac:dyDescent="0.25">
      <c r="A14982" s="1"/>
      <c r="B14982" s="2"/>
      <c r="BJ14982" s="3"/>
      <c r="BL14982" s="3"/>
      <c r="BN14982" s="3"/>
      <c r="BP14982" s="3"/>
    </row>
    <row r="14983" spans="1:68" x14ac:dyDescent="0.25">
      <c r="A14983" s="1"/>
      <c r="B14983" s="2"/>
      <c r="BJ14983" s="3"/>
      <c r="BL14983" s="3"/>
      <c r="BN14983" s="3"/>
      <c r="BP14983" s="3"/>
    </row>
    <row r="14984" spans="1:68" x14ac:dyDescent="0.25">
      <c r="A14984" s="1"/>
      <c r="B14984" s="2"/>
      <c r="BJ14984" s="3"/>
      <c r="BL14984" s="3"/>
      <c r="BN14984" s="3"/>
      <c r="BP14984" s="3"/>
    </row>
    <row r="14985" spans="1:68" x14ac:dyDescent="0.25">
      <c r="A14985" s="1"/>
      <c r="B14985" s="2"/>
      <c r="BJ14985" s="3"/>
      <c r="BL14985" s="3"/>
      <c r="BN14985" s="3"/>
      <c r="BP14985" s="3"/>
    </row>
    <row r="14986" spans="1:68" x14ac:dyDescent="0.25">
      <c r="A14986" s="1"/>
      <c r="B14986" s="2"/>
      <c r="BJ14986" s="3"/>
      <c r="BL14986" s="3"/>
      <c r="BN14986" s="3"/>
      <c r="BP14986" s="3"/>
    </row>
    <row r="14987" spans="1:68" x14ac:dyDescent="0.25">
      <c r="A14987" s="1"/>
      <c r="B14987" s="2"/>
      <c r="BJ14987" s="3"/>
      <c r="BL14987" s="3"/>
      <c r="BN14987" s="3"/>
      <c r="BP14987" s="3"/>
    </row>
    <row r="14988" spans="1:68" x14ac:dyDescent="0.25">
      <c r="A14988" s="1"/>
      <c r="B14988" s="2"/>
      <c r="BJ14988" s="3"/>
      <c r="BL14988" s="3"/>
      <c r="BN14988" s="3"/>
      <c r="BP14988" s="3"/>
    </row>
    <row r="14989" spans="1:68" x14ac:dyDescent="0.25">
      <c r="A14989" s="1"/>
      <c r="B14989" s="2"/>
      <c r="BJ14989" s="3"/>
      <c r="BL14989" s="3"/>
      <c r="BN14989" s="3"/>
      <c r="BP14989" s="3"/>
    </row>
    <row r="14990" spans="1:68" x14ac:dyDescent="0.25">
      <c r="A14990" s="1"/>
      <c r="B14990" s="2"/>
      <c r="BJ14990" s="3"/>
      <c r="BL14990" s="3"/>
      <c r="BN14990" s="3"/>
      <c r="BP14990" s="3"/>
    </row>
    <row r="14991" spans="1:68" x14ac:dyDescent="0.25">
      <c r="A14991" s="1"/>
      <c r="B14991" s="2"/>
      <c r="BJ14991" s="3"/>
      <c r="BL14991" s="3"/>
      <c r="BN14991" s="3"/>
      <c r="BP14991" s="3"/>
    </row>
    <row r="14992" spans="1:68" x14ac:dyDescent="0.25">
      <c r="A14992" s="1"/>
      <c r="B14992" s="2"/>
      <c r="BJ14992" s="3"/>
      <c r="BL14992" s="3"/>
      <c r="BN14992" s="3"/>
      <c r="BP14992" s="3"/>
    </row>
    <row r="14993" spans="1:68" x14ac:dyDescent="0.25">
      <c r="A14993" s="1"/>
      <c r="B14993" s="2"/>
      <c r="BJ14993" s="3"/>
      <c r="BL14993" s="3"/>
      <c r="BN14993" s="3"/>
      <c r="BP14993" s="3"/>
    </row>
    <row r="14994" spans="1:68" x14ac:dyDescent="0.25">
      <c r="A14994" s="1"/>
      <c r="B14994" s="2"/>
      <c r="BJ14994" s="3"/>
      <c r="BL14994" s="3"/>
      <c r="BN14994" s="3"/>
      <c r="BP14994" s="3"/>
    </row>
    <row r="14995" spans="1:68" x14ac:dyDescent="0.25">
      <c r="A14995" s="1"/>
      <c r="B14995" s="2"/>
      <c r="BJ14995" s="3"/>
      <c r="BL14995" s="3"/>
      <c r="BN14995" s="3"/>
      <c r="BP14995" s="3"/>
    </row>
    <row r="14996" spans="1:68" x14ac:dyDescent="0.25">
      <c r="A14996" s="1"/>
      <c r="B14996" s="2"/>
      <c r="BJ14996" s="3"/>
      <c r="BL14996" s="3"/>
      <c r="BN14996" s="3"/>
      <c r="BP14996" s="3"/>
    </row>
    <row r="14997" spans="1:68" x14ac:dyDescent="0.25">
      <c r="A14997" s="1"/>
      <c r="B14997" s="2"/>
      <c r="BJ14997" s="3"/>
      <c r="BL14997" s="3"/>
      <c r="BN14997" s="3"/>
      <c r="BP14997" s="3"/>
    </row>
    <row r="14998" spans="1:68" x14ac:dyDescent="0.25">
      <c r="A14998" s="1"/>
      <c r="B14998" s="2"/>
      <c r="BJ14998" s="3"/>
      <c r="BL14998" s="3"/>
      <c r="BN14998" s="3"/>
      <c r="BP14998" s="3"/>
    </row>
    <row r="14999" spans="1:68" x14ac:dyDescent="0.25">
      <c r="A14999" s="1"/>
      <c r="B14999" s="2"/>
      <c r="BJ14999" s="3"/>
      <c r="BL14999" s="3"/>
      <c r="BN14999" s="3"/>
      <c r="BP14999" s="3"/>
    </row>
    <row r="15000" spans="1:68" x14ac:dyDescent="0.25">
      <c r="A15000" s="1"/>
      <c r="B15000" s="2"/>
      <c r="BJ15000" s="3"/>
      <c r="BL15000" s="3"/>
      <c r="BN15000" s="3"/>
      <c r="BP15000" s="3"/>
    </row>
    <row r="15001" spans="1:68" x14ac:dyDescent="0.25">
      <c r="A15001" s="1"/>
      <c r="B15001" s="2"/>
      <c r="BJ15001" s="3"/>
      <c r="BL15001" s="3"/>
      <c r="BN15001" s="3"/>
      <c r="BP15001" s="3"/>
    </row>
    <row r="15002" spans="1:68" x14ac:dyDescent="0.25">
      <c r="A15002" s="1"/>
      <c r="B15002" s="2"/>
      <c r="BJ15002" s="3"/>
      <c r="BL15002" s="3"/>
      <c r="BN15002" s="3"/>
      <c r="BP15002" s="3"/>
    </row>
    <row r="15003" spans="1:68" x14ac:dyDescent="0.25">
      <c r="A15003" s="1"/>
      <c r="B15003" s="2"/>
      <c r="BJ15003" s="3"/>
      <c r="BL15003" s="3"/>
      <c r="BN15003" s="3"/>
      <c r="BP15003" s="3"/>
    </row>
    <row r="15004" spans="1:68" x14ac:dyDescent="0.25">
      <c r="A15004" s="1"/>
      <c r="B15004" s="2"/>
      <c r="BJ15004" s="3"/>
      <c r="BL15004" s="3"/>
      <c r="BN15004" s="3"/>
      <c r="BP15004" s="3"/>
    </row>
    <row r="15005" spans="1:68" x14ac:dyDescent="0.25">
      <c r="A15005" s="1"/>
      <c r="B15005" s="2"/>
      <c r="BJ15005" s="3"/>
      <c r="BL15005" s="3"/>
      <c r="BN15005" s="3"/>
      <c r="BP15005" s="3"/>
    </row>
    <row r="15006" spans="1:68" x14ac:dyDescent="0.25">
      <c r="A15006" s="1"/>
      <c r="B15006" s="2"/>
      <c r="BJ15006" s="3"/>
      <c r="BL15006" s="3"/>
      <c r="BN15006" s="3"/>
      <c r="BP15006" s="3"/>
    </row>
    <row r="15007" spans="1:68" x14ac:dyDescent="0.25">
      <c r="A15007" s="1"/>
      <c r="B15007" s="2"/>
      <c r="BJ15007" s="3"/>
      <c r="BL15007" s="3"/>
      <c r="BN15007" s="3"/>
      <c r="BP15007" s="3"/>
    </row>
    <row r="15008" spans="1:68" x14ac:dyDescent="0.25">
      <c r="A15008" s="1"/>
      <c r="B15008" s="2"/>
      <c r="BJ15008" s="3"/>
      <c r="BL15008" s="3"/>
      <c r="BN15008" s="3"/>
      <c r="BP15008" s="3"/>
    </row>
    <row r="15009" spans="1:68" x14ac:dyDescent="0.25">
      <c r="A15009" s="1"/>
      <c r="B15009" s="2"/>
      <c r="BJ15009" s="3"/>
      <c r="BL15009" s="3"/>
      <c r="BN15009" s="3"/>
      <c r="BP15009" s="3"/>
    </row>
    <row r="15010" spans="1:68" x14ac:dyDescent="0.25">
      <c r="A15010" s="1"/>
      <c r="B15010" s="2"/>
      <c r="BJ15010" s="3"/>
      <c r="BL15010" s="3"/>
      <c r="BN15010" s="3"/>
      <c r="BP15010" s="3"/>
    </row>
    <row r="15011" spans="1:68" x14ac:dyDescent="0.25">
      <c r="A15011" s="1"/>
      <c r="B15011" s="2"/>
      <c r="BJ15011" s="3"/>
      <c r="BL15011" s="3"/>
      <c r="BN15011" s="3"/>
      <c r="BP15011" s="3"/>
    </row>
    <row r="15012" spans="1:68" x14ac:dyDescent="0.25">
      <c r="A15012" s="1"/>
      <c r="B15012" s="2"/>
      <c r="BJ15012" s="3"/>
      <c r="BL15012" s="3"/>
      <c r="BN15012" s="3"/>
      <c r="BP15012" s="3"/>
    </row>
    <row r="15013" spans="1:68" x14ac:dyDescent="0.25">
      <c r="A15013" s="1"/>
      <c r="B15013" s="2"/>
      <c r="BJ15013" s="3"/>
      <c r="BL15013" s="3"/>
      <c r="BN15013" s="3"/>
      <c r="BP15013" s="3"/>
    </row>
    <row r="15014" spans="1:68" x14ac:dyDescent="0.25">
      <c r="A15014" s="1"/>
      <c r="B15014" s="2"/>
      <c r="BJ15014" s="3"/>
      <c r="BL15014" s="3"/>
      <c r="BN15014" s="3"/>
      <c r="BP15014" s="3"/>
    </row>
    <row r="15015" spans="1:68" x14ac:dyDescent="0.25">
      <c r="A15015" s="1"/>
      <c r="B15015" s="2"/>
      <c r="BJ15015" s="3"/>
      <c r="BL15015" s="3"/>
      <c r="BN15015" s="3"/>
      <c r="BP15015" s="3"/>
    </row>
    <row r="15016" spans="1:68" x14ac:dyDescent="0.25">
      <c r="A15016" s="1"/>
      <c r="B15016" s="2"/>
      <c r="BJ15016" s="3"/>
      <c r="BL15016" s="3"/>
      <c r="BN15016" s="3"/>
      <c r="BP15016" s="3"/>
    </row>
    <row r="15017" spans="1:68" x14ac:dyDescent="0.25">
      <c r="A15017" s="1"/>
      <c r="B15017" s="2"/>
      <c r="BJ15017" s="3"/>
      <c r="BL15017" s="3"/>
      <c r="BN15017" s="3"/>
      <c r="BP15017" s="3"/>
    </row>
    <row r="15018" spans="1:68" x14ac:dyDescent="0.25">
      <c r="A15018" s="1"/>
      <c r="B15018" s="2"/>
      <c r="BJ15018" s="3"/>
      <c r="BL15018" s="3"/>
      <c r="BN15018" s="3"/>
      <c r="BP15018" s="3"/>
    </row>
    <row r="15019" spans="1:68" x14ac:dyDescent="0.25">
      <c r="A15019" s="1"/>
      <c r="B15019" s="2"/>
      <c r="BJ15019" s="3"/>
      <c r="BL15019" s="3"/>
      <c r="BN15019" s="3"/>
      <c r="BP15019" s="3"/>
    </row>
    <row r="15020" spans="1:68" x14ac:dyDescent="0.25">
      <c r="A15020" s="1"/>
      <c r="B15020" s="2"/>
      <c r="BJ15020" s="3"/>
      <c r="BL15020" s="3"/>
      <c r="BN15020" s="3"/>
      <c r="BP15020" s="3"/>
    </row>
    <row r="15021" spans="1:68" x14ac:dyDescent="0.25">
      <c r="A15021" s="1"/>
      <c r="B15021" s="2"/>
      <c r="BJ15021" s="3"/>
      <c r="BL15021" s="3"/>
      <c r="BN15021" s="3"/>
      <c r="BP15021" s="3"/>
    </row>
    <row r="15022" spans="1:68" x14ac:dyDescent="0.25">
      <c r="A15022" s="1"/>
      <c r="B15022" s="2"/>
      <c r="BJ15022" s="3"/>
      <c r="BL15022" s="3"/>
      <c r="BN15022" s="3"/>
      <c r="BP15022" s="3"/>
    </row>
    <row r="15023" spans="1:68" x14ac:dyDescent="0.25">
      <c r="A15023" s="1"/>
      <c r="B15023" s="2"/>
      <c r="BJ15023" s="3"/>
      <c r="BL15023" s="3"/>
      <c r="BN15023" s="3"/>
      <c r="BP15023" s="3"/>
    </row>
    <row r="15024" spans="1:68" x14ac:dyDescent="0.25">
      <c r="A15024" s="1"/>
      <c r="B15024" s="2"/>
      <c r="BJ15024" s="3"/>
      <c r="BL15024" s="3"/>
      <c r="BN15024" s="3"/>
      <c r="BP15024" s="3"/>
    </row>
    <row r="15025" spans="1:68" x14ac:dyDescent="0.25">
      <c r="A15025" s="1"/>
      <c r="B15025" s="2"/>
      <c r="BJ15025" s="3"/>
      <c r="BL15025" s="3"/>
      <c r="BN15025" s="3"/>
      <c r="BP15025" s="3"/>
    </row>
    <row r="15026" spans="1:68" x14ac:dyDescent="0.25">
      <c r="A15026" s="1"/>
      <c r="B15026" s="2"/>
      <c r="BJ15026" s="3"/>
      <c r="BL15026" s="3"/>
      <c r="BN15026" s="3"/>
      <c r="BP15026" s="3"/>
    </row>
    <row r="15027" spans="1:68" x14ac:dyDescent="0.25">
      <c r="A15027" s="1"/>
      <c r="B15027" s="2"/>
      <c r="BJ15027" s="3"/>
      <c r="BL15027" s="3"/>
      <c r="BN15027" s="3"/>
      <c r="BP15027" s="3"/>
    </row>
    <row r="15028" spans="1:68" x14ac:dyDescent="0.25">
      <c r="A15028" s="1"/>
      <c r="B15028" s="2"/>
      <c r="BJ15028" s="3"/>
      <c r="BL15028" s="3"/>
      <c r="BN15028" s="3"/>
      <c r="BP15028" s="3"/>
    </row>
    <row r="15029" spans="1:68" x14ac:dyDescent="0.25">
      <c r="A15029" s="1"/>
      <c r="B15029" s="2"/>
      <c r="BJ15029" s="3"/>
      <c r="BL15029" s="3"/>
      <c r="BN15029" s="3"/>
      <c r="BP15029" s="3"/>
    </row>
    <row r="15030" spans="1:68" x14ac:dyDescent="0.25">
      <c r="A15030" s="1"/>
      <c r="B15030" s="2"/>
      <c r="BJ15030" s="3"/>
      <c r="BL15030" s="3"/>
      <c r="BN15030" s="3"/>
      <c r="BP15030" s="3"/>
    </row>
    <row r="15031" spans="1:68" x14ac:dyDescent="0.25">
      <c r="A15031" s="1"/>
      <c r="B15031" s="2"/>
      <c r="BJ15031" s="3"/>
      <c r="BL15031" s="3"/>
      <c r="BN15031" s="3"/>
      <c r="BP15031" s="3"/>
    </row>
    <row r="15032" spans="1:68" x14ac:dyDescent="0.25">
      <c r="A15032" s="1"/>
      <c r="B15032" s="2"/>
      <c r="BJ15032" s="3"/>
      <c r="BL15032" s="3"/>
      <c r="BN15032" s="3"/>
      <c r="BP15032" s="3"/>
    </row>
    <row r="15033" spans="1:68" x14ac:dyDescent="0.25">
      <c r="A15033" s="1"/>
      <c r="B15033" s="2"/>
      <c r="BJ15033" s="3"/>
      <c r="BL15033" s="3"/>
      <c r="BN15033" s="3"/>
      <c r="BP15033" s="3"/>
    </row>
    <row r="15034" spans="1:68" x14ac:dyDescent="0.25">
      <c r="A15034" s="1"/>
      <c r="B15034" s="2"/>
      <c r="BJ15034" s="3"/>
      <c r="BL15034" s="3"/>
      <c r="BN15034" s="3"/>
      <c r="BP15034" s="3"/>
    </row>
    <row r="15035" spans="1:68" x14ac:dyDescent="0.25">
      <c r="A15035" s="1"/>
      <c r="B15035" s="2"/>
      <c r="BJ15035" s="3"/>
      <c r="BL15035" s="3"/>
      <c r="BN15035" s="3"/>
      <c r="BP15035" s="3"/>
    </row>
    <row r="15036" spans="1:68" x14ac:dyDescent="0.25">
      <c r="A15036" s="1"/>
      <c r="B15036" s="2"/>
      <c r="BJ15036" s="3"/>
      <c r="BL15036" s="3"/>
      <c r="BN15036" s="3"/>
      <c r="BP15036" s="3"/>
    </row>
    <row r="15037" spans="1:68" x14ac:dyDescent="0.25">
      <c r="A15037" s="1"/>
      <c r="B15037" s="2"/>
      <c r="BJ15037" s="3"/>
      <c r="BL15037" s="3"/>
      <c r="BN15037" s="3"/>
      <c r="BP15037" s="3"/>
    </row>
    <row r="15038" spans="1:68" x14ac:dyDescent="0.25">
      <c r="A15038" s="1"/>
      <c r="B15038" s="2"/>
      <c r="BJ15038" s="3"/>
      <c r="BL15038" s="3"/>
      <c r="BN15038" s="3"/>
      <c r="BP15038" s="3"/>
    </row>
    <row r="15039" spans="1:68" x14ac:dyDescent="0.25">
      <c r="A15039" s="1"/>
      <c r="B15039" s="2"/>
      <c r="BJ15039" s="3"/>
      <c r="BL15039" s="3"/>
      <c r="BN15039" s="3"/>
      <c r="BP15039" s="3"/>
    </row>
    <row r="15040" spans="1:68" x14ac:dyDescent="0.25">
      <c r="A15040" s="1"/>
      <c r="B15040" s="2"/>
      <c r="BJ15040" s="3"/>
      <c r="BL15040" s="3"/>
      <c r="BN15040" s="3"/>
      <c r="BP15040" s="3"/>
    </row>
    <row r="15041" spans="1:68" x14ac:dyDescent="0.25">
      <c r="A15041" s="1"/>
      <c r="B15041" s="2"/>
      <c r="BJ15041" s="3"/>
      <c r="BL15041" s="3"/>
      <c r="BN15041" s="3"/>
      <c r="BP15041" s="3"/>
    </row>
    <row r="15042" spans="1:68" x14ac:dyDescent="0.25">
      <c r="A15042" s="1"/>
      <c r="B15042" s="2"/>
      <c r="BJ15042" s="3"/>
      <c r="BL15042" s="3"/>
      <c r="BN15042" s="3"/>
      <c r="BP15042" s="3"/>
    </row>
    <row r="15043" spans="1:68" x14ac:dyDescent="0.25">
      <c r="A15043" s="1"/>
      <c r="B15043" s="2"/>
      <c r="BJ15043" s="3"/>
      <c r="BL15043" s="3"/>
      <c r="BN15043" s="3"/>
      <c r="BP15043" s="3"/>
    </row>
    <row r="15044" spans="1:68" x14ac:dyDescent="0.25">
      <c r="A15044" s="1"/>
      <c r="B15044" s="2"/>
      <c r="BJ15044" s="3"/>
      <c r="BL15044" s="3"/>
      <c r="BN15044" s="3"/>
      <c r="BP15044" s="3"/>
    </row>
    <row r="15045" spans="1:68" x14ac:dyDescent="0.25">
      <c r="A15045" s="1"/>
      <c r="B15045" s="2"/>
      <c r="BJ15045" s="3"/>
      <c r="BL15045" s="3"/>
      <c r="BN15045" s="3"/>
      <c r="BP15045" s="3"/>
    </row>
    <row r="15046" spans="1:68" x14ac:dyDescent="0.25">
      <c r="A15046" s="1"/>
      <c r="B15046" s="2"/>
      <c r="BJ15046" s="3"/>
      <c r="BL15046" s="3"/>
      <c r="BN15046" s="3"/>
      <c r="BP15046" s="3"/>
    </row>
    <row r="15047" spans="1:68" x14ac:dyDescent="0.25">
      <c r="A15047" s="1"/>
      <c r="B15047" s="2"/>
      <c r="BJ15047" s="3"/>
      <c r="BL15047" s="3"/>
      <c r="BN15047" s="3"/>
      <c r="BP15047" s="3"/>
    </row>
    <row r="15048" spans="1:68" x14ac:dyDescent="0.25">
      <c r="A15048" s="1"/>
      <c r="B15048" s="2"/>
      <c r="BJ15048" s="3"/>
      <c r="BL15048" s="3"/>
      <c r="BN15048" s="3"/>
      <c r="BP15048" s="3"/>
    </row>
    <row r="15049" spans="1:68" x14ac:dyDescent="0.25">
      <c r="A15049" s="1"/>
      <c r="B15049" s="2"/>
      <c r="BJ15049" s="3"/>
      <c r="BL15049" s="3"/>
      <c r="BN15049" s="3"/>
      <c r="BP15049" s="3"/>
    </row>
    <row r="15050" spans="1:68" x14ac:dyDescent="0.25">
      <c r="A15050" s="1"/>
      <c r="B15050" s="2"/>
      <c r="BJ15050" s="3"/>
      <c r="BL15050" s="3"/>
      <c r="BN15050" s="3"/>
      <c r="BP15050" s="3"/>
    </row>
    <row r="15051" spans="1:68" x14ac:dyDescent="0.25">
      <c r="A15051" s="1"/>
      <c r="B15051" s="2"/>
      <c r="BJ15051" s="3"/>
      <c r="BL15051" s="3"/>
      <c r="BN15051" s="3"/>
      <c r="BP15051" s="3"/>
    </row>
    <row r="15052" spans="1:68" x14ac:dyDescent="0.25">
      <c r="A15052" s="1"/>
      <c r="B15052" s="2"/>
      <c r="BJ15052" s="3"/>
      <c r="BL15052" s="3"/>
      <c r="BN15052" s="3"/>
      <c r="BP15052" s="3"/>
    </row>
    <row r="15053" spans="1:68" x14ac:dyDescent="0.25">
      <c r="A15053" s="1"/>
      <c r="B15053" s="2"/>
      <c r="BJ15053" s="3"/>
      <c r="BL15053" s="3"/>
      <c r="BN15053" s="3"/>
      <c r="BP15053" s="3"/>
    </row>
    <row r="15054" spans="1:68" x14ac:dyDescent="0.25">
      <c r="A15054" s="1"/>
      <c r="B15054" s="2"/>
      <c r="BJ15054" s="3"/>
      <c r="BL15054" s="3"/>
      <c r="BN15054" s="3"/>
      <c r="BP15054" s="3"/>
    </row>
    <row r="15055" spans="1:68" x14ac:dyDescent="0.25">
      <c r="A15055" s="1"/>
      <c r="B15055" s="2"/>
      <c r="BJ15055" s="3"/>
      <c r="BL15055" s="3"/>
      <c r="BN15055" s="3"/>
      <c r="BP15055" s="3"/>
    </row>
    <row r="15056" spans="1:68" x14ac:dyDescent="0.25">
      <c r="A15056" s="1"/>
      <c r="B15056" s="2"/>
      <c r="BJ15056" s="3"/>
      <c r="BL15056" s="3"/>
      <c r="BN15056" s="3"/>
      <c r="BP15056" s="3"/>
    </row>
    <row r="15057" spans="1:68" x14ac:dyDescent="0.25">
      <c r="A15057" s="1"/>
      <c r="B15057" s="2"/>
      <c r="BJ15057" s="3"/>
      <c r="BL15057" s="3"/>
      <c r="BN15057" s="3"/>
      <c r="BP15057" s="3"/>
    </row>
    <row r="15058" spans="1:68" x14ac:dyDescent="0.25">
      <c r="A15058" s="1"/>
      <c r="B15058" s="2"/>
      <c r="BJ15058" s="3"/>
      <c r="BL15058" s="3"/>
      <c r="BN15058" s="3"/>
      <c r="BP15058" s="3"/>
    </row>
    <row r="15059" spans="1:68" x14ac:dyDescent="0.25">
      <c r="A15059" s="1"/>
      <c r="B15059" s="2"/>
      <c r="BJ15059" s="3"/>
      <c r="BL15059" s="3"/>
      <c r="BN15059" s="3"/>
      <c r="BP15059" s="3"/>
    </row>
    <row r="15060" spans="1:68" x14ac:dyDescent="0.25">
      <c r="A15060" s="1"/>
      <c r="B15060" s="2"/>
      <c r="BJ15060" s="3"/>
      <c r="BL15060" s="3"/>
      <c r="BN15060" s="3"/>
      <c r="BP15060" s="3"/>
    </row>
    <row r="15061" spans="1:68" x14ac:dyDescent="0.25">
      <c r="A15061" s="1"/>
      <c r="B15061" s="2"/>
      <c r="BJ15061" s="3"/>
      <c r="BL15061" s="3"/>
      <c r="BN15061" s="3"/>
      <c r="BP15061" s="3"/>
    </row>
    <row r="15062" spans="1:68" x14ac:dyDescent="0.25">
      <c r="A15062" s="1"/>
      <c r="B15062" s="2"/>
      <c r="BJ15062" s="3"/>
      <c r="BL15062" s="3"/>
      <c r="BN15062" s="3"/>
      <c r="BP15062" s="3"/>
    </row>
    <row r="15063" spans="1:68" x14ac:dyDescent="0.25">
      <c r="A15063" s="1"/>
      <c r="B15063" s="2"/>
      <c r="BJ15063" s="3"/>
      <c r="BL15063" s="3"/>
      <c r="BN15063" s="3"/>
      <c r="BP15063" s="3"/>
    </row>
    <row r="15064" spans="1:68" x14ac:dyDescent="0.25">
      <c r="A15064" s="1"/>
      <c r="B15064" s="2"/>
      <c r="BJ15064" s="3"/>
      <c r="BL15064" s="3"/>
      <c r="BN15064" s="3"/>
      <c r="BP15064" s="3"/>
    </row>
    <row r="15065" spans="1:68" x14ac:dyDescent="0.25">
      <c r="A15065" s="1"/>
      <c r="B15065" s="2"/>
      <c r="BJ15065" s="3"/>
      <c r="BL15065" s="3"/>
      <c r="BN15065" s="3"/>
      <c r="BP15065" s="3"/>
    </row>
    <row r="15066" spans="1:68" x14ac:dyDescent="0.25">
      <c r="A15066" s="1"/>
      <c r="B15066" s="2"/>
      <c r="BJ15066" s="3"/>
      <c r="BL15066" s="3"/>
      <c r="BN15066" s="3"/>
      <c r="BP15066" s="3"/>
    </row>
    <row r="15067" spans="1:68" x14ac:dyDescent="0.25">
      <c r="A15067" s="1"/>
      <c r="B15067" s="2"/>
      <c r="BJ15067" s="3"/>
      <c r="BL15067" s="3"/>
      <c r="BN15067" s="3"/>
      <c r="BP15067" s="3"/>
    </row>
    <row r="15068" spans="1:68" x14ac:dyDescent="0.25">
      <c r="A15068" s="1"/>
      <c r="B15068" s="2"/>
      <c r="BJ15068" s="3"/>
      <c r="BL15068" s="3"/>
      <c r="BN15068" s="3"/>
      <c r="BP15068" s="3"/>
    </row>
    <row r="15069" spans="1:68" x14ac:dyDescent="0.25">
      <c r="A15069" s="1"/>
      <c r="B15069" s="2"/>
      <c r="BJ15069" s="3"/>
      <c r="BL15069" s="3"/>
      <c r="BN15069" s="3"/>
      <c r="BP15069" s="3"/>
    </row>
    <row r="15070" spans="1:68" x14ac:dyDescent="0.25">
      <c r="A15070" s="1"/>
      <c r="B15070" s="2"/>
      <c r="BJ15070" s="3"/>
      <c r="BL15070" s="3"/>
      <c r="BN15070" s="3"/>
      <c r="BP15070" s="3"/>
    </row>
    <row r="15071" spans="1:68" x14ac:dyDescent="0.25">
      <c r="A15071" s="1"/>
      <c r="B15071" s="2"/>
      <c r="BJ15071" s="3"/>
      <c r="BL15071" s="3"/>
      <c r="BN15071" s="3"/>
      <c r="BP15071" s="3"/>
    </row>
    <row r="15072" spans="1:68" x14ac:dyDescent="0.25">
      <c r="A15072" s="1"/>
      <c r="B15072" s="2"/>
      <c r="BJ15072" s="3"/>
      <c r="BL15072" s="3"/>
      <c r="BN15072" s="3"/>
      <c r="BP15072" s="3"/>
    </row>
    <row r="15073" spans="1:68" x14ac:dyDescent="0.25">
      <c r="A15073" s="1"/>
      <c r="B15073" s="2"/>
      <c r="BJ15073" s="3"/>
      <c r="BL15073" s="3"/>
      <c r="BN15073" s="3"/>
      <c r="BP15073" s="3"/>
    </row>
    <row r="15074" spans="1:68" x14ac:dyDescent="0.25">
      <c r="A15074" s="1"/>
      <c r="B15074" s="2"/>
      <c r="BJ15074" s="3"/>
      <c r="BL15074" s="3"/>
      <c r="BN15074" s="3"/>
      <c r="BP15074" s="3"/>
    </row>
    <row r="15075" spans="1:68" x14ac:dyDescent="0.25">
      <c r="A15075" s="1"/>
      <c r="B15075" s="2"/>
      <c r="BJ15075" s="3"/>
      <c r="BL15075" s="3"/>
      <c r="BN15075" s="3"/>
      <c r="BP15075" s="3"/>
    </row>
    <row r="15076" spans="1:68" x14ac:dyDescent="0.25">
      <c r="A15076" s="1"/>
      <c r="B15076" s="2"/>
      <c r="BJ15076" s="3"/>
      <c r="BL15076" s="3"/>
      <c r="BN15076" s="3"/>
      <c r="BP15076" s="3"/>
    </row>
    <row r="15077" spans="1:68" x14ac:dyDescent="0.25">
      <c r="A15077" s="1"/>
      <c r="B15077" s="2"/>
      <c r="BJ15077" s="3"/>
      <c r="BL15077" s="3"/>
      <c r="BN15077" s="3"/>
      <c r="BP15077" s="3"/>
    </row>
    <row r="15078" spans="1:68" x14ac:dyDescent="0.25">
      <c r="A15078" s="1"/>
      <c r="B15078" s="2"/>
      <c r="BJ15078" s="3"/>
      <c r="BL15078" s="3"/>
      <c r="BN15078" s="3"/>
      <c r="BP15078" s="3"/>
    </row>
    <row r="15079" spans="1:68" x14ac:dyDescent="0.25">
      <c r="A15079" s="1"/>
      <c r="B15079" s="2"/>
      <c r="BJ15079" s="3"/>
      <c r="BL15079" s="3"/>
      <c r="BN15079" s="3"/>
      <c r="BP15079" s="3"/>
    </row>
    <row r="15080" spans="1:68" x14ac:dyDescent="0.25">
      <c r="A15080" s="1"/>
      <c r="B15080" s="2"/>
      <c r="BJ15080" s="3"/>
      <c r="BL15080" s="3"/>
      <c r="BN15080" s="3"/>
      <c r="BP15080" s="3"/>
    </row>
    <row r="15081" spans="1:68" x14ac:dyDescent="0.25">
      <c r="A15081" s="1"/>
      <c r="B15081" s="2"/>
      <c r="BJ15081" s="3"/>
      <c r="BL15081" s="3"/>
      <c r="BN15081" s="3"/>
      <c r="BP15081" s="3"/>
    </row>
    <row r="15082" spans="1:68" x14ac:dyDescent="0.25">
      <c r="A15082" s="1"/>
      <c r="B15082" s="2"/>
      <c r="BJ15082" s="3"/>
      <c r="BL15082" s="3"/>
      <c r="BN15082" s="3"/>
      <c r="BP15082" s="3"/>
    </row>
    <row r="15083" spans="1:68" x14ac:dyDescent="0.25">
      <c r="A15083" s="1"/>
      <c r="B15083" s="2"/>
      <c r="BJ15083" s="3"/>
      <c r="BL15083" s="3"/>
      <c r="BN15083" s="3"/>
      <c r="BP15083" s="3"/>
    </row>
    <row r="15084" spans="1:68" x14ac:dyDescent="0.25">
      <c r="A15084" s="1"/>
      <c r="B15084" s="2"/>
      <c r="BJ15084" s="3"/>
      <c r="BL15084" s="3"/>
      <c r="BN15084" s="3"/>
      <c r="BP15084" s="3"/>
    </row>
    <row r="15085" spans="1:68" x14ac:dyDescent="0.25">
      <c r="A15085" s="1"/>
      <c r="B15085" s="2"/>
      <c r="BJ15085" s="3"/>
      <c r="BL15085" s="3"/>
      <c r="BN15085" s="3"/>
      <c r="BP15085" s="3"/>
    </row>
    <row r="15086" spans="1:68" x14ac:dyDescent="0.25">
      <c r="A15086" s="1"/>
      <c r="B15086" s="2"/>
      <c r="BJ15086" s="3"/>
      <c r="BL15086" s="3"/>
      <c r="BN15086" s="3"/>
      <c r="BP15086" s="3"/>
    </row>
    <row r="15087" spans="1:68" x14ac:dyDescent="0.25">
      <c r="A15087" s="1"/>
      <c r="B15087" s="2"/>
      <c r="BJ15087" s="3"/>
      <c r="BL15087" s="3"/>
      <c r="BN15087" s="3"/>
      <c r="BP15087" s="3"/>
    </row>
    <row r="15088" spans="1:68" x14ac:dyDescent="0.25">
      <c r="A15088" s="1"/>
      <c r="B15088" s="2"/>
      <c r="BJ15088" s="3"/>
      <c r="BL15088" s="3"/>
      <c r="BN15088" s="3"/>
      <c r="BP15088" s="3"/>
    </row>
    <row r="15089" spans="1:68" x14ac:dyDescent="0.25">
      <c r="A15089" s="1"/>
      <c r="B15089" s="2"/>
      <c r="BJ15089" s="3"/>
      <c r="BL15089" s="3"/>
      <c r="BN15089" s="3"/>
      <c r="BP15089" s="3"/>
    </row>
    <row r="15090" spans="1:68" x14ac:dyDescent="0.25">
      <c r="A15090" s="1"/>
      <c r="B15090" s="2"/>
      <c r="BJ15090" s="3"/>
      <c r="BL15090" s="3"/>
      <c r="BN15090" s="3"/>
      <c r="BP15090" s="3"/>
    </row>
    <row r="15091" spans="1:68" x14ac:dyDescent="0.25">
      <c r="A15091" s="1"/>
      <c r="B15091" s="2"/>
      <c r="BJ15091" s="3"/>
      <c r="BL15091" s="3"/>
      <c r="BN15091" s="3"/>
      <c r="BP15091" s="3"/>
    </row>
    <row r="15092" spans="1:68" x14ac:dyDescent="0.25">
      <c r="A15092" s="1"/>
      <c r="B15092" s="2"/>
      <c r="BJ15092" s="3"/>
      <c r="BL15092" s="3"/>
      <c r="BN15092" s="3"/>
      <c r="BP15092" s="3"/>
    </row>
    <row r="15093" spans="1:68" x14ac:dyDescent="0.25">
      <c r="A15093" s="1"/>
      <c r="B15093" s="2"/>
      <c r="BJ15093" s="3"/>
      <c r="BL15093" s="3"/>
      <c r="BN15093" s="3"/>
      <c r="BP15093" s="3"/>
    </row>
    <row r="15094" spans="1:68" x14ac:dyDescent="0.25">
      <c r="A15094" s="1"/>
      <c r="B15094" s="2"/>
      <c r="BJ15094" s="3"/>
      <c r="BL15094" s="3"/>
      <c r="BN15094" s="3"/>
      <c r="BP15094" s="3"/>
    </row>
    <row r="15095" spans="1:68" x14ac:dyDescent="0.25">
      <c r="A15095" s="1"/>
      <c r="B15095" s="2"/>
      <c r="BJ15095" s="3"/>
      <c r="BL15095" s="3"/>
      <c r="BN15095" s="3"/>
      <c r="BP15095" s="3"/>
    </row>
    <row r="15096" spans="1:68" x14ac:dyDescent="0.25">
      <c r="A15096" s="1"/>
      <c r="B15096" s="2"/>
      <c r="BJ15096" s="3"/>
      <c r="BL15096" s="3"/>
      <c r="BN15096" s="3"/>
      <c r="BP15096" s="3"/>
    </row>
    <row r="15097" spans="1:68" x14ac:dyDescent="0.25">
      <c r="A15097" s="1"/>
      <c r="B15097" s="2"/>
      <c r="BJ15097" s="3"/>
      <c r="BL15097" s="3"/>
      <c r="BN15097" s="3"/>
      <c r="BP15097" s="3"/>
    </row>
    <row r="15098" spans="1:68" x14ac:dyDescent="0.25">
      <c r="A15098" s="1"/>
      <c r="B15098" s="2"/>
      <c r="BJ15098" s="3"/>
      <c r="BL15098" s="3"/>
      <c r="BN15098" s="3"/>
      <c r="BP15098" s="3"/>
    </row>
    <row r="15099" spans="1:68" x14ac:dyDescent="0.25">
      <c r="A15099" s="1"/>
      <c r="B15099" s="2"/>
      <c r="BJ15099" s="3"/>
      <c r="BL15099" s="3"/>
      <c r="BN15099" s="3"/>
      <c r="BP15099" s="3"/>
    </row>
    <row r="15100" spans="1:68" x14ac:dyDescent="0.25">
      <c r="A15100" s="1"/>
      <c r="B15100" s="2"/>
      <c r="BJ15100" s="3"/>
      <c r="BL15100" s="3"/>
      <c r="BN15100" s="3"/>
      <c r="BP15100" s="3"/>
    </row>
    <row r="15101" spans="1:68" x14ac:dyDescent="0.25">
      <c r="A15101" s="1"/>
      <c r="B15101" s="2"/>
      <c r="BJ15101" s="3"/>
      <c r="BL15101" s="3"/>
      <c r="BN15101" s="3"/>
      <c r="BP15101" s="3"/>
    </row>
    <row r="15102" spans="1:68" x14ac:dyDescent="0.25">
      <c r="A15102" s="1"/>
      <c r="B15102" s="2"/>
      <c r="BJ15102" s="3"/>
      <c r="BL15102" s="3"/>
      <c r="BN15102" s="3"/>
      <c r="BP15102" s="3"/>
    </row>
    <row r="15103" spans="1:68" x14ac:dyDescent="0.25">
      <c r="A15103" s="1"/>
      <c r="B15103" s="2"/>
      <c r="BJ15103" s="3"/>
      <c r="BL15103" s="3"/>
      <c r="BN15103" s="3"/>
      <c r="BP15103" s="3"/>
    </row>
    <row r="15104" spans="1:68" x14ac:dyDescent="0.25">
      <c r="A15104" s="1"/>
      <c r="B15104" s="2"/>
      <c r="BJ15104" s="3"/>
      <c r="BL15104" s="3"/>
      <c r="BN15104" s="3"/>
      <c r="BP15104" s="3"/>
    </row>
    <row r="15105" spans="1:68" x14ac:dyDescent="0.25">
      <c r="A15105" s="1"/>
      <c r="B15105" s="2"/>
      <c r="BJ15105" s="3"/>
      <c r="BL15105" s="3"/>
      <c r="BN15105" s="3"/>
      <c r="BP15105" s="3"/>
    </row>
    <row r="15106" spans="1:68" x14ac:dyDescent="0.25">
      <c r="A15106" s="1"/>
      <c r="B15106" s="2"/>
      <c r="BJ15106" s="3"/>
      <c r="BL15106" s="3"/>
      <c r="BN15106" s="3"/>
      <c r="BP15106" s="3"/>
    </row>
    <row r="15107" spans="1:68" x14ac:dyDescent="0.25">
      <c r="A15107" s="1"/>
      <c r="B15107" s="2"/>
      <c r="BJ15107" s="3"/>
      <c r="BL15107" s="3"/>
      <c r="BN15107" s="3"/>
      <c r="BP15107" s="3"/>
    </row>
    <row r="15108" spans="1:68" x14ac:dyDescent="0.25">
      <c r="A15108" s="1"/>
      <c r="B15108" s="2"/>
      <c r="BJ15108" s="3"/>
      <c r="BL15108" s="3"/>
      <c r="BN15108" s="3"/>
      <c r="BP15108" s="3"/>
    </row>
    <row r="15109" spans="1:68" x14ac:dyDescent="0.25">
      <c r="A15109" s="1"/>
      <c r="B15109" s="2"/>
      <c r="BJ15109" s="3"/>
      <c r="BL15109" s="3"/>
      <c r="BN15109" s="3"/>
      <c r="BP15109" s="3"/>
    </row>
    <row r="15110" spans="1:68" x14ac:dyDescent="0.25">
      <c r="A15110" s="1"/>
      <c r="B15110" s="2"/>
      <c r="BJ15110" s="3"/>
      <c r="BL15110" s="3"/>
      <c r="BN15110" s="3"/>
      <c r="BP15110" s="3"/>
    </row>
    <row r="15111" spans="1:68" x14ac:dyDescent="0.25">
      <c r="A15111" s="1"/>
      <c r="B15111" s="2"/>
      <c r="BJ15111" s="3"/>
      <c r="BL15111" s="3"/>
      <c r="BN15111" s="3"/>
      <c r="BP15111" s="3"/>
    </row>
    <row r="15112" spans="1:68" x14ac:dyDescent="0.25">
      <c r="A15112" s="1"/>
      <c r="B15112" s="2"/>
      <c r="BJ15112" s="3"/>
      <c r="BL15112" s="3"/>
      <c r="BN15112" s="3"/>
      <c r="BP15112" s="3"/>
    </row>
    <row r="15113" spans="1:68" x14ac:dyDescent="0.25">
      <c r="A15113" s="1"/>
      <c r="B15113" s="2"/>
      <c r="BJ15113" s="3"/>
      <c r="BL15113" s="3"/>
      <c r="BN15113" s="3"/>
      <c r="BP15113" s="3"/>
    </row>
    <row r="15114" spans="1:68" x14ac:dyDescent="0.25">
      <c r="A15114" s="1"/>
      <c r="B15114" s="2"/>
      <c r="BJ15114" s="3"/>
      <c r="BL15114" s="3"/>
      <c r="BN15114" s="3"/>
      <c r="BP15114" s="3"/>
    </row>
    <row r="15115" spans="1:68" x14ac:dyDescent="0.25">
      <c r="A15115" s="1"/>
      <c r="B15115" s="2"/>
      <c r="BJ15115" s="3"/>
      <c r="BL15115" s="3"/>
      <c r="BN15115" s="3"/>
      <c r="BP15115" s="3"/>
    </row>
    <row r="15116" spans="1:68" x14ac:dyDescent="0.25">
      <c r="A15116" s="1"/>
      <c r="B15116" s="2"/>
      <c r="BJ15116" s="3"/>
      <c r="BL15116" s="3"/>
      <c r="BN15116" s="3"/>
      <c r="BP15116" s="3"/>
    </row>
    <row r="15117" spans="1:68" x14ac:dyDescent="0.25">
      <c r="A15117" s="1"/>
      <c r="B15117" s="2"/>
      <c r="BJ15117" s="3"/>
      <c r="BL15117" s="3"/>
      <c r="BN15117" s="3"/>
      <c r="BP15117" s="3"/>
    </row>
    <row r="15118" spans="1:68" x14ac:dyDescent="0.25">
      <c r="A15118" s="1"/>
      <c r="B15118" s="2"/>
      <c r="BJ15118" s="3"/>
      <c r="BL15118" s="3"/>
      <c r="BN15118" s="3"/>
      <c r="BP15118" s="3"/>
    </row>
    <row r="15119" spans="1:68" x14ac:dyDescent="0.25">
      <c r="A15119" s="1"/>
      <c r="B15119" s="2"/>
      <c r="BJ15119" s="3"/>
      <c r="BL15119" s="3"/>
      <c r="BN15119" s="3"/>
      <c r="BP15119" s="3"/>
    </row>
    <row r="15120" spans="1:68" x14ac:dyDescent="0.25">
      <c r="A15120" s="1"/>
      <c r="B15120" s="2"/>
      <c r="BJ15120" s="3"/>
      <c r="BL15120" s="3"/>
      <c r="BN15120" s="3"/>
      <c r="BP15120" s="3"/>
    </row>
    <row r="15121" spans="1:68" x14ac:dyDescent="0.25">
      <c r="A15121" s="1"/>
      <c r="B15121" s="2"/>
      <c r="BJ15121" s="3"/>
      <c r="BL15121" s="3"/>
      <c r="BN15121" s="3"/>
      <c r="BP15121" s="3"/>
    </row>
    <row r="15122" spans="1:68" x14ac:dyDescent="0.25">
      <c r="A15122" s="1"/>
      <c r="B15122" s="2"/>
      <c r="BJ15122" s="3"/>
      <c r="BL15122" s="3"/>
      <c r="BN15122" s="3"/>
      <c r="BP15122" s="3"/>
    </row>
    <row r="15123" spans="1:68" x14ac:dyDescent="0.25">
      <c r="A15123" s="1"/>
      <c r="B15123" s="2"/>
      <c r="BJ15123" s="3"/>
      <c r="BL15123" s="3"/>
      <c r="BN15123" s="3"/>
      <c r="BP15123" s="3"/>
    </row>
    <row r="15124" spans="1:68" x14ac:dyDescent="0.25">
      <c r="A15124" s="1"/>
      <c r="B15124" s="2"/>
      <c r="BJ15124" s="3"/>
      <c r="BL15124" s="3"/>
      <c r="BN15124" s="3"/>
      <c r="BP15124" s="3"/>
    </row>
    <row r="15125" spans="1:68" x14ac:dyDescent="0.25">
      <c r="A15125" s="1"/>
      <c r="B15125" s="2"/>
      <c r="BJ15125" s="3"/>
      <c r="BL15125" s="3"/>
      <c r="BN15125" s="3"/>
      <c r="BP15125" s="3"/>
    </row>
    <row r="15126" spans="1:68" x14ac:dyDescent="0.25">
      <c r="A15126" s="1"/>
      <c r="B15126" s="2"/>
      <c r="BJ15126" s="3"/>
      <c r="BL15126" s="3"/>
      <c r="BN15126" s="3"/>
      <c r="BP15126" s="3"/>
    </row>
    <row r="15127" spans="1:68" x14ac:dyDescent="0.25">
      <c r="A15127" s="1"/>
      <c r="B15127" s="2"/>
      <c r="BJ15127" s="3"/>
      <c r="BL15127" s="3"/>
      <c r="BN15127" s="3"/>
      <c r="BP15127" s="3"/>
    </row>
    <row r="15128" spans="1:68" x14ac:dyDescent="0.25">
      <c r="A15128" s="1"/>
      <c r="B15128" s="2"/>
      <c r="BJ15128" s="3"/>
      <c r="BL15128" s="3"/>
      <c r="BN15128" s="3"/>
      <c r="BP15128" s="3"/>
    </row>
    <row r="15129" spans="1:68" x14ac:dyDescent="0.25">
      <c r="A15129" s="1"/>
      <c r="B15129" s="2"/>
      <c r="BJ15129" s="3"/>
      <c r="BL15129" s="3"/>
      <c r="BN15129" s="3"/>
      <c r="BP15129" s="3"/>
    </row>
    <row r="15130" spans="1:68" x14ac:dyDescent="0.25">
      <c r="A15130" s="1"/>
      <c r="B15130" s="2"/>
      <c r="BJ15130" s="3"/>
      <c r="BL15130" s="3"/>
      <c r="BN15130" s="3"/>
      <c r="BP15130" s="3"/>
    </row>
    <row r="15131" spans="1:68" x14ac:dyDescent="0.25">
      <c r="A15131" s="1"/>
      <c r="B15131" s="2"/>
      <c r="BJ15131" s="3"/>
      <c r="BL15131" s="3"/>
      <c r="BN15131" s="3"/>
      <c r="BP15131" s="3"/>
    </row>
    <row r="15132" spans="1:68" x14ac:dyDescent="0.25">
      <c r="A15132" s="1"/>
      <c r="B15132" s="2"/>
      <c r="BJ15132" s="3"/>
      <c r="BL15132" s="3"/>
      <c r="BN15132" s="3"/>
      <c r="BP15132" s="3"/>
    </row>
    <row r="15133" spans="1:68" x14ac:dyDescent="0.25">
      <c r="A15133" s="1"/>
      <c r="B15133" s="2"/>
      <c r="BJ15133" s="3"/>
      <c r="BL15133" s="3"/>
      <c r="BN15133" s="3"/>
      <c r="BP15133" s="3"/>
    </row>
    <row r="15134" spans="1:68" x14ac:dyDescent="0.25">
      <c r="A15134" s="1"/>
      <c r="B15134" s="2"/>
      <c r="BJ15134" s="3"/>
      <c r="BL15134" s="3"/>
      <c r="BN15134" s="3"/>
      <c r="BP15134" s="3"/>
    </row>
    <row r="15135" spans="1:68" x14ac:dyDescent="0.25">
      <c r="A15135" s="1"/>
      <c r="B15135" s="2"/>
      <c r="BJ15135" s="3"/>
      <c r="BL15135" s="3"/>
      <c r="BN15135" s="3"/>
      <c r="BP15135" s="3"/>
    </row>
    <row r="15136" spans="1:68" x14ac:dyDescent="0.25">
      <c r="A15136" s="1"/>
      <c r="B15136" s="2"/>
      <c r="BJ15136" s="3"/>
      <c r="BL15136" s="3"/>
      <c r="BN15136" s="3"/>
      <c r="BP15136" s="3"/>
    </row>
    <row r="15137" spans="1:68" x14ac:dyDescent="0.25">
      <c r="A15137" s="1"/>
      <c r="B15137" s="2"/>
      <c r="BJ15137" s="3"/>
      <c r="BL15137" s="3"/>
      <c r="BN15137" s="3"/>
      <c r="BP15137" s="3"/>
    </row>
    <row r="15138" spans="1:68" x14ac:dyDescent="0.25">
      <c r="A15138" s="1"/>
      <c r="B15138" s="2"/>
      <c r="BJ15138" s="3"/>
      <c r="BL15138" s="3"/>
      <c r="BN15138" s="3"/>
      <c r="BP15138" s="3"/>
    </row>
    <row r="15139" spans="1:68" x14ac:dyDescent="0.25">
      <c r="A15139" s="1"/>
      <c r="B15139" s="2"/>
      <c r="BJ15139" s="3"/>
      <c r="BL15139" s="3"/>
      <c r="BN15139" s="3"/>
      <c r="BP15139" s="3"/>
    </row>
    <row r="15140" spans="1:68" x14ac:dyDescent="0.25">
      <c r="A15140" s="1"/>
      <c r="B15140" s="2"/>
      <c r="BJ15140" s="3"/>
      <c r="BL15140" s="3"/>
      <c r="BN15140" s="3"/>
      <c r="BP15140" s="3"/>
    </row>
    <row r="15141" spans="1:68" x14ac:dyDescent="0.25">
      <c r="A15141" s="1"/>
      <c r="B15141" s="2"/>
      <c r="BJ15141" s="3"/>
      <c r="BL15141" s="3"/>
      <c r="BN15141" s="3"/>
      <c r="BP15141" s="3"/>
    </row>
    <row r="15142" spans="1:68" x14ac:dyDescent="0.25">
      <c r="A15142" s="1"/>
      <c r="B15142" s="2"/>
      <c r="BJ15142" s="3"/>
      <c r="BL15142" s="3"/>
      <c r="BN15142" s="3"/>
      <c r="BP15142" s="3"/>
    </row>
    <row r="15143" spans="1:68" x14ac:dyDescent="0.25">
      <c r="A15143" s="1"/>
      <c r="B15143" s="2"/>
      <c r="BJ15143" s="3"/>
      <c r="BL15143" s="3"/>
      <c r="BN15143" s="3"/>
      <c r="BP15143" s="3"/>
    </row>
    <row r="15144" spans="1:68" x14ac:dyDescent="0.25">
      <c r="A15144" s="1"/>
      <c r="B15144" s="2"/>
      <c r="BJ15144" s="3"/>
      <c r="BL15144" s="3"/>
      <c r="BN15144" s="3"/>
      <c r="BP15144" s="3"/>
    </row>
    <row r="15145" spans="1:68" x14ac:dyDescent="0.25">
      <c r="A15145" s="1"/>
      <c r="B15145" s="2"/>
      <c r="BJ15145" s="3"/>
      <c r="BL15145" s="3"/>
      <c r="BN15145" s="3"/>
      <c r="BP15145" s="3"/>
    </row>
    <row r="15146" spans="1:68" x14ac:dyDescent="0.25">
      <c r="A15146" s="1"/>
      <c r="B15146" s="2"/>
      <c r="BJ15146" s="3"/>
      <c r="BL15146" s="3"/>
      <c r="BN15146" s="3"/>
      <c r="BP15146" s="3"/>
    </row>
    <row r="15147" spans="1:68" x14ac:dyDescent="0.25">
      <c r="A15147" s="1"/>
      <c r="B15147" s="2"/>
      <c r="BJ15147" s="3"/>
      <c r="BL15147" s="3"/>
      <c r="BN15147" s="3"/>
      <c r="BP15147" s="3"/>
    </row>
    <row r="15148" spans="1:68" x14ac:dyDescent="0.25">
      <c r="A15148" s="1"/>
      <c r="B15148" s="2"/>
      <c r="BJ15148" s="3"/>
      <c r="BL15148" s="3"/>
      <c r="BN15148" s="3"/>
      <c r="BP15148" s="3"/>
    </row>
    <row r="15149" spans="1:68" x14ac:dyDescent="0.25">
      <c r="A15149" s="1"/>
      <c r="B15149" s="2"/>
      <c r="BJ15149" s="3"/>
      <c r="BL15149" s="3"/>
      <c r="BN15149" s="3"/>
      <c r="BP15149" s="3"/>
    </row>
    <row r="15150" spans="1:68" x14ac:dyDescent="0.25">
      <c r="A15150" s="1"/>
      <c r="B15150" s="2"/>
      <c r="BJ15150" s="3"/>
      <c r="BL15150" s="3"/>
      <c r="BN15150" s="3"/>
      <c r="BP15150" s="3"/>
    </row>
    <row r="15151" spans="1:68" x14ac:dyDescent="0.25">
      <c r="A15151" s="1"/>
      <c r="B15151" s="2"/>
      <c r="BJ15151" s="3"/>
      <c r="BL15151" s="3"/>
      <c r="BN15151" s="3"/>
      <c r="BP15151" s="3"/>
    </row>
    <row r="15152" spans="1:68" x14ac:dyDescent="0.25">
      <c r="A15152" s="1"/>
      <c r="B15152" s="2"/>
      <c r="BJ15152" s="3"/>
      <c r="BL15152" s="3"/>
      <c r="BN15152" s="3"/>
      <c r="BP15152" s="3"/>
    </row>
    <row r="15153" spans="1:68" x14ac:dyDescent="0.25">
      <c r="A15153" s="1"/>
      <c r="B15153" s="2"/>
      <c r="BJ15153" s="3"/>
      <c r="BL15153" s="3"/>
      <c r="BN15153" s="3"/>
      <c r="BP15153" s="3"/>
    </row>
    <row r="15154" spans="1:68" x14ac:dyDescent="0.25">
      <c r="A15154" s="1"/>
      <c r="B15154" s="2"/>
      <c r="BJ15154" s="3"/>
      <c r="BL15154" s="3"/>
      <c r="BN15154" s="3"/>
      <c r="BP15154" s="3"/>
    </row>
    <row r="15155" spans="1:68" x14ac:dyDescent="0.25">
      <c r="A15155" s="1"/>
      <c r="B15155" s="2"/>
      <c r="BJ15155" s="3"/>
      <c r="BL15155" s="3"/>
      <c r="BN15155" s="3"/>
      <c r="BP15155" s="3"/>
    </row>
    <row r="15156" spans="1:68" x14ac:dyDescent="0.25">
      <c r="A15156" s="1"/>
      <c r="B15156" s="2"/>
      <c r="BJ15156" s="3"/>
      <c r="BL15156" s="3"/>
      <c r="BN15156" s="3"/>
      <c r="BP15156" s="3"/>
    </row>
    <row r="15157" spans="1:68" x14ac:dyDescent="0.25">
      <c r="A15157" s="1"/>
      <c r="B15157" s="2"/>
      <c r="BJ15157" s="3"/>
      <c r="BL15157" s="3"/>
      <c r="BN15157" s="3"/>
      <c r="BP15157" s="3"/>
    </row>
    <row r="15158" spans="1:68" x14ac:dyDescent="0.25">
      <c r="A15158" s="1"/>
      <c r="B15158" s="2"/>
      <c r="BJ15158" s="3"/>
      <c r="BL15158" s="3"/>
      <c r="BN15158" s="3"/>
      <c r="BP15158" s="3"/>
    </row>
    <row r="15159" spans="1:68" x14ac:dyDescent="0.25">
      <c r="A15159" s="1"/>
      <c r="B15159" s="2"/>
      <c r="BJ15159" s="3"/>
      <c r="BL15159" s="3"/>
      <c r="BN15159" s="3"/>
      <c r="BP15159" s="3"/>
    </row>
    <row r="15160" spans="1:68" x14ac:dyDescent="0.25">
      <c r="A15160" s="1"/>
      <c r="B15160" s="2"/>
      <c r="BJ15160" s="3"/>
      <c r="BL15160" s="3"/>
      <c r="BN15160" s="3"/>
      <c r="BP15160" s="3"/>
    </row>
    <row r="15161" spans="1:68" x14ac:dyDescent="0.25">
      <c r="A15161" s="1"/>
      <c r="B15161" s="2"/>
      <c r="BJ15161" s="3"/>
      <c r="BL15161" s="3"/>
      <c r="BN15161" s="3"/>
      <c r="BP15161" s="3"/>
    </row>
    <row r="15162" spans="1:68" x14ac:dyDescent="0.25">
      <c r="A15162" s="1"/>
      <c r="B15162" s="2"/>
      <c r="BJ15162" s="3"/>
      <c r="BL15162" s="3"/>
      <c r="BN15162" s="3"/>
      <c r="BP15162" s="3"/>
    </row>
    <row r="15163" spans="1:68" x14ac:dyDescent="0.25">
      <c r="A15163" s="1"/>
      <c r="B15163" s="2"/>
      <c r="BJ15163" s="3"/>
      <c r="BL15163" s="3"/>
      <c r="BN15163" s="3"/>
      <c r="BP15163" s="3"/>
    </row>
    <row r="15164" spans="1:68" x14ac:dyDescent="0.25">
      <c r="A15164" s="1"/>
      <c r="B15164" s="2"/>
      <c r="BJ15164" s="3"/>
      <c r="BL15164" s="3"/>
      <c r="BN15164" s="3"/>
      <c r="BP15164" s="3"/>
    </row>
    <row r="15165" spans="1:68" x14ac:dyDescent="0.25">
      <c r="A15165" s="1"/>
      <c r="B15165" s="2"/>
      <c r="BJ15165" s="3"/>
      <c r="BL15165" s="3"/>
      <c r="BN15165" s="3"/>
      <c r="BP15165" s="3"/>
    </row>
    <row r="15166" spans="1:68" x14ac:dyDescent="0.25">
      <c r="A15166" s="1"/>
      <c r="B15166" s="2"/>
      <c r="BJ15166" s="3"/>
      <c r="BL15166" s="3"/>
      <c r="BN15166" s="3"/>
      <c r="BP15166" s="3"/>
    </row>
    <row r="15167" spans="1:68" x14ac:dyDescent="0.25">
      <c r="A15167" s="1"/>
      <c r="B15167" s="2"/>
      <c r="BJ15167" s="3"/>
      <c r="BL15167" s="3"/>
      <c r="BN15167" s="3"/>
      <c r="BP15167" s="3"/>
    </row>
    <row r="15168" spans="1:68" x14ac:dyDescent="0.25">
      <c r="A15168" s="1"/>
      <c r="B15168" s="2"/>
      <c r="BJ15168" s="3"/>
      <c r="BL15168" s="3"/>
      <c r="BN15168" s="3"/>
      <c r="BP15168" s="3"/>
    </row>
    <row r="15169" spans="1:68" x14ac:dyDescent="0.25">
      <c r="A15169" s="1"/>
      <c r="B15169" s="2"/>
      <c r="BJ15169" s="3"/>
      <c r="BL15169" s="3"/>
      <c r="BN15169" s="3"/>
      <c r="BP15169" s="3"/>
    </row>
    <row r="15170" spans="1:68" x14ac:dyDescent="0.25">
      <c r="A15170" s="1"/>
      <c r="B15170" s="2"/>
      <c r="BJ15170" s="3"/>
      <c r="BL15170" s="3"/>
      <c r="BN15170" s="3"/>
      <c r="BP15170" s="3"/>
    </row>
    <row r="15171" spans="1:68" x14ac:dyDescent="0.25">
      <c r="A15171" s="1"/>
      <c r="B15171" s="2"/>
      <c r="BJ15171" s="3"/>
      <c r="BL15171" s="3"/>
      <c r="BN15171" s="3"/>
      <c r="BP15171" s="3"/>
    </row>
    <row r="15172" spans="1:68" x14ac:dyDescent="0.25">
      <c r="A15172" s="1"/>
      <c r="B15172" s="2"/>
      <c r="BJ15172" s="3"/>
      <c r="BL15172" s="3"/>
      <c r="BN15172" s="3"/>
      <c r="BP15172" s="3"/>
    </row>
    <row r="15173" spans="1:68" x14ac:dyDescent="0.25">
      <c r="A15173" s="1"/>
      <c r="B15173" s="2"/>
      <c r="BJ15173" s="3"/>
      <c r="BL15173" s="3"/>
      <c r="BN15173" s="3"/>
      <c r="BP15173" s="3"/>
    </row>
    <row r="15174" spans="1:68" x14ac:dyDescent="0.25">
      <c r="A15174" s="1"/>
      <c r="B15174" s="2"/>
      <c r="BJ15174" s="3"/>
      <c r="BL15174" s="3"/>
      <c r="BN15174" s="3"/>
      <c r="BP15174" s="3"/>
    </row>
    <row r="15175" spans="1:68" x14ac:dyDescent="0.25">
      <c r="A15175" s="1"/>
      <c r="B15175" s="2"/>
      <c r="BJ15175" s="3"/>
      <c r="BL15175" s="3"/>
      <c r="BN15175" s="3"/>
      <c r="BP15175" s="3"/>
    </row>
    <row r="15176" spans="1:68" x14ac:dyDescent="0.25">
      <c r="A15176" s="1"/>
      <c r="B15176" s="2"/>
      <c r="BJ15176" s="3"/>
      <c r="BL15176" s="3"/>
      <c r="BN15176" s="3"/>
      <c r="BP15176" s="3"/>
    </row>
    <row r="15177" spans="1:68" x14ac:dyDescent="0.25">
      <c r="A15177" s="1"/>
      <c r="B15177" s="2"/>
      <c r="BJ15177" s="3"/>
      <c r="BL15177" s="3"/>
      <c r="BN15177" s="3"/>
      <c r="BP15177" s="3"/>
    </row>
    <row r="15178" spans="1:68" x14ac:dyDescent="0.25">
      <c r="A15178" s="1"/>
      <c r="B15178" s="2"/>
      <c r="BJ15178" s="3"/>
      <c r="BL15178" s="3"/>
      <c r="BN15178" s="3"/>
      <c r="BP15178" s="3"/>
    </row>
    <row r="15179" spans="1:68" x14ac:dyDescent="0.25">
      <c r="A15179" s="1"/>
      <c r="B15179" s="2"/>
      <c r="BJ15179" s="3"/>
      <c r="BL15179" s="3"/>
      <c r="BN15179" s="3"/>
      <c r="BP15179" s="3"/>
    </row>
    <row r="15180" spans="1:68" x14ac:dyDescent="0.25">
      <c r="A15180" s="1"/>
      <c r="B15180" s="2"/>
      <c r="BJ15180" s="3"/>
      <c r="BL15180" s="3"/>
      <c r="BN15180" s="3"/>
      <c r="BP15180" s="3"/>
    </row>
    <row r="15181" spans="1:68" x14ac:dyDescent="0.25">
      <c r="A15181" s="1"/>
      <c r="B15181" s="2"/>
      <c r="BJ15181" s="3"/>
      <c r="BL15181" s="3"/>
      <c r="BN15181" s="3"/>
      <c r="BP15181" s="3"/>
    </row>
    <row r="15182" spans="1:68" x14ac:dyDescent="0.25">
      <c r="A15182" s="1"/>
      <c r="B15182" s="2"/>
      <c r="BJ15182" s="3"/>
      <c r="BL15182" s="3"/>
      <c r="BN15182" s="3"/>
      <c r="BP15182" s="3"/>
    </row>
    <row r="15183" spans="1:68" x14ac:dyDescent="0.25">
      <c r="A15183" s="1"/>
      <c r="B15183" s="2"/>
      <c r="BJ15183" s="3"/>
      <c r="BL15183" s="3"/>
      <c r="BN15183" s="3"/>
      <c r="BP15183" s="3"/>
    </row>
    <row r="15184" spans="1:68" x14ac:dyDescent="0.25">
      <c r="A15184" s="1"/>
      <c r="B15184" s="2"/>
      <c r="BJ15184" s="3"/>
      <c r="BL15184" s="3"/>
      <c r="BN15184" s="3"/>
      <c r="BP15184" s="3"/>
    </row>
    <row r="15185" spans="1:68" x14ac:dyDescent="0.25">
      <c r="A15185" s="1"/>
      <c r="B15185" s="2"/>
      <c r="BJ15185" s="3"/>
      <c r="BL15185" s="3"/>
      <c r="BN15185" s="3"/>
      <c r="BP15185" s="3"/>
    </row>
    <row r="15186" spans="1:68" x14ac:dyDescent="0.25">
      <c r="A15186" s="1"/>
      <c r="B15186" s="2"/>
      <c r="BJ15186" s="3"/>
      <c r="BL15186" s="3"/>
      <c r="BN15186" s="3"/>
      <c r="BP15186" s="3"/>
    </row>
    <row r="15187" spans="1:68" x14ac:dyDescent="0.25">
      <c r="A15187" s="1"/>
      <c r="B15187" s="2"/>
      <c r="BJ15187" s="3"/>
      <c r="BL15187" s="3"/>
      <c r="BN15187" s="3"/>
      <c r="BP15187" s="3"/>
    </row>
    <row r="15188" spans="1:68" x14ac:dyDescent="0.25">
      <c r="A15188" s="1"/>
      <c r="B15188" s="2"/>
      <c r="BJ15188" s="3"/>
      <c r="BL15188" s="3"/>
      <c r="BN15188" s="3"/>
      <c r="BP15188" s="3"/>
    </row>
    <row r="15189" spans="1:68" x14ac:dyDescent="0.25">
      <c r="A15189" s="1"/>
      <c r="B15189" s="2"/>
      <c r="BJ15189" s="3"/>
      <c r="BL15189" s="3"/>
      <c r="BN15189" s="3"/>
      <c r="BP15189" s="3"/>
    </row>
    <row r="15190" spans="1:68" x14ac:dyDescent="0.25">
      <c r="A15190" s="1"/>
      <c r="B15190" s="2"/>
      <c r="BJ15190" s="3"/>
      <c r="BL15190" s="3"/>
      <c r="BN15190" s="3"/>
      <c r="BP15190" s="3"/>
    </row>
    <row r="15191" spans="1:68" x14ac:dyDescent="0.25">
      <c r="A15191" s="1"/>
      <c r="B15191" s="2"/>
      <c r="BJ15191" s="3"/>
      <c r="BL15191" s="3"/>
      <c r="BN15191" s="3"/>
      <c r="BP15191" s="3"/>
    </row>
    <row r="15192" spans="1:68" x14ac:dyDescent="0.25">
      <c r="A15192" s="1"/>
      <c r="B15192" s="2"/>
      <c r="BJ15192" s="3"/>
      <c r="BL15192" s="3"/>
      <c r="BN15192" s="3"/>
      <c r="BP15192" s="3"/>
    </row>
    <row r="15193" spans="1:68" x14ac:dyDescent="0.25">
      <c r="A15193" s="1"/>
      <c r="B15193" s="2"/>
      <c r="BJ15193" s="3"/>
      <c r="BL15193" s="3"/>
      <c r="BN15193" s="3"/>
      <c r="BP15193" s="3"/>
    </row>
    <row r="15194" spans="1:68" x14ac:dyDescent="0.25">
      <c r="A15194" s="1"/>
      <c r="B15194" s="2"/>
      <c r="BJ15194" s="3"/>
      <c r="BL15194" s="3"/>
      <c r="BN15194" s="3"/>
      <c r="BP15194" s="3"/>
    </row>
    <row r="15195" spans="1:68" x14ac:dyDescent="0.25">
      <c r="A15195" s="1"/>
      <c r="B15195" s="2"/>
      <c r="BJ15195" s="3"/>
      <c r="BL15195" s="3"/>
      <c r="BN15195" s="3"/>
      <c r="BP15195" s="3"/>
    </row>
    <row r="15196" spans="1:68" x14ac:dyDescent="0.25">
      <c r="A15196" s="1"/>
      <c r="B15196" s="2"/>
      <c r="BJ15196" s="3"/>
      <c r="BL15196" s="3"/>
      <c r="BN15196" s="3"/>
      <c r="BP15196" s="3"/>
    </row>
    <row r="15197" spans="1:68" x14ac:dyDescent="0.25">
      <c r="A15197" s="1"/>
      <c r="B15197" s="2"/>
      <c r="BJ15197" s="3"/>
      <c r="BL15197" s="3"/>
      <c r="BN15197" s="3"/>
      <c r="BP15197" s="3"/>
    </row>
    <row r="15198" spans="1:68" x14ac:dyDescent="0.25">
      <c r="A15198" s="1"/>
      <c r="B15198" s="2"/>
      <c r="BJ15198" s="3"/>
      <c r="BL15198" s="3"/>
      <c r="BN15198" s="3"/>
      <c r="BP15198" s="3"/>
    </row>
    <row r="15199" spans="1:68" x14ac:dyDescent="0.25">
      <c r="A15199" s="1"/>
      <c r="B15199" s="2"/>
      <c r="BJ15199" s="3"/>
      <c r="BL15199" s="3"/>
      <c r="BN15199" s="3"/>
      <c r="BP15199" s="3"/>
    </row>
    <row r="15200" spans="1:68" x14ac:dyDescent="0.25">
      <c r="A15200" s="1"/>
      <c r="B15200" s="2"/>
      <c r="BJ15200" s="3"/>
      <c r="BL15200" s="3"/>
      <c r="BN15200" s="3"/>
      <c r="BP15200" s="3"/>
    </row>
    <row r="15201" spans="1:68" x14ac:dyDescent="0.25">
      <c r="A15201" s="1"/>
      <c r="B15201" s="2"/>
      <c r="BJ15201" s="3"/>
      <c r="BL15201" s="3"/>
      <c r="BN15201" s="3"/>
      <c r="BP15201" s="3"/>
    </row>
    <row r="15202" spans="1:68" x14ac:dyDescent="0.25">
      <c r="A15202" s="1"/>
      <c r="B15202" s="2"/>
      <c r="BJ15202" s="3"/>
      <c r="BL15202" s="3"/>
      <c r="BN15202" s="3"/>
      <c r="BP15202" s="3"/>
    </row>
    <row r="15203" spans="1:68" x14ac:dyDescent="0.25">
      <c r="A15203" s="1"/>
      <c r="B15203" s="2"/>
      <c r="BJ15203" s="3"/>
      <c r="BL15203" s="3"/>
      <c r="BN15203" s="3"/>
      <c r="BP15203" s="3"/>
    </row>
    <row r="15204" spans="1:68" x14ac:dyDescent="0.25">
      <c r="A15204" s="1"/>
      <c r="B15204" s="2"/>
      <c r="BJ15204" s="3"/>
      <c r="BL15204" s="3"/>
      <c r="BN15204" s="3"/>
      <c r="BP15204" s="3"/>
    </row>
    <row r="15205" spans="1:68" x14ac:dyDescent="0.25">
      <c r="A15205" s="1"/>
      <c r="B15205" s="2"/>
      <c r="BJ15205" s="3"/>
      <c r="BL15205" s="3"/>
      <c r="BN15205" s="3"/>
      <c r="BP15205" s="3"/>
    </row>
    <row r="15206" spans="1:68" x14ac:dyDescent="0.25">
      <c r="A15206" s="1"/>
      <c r="B15206" s="2"/>
      <c r="BJ15206" s="3"/>
      <c r="BL15206" s="3"/>
      <c r="BN15206" s="3"/>
      <c r="BP15206" s="3"/>
    </row>
    <row r="15207" spans="1:68" x14ac:dyDescent="0.25">
      <c r="A15207" s="1"/>
      <c r="B15207" s="2"/>
      <c r="BJ15207" s="3"/>
      <c r="BL15207" s="3"/>
      <c r="BN15207" s="3"/>
      <c r="BP15207" s="3"/>
    </row>
    <row r="15208" spans="1:68" x14ac:dyDescent="0.25">
      <c r="A15208" s="1"/>
      <c r="B15208" s="2"/>
      <c r="BJ15208" s="3"/>
      <c r="BL15208" s="3"/>
      <c r="BN15208" s="3"/>
      <c r="BP15208" s="3"/>
    </row>
    <row r="15209" spans="1:68" x14ac:dyDescent="0.25">
      <c r="A15209" s="1"/>
      <c r="B15209" s="2"/>
      <c r="BJ15209" s="3"/>
      <c r="BL15209" s="3"/>
      <c r="BN15209" s="3"/>
      <c r="BP15209" s="3"/>
    </row>
    <row r="15210" spans="1:68" x14ac:dyDescent="0.25">
      <c r="A15210" s="1"/>
      <c r="B15210" s="2"/>
      <c r="BJ15210" s="3"/>
      <c r="BL15210" s="3"/>
      <c r="BN15210" s="3"/>
      <c r="BP15210" s="3"/>
    </row>
    <row r="15211" spans="1:68" x14ac:dyDescent="0.25">
      <c r="A15211" s="1"/>
      <c r="B15211" s="2"/>
      <c r="BJ15211" s="3"/>
      <c r="BL15211" s="3"/>
      <c r="BN15211" s="3"/>
      <c r="BP15211" s="3"/>
    </row>
    <row r="15212" spans="1:68" x14ac:dyDescent="0.25">
      <c r="A15212" s="1"/>
      <c r="B15212" s="2"/>
      <c r="BJ15212" s="3"/>
      <c r="BL15212" s="3"/>
      <c r="BN15212" s="3"/>
      <c r="BP15212" s="3"/>
    </row>
    <row r="15213" spans="1:68" x14ac:dyDescent="0.25">
      <c r="A15213" s="1"/>
      <c r="B15213" s="2"/>
      <c r="BJ15213" s="3"/>
      <c r="BL15213" s="3"/>
      <c r="BN15213" s="3"/>
      <c r="BP15213" s="3"/>
    </row>
    <row r="15214" spans="1:68" x14ac:dyDescent="0.25">
      <c r="A15214" s="1"/>
      <c r="B15214" s="2"/>
      <c r="BJ15214" s="3"/>
      <c r="BL15214" s="3"/>
      <c r="BN15214" s="3"/>
      <c r="BP15214" s="3"/>
    </row>
    <row r="15215" spans="1:68" x14ac:dyDescent="0.25">
      <c r="A15215" s="1"/>
      <c r="B15215" s="2"/>
      <c r="BJ15215" s="3"/>
      <c r="BL15215" s="3"/>
      <c r="BN15215" s="3"/>
      <c r="BP15215" s="3"/>
    </row>
    <row r="15216" spans="1:68" x14ac:dyDescent="0.25">
      <c r="A15216" s="1"/>
      <c r="B15216" s="2"/>
      <c r="BJ15216" s="3"/>
      <c r="BL15216" s="3"/>
      <c r="BN15216" s="3"/>
      <c r="BP15216" s="3"/>
    </row>
    <row r="15217" spans="1:68" x14ac:dyDescent="0.25">
      <c r="A15217" s="1"/>
      <c r="B15217" s="2"/>
      <c r="BJ15217" s="3"/>
      <c r="BL15217" s="3"/>
      <c r="BN15217" s="3"/>
      <c r="BP15217" s="3"/>
    </row>
    <row r="15218" spans="1:68" x14ac:dyDescent="0.25">
      <c r="A15218" s="1"/>
      <c r="B15218" s="2"/>
      <c r="BJ15218" s="3"/>
      <c r="BL15218" s="3"/>
      <c r="BN15218" s="3"/>
      <c r="BP15218" s="3"/>
    </row>
    <row r="15219" spans="1:68" x14ac:dyDescent="0.25">
      <c r="A15219" s="1"/>
      <c r="B15219" s="2"/>
      <c r="BJ15219" s="3"/>
      <c r="BL15219" s="3"/>
      <c r="BN15219" s="3"/>
      <c r="BP15219" s="3"/>
    </row>
    <row r="15220" spans="1:68" x14ac:dyDescent="0.25">
      <c r="A15220" s="1"/>
      <c r="B15220" s="2"/>
      <c r="BJ15220" s="3"/>
      <c r="BL15220" s="3"/>
      <c r="BN15220" s="3"/>
      <c r="BP15220" s="3"/>
    </row>
    <row r="15221" spans="1:68" x14ac:dyDescent="0.25">
      <c r="A15221" s="1"/>
      <c r="B15221" s="2"/>
      <c r="BJ15221" s="3"/>
      <c r="BL15221" s="3"/>
      <c r="BN15221" s="3"/>
      <c r="BP15221" s="3"/>
    </row>
    <row r="15222" spans="1:68" x14ac:dyDescent="0.25">
      <c r="A15222" s="1"/>
      <c r="B15222" s="2"/>
      <c r="BJ15222" s="3"/>
      <c r="BL15222" s="3"/>
      <c r="BN15222" s="3"/>
      <c r="BP15222" s="3"/>
    </row>
    <row r="15223" spans="1:68" x14ac:dyDescent="0.25">
      <c r="A15223" s="1"/>
      <c r="B15223" s="2"/>
      <c r="BJ15223" s="3"/>
      <c r="BL15223" s="3"/>
      <c r="BN15223" s="3"/>
      <c r="BP15223" s="3"/>
    </row>
    <row r="15224" spans="1:68" x14ac:dyDescent="0.25">
      <c r="A15224" s="1"/>
      <c r="B15224" s="2"/>
      <c r="BJ15224" s="3"/>
      <c r="BL15224" s="3"/>
      <c r="BN15224" s="3"/>
      <c r="BP15224" s="3"/>
    </row>
    <row r="15225" spans="1:68" x14ac:dyDescent="0.25">
      <c r="A15225" s="1"/>
      <c r="B15225" s="2"/>
      <c r="BJ15225" s="3"/>
      <c r="BL15225" s="3"/>
      <c r="BN15225" s="3"/>
      <c r="BP15225" s="3"/>
    </row>
    <row r="15226" spans="1:68" x14ac:dyDescent="0.25">
      <c r="A15226" s="1"/>
      <c r="B15226" s="2"/>
      <c r="BJ15226" s="3"/>
      <c r="BL15226" s="3"/>
      <c r="BN15226" s="3"/>
      <c r="BP15226" s="3"/>
    </row>
    <row r="15227" spans="1:68" x14ac:dyDescent="0.25">
      <c r="A15227" s="1"/>
      <c r="B15227" s="2"/>
      <c r="BJ15227" s="3"/>
      <c r="BL15227" s="3"/>
      <c r="BN15227" s="3"/>
      <c r="BP15227" s="3"/>
    </row>
    <row r="15228" spans="1:68" x14ac:dyDescent="0.25">
      <c r="A15228" s="1"/>
      <c r="B15228" s="2"/>
      <c r="BJ15228" s="3"/>
      <c r="BL15228" s="3"/>
      <c r="BN15228" s="3"/>
      <c r="BP15228" s="3"/>
    </row>
    <row r="15229" spans="1:68" x14ac:dyDescent="0.25">
      <c r="A15229" s="1"/>
      <c r="B15229" s="2"/>
      <c r="BJ15229" s="3"/>
      <c r="BL15229" s="3"/>
      <c r="BN15229" s="3"/>
      <c r="BP15229" s="3"/>
    </row>
    <row r="15230" spans="1:68" x14ac:dyDescent="0.25">
      <c r="A15230" s="1"/>
      <c r="B15230" s="2"/>
      <c r="BJ15230" s="3"/>
      <c r="BL15230" s="3"/>
      <c r="BN15230" s="3"/>
      <c r="BP15230" s="3"/>
    </row>
    <row r="15231" spans="1:68" x14ac:dyDescent="0.25">
      <c r="A15231" s="1"/>
      <c r="B15231" s="2"/>
      <c r="BJ15231" s="3"/>
      <c r="BL15231" s="3"/>
      <c r="BN15231" s="3"/>
      <c r="BP15231" s="3"/>
    </row>
    <row r="15232" spans="1:68" x14ac:dyDescent="0.25">
      <c r="A15232" s="1"/>
      <c r="B15232" s="2"/>
      <c r="BJ15232" s="3"/>
      <c r="BL15232" s="3"/>
      <c r="BN15232" s="3"/>
      <c r="BP15232" s="3"/>
    </row>
    <row r="15233" spans="1:68" x14ac:dyDescent="0.25">
      <c r="A15233" s="1"/>
      <c r="B15233" s="2"/>
      <c r="BJ15233" s="3"/>
      <c r="BL15233" s="3"/>
      <c r="BN15233" s="3"/>
      <c r="BP15233" s="3"/>
    </row>
    <row r="15234" spans="1:68" x14ac:dyDescent="0.25">
      <c r="A15234" s="1"/>
      <c r="B15234" s="2"/>
      <c r="BJ15234" s="3"/>
      <c r="BL15234" s="3"/>
      <c r="BN15234" s="3"/>
      <c r="BP15234" s="3"/>
    </row>
    <row r="15235" spans="1:68" x14ac:dyDescent="0.25">
      <c r="A15235" s="1"/>
      <c r="B15235" s="2"/>
      <c r="BJ15235" s="3"/>
      <c r="BL15235" s="3"/>
      <c r="BN15235" s="3"/>
      <c r="BP15235" s="3"/>
    </row>
    <row r="15236" spans="1:68" x14ac:dyDescent="0.25">
      <c r="A15236" s="1"/>
      <c r="B15236" s="2"/>
      <c r="BJ15236" s="3"/>
      <c r="BL15236" s="3"/>
      <c r="BN15236" s="3"/>
      <c r="BP15236" s="3"/>
    </row>
    <row r="15237" spans="1:68" x14ac:dyDescent="0.25">
      <c r="A15237" s="1"/>
      <c r="B15237" s="2"/>
      <c r="BJ15237" s="3"/>
      <c r="BL15237" s="3"/>
      <c r="BN15237" s="3"/>
      <c r="BP15237" s="3"/>
    </row>
    <row r="15238" spans="1:68" x14ac:dyDescent="0.25">
      <c r="A15238" s="1"/>
      <c r="B15238" s="2"/>
      <c r="BJ15238" s="3"/>
      <c r="BL15238" s="3"/>
      <c r="BN15238" s="3"/>
      <c r="BP15238" s="3"/>
    </row>
    <row r="15239" spans="1:68" x14ac:dyDescent="0.25">
      <c r="A15239" s="1"/>
      <c r="B15239" s="2"/>
      <c r="BJ15239" s="3"/>
      <c r="BL15239" s="3"/>
      <c r="BN15239" s="3"/>
      <c r="BP15239" s="3"/>
    </row>
    <row r="15240" spans="1:68" x14ac:dyDescent="0.25">
      <c r="A15240" s="1"/>
      <c r="B15240" s="2"/>
      <c r="BJ15240" s="3"/>
      <c r="BL15240" s="3"/>
      <c r="BN15240" s="3"/>
      <c r="BP15240" s="3"/>
    </row>
    <row r="15241" spans="1:68" x14ac:dyDescent="0.25">
      <c r="A15241" s="1"/>
      <c r="B15241" s="2"/>
      <c r="BJ15241" s="3"/>
      <c r="BL15241" s="3"/>
      <c r="BN15241" s="3"/>
      <c r="BP15241" s="3"/>
    </row>
    <row r="15242" spans="1:68" x14ac:dyDescent="0.25">
      <c r="A15242" s="1"/>
      <c r="B15242" s="2"/>
      <c r="BJ15242" s="3"/>
      <c r="BL15242" s="3"/>
      <c r="BN15242" s="3"/>
      <c r="BP15242" s="3"/>
    </row>
    <row r="15243" spans="1:68" x14ac:dyDescent="0.25">
      <c r="A15243" s="1"/>
      <c r="B15243" s="2"/>
      <c r="BJ15243" s="3"/>
      <c r="BL15243" s="3"/>
      <c r="BN15243" s="3"/>
      <c r="BP15243" s="3"/>
    </row>
    <row r="15244" spans="1:68" x14ac:dyDescent="0.25">
      <c r="A15244" s="1"/>
      <c r="B15244" s="2"/>
      <c r="BJ15244" s="3"/>
      <c r="BL15244" s="3"/>
      <c r="BN15244" s="3"/>
      <c r="BP15244" s="3"/>
    </row>
    <row r="15245" spans="1:68" x14ac:dyDescent="0.25">
      <c r="A15245" s="1"/>
      <c r="B15245" s="2"/>
      <c r="BJ15245" s="3"/>
      <c r="BL15245" s="3"/>
      <c r="BN15245" s="3"/>
      <c r="BP15245" s="3"/>
    </row>
    <row r="15246" spans="1:68" x14ac:dyDescent="0.25">
      <c r="A15246" s="1"/>
      <c r="B15246" s="2"/>
      <c r="BJ15246" s="3"/>
      <c r="BL15246" s="3"/>
      <c r="BN15246" s="3"/>
      <c r="BP15246" s="3"/>
    </row>
    <row r="15247" spans="1:68" x14ac:dyDescent="0.25">
      <c r="A15247" s="1"/>
      <c r="B15247" s="2"/>
      <c r="BJ15247" s="3"/>
      <c r="BL15247" s="3"/>
      <c r="BN15247" s="3"/>
      <c r="BP15247" s="3"/>
    </row>
    <row r="15248" spans="1:68" x14ac:dyDescent="0.25">
      <c r="A15248" s="1"/>
      <c r="B15248" s="2"/>
      <c r="BJ15248" s="3"/>
      <c r="BL15248" s="3"/>
      <c r="BN15248" s="3"/>
      <c r="BP15248" s="3"/>
    </row>
    <row r="15249" spans="1:68" x14ac:dyDescent="0.25">
      <c r="A15249" s="1"/>
      <c r="B15249" s="2"/>
      <c r="BJ15249" s="3"/>
      <c r="BL15249" s="3"/>
      <c r="BN15249" s="3"/>
      <c r="BP15249" s="3"/>
    </row>
    <row r="15250" spans="1:68" x14ac:dyDescent="0.25">
      <c r="A15250" s="1"/>
      <c r="B15250" s="2"/>
      <c r="BJ15250" s="3"/>
      <c r="BL15250" s="3"/>
      <c r="BN15250" s="3"/>
      <c r="BP15250" s="3"/>
    </row>
    <row r="15251" spans="1:68" x14ac:dyDescent="0.25">
      <c r="A15251" s="1"/>
      <c r="B15251" s="2"/>
      <c r="BJ15251" s="3"/>
      <c r="BL15251" s="3"/>
      <c r="BN15251" s="3"/>
      <c r="BP15251" s="3"/>
    </row>
    <row r="15252" spans="1:68" x14ac:dyDescent="0.25">
      <c r="A15252" s="1"/>
      <c r="B15252" s="2"/>
      <c r="BJ15252" s="3"/>
      <c r="BL15252" s="3"/>
      <c r="BN15252" s="3"/>
      <c r="BP15252" s="3"/>
    </row>
    <row r="15253" spans="1:68" x14ac:dyDescent="0.25">
      <c r="A15253" s="1"/>
      <c r="B15253" s="2"/>
      <c r="BJ15253" s="3"/>
      <c r="BL15253" s="3"/>
      <c r="BN15253" s="3"/>
      <c r="BP15253" s="3"/>
    </row>
    <row r="15254" spans="1:68" x14ac:dyDescent="0.25">
      <c r="A15254" s="1"/>
      <c r="B15254" s="2"/>
      <c r="BJ15254" s="3"/>
      <c r="BL15254" s="3"/>
      <c r="BN15254" s="3"/>
      <c r="BP15254" s="3"/>
    </row>
    <row r="15255" spans="1:68" x14ac:dyDescent="0.25">
      <c r="A15255" s="1"/>
      <c r="B15255" s="2"/>
      <c r="BJ15255" s="3"/>
      <c r="BL15255" s="3"/>
      <c r="BN15255" s="3"/>
      <c r="BP15255" s="3"/>
    </row>
    <row r="15256" spans="1:68" x14ac:dyDescent="0.25">
      <c r="A15256" s="1"/>
      <c r="B15256" s="2"/>
      <c r="BJ15256" s="3"/>
      <c r="BL15256" s="3"/>
      <c r="BN15256" s="3"/>
      <c r="BP15256" s="3"/>
    </row>
    <row r="15257" spans="1:68" x14ac:dyDescent="0.25">
      <c r="A15257" s="1"/>
      <c r="B15257" s="2"/>
      <c r="BJ15257" s="3"/>
      <c r="BL15257" s="3"/>
      <c r="BN15257" s="3"/>
      <c r="BP15257" s="3"/>
    </row>
    <row r="15258" spans="1:68" x14ac:dyDescent="0.25">
      <c r="A15258" s="1"/>
      <c r="B15258" s="2"/>
      <c r="BJ15258" s="3"/>
      <c r="BL15258" s="3"/>
      <c r="BN15258" s="3"/>
      <c r="BP15258" s="3"/>
    </row>
    <row r="15259" spans="1:68" x14ac:dyDescent="0.25">
      <c r="A15259" s="1"/>
      <c r="B15259" s="2"/>
      <c r="BJ15259" s="3"/>
      <c r="BL15259" s="3"/>
      <c r="BN15259" s="3"/>
      <c r="BP15259" s="3"/>
    </row>
    <row r="15260" spans="1:68" x14ac:dyDescent="0.25">
      <c r="A15260" s="1"/>
      <c r="B15260" s="2"/>
      <c r="BJ15260" s="3"/>
      <c r="BL15260" s="3"/>
      <c r="BN15260" s="3"/>
      <c r="BP15260" s="3"/>
    </row>
    <row r="15261" spans="1:68" x14ac:dyDescent="0.25">
      <c r="A15261" s="1"/>
      <c r="B15261" s="2"/>
      <c r="BJ15261" s="3"/>
      <c r="BL15261" s="3"/>
      <c r="BN15261" s="3"/>
      <c r="BP15261" s="3"/>
    </row>
    <row r="15262" spans="1:68" x14ac:dyDescent="0.25">
      <c r="A15262" s="1"/>
      <c r="B15262" s="2"/>
      <c r="BJ15262" s="3"/>
      <c r="BL15262" s="3"/>
      <c r="BN15262" s="3"/>
      <c r="BP15262" s="3"/>
    </row>
    <row r="15263" spans="1:68" x14ac:dyDescent="0.25">
      <c r="A15263" s="1"/>
      <c r="B15263" s="2"/>
      <c r="BJ15263" s="3"/>
      <c r="BL15263" s="3"/>
      <c r="BN15263" s="3"/>
      <c r="BP15263" s="3"/>
    </row>
    <row r="15264" spans="1:68" x14ac:dyDescent="0.25">
      <c r="A15264" s="1"/>
      <c r="B15264" s="2"/>
      <c r="BJ15264" s="3"/>
      <c r="BL15264" s="3"/>
      <c r="BN15264" s="3"/>
      <c r="BP15264" s="3"/>
    </row>
    <row r="15265" spans="1:68" x14ac:dyDescent="0.25">
      <c r="A15265" s="1"/>
      <c r="B15265" s="2"/>
      <c r="BJ15265" s="3"/>
      <c r="BL15265" s="3"/>
      <c r="BN15265" s="3"/>
      <c r="BP15265" s="3"/>
    </row>
    <row r="15266" spans="1:68" x14ac:dyDescent="0.25">
      <c r="A15266" s="1"/>
      <c r="B15266" s="2"/>
      <c r="BJ15266" s="3"/>
      <c r="BL15266" s="3"/>
      <c r="BN15266" s="3"/>
      <c r="BP15266" s="3"/>
    </row>
    <row r="15267" spans="1:68" x14ac:dyDescent="0.25">
      <c r="A15267" s="1"/>
      <c r="B15267" s="2"/>
      <c r="BJ15267" s="3"/>
      <c r="BL15267" s="3"/>
      <c r="BN15267" s="3"/>
      <c r="BP15267" s="3"/>
    </row>
    <row r="15268" spans="1:68" x14ac:dyDescent="0.25">
      <c r="A15268" s="1"/>
      <c r="B15268" s="2"/>
      <c r="BJ15268" s="3"/>
      <c r="BL15268" s="3"/>
      <c r="BN15268" s="3"/>
      <c r="BP15268" s="3"/>
    </row>
    <row r="15269" spans="1:68" x14ac:dyDescent="0.25">
      <c r="A15269" s="1"/>
      <c r="B15269" s="2"/>
      <c r="BJ15269" s="3"/>
      <c r="BL15269" s="3"/>
      <c r="BN15269" s="3"/>
      <c r="BP15269" s="3"/>
    </row>
    <row r="15270" spans="1:68" x14ac:dyDescent="0.25">
      <c r="A15270" s="1"/>
      <c r="B15270" s="2"/>
      <c r="BJ15270" s="3"/>
      <c r="BL15270" s="3"/>
      <c r="BN15270" s="3"/>
      <c r="BP15270" s="3"/>
    </row>
    <row r="15271" spans="1:68" x14ac:dyDescent="0.25">
      <c r="A15271" s="1"/>
      <c r="B15271" s="2"/>
      <c r="BJ15271" s="3"/>
      <c r="BL15271" s="3"/>
      <c r="BN15271" s="3"/>
      <c r="BP15271" s="3"/>
    </row>
    <row r="15272" spans="1:68" x14ac:dyDescent="0.25">
      <c r="A15272" s="1"/>
      <c r="B15272" s="2"/>
      <c r="BJ15272" s="3"/>
      <c r="BL15272" s="3"/>
      <c r="BN15272" s="3"/>
      <c r="BP15272" s="3"/>
    </row>
    <row r="15273" spans="1:68" x14ac:dyDescent="0.25">
      <c r="A15273" s="1"/>
      <c r="B15273" s="2"/>
      <c r="BJ15273" s="3"/>
      <c r="BL15273" s="3"/>
      <c r="BN15273" s="3"/>
      <c r="BP15273" s="3"/>
    </row>
    <row r="15274" spans="1:68" x14ac:dyDescent="0.25">
      <c r="A15274" s="1"/>
      <c r="B15274" s="2"/>
      <c r="BJ15274" s="3"/>
      <c r="BL15274" s="3"/>
      <c r="BN15274" s="3"/>
      <c r="BP15274" s="3"/>
    </row>
    <row r="15275" spans="1:68" x14ac:dyDescent="0.25">
      <c r="A15275" s="1"/>
      <c r="B15275" s="2"/>
      <c r="BJ15275" s="3"/>
      <c r="BL15275" s="3"/>
      <c r="BN15275" s="3"/>
      <c r="BP15275" s="3"/>
    </row>
    <row r="15276" spans="1:68" x14ac:dyDescent="0.25">
      <c r="A15276" s="1"/>
      <c r="B15276" s="2"/>
      <c r="BJ15276" s="3"/>
      <c r="BL15276" s="3"/>
      <c r="BN15276" s="3"/>
      <c r="BP15276" s="3"/>
    </row>
    <row r="15277" spans="1:68" x14ac:dyDescent="0.25">
      <c r="A15277" s="1"/>
      <c r="B15277" s="2"/>
      <c r="BJ15277" s="3"/>
      <c r="BL15277" s="3"/>
      <c r="BN15277" s="3"/>
      <c r="BP15277" s="3"/>
    </row>
    <row r="15278" spans="1:68" x14ac:dyDescent="0.25">
      <c r="A15278" s="1"/>
      <c r="B15278" s="2"/>
      <c r="BJ15278" s="3"/>
      <c r="BL15278" s="3"/>
      <c r="BN15278" s="3"/>
      <c r="BP15278" s="3"/>
    </row>
    <row r="15279" spans="1:68" x14ac:dyDescent="0.25">
      <c r="A15279" s="1"/>
      <c r="B15279" s="2"/>
      <c r="BJ15279" s="3"/>
      <c r="BL15279" s="3"/>
      <c r="BN15279" s="3"/>
      <c r="BP15279" s="3"/>
    </row>
    <row r="15280" spans="1:68" x14ac:dyDescent="0.25">
      <c r="A15280" s="1"/>
      <c r="B15280" s="2"/>
      <c r="BJ15280" s="3"/>
      <c r="BL15280" s="3"/>
      <c r="BN15280" s="3"/>
      <c r="BP15280" s="3"/>
    </row>
    <row r="15281" spans="1:68" x14ac:dyDescent="0.25">
      <c r="A15281" s="1"/>
      <c r="B15281" s="2"/>
      <c r="BJ15281" s="3"/>
      <c r="BL15281" s="3"/>
      <c r="BN15281" s="3"/>
      <c r="BP15281" s="3"/>
    </row>
    <row r="15282" spans="1:68" x14ac:dyDescent="0.25">
      <c r="A15282" s="1"/>
      <c r="B15282" s="2"/>
      <c r="BJ15282" s="3"/>
      <c r="BL15282" s="3"/>
      <c r="BN15282" s="3"/>
      <c r="BP15282" s="3"/>
    </row>
    <row r="15283" spans="1:68" x14ac:dyDescent="0.25">
      <c r="A15283" s="1"/>
      <c r="B15283" s="2"/>
      <c r="BJ15283" s="3"/>
      <c r="BL15283" s="3"/>
      <c r="BN15283" s="3"/>
      <c r="BP15283" s="3"/>
    </row>
    <row r="15284" spans="1:68" x14ac:dyDescent="0.25">
      <c r="A15284" s="1"/>
      <c r="B15284" s="2"/>
      <c r="BJ15284" s="3"/>
      <c r="BL15284" s="3"/>
      <c r="BN15284" s="3"/>
      <c r="BP15284" s="3"/>
    </row>
    <row r="15285" spans="1:68" x14ac:dyDescent="0.25">
      <c r="A15285" s="1"/>
      <c r="B15285" s="2"/>
      <c r="BJ15285" s="3"/>
      <c r="BL15285" s="3"/>
      <c r="BN15285" s="3"/>
      <c r="BP15285" s="3"/>
    </row>
    <row r="15286" spans="1:68" x14ac:dyDescent="0.25">
      <c r="A15286" s="1"/>
      <c r="B15286" s="2"/>
      <c r="BJ15286" s="3"/>
      <c r="BL15286" s="3"/>
      <c r="BN15286" s="3"/>
      <c r="BP15286" s="3"/>
    </row>
    <row r="15287" spans="1:68" x14ac:dyDescent="0.25">
      <c r="A15287" s="1"/>
      <c r="B15287" s="2"/>
      <c r="BJ15287" s="3"/>
      <c r="BL15287" s="3"/>
      <c r="BN15287" s="3"/>
      <c r="BP15287" s="3"/>
    </row>
    <row r="15288" spans="1:68" x14ac:dyDescent="0.25">
      <c r="A15288" s="1"/>
      <c r="B15288" s="2"/>
      <c r="BJ15288" s="3"/>
      <c r="BL15288" s="3"/>
      <c r="BN15288" s="3"/>
      <c r="BP15288" s="3"/>
    </row>
    <row r="15289" spans="1:68" x14ac:dyDescent="0.25">
      <c r="A15289" s="1"/>
      <c r="B15289" s="2"/>
      <c r="BJ15289" s="3"/>
      <c r="BL15289" s="3"/>
      <c r="BN15289" s="3"/>
      <c r="BP15289" s="3"/>
    </row>
    <row r="15290" spans="1:68" x14ac:dyDescent="0.25">
      <c r="A15290" s="1"/>
      <c r="B15290" s="2"/>
      <c r="BJ15290" s="3"/>
      <c r="BL15290" s="3"/>
      <c r="BN15290" s="3"/>
      <c r="BP15290" s="3"/>
    </row>
    <row r="15291" spans="1:68" x14ac:dyDescent="0.25">
      <c r="A15291" s="1"/>
      <c r="B15291" s="2"/>
      <c r="BJ15291" s="3"/>
      <c r="BL15291" s="3"/>
      <c r="BN15291" s="3"/>
      <c r="BP15291" s="3"/>
    </row>
    <row r="15292" spans="1:68" x14ac:dyDescent="0.25">
      <c r="A15292" s="1"/>
      <c r="B15292" s="2"/>
      <c r="BJ15292" s="3"/>
      <c r="BL15292" s="3"/>
      <c r="BN15292" s="3"/>
      <c r="BP15292" s="3"/>
    </row>
    <row r="15293" spans="1:68" x14ac:dyDescent="0.25">
      <c r="A15293" s="1"/>
      <c r="B15293" s="2"/>
      <c r="BJ15293" s="3"/>
      <c r="BL15293" s="3"/>
      <c r="BN15293" s="3"/>
      <c r="BP15293" s="3"/>
    </row>
    <row r="15294" spans="1:68" x14ac:dyDescent="0.25">
      <c r="A15294" s="1"/>
      <c r="B15294" s="2"/>
      <c r="BJ15294" s="3"/>
      <c r="BL15294" s="3"/>
      <c r="BN15294" s="3"/>
      <c r="BP15294" s="3"/>
    </row>
    <row r="15295" spans="1:68" x14ac:dyDescent="0.25">
      <c r="A15295" s="1"/>
      <c r="B15295" s="2"/>
      <c r="BJ15295" s="3"/>
      <c r="BL15295" s="3"/>
      <c r="BN15295" s="3"/>
      <c r="BP15295" s="3"/>
    </row>
    <row r="15296" spans="1:68" x14ac:dyDescent="0.25">
      <c r="A15296" s="1"/>
      <c r="B15296" s="2"/>
      <c r="BJ15296" s="3"/>
      <c r="BL15296" s="3"/>
      <c r="BN15296" s="3"/>
      <c r="BP15296" s="3"/>
    </row>
    <row r="15297" spans="1:68" x14ac:dyDescent="0.25">
      <c r="A15297" s="1"/>
      <c r="B15297" s="2"/>
      <c r="BJ15297" s="3"/>
      <c r="BL15297" s="3"/>
      <c r="BN15297" s="3"/>
      <c r="BP15297" s="3"/>
    </row>
    <row r="15298" spans="1:68" x14ac:dyDescent="0.25">
      <c r="A15298" s="1"/>
      <c r="B15298" s="2"/>
      <c r="BJ15298" s="3"/>
      <c r="BL15298" s="3"/>
      <c r="BN15298" s="3"/>
      <c r="BP15298" s="3"/>
    </row>
    <row r="15299" spans="1:68" x14ac:dyDescent="0.25">
      <c r="A15299" s="1"/>
      <c r="B15299" s="2"/>
      <c r="BJ15299" s="3"/>
      <c r="BL15299" s="3"/>
      <c r="BN15299" s="3"/>
      <c r="BP15299" s="3"/>
    </row>
    <row r="15300" spans="1:68" x14ac:dyDescent="0.25">
      <c r="A15300" s="1"/>
      <c r="B15300" s="2"/>
      <c r="BJ15300" s="3"/>
      <c r="BL15300" s="3"/>
      <c r="BN15300" s="3"/>
      <c r="BP15300" s="3"/>
    </row>
    <row r="15301" spans="1:68" x14ac:dyDescent="0.25">
      <c r="A15301" s="1"/>
      <c r="B15301" s="2"/>
      <c r="BJ15301" s="3"/>
      <c r="BL15301" s="3"/>
      <c r="BN15301" s="3"/>
      <c r="BP15301" s="3"/>
    </row>
    <row r="15302" spans="1:68" x14ac:dyDescent="0.25">
      <c r="A15302" s="1"/>
      <c r="B15302" s="2"/>
      <c r="BJ15302" s="3"/>
      <c r="BL15302" s="3"/>
      <c r="BN15302" s="3"/>
      <c r="BP15302" s="3"/>
    </row>
    <row r="15303" spans="1:68" x14ac:dyDescent="0.25">
      <c r="A15303" s="1"/>
      <c r="B15303" s="2"/>
      <c r="BJ15303" s="3"/>
      <c r="BL15303" s="3"/>
      <c r="BN15303" s="3"/>
      <c r="BP15303" s="3"/>
    </row>
    <row r="15304" spans="1:68" x14ac:dyDescent="0.25">
      <c r="A15304" s="1"/>
      <c r="B15304" s="2"/>
      <c r="BJ15304" s="3"/>
      <c r="BL15304" s="3"/>
      <c r="BN15304" s="3"/>
      <c r="BP15304" s="3"/>
    </row>
    <row r="15305" spans="1:68" x14ac:dyDescent="0.25">
      <c r="A15305" s="1"/>
      <c r="B15305" s="2"/>
      <c r="BJ15305" s="3"/>
      <c r="BL15305" s="3"/>
      <c r="BN15305" s="3"/>
      <c r="BP15305" s="3"/>
    </row>
    <row r="15306" spans="1:68" x14ac:dyDescent="0.25">
      <c r="A15306" s="1"/>
      <c r="B15306" s="2"/>
      <c r="BJ15306" s="3"/>
      <c r="BL15306" s="3"/>
      <c r="BN15306" s="3"/>
      <c r="BP15306" s="3"/>
    </row>
    <row r="15307" spans="1:68" x14ac:dyDescent="0.25">
      <c r="A15307" s="1"/>
      <c r="B15307" s="2"/>
      <c r="BJ15307" s="3"/>
      <c r="BL15307" s="3"/>
      <c r="BN15307" s="3"/>
      <c r="BP15307" s="3"/>
    </row>
    <row r="15308" spans="1:68" x14ac:dyDescent="0.25">
      <c r="A15308" s="1"/>
      <c r="B15308" s="2"/>
      <c r="BJ15308" s="3"/>
      <c r="BL15308" s="3"/>
      <c r="BN15308" s="3"/>
      <c r="BP15308" s="3"/>
    </row>
    <row r="15309" spans="1:68" x14ac:dyDescent="0.25">
      <c r="A15309" s="1"/>
      <c r="B15309" s="2"/>
      <c r="BJ15309" s="3"/>
      <c r="BL15309" s="3"/>
      <c r="BN15309" s="3"/>
      <c r="BP15309" s="3"/>
    </row>
    <row r="15310" spans="1:68" x14ac:dyDescent="0.25">
      <c r="A15310" s="1"/>
      <c r="B15310" s="2"/>
      <c r="BJ15310" s="3"/>
      <c r="BL15310" s="3"/>
      <c r="BN15310" s="3"/>
      <c r="BP15310" s="3"/>
    </row>
    <row r="15311" spans="1:68" x14ac:dyDescent="0.25">
      <c r="A15311" s="1"/>
      <c r="B15311" s="2"/>
      <c r="BJ15311" s="3"/>
      <c r="BL15311" s="3"/>
      <c r="BN15311" s="3"/>
      <c r="BP15311" s="3"/>
    </row>
    <row r="15312" spans="1:68" x14ac:dyDescent="0.25">
      <c r="A15312" s="1"/>
      <c r="B15312" s="2"/>
      <c r="BJ15312" s="3"/>
      <c r="BL15312" s="3"/>
      <c r="BN15312" s="3"/>
      <c r="BP15312" s="3"/>
    </row>
    <row r="15313" spans="1:68" x14ac:dyDescent="0.25">
      <c r="A15313" s="1"/>
      <c r="B15313" s="2"/>
      <c r="BJ15313" s="3"/>
      <c r="BL15313" s="3"/>
      <c r="BN15313" s="3"/>
      <c r="BP15313" s="3"/>
    </row>
    <row r="15314" spans="1:68" x14ac:dyDescent="0.25">
      <c r="A15314" s="1"/>
      <c r="B15314" s="2"/>
      <c r="BJ15314" s="3"/>
      <c r="BL15314" s="3"/>
      <c r="BN15314" s="3"/>
      <c r="BP15314" s="3"/>
    </row>
    <row r="15315" spans="1:68" x14ac:dyDescent="0.25">
      <c r="A15315" s="1"/>
      <c r="B15315" s="2"/>
      <c r="BJ15315" s="3"/>
      <c r="BL15315" s="3"/>
      <c r="BN15315" s="3"/>
      <c r="BP15315" s="3"/>
    </row>
    <row r="15316" spans="1:68" x14ac:dyDescent="0.25">
      <c r="A15316" s="1"/>
      <c r="B15316" s="2"/>
      <c r="BJ15316" s="3"/>
      <c r="BL15316" s="3"/>
      <c r="BN15316" s="3"/>
      <c r="BP15316" s="3"/>
    </row>
    <row r="15317" spans="1:68" x14ac:dyDescent="0.25">
      <c r="A15317" s="1"/>
      <c r="B15317" s="2"/>
      <c r="BJ15317" s="3"/>
      <c r="BL15317" s="3"/>
      <c r="BN15317" s="3"/>
      <c r="BP15317" s="3"/>
    </row>
    <row r="15318" spans="1:68" x14ac:dyDescent="0.25">
      <c r="A15318" s="1"/>
      <c r="B15318" s="2"/>
      <c r="BJ15318" s="3"/>
      <c r="BL15318" s="3"/>
      <c r="BN15318" s="3"/>
      <c r="BP15318" s="3"/>
    </row>
    <row r="15319" spans="1:68" x14ac:dyDescent="0.25">
      <c r="A15319" s="1"/>
      <c r="B15319" s="2"/>
      <c r="BJ15319" s="3"/>
      <c r="BL15319" s="3"/>
      <c r="BN15319" s="3"/>
      <c r="BP15319" s="3"/>
    </row>
    <row r="15320" spans="1:68" x14ac:dyDescent="0.25">
      <c r="A15320" s="1"/>
      <c r="B15320" s="2"/>
      <c r="BJ15320" s="3"/>
      <c r="BL15320" s="3"/>
      <c r="BN15320" s="3"/>
      <c r="BP15320" s="3"/>
    </row>
    <row r="15321" spans="1:68" x14ac:dyDescent="0.25">
      <c r="A15321" s="1"/>
      <c r="B15321" s="2"/>
      <c r="BJ15321" s="3"/>
      <c r="BL15321" s="3"/>
      <c r="BN15321" s="3"/>
      <c r="BP15321" s="3"/>
    </row>
    <row r="15322" spans="1:68" x14ac:dyDescent="0.25">
      <c r="A15322" s="1"/>
      <c r="B15322" s="2"/>
      <c r="BJ15322" s="3"/>
      <c r="BL15322" s="3"/>
      <c r="BN15322" s="3"/>
      <c r="BP15322" s="3"/>
    </row>
    <row r="15323" spans="1:68" x14ac:dyDescent="0.25">
      <c r="A15323" s="1"/>
      <c r="B15323" s="2"/>
      <c r="BJ15323" s="3"/>
      <c r="BL15323" s="3"/>
      <c r="BN15323" s="3"/>
      <c r="BP15323" s="3"/>
    </row>
    <row r="15324" spans="1:68" x14ac:dyDescent="0.25">
      <c r="A15324" s="1"/>
      <c r="B15324" s="2"/>
      <c r="BJ15324" s="3"/>
      <c r="BL15324" s="3"/>
      <c r="BN15324" s="3"/>
      <c r="BP15324" s="3"/>
    </row>
    <row r="15325" spans="1:68" x14ac:dyDescent="0.25">
      <c r="A15325" s="1"/>
      <c r="B15325" s="2"/>
      <c r="BJ15325" s="3"/>
      <c r="BL15325" s="3"/>
      <c r="BN15325" s="3"/>
      <c r="BP15325" s="3"/>
    </row>
    <row r="15326" spans="1:68" x14ac:dyDescent="0.25">
      <c r="A15326" s="1"/>
      <c r="B15326" s="2"/>
      <c r="BJ15326" s="3"/>
      <c r="BL15326" s="3"/>
      <c r="BN15326" s="3"/>
      <c r="BP15326" s="3"/>
    </row>
    <row r="15327" spans="1:68" x14ac:dyDescent="0.25">
      <c r="A15327" s="1"/>
      <c r="B15327" s="2"/>
      <c r="BJ15327" s="3"/>
      <c r="BL15327" s="3"/>
      <c r="BN15327" s="3"/>
      <c r="BP15327" s="3"/>
    </row>
    <row r="15328" spans="1:68" x14ac:dyDescent="0.25">
      <c r="A15328" s="1"/>
      <c r="B15328" s="2"/>
      <c r="BJ15328" s="3"/>
      <c r="BL15328" s="3"/>
      <c r="BN15328" s="3"/>
      <c r="BP15328" s="3"/>
    </row>
    <row r="15329" spans="1:68" x14ac:dyDescent="0.25">
      <c r="A15329" s="1"/>
      <c r="B15329" s="2"/>
      <c r="BJ15329" s="3"/>
      <c r="BL15329" s="3"/>
      <c r="BN15329" s="3"/>
      <c r="BP15329" s="3"/>
    </row>
    <row r="15330" spans="1:68" x14ac:dyDescent="0.25">
      <c r="A15330" s="1"/>
      <c r="B15330" s="2"/>
      <c r="BJ15330" s="3"/>
      <c r="BL15330" s="3"/>
      <c r="BN15330" s="3"/>
      <c r="BP15330" s="3"/>
    </row>
    <row r="15331" spans="1:68" x14ac:dyDescent="0.25">
      <c r="A15331" s="1"/>
      <c r="B15331" s="2"/>
      <c r="BJ15331" s="3"/>
      <c r="BL15331" s="3"/>
      <c r="BN15331" s="3"/>
      <c r="BP15331" s="3"/>
    </row>
    <row r="15332" spans="1:68" x14ac:dyDescent="0.25">
      <c r="A15332" s="1"/>
      <c r="B15332" s="2"/>
      <c r="BJ15332" s="3"/>
      <c r="BL15332" s="3"/>
      <c r="BN15332" s="3"/>
      <c r="BP15332" s="3"/>
    </row>
    <row r="15333" spans="1:68" x14ac:dyDescent="0.25">
      <c r="A15333" s="1"/>
      <c r="B15333" s="2"/>
      <c r="BJ15333" s="3"/>
      <c r="BL15333" s="3"/>
      <c r="BN15333" s="3"/>
      <c r="BP15333" s="3"/>
    </row>
    <row r="15334" spans="1:68" x14ac:dyDescent="0.25">
      <c r="A15334" s="1"/>
      <c r="B15334" s="2"/>
      <c r="BJ15334" s="3"/>
      <c r="BL15334" s="3"/>
      <c r="BN15334" s="3"/>
      <c r="BP15334" s="3"/>
    </row>
    <row r="15335" spans="1:68" x14ac:dyDescent="0.25">
      <c r="A15335" s="1"/>
      <c r="B15335" s="2"/>
      <c r="BJ15335" s="3"/>
      <c r="BL15335" s="3"/>
      <c r="BN15335" s="3"/>
      <c r="BP15335" s="3"/>
    </row>
    <row r="15336" spans="1:68" x14ac:dyDescent="0.25">
      <c r="A15336" s="1"/>
      <c r="B15336" s="2"/>
      <c r="BJ15336" s="3"/>
      <c r="BL15336" s="3"/>
      <c r="BN15336" s="3"/>
      <c r="BP15336" s="3"/>
    </row>
    <row r="15337" spans="1:68" x14ac:dyDescent="0.25">
      <c r="A15337" s="1"/>
      <c r="B15337" s="2"/>
      <c r="BJ15337" s="3"/>
      <c r="BL15337" s="3"/>
      <c r="BN15337" s="3"/>
      <c r="BP15337" s="3"/>
    </row>
    <row r="15338" spans="1:68" x14ac:dyDescent="0.25">
      <c r="A15338" s="1"/>
      <c r="B15338" s="2"/>
      <c r="BJ15338" s="3"/>
      <c r="BL15338" s="3"/>
      <c r="BN15338" s="3"/>
      <c r="BP15338" s="3"/>
    </row>
    <row r="15339" spans="1:68" x14ac:dyDescent="0.25">
      <c r="A15339" s="1"/>
      <c r="B15339" s="2"/>
      <c r="BJ15339" s="3"/>
      <c r="BL15339" s="3"/>
      <c r="BN15339" s="3"/>
      <c r="BP15339" s="3"/>
    </row>
    <row r="15340" spans="1:68" x14ac:dyDescent="0.25">
      <c r="A15340" s="1"/>
      <c r="B15340" s="2"/>
      <c r="BJ15340" s="3"/>
      <c r="BL15340" s="3"/>
      <c r="BN15340" s="3"/>
      <c r="BP15340" s="3"/>
    </row>
    <row r="15341" spans="1:68" x14ac:dyDescent="0.25">
      <c r="A15341" s="1"/>
      <c r="B15341" s="2"/>
      <c r="BJ15341" s="3"/>
      <c r="BL15341" s="3"/>
      <c r="BN15341" s="3"/>
      <c r="BP15341" s="3"/>
    </row>
    <row r="15342" spans="1:68" x14ac:dyDescent="0.25">
      <c r="A15342" s="1"/>
      <c r="B15342" s="2"/>
      <c r="BJ15342" s="3"/>
      <c r="BL15342" s="3"/>
      <c r="BN15342" s="3"/>
      <c r="BP15342" s="3"/>
    </row>
    <row r="15343" spans="1:68" x14ac:dyDescent="0.25">
      <c r="A15343" s="1"/>
      <c r="B15343" s="2"/>
      <c r="BJ15343" s="3"/>
      <c r="BL15343" s="3"/>
      <c r="BN15343" s="3"/>
      <c r="BP15343" s="3"/>
    </row>
    <row r="15344" spans="1:68" x14ac:dyDescent="0.25">
      <c r="A15344" s="1"/>
      <c r="B15344" s="2"/>
      <c r="BJ15344" s="3"/>
      <c r="BL15344" s="3"/>
      <c r="BN15344" s="3"/>
      <c r="BP15344" s="3"/>
    </row>
    <row r="15345" spans="1:68" x14ac:dyDescent="0.25">
      <c r="A15345" s="1"/>
      <c r="B15345" s="2"/>
      <c r="BJ15345" s="3"/>
      <c r="BL15345" s="3"/>
      <c r="BN15345" s="3"/>
      <c r="BP15345" s="3"/>
    </row>
    <row r="15346" spans="1:68" x14ac:dyDescent="0.25">
      <c r="A15346" s="1"/>
      <c r="B15346" s="2"/>
      <c r="BJ15346" s="3"/>
      <c r="BL15346" s="3"/>
      <c r="BN15346" s="3"/>
      <c r="BP15346" s="3"/>
    </row>
    <row r="15347" spans="1:68" x14ac:dyDescent="0.25">
      <c r="A15347" s="1"/>
      <c r="B15347" s="2"/>
      <c r="BJ15347" s="3"/>
      <c r="BL15347" s="3"/>
      <c r="BN15347" s="3"/>
      <c r="BP15347" s="3"/>
    </row>
    <row r="15348" spans="1:68" x14ac:dyDescent="0.25">
      <c r="A15348" s="1"/>
      <c r="B15348" s="2"/>
      <c r="BJ15348" s="3"/>
      <c r="BL15348" s="3"/>
      <c r="BN15348" s="3"/>
      <c r="BP15348" s="3"/>
    </row>
    <row r="15349" spans="1:68" x14ac:dyDescent="0.25">
      <c r="A15349" s="1"/>
      <c r="B15349" s="2"/>
      <c r="BJ15349" s="3"/>
      <c r="BL15349" s="3"/>
      <c r="BN15349" s="3"/>
      <c r="BP15349" s="3"/>
    </row>
    <row r="15350" spans="1:68" x14ac:dyDescent="0.25">
      <c r="A15350" s="1"/>
      <c r="B15350" s="2"/>
      <c r="BJ15350" s="3"/>
      <c r="BL15350" s="3"/>
      <c r="BN15350" s="3"/>
      <c r="BP15350" s="3"/>
    </row>
    <row r="15351" spans="1:68" x14ac:dyDescent="0.25">
      <c r="A15351" s="1"/>
      <c r="B15351" s="2"/>
      <c r="BJ15351" s="3"/>
      <c r="BL15351" s="3"/>
      <c r="BN15351" s="3"/>
      <c r="BP15351" s="3"/>
    </row>
    <row r="15352" spans="1:68" x14ac:dyDescent="0.25">
      <c r="A15352" s="1"/>
      <c r="B15352" s="2"/>
      <c r="BJ15352" s="3"/>
      <c r="BL15352" s="3"/>
      <c r="BN15352" s="3"/>
      <c r="BP15352" s="3"/>
    </row>
    <row r="15353" spans="1:68" x14ac:dyDescent="0.25">
      <c r="A15353" s="1"/>
      <c r="B15353" s="2"/>
      <c r="BJ15353" s="3"/>
      <c r="BL15353" s="3"/>
      <c r="BN15353" s="3"/>
      <c r="BP15353" s="3"/>
    </row>
    <row r="15354" spans="1:68" x14ac:dyDescent="0.25">
      <c r="A15354" s="1"/>
      <c r="B15354" s="2"/>
      <c r="BJ15354" s="3"/>
      <c r="BL15354" s="3"/>
      <c r="BN15354" s="3"/>
      <c r="BP15354" s="3"/>
    </row>
    <row r="15355" spans="1:68" x14ac:dyDescent="0.25">
      <c r="A15355" s="1"/>
      <c r="B15355" s="2"/>
      <c r="BJ15355" s="3"/>
      <c r="BL15355" s="3"/>
      <c r="BN15355" s="3"/>
      <c r="BP15355" s="3"/>
    </row>
    <row r="15356" spans="1:68" x14ac:dyDescent="0.25">
      <c r="A15356" s="1"/>
      <c r="B15356" s="2"/>
      <c r="BJ15356" s="3"/>
      <c r="BL15356" s="3"/>
      <c r="BN15356" s="3"/>
      <c r="BP15356" s="3"/>
    </row>
    <row r="15357" spans="1:68" x14ac:dyDescent="0.25">
      <c r="A15357" s="1"/>
      <c r="B15357" s="2"/>
      <c r="BJ15357" s="3"/>
      <c r="BL15357" s="3"/>
      <c r="BN15357" s="3"/>
      <c r="BP15357" s="3"/>
    </row>
    <row r="15358" spans="1:68" x14ac:dyDescent="0.25">
      <c r="A15358" s="1"/>
      <c r="B15358" s="2"/>
      <c r="BJ15358" s="3"/>
      <c r="BL15358" s="3"/>
      <c r="BN15358" s="3"/>
      <c r="BP15358" s="3"/>
    </row>
    <row r="15359" spans="1:68" x14ac:dyDescent="0.25">
      <c r="A15359" s="1"/>
      <c r="B15359" s="2"/>
      <c r="BJ15359" s="3"/>
      <c r="BL15359" s="3"/>
      <c r="BN15359" s="3"/>
      <c r="BP15359" s="3"/>
    </row>
    <row r="15360" spans="1:68" x14ac:dyDescent="0.25">
      <c r="A15360" s="1"/>
      <c r="B15360" s="2"/>
      <c r="BJ15360" s="3"/>
      <c r="BL15360" s="3"/>
      <c r="BN15360" s="3"/>
      <c r="BP15360" s="3"/>
    </row>
    <row r="15361" spans="1:68" x14ac:dyDescent="0.25">
      <c r="A15361" s="1"/>
      <c r="B15361" s="2"/>
      <c r="BJ15361" s="3"/>
      <c r="BL15361" s="3"/>
      <c r="BN15361" s="3"/>
      <c r="BP15361" s="3"/>
    </row>
    <row r="15362" spans="1:68" x14ac:dyDescent="0.25">
      <c r="A15362" s="1"/>
      <c r="B15362" s="2"/>
      <c r="BJ15362" s="3"/>
      <c r="BL15362" s="3"/>
      <c r="BN15362" s="3"/>
      <c r="BP15362" s="3"/>
    </row>
    <row r="15363" spans="1:68" x14ac:dyDescent="0.25">
      <c r="A15363" s="1"/>
      <c r="B15363" s="2"/>
      <c r="BJ15363" s="3"/>
      <c r="BL15363" s="3"/>
      <c r="BN15363" s="3"/>
      <c r="BP15363" s="3"/>
    </row>
    <row r="15364" spans="1:68" x14ac:dyDescent="0.25">
      <c r="A15364" s="1"/>
      <c r="B15364" s="2"/>
      <c r="BJ15364" s="3"/>
      <c r="BL15364" s="3"/>
      <c r="BN15364" s="3"/>
      <c r="BP15364" s="3"/>
    </row>
    <row r="15365" spans="1:68" x14ac:dyDescent="0.25">
      <c r="A15365" s="1"/>
      <c r="B15365" s="2"/>
      <c r="BJ15365" s="3"/>
      <c r="BL15365" s="3"/>
      <c r="BN15365" s="3"/>
      <c r="BP15365" s="3"/>
    </row>
    <row r="15366" spans="1:68" x14ac:dyDescent="0.25">
      <c r="A15366" s="1"/>
      <c r="B15366" s="2"/>
      <c r="BJ15366" s="3"/>
      <c r="BL15366" s="3"/>
      <c r="BN15366" s="3"/>
      <c r="BP15366" s="3"/>
    </row>
    <row r="15367" spans="1:68" x14ac:dyDescent="0.25">
      <c r="A15367" s="1"/>
      <c r="B15367" s="2"/>
      <c r="BJ15367" s="3"/>
      <c r="BL15367" s="3"/>
      <c r="BN15367" s="3"/>
      <c r="BP15367" s="3"/>
    </row>
    <row r="15368" spans="1:68" x14ac:dyDescent="0.25">
      <c r="A15368" s="1"/>
      <c r="B15368" s="2"/>
      <c r="BJ15368" s="3"/>
      <c r="BL15368" s="3"/>
      <c r="BN15368" s="3"/>
      <c r="BP15368" s="3"/>
    </row>
    <row r="15369" spans="1:68" x14ac:dyDescent="0.25">
      <c r="A15369" s="1"/>
      <c r="B15369" s="2"/>
      <c r="BJ15369" s="3"/>
      <c r="BL15369" s="3"/>
      <c r="BN15369" s="3"/>
      <c r="BP15369" s="3"/>
    </row>
    <row r="15370" spans="1:68" x14ac:dyDescent="0.25">
      <c r="A15370" s="1"/>
      <c r="B15370" s="2"/>
      <c r="BJ15370" s="3"/>
      <c r="BL15370" s="3"/>
      <c r="BN15370" s="3"/>
      <c r="BP15370" s="3"/>
    </row>
    <row r="15371" spans="1:68" x14ac:dyDescent="0.25">
      <c r="A15371" s="1"/>
      <c r="B15371" s="2"/>
      <c r="BJ15371" s="3"/>
      <c r="BL15371" s="3"/>
      <c r="BN15371" s="3"/>
      <c r="BP15371" s="3"/>
    </row>
    <row r="15372" spans="1:68" x14ac:dyDescent="0.25">
      <c r="A15372" s="1"/>
      <c r="B15372" s="2"/>
      <c r="BJ15372" s="3"/>
      <c r="BL15372" s="3"/>
      <c r="BN15372" s="3"/>
      <c r="BP15372" s="3"/>
    </row>
    <row r="15373" spans="1:68" x14ac:dyDescent="0.25">
      <c r="A15373" s="1"/>
      <c r="B15373" s="2"/>
      <c r="BJ15373" s="3"/>
      <c r="BL15373" s="3"/>
      <c r="BN15373" s="3"/>
      <c r="BP15373" s="3"/>
    </row>
    <row r="15374" spans="1:68" x14ac:dyDescent="0.25">
      <c r="A15374" s="1"/>
      <c r="B15374" s="2"/>
      <c r="BJ15374" s="3"/>
      <c r="BL15374" s="3"/>
      <c r="BN15374" s="3"/>
      <c r="BP15374" s="3"/>
    </row>
    <row r="15375" spans="1:68" x14ac:dyDescent="0.25">
      <c r="A15375" s="1"/>
      <c r="B15375" s="2"/>
      <c r="BJ15375" s="3"/>
      <c r="BL15375" s="3"/>
      <c r="BN15375" s="3"/>
      <c r="BP15375" s="3"/>
    </row>
    <row r="15376" spans="1:68" x14ac:dyDescent="0.25">
      <c r="A15376" s="1"/>
      <c r="B15376" s="2"/>
      <c r="BJ15376" s="3"/>
      <c r="BL15376" s="3"/>
      <c r="BN15376" s="3"/>
      <c r="BP15376" s="3"/>
    </row>
    <row r="15377" spans="1:68" x14ac:dyDescent="0.25">
      <c r="A15377" s="1"/>
      <c r="B15377" s="2"/>
      <c r="BJ15377" s="3"/>
      <c r="BL15377" s="3"/>
      <c r="BN15377" s="3"/>
      <c r="BP15377" s="3"/>
    </row>
    <row r="15378" spans="1:68" x14ac:dyDescent="0.25">
      <c r="A15378" s="1"/>
      <c r="B15378" s="2"/>
      <c r="BJ15378" s="3"/>
      <c r="BL15378" s="3"/>
      <c r="BN15378" s="3"/>
      <c r="BP15378" s="3"/>
    </row>
    <row r="15379" spans="1:68" x14ac:dyDescent="0.25">
      <c r="A15379" s="1"/>
      <c r="B15379" s="2"/>
      <c r="BJ15379" s="3"/>
      <c r="BL15379" s="3"/>
      <c r="BN15379" s="3"/>
      <c r="BP15379" s="3"/>
    </row>
    <row r="15380" spans="1:68" x14ac:dyDescent="0.25">
      <c r="A15380" s="1"/>
      <c r="B15380" s="2"/>
      <c r="BJ15380" s="3"/>
      <c r="BL15380" s="3"/>
      <c r="BN15380" s="3"/>
      <c r="BP15380" s="3"/>
    </row>
    <row r="15381" spans="1:68" x14ac:dyDescent="0.25">
      <c r="A15381" s="1"/>
      <c r="B15381" s="2"/>
      <c r="BJ15381" s="3"/>
      <c r="BL15381" s="3"/>
      <c r="BN15381" s="3"/>
      <c r="BP15381" s="3"/>
    </row>
    <row r="15382" spans="1:68" x14ac:dyDescent="0.25">
      <c r="A15382" s="1"/>
      <c r="B15382" s="2"/>
      <c r="BJ15382" s="3"/>
      <c r="BL15382" s="3"/>
      <c r="BN15382" s="3"/>
      <c r="BP15382" s="3"/>
    </row>
    <row r="15383" spans="1:68" x14ac:dyDescent="0.25">
      <c r="A15383" s="1"/>
      <c r="B15383" s="2"/>
      <c r="BJ15383" s="3"/>
      <c r="BL15383" s="3"/>
      <c r="BN15383" s="3"/>
      <c r="BP15383" s="3"/>
    </row>
    <row r="15384" spans="1:68" x14ac:dyDescent="0.25">
      <c r="A15384" s="1"/>
      <c r="B15384" s="2"/>
      <c r="BJ15384" s="3"/>
      <c r="BL15384" s="3"/>
      <c r="BN15384" s="3"/>
      <c r="BP15384" s="3"/>
    </row>
    <row r="15385" spans="1:68" x14ac:dyDescent="0.25">
      <c r="A15385" s="1"/>
      <c r="B15385" s="2"/>
      <c r="BJ15385" s="3"/>
      <c r="BL15385" s="3"/>
      <c r="BN15385" s="3"/>
      <c r="BP15385" s="3"/>
    </row>
    <row r="15386" spans="1:68" x14ac:dyDescent="0.25">
      <c r="A15386" s="1"/>
      <c r="B15386" s="2"/>
      <c r="BJ15386" s="3"/>
      <c r="BL15386" s="3"/>
      <c r="BN15386" s="3"/>
      <c r="BP15386" s="3"/>
    </row>
    <row r="15387" spans="1:68" x14ac:dyDescent="0.25">
      <c r="A15387" s="1"/>
      <c r="B15387" s="2"/>
      <c r="BJ15387" s="3"/>
      <c r="BL15387" s="3"/>
      <c r="BN15387" s="3"/>
      <c r="BP15387" s="3"/>
    </row>
    <row r="15388" spans="1:68" x14ac:dyDescent="0.25">
      <c r="A15388" s="1"/>
      <c r="B15388" s="2"/>
      <c r="BJ15388" s="3"/>
      <c r="BL15388" s="3"/>
      <c r="BN15388" s="3"/>
      <c r="BP15388" s="3"/>
    </row>
    <row r="15389" spans="1:68" x14ac:dyDescent="0.25">
      <c r="A15389" s="1"/>
      <c r="B15389" s="2"/>
      <c r="BJ15389" s="3"/>
      <c r="BL15389" s="3"/>
      <c r="BN15389" s="3"/>
      <c r="BP15389" s="3"/>
    </row>
    <row r="15390" spans="1:68" x14ac:dyDescent="0.25">
      <c r="A15390" s="1"/>
      <c r="B15390" s="2"/>
      <c r="BJ15390" s="3"/>
      <c r="BL15390" s="3"/>
      <c r="BN15390" s="3"/>
      <c r="BP15390" s="3"/>
    </row>
    <row r="15391" spans="1:68" x14ac:dyDescent="0.25">
      <c r="A15391" s="1"/>
      <c r="B15391" s="2"/>
      <c r="BJ15391" s="3"/>
      <c r="BL15391" s="3"/>
      <c r="BN15391" s="3"/>
      <c r="BP15391" s="3"/>
    </row>
    <row r="15392" spans="1:68" x14ac:dyDescent="0.25">
      <c r="A15392" s="1"/>
      <c r="B15392" s="2"/>
      <c r="BJ15392" s="3"/>
      <c r="BL15392" s="3"/>
      <c r="BN15392" s="3"/>
      <c r="BP15392" s="3"/>
    </row>
    <row r="15393" spans="1:68" x14ac:dyDescent="0.25">
      <c r="A15393" s="1"/>
      <c r="B15393" s="2"/>
      <c r="BJ15393" s="3"/>
      <c r="BL15393" s="3"/>
      <c r="BN15393" s="3"/>
      <c r="BP15393" s="3"/>
    </row>
    <row r="15394" spans="1:68" x14ac:dyDescent="0.25">
      <c r="A15394" s="1"/>
      <c r="B15394" s="2"/>
      <c r="BJ15394" s="3"/>
      <c r="BL15394" s="3"/>
      <c r="BN15394" s="3"/>
      <c r="BP15394" s="3"/>
    </row>
    <row r="15395" spans="1:68" x14ac:dyDescent="0.25">
      <c r="A15395" s="1"/>
      <c r="B15395" s="2"/>
      <c r="BJ15395" s="3"/>
      <c r="BL15395" s="3"/>
      <c r="BN15395" s="3"/>
      <c r="BP15395" s="3"/>
    </row>
    <row r="15396" spans="1:68" x14ac:dyDescent="0.25">
      <c r="A15396" s="1"/>
      <c r="B15396" s="2"/>
      <c r="BJ15396" s="3"/>
      <c r="BL15396" s="3"/>
      <c r="BN15396" s="3"/>
      <c r="BP15396" s="3"/>
    </row>
    <row r="15397" spans="1:68" x14ac:dyDescent="0.25">
      <c r="A15397" s="1"/>
      <c r="B15397" s="2"/>
      <c r="BJ15397" s="3"/>
      <c r="BL15397" s="3"/>
      <c r="BN15397" s="3"/>
      <c r="BP15397" s="3"/>
    </row>
    <row r="15398" spans="1:68" x14ac:dyDescent="0.25">
      <c r="A15398" s="1"/>
      <c r="B15398" s="2"/>
      <c r="BJ15398" s="3"/>
      <c r="BL15398" s="3"/>
      <c r="BN15398" s="3"/>
      <c r="BP15398" s="3"/>
    </row>
    <row r="15399" spans="1:68" x14ac:dyDescent="0.25">
      <c r="A15399" s="1"/>
      <c r="B15399" s="2"/>
      <c r="BJ15399" s="3"/>
      <c r="BL15399" s="3"/>
      <c r="BN15399" s="3"/>
      <c r="BP15399" s="3"/>
    </row>
    <row r="15400" spans="1:68" x14ac:dyDescent="0.25">
      <c r="A15400" s="1"/>
      <c r="B15400" s="2"/>
      <c r="BJ15400" s="3"/>
      <c r="BL15400" s="3"/>
      <c r="BN15400" s="3"/>
      <c r="BP15400" s="3"/>
    </row>
    <row r="15401" spans="1:68" x14ac:dyDescent="0.25">
      <c r="A15401" s="1"/>
      <c r="B15401" s="2"/>
      <c r="BJ15401" s="3"/>
      <c r="BL15401" s="3"/>
      <c r="BN15401" s="3"/>
      <c r="BP15401" s="3"/>
    </row>
    <row r="15402" spans="1:68" x14ac:dyDescent="0.25">
      <c r="A15402" s="1"/>
      <c r="B15402" s="2"/>
      <c r="BJ15402" s="3"/>
      <c r="BL15402" s="3"/>
      <c r="BN15402" s="3"/>
      <c r="BP15402" s="3"/>
    </row>
    <row r="15403" spans="1:68" x14ac:dyDescent="0.25">
      <c r="A15403" s="1"/>
      <c r="B15403" s="2"/>
      <c r="BJ15403" s="3"/>
      <c r="BL15403" s="3"/>
      <c r="BN15403" s="3"/>
      <c r="BP15403" s="3"/>
    </row>
    <row r="15404" spans="1:68" x14ac:dyDescent="0.25">
      <c r="A15404" s="1"/>
      <c r="B15404" s="2"/>
      <c r="BJ15404" s="3"/>
      <c r="BL15404" s="3"/>
      <c r="BN15404" s="3"/>
      <c r="BP15404" s="3"/>
    </row>
    <row r="15405" spans="1:68" x14ac:dyDescent="0.25">
      <c r="A15405" s="1"/>
      <c r="B15405" s="2"/>
      <c r="BJ15405" s="3"/>
      <c r="BL15405" s="3"/>
      <c r="BN15405" s="3"/>
      <c r="BP15405" s="3"/>
    </row>
    <row r="15406" spans="1:68" x14ac:dyDescent="0.25">
      <c r="A15406" s="1"/>
      <c r="B15406" s="2"/>
      <c r="BJ15406" s="3"/>
      <c r="BL15406" s="3"/>
      <c r="BN15406" s="3"/>
      <c r="BP15406" s="3"/>
    </row>
    <row r="15407" spans="1:68" x14ac:dyDescent="0.25">
      <c r="A15407" s="1"/>
      <c r="B15407" s="2"/>
      <c r="BJ15407" s="3"/>
      <c r="BL15407" s="3"/>
      <c r="BN15407" s="3"/>
      <c r="BP15407" s="3"/>
    </row>
    <row r="15408" spans="1:68" x14ac:dyDescent="0.25">
      <c r="A15408" s="1"/>
      <c r="B15408" s="2"/>
      <c r="BJ15408" s="3"/>
      <c r="BL15408" s="3"/>
      <c r="BN15408" s="3"/>
      <c r="BP15408" s="3"/>
    </row>
    <row r="15409" spans="1:68" x14ac:dyDescent="0.25">
      <c r="A15409" s="1"/>
      <c r="B15409" s="2"/>
      <c r="BJ15409" s="3"/>
      <c r="BL15409" s="3"/>
      <c r="BN15409" s="3"/>
      <c r="BP15409" s="3"/>
    </row>
    <row r="15410" spans="1:68" x14ac:dyDescent="0.25">
      <c r="A15410" s="1"/>
      <c r="B15410" s="2"/>
      <c r="BJ15410" s="3"/>
      <c r="BL15410" s="3"/>
      <c r="BN15410" s="3"/>
      <c r="BP15410" s="3"/>
    </row>
    <row r="15411" spans="1:68" x14ac:dyDescent="0.25">
      <c r="A15411" s="1"/>
      <c r="B15411" s="2"/>
      <c r="BJ15411" s="3"/>
      <c r="BL15411" s="3"/>
      <c r="BN15411" s="3"/>
      <c r="BP15411" s="3"/>
    </row>
    <row r="15412" spans="1:68" x14ac:dyDescent="0.25">
      <c r="A15412" s="1"/>
      <c r="B15412" s="2"/>
      <c r="BJ15412" s="3"/>
      <c r="BL15412" s="3"/>
      <c r="BN15412" s="3"/>
      <c r="BP15412" s="3"/>
    </row>
    <row r="15413" spans="1:68" x14ac:dyDescent="0.25">
      <c r="A15413" s="1"/>
      <c r="B15413" s="2"/>
      <c r="BJ15413" s="3"/>
      <c r="BL15413" s="3"/>
      <c r="BN15413" s="3"/>
      <c r="BP15413" s="3"/>
    </row>
    <row r="15414" spans="1:68" x14ac:dyDescent="0.25">
      <c r="A15414" s="1"/>
      <c r="B15414" s="2"/>
      <c r="BJ15414" s="3"/>
      <c r="BL15414" s="3"/>
      <c r="BN15414" s="3"/>
      <c r="BP15414" s="3"/>
    </row>
    <row r="15415" spans="1:68" x14ac:dyDescent="0.25">
      <c r="A15415" s="1"/>
      <c r="B15415" s="2"/>
      <c r="BJ15415" s="3"/>
      <c r="BL15415" s="3"/>
      <c r="BN15415" s="3"/>
      <c r="BP15415" s="3"/>
    </row>
    <row r="15416" spans="1:68" x14ac:dyDescent="0.25">
      <c r="A15416" s="1"/>
      <c r="B15416" s="2"/>
      <c r="BJ15416" s="3"/>
      <c r="BL15416" s="3"/>
      <c r="BN15416" s="3"/>
      <c r="BP15416" s="3"/>
    </row>
    <row r="15417" spans="1:68" x14ac:dyDescent="0.25">
      <c r="A15417" s="1"/>
      <c r="B15417" s="2"/>
      <c r="BJ15417" s="3"/>
      <c r="BL15417" s="3"/>
      <c r="BN15417" s="3"/>
      <c r="BP15417" s="3"/>
    </row>
    <row r="15418" spans="1:68" x14ac:dyDescent="0.25">
      <c r="A15418" s="1"/>
      <c r="B15418" s="2"/>
      <c r="BJ15418" s="3"/>
      <c r="BL15418" s="3"/>
      <c r="BN15418" s="3"/>
      <c r="BP15418" s="3"/>
    </row>
    <row r="15419" spans="1:68" x14ac:dyDescent="0.25">
      <c r="A15419" s="1"/>
      <c r="B15419" s="2"/>
      <c r="BJ15419" s="3"/>
      <c r="BL15419" s="3"/>
      <c r="BN15419" s="3"/>
      <c r="BP15419" s="3"/>
    </row>
    <row r="15420" spans="1:68" x14ac:dyDescent="0.25">
      <c r="A15420" s="1"/>
      <c r="B15420" s="2"/>
      <c r="BJ15420" s="3"/>
      <c r="BL15420" s="3"/>
      <c r="BN15420" s="3"/>
      <c r="BP15420" s="3"/>
    </row>
    <row r="15421" spans="1:68" x14ac:dyDescent="0.25">
      <c r="A15421" s="1"/>
      <c r="B15421" s="2"/>
      <c r="BJ15421" s="3"/>
      <c r="BL15421" s="3"/>
      <c r="BN15421" s="3"/>
      <c r="BP15421" s="3"/>
    </row>
    <row r="15422" spans="1:68" x14ac:dyDescent="0.25">
      <c r="A15422" s="1"/>
      <c r="B15422" s="2"/>
      <c r="BJ15422" s="3"/>
      <c r="BL15422" s="3"/>
      <c r="BN15422" s="3"/>
      <c r="BP15422" s="3"/>
    </row>
    <row r="15423" spans="1:68" x14ac:dyDescent="0.25">
      <c r="A15423" s="1"/>
      <c r="B15423" s="2"/>
      <c r="BJ15423" s="3"/>
      <c r="BL15423" s="3"/>
      <c r="BN15423" s="3"/>
      <c r="BP15423" s="3"/>
    </row>
    <row r="15424" spans="1:68" x14ac:dyDescent="0.25">
      <c r="A15424" s="1"/>
      <c r="B15424" s="2"/>
      <c r="BJ15424" s="3"/>
      <c r="BL15424" s="3"/>
      <c r="BN15424" s="3"/>
      <c r="BP15424" s="3"/>
    </row>
    <row r="15425" spans="1:68" x14ac:dyDescent="0.25">
      <c r="A15425" s="1"/>
      <c r="B15425" s="2"/>
      <c r="BJ15425" s="3"/>
      <c r="BL15425" s="3"/>
      <c r="BN15425" s="3"/>
      <c r="BP15425" s="3"/>
    </row>
    <row r="15426" spans="1:68" x14ac:dyDescent="0.25">
      <c r="A15426" s="1"/>
      <c r="B15426" s="2"/>
      <c r="BJ15426" s="3"/>
      <c r="BL15426" s="3"/>
      <c r="BN15426" s="3"/>
      <c r="BP15426" s="3"/>
    </row>
    <row r="15427" spans="1:68" x14ac:dyDescent="0.25">
      <c r="A15427" s="1"/>
      <c r="B15427" s="2"/>
      <c r="BJ15427" s="3"/>
      <c r="BL15427" s="3"/>
      <c r="BN15427" s="3"/>
      <c r="BP15427" s="3"/>
    </row>
    <row r="15428" spans="1:68" x14ac:dyDescent="0.25">
      <c r="A15428" s="1"/>
      <c r="B15428" s="2"/>
      <c r="BJ15428" s="3"/>
      <c r="BL15428" s="3"/>
      <c r="BN15428" s="3"/>
      <c r="BP15428" s="3"/>
    </row>
    <row r="15429" spans="1:68" x14ac:dyDescent="0.25">
      <c r="A15429" s="1"/>
      <c r="B15429" s="2"/>
      <c r="BJ15429" s="3"/>
      <c r="BL15429" s="3"/>
      <c r="BN15429" s="3"/>
      <c r="BP15429" s="3"/>
    </row>
    <row r="15430" spans="1:68" x14ac:dyDescent="0.25">
      <c r="A15430" s="1"/>
      <c r="B15430" s="2"/>
      <c r="BJ15430" s="3"/>
      <c r="BL15430" s="3"/>
      <c r="BN15430" s="3"/>
      <c r="BP15430" s="3"/>
    </row>
    <row r="15431" spans="1:68" x14ac:dyDescent="0.25">
      <c r="A15431" s="1"/>
      <c r="B15431" s="2"/>
      <c r="BJ15431" s="3"/>
      <c r="BL15431" s="3"/>
      <c r="BN15431" s="3"/>
      <c r="BP15431" s="3"/>
    </row>
    <row r="15432" spans="1:68" x14ac:dyDescent="0.25">
      <c r="A15432" s="1"/>
      <c r="B15432" s="2"/>
      <c r="BJ15432" s="3"/>
      <c r="BL15432" s="3"/>
      <c r="BN15432" s="3"/>
      <c r="BP15432" s="3"/>
    </row>
    <row r="15433" spans="1:68" x14ac:dyDescent="0.25">
      <c r="A15433" s="1"/>
      <c r="B15433" s="2"/>
      <c r="BJ15433" s="3"/>
      <c r="BL15433" s="3"/>
      <c r="BN15433" s="3"/>
      <c r="BP15433" s="3"/>
    </row>
    <row r="15434" spans="1:68" x14ac:dyDescent="0.25">
      <c r="A15434" s="1"/>
      <c r="B15434" s="2"/>
      <c r="BJ15434" s="3"/>
      <c r="BL15434" s="3"/>
      <c r="BN15434" s="3"/>
      <c r="BP15434" s="3"/>
    </row>
    <row r="15435" spans="1:68" x14ac:dyDescent="0.25">
      <c r="A15435" s="1"/>
      <c r="B15435" s="2"/>
      <c r="BJ15435" s="3"/>
      <c r="BL15435" s="3"/>
      <c r="BN15435" s="3"/>
      <c r="BP15435" s="3"/>
    </row>
    <row r="15436" spans="1:68" x14ac:dyDescent="0.25">
      <c r="A15436" s="1"/>
      <c r="B15436" s="2"/>
      <c r="BJ15436" s="3"/>
      <c r="BL15436" s="3"/>
      <c r="BN15436" s="3"/>
      <c r="BP15436" s="3"/>
    </row>
    <row r="15437" spans="1:68" x14ac:dyDescent="0.25">
      <c r="A15437" s="1"/>
      <c r="B15437" s="2"/>
      <c r="BJ15437" s="3"/>
      <c r="BL15437" s="3"/>
      <c r="BN15437" s="3"/>
      <c r="BP15437" s="3"/>
    </row>
    <row r="15438" spans="1:68" x14ac:dyDescent="0.25">
      <c r="A15438" s="1"/>
      <c r="B15438" s="2"/>
      <c r="BJ15438" s="3"/>
      <c r="BL15438" s="3"/>
      <c r="BN15438" s="3"/>
      <c r="BP15438" s="3"/>
    </row>
    <row r="15439" spans="1:68" x14ac:dyDescent="0.25">
      <c r="A15439" s="1"/>
      <c r="B15439" s="2"/>
      <c r="BJ15439" s="3"/>
      <c r="BL15439" s="3"/>
      <c r="BN15439" s="3"/>
      <c r="BP15439" s="3"/>
    </row>
    <row r="15440" spans="1:68" x14ac:dyDescent="0.25">
      <c r="A15440" s="1"/>
      <c r="B15440" s="2"/>
      <c r="BJ15440" s="3"/>
      <c r="BL15440" s="3"/>
      <c r="BN15440" s="3"/>
      <c r="BP15440" s="3"/>
    </row>
    <row r="15441" spans="1:68" x14ac:dyDescent="0.25">
      <c r="A15441" s="1"/>
      <c r="B15441" s="2"/>
      <c r="BJ15441" s="3"/>
      <c r="BL15441" s="3"/>
      <c r="BN15441" s="3"/>
      <c r="BP15441" s="3"/>
    </row>
    <row r="15442" spans="1:68" x14ac:dyDescent="0.25">
      <c r="A15442" s="1"/>
      <c r="B15442" s="2"/>
      <c r="BJ15442" s="3"/>
      <c r="BL15442" s="3"/>
      <c r="BN15442" s="3"/>
      <c r="BP15442" s="3"/>
    </row>
    <row r="15443" spans="1:68" x14ac:dyDescent="0.25">
      <c r="A15443" s="1"/>
      <c r="B15443" s="2"/>
      <c r="BJ15443" s="3"/>
      <c r="BL15443" s="3"/>
      <c r="BN15443" s="3"/>
      <c r="BP15443" s="3"/>
    </row>
    <row r="15444" spans="1:68" x14ac:dyDescent="0.25">
      <c r="A15444" s="1"/>
      <c r="B15444" s="2"/>
      <c r="BJ15444" s="3"/>
      <c r="BL15444" s="3"/>
      <c r="BN15444" s="3"/>
      <c r="BP15444" s="3"/>
    </row>
    <row r="15445" spans="1:68" x14ac:dyDescent="0.25">
      <c r="A15445" s="1"/>
      <c r="B15445" s="2"/>
      <c r="BJ15445" s="3"/>
      <c r="BL15445" s="3"/>
      <c r="BN15445" s="3"/>
      <c r="BP15445" s="3"/>
    </row>
    <row r="15446" spans="1:68" x14ac:dyDescent="0.25">
      <c r="A15446" s="1"/>
      <c r="B15446" s="2"/>
      <c r="BJ15446" s="3"/>
      <c r="BL15446" s="3"/>
      <c r="BN15446" s="3"/>
      <c r="BP15446" s="3"/>
    </row>
    <row r="15447" spans="1:68" x14ac:dyDescent="0.25">
      <c r="A15447" s="1"/>
      <c r="B15447" s="2"/>
      <c r="BJ15447" s="3"/>
      <c r="BL15447" s="3"/>
      <c r="BN15447" s="3"/>
      <c r="BP15447" s="3"/>
    </row>
    <row r="15448" spans="1:68" x14ac:dyDescent="0.25">
      <c r="A15448" s="1"/>
      <c r="B15448" s="2"/>
      <c r="BJ15448" s="3"/>
      <c r="BL15448" s="3"/>
      <c r="BN15448" s="3"/>
      <c r="BP15448" s="3"/>
    </row>
    <row r="15449" spans="1:68" x14ac:dyDescent="0.25">
      <c r="A15449" s="1"/>
      <c r="B15449" s="2"/>
      <c r="BJ15449" s="3"/>
      <c r="BL15449" s="3"/>
      <c r="BN15449" s="3"/>
      <c r="BP15449" s="3"/>
    </row>
    <row r="15450" spans="1:68" x14ac:dyDescent="0.25">
      <c r="A15450" s="1"/>
      <c r="B15450" s="2"/>
      <c r="BJ15450" s="3"/>
      <c r="BL15450" s="3"/>
      <c r="BN15450" s="3"/>
      <c r="BP15450" s="3"/>
    </row>
    <row r="15451" spans="1:68" x14ac:dyDescent="0.25">
      <c r="A15451" s="1"/>
      <c r="B15451" s="2"/>
      <c r="BJ15451" s="3"/>
      <c r="BL15451" s="3"/>
      <c r="BN15451" s="3"/>
      <c r="BP15451" s="3"/>
    </row>
    <row r="15452" spans="1:68" x14ac:dyDescent="0.25">
      <c r="A15452" s="1"/>
      <c r="B15452" s="2"/>
      <c r="BJ15452" s="3"/>
      <c r="BL15452" s="3"/>
      <c r="BN15452" s="3"/>
      <c r="BP15452" s="3"/>
    </row>
    <row r="15453" spans="1:68" x14ac:dyDescent="0.25">
      <c r="A15453" s="1"/>
      <c r="B15453" s="2"/>
      <c r="BJ15453" s="3"/>
      <c r="BL15453" s="3"/>
      <c r="BN15453" s="3"/>
      <c r="BP15453" s="3"/>
    </row>
    <row r="15454" spans="1:68" x14ac:dyDescent="0.25">
      <c r="A15454" s="1"/>
      <c r="B15454" s="2"/>
      <c r="BJ15454" s="3"/>
      <c r="BL15454" s="3"/>
      <c r="BN15454" s="3"/>
      <c r="BP15454" s="3"/>
    </row>
    <row r="15455" spans="1:68" x14ac:dyDescent="0.25">
      <c r="A15455" s="1"/>
      <c r="B15455" s="2"/>
      <c r="BJ15455" s="3"/>
      <c r="BL15455" s="3"/>
      <c r="BN15455" s="3"/>
      <c r="BP15455" s="3"/>
    </row>
    <row r="15456" spans="1:68" x14ac:dyDescent="0.25">
      <c r="A15456" s="1"/>
      <c r="B15456" s="2"/>
      <c r="BJ15456" s="3"/>
      <c r="BL15456" s="3"/>
      <c r="BN15456" s="3"/>
      <c r="BP15456" s="3"/>
    </row>
    <row r="15457" spans="1:68" x14ac:dyDescent="0.25">
      <c r="A15457" s="1"/>
      <c r="B15457" s="2"/>
      <c r="BJ15457" s="3"/>
      <c r="BL15457" s="3"/>
      <c r="BN15457" s="3"/>
      <c r="BP15457" s="3"/>
    </row>
    <row r="15458" spans="1:68" x14ac:dyDescent="0.25">
      <c r="A15458" s="1"/>
      <c r="B15458" s="2"/>
      <c r="BJ15458" s="3"/>
      <c r="BL15458" s="3"/>
      <c r="BN15458" s="3"/>
      <c r="BP15458" s="3"/>
    </row>
    <row r="15459" spans="1:68" x14ac:dyDescent="0.25">
      <c r="A15459" s="1"/>
      <c r="B15459" s="2"/>
      <c r="BJ15459" s="3"/>
      <c r="BL15459" s="3"/>
      <c r="BN15459" s="3"/>
      <c r="BP15459" s="3"/>
    </row>
    <row r="15460" spans="1:68" x14ac:dyDescent="0.25">
      <c r="A15460" s="1"/>
      <c r="B15460" s="2"/>
      <c r="BJ15460" s="3"/>
      <c r="BL15460" s="3"/>
      <c r="BN15460" s="3"/>
      <c r="BP15460" s="3"/>
    </row>
    <row r="15461" spans="1:68" x14ac:dyDescent="0.25">
      <c r="A15461" s="1"/>
      <c r="B15461" s="2"/>
      <c r="BJ15461" s="3"/>
      <c r="BL15461" s="3"/>
      <c r="BN15461" s="3"/>
      <c r="BP15461" s="3"/>
    </row>
    <row r="15462" spans="1:68" x14ac:dyDescent="0.25">
      <c r="A15462" s="1"/>
      <c r="B15462" s="2"/>
      <c r="BJ15462" s="3"/>
      <c r="BL15462" s="3"/>
      <c r="BN15462" s="3"/>
      <c r="BP15462" s="3"/>
    </row>
    <row r="15463" spans="1:68" x14ac:dyDescent="0.25">
      <c r="A15463" s="1"/>
      <c r="B15463" s="2"/>
      <c r="BJ15463" s="3"/>
      <c r="BL15463" s="3"/>
      <c r="BN15463" s="3"/>
      <c r="BP15463" s="3"/>
    </row>
    <row r="15464" spans="1:68" x14ac:dyDescent="0.25">
      <c r="A15464" s="1"/>
      <c r="B15464" s="2"/>
      <c r="BJ15464" s="3"/>
      <c r="BL15464" s="3"/>
      <c r="BN15464" s="3"/>
      <c r="BP15464" s="3"/>
    </row>
    <row r="15465" spans="1:68" x14ac:dyDescent="0.25">
      <c r="A15465" s="1"/>
      <c r="B15465" s="2"/>
      <c r="BJ15465" s="3"/>
      <c r="BL15465" s="3"/>
      <c r="BN15465" s="3"/>
      <c r="BP15465" s="3"/>
    </row>
    <row r="15466" spans="1:68" x14ac:dyDescent="0.25">
      <c r="A15466" s="1"/>
      <c r="B15466" s="2"/>
      <c r="BJ15466" s="3"/>
      <c r="BL15466" s="3"/>
      <c r="BN15466" s="3"/>
      <c r="BP15466" s="3"/>
    </row>
    <row r="15467" spans="1:68" x14ac:dyDescent="0.25">
      <c r="A15467" s="1"/>
      <c r="B15467" s="2"/>
      <c r="BJ15467" s="3"/>
      <c r="BL15467" s="3"/>
      <c r="BN15467" s="3"/>
      <c r="BP15467" s="3"/>
    </row>
    <row r="15468" spans="1:68" x14ac:dyDescent="0.25">
      <c r="A15468" s="1"/>
      <c r="B15468" s="2"/>
      <c r="BJ15468" s="3"/>
      <c r="BL15468" s="3"/>
      <c r="BN15468" s="3"/>
      <c r="BP15468" s="3"/>
    </row>
    <row r="15469" spans="1:68" x14ac:dyDescent="0.25">
      <c r="A15469" s="1"/>
      <c r="B15469" s="2"/>
      <c r="BJ15469" s="3"/>
      <c r="BL15469" s="3"/>
      <c r="BN15469" s="3"/>
      <c r="BP15469" s="3"/>
    </row>
    <row r="15470" spans="1:68" x14ac:dyDescent="0.25">
      <c r="A15470" s="1"/>
      <c r="B15470" s="2"/>
      <c r="BJ15470" s="3"/>
      <c r="BL15470" s="3"/>
      <c r="BN15470" s="3"/>
      <c r="BP15470" s="3"/>
    </row>
    <row r="15471" spans="1:68" x14ac:dyDescent="0.25">
      <c r="A15471" s="1"/>
      <c r="B15471" s="2"/>
      <c r="BJ15471" s="3"/>
      <c r="BL15471" s="3"/>
      <c r="BN15471" s="3"/>
      <c r="BP15471" s="3"/>
    </row>
    <row r="15472" spans="1:68" x14ac:dyDescent="0.25">
      <c r="A15472" s="1"/>
      <c r="B15472" s="2"/>
      <c r="BJ15472" s="3"/>
      <c r="BL15472" s="3"/>
      <c r="BN15472" s="3"/>
      <c r="BP15472" s="3"/>
    </row>
    <row r="15473" spans="1:68" x14ac:dyDescent="0.25">
      <c r="A15473" s="1"/>
      <c r="B15473" s="2"/>
      <c r="BJ15473" s="3"/>
      <c r="BL15473" s="3"/>
      <c r="BN15473" s="3"/>
      <c r="BP15473" s="3"/>
    </row>
    <row r="15474" spans="1:68" x14ac:dyDescent="0.25">
      <c r="A15474" s="1"/>
      <c r="B15474" s="2"/>
      <c r="BJ15474" s="3"/>
      <c r="BL15474" s="3"/>
      <c r="BN15474" s="3"/>
      <c r="BP15474" s="3"/>
    </row>
    <row r="15475" spans="1:68" x14ac:dyDescent="0.25">
      <c r="A15475" s="1"/>
      <c r="B15475" s="2"/>
      <c r="BJ15475" s="3"/>
      <c r="BL15475" s="3"/>
      <c r="BN15475" s="3"/>
      <c r="BP15475" s="3"/>
    </row>
    <row r="15476" spans="1:68" x14ac:dyDescent="0.25">
      <c r="A15476" s="1"/>
      <c r="B15476" s="2"/>
      <c r="BJ15476" s="3"/>
      <c r="BL15476" s="3"/>
      <c r="BN15476" s="3"/>
      <c r="BP15476" s="3"/>
    </row>
    <row r="15477" spans="1:68" x14ac:dyDescent="0.25">
      <c r="A15477" s="1"/>
      <c r="B15477" s="2"/>
      <c r="BJ15477" s="3"/>
      <c r="BL15477" s="3"/>
      <c r="BN15477" s="3"/>
      <c r="BP15477" s="3"/>
    </row>
    <row r="15478" spans="1:68" x14ac:dyDescent="0.25">
      <c r="A15478" s="1"/>
      <c r="B15478" s="2"/>
      <c r="BJ15478" s="3"/>
      <c r="BL15478" s="3"/>
      <c r="BN15478" s="3"/>
      <c r="BP15478" s="3"/>
    </row>
    <row r="15479" spans="1:68" x14ac:dyDescent="0.25">
      <c r="A15479" s="1"/>
      <c r="B15479" s="2"/>
      <c r="BJ15479" s="3"/>
      <c r="BL15479" s="3"/>
      <c r="BN15479" s="3"/>
      <c r="BP15479" s="3"/>
    </row>
    <row r="15480" spans="1:68" x14ac:dyDescent="0.25">
      <c r="A15480" s="1"/>
      <c r="B15480" s="2"/>
      <c r="BJ15480" s="3"/>
      <c r="BL15480" s="3"/>
      <c r="BN15480" s="3"/>
      <c r="BP15480" s="3"/>
    </row>
    <row r="15481" spans="1:68" x14ac:dyDescent="0.25">
      <c r="A15481" s="1"/>
      <c r="B15481" s="2"/>
      <c r="BJ15481" s="3"/>
      <c r="BL15481" s="3"/>
      <c r="BN15481" s="3"/>
      <c r="BP15481" s="3"/>
    </row>
    <row r="15482" spans="1:68" x14ac:dyDescent="0.25">
      <c r="A15482" s="1"/>
      <c r="B15482" s="2"/>
      <c r="BJ15482" s="3"/>
      <c r="BL15482" s="3"/>
      <c r="BN15482" s="3"/>
      <c r="BP15482" s="3"/>
    </row>
    <row r="15483" spans="1:68" x14ac:dyDescent="0.25">
      <c r="A15483" s="1"/>
      <c r="B15483" s="2"/>
      <c r="BJ15483" s="3"/>
      <c r="BL15483" s="3"/>
      <c r="BN15483" s="3"/>
      <c r="BP15483" s="3"/>
    </row>
    <row r="15484" spans="1:68" x14ac:dyDescent="0.25">
      <c r="A15484" s="1"/>
      <c r="B15484" s="2"/>
      <c r="BJ15484" s="3"/>
      <c r="BL15484" s="3"/>
      <c r="BN15484" s="3"/>
      <c r="BP15484" s="3"/>
    </row>
    <row r="15485" spans="1:68" x14ac:dyDescent="0.25">
      <c r="A15485" s="1"/>
      <c r="B15485" s="2"/>
      <c r="BJ15485" s="3"/>
      <c r="BL15485" s="3"/>
      <c r="BN15485" s="3"/>
      <c r="BP15485" s="3"/>
    </row>
    <row r="15486" spans="1:68" x14ac:dyDescent="0.25">
      <c r="A15486" s="1"/>
      <c r="B15486" s="2"/>
      <c r="BJ15486" s="3"/>
      <c r="BL15486" s="3"/>
      <c r="BN15486" s="3"/>
      <c r="BP15486" s="3"/>
    </row>
    <row r="15487" spans="1:68" x14ac:dyDescent="0.25">
      <c r="A15487" s="1"/>
      <c r="B15487" s="2"/>
      <c r="BJ15487" s="3"/>
      <c r="BL15487" s="3"/>
      <c r="BN15487" s="3"/>
      <c r="BP15487" s="3"/>
    </row>
    <row r="15488" spans="1:68" x14ac:dyDescent="0.25">
      <c r="A15488" s="1"/>
      <c r="B15488" s="2"/>
      <c r="BJ15488" s="3"/>
      <c r="BL15488" s="3"/>
      <c r="BN15488" s="3"/>
      <c r="BP15488" s="3"/>
    </row>
    <row r="15489" spans="1:68" x14ac:dyDescent="0.25">
      <c r="A15489" s="1"/>
      <c r="B15489" s="2"/>
      <c r="BJ15489" s="3"/>
      <c r="BL15489" s="3"/>
      <c r="BN15489" s="3"/>
      <c r="BP15489" s="3"/>
    </row>
    <row r="15490" spans="1:68" x14ac:dyDescent="0.25">
      <c r="A15490" s="1"/>
      <c r="B15490" s="2"/>
      <c r="BJ15490" s="3"/>
      <c r="BL15490" s="3"/>
      <c r="BN15490" s="3"/>
      <c r="BP15490" s="3"/>
    </row>
    <row r="15491" spans="1:68" x14ac:dyDescent="0.25">
      <c r="A15491" s="1"/>
      <c r="B15491" s="2"/>
      <c r="BJ15491" s="3"/>
      <c r="BL15491" s="3"/>
      <c r="BN15491" s="3"/>
      <c r="BP15491" s="3"/>
    </row>
    <row r="15492" spans="1:68" x14ac:dyDescent="0.25">
      <c r="A15492" s="1"/>
      <c r="B15492" s="2"/>
      <c r="BJ15492" s="3"/>
      <c r="BL15492" s="3"/>
      <c r="BN15492" s="3"/>
      <c r="BP15492" s="3"/>
    </row>
    <row r="15493" spans="1:68" x14ac:dyDescent="0.25">
      <c r="A15493" s="1"/>
      <c r="B15493" s="2"/>
      <c r="BJ15493" s="3"/>
      <c r="BL15493" s="3"/>
      <c r="BN15493" s="3"/>
      <c r="BP15493" s="3"/>
    </row>
    <row r="15494" spans="1:68" x14ac:dyDescent="0.25">
      <c r="A15494" s="1"/>
      <c r="B15494" s="2"/>
      <c r="BJ15494" s="3"/>
      <c r="BL15494" s="3"/>
      <c r="BN15494" s="3"/>
      <c r="BP15494" s="3"/>
    </row>
    <row r="15495" spans="1:68" x14ac:dyDescent="0.25">
      <c r="A15495" s="1"/>
      <c r="B15495" s="2"/>
      <c r="BJ15495" s="3"/>
      <c r="BL15495" s="3"/>
      <c r="BN15495" s="3"/>
      <c r="BP15495" s="3"/>
    </row>
    <row r="15496" spans="1:68" x14ac:dyDescent="0.25">
      <c r="A15496" s="1"/>
      <c r="B15496" s="2"/>
      <c r="BJ15496" s="3"/>
      <c r="BL15496" s="3"/>
      <c r="BN15496" s="3"/>
      <c r="BP15496" s="3"/>
    </row>
    <row r="15497" spans="1:68" x14ac:dyDescent="0.25">
      <c r="A15497" s="1"/>
      <c r="B15497" s="2"/>
      <c r="BJ15497" s="3"/>
      <c r="BL15497" s="3"/>
      <c r="BN15497" s="3"/>
      <c r="BP15497" s="3"/>
    </row>
    <row r="15498" spans="1:68" x14ac:dyDescent="0.25">
      <c r="A15498" s="1"/>
      <c r="B15498" s="2"/>
      <c r="BJ15498" s="3"/>
      <c r="BL15498" s="3"/>
      <c r="BN15498" s="3"/>
      <c r="BP15498" s="3"/>
    </row>
    <row r="15499" spans="1:68" x14ac:dyDescent="0.25">
      <c r="A15499" s="1"/>
      <c r="B15499" s="2"/>
      <c r="BJ15499" s="3"/>
      <c r="BL15499" s="3"/>
      <c r="BN15499" s="3"/>
      <c r="BP15499" s="3"/>
    </row>
    <row r="15500" spans="1:68" x14ac:dyDescent="0.25">
      <c r="A15500" s="1"/>
      <c r="B15500" s="2"/>
      <c r="BJ15500" s="3"/>
      <c r="BL15500" s="3"/>
      <c r="BN15500" s="3"/>
      <c r="BP15500" s="3"/>
    </row>
    <row r="15501" spans="1:68" x14ac:dyDescent="0.25">
      <c r="A15501" s="1"/>
      <c r="B15501" s="2"/>
      <c r="BJ15501" s="3"/>
      <c r="BL15501" s="3"/>
      <c r="BN15501" s="3"/>
      <c r="BP15501" s="3"/>
    </row>
    <row r="15502" spans="1:68" x14ac:dyDescent="0.25">
      <c r="A15502" s="1"/>
      <c r="B15502" s="2"/>
      <c r="BJ15502" s="3"/>
      <c r="BL15502" s="3"/>
      <c r="BN15502" s="3"/>
      <c r="BP15502" s="3"/>
    </row>
    <row r="15503" spans="1:68" x14ac:dyDescent="0.25">
      <c r="A15503" s="1"/>
      <c r="B15503" s="2"/>
      <c r="BJ15503" s="3"/>
      <c r="BL15503" s="3"/>
      <c r="BN15503" s="3"/>
      <c r="BP15503" s="3"/>
    </row>
    <row r="15504" spans="1:68" x14ac:dyDescent="0.25">
      <c r="A15504" s="1"/>
      <c r="B15504" s="2"/>
      <c r="BJ15504" s="3"/>
      <c r="BL15504" s="3"/>
      <c r="BN15504" s="3"/>
      <c r="BP15504" s="3"/>
    </row>
    <row r="15505" spans="1:68" x14ac:dyDescent="0.25">
      <c r="A15505" s="1"/>
      <c r="B15505" s="2"/>
      <c r="BJ15505" s="3"/>
      <c r="BL15505" s="3"/>
      <c r="BN15505" s="3"/>
      <c r="BP15505" s="3"/>
    </row>
    <row r="15506" spans="1:68" x14ac:dyDescent="0.25">
      <c r="A15506" s="1"/>
      <c r="B15506" s="2"/>
      <c r="BJ15506" s="3"/>
      <c r="BL15506" s="3"/>
      <c r="BN15506" s="3"/>
      <c r="BP15506" s="3"/>
    </row>
    <row r="15507" spans="1:68" x14ac:dyDescent="0.25">
      <c r="A15507" s="1"/>
      <c r="B15507" s="2"/>
      <c r="BJ15507" s="3"/>
      <c r="BL15507" s="3"/>
      <c r="BN15507" s="3"/>
      <c r="BP15507" s="3"/>
    </row>
    <row r="15508" spans="1:68" x14ac:dyDescent="0.25">
      <c r="A15508" s="1"/>
      <c r="B15508" s="2"/>
      <c r="BJ15508" s="3"/>
      <c r="BL15508" s="3"/>
      <c r="BN15508" s="3"/>
      <c r="BP15508" s="3"/>
    </row>
    <row r="15509" spans="1:68" x14ac:dyDescent="0.25">
      <c r="A15509" s="1"/>
      <c r="B15509" s="2"/>
      <c r="BJ15509" s="3"/>
      <c r="BL15509" s="3"/>
      <c r="BN15509" s="3"/>
      <c r="BP15509" s="3"/>
    </row>
    <row r="15510" spans="1:68" x14ac:dyDescent="0.25">
      <c r="A15510" s="1"/>
      <c r="B15510" s="2"/>
      <c r="BJ15510" s="3"/>
      <c r="BL15510" s="3"/>
      <c r="BN15510" s="3"/>
      <c r="BP15510" s="3"/>
    </row>
    <row r="15511" spans="1:68" x14ac:dyDescent="0.25">
      <c r="A15511" s="1"/>
      <c r="B15511" s="2"/>
      <c r="BJ15511" s="3"/>
      <c r="BL15511" s="3"/>
      <c r="BN15511" s="3"/>
      <c r="BP15511" s="3"/>
    </row>
    <row r="15512" spans="1:68" x14ac:dyDescent="0.25">
      <c r="A15512" s="1"/>
      <c r="B15512" s="2"/>
      <c r="BJ15512" s="3"/>
      <c r="BL15512" s="3"/>
      <c r="BN15512" s="3"/>
      <c r="BP15512" s="3"/>
    </row>
    <row r="15513" spans="1:68" x14ac:dyDescent="0.25">
      <c r="A15513" s="1"/>
      <c r="B15513" s="2"/>
      <c r="BJ15513" s="3"/>
      <c r="BL15513" s="3"/>
      <c r="BN15513" s="3"/>
      <c r="BP15513" s="3"/>
    </row>
    <row r="15514" spans="1:68" x14ac:dyDescent="0.25">
      <c r="A15514" s="1"/>
      <c r="B15514" s="2"/>
      <c r="BJ15514" s="3"/>
      <c r="BL15514" s="3"/>
      <c r="BN15514" s="3"/>
      <c r="BP15514" s="3"/>
    </row>
    <row r="15515" spans="1:68" x14ac:dyDescent="0.25">
      <c r="A15515" s="1"/>
      <c r="B15515" s="2"/>
      <c r="BJ15515" s="3"/>
      <c r="BL15515" s="3"/>
      <c r="BN15515" s="3"/>
      <c r="BP15515" s="3"/>
    </row>
    <row r="15516" spans="1:68" x14ac:dyDescent="0.25">
      <c r="A15516" s="1"/>
      <c r="B15516" s="2"/>
      <c r="BJ15516" s="3"/>
      <c r="BL15516" s="3"/>
      <c r="BN15516" s="3"/>
      <c r="BP15516" s="3"/>
    </row>
    <row r="15517" spans="1:68" x14ac:dyDescent="0.25">
      <c r="A15517" s="1"/>
      <c r="B15517" s="2"/>
      <c r="BJ15517" s="3"/>
      <c r="BL15517" s="3"/>
      <c r="BN15517" s="3"/>
      <c r="BP15517" s="3"/>
    </row>
    <row r="15518" spans="1:68" x14ac:dyDescent="0.25">
      <c r="A15518" s="1"/>
      <c r="B15518" s="2"/>
      <c r="BJ15518" s="3"/>
      <c r="BL15518" s="3"/>
      <c r="BN15518" s="3"/>
      <c r="BP15518" s="3"/>
    </row>
    <row r="15519" spans="1:68" x14ac:dyDescent="0.25">
      <c r="A15519" s="1"/>
      <c r="B15519" s="2"/>
      <c r="BJ15519" s="3"/>
      <c r="BL15519" s="3"/>
      <c r="BN15519" s="3"/>
      <c r="BP15519" s="3"/>
    </row>
    <row r="15520" spans="1:68" x14ac:dyDescent="0.25">
      <c r="A15520" s="1"/>
      <c r="B15520" s="2"/>
      <c r="BJ15520" s="3"/>
      <c r="BL15520" s="3"/>
      <c r="BN15520" s="3"/>
      <c r="BP15520" s="3"/>
    </row>
    <row r="15521" spans="1:68" x14ac:dyDescent="0.25">
      <c r="A15521" s="1"/>
      <c r="B15521" s="2"/>
      <c r="BJ15521" s="3"/>
      <c r="BL15521" s="3"/>
      <c r="BN15521" s="3"/>
      <c r="BP15521" s="3"/>
    </row>
    <row r="15522" spans="1:68" x14ac:dyDescent="0.25">
      <c r="A15522" s="1"/>
      <c r="B15522" s="2"/>
      <c r="BJ15522" s="3"/>
      <c r="BL15522" s="3"/>
      <c r="BN15522" s="3"/>
      <c r="BP15522" s="3"/>
    </row>
    <row r="15523" spans="1:68" x14ac:dyDescent="0.25">
      <c r="A15523" s="1"/>
      <c r="B15523" s="2"/>
      <c r="BJ15523" s="3"/>
      <c r="BL15523" s="3"/>
      <c r="BN15523" s="3"/>
      <c r="BP15523" s="3"/>
    </row>
    <row r="15524" spans="1:68" x14ac:dyDescent="0.25">
      <c r="A15524" s="1"/>
      <c r="B15524" s="2"/>
      <c r="BJ15524" s="3"/>
      <c r="BL15524" s="3"/>
      <c r="BN15524" s="3"/>
      <c r="BP15524" s="3"/>
    </row>
    <row r="15525" spans="1:68" x14ac:dyDescent="0.25">
      <c r="A15525" s="1"/>
      <c r="B15525" s="2"/>
      <c r="BJ15525" s="3"/>
      <c r="BL15525" s="3"/>
      <c r="BN15525" s="3"/>
      <c r="BP15525" s="3"/>
    </row>
    <row r="15526" spans="1:68" x14ac:dyDescent="0.25">
      <c r="A15526" s="1"/>
      <c r="B15526" s="2"/>
      <c r="BJ15526" s="3"/>
      <c r="BL15526" s="3"/>
      <c r="BN15526" s="3"/>
      <c r="BP15526" s="3"/>
    </row>
    <row r="15527" spans="1:68" x14ac:dyDescent="0.25">
      <c r="A15527" s="1"/>
      <c r="B15527" s="2"/>
      <c r="BJ15527" s="3"/>
      <c r="BL15527" s="3"/>
      <c r="BN15527" s="3"/>
      <c r="BP15527" s="3"/>
    </row>
    <row r="15528" spans="1:68" x14ac:dyDescent="0.25">
      <c r="A15528" s="1"/>
      <c r="B15528" s="2"/>
      <c r="BJ15528" s="3"/>
      <c r="BL15528" s="3"/>
      <c r="BN15528" s="3"/>
      <c r="BP15528" s="3"/>
    </row>
    <row r="15529" spans="1:68" x14ac:dyDescent="0.25">
      <c r="A15529" s="1"/>
      <c r="B15529" s="2"/>
      <c r="BJ15529" s="3"/>
      <c r="BL15529" s="3"/>
      <c r="BN15529" s="3"/>
      <c r="BP15529" s="3"/>
    </row>
    <row r="15530" spans="1:68" x14ac:dyDescent="0.25">
      <c r="A15530" s="1"/>
      <c r="B15530" s="2"/>
      <c r="BJ15530" s="3"/>
      <c r="BL15530" s="3"/>
      <c r="BN15530" s="3"/>
      <c r="BP15530" s="3"/>
    </row>
    <row r="15531" spans="1:68" x14ac:dyDescent="0.25">
      <c r="A15531" s="1"/>
      <c r="B15531" s="2"/>
      <c r="BJ15531" s="3"/>
      <c r="BL15531" s="3"/>
      <c r="BN15531" s="3"/>
      <c r="BP15531" s="3"/>
    </row>
    <row r="15532" spans="1:68" x14ac:dyDescent="0.25">
      <c r="A15532" s="1"/>
      <c r="B15532" s="2"/>
      <c r="BJ15532" s="3"/>
      <c r="BL15532" s="3"/>
      <c r="BN15532" s="3"/>
      <c r="BP15532" s="3"/>
    </row>
    <row r="15533" spans="1:68" x14ac:dyDescent="0.25">
      <c r="A15533" s="1"/>
      <c r="B15533" s="2"/>
      <c r="BJ15533" s="3"/>
      <c r="BL15533" s="3"/>
      <c r="BN15533" s="3"/>
      <c r="BP15533" s="3"/>
    </row>
    <row r="15534" spans="1:68" x14ac:dyDescent="0.25">
      <c r="A15534" s="1"/>
      <c r="B15534" s="2"/>
      <c r="BJ15534" s="3"/>
      <c r="BL15534" s="3"/>
      <c r="BN15534" s="3"/>
      <c r="BP15534" s="3"/>
    </row>
    <row r="15535" spans="1:68" x14ac:dyDescent="0.25">
      <c r="A15535" s="1"/>
      <c r="B15535" s="2"/>
      <c r="BJ15535" s="3"/>
      <c r="BL15535" s="3"/>
      <c r="BN15535" s="3"/>
      <c r="BP15535" s="3"/>
    </row>
    <row r="15536" spans="1:68" x14ac:dyDescent="0.25">
      <c r="A15536" s="1"/>
      <c r="B15536" s="2"/>
      <c r="BJ15536" s="3"/>
      <c r="BL15536" s="3"/>
      <c r="BN15536" s="3"/>
      <c r="BP15536" s="3"/>
    </row>
    <row r="15537" spans="1:68" x14ac:dyDescent="0.25">
      <c r="A15537" s="1"/>
      <c r="B15537" s="2"/>
      <c r="BJ15537" s="3"/>
      <c r="BL15537" s="3"/>
      <c r="BN15537" s="3"/>
      <c r="BP15537" s="3"/>
    </row>
    <row r="15538" spans="1:68" x14ac:dyDescent="0.25">
      <c r="A15538" s="1"/>
      <c r="B15538" s="2"/>
      <c r="BJ15538" s="3"/>
      <c r="BL15538" s="3"/>
      <c r="BN15538" s="3"/>
      <c r="BP15538" s="3"/>
    </row>
    <row r="15539" spans="1:68" x14ac:dyDescent="0.25">
      <c r="A15539" s="1"/>
      <c r="B15539" s="2"/>
      <c r="BJ15539" s="3"/>
      <c r="BL15539" s="3"/>
      <c r="BN15539" s="3"/>
      <c r="BP15539" s="3"/>
    </row>
    <row r="15540" spans="1:68" x14ac:dyDescent="0.25">
      <c r="A15540" s="1"/>
      <c r="B15540" s="2"/>
      <c r="BJ15540" s="3"/>
      <c r="BL15540" s="3"/>
      <c r="BN15540" s="3"/>
      <c r="BP15540" s="3"/>
    </row>
    <row r="15541" spans="1:68" x14ac:dyDescent="0.25">
      <c r="A15541" s="1"/>
      <c r="B15541" s="2"/>
      <c r="BJ15541" s="3"/>
      <c r="BL15541" s="3"/>
      <c r="BN15541" s="3"/>
      <c r="BP15541" s="3"/>
    </row>
    <row r="15542" spans="1:68" x14ac:dyDescent="0.25">
      <c r="A15542" s="1"/>
      <c r="B15542" s="2"/>
      <c r="BJ15542" s="3"/>
      <c r="BL15542" s="3"/>
      <c r="BN15542" s="3"/>
      <c r="BP15542" s="3"/>
    </row>
    <row r="15543" spans="1:68" x14ac:dyDescent="0.25">
      <c r="A15543" s="1"/>
      <c r="B15543" s="2"/>
      <c r="BJ15543" s="3"/>
      <c r="BL15543" s="3"/>
      <c r="BN15543" s="3"/>
      <c r="BP15543" s="3"/>
    </row>
    <row r="15544" spans="1:68" x14ac:dyDescent="0.25">
      <c r="A15544" s="1"/>
      <c r="B15544" s="2"/>
      <c r="BJ15544" s="3"/>
      <c r="BL15544" s="3"/>
      <c r="BN15544" s="3"/>
      <c r="BP15544" s="3"/>
    </row>
    <row r="15545" spans="1:68" x14ac:dyDescent="0.25">
      <c r="A15545" s="1"/>
      <c r="B15545" s="2"/>
      <c r="BJ15545" s="3"/>
      <c r="BL15545" s="3"/>
      <c r="BN15545" s="3"/>
      <c r="BP15545" s="3"/>
    </row>
    <row r="15546" spans="1:68" x14ac:dyDescent="0.25">
      <c r="A15546" s="1"/>
      <c r="B15546" s="2"/>
      <c r="BJ15546" s="3"/>
      <c r="BL15546" s="3"/>
      <c r="BN15546" s="3"/>
      <c r="BP15546" s="3"/>
    </row>
    <row r="15547" spans="1:68" x14ac:dyDescent="0.25">
      <c r="A15547" s="1"/>
      <c r="B15547" s="2"/>
      <c r="BJ15547" s="3"/>
      <c r="BL15547" s="3"/>
      <c r="BN15547" s="3"/>
      <c r="BP15547" s="3"/>
    </row>
    <row r="15548" spans="1:68" x14ac:dyDescent="0.25">
      <c r="A15548" s="1"/>
      <c r="B15548" s="2"/>
      <c r="BJ15548" s="3"/>
      <c r="BL15548" s="3"/>
      <c r="BN15548" s="3"/>
      <c r="BP15548" s="3"/>
    </row>
    <row r="15549" spans="1:68" x14ac:dyDescent="0.25">
      <c r="A15549" s="1"/>
      <c r="B15549" s="2"/>
      <c r="BJ15549" s="3"/>
      <c r="BL15549" s="3"/>
      <c r="BN15549" s="3"/>
      <c r="BP15549" s="3"/>
    </row>
    <row r="15550" spans="1:68" x14ac:dyDescent="0.25">
      <c r="A15550" s="1"/>
      <c r="B15550" s="2"/>
      <c r="BJ15550" s="3"/>
      <c r="BL15550" s="3"/>
      <c r="BN15550" s="3"/>
      <c r="BP15550" s="3"/>
    </row>
    <row r="15551" spans="1:68" x14ac:dyDescent="0.25">
      <c r="A15551" s="1"/>
      <c r="B15551" s="2"/>
      <c r="BJ15551" s="3"/>
      <c r="BL15551" s="3"/>
      <c r="BN15551" s="3"/>
      <c r="BP15551" s="3"/>
    </row>
    <row r="15552" spans="1:68" x14ac:dyDescent="0.25">
      <c r="A15552" s="1"/>
      <c r="B15552" s="2"/>
      <c r="BJ15552" s="3"/>
      <c r="BL15552" s="3"/>
      <c r="BN15552" s="3"/>
      <c r="BP15552" s="3"/>
    </row>
    <row r="15553" spans="1:68" x14ac:dyDescent="0.25">
      <c r="A15553" s="1"/>
      <c r="B15553" s="2"/>
      <c r="BJ15553" s="3"/>
      <c r="BL15553" s="3"/>
      <c r="BN15553" s="3"/>
      <c r="BP15553" s="3"/>
    </row>
    <row r="15554" spans="1:68" x14ac:dyDescent="0.25">
      <c r="A15554" s="1"/>
      <c r="B15554" s="2"/>
      <c r="BJ15554" s="3"/>
      <c r="BL15554" s="3"/>
      <c r="BN15554" s="3"/>
      <c r="BP15554" s="3"/>
    </row>
    <row r="15555" spans="1:68" x14ac:dyDescent="0.25">
      <c r="A15555" s="1"/>
      <c r="B15555" s="2"/>
      <c r="BJ15555" s="3"/>
      <c r="BL15555" s="3"/>
      <c r="BN15555" s="3"/>
      <c r="BP15555" s="3"/>
    </row>
    <row r="15556" spans="1:68" x14ac:dyDescent="0.25">
      <c r="A15556" s="1"/>
      <c r="B15556" s="2"/>
      <c r="BJ15556" s="3"/>
      <c r="BL15556" s="3"/>
      <c r="BN15556" s="3"/>
      <c r="BP15556" s="3"/>
    </row>
    <row r="15557" spans="1:68" x14ac:dyDescent="0.25">
      <c r="A15557" s="1"/>
      <c r="B15557" s="2"/>
      <c r="BJ15557" s="3"/>
      <c r="BL15557" s="3"/>
      <c r="BN15557" s="3"/>
      <c r="BP15557" s="3"/>
    </row>
    <row r="15558" spans="1:68" x14ac:dyDescent="0.25">
      <c r="A15558" s="1"/>
      <c r="B15558" s="2"/>
      <c r="BJ15558" s="3"/>
      <c r="BL15558" s="3"/>
      <c r="BN15558" s="3"/>
      <c r="BP15558" s="3"/>
    </row>
    <row r="15559" spans="1:68" x14ac:dyDescent="0.25">
      <c r="A15559" s="1"/>
      <c r="B15559" s="2"/>
      <c r="BJ15559" s="3"/>
      <c r="BL15559" s="3"/>
      <c r="BN15559" s="3"/>
      <c r="BP15559" s="3"/>
    </row>
    <row r="15560" spans="1:68" x14ac:dyDescent="0.25">
      <c r="A15560" s="1"/>
      <c r="B15560" s="2"/>
      <c r="BJ15560" s="3"/>
      <c r="BL15560" s="3"/>
      <c r="BN15560" s="3"/>
      <c r="BP15560" s="3"/>
    </row>
    <row r="15561" spans="1:68" x14ac:dyDescent="0.25">
      <c r="A15561" s="1"/>
      <c r="B15561" s="2"/>
      <c r="BJ15561" s="3"/>
      <c r="BL15561" s="3"/>
      <c r="BN15561" s="3"/>
      <c r="BP15561" s="3"/>
    </row>
    <row r="15562" spans="1:68" x14ac:dyDescent="0.25">
      <c r="A15562" s="1"/>
      <c r="B15562" s="2"/>
      <c r="BJ15562" s="3"/>
      <c r="BL15562" s="3"/>
      <c r="BN15562" s="3"/>
      <c r="BP15562" s="3"/>
    </row>
    <row r="15563" spans="1:68" x14ac:dyDescent="0.25">
      <c r="A15563" s="1"/>
      <c r="B15563" s="2"/>
      <c r="BJ15563" s="3"/>
      <c r="BL15563" s="3"/>
      <c r="BN15563" s="3"/>
      <c r="BP15563" s="3"/>
    </row>
    <row r="15564" spans="1:68" x14ac:dyDescent="0.25">
      <c r="A15564" s="1"/>
      <c r="B15564" s="2"/>
      <c r="BJ15564" s="3"/>
      <c r="BL15564" s="3"/>
      <c r="BN15564" s="3"/>
      <c r="BP15564" s="3"/>
    </row>
    <row r="15565" spans="1:68" x14ac:dyDescent="0.25">
      <c r="A15565" s="1"/>
      <c r="B15565" s="2"/>
      <c r="BJ15565" s="3"/>
      <c r="BL15565" s="3"/>
      <c r="BN15565" s="3"/>
      <c r="BP15565" s="3"/>
    </row>
    <row r="15566" spans="1:68" x14ac:dyDescent="0.25">
      <c r="A15566" s="1"/>
      <c r="B15566" s="2"/>
      <c r="BJ15566" s="3"/>
      <c r="BL15566" s="3"/>
      <c r="BN15566" s="3"/>
      <c r="BP15566" s="3"/>
    </row>
    <row r="15567" spans="1:68" x14ac:dyDescent="0.25">
      <c r="A15567" s="1"/>
      <c r="B15567" s="2"/>
      <c r="BJ15567" s="3"/>
      <c r="BL15567" s="3"/>
      <c r="BN15567" s="3"/>
      <c r="BP15567" s="3"/>
    </row>
    <row r="15568" spans="1:68" x14ac:dyDescent="0.25">
      <c r="A15568" s="1"/>
      <c r="B15568" s="2"/>
      <c r="BJ15568" s="3"/>
      <c r="BL15568" s="3"/>
      <c r="BN15568" s="3"/>
      <c r="BP15568" s="3"/>
    </row>
    <row r="15569" spans="1:68" x14ac:dyDescent="0.25">
      <c r="A15569" s="1"/>
      <c r="B15569" s="2"/>
      <c r="BJ15569" s="3"/>
      <c r="BL15569" s="3"/>
      <c r="BN15569" s="3"/>
      <c r="BP15569" s="3"/>
    </row>
    <row r="15570" spans="1:68" x14ac:dyDescent="0.25">
      <c r="A15570" s="1"/>
      <c r="B15570" s="2"/>
      <c r="BJ15570" s="3"/>
      <c r="BL15570" s="3"/>
      <c r="BN15570" s="3"/>
      <c r="BP15570" s="3"/>
    </row>
    <row r="15571" spans="1:68" x14ac:dyDescent="0.25">
      <c r="A15571" s="1"/>
      <c r="B15571" s="2"/>
      <c r="BJ15571" s="3"/>
      <c r="BL15571" s="3"/>
      <c r="BN15571" s="3"/>
      <c r="BP15571" s="3"/>
    </row>
    <row r="15572" spans="1:68" x14ac:dyDescent="0.25">
      <c r="A15572" s="1"/>
      <c r="B15572" s="2"/>
      <c r="BJ15572" s="3"/>
      <c r="BL15572" s="3"/>
      <c r="BN15572" s="3"/>
      <c r="BP15572" s="3"/>
    </row>
    <row r="15573" spans="1:68" x14ac:dyDescent="0.25">
      <c r="A15573" s="1"/>
      <c r="B15573" s="2"/>
      <c r="BJ15573" s="3"/>
      <c r="BL15573" s="3"/>
      <c r="BN15573" s="3"/>
      <c r="BP15573" s="3"/>
    </row>
    <row r="15574" spans="1:68" x14ac:dyDescent="0.25">
      <c r="A15574" s="1"/>
      <c r="B15574" s="2"/>
      <c r="BJ15574" s="3"/>
      <c r="BL15574" s="3"/>
      <c r="BN15574" s="3"/>
      <c r="BP15574" s="3"/>
    </row>
    <row r="15575" spans="1:68" x14ac:dyDescent="0.25">
      <c r="A15575" s="1"/>
      <c r="B15575" s="2"/>
      <c r="BJ15575" s="3"/>
      <c r="BL15575" s="3"/>
      <c r="BN15575" s="3"/>
      <c r="BP15575" s="3"/>
    </row>
    <row r="15576" spans="1:68" x14ac:dyDescent="0.25">
      <c r="A15576" s="1"/>
      <c r="B15576" s="2"/>
      <c r="BJ15576" s="3"/>
      <c r="BL15576" s="3"/>
      <c r="BN15576" s="3"/>
      <c r="BP15576" s="3"/>
    </row>
    <row r="15577" spans="1:68" x14ac:dyDescent="0.25">
      <c r="A15577" s="1"/>
      <c r="B15577" s="2"/>
      <c r="BJ15577" s="3"/>
      <c r="BL15577" s="3"/>
      <c r="BN15577" s="3"/>
      <c r="BP15577" s="3"/>
    </row>
    <row r="15578" spans="1:68" x14ac:dyDescent="0.25">
      <c r="A15578" s="1"/>
      <c r="B15578" s="2"/>
      <c r="BJ15578" s="3"/>
      <c r="BL15578" s="3"/>
      <c r="BN15578" s="3"/>
      <c r="BP15578" s="3"/>
    </row>
    <row r="15579" spans="1:68" x14ac:dyDescent="0.25">
      <c r="A15579" s="1"/>
      <c r="B15579" s="2"/>
      <c r="BJ15579" s="3"/>
      <c r="BL15579" s="3"/>
      <c r="BN15579" s="3"/>
      <c r="BP15579" s="3"/>
    </row>
    <row r="15580" spans="1:68" x14ac:dyDescent="0.25">
      <c r="A15580" s="1"/>
      <c r="B15580" s="2"/>
      <c r="BJ15580" s="3"/>
      <c r="BL15580" s="3"/>
      <c r="BN15580" s="3"/>
      <c r="BP15580" s="3"/>
    </row>
    <row r="15581" spans="1:68" x14ac:dyDescent="0.25">
      <c r="A15581" s="1"/>
      <c r="B15581" s="2"/>
      <c r="BJ15581" s="3"/>
      <c r="BL15581" s="3"/>
      <c r="BN15581" s="3"/>
      <c r="BP15581" s="3"/>
    </row>
    <row r="15582" spans="1:68" x14ac:dyDescent="0.25">
      <c r="A15582" s="1"/>
      <c r="B15582" s="2"/>
      <c r="BJ15582" s="3"/>
      <c r="BL15582" s="3"/>
      <c r="BN15582" s="3"/>
      <c r="BP15582" s="3"/>
    </row>
    <row r="15583" spans="1:68" x14ac:dyDescent="0.25">
      <c r="A15583" s="1"/>
      <c r="B15583" s="2"/>
      <c r="BJ15583" s="3"/>
      <c r="BL15583" s="3"/>
      <c r="BN15583" s="3"/>
      <c r="BP15583" s="3"/>
    </row>
    <row r="15584" spans="1:68" x14ac:dyDescent="0.25">
      <c r="A15584" s="1"/>
      <c r="B15584" s="2"/>
      <c r="BJ15584" s="3"/>
      <c r="BL15584" s="3"/>
      <c r="BN15584" s="3"/>
      <c r="BP15584" s="3"/>
    </row>
    <row r="15585" spans="1:68" x14ac:dyDescent="0.25">
      <c r="A15585" s="1"/>
      <c r="B15585" s="2"/>
      <c r="BJ15585" s="3"/>
      <c r="BL15585" s="3"/>
      <c r="BN15585" s="3"/>
      <c r="BP15585" s="3"/>
    </row>
    <row r="15586" spans="1:68" x14ac:dyDescent="0.25">
      <c r="A15586" s="1"/>
      <c r="B15586" s="2"/>
      <c r="BJ15586" s="3"/>
      <c r="BL15586" s="3"/>
      <c r="BN15586" s="3"/>
      <c r="BP15586" s="3"/>
    </row>
    <row r="15587" spans="1:68" x14ac:dyDescent="0.25">
      <c r="A15587" s="1"/>
      <c r="B15587" s="2"/>
      <c r="BJ15587" s="3"/>
      <c r="BL15587" s="3"/>
      <c r="BN15587" s="3"/>
      <c r="BP15587" s="3"/>
    </row>
    <row r="15588" spans="1:68" x14ac:dyDescent="0.25">
      <c r="A15588" s="1"/>
      <c r="B15588" s="2"/>
      <c r="BJ15588" s="3"/>
      <c r="BL15588" s="3"/>
      <c r="BN15588" s="3"/>
      <c r="BP15588" s="3"/>
    </row>
    <row r="15589" spans="1:68" x14ac:dyDescent="0.25">
      <c r="A15589" s="1"/>
      <c r="B15589" s="2"/>
      <c r="BJ15589" s="3"/>
      <c r="BL15589" s="3"/>
      <c r="BN15589" s="3"/>
      <c r="BP15589" s="3"/>
    </row>
    <row r="15590" spans="1:68" x14ac:dyDescent="0.25">
      <c r="A15590" s="1"/>
      <c r="B15590" s="2"/>
      <c r="BJ15590" s="3"/>
      <c r="BL15590" s="3"/>
      <c r="BN15590" s="3"/>
      <c r="BP15590" s="3"/>
    </row>
    <row r="15591" spans="1:68" x14ac:dyDescent="0.25">
      <c r="A15591" s="1"/>
      <c r="B15591" s="2"/>
      <c r="BJ15591" s="3"/>
      <c r="BL15591" s="3"/>
      <c r="BN15591" s="3"/>
      <c r="BP15591" s="3"/>
    </row>
    <row r="15592" spans="1:68" x14ac:dyDescent="0.25">
      <c r="A15592" s="1"/>
      <c r="B15592" s="2"/>
      <c r="BJ15592" s="3"/>
      <c r="BL15592" s="3"/>
      <c r="BN15592" s="3"/>
      <c r="BP15592" s="3"/>
    </row>
    <row r="15593" spans="1:68" x14ac:dyDescent="0.25">
      <c r="A15593" s="1"/>
      <c r="B15593" s="2"/>
      <c r="BJ15593" s="3"/>
      <c r="BL15593" s="3"/>
      <c r="BN15593" s="3"/>
      <c r="BP15593" s="3"/>
    </row>
    <row r="15594" spans="1:68" x14ac:dyDescent="0.25">
      <c r="A15594" s="1"/>
      <c r="B15594" s="2"/>
      <c r="BJ15594" s="3"/>
      <c r="BL15594" s="3"/>
      <c r="BN15594" s="3"/>
      <c r="BP15594" s="3"/>
    </row>
    <row r="15595" spans="1:68" x14ac:dyDescent="0.25">
      <c r="A15595" s="1"/>
      <c r="B15595" s="2"/>
      <c r="BJ15595" s="3"/>
      <c r="BL15595" s="3"/>
      <c r="BN15595" s="3"/>
      <c r="BP15595" s="3"/>
    </row>
    <row r="15596" spans="1:68" x14ac:dyDescent="0.25">
      <c r="A15596" s="1"/>
      <c r="B15596" s="2"/>
      <c r="BJ15596" s="3"/>
      <c r="BL15596" s="3"/>
      <c r="BN15596" s="3"/>
      <c r="BP15596" s="3"/>
    </row>
    <row r="15597" spans="1:68" x14ac:dyDescent="0.25">
      <c r="A15597" s="1"/>
      <c r="B15597" s="2"/>
      <c r="BJ15597" s="3"/>
      <c r="BL15597" s="3"/>
      <c r="BN15597" s="3"/>
      <c r="BP15597" s="3"/>
    </row>
    <row r="15598" spans="1:68" x14ac:dyDescent="0.25">
      <c r="A15598" s="1"/>
      <c r="B15598" s="2"/>
      <c r="BJ15598" s="3"/>
      <c r="BL15598" s="3"/>
      <c r="BN15598" s="3"/>
      <c r="BP15598" s="3"/>
    </row>
    <row r="15599" spans="1:68" x14ac:dyDescent="0.25">
      <c r="A15599" s="1"/>
      <c r="B15599" s="2"/>
      <c r="BJ15599" s="3"/>
      <c r="BL15599" s="3"/>
      <c r="BN15599" s="3"/>
      <c r="BP15599" s="3"/>
    </row>
    <row r="15600" spans="1:68" x14ac:dyDescent="0.25">
      <c r="A15600" s="1"/>
      <c r="B15600" s="2"/>
      <c r="BJ15600" s="3"/>
      <c r="BL15600" s="3"/>
      <c r="BN15600" s="3"/>
      <c r="BP15600" s="3"/>
    </row>
    <row r="15601" spans="1:68" x14ac:dyDescent="0.25">
      <c r="A15601" s="1"/>
      <c r="B15601" s="2"/>
      <c r="BJ15601" s="3"/>
      <c r="BL15601" s="3"/>
      <c r="BN15601" s="3"/>
      <c r="BP15601" s="3"/>
    </row>
    <row r="15602" spans="1:68" x14ac:dyDescent="0.25">
      <c r="A15602" s="1"/>
      <c r="B15602" s="2"/>
      <c r="BJ15602" s="3"/>
      <c r="BL15602" s="3"/>
      <c r="BN15602" s="3"/>
      <c r="BP15602" s="3"/>
    </row>
    <row r="15603" spans="1:68" x14ac:dyDescent="0.25">
      <c r="A15603" s="1"/>
      <c r="B15603" s="2"/>
      <c r="BJ15603" s="3"/>
      <c r="BL15603" s="3"/>
      <c r="BN15603" s="3"/>
      <c r="BP15603" s="3"/>
    </row>
    <row r="15604" spans="1:68" x14ac:dyDescent="0.25">
      <c r="A15604" s="1"/>
      <c r="B15604" s="2"/>
      <c r="BJ15604" s="3"/>
      <c r="BL15604" s="3"/>
      <c r="BN15604" s="3"/>
      <c r="BP15604" s="3"/>
    </row>
    <row r="15605" spans="1:68" x14ac:dyDescent="0.25">
      <c r="A15605" s="1"/>
      <c r="B15605" s="2"/>
      <c r="BJ15605" s="3"/>
      <c r="BL15605" s="3"/>
      <c r="BN15605" s="3"/>
      <c r="BP15605" s="3"/>
    </row>
    <row r="15606" spans="1:68" x14ac:dyDescent="0.25">
      <c r="A15606" s="1"/>
      <c r="B15606" s="2"/>
      <c r="BJ15606" s="3"/>
      <c r="BL15606" s="3"/>
      <c r="BN15606" s="3"/>
      <c r="BP15606" s="3"/>
    </row>
    <row r="15607" spans="1:68" x14ac:dyDescent="0.25">
      <c r="A15607" s="1"/>
      <c r="B15607" s="2"/>
      <c r="BJ15607" s="3"/>
      <c r="BL15607" s="3"/>
      <c r="BN15607" s="3"/>
      <c r="BP15607" s="3"/>
    </row>
    <row r="15608" spans="1:68" x14ac:dyDescent="0.25">
      <c r="A15608" s="1"/>
      <c r="B15608" s="2"/>
      <c r="BJ15608" s="3"/>
      <c r="BL15608" s="3"/>
      <c r="BN15608" s="3"/>
      <c r="BP15608" s="3"/>
    </row>
    <row r="15609" spans="1:68" x14ac:dyDescent="0.25">
      <c r="A15609" s="1"/>
      <c r="B15609" s="2"/>
      <c r="BJ15609" s="3"/>
      <c r="BL15609" s="3"/>
      <c r="BN15609" s="3"/>
      <c r="BP15609" s="3"/>
    </row>
    <row r="15610" spans="1:68" x14ac:dyDescent="0.25">
      <c r="A15610" s="1"/>
      <c r="B15610" s="2"/>
      <c r="BJ15610" s="3"/>
      <c r="BL15610" s="3"/>
      <c r="BN15610" s="3"/>
      <c r="BP15610" s="3"/>
    </row>
    <row r="15611" spans="1:68" x14ac:dyDescent="0.25">
      <c r="A15611" s="1"/>
      <c r="B15611" s="2"/>
      <c r="BJ15611" s="3"/>
      <c r="BL15611" s="3"/>
      <c r="BN15611" s="3"/>
      <c r="BP15611" s="3"/>
    </row>
    <row r="15612" spans="1:68" x14ac:dyDescent="0.25">
      <c r="A15612" s="1"/>
      <c r="B15612" s="2"/>
      <c r="BJ15612" s="3"/>
      <c r="BL15612" s="3"/>
      <c r="BN15612" s="3"/>
      <c r="BP15612" s="3"/>
    </row>
    <row r="15613" spans="1:68" x14ac:dyDescent="0.25">
      <c r="A15613" s="1"/>
      <c r="B15613" s="2"/>
      <c r="BJ15613" s="3"/>
      <c r="BL15613" s="3"/>
      <c r="BN15613" s="3"/>
      <c r="BP15613" s="3"/>
    </row>
    <row r="15614" spans="1:68" x14ac:dyDescent="0.25">
      <c r="A15614" s="1"/>
      <c r="B15614" s="2"/>
      <c r="BJ15614" s="3"/>
      <c r="BL15614" s="3"/>
      <c r="BN15614" s="3"/>
      <c r="BP15614" s="3"/>
    </row>
    <row r="15615" spans="1:68" x14ac:dyDescent="0.25">
      <c r="A15615" s="1"/>
      <c r="B15615" s="2"/>
      <c r="BJ15615" s="3"/>
      <c r="BL15615" s="3"/>
      <c r="BN15615" s="3"/>
      <c r="BP15615" s="3"/>
    </row>
    <row r="15616" spans="1:68" x14ac:dyDescent="0.25">
      <c r="A15616" s="1"/>
      <c r="B15616" s="2"/>
      <c r="BJ15616" s="3"/>
      <c r="BL15616" s="3"/>
      <c r="BN15616" s="3"/>
      <c r="BP15616" s="3"/>
    </row>
    <row r="15617" spans="1:68" x14ac:dyDescent="0.25">
      <c r="A15617" s="1"/>
      <c r="B15617" s="2"/>
      <c r="BJ15617" s="3"/>
      <c r="BL15617" s="3"/>
      <c r="BN15617" s="3"/>
      <c r="BP15617" s="3"/>
    </row>
    <row r="15618" spans="1:68" x14ac:dyDescent="0.25">
      <c r="A15618" s="1"/>
      <c r="B15618" s="2"/>
      <c r="BJ15618" s="3"/>
      <c r="BL15618" s="3"/>
      <c r="BN15618" s="3"/>
      <c r="BP15618" s="3"/>
    </row>
    <row r="15619" spans="1:68" x14ac:dyDescent="0.25">
      <c r="A15619" s="1"/>
      <c r="B15619" s="2"/>
      <c r="BJ15619" s="3"/>
      <c r="BL15619" s="3"/>
      <c r="BN15619" s="3"/>
      <c r="BP15619" s="3"/>
    </row>
    <row r="15620" spans="1:68" x14ac:dyDescent="0.25">
      <c r="A15620" s="1"/>
      <c r="B15620" s="2"/>
      <c r="BJ15620" s="3"/>
      <c r="BL15620" s="3"/>
      <c r="BN15620" s="3"/>
      <c r="BP15620" s="3"/>
    </row>
    <row r="15621" spans="1:68" x14ac:dyDescent="0.25">
      <c r="A15621" s="1"/>
      <c r="B15621" s="2"/>
      <c r="BJ15621" s="3"/>
      <c r="BL15621" s="3"/>
      <c r="BN15621" s="3"/>
      <c r="BP15621" s="3"/>
    </row>
    <row r="15622" spans="1:68" x14ac:dyDescent="0.25">
      <c r="A15622" s="1"/>
      <c r="B15622" s="2"/>
      <c r="BJ15622" s="3"/>
      <c r="BL15622" s="3"/>
      <c r="BN15622" s="3"/>
      <c r="BP15622" s="3"/>
    </row>
    <row r="15623" spans="1:68" x14ac:dyDescent="0.25">
      <c r="A15623" s="1"/>
      <c r="B15623" s="2"/>
      <c r="BJ15623" s="3"/>
      <c r="BL15623" s="3"/>
      <c r="BN15623" s="3"/>
      <c r="BP15623" s="3"/>
    </row>
    <row r="15624" spans="1:68" x14ac:dyDescent="0.25">
      <c r="A15624" s="1"/>
      <c r="B15624" s="2"/>
      <c r="BJ15624" s="3"/>
      <c r="BL15624" s="3"/>
      <c r="BN15624" s="3"/>
      <c r="BP15624" s="3"/>
    </row>
    <row r="15625" spans="1:68" x14ac:dyDescent="0.25">
      <c r="A15625" s="1"/>
      <c r="B15625" s="2"/>
      <c r="BJ15625" s="3"/>
      <c r="BL15625" s="3"/>
      <c r="BN15625" s="3"/>
      <c r="BP15625" s="3"/>
    </row>
    <row r="15626" spans="1:68" x14ac:dyDescent="0.25">
      <c r="A15626" s="1"/>
      <c r="B15626" s="2"/>
      <c r="BJ15626" s="3"/>
      <c r="BL15626" s="3"/>
      <c r="BN15626" s="3"/>
      <c r="BP15626" s="3"/>
    </row>
    <row r="15627" spans="1:68" x14ac:dyDescent="0.25">
      <c r="A15627" s="1"/>
      <c r="B15627" s="2"/>
      <c r="BJ15627" s="3"/>
      <c r="BL15627" s="3"/>
      <c r="BN15627" s="3"/>
      <c r="BP15627" s="3"/>
    </row>
    <row r="15628" spans="1:68" x14ac:dyDescent="0.25">
      <c r="A15628" s="1"/>
      <c r="B15628" s="2"/>
      <c r="BJ15628" s="3"/>
      <c r="BL15628" s="3"/>
      <c r="BN15628" s="3"/>
      <c r="BP15628" s="3"/>
    </row>
    <row r="15629" spans="1:68" x14ac:dyDescent="0.25">
      <c r="A15629" s="1"/>
      <c r="B15629" s="2"/>
      <c r="BJ15629" s="3"/>
      <c r="BL15629" s="3"/>
      <c r="BN15629" s="3"/>
      <c r="BP15629" s="3"/>
    </row>
    <row r="15630" spans="1:68" x14ac:dyDescent="0.25">
      <c r="A15630" s="1"/>
      <c r="B15630" s="2"/>
      <c r="BJ15630" s="3"/>
      <c r="BL15630" s="3"/>
      <c r="BN15630" s="3"/>
      <c r="BP15630" s="3"/>
    </row>
    <row r="15631" spans="1:68" x14ac:dyDescent="0.25">
      <c r="A15631" s="1"/>
      <c r="B15631" s="2"/>
      <c r="BJ15631" s="3"/>
      <c r="BL15631" s="3"/>
      <c r="BN15631" s="3"/>
      <c r="BP15631" s="3"/>
    </row>
    <row r="15632" spans="1:68" x14ac:dyDescent="0.25">
      <c r="A15632" s="1"/>
      <c r="B15632" s="2"/>
      <c r="BJ15632" s="3"/>
      <c r="BL15632" s="3"/>
      <c r="BN15632" s="3"/>
      <c r="BP15632" s="3"/>
    </row>
    <row r="15633" spans="1:68" x14ac:dyDescent="0.25">
      <c r="A15633" s="1"/>
      <c r="B15633" s="2"/>
      <c r="BJ15633" s="3"/>
      <c r="BL15633" s="3"/>
      <c r="BN15633" s="3"/>
      <c r="BP15633" s="3"/>
    </row>
    <row r="15634" spans="1:68" x14ac:dyDescent="0.25">
      <c r="A15634" s="1"/>
      <c r="B15634" s="2"/>
      <c r="BJ15634" s="3"/>
      <c r="BL15634" s="3"/>
      <c r="BN15634" s="3"/>
      <c r="BP15634" s="3"/>
    </row>
    <row r="15635" spans="1:68" x14ac:dyDescent="0.25">
      <c r="A15635" s="1"/>
      <c r="B15635" s="2"/>
      <c r="BJ15635" s="3"/>
      <c r="BL15635" s="3"/>
      <c r="BN15635" s="3"/>
      <c r="BP15635" s="3"/>
    </row>
    <row r="15636" spans="1:68" x14ac:dyDescent="0.25">
      <c r="A15636" s="1"/>
      <c r="B15636" s="2"/>
      <c r="BJ15636" s="3"/>
      <c r="BL15636" s="3"/>
      <c r="BN15636" s="3"/>
      <c r="BP15636" s="3"/>
    </row>
    <row r="15637" spans="1:68" x14ac:dyDescent="0.25">
      <c r="A15637" s="1"/>
      <c r="B15637" s="2"/>
      <c r="BJ15637" s="3"/>
      <c r="BL15637" s="3"/>
      <c r="BN15637" s="3"/>
      <c r="BP15637" s="3"/>
    </row>
    <row r="15638" spans="1:68" x14ac:dyDescent="0.25">
      <c r="A15638" s="1"/>
      <c r="B15638" s="2"/>
      <c r="BJ15638" s="3"/>
      <c r="BL15638" s="3"/>
      <c r="BN15638" s="3"/>
      <c r="BP15638" s="3"/>
    </row>
    <row r="15639" spans="1:68" x14ac:dyDescent="0.25">
      <c r="A15639" s="1"/>
      <c r="B15639" s="2"/>
      <c r="BJ15639" s="3"/>
      <c r="BL15639" s="3"/>
      <c r="BN15639" s="3"/>
      <c r="BP15639" s="3"/>
    </row>
    <row r="15640" spans="1:68" x14ac:dyDescent="0.25">
      <c r="A15640" s="1"/>
      <c r="B15640" s="2"/>
      <c r="BJ15640" s="3"/>
      <c r="BL15640" s="3"/>
      <c r="BN15640" s="3"/>
      <c r="BP15640" s="3"/>
    </row>
    <row r="15641" spans="1:68" x14ac:dyDescent="0.25">
      <c r="A15641" s="1"/>
      <c r="B15641" s="2"/>
      <c r="BJ15641" s="3"/>
      <c r="BL15641" s="3"/>
      <c r="BN15641" s="3"/>
      <c r="BP15641" s="3"/>
    </row>
    <row r="15642" spans="1:68" x14ac:dyDescent="0.25">
      <c r="A15642" s="1"/>
      <c r="B15642" s="2"/>
      <c r="BJ15642" s="3"/>
      <c r="BL15642" s="3"/>
      <c r="BN15642" s="3"/>
      <c r="BP15642" s="3"/>
    </row>
    <row r="15643" spans="1:68" x14ac:dyDescent="0.25">
      <c r="A15643" s="1"/>
      <c r="B15643" s="2"/>
      <c r="BJ15643" s="3"/>
      <c r="BL15643" s="3"/>
      <c r="BN15643" s="3"/>
      <c r="BP15643" s="3"/>
    </row>
    <row r="15644" spans="1:68" x14ac:dyDescent="0.25">
      <c r="A15644" s="1"/>
      <c r="B15644" s="2"/>
      <c r="BJ15644" s="3"/>
      <c r="BL15644" s="3"/>
      <c r="BN15644" s="3"/>
      <c r="BP15644" s="3"/>
    </row>
    <row r="15645" spans="1:68" x14ac:dyDescent="0.25">
      <c r="A15645" s="1"/>
      <c r="B15645" s="2"/>
      <c r="BJ15645" s="3"/>
      <c r="BL15645" s="3"/>
      <c r="BN15645" s="3"/>
      <c r="BP15645" s="3"/>
    </row>
    <row r="15646" spans="1:68" x14ac:dyDescent="0.25">
      <c r="A15646" s="1"/>
      <c r="B15646" s="2"/>
      <c r="BJ15646" s="3"/>
      <c r="BL15646" s="3"/>
      <c r="BN15646" s="3"/>
      <c r="BP15646" s="3"/>
    </row>
    <row r="15647" spans="1:68" x14ac:dyDescent="0.25">
      <c r="A15647" s="1"/>
      <c r="B15647" s="2"/>
      <c r="BJ15647" s="3"/>
      <c r="BL15647" s="3"/>
      <c r="BN15647" s="3"/>
      <c r="BP15647" s="3"/>
    </row>
    <row r="15648" spans="1:68" x14ac:dyDescent="0.25">
      <c r="A15648" s="1"/>
      <c r="B15648" s="2"/>
      <c r="BJ15648" s="3"/>
      <c r="BL15648" s="3"/>
      <c r="BN15648" s="3"/>
      <c r="BP15648" s="3"/>
    </row>
    <row r="15649" spans="1:68" x14ac:dyDescent="0.25">
      <c r="A15649" s="1"/>
      <c r="B15649" s="2"/>
      <c r="BJ15649" s="3"/>
      <c r="BL15649" s="3"/>
      <c r="BN15649" s="3"/>
      <c r="BP15649" s="3"/>
    </row>
    <row r="15650" spans="1:68" x14ac:dyDescent="0.25">
      <c r="A15650" s="1"/>
      <c r="B15650" s="2"/>
      <c r="BJ15650" s="3"/>
      <c r="BL15650" s="3"/>
      <c r="BN15650" s="3"/>
      <c r="BP15650" s="3"/>
    </row>
    <row r="15651" spans="1:68" x14ac:dyDescent="0.25">
      <c r="A15651" s="1"/>
      <c r="B15651" s="2"/>
      <c r="BJ15651" s="3"/>
      <c r="BL15651" s="3"/>
      <c r="BN15651" s="3"/>
      <c r="BP15651" s="3"/>
    </row>
    <row r="15652" spans="1:68" x14ac:dyDescent="0.25">
      <c r="A15652" s="1"/>
      <c r="B15652" s="2"/>
      <c r="BJ15652" s="3"/>
      <c r="BL15652" s="3"/>
      <c r="BN15652" s="3"/>
      <c r="BP15652" s="3"/>
    </row>
    <row r="15653" spans="1:68" x14ac:dyDescent="0.25">
      <c r="A15653" s="1"/>
      <c r="B15653" s="2"/>
      <c r="BJ15653" s="3"/>
      <c r="BL15653" s="3"/>
      <c r="BN15653" s="3"/>
      <c r="BP15653" s="3"/>
    </row>
    <row r="15654" spans="1:68" x14ac:dyDescent="0.25">
      <c r="A15654" s="1"/>
      <c r="B15654" s="2"/>
      <c r="BJ15654" s="3"/>
      <c r="BL15654" s="3"/>
      <c r="BN15654" s="3"/>
      <c r="BP15654" s="3"/>
    </row>
    <row r="15655" spans="1:68" x14ac:dyDescent="0.25">
      <c r="A15655" s="1"/>
      <c r="B15655" s="2"/>
      <c r="BJ15655" s="3"/>
      <c r="BL15655" s="3"/>
      <c r="BN15655" s="3"/>
      <c r="BP15655" s="3"/>
    </row>
    <row r="15656" spans="1:68" x14ac:dyDescent="0.25">
      <c r="A15656" s="1"/>
      <c r="B15656" s="2"/>
      <c r="BJ15656" s="3"/>
      <c r="BL15656" s="3"/>
      <c r="BN15656" s="3"/>
      <c r="BP15656" s="3"/>
    </row>
    <row r="15657" spans="1:68" x14ac:dyDescent="0.25">
      <c r="A15657" s="1"/>
      <c r="B15657" s="2"/>
      <c r="BJ15657" s="3"/>
      <c r="BL15657" s="3"/>
      <c r="BN15657" s="3"/>
      <c r="BP15657" s="3"/>
    </row>
    <row r="15658" spans="1:68" x14ac:dyDescent="0.25">
      <c r="A15658" s="1"/>
      <c r="B15658" s="2"/>
      <c r="BJ15658" s="3"/>
      <c r="BL15658" s="3"/>
      <c r="BN15658" s="3"/>
      <c r="BP15658" s="3"/>
    </row>
    <row r="15659" spans="1:68" x14ac:dyDescent="0.25">
      <c r="A15659" s="1"/>
      <c r="B15659" s="2"/>
      <c r="BJ15659" s="3"/>
      <c r="BL15659" s="3"/>
      <c r="BN15659" s="3"/>
      <c r="BP15659" s="3"/>
    </row>
    <row r="15660" spans="1:68" x14ac:dyDescent="0.25">
      <c r="A15660" s="1"/>
      <c r="B15660" s="2"/>
      <c r="BJ15660" s="3"/>
      <c r="BL15660" s="3"/>
      <c r="BN15660" s="3"/>
      <c r="BP15660" s="3"/>
    </row>
    <row r="15661" spans="1:68" x14ac:dyDescent="0.25">
      <c r="A15661" s="1"/>
      <c r="B15661" s="2"/>
      <c r="BJ15661" s="3"/>
      <c r="BL15661" s="3"/>
      <c r="BN15661" s="3"/>
      <c r="BP15661" s="3"/>
    </row>
    <row r="15662" spans="1:68" x14ac:dyDescent="0.25">
      <c r="A15662" s="1"/>
      <c r="B15662" s="2"/>
      <c r="BJ15662" s="3"/>
      <c r="BL15662" s="3"/>
      <c r="BN15662" s="3"/>
      <c r="BP15662" s="3"/>
    </row>
    <row r="15663" spans="1:68" x14ac:dyDescent="0.25">
      <c r="A15663" s="1"/>
      <c r="B15663" s="2"/>
      <c r="BJ15663" s="3"/>
      <c r="BL15663" s="3"/>
      <c r="BN15663" s="3"/>
      <c r="BP15663" s="3"/>
    </row>
    <row r="15664" spans="1:68" x14ac:dyDescent="0.25">
      <c r="A15664" s="1"/>
      <c r="B15664" s="2"/>
      <c r="BJ15664" s="3"/>
      <c r="BL15664" s="3"/>
      <c r="BN15664" s="3"/>
      <c r="BP15664" s="3"/>
    </row>
    <row r="15665" spans="1:68" x14ac:dyDescent="0.25">
      <c r="A15665" s="1"/>
      <c r="B15665" s="2"/>
      <c r="BJ15665" s="3"/>
      <c r="BL15665" s="3"/>
      <c r="BN15665" s="3"/>
      <c r="BP15665" s="3"/>
    </row>
    <row r="15666" spans="1:68" x14ac:dyDescent="0.25">
      <c r="A15666" s="1"/>
      <c r="B15666" s="2"/>
      <c r="BJ15666" s="3"/>
      <c r="BL15666" s="3"/>
      <c r="BN15666" s="3"/>
      <c r="BP15666" s="3"/>
    </row>
    <row r="15667" spans="1:68" x14ac:dyDescent="0.25">
      <c r="A15667" s="1"/>
      <c r="B15667" s="2"/>
      <c r="BJ15667" s="3"/>
      <c r="BL15667" s="3"/>
      <c r="BN15667" s="3"/>
      <c r="BP15667" s="3"/>
    </row>
    <row r="15668" spans="1:68" x14ac:dyDescent="0.25">
      <c r="A15668" s="1"/>
      <c r="B15668" s="2"/>
      <c r="BJ15668" s="3"/>
      <c r="BL15668" s="3"/>
      <c r="BN15668" s="3"/>
      <c r="BP15668" s="3"/>
    </row>
    <row r="15669" spans="1:68" x14ac:dyDescent="0.25">
      <c r="A15669" s="1"/>
      <c r="B15669" s="2"/>
      <c r="BJ15669" s="3"/>
      <c r="BL15669" s="3"/>
      <c r="BN15669" s="3"/>
      <c r="BP15669" s="3"/>
    </row>
    <row r="15670" spans="1:68" x14ac:dyDescent="0.25">
      <c r="A15670" s="1"/>
      <c r="B15670" s="2"/>
      <c r="BJ15670" s="3"/>
      <c r="BL15670" s="3"/>
      <c r="BN15670" s="3"/>
      <c r="BP15670" s="3"/>
    </row>
    <row r="15671" spans="1:68" x14ac:dyDescent="0.25">
      <c r="A15671" s="1"/>
      <c r="B15671" s="2"/>
      <c r="BJ15671" s="3"/>
      <c r="BL15671" s="3"/>
      <c r="BN15671" s="3"/>
      <c r="BP15671" s="3"/>
    </row>
    <row r="15672" spans="1:68" x14ac:dyDescent="0.25">
      <c r="A15672" s="1"/>
      <c r="B15672" s="2"/>
      <c r="BJ15672" s="3"/>
      <c r="BL15672" s="3"/>
      <c r="BN15672" s="3"/>
      <c r="BP15672" s="3"/>
    </row>
    <row r="15673" spans="1:68" x14ac:dyDescent="0.25">
      <c r="A15673" s="1"/>
      <c r="B15673" s="2"/>
      <c r="BJ15673" s="3"/>
      <c r="BL15673" s="3"/>
      <c r="BN15673" s="3"/>
      <c r="BP15673" s="3"/>
    </row>
    <row r="15674" spans="1:68" x14ac:dyDescent="0.25">
      <c r="A15674" s="1"/>
      <c r="B15674" s="2"/>
      <c r="BJ15674" s="3"/>
      <c r="BL15674" s="3"/>
      <c r="BN15674" s="3"/>
      <c r="BP15674" s="3"/>
    </row>
    <row r="15675" spans="1:68" x14ac:dyDescent="0.25">
      <c r="A15675" s="1"/>
      <c r="B15675" s="2"/>
      <c r="BJ15675" s="3"/>
      <c r="BL15675" s="3"/>
      <c r="BN15675" s="3"/>
      <c r="BP15675" s="3"/>
    </row>
    <row r="15676" spans="1:68" x14ac:dyDescent="0.25">
      <c r="A15676" s="1"/>
      <c r="B15676" s="2"/>
      <c r="BJ15676" s="3"/>
      <c r="BL15676" s="3"/>
      <c r="BN15676" s="3"/>
      <c r="BP15676" s="3"/>
    </row>
    <row r="15677" spans="1:68" x14ac:dyDescent="0.25">
      <c r="A15677" s="1"/>
      <c r="B15677" s="2"/>
      <c r="BJ15677" s="3"/>
      <c r="BL15677" s="3"/>
      <c r="BN15677" s="3"/>
      <c r="BP15677" s="3"/>
    </row>
    <row r="15678" spans="1:68" x14ac:dyDescent="0.25">
      <c r="A15678" s="1"/>
      <c r="B15678" s="2"/>
      <c r="BJ15678" s="3"/>
      <c r="BL15678" s="3"/>
      <c r="BN15678" s="3"/>
      <c r="BP15678" s="3"/>
    </row>
    <row r="15679" spans="1:68" x14ac:dyDescent="0.25">
      <c r="A15679" s="1"/>
      <c r="B15679" s="2"/>
      <c r="BJ15679" s="3"/>
      <c r="BL15679" s="3"/>
      <c r="BN15679" s="3"/>
      <c r="BP15679" s="3"/>
    </row>
    <row r="15680" spans="1:68" x14ac:dyDescent="0.25">
      <c r="A15680" s="1"/>
      <c r="B15680" s="2"/>
      <c r="BJ15680" s="3"/>
      <c r="BL15680" s="3"/>
      <c r="BN15680" s="3"/>
      <c r="BP15680" s="3"/>
    </row>
    <row r="15681" spans="1:68" x14ac:dyDescent="0.25">
      <c r="A15681" s="1"/>
      <c r="B15681" s="2"/>
      <c r="BJ15681" s="3"/>
      <c r="BL15681" s="3"/>
      <c r="BN15681" s="3"/>
      <c r="BP15681" s="3"/>
    </row>
    <row r="15682" spans="1:68" x14ac:dyDescent="0.25">
      <c r="A15682" s="1"/>
      <c r="B15682" s="2"/>
      <c r="BJ15682" s="3"/>
      <c r="BL15682" s="3"/>
      <c r="BN15682" s="3"/>
      <c r="BP15682" s="3"/>
    </row>
    <row r="15683" spans="1:68" x14ac:dyDescent="0.25">
      <c r="A15683" s="1"/>
      <c r="B15683" s="2"/>
      <c r="BJ15683" s="3"/>
      <c r="BL15683" s="3"/>
      <c r="BN15683" s="3"/>
      <c r="BP15683" s="3"/>
    </row>
    <row r="15684" spans="1:68" x14ac:dyDescent="0.25">
      <c r="A15684" s="1"/>
      <c r="B15684" s="2"/>
      <c r="BJ15684" s="3"/>
      <c r="BL15684" s="3"/>
      <c r="BN15684" s="3"/>
      <c r="BP15684" s="3"/>
    </row>
    <row r="15685" spans="1:68" x14ac:dyDescent="0.25">
      <c r="A15685" s="1"/>
      <c r="B15685" s="2"/>
      <c r="BJ15685" s="3"/>
      <c r="BL15685" s="3"/>
      <c r="BN15685" s="3"/>
      <c r="BP15685" s="3"/>
    </row>
    <row r="15686" spans="1:68" x14ac:dyDescent="0.25">
      <c r="A15686" s="1"/>
      <c r="B15686" s="2"/>
      <c r="BJ15686" s="3"/>
      <c r="BL15686" s="3"/>
      <c r="BN15686" s="3"/>
      <c r="BP15686" s="3"/>
    </row>
    <row r="15687" spans="1:68" x14ac:dyDescent="0.25">
      <c r="A15687" s="1"/>
      <c r="B15687" s="2"/>
      <c r="BJ15687" s="3"/>
      <c r="BL15687" s="3"/>
      <c r="BN15687" s="3"/>
      <c r="BP15687" s="3"/>
    </row>
    <row r="15688" spans="1:68" x14ac:dyDescent="0.25">
      <c r="A15688" s="1"/>
      <c r="B15688" s="2"/>
      <c r="BJ15688" s="3"/>
      <c r="BL15688" s="3"/>
      <c r="BN15688" s="3"/>
      <c r="BP15688" s="3"/>
    </row>
    <row r="15689" spans="1:68" x14ac:dyDescent="0.25">
      <c r="A15689" s="1"/>
      <c r="B15689" s="2"/>
      <c r="BJ15689" s="3"/>
      <c r="BL15689" s="3"/>
      <c r="BN15689" s="3"/>
      <c r="BP15689" s="3"/>
    </row>
    <row r="15690" spans="1:68" x14ac:dyDescent="0.25">
      <c r="A15690" s="1"/>
      <c r="B15690" s="2"/>
      <c r="BJ15690" s="3"/>
      <c r="BL15690" s="3"/>
      <c r="BN15690" s="3"/>
      <c r="BP15690" s="3"/>
    </row>
    <row r="15691" spans="1:68" x14ac:dyDescent="0.25">
      <c r="A15691" s="1"/>
      <c r="B15691" s="2"/>
      <c r="BJ15691" s="3"/>
      <c r="BL15691" s="3"/>
      <c r="BN15691" s="3"/>
      <c r="BP15691" s="3"/>
    </row>
    <row r="15692" spans="1:68" x14ac:dyDescent="0.25">
      <c r="A15692" s="1"/>
      <c r="B15692" s="2"/>
      <c r="BJ15692" s="3"/>
      <c r="BL15692" s="3"/>
      <c r="BN15692" s="3"/>
      <c r="BP15692" s="3"/>
    </row>
    <row r="15693" spans="1:68" x14ac:dyDescent="0.25">
      <c r="A15693" s="1"/>
      <c r="B15693" s="2"/>
      <c r="BJ15693" s="3"/>
      <c r="BL15693" s="3"/>
      <c r="BN15693" s="3"/>
      <c r="BP15693" s="3"/>
    </row>
    <row r="15694" spans="1:68" x14ac:dyDescent="0.25">
      <c r="A15694" s="1"/>
      <c r="B15694" s="2"/>
      <c r="BJ15694" s="3"/>
      <c r="BL15694" s="3"/>
      <c r="BN15694" s="3"/>
      <c r="BP15694" s="3"/>
    </row>
    <row r="15695" spans="1:68" x14ac:dyDescent="0.25">
      <c r="A15695" s="1"/>
      <c r="B15695" s="2"/>
      <c r="BJ15695" s="3"/>
      <c r="BL15695" s="3"/>
      <c r="BN15695" s="3"/>
      <c r="BP15695" s="3"/>
    </row>
    <row r="15696" spans="1:68" x14ac:dyDescent="0.25">
      <c r="A15696" s="1"/>
      <c r="B15696" s="2"/>
      <c r="BJ15696" s="3"/>
      <c r="BL15696" s="3"/>
      <c r="BN15696" s="3"/>
      <c r="BP15696" s="3"/>
    </row>
    <row r="15697" spans="1:68" x14ac:dyDescent="0.25">
      <c r="A15697" s="1"/>
      <c r="B15697" s="2"/>
      <c r="BJ15697" s="3"/>
      <c r="BL15697" s="3"/>
      <c r="BN15697" s="3"/>
      <c r="BP15697" s="3"/>
    </row>
    <row r="15698" spans="1:68" x14ac:dyDescent="0.25">
      <c r="A15698" s="1"/>
      <c r="B15698" s="2"/>
      <c r="BJ15698" s="3"/>
      <c r="BL15698" s="3"/>
      <c r="BN15698" s="3"/>
      <c r="BP15698" s="3"/>
    </row>
    <row r="15699" spans="1:68" x14ac:dyDescent="0.25">
      <c r="A15699" s="1"/>
      <c r="B15699" s="2"/>
      <c r="BJ15699" s="3"/>
      <c r="BL15699" s="3"/>
      <c r="BN15699" s="3"/>
      <c r="BP15699" s="3"/>
    </row>
    <row r="15700" spans="1:68" x14ac:dyDescent="0.25">
      <c r="A15700" s="1"/>
      <c r="B15700" s="2"/>
      <c r="BJ15700" s="3"/>
      <c r="BL15700" s="3"/>
      <c r="BN15700" s="3"/>
      <c r="BP15700" s="3"/>
    </row>
    <row r="15701" spans="1:68" x14ac:dyDescent="0.25">
      <c r="A15701" s="1"/>
      <c r="B15701" s="2"/>
      <c r="BJ15701" s="3"/>
      <c r="BL15701" s="3"/>
      <c r="BN15701" s="3"/>
      <c r="BP15701" s="3"/>
    </row>
    <row r="15702" spans="1:68" x14ac:dyDescent="0.25">
      <c r="A15702" s="1"/>
      <c r="B15702" s="2"/>
      <c r="BJ15702" s="3"/>
      <c r="BL15702" s="3"/>
      <c r="BN15702" s="3"/>
      <c r="BP15702" s="3"/>
    </row>
    <row r="15703" spans="1:68" x14ac:dyDescent="0.25">
      <c r="A15703" s="1"/>
      <c r="B15703" s="2"/>
      <c r="BJ15703" s="3"/>
      <c r="BL15703" s="3"/>
      <c r="BN15703" s="3"/>
      <c r="BP15703" s="3"/>
    </row>
    <row r="15704" spans="1:68" x14ac:dyDescent="0.25">
      <c r="A15704" s="1"/>
      <c r="B15704" s="2"/>
      <c r="BJ15704" s="3"/>
      <c r="BL15704" s="3"/>
      <c r="BN15704" s="3"/>
      <c r="BP15704" s="3"/>
    </row>
    <row r="15705" spans="1:68" x14ac:dyDescent="0.25">
      <c r="A15705" s="1"/>
      <c r="B15705" s="2"/>
      <c r="BJ15705" s="3"/>
      <c r="BL15705" s="3"/>
      <c r="BN15705" s="3"/>
      <c r="BP15705" s="3"/>
    </row>
    <row r="15706" spans="1:68" x14ac:dyDescent="0.25">
      <c r="A15706" s="1"/>
      <c r="B15706" s="2"/>
      <c r="BJ15706" s="3"/>
      <c r="BL15706" s="3"/>
      <c r="BN15706" s="3"/>
      <c r="BP15706" s="3"/>
    </row>
    <row r="15707" spans="1:68" x14ac:dyDescent="0.25">
      <c r="A15707" s="1"/>
      <c r="B15707" s="2"/>
      <c r="BJ15707" s="3"/>
      <c r="BL15707" s="3"/>
      <c r="BN15707" s="3"/>
      <c r="BP15707" s="3"/>
    </row>
    <row r="15708" spans="1:68" x14ac:dyDescent="0.25">
      <c r="A15708" s="1"/>
      <c r="B15708" s="2"/>
      <c r="BJ15708" s="3"/>
      <c r="BL15708" s="3"/>
      <c r="BN15708" s="3"/>
      <c r="BP15708" s="3"/>
    </row>
    <row r="15709" spans="1:68" x14ac:dyDescent="0.25">
      <c r="A15709" s="1"/>
      <c r="B15709" s="2"/>
      <c r="BJ15709" s="3"/>
      <c r="BL15709" s="3"/>
      <c r="BN15709" s="3"/>
      <c r="BP15709" s="3"/>
    </row>
    <row r="15710" spans="1:68" x14ac:dyDescent="0.25">
      <c r="A15710" s="1"/>
      <c r="B15710" s="2"/>
      <c r="BJ15710" s="3"/>
      <c r="BL15710" s="3"/>
      <c r="BN15710" s="3"/>
      <c r="BP15710" s="3"/>
    </row>
    <row r="15711" spans="1:68" x14ac:dyDescent="0.25">
      <c r="A15711" s="1"/>
      <c r="B15711" s="2"/>
      <c r="BJ15711" s="3"/>
      <c r="BL15711" s="3"/>
      <c r="BN15711" s="3"/>
      <c r="BP15711" s="3"/>
    </row>
    <row r="15712" spans="1:68" x14ac:dyDescent="0.25">
      <c r="A15712" s="1"/>
      <c r="B15712" s="2"/>
      <c r="BJ15712" s="3"/>
      <c r="BL15712" s="3"/>
      <c r="BN15712" s="3"/>
      <c r="BP15712" s="3"/>
    </row>
    <row r="15713" spans="1:68" x14ac:dyDescent="0.25">
      <c r="A15713" s="1"/>
      <c r="B15713" s="2"/>
      <c r="BJ15713" s="3"/>
      <c r="BL15713" s="3"/>
      <c r="BN15713" s="3"/>
      <c r="BP15713" s="3"/>
    </row>
    <row r="15714" spans="1:68" x14ac:dyDescent="0.25">
      <c r="A15714" s="1"/>
      <c r="B15714" s="2"/>
      <c r="BJ15714" s="3"/>
      <c r="BL15714" s="3"/>
      <c r="BN15714" s="3"/>
      <c r="BP15714" s="3"/>
    </row>
    <row r="15715" spans="1:68" x14ac:dyDescent="0.25">
      <c r="A15715" s="1"/>
      <c r="B15715" s="2"/>
      <c r="BJ15715" s="3"/>
      <c r="BL15715" s="3"/>
      <c r="BN15715" s="3"/>
      <c r="BP15715" s="3"/>
    </row>
    <row r="15716" spans="1:68" x14ac:dyDescent="0.25">
      <c r="A15716" s="1"/>
      <c r="B15716" s="2"/>
      <c r="BJ15716" s="3"/>
      <c r="BL15716" s="3"/>
      <c r="BN15716" s="3"/>
      <c r="BP15716" s="3"/>
    </row>
    <row r="15717" spans="1:68" x14ac:dyDescent="0.25">
      <c r="A15717" s="1"/>
      <c r="B15717" s="2"/>
      <c r="BJ15717" s="3"/>
      <c r="BL15717" s="3"/>
      <c r="BN15717" s="3"/>
      <c r="BP15717" s="3"/>
    </row>
    <row r="15718" spans="1:68" x14ac:dyDescent="0.25">
      <c r="A15718" s="1"/>
      <c r="B15718" s="2"/>
      <c r="BJ15718" s="3"/>
      <c r="BL15718" s="3"/>
      <c r="BN15718" s="3"/>
      <c r="BP15718" s="3"/>
    </row>
    <row r="15719" spans="1:68" x14ac:dyDescent="0.25">
      <c r="A15719" s="1"/>
      <c r="B15719" s="2"/>
      <c r="BJ15719" s="3"/>
      <c r="BL15719" s="3"/>
      <c r="BN15719" s="3"/>
      <c r="BP15719" s="3"/>
    </row>
    <row r="15720" spans="1:68" x14ac:dyDescent="0.25">
      <c r="A15720" s="1"/>
      <c r="B15720" s="2"/>
      <c r="BJ15720" s="3"/>
      <c r="BL15720" s="3"/>
      <c r="BN15720" s="3"/>
      <c r="BP15720" s="3"/>
    </row>
    <row r="15721" spans="1:68" x14ac:dyDescent="0.25">
      <c r="A15721" s="1"/>
      <c r="B15721" s="2"/>
      <c r="BJ15721" s="3"/>
      <c r="BL15721" s="3"/>
      <c r="BN15721" s="3"/>
      <c r="BP15721" s="3"/>
    </row>
    <row r="15722" spans="1:68" x14ac:dyDescent="0.25">
      <c r="A15722" s="1"/>
      <c r="B15722" s="2"/>
      <c r="BJ15722" s="3"/>
      <c r="BL15722" s="3"/>
      <c r="BN15722" s="3"/>
      <c r="BP15722" s="3"/>
    </row>
    <row r="15723" spans="1:68" x14ac:dyDescent="0.25">
      <c r="A15723" s="1"/>
      <c r="B15723" s="2"/>
      <c r="BJ15723" s="3"/>
      <c r="BL15723" s="3"/>
      <c r="BN15723" s="3"/>
      <c r="BP15723" s="3"/>
    </row>
    <row r="15724" spans="1:68" x14ac:dyDescent="0.25">
      <c r="A15724" s="1"/>
      <c r="B15724" s="2"/>
      <c r="BJ15724" s="3"/>
      <c r="BL15724" s="3"/>
      <c r="BN15724" s="3"/>
      <c r="BP15724" s="3"/>
    </row>
    <row r="15725" spans="1:68" x14ac:dyDescent="0.25">
      <c r="A15725" s="1"/>
      <c r="B15725" s="2"/>
      <c r="BJ15725" s="3"/>
      <c r="BL15725" s="3"/>
      <c r="BN15725" s="3"/>
      <c r="BP15725" s="3"/>
    </row>
    <row r="15726" spans="1:68" x14ac:dyDescent="0.25">
      <c r="A15726" s="1"/>
      <c r="B15726" s="2"/>
      <c r="BJ15726" s="3"/>
      <c r="BL15726" s="3"/>
      <c r="BN15726" s="3"/>
      <c r="BP15726" s="3"/>
    </row>
    <row r="15727" spans="1:68" x14ac:dyDescent="0.25">
      <c r="A15727" s="1"/>
      <c r="B15727" s="2"/>
      <c r="BJ15727" s="3"/>
      <c r="BL15727" s="3"/>
      <c r="BN15727" s="3"/>
      <c r="BP15727" s="3"/>
    </row>
    <row r="15728" spans="1:68" x14ac:dyDescent="0.25">
      <c r="A15728" s="1"/>
      <c r="B15728" s="2"/>
      <c r="BJ15728" s="3"/>
      <c r="BL15728" s="3"/>
      <c r="BN15728" s="3"/>
      <c r="BP15728" s="3"/>
    </row>
    <row r="15729" spans="1:68" x14ac:dyDescent="0.25">
      <c r="A15729" s="1"/>
      <c r="B15729" s="2"/>
      <c r="BJ15729" s="3"/>
      <c r="BL15729" s="3"/>
      <c r="BN15729" s="3"/>
      <c r="BP15729" s="3"/>
    </row>
    <row r="15730" spans="1:68" x14ac:dyDescent="0.25">
      <c r="A15730" s="1"/>
      <c r="B15730" s="2"/>
      <c r="BJ15730" s="3"/>
      <c r="BL15730" s="3"/>
      <c r="BN15730" s="3"/>
      <c r="BP15730" s="3"/>
    </row>
    <row r="15731" spans="1:68" x14ac:dyDescent="0.25">
      <c r="A15731" s="1"/>
      <c r="B15731" s="2"/>
      <c r="BJ15731" s="3"/>
      <c r="BL15731" s="3"/>
      <c r="BN15731" s="3"/>
      <c r="BP15731" s="3"/>
    </row>
    <row r="15732" spans="1:68" x14ac:dyDescent="0.25">
      <c r="A15732" s="1"/>
      <c r="B15732" s="2"/>
      <c r="BJ15732" s="3"/>
      <c r="BL15732" s="3"/>
      <c r="BN15732" s="3"/>
      <c r="BP15732" s="3"/>
    </row>
    <row r="15733" spans="1:68" x14ac:dyDescent="0.25">
      <c r="A15733" s="1"/>
      <c r="B15733" s="2"/>
      <c r="BJ15733" s="3"/>
      <c r="BL15733" s="3"/>
      <c r="BN15733" s="3"/>
      <c r="BP15733" s="3"/>
    </row>
    <row r="15734" spans="1:68" x14ac:dyDescent="0.25">
      <c r="A15734" s="1"/>
      <c r="B15734" s="2"/>
      <c r="BJ15734" s="3"/>
      <c r="BL15734" s="3"/>
      <c r="BN15734" s="3"/>
      <c r="BP15734" s="3"/>
    </row>
    <row r="15735" spans="1:68" x14ac:dyDescent="0.25">
      <c r="A15735" s="1"/>
      <c r="B15735" s="2"/>
      <c r="BJ15735" s="3"/>
      <c r="BL15735" s="3"/>
      <c r="BN15735" s="3"/>
      <c r="BP15735" s="3"/>
    </row>
    <row r="15736" spans="1:68" x14ac:dyDescent="0.25">
      <c r="A15736" s="1"/>
      <c r="B15736" s="2"/>
      <c r="BJ15736" s="3"/>
      <c r="BL15736" s="3"/>
      <c r="BN15736" s="3"/>
      <c r="BP15736" s="3"/>
    </row>
    <row r="15737" spans="1:68" x14ac:dyDescent="0.25">
      <c r="A15737" s="1"/>
      <c r="B15737" s="2"/>
      <c r="BJ15737" s="3"/>
      <c r="BL15737" s="3"/>
      <c r="BN15737" s="3"/>
      <c r="BP15737" s="3"/>
    </row>
    <row r="15738" spans="1:68" x14ac:dyDescent="0.25">
      <c r="A15738" s="1"/>
      <c r="B15738" s="2"/>
      <c r="BJ15738" s="3"/>
      <c r="BL15738" s="3"/>
      <c r="BN15738" s="3"/>
      <c r="BP15738" s="3"/>
    </row>
    <row r="15739" spans="1:68" x14ac:dyDescent="0.25">
      <c r="A15739" s="1"/>
      <c r="B15739" s="2"/>
      <c r="BJ15739" s="3"/>
      <c r="BL15739" s="3"/>
      <c r="BN15739" s="3"/>
      <c r="BP15739" s="3"/>
    </row>
    <row r="15740" spans="1:68" x14ac:dyDescent="0.25">
      <c r="A15740" s="1"/>
      <c r="B15740" s="2"/>
      <c r="BJ15740" s="3"/>
      <c r="BL15740" s="3"/>
      <c r="BN15740" s="3"/>
      <c r="BP15740" s="3"/>
    </row>
    <row r="15741" spans="1:68" x14ac:dyDescent="0.25">
      <c r="A15741" s="1"/>
      <c r="B15741" s="2"/>
      <c r="BJ15741" s="3"/>
      <c r="BL15741" s="3"/>
      <c r="BN15741" s="3"/>
      <c r="BP15741" s="3"/>
    </row>
    <row r="15742" spans="1:68" x14ac:dyDescent="0.25">
      <c r="A15742" s="1"/>
      <c r="B15742" s="2"/>
      <c r="BJ15742" s="3"/>
      <c r="BL15742" s="3"/>
      <c r="BN15742" s="3"/>
      <c r="BP15742" s="3"/>
    </row>
    <row r="15743" spans="1:68" x14ac:dyDescent="0.25">
      <c r="A15743" s="1"/>
      <c r="B15743" s="2"/>
      <c r="BJ15743" s="3"/>
      <c r="BL15743" s="3"/>
      <c r="BN15743" s="3"/>
      <c r="BP15743" s="3"/>
    </row>
    <row r="15744" spans="1:68" x14ac:dyDescent="0.25">
      <c r="A15744" s="1"/>
      <c r="B15744" s="2"/>
      <c r="BJ15744" s="3"/>
      <c r="BL15744" s="3"/>
      <c r="BN15744" s="3"/>
      <c r="BP15744" s="3"/>
    </row>
    <row r="15745" spans="1:68" x14ac:dyDescent="0.25">
      <c r="A15745" s="1"/>
      <c r="B15745" s="2"/>
      <c r="BJ15745" s="3"/>
      <c r="BL15745" s="3"/>
      <c r="BN15745" s="3"/>
      <c r="BP15745" s="3"/>
    </row>
    <row r="15746" spans="1:68" x14ac:dyDescent="0.25">
      <c r="A15746" s="1"/>
      <c r="B15746" s="2"/>
      <c r="BJ15746" s="3"/>
      <c r="BL15746" s="3"/>
      <c r="BN15746" s="3"/>
      <c r="BP15746" s="3"/>
    </row>
    <row r="15747" spans="1:68" x14ac:dyDescent="0.25">
      <c r="A15747" s="1"/>
      <c r="B15747" s="2"/>
      <c r="BJ15747" s="3"/>
      <c r="BL15747" s="3"/>
      <c r="BN15747" s="3"/>
      <c r="BP15747" s="3"/>
    </row>
    <row r="15748" spans="1:68" x14ac:dyDescent="0.25">
      <c r="A15748" s="1"/>
      <c r="B15748" s="2"/>
      <c r="BJ15748" s="3"/>
      <c r="BL15748" s="3"/>
      <c r="BN15748" s="3"/>
      <c r="BP15748" s="3"/>
    </row>
    <row r="15749" spans="1:68" x14ac:dyDescent="0.25">
      <c r="A15749" s="1"/>
      <c r="B15749" s="2"/>
      <c r="BJ15749" s="3"/>
      <c r="BL15749" s="3"/>
      <c r="BN15749" s="3"/>
      <c r="BP15749" s="3"/>
    </row>
    <row r="15750" spans="1:68" x14ac:dyDescent="0.25">
      <c r="A15750" s="1"/>
      <c r="B15750" s="2"/>
      <c r="BJ15750" s="3"/>
      <c r="BL15750" s="3"/>
      <c r="BN15750" s="3"/>
      <c r="BP15750" s="3"/>
    </row>
    <row r="15751" spans="1:68" x14ac:dyDescent="0.25">
      <c r="A15751" s="1"/>
      <c r="B15751" s="2"/>
      <c r="BJ15751" s="3"/>
      <c r="BL15751" s="3"/>
      <c r="BN15751" s="3"/>
      <c r="BP15751" s="3"/>
    </row>
    <row r="15752" spans="1:68" x14ac:dyDescent="0.25">
      <c r="A15752" s="1"/>
      <c r="B15752" s="2"/>
      <c r="BJ15752" s="3"/>
      <c r="BL15752" s="3"/>
      <c r="BN15752" s="3"/>
      <c r="BP15752" s="3"/>
    </row>
    <row r="15753" spans="1:68" x14ac:dyDescent="0.25">
      <c r="A15753" s="1"/>
      <c r="B15753" s="2"/>
      <c r="BJ15753" s="3"/>
      <c r="BL15753" s="3"/>
      <c r="BN15753" s="3"/>
      <c r="BP15753" s="3"/>
    </row>
    <row r="15754" spans="1:68" x14ac:dyDescent="0.25">
      <c r="A15754" s="1"/>
      <c r="B15754" s="2"/>
      <c r="BJ15754" s="3"/>
      <c r="BL15754" s="3"/>
      <c r="BN15754" s="3"/>
      <c r="BP15754" s="3"/>
    </row>
    <row r="15755" spans="1:68" x14ac:dyDescent="0.25">
      <c r="A15755" s="1"/>
      <c r="B15755" s="2"/>
      <c r="BJ15755" s="3"/>
      <c r="BL15755" s="3"/>
      <c r="BN15755" s="3"/>
      <c r="BP15755" s="3"/>
    </row>
    <row r="15756" spans="1:68" x14ac:dyDescent="0.25">
      <c r="A15756" s="1"/>
      <c r="B15756" s="2"/>
      <c r="BJ15756" s="3"/>
      <c r="BL15756" s="3"/>
      <c r="BN15756" s="3"/>
      <c r="BP15756" s="3"/>
    </row>
    <row r="15757" spans="1:68" x14ac:dyDescent="0.25">
      <c r="A15757" s="1"/>
      <c r="B15757" s="2"/>
      <c r="BJ15757" s="3"/>
      <c r="BL15757" s="3"/>
      <c r="BN15757" s="3"/>
      <c r="BP15757" s="3"/>
    </row>
    <row r="15758" spans="1:68" x14ac:dyDescent="0.25">
      <c r="A15758" s="1"/>
      <c r="B15758" s="2"/>
      <c r="BJ15758" s="3"/>
      <c r="BL15758" s="3"/>
      <c r="BN15758" s="3"/>
      <c r="BP15758" s="3"/>
    </row>
    <row r="15759" spans="1:68" x14ac:dyDescent="0.25">
      <c r="A15759" s="1"/>
      <c r="B15759" s="2"/>
      <c r="BJ15759" s="3"/>
      <c r="BL15759" s="3"/>
      <c r="BN15759" s="3"/>
      <c r="BP15759" s="3"/>
    </row>
    <row r="15760" spans="1:68" x14ac:dyDescent="0.25">
      <c r="A15760" s="1"/>
      <c r="B15760" s="2"/>
      <c r="BJ15760" s="3"/>
      <c r="BL15760" s="3"/>
      <c r="BN15760" s="3"/>
      <c r="BP15760" s="3"/>
    </row>
    <row r="15761" spans="1:68" x14ac:dyDescent="0.25">
      <c r="A15761" s="1"/>
      <c r="B15761" s="2"/>
      <c r="BJ15761" s="3"/>
      <c r="BL15761" s="3"/>
      <c r="BN15761" s="3"/>
      <c r="BP15761" s="3"/>
    </row>
    <row r="15762" spans="1:68" x14ac:dyDescent="0.25">
      <c r="A15762" s="1"/>
      <c r="B15762" s="2"/>
      <c r="BJ15762" s="3"/>
      <c r="BL15762" s="3"/>
      <c r="BN15762" s="3"/>
      <c r="BP15762" s="3"/>
    </row>
    <row r="15763" spans="1:68" x14ac:dyDescent="0.25">
      <c r="A15763" s="1"/>
      <c r="B15763" s="2"/>
      <c r="BJ15763" s="3"/>
      <c r="BL15763" s="3"/>
      <c r="BN15763" s="3"/>
      <c r="BP15763" s="3"/>
    </row>
    <row r="15764" spans="1:68" x14ac:dyDescent="0.25">
      <c r="A15764" s="1"/>
      <c r="B15764" s="2"/>
      <c r="BJ15764" s="3"/>
      <c r="BL15764" s="3"/>
      <c r="BN15764" s="3"/>
      <c r="BP15764" s="3"/>
    </row>
    <row r="15765" spans="1:68" x14ac:dyDescent="0.25">
      <c r="A15765" s="1"/>
      <c r="B15765" s="2"/>
      <c r="BJ15765" s="3"/>
      <c r="BL15765" s="3"/>
      <c r="BN15765" s="3"/>
      <c r="BP15765" s="3"/>
    </row>
    <row r="15766" spans="1:68" x14ac:dyDescent="0.25">
      <c r="A15766" s="1"/>
      <c r="B15766" s="2"/>
      <c r="BJ15766" s="3"/>
      <c r="BL15766" s="3"/>
      <c r="BN15766" s="3"/>
      <c r="BP15766" s="3"/>
    </row>
    <row r="15767" spans="1:68" x14ac:dyDescent="0.25">
      <c r="A15767" s="1"/>
      <c r="B15767" s="2"/>
      <c r="BJ15767" s="3"/>
      <c r="BL15767" s="3"/>
      <c r="BN15767" s="3"/>
      <c r="BP15767" s="3"/>
    </row>
    <row r="15768" spans="1:68" x14ac:dyDescent="0.25">
      <c r="A15768" s="1"/>
      <c r="B15768" s="2"/>
      <c r="BJ15768" s="3"/>
      <c r="BL15768" s="3"/>
      <c r="BN15768" s="3"/>
      <c r="BP15768" s="3"/>
    </row>
    <row r="15769" spans="1:68" x14ac:dyDescent="0.25">
      <c r="A15769" s="1"/>
      <c r="B15769" s="2"/>
      <c r="BJ15769" s="3"/>
      <c r="BL15769" s="3"/>
      <c r="BN15769" s="3"/>
      <c r="BP15769" s="3"/>
    </row>
    <row r="15770" spans="1:68" x14ac:dyDescent="0.25">
      <c r="A15770" s="1"/>
      <c r="B15770" s="2"/>
      <c r="BJ15770" s="3"/>
      <c r="BL15770" s="3"/>
      <c r="BN15770" s="3"/>
      <c r="BP15770" s="3"/>
    </row>
    <row r="15771" spans="1:68" x14ac:dyDescent="0.25">
      <c r="A15771" s="1"/>
      <c r="B15771" s="2"/>
      <c r="BJ15771" s="3"/>
      <c r="BL15771" s="3"/>
      <c r="BN15771" s="3"/>
      <c r="BP15771" s="3"/>
    </row>
    <row r="15772" spans="1:68" x14ac:dyDescent="0.25">
      <c r="A15772" s="1"/>
      <c r="B15772" s="2"/>
      <c r="BJ15772" s="3"/>
      <c r="BL15772" s="3"/>
      <c r="BN15772" s="3"/>
      <c r="BP15772" s="3"/>
    </row>
    <row r="15773" spans="1:68" x14ac:dyDescent="0.25">
      <c r="A15773" s="1"/>
      <c r="B15773" s="2"/>
      <c r="BJ15773" s="3"/>
      <c r="BL15773" s="3"/>
      <c r="BN15773" s="3"/>
      <c r="BP15773" s="3"/>
    </row>
    <row r="15774" spans="1:68" x14ac:dyDescent="0.25">
      <c r="A15774" s="1"/>
      <c r="B15774" s="2"/>
      <c r="BJ15774" s="3"/>
      <c r="BL15774" s="3"/>
      <c r="BN15774" s="3"/>
      <c r="BP15774" s="3"/>
    </row>
    <row r="15775" spans="1:68" x14ac:dyDescent="0.25">
      <c r="A15775" s="1"/>
      <c r="B15775" s="2"/>
      <c r="BJ15775" s="3"/>
      <c r="BL15775" s="3"/>
      <c r="BN15775" s="3"/>
      <c r="BP15775" s="3"/>
    </row>
    <row r="15776" spans="1:68" x14ac:dyDescent="0.25">
      <c r="A15776" s="1"/>
      <c r="B15776" s="2"/>
      <c r="BJ15776" s="3"/>
      <c r="BL15776" s="3"/>
      <c r="BN15776" s="3"/>
      <c r="BP15776" s="3"/>
    </row>
    <row r="15777" spans="1:68" x14ac:dyDescent="0.25">
      <c r="A15777" s="1"/>
      <c r="B15777" s="2"/>
      <c r="BJ15777" s="3"/>
      <c r="BL15777" s="3"/>
      <c r="BN15777" s="3"/>
      <c r="BP15777" s="3"/>
    </row>
    <row r="15778" spans="1:68" x14ac:dyDescent="0.25">
      <c r="A15778" s="1"/>
      <c r="B15778" s="2"/>
      <c r="BJ15778" s="3"/>
      <c r="BL15778" s="3"/>
      <c r="BN15778" s="3"/>
      <c r="BP15778" s="3"/>
    </row>
    <row r="15779" spans="1:68" x14ac:dyDescent="0.25">
      <c r="A15779" s="1"/>
      <c r="B15779" s="2"/>
      <c r="BJ15779" s="3"/>
      <c r="BL15779" s="3"/>
      <c r="BN15779" s="3"/>
      <c r="BP15779" s="3"/>
    </row>
    <row r="15780" spans="1:68" x14ac:dyDescent="0.25">
      <c r="A15780" s="1"/>
      <c r="B15780" s="2"/>
      <c r="BJ15780" s="3"/>
      <c r="BL15780" s="3"/>
      <c r="BN15780" s="3"/>
      <c r="BP15780" s="3"/>
    </row>
    <row r="15781" spans="1:68" x14ac:dyDescent="0.25">
      <c r="A15781" s="1"/>
      <c r="B15781" s="2"/>
      <c r="BJ15781" s="3"/>
      <c r="BL15781" s="3"/>
      <c r="BN15781" s="3"/>
      <c r="BP15781" s="3"/>
    </row>
    <row r="15782" spans="1:68" x14ac:dyDescent="0.25">
      <c r="A15782" s="1"/>
      <c r="B15782" s="2"/>
      <c r="BJ15782" s="3"/>
      <c r="BL15782" s="3"/>
      <c r="BN15782" s="3"/>
      <c r="BP15782" s="3"/>
    </row>
    <row r="15783" spans="1:68" x14ac:dyDescent="0.25">
      <c r="A15783" s="1"/>
      <c r="B15783" s="2"/>
      <c r="BJ15783" s="3"/>
      <c r="BL15783" s="3"/>
      <c r="BN15783" s="3"/>
      <c r="BP15783" s="3"/>
    </row>
    <row r="15784" spans="1:68" x14ac:dyDescent="0.25">
      <c r="A15784" s="1"/>
      <c r="B15784" s="2"/>
      <c r="BJ15784" s="3"/>
      <c r="BL15784" s="3"/>
      <c r="BN15784" s="3"/>
      <c r="BP15784" s="3"/>
    </row>
    <row r="15785" spans="1:68" x14ac:dyDescent="0.25">
      <c r="A15785" s="1"/>
      <c r="B15785" s="2"/>
      <c r="BJ15785" s="3"/>
      <c r="BL15785" s="3"/>
      <c r="BN15785" s="3"/>
      <c r="BP15785" s="3"/>
    </row>
    <row r="15786" spans="1:68" x14ac:dyDescent="0.25">
      <c r="A15786" s="1"/>
      <c r="B15786" s="2"/>
      <c r="BJ15786" s="3"/>
      <c r="BL15786" s="3"/>
      <c r="BN15786" s="3"/>
      <c r="BP15786" s="3"/>
    </row>
    <row r="15787" spans="1:68" x14ac:dyDescent="0.25">
      <c r="A15787" s="1"/>
      <c r="B15787" s="2"/>
      <c r="BJ15787" s="3"/>
      <c r="BL15787" s="3"/>
      <c r="BN15787" s="3"/>
      <c r="BP15787" s="3"/>
    </row>
    <row r="15788" spans="1:68" x14ac:dyDescent="0.25">
      <c r="A15788" s="1"/>
      <c r="B15788" s="2"/>
      <c r="BJ15788" s="3"/>
      <c r="BL15788" s="3"/>
      <c r="BN15788" s="3"/>
      <c r="BP15788" s="3"/>
    </row>
    <row r="15789" spans="1:68" x14ac:dyDescent="0.25">
      <c r="A15789" s="1"/>
      <c r="B15789" s="2"/>
      <c r="BJ15789" s="3"/>
      <c r="BL15789" s="3"/>
      <c r="BN15789" s="3"/>
      <c r="BP15789" s="3"/>
    </row>
    <row r="15790" spans="1:68" x14ac:dyDescent="0.25">
      <c r="A15790" s="1"/>
      <c r="B15790" s="2"/>
      <c r="BJ15790" s="3"/>
      <c r="BL15790" s="3"/>
      <c r="BN15790" s="3"/>
      <c r="BP15790" s="3"/>
    </row>
    <row r="15791" spans="1:68" x14ac:dyDescent="0.25">
      <c r="A15791" s="1"/>
      <c r="B15791" s="2"/>
      <c r="BJ15791" s="3"/>
      <c r="BL15791" s="3"/>
      <c r="BN15791" s="3"/>
      <c r="BP15791" s="3"/>
    </row>
    <row r="15792" spans="1:68" x14ac:dyDescent="0.25">
      <c r="A15792" s="1"/>
      <c r="B15792" s="2"/>
      <c r="BJ15792" s="3"/>
      <c r="BL15792" s="3"/>
      <c r="BN15792" s="3"/>
      <c r="BP15792" s="3"/>
    </row>
    <row r="15793" spans="1:68" x14ac:dyDescent="0.25">
      <c r="A15793" s="1"/>
      <c r="B15793" s="2"/>
      <c r="BJ15793" s="3"/>
      <c r="BL15793" s="3"/>
      <c r="BN15793" s="3"/>
      <c r="BP15793" s="3"/>
    </row>
    <row r="15794" spans="1:68" x14ac:dyDescent="0.25">
      <c r="A15794" s="1"/>
      <c r="B15794" s="2"/>
      <c r="BJ15794" s="3"/>
      <c r="BL15794" s="3"/>
      <c r="BN15794" s="3"/>
      <c r="BP15794" s="3"/>
    </row>
    <row r="15795" spans="1:68" x14ac:dyDescent="0.25">
      <c r="A15795" s="1"/>
      <c r="B15795" s="2"/>
      <c r="BJ15795" s="3"/>
      <c r="BL15795" s="3"/>
      <c r="BN15795" s="3"/>
      <c r="BP15795" s="3"/>
    </row>
    <row r="15796" spans="1:68" x14ac:dyDescent="0.25">
      <c r="A15796" s="1"/>
      <c r="B15796" s="2"/>
      <c r="BJ15796" s="3"/>
      <c r="BL15796" s="3"/>
      <c r="BN15796" s="3"/>
      <c r="BP15796" s="3"/>
    </row>
    <row r="15797" spans="1:68" x14ac:dyDescent="0.25">
      <c r="A15797" s="1"/>
      <c r="B15797" s="2"/>
      <c r="BJ15797" s="3"/>
      <c r="BL15797" s="3"/>
      <c r="BN15797" s="3"/>
      <c r="BP15797" s="3"/>
    </row>
    <row r="15798" spans="1:68" x14ac:dyDescent="0.25">
      <c r="A15798" s="1"/>
      <c r="B15798" s="2"/>
      <c r="BJ15798" s="3"/>
      <c r="BL15798" s="3"/>
      <c r="BN15798" s="3"/>
      <c r="BP15798" s="3"/>
    </row>
    <row r="15799" spans="1:68" x14ac:dyDescent="0.25">
      <c r="A15799" s="1"/>
      <c r="B15799" s="2"/>
      <c r="BJ15799" s="3"/>
      <c r="BL15799" s="3"/>
      <c r="BN15799" s="3"/>
      <c r="BP15799" s="3"/>
    </row>
    <row r="15800" spans="1:68" x14ac:dyDescent="0.25">
      <c r="A15800" s="1"/>
      <c r="B15800" s="2"/>
      <c r="BJ15800" s="3"/>
      <c r="BL15800" s="3"/>
      <c r="BN15800" s="3"/>
      <c r="BP15800" s="3"/>
    </row>
    <row r="15801" spans="1:68" x14ac:dyDescent="0.25">
      <c r="A15801" s="1"/>
      <c r="B15801" s="2"/>
      <c r="BJ15801" s="3"/>
      <c r="BL15801" s="3"/>
      <c r="BN15801" s="3"/>
      <c r="BP15801" s="3"/>
    </row>
    <row r="15802" spans="1:68" x14ac:dyDescent="0.25">
      <c r="A15802" s="1"/>
      <c r="B15802" s="2"/>
      <c r="BJ15802" s="3"/>
      <c r="BL15802" s="3"/>
      <c r="BN15802" s="3"/>
      <c r="BP15802" s="3"/>
    </row>
    <row r="15803" spans="1:68" x14ac:dyDescent="0.25">
      <c r="A15803" s="1"/>
      <c r="B15803" s="2"/>
      <c r="BJ15803" s="3"/>
      <c r="BL15803" s="3"/>
      <c r="BN15803" s="3"/>
      <c r="BP15803" s="3"/>
    </row>
    <row r="15804" spans="1:68" x14ac:dyDescent="0.25">
      <c r="A15804" s="1"/>
      <c r="B15804" s="2"/>
      <c r="BJ15804" s="3"/>
      <c r="BL15804" s="3"/>
      <c r="BN15804" s="3"/>
      <c r="BP15804" s="3"/>
    </row>
    <row r="15805" spans="1:68" x14ac:dyDescent="0.25">
      <c r="A15805" s="1"/>
      <c r="B15805" s="2"/>
      <c r="BJ15805" s="3"/>
      <c r="BL15805" s="3"/>
      <c r="BN15805" s="3"/>
      <c r="BP15805" s="3"/>
    </row>
    <row r="15806" spans="1:68" x14ac:dyDescent="0.25">
      <c r="A15806" s="1"/>
      <c r="B15806" s="2"/>
      <c r="BJ15806" s="3"/>
      <c r="BL15806" s="3"/>
      <c r="BN15806" s="3"/>
      <c r="BP15806" s="3"/>
    </row>
    <row r="15807" spans="1:68" x14ac:dyDescent="0.25">
      <c r="A15807" s="1"/>
      <c r="B15807" s="2"/>
      <c r="BJ15807" s="3"/>
      <c r="BL15807" s="3"/>
      <c r="BN15807" s="3"/>
      <c r="BP15807" s="3"/>
    </row>
    <row r="15808" spans="1:68" x14ac:dyDescent="0.25">
      <c r="A15808" s="1"/>
      <c r="B15808" s="2"/>
      <c r="BJ15808" s="3"/>
      <c r="BL15808" s="3"/>
      <c r="BN15808" s="3"/>
      <c r="BP15808" s="3"/>
    </row>
    <row r="15809" spans="1:68" x14ac:dyDescent="0.25">
      <c r="A15809" s="1"/>
      <c r="B15809" s="2"/>
      <c r="BJ15809" s="3"/>
      <c r="BL15809" s="3"/>
      <c r="BN15809" s="3"/>
      <c r="BP15809" s="3"/>
    </row>
    <row r="15810" spans="1:68" x14ac:dyDescent="0.25">
      <c r="A15810" s="1"/>
      <c r="B15810" s="2"/>
      <c r="BJ15810" s="3"/>
      <c r="BL15810" s="3"/>
      <c r="BN15810" s="3"/>
      <c r="BP15810" s="3"/>
    </row>
    <row r="15811" spans="1:68" x14ac:dyDescent="0.25">
      <c r="A15811" s="1"/>
      <c r="B15811" s="2"/>
      <c r="BJ15811" s="3"/>
      <c r="BL15811" s="3"/>
      <c r="BN15811" s="3"/>
      <c r="BP15811" s="3"/>
    </row>
    <row r="15812" spans="1:68" x14ac:dyDescent="0.25">
      <c r="A15812" s="1"/>
      <c r="B15812" s="2"/>
      <c r="BJ15812" s="3"/>
      <c r="BL15812" s="3"/>
      <c r="BN15812" s="3"/>
      <c r="BP15812" s="3"/>
    </row>
    <row r="15813" spans="1:68" x14ac:dyDescent="0.25">
      <c r="A15813" s="1"/>
      <c r="B15813" s="2"/>
      <c r="BJ15813" s="3"/>
      <c r="BL15813" s="3"/>
      <c r="BN15813" s="3"/>
      <c r="BP15813" s="3"/>
    </row>
    <row r="15814" spans="1:68" x14ac:dyDescent="0.25">
      <c r="A15814" s="1"/>
      <c r="B15814" s="2"/>
      <c r="BJ15814" s="3"/>
      <c r="BL15814" s="3"/>
      <c r="BN15814" s="3"/>
      <c r="BP15814" s="3"/>
    </row>
    <row r="15815" spans="1:68" x14ac:dyDescent="0.25">
      <c r="A15815" s="1"/>
      <c r="B15815" s="2"/>
      <c r="BJ15815" s="3"/>
      <c r="BL15815" s="3"/>
      <c r="BN15815" s="3"/>
      <c r="BP15815" s="3"/>
    </row>
    <row r="15816" spans="1:68" x14ac:dyDescent="0.25">
      <c r="A15816" s="1"/>
      <c r="B15816" s="2"/>
      <c r="BJ15816" s="3"/>
      <c r="BL15816" s="3"/>
      <c r="BN15816" s="3"/>
      <c r="BP15816" s="3"/>
    </row>
    <row r="15817" spans="1:68" x14ac:dyDescent="0.25">
      <c r="A15817" s="1"/>
      <c r="B15817" s="2"/>
      <c r="BJ15817" s="3"/>
      <c r="BL15817" s="3"/>
      <c r="BN15817" s="3"/>
      <c r="BP15817" s="3"/>
    </row>
    <row r="15818" spans="1:68" x14ac:dyDescent="0.25">
      <c r="A15818" s="1"/>
      <c r="B15818" s="2"/>
      <c r="BJ15818" s="3"/>
      <c r="BL15818" s="3"/>
      <c r="BN15818" s="3"/>
      <c r="BP15818" s="3"/>
    </row>
    <row r="15819" spans="1:68" x14ac:dyDescent="0.25">
      <c r="A15819" s="1"/>
      <c r="B15819" s="2"/>
      <c r="BJ15819" s="3"/>
      <c r="BL15819" s="3"/>
      <c r="BN15819" s="3"/>
      <c r="BP15819" s="3"/>
    </row>
    <row r="15820" spans="1:68" x14ac:dyDescent="0.25">
      <c r="A15820" s="1"/>
      <c r="B15820" s="2"/>
      <c r="BJ15820" s="3"/>
      <c r="BL15820" s="3"/>
      <c r="BN15820" s="3"/>
      <c r="BP15820" s="3"/>
    </row>
    <row r="15821" spans="1:68" x14ac:dyDescent="0.25">
      <c r="A15821" s="1"/>
      <c r="B15821" s="2"/>
      <c r="BJ15821" s="3"/>
      <c r="BL15821" s="3"/>
      <c r="BN15821" s="3"/>
      <c r="BP15821" s="3"/>
    </row>
    <row r="15822" spans="1:68" x14ac:dyDescent="0.25">
      <c r="A15822" s="1"/>
      <c r="B15822" s="2"/>
      <c r="BJ15822" s="3"/>
      <c r="BL15822" s="3"/>
      <c r="BN15822" s="3"/>
      <c r="BP15822" s="3"/>
    </row>
    <row r="15823" spans="1:68" x14ac:dyDescent="0.25">
      <c r="A15823" s="1"/>
      <c r="B15823" s="2"/>
      <c r="BJ15823" s="3"/>
      <c r="BL15823" s="3"/>
      <c r="BN15823" s="3"/>
      <c r="BP15823" s="3"/>
    </row>
    <row r="15824" spans="1:68" x14ac:dyDescent="0.25">
      <c r="A15824" s="1"/>
      <c r="B15824" s="2"/>
      <c r="BJ15824" s="3"/>
      <c r="BL15824" s="3"/>
      <c r="BN15824" s="3"/>
      <c r="BP15824" s="3"/>
    </row>
    <row r="15825" spans="1:68" x14ac:dyDescent="0.25">
      <c r="A15825" s="1"/>
      <c r="B15825" s="2"/>
      <c r="BJ15825" s="3"/>
      <c r="BL15825" s="3"/>
      <c r="BN15825" s="3"/>
      <c r="BP15825" s="3"/>
    </row>
    <row r="15826" spans="1:68" x14ac:dyDescent="0.25">
      <c r="A15826" s="1"/>
      <c r="B15826" s="2"/>
      <c r="BJ15826" s="3"/>
      <c r="BL15826" s="3"/>
      <c r="BN15826" s="3"/>
      <c r="BP15826" s="3"/>
    </row>
    <row r="15827" spans="1:68" x14ac:dyDescent="0.25">
      <c r="A15827" s="1"/>
      <c r="B15827" s="2"/>
      <c r="BJ15827" s="3"/>
      <c r="BL15827" s="3"/>
      <c r="BN15827" s="3"/>
      <c r="BP15827" s="3"/>
    </row>
    <row r="15828" spans="1:68" x14ac:dyDescent="0.25">
      <c r="A15828" s="1"/>
      <c r="B15828" s="2"/>
      <c r="BJ15828" s="3"/>
      <c r="BL15828" s="3"/>
      <c r="BN15828" s="3"/>
      <c r="BP15828" s="3"/>
    </row>
    <row r="15829" spans="1:68" x14ac:dyDescent="0.25">
      <c r="A15829" s="1"/>
      <c r="B15829" s="2"/>
      <c r="BJ15829" s="3"/>
      <c r="BL15829" s="3"/>
      <c r="BN15829" s="3"/>
      <c r="BP15829" s="3"/>
    </row>
    <row r="15830" spans="1:68" x14ac:dyDescent="0.25">
      <c r="A15830" s="1"/>
      <c r="B15830" s="2"/>
      <c r="BJ15830" s="3"/>
      <c r="BL15830" s="3"/>
      <c r="BN15830" s="3"/>
      <c r="BP15830" s="3"/>
    </row>
    <row r="15831" spans="1:68" x14ac:dyDescent="0.25">
      <c r="A15831" s="1"/>
      <c r="B15831" s="2"/>
      <c r="BJ15831" s="3"/>
      <c r="BL15831" s="3"/>
      <c r="BN15831" s="3"/>
      <c r="BP15831" s="3"/>
    </row>
    <row r="15832" spans="1:68" x14ac:dyDescent="0.25">
      <c r="A15832" s="1"/>
      <c r="B15832" s="2"/>
      <c r="BJ15832" s="3"/>
      <c r="BL15832" s="3"/>
      <c r="BN15832" s="3"/>
      <c r="BP15832" s="3"/>
    </row>
    <row r="15833" spans="1:68" x14ac:dyDescent="0.25">
      <c r="A15833" s="1"/>
      <c r="B15833" s="2"/>
      <c r="BJ15833" s="3"/>
      <c r="BL15833" s="3"/>
      <c r="BN15833" s="3"/>
      <c r="BP15833" s="3"/>
    </row>
    <row r="15834" spans="1:68" x14ac:dyDescent="0.25">
      <c r="A15834" s="1"/>
      <c r="B15834" s="2"/>
      <c r="BJ15834" s="3"/>
      <c r="BL15834" s="3"/>
      <c r="BN15834" s="3"/>
      <c r="BP15834" s="3"/>
    </row>
    <row r="15835" spans="1:68" x14ac:dyDescent="0.25">
      <c r="A15835" s="1"/>
      <c r="B15835" s="2"/>
      <c r="BJ15835" s="3"/>
      <c r="BL15835" s="3"/>
      <c r="BN15835" s="3"/>
      <c r="BP15835" s="3"/>
    </row>
    <row r="15836" spans="1:68" x14ac:dyDescent="0.25">
      <c r="A15836" s="1"/>
      <c r="B15836" s="2"/>
      <c r="BJ15836" s="3"/>
      <c r="BL15836" s="3"/>
      <c r="BN15836" s="3"/>
      <c r="BP15836" s="3"/>
    </row>
    <row r="15837" spans="1:68" x14ac:dyDescent="0.25">
      <c r="A15837" s="1"/>
      <c r="B15837" s="2"/>
      <c r="BJ15837" s="3"/>
      <c r="BL15837" s="3"/>
      <c r="BN15837" s="3"/>
      <c r="BP15837" s="3"/>
    </row>
    <row r="15838" spans="1:68" x14ac:dyDescent="0.25">
      <c r="A15838" s="1"/>
      <c r="B15838" s="2"/>
      <c r="BJ15838" s="3"/>
      <c r="BL15838" s="3"/>
      <c r="BN15838" s="3"/>
      <c r="BP15838" s="3"/>
    </row>
    <row r="15839" spans="1:68" x14ac:dyDescent="0.25">
      <c r="A15839" s="1"/>
      <c r="B15839" s="2"/>
      <c r="BJ15839" s="3"/>
      <c r="BL15839" s="3"/>
      <c r="BN15839" s="3"/>
      <c r="BP15839" s="3"/>
    </row>
    <row r="15840" spans="1:68" x14ac:dyDescent="0.25">
      <c r="A15840" s="1"/>
      <c r="B15840" s="2"/>
      <c r="BJ15840" s="3"/>
      <c r="BL15840" s="3"/>
      <c r="BN15840" s="3"/>
      <c r="BP15840" s="3"/>
    </row>
    <row r="15841" spans="1:68" x14ac:dyDescent="0.25">
      <c r="A15841" s="1"/>
      <c r="B15841" s="2"/>
      <c r="BJ15841" s="3"/>
      <c r="BL15841" s="3"/>
      <c r="BN15841" s="3"/>
      <c r="BP15841" s="3"/>
    </row>
    <row r="15842" spans="1:68" x14ac:dyDescent="0.25">
      <c r="A15842" s="1"/>
      <c r="B15842" s="2"/>
      <c r="BJ15842" s="3"/>
      <c r="BL15842" s="3"/>
      <c r="BN15842" s="3"/>
      <c r="BP15842" s="3"/>
    </row>
    <row r="15843" spans="1:68" x14ac:dyDescent="0.25">
      <c r="A15843" s="1"/>
      <c r="B15843" s="2"/>
      <c r="BJ15843" s="3"/>
      <c r="BL15843" s="3"/>
      <c r="BN15843" s="3"/>
      <c r="BP15843" s="3"/>
    </row>
    <row r="15844" spans="1:68" x14ac:dyDescent="0.25">
      <c r="A15844" s="1"/>
      <c r="B15844" s="2"/>
      <c r="BJ15844" s="3"/>
      <c r="BL15844" s="3"/>
      <c r="BN15844" s="3"/>
      <c r="BP15844" s="3"/>
    </row>
    <row r="15845" spans="1:68" x14ac:dyDescent="0.25">
      <c r="A15845" s="1"/>
      <c r="B15845" s="2"/>
      <c r="BJ15845" s="3"/>
      <c r="BL15845" s="3"/>
      <c r="BN15845" s="3"/>
      <c r="BP15845" s="3"/>
    </row>
    <row r="15846" spans="1:68" x14ac:dyDescent="0.25">
      <c r="A15846" s="1"/>
      <c r="B15846" s="2"/>
      <c r="BJ15846" s="3"/>
      <c r="BL15846" s="3"/>
      <c r="BN15846" s="3"/>
      <c r="BP15846" s="3"/>
    </row>
    <row r="15847" spans="1:68" x14ac:dyDescent="0.25">
      <c r="A15847" s="1"/>
      <c r="B15847" s="2"/>
      <c r="BJ15847" s="3"/>
      <c r="BL15847" s="3"/>
      <c r="BN15847" s="3"/>
      <c r="BP15847" s="3"/>
    </row>
    <row r="15848" spans="1:68" x14ac:dyDescent="0.25">
      <c r="A15848" s="1"/>
      <c r="B15848" s="2"/>
      <c r="BJ15848" s="3"/>
      <c r="BL15848" s="3"/>
      <c r="BN15848" s="3"/>
      <c r="BP15848" s="3"/>
    </row>
    <row r="15849" spans="1:68" x14ac:dyDescent="0.25">
      <c r="A15849" s="1"/>
      <c r="B15849" s="2"/>
      <c r="BJ15849" s="3"/>
      <c r="BL15849" s="3"/>
      <c r="BN15849" s="3"/>
      <c r="BP15849" s="3"/>
    </row>
    <row r="15850" spans="1:68" x14ac:dyDescent="0.25">
      <c r="A15850" s="1"/>
      <c r="B15850" s="2"/>
      <c r="BJ15850" s="3"/>
      <c r="BL15850" s="3"/>
      <c r="BN15850" s="3"/>
      <c r="BP15850" s="3"/>
    </row>
    <row r="15851" spans="1:68" x14ac:dyDescent="0.25">
      <c r="A15851" s="1"/>
      <c r="B15851" s="2"/>
      <c r="BJ15851" s="3"/>
      <c r="BL15851" s="3"/>
      <c r="BN15851" s="3"/>
      <c r="BP15851" s="3"/>
    </row>
    <row r="15852" spans="1:68" x14ac:dyDescent="0.25">
      <c r="A15852" s="1"/>
      <c r="B15852" s="2"/>
      <c r="BJ15852" s="3"/>
      <c r="BL15852" s="3"/>
      <c r="BN15852" s="3"/>
      <c r="BP15852" s="3"/>
    </row>
    <row r="15853" spans="1:68" x14ac:dyDescent="0.25">
      <c r="A15853" s="1"/>
      <c r="B15853" s="2"/>
      <c r="BJ15853" s="3"/>
      <c r="BL15853" s="3"/>
      <c r="BN15853" s="3"/>
      <c r="BP15853" s="3"/>
    </row>
    <row r="15854" spans="1:68" x14ac:dyDescent="0.25">
      <c r="A15854" s="1"/>
      <c r="B15854" s="2"/>
      <c r="BJ15854" s="3"/>
      <c r="BL15854" s="3"/>
      <c r="BN15854" s="3"/>
      <c r="BP15854" s="3"/>
    </row>
    <row r="15855" spans="1:68" x14ac:dyDescent="0.25">
      <c r="A15855" s="1"/>
      <c r="B15855" s="2"/>
      <c r="BJ15855" s="3"/>
      <c r="BL15855" s="3"/>
      <c r="BN15855" s="3"/>
      <c r="BP15855" s="3"/>
    </row>
    <row r="15856" spans="1:68" x14ac:dyDescent="0.25">
      <c r="A15856" s="1"/>
      <c r="B15856" s="2"/>
      <c r="BJ15856" s="3"/>
      <c r="BL15856" s="3"/>
      <c r="BN15856" s="3"/>
      <c r="BP15856" s="3"/>
    </row>
    <row r="15857" spans="1:68" x14ac:dyDescent="0.25">
      <c r="A15857" s="1"/>
      <c r="B15857" s="2"/>
      <c r="BJ15857" s="3"/>
      <c r="BL15857" s="3"/>
      <c r="BN15857" s="3"/>
      <c r="BP15857" s="3"/>
    </row>
    <row r="15858" spans="1:68" x14ac:dyDescent="0.25">
      <c r="A15858" s="1"/>
      <c r="B15858" s="2"/>
      <c r="BJ15858" s="3"/>
      <c r="BL15858" s="3"/>
      <c r="BN15858" s="3"/>
      <c r="BP15858" s="3"/>
    </row>
    <row r="15859" spans="1:68" x14ac:dyDescent="0.25">
      <c r="A15859" s="1"/>
      <c r="B15859" s="2"/>
      <c r="BJ15859" s="3"/>
      <c r="BL15859" s="3"/>
      <c r="BN15859" s="3"/>
      <c r="BP15859" s="3"/>
    </row>
    <row r="15860" spans="1:68" x14ac:dyDescent="0.25">
      <c r="A15860" s="1"/>
      <c r="B15860" s="2"/>
      <c r="BJ15860" s="3"/>
      <c r="BL15860" s="3"/>
      <c r="BN15860" s="3"/>
      <c r="BP15860" s="3"/>
    </row>
    <row r="15861" spans="1:68" x14ac:dyDescent="0.25">
      <c r="A15861" s="1"/>
      <c r="B15861" s="2"/>
      <c r="BJ15861" s="3"/>
      <c r="BL15861" s="3"/>
      <c r="BN15861" s="3"/>
      <c r="BP15861" s="3"/>
    </row>
    <row r="15862" spans="1:68" x14ac:dyDescent="0.25">
      <c r="A15862" s="1"/>
      <c r="B15862" s="2"/>
      <c r="BJ15862" s="3"/>
      <c r="BL15862" s="3"/>
      <c r="BN15862" s="3"/>
      <c r="BP15862" s="3"/>
    </row>
    <row r="15863" spans="1:68" x14ac:dyDescent="0.25">
      <c r="A15863" s="1"/>
      <c r="B15863" s="2"/>
      <c r="BJ15863" s="3"/>
      <c r="BL15863" s="3"/>
      <c r="BN15863" s="3"/>
      <c r="BP15863" s="3"/>
    </row>
    <row r="15864" spans="1:68" x14ac:dyDescent="0.25">
      <c r="A15864" s="1"/>
      <c r="B15864" s="2"/>
      <c r="BJ15864" s="3"/>
      <c r="BL15864" s="3"/>
      <c r="BN15864" s="3"/>
      <c r="BP15864" s="3"/>
    </row>
    <row r="15865" spans="1:68" x14ac:dyDescent="0.25">
      <c r="A15865" s="1"/>
      <c r="B15865" s="2"/>
      <c r="BJ15865" s="3"/>
      <c r="BL15865" s="3"/>
      <c r="BN15865" s="3"/>
      <c r="BP15865" s="3"/>
    </row>
    <row r="15866" spans="1:68" x14ac:dyDescent="0.25">
      <c r="A15866" s="1"/>
      <c r="B15866" s="2"/>
      <c r="BJ15866" s="3"/>
      <c r="BL15866" s="3"/>
      <c r="BN15866" s="3"/>
      <c r="BP15866" s="3"/>
    </row>
    <row r="15867" spans="1:68" x14ac:dyDescent="0.25">
      <c r="A15867" s="1"/>
      <c r="B15867" s="2"/>
      <c r="BJ15867" s="3"/>
      <c r="BL15867" s="3"/>
      <c r="BN15867" s="3"/>
      <c r="BP15867" s="3"/>
    </row>
    <row r="15868" spans="1:68" x14ac:dyDescent="0.25">
      <c r="A15868" s="1"/>
      <c r="B15868" s="2"/>
      <c r="BJ15868" s="3"/>
      <c r="BL15868" s="3"/>
      <c r="BN15868" s="3"/>
      <c r="BP15868" s="3"/>
    </row>
    <row r="15869" spans="1:68" x14ac:dyDescent="0.25">
      <c r="A15869" s="1"/>
      <c r="B15869" s="2"/>
      <c r="BJ15869" s="3"/>
      <c r="BL15869" s="3"/>
      <c r="BN15869" s="3"/>
      <c r="BP15869" s="3"/>
    </row>
    <row r="15870" spans="1:68" x14ac:dyDescent="0.25">
      <c r="A15870" s="1"/>
      <c r="B15870" s="2"/>
      <c r="BJ15870" s="3"/>
      <c r="BL15870" s="3"/>
      <c r="BN15870" s="3"/>
      <c r="BP15870" s="3"/>
    </row>
    <row r="15871" spans="1:68" x14ac:dyDescent="0.25">
      <c r="A15871" s="1"/>
      <c r="B15871" s="2"/>
      <c r="BJ15871" s="3"/>
      <c r="BL15871" s="3"/>
      <c r="BN15871" s="3"/>
      <c r="BP15871" s="3"/>
    </row>
    <row r="15872" spans="1:68" x14ac:dyDescent="0.25">
      <c r="A15872" s="1"/>
      <c r="B15872" s="2"/>
      <c r="BJ15872" s="3"/>
      <c r="BL15872" s="3"/>
      <c r="BN15872" s="3"/>
      <c r="BP15872" s="3"/>
    </row>
    <row r="15873" spans="1:68" x14ac:dyDescent="0.25">
      <c r="A15873" s="1"/>
      <c r="B15873" s="2"/>
      <c r="BJ15873" s="3"/>
      <c r="BL15873" s="3"/>
      <c r="BN15873" s="3"/>
      <c r="BP15873" s="3"/>
    </row>
    <row r="15874" spans="1:68" x14ac:dyDescent="0.25">
      <c r="A15874" s="1"/>
      <c r="B15874" s="2"/>
      <c r="BJ15874" s="3"/>
      <c r="BL15874" s="3"/>
      <c r="BN15874" s="3"/>
      <c r="BP15874" s="3"/>
    </row>
    <row r="15875" spans="1:68" x14ac:dyDescent="0.25">
      <c r="A15875" s="1"/>
      <c r="B15875" s="2"/>
      <c r="BJ15875" s="3"/>
      <c r="BL15875" s="3"/>
      <c r="BN15875" s="3"/>
      <c r="BP15875" s="3"/>
    </row>
    <row r="15876" spans="1:68" x14ac:dyDescent="0.25">
      <c r="A15876" s="1"/>
      <c r="B15876" s="2"/>
      <c r="BJ15876" s="3"/>
      <c r="BL15876" s="3"/>
      <c r="BN15876" s="3"/>
      <c r="BP15876" s="3"/>
    </row>
    <row r="15877" spans="1:68" x14ac:dyDescent="0.25">
      <c r="A15877" s="1"/>
      <c r="B15877" s="2"/>
      <c r="BJ15877" s="3"/>
      <c r="BL15877" s="3"/>
      <c r="BN15877" s="3"/>
      <c r="BP15877" s="3"/>
    </row>
    <row r="15878" spans="1:68" x14ac:dyDescent="0.25">
      <c r="A15878" s="1"/>
      <c r="B15878" s="2"/>
      <c r="BJ15878" s="3"/>
      <c r="BL15878" s="3"/>
      <c r="BN15878" s="3"/>
      <c r="BP15878" s="3"/>
    </row>
    <row r="15879" spans="1:68" x14ac:dyDescent="0.25">
      <c r="A15879" s="1"/>
      <c r="B15879" s="2"/>
      <c r="BJ15879" s="3"/>
      <c r="BL15879" s="3"/>
      <c r="BN15879" s="3"/>
      <c r="BP15879" s="3"/>
    </row>
    <row r="15880" spans="1:68" x14ac:dyDescent="0.25">
      <c r="A15880" s="1"/>
      <c r="B15880" s="2"/>
      <c r="BJ15880" s="3"/>
      <c r="BL15880" s="3"/>
      <c r="BN15880" s="3"/>
      <c r="BP15880" s="3"/>
    </row>
    <row r="15881" spans="1:68" x14ac:dyDescent="0.25">
      <c r="A15881" s="1"/>
      <c r="B15881" s="2"/>
      <c r="BJ15881" s="3"/>
      <c r="BL15881" s="3"/>
      <c r="BN15881" s="3"/>
      <c r="BP15881" s="3"/>
    </row>
    <row r="15882" spans="1:68" x14ac:dyDescent="0.25">
      <c r="A15882" s="1"/>
      <c r="B15882" s="2"/>
      <c r="BJ15882" s="3"/>
      <c r="BL15882" s="3"/>
      <c r="BN15882" s="3"/>
      <c r="BP15882" s="3"/>
    </row>
    <row r="15883" spans="1:68" x14ac:dyDescent="0.25">
      <c r="A15883" s="1"/>
      <c r="B15883" s="2"/>
      <c r="BJ15883" s="3"/>
      <c r="BL15883" s="3"/>
      <c r="BN15883" s="3"/>
      <c r="BP15883" s="3"/>
    </row>
    <row r="15884" spans="1:68" x14ac:dyDescent="0.25">
      <c r="A15884" s="1"/>
      <c r="B15884" s="2"/>
      <c r="BJ15884" s="3"/>
      <c r="BL15884" s="3"/>
      <c r="BN15884" s="3"/>
      <c r="BP15884" s="3"/>
    </row>
    <row r="15885" spans="1:68" x14ac:dyDescent="0.25">
      <c r="A15885" s="1"/>
      <c r="B15885" s="2"/>
      <c r="BJ15885" s="3"/>
      <c r="BL15885" s="3"/>
      <c r="BN15885" s="3"/>
      <c r="BP15885" s="3"/>
    </row>
    <row r="15886" spans="1:68" x14ac:dyDescent="0.25">
      <c r="A15886" s="1"/>
      <c r="B15886" s="2"/>
      <c r="BJ15886" s="3"/>
      <c r="BL15886" s="3"/>
      <c r="BN15886" s="3"/>
      <c r="BP15886" s="3"/>
    </row>
    <row r="15887" spans="1:68" x14ac:dyDescent="0.25">
      <c r="A15887" s="1"/>
      <c r="B15887" s="2"/>
      <c r="BJ15887" s="3"/>
      <c r="BL15887" s="3"/>
      <c r="BN15887" s="3"/>
      <c r="BP15887" s="3"/>
    </row>
    <row r="15888" spans="1:68" x14ac:dyDescent="0.25">
      <c r="A15888" s="1"/>
      <c r="B15888" s="2"/>
      <c r="BJ15888" s="3"/>
      <c r="BL15888" s="3"/>
      <c r="BN15888" s="3"/>
      <c r="BP15888" s="3"/>
    </row>
    <row r="15889" spans="1:68" x14ac:dyDescent="0.25">
      <c r="A15889" s="1"/>
      <c r="B15889" s="2"/>
      <c r="BJ15889" s="3"/>
      <c r="BL15889" s="3"/>
      <c r="BN15889" s="3"/>
      <c r="BP15889" s="3"/>
    </row>
    <row r="15890" spans="1:68" x14ac:dyDescent="0.25">
      <c r="A15890" s="1"/>
      <c r="B15890" s="2"/>
      <c r="BJ15890" s="3"/>
      <c r="BL15890" s="3"/>
      <c r="BN15890" s="3"/>
      <c r="BP15890" s="3"/>
    </row>
    <row r="15891" spans="1:68" x14ac:dyDescent="0.25">
      <c r="A15891" s="1"/>
      <c r="B15891" s="2"/>
      <c r="BJ15891" s="3"/>
      <c r="BL15891" s="3"/>
      <c r="BN15891" s="3"/>
      <c r="BP15891" s="3"/>
    </row>
    <row r="15892" spans="1:68" x14ac:dyDescent="0.25">
      <c r="A15892" s="1"/>
      <c r="B15892" s="2"/>
      <c r="BJ15892" s="3"/>
      <c r="BL15892" s="3"/>
      <c r="BN15892" s="3"/>
      <c r="BP15892" s="3"/>
    </row>
    <row r="15893" spans="1:68" x14ac:dyDescent="0.25">
      <c r="A15893" s="1"/>
      <c r="B15893" s="2"/>
      <c r="BJ15893" s="3"/>
      <c r="BL15893" s="3"/>
      <c r="BN15893" s="3"/>
      <c r="BP15893" s="3"/>
    </row>
    <row r="15894" spans="1:68" x14ac:dyDescent="0.25">
      <c r="A15894" s="1"/>
      <c r="B15894" s="2"/>
      <c r="BJ15894" s="3"/>
      <c r="BL15894" s="3"/>
      <c r="BN15894" s="3"/>
      <c r="BP15894" s="3"/>
    </row>
    <row r="15895" spans="1:68" x14ac:dyDescent="0.25">
      <c r="A15895" s="1"/>
      <c r="B15895" s="2"/>
      <c r="BJ15895" s="3"/>
      <c r="BL15895" s="3"/>
      <c r="BN15895" s="3"/>
      <c r="BP15895" s="3"/>
    </row>
    <row r="15896" spans="1:68" x14ac:dyDescent="0.25">
      <c r="A15896" s="1"/>
      <c r="B15896" s="2"/>
      <c r="BJ15896" s="3"/>
      <c r="BL15896" s="3"/>
      <c r="BN15896" s="3"/>
      <c r="BP15896" s="3"/>
    </row>
    <row r="15897" spans="1:68" x14ac:dyDescent="0.25">
      <c r="A15897" s="1"/>
      <c r="B15897" s="2"/>
      <c r="BJ15897" s="3"/>
      <c r="BL15897" s="3"/>
      <c r="BN15897" s="3"/>
      <c r="BP15897" s="3"/>
    </row>
    <row r="15898" spans="1:68" x14ac:dyDescent="0.25">
      <c r="A15898" s="1"/>
      <c r="B15898" s="2"/>
      <c r="BJ15898" s="3"/>
      <c r="BL15898" s="3"/>
      <c r="BN15898" s="3"/>
      <c r="BP15898" s="3"/>
    </row>
    <row r="15899" spans="1:68" x14ac:dyDescent="0.25">
      <c r="A15899" s="1"/>
      <c r="B15899" s="2"/>
      <c r="BJ15899" s="3"/>
      <c r="BL15899" s="3"/>
      <c r="BN15899" s="3"/>
      <c r="BP15899" s="3"/>
    </row>
    <row r="15900" spans="1:68" x14ac:dyDescent="0.25">
      <c r="A15900" s="1"/>
      <c r="B15900" s="2"/>
      <c r="BJ15900" s="3"/>
      <c r="BL15900" s="3"/>
      <c r="BN15900" s="3"/>
      <c r="BP15900" s="3"/>
    </row>
    <row r="15901" spans="1:68" x14ac:dyDescent="0.25">
      <c r="A15901" s="1"/>
      <c r="B15901" s="2"/>
      <c r="BJ15901" s="3"/>
      <c r="BL15901" s="3"/>
      <c r="BN15901" s="3"/>
      <c r="BP15901" s="3"/>
    </row>
    <row r="15902" spans="1:68" x14ac:dyDescent="0.25">
      <c r="A15902" s="1"/>
      <c r="B15902" s="2"/>
      <c r="BJ15902" s="3"/>
      <c r="BL15902" s="3"/>
      <c r="BN15902" s="3"/>
      <c r="BP15902" s="3"/>
    </row>
    <row r="15903" spans="1:68" x14ac:dyDescent="0.25">
      <c r="A15903" s="1"/>
      <c r="B15903" s="2"/>
      <c r="BJ15903" s="3"/>
      <c r="BL15903" s="3"/>
      <c r="BN15903" s="3"/>
      <c r="BP15903" s="3"/>
    </row>
    <row r="15904" spans="1:68" x14ac:dyDescent="0.25">
      <c r="A15904" s="1"/>
      <c r="B15904" s="2"/>
      <c r="BJ15904" s="3"/>
      <c r="BL15904" s="3"/>
      <c r="BN15904" s="3"/>
      <c r="BP15904" s="3"/>
    </row>
    <row r="15905" spans="1:68" x14ac:dyDescent="0.25">
      <c r="A15905" s="1"/>
      <c r="B15905" s="2"/>
      <c r="BJ15905" s="3"/>
      <c r="BL15905" s="3"/>
      <c r="BN15905" s="3"/>
      <c r="BP15905" s="3"/>
    </row>
    <row r="15906" spans="1:68" x14ac:dyDescent="0.25">
      <c r="A15906" s="1"/>
      <c r="B15906" s="2"/>
      <c r="BJ15906" s="3"/>
      <c r="BL15906" s="3"/>
      <c r="BN15906" s="3"/>
      <c r="BP15906" s="3"/>
    </row>
    <row r="15907" spans="1:68" x14ac:dyDescent="0.25">
      <c r="A15907" s="1"/>
      <c r="B15907" s="2"/>
      <c r="BJ15907" s="3"/>
      <c r="BL15907" s="3"/>
      <c r="BN15907" s="3"/>
      <c r="BP15907" s="3"/>
    </row>
    <row r="15908" spans="1:68" x14ac:dyDescent="0.25">
      <c r="A15908" s="1"/>
      <c r="B15908" s="2"/>
      <c r="BJ15908" s="3"/>
      <c r="BL15908" s="3"/>
      <c r="BN15908" s="3"/>
      <c r="BP15908" s="3"/>
    </row>
    <row r="15909" spans="1:68" x14ac:dyDescent="0.25">
      <c r="A15909" s="1"/>
      <c r="B15909" s="2"/>
      <c r="BJ15909" s="3"/>
      <c r="BL15909" s="3"/>
      <c r="BN15909" s="3"/>
      <c r="BP15909" s="3"/>
    </row>
    <row r="15910" spans="1:68" x14ac:dyDescent="0.25">
      <c r="A15910" s="1"/>
      <c r="B15910" s="2"/>
      <c r="BJ15910" s="3"/>
      <c r="BL15910" s="3"/>
      <c r="BN15910" s="3"/>
      <c r="BP15910" s="3"/>
    </row>
    <row r="15911" spans="1:68" x14ac:dyDescent="0.25">
      <c r="A15911" s="1"/>
      <c r="B15911" s="2"/>
      <c r="BJ15911" s="3"/>
      <c r="BL15911" s="3"/>
      <c r="BN15911" s="3"/>
      <c r="BP15911" s="3"/>
    </row>
    <row r="15912" spans="1:68" x14ac:dyDescent="0.25">
      <c r="A15912" s="1"/>
      <c r="B15912" s="2"/>
      <c r="BJ15912" s="3"/>
      <c r="BL15912" s="3"/>
      <c r="BN15912" s="3"/>
      <c r="BP15912" s="3"/>
    </row>
    <row r="15913" spans="1:68" x14ac:dyDescent="0.25">
      <c r="A15913" s="1"/>
      <c r="B15913" s="2"/>
      <c r="BJ15913" s="3"/>
      <c r="BL15913" s="3"/>
      <c r="BN15913" s="3"/>
      <c r="BP15913" s="3"/>
    </row>
    <row r="15914" spans="1:68" x14ac:dyDescent="0.25">
      <c r="A15914" s="1"/>
      <c r="B15914" s="2"/>
      <c r="BJ15914" s="3"/>
      <c r="BL15914" s="3"/>
      <c r="BN15914" s="3"/>
      <c r="BP15914" s="3"/>
    </row>
    <row r="15915" spans="1:68" x14ac:dyDescent="0.25">
      <c r="A15915" s="1"/>
      <c r="B15915" s="2"/>
      <c r="BJ15915" s="3"/>
      <c r="BL15915" s="3"/>
      <c r="BN15915" s="3"/>
      <c r="BP15915" s="3"/>
    </row>
    <row r="15916" spans="1:68" x14ac:dyDescent="0.25">
      <c r="A15916" s="1"/>
      <c r="B15916" s="2"/>
      <c r="BJ15916" s="3"/>
      <c r="BL15916" s="3"/>
      <c r="BN15916" s="3"/>
      <c r="BP15916" s="3"/>
    </row>
    <row r="15917" spans="1:68" x14ac:dyDescent="0.25">
      <c r="A15917" s="1"/>
      <c r="B15917" s="2"/>
      <c r="BJ15917" s="3"/>
      <c r="BL15917" s="3"/>
      <c r="BN15917" s="3"/>
      <c r="BP15917" s="3"/>
    </row>
    <row r="15918" spans="1:68" x14ac:dyDescent="0.25">
      <c r="A15918" s="1"/>
      <c r="B15918" s="2"/>
      <c r="BJ15918" s="3"/>
      <c r="BL15918" s="3"/>
      <c r="BN15918" s="3"/>
      <c r="BP15918" s="3"/>
    </row>
    <row r="15919" spans="1:68" x14ac:dyDescent="0.25">
      <c r="A15919" s="1"/>
      <c r="B15919" s="2"/>
      <c r="BJ15919" s="3"/>
      <c r="BL15919" s="3"/>
      <c r="BN15919" s="3"/>
      <c r="BP15919" s="3"/>
    </row>
    <row r="15920" spans="1:68" x14ac:dyDescent="0.25">
      <c r="A15920" s="1"/>
      <c r="B15920" s="2"/>
      <c r="BJ15920" s="3"/>
      <c r="BL15920" s="3"/>
      <c r="BN15920" s="3"/>
      <c r="BP15920" s="3"/>
    </row>
    <row r="15921" spans="1:68" x14ac:dyDescent="0.25">
      <c r="A15921" s="1"/>
      <c r="B15921" s="2"/>
      <c r="BJ15921" s="3"/>
      <c r="BL15921" s="3"/>
      <c r="BN15921" s="3"/>
      <c r="BP15921" s="3"/>
    </row>
    <row r="15922" spans="1:68" x14ac:dyDescent="0.25">
      <c r="A15922" s="1"/>
      <c r="B15922" s="2"/>
      <c r="BJ15922" s="3"/>
      <c r="BL15922" s="3"/>
      <c r="BN15922" s="3"/>
      <c r="BP15922" s="3"/>
    </row>
    <row r="15923" spans="1:68" x14ac:dyDescent="0.25">
      <c r="A15923" s="1"/>
      <c r="B15923" s="2"/>
      <c r="BJ15923" s="3"/>
      <c r="BL15923" s="3"/>
      <c r="BN15923" s="3"/>
      <c r="BP15923" s="3"/>
    </row>
    <row r="15924" spans="1:68" x14ac:dyDescent="0.25">
      <c r="A15924" s="1"/>
      <c r="B15924" s="2"/>
      <c r="BJ15924" s="3"/>
      <c r="BL15924" s="3"/>
      <c r="BN15924" s="3"/>
      <c r="BP15924" s="3"/>
    </row>
    <row r="15925" spans="1:68" x14ac:dyDescent="0.25">
      <c r="A15925" s="1"/>
      <c r="B15925" s="2"/>
      <c r="BJ15925" s="3"/>
      <c r="BL15925" s="3"/>
      <c r="BN15925" s="3"/>
      <c r="BP15925" s="3"/>
    </row>
    <row r="15926" spans="1:68" x14ac:dyDescent="0.25">
      <c r="A15926" s="1"/>
      <c r="B15926" s="2"/>
      <c r="BJ15926" s="3"/>
      <c r="BL15926" s="3"/>
      <c r="BN15926" s="3"/>
      <c r="BP15926" s="3"/>
    </row>
    <row r="15927" spans="1:68" x14ac:dyDescent="0.25">
      <c r="A15927" s="1"/>
      <c r="B15927" s="2"/>
      <c r="BJ15927" s="3"/>
      <c r="BL15927" s="3"/>
      <c r="BN15927" s="3"/>
      <c r="BP15927" s="3"/>
    </row>
    <row r="15928" spans="1:68" x14ac:dyDescent="0.25">
      <c r="A15928" s="1"/>
      <c r="B15928" s="2"/>
      <c r="BJ15928" s="3"/>
      <c r="BL15928" s="3"/>
      <c r="BN15928" s="3"/>
      <c r="BP15928" s="3"/>
    </row>
    <row r="15929" spans="1:68" x14ac:dyDescent="0.25">
      <c r="A15929" s="1"/>
      <c r="B15929" s="2"/>
      <c r="BJ15929" s="3"/>
      <c r="BL15929" s="3"/>
      <c r="BN15929" s="3"/>
      <c r="BP15929" s="3"/>
    </row>
    <row r="15930" spans="1:68" x14ac:dyDescent="0.25">
      <c r="A15930" s="1"/>
      <c r="B15930" s="2"/>
      <c r="BJ15930" s="3"/>
      <c r="BL15930" s="3"/>
      <c r="BN15930" s="3"/>
      <c r="BP15930" s="3"/>
    </row>
    <row r="15931" spans="1:68" x14ac:dyDescent="0.25">
      <c r="A15931" s="1"/>
      <c r="B15931" s="2"/>
      <c r="BJ15931" s="3"/>
      <c r="BL15931" s="3"/>
      <c r="BN15931" s="3"/>
      <c r="BP15931" s="3"/>
    </row>
    <row r="15932" spans="1:68" x14ac:dyDescent="0.25">
      <c r="A15932" s="1"/>
      <c r="B15932" s="2"/>
      <c r="BJ15932" s="3"/>
      <c r="BL15932" s="3"/>
      <c r="BN15932" s="3"/>
      <c r="BP15932" s="3"/>
    </row>
    <row r="15933" spans="1:68" x14ac:dyDescent="0.25">
      <c r="A15933" s="1"/>
      <c r="B15933" s="2"/>
      <c r="BJ15933" s="3"/>
      <c r="BL15933" s="3"/>
      <c r="BN15933" s="3"/>
      <c r="BP15933" s="3"/>
    </row>
    <row r="15934" spans="1:68" x14ac:dyDescent="0.25">
      <c r="A15934" s="1"/>
      <c r="B15934" s="2"/>
      <c r="BJ15934" s="3"/>
      <c r="BL15934" s="3"/>
      <c r="BN15934" s="3"/>
      <c r="BP15934" s="3"/>
    </row>
    <row r="15935" spans="1:68" x14ac:dyDescent="0.25">
      <c r="A15935" s="1"/>
      <c r="B15935" s="2"/>
      <c r="BJ15935" s="3"/>
      <c r="BL15935" s="3"/>
      <c r="BN15935" s="3"/>
      <c r="BP15935" s="3"/>
    </row>
    <row r="15936" spans="1:68" x14ac:dyDescent="0.25">
      <c r="A15936" s="1"/>
      <c r="B15936" s="2"/>
      <c r="BJ15936" s="3"/>
      <c r="BL15936" s="3"/>
      <c r="BN15936" s="3"/>
      <c r="BP15936" s="3"/>
    </row>
    <row r="15937" spans="1:68" x14ac:dyDescent="0.25">
      <c r="A15937" s="1"/>
      <c r="B15937" s="2"/>
      <c r="BJ15937" s="3"/>
      <c r="BL15937" s="3"/>
      <c r="BN15937" s="3"/>
      <c r="BP15937" s="3"/>
    </row>
    <row r="15938" spans="1:68" x14ac:dyDescent="0.25">
      <c r="A15938" s="1"/>
      <c r="B15938" s="2"/>
      <c r="BJ15938" s="3"/>
      <c r="BL15938" s="3"/>
      <c r="BN15938" s="3"/>
      <c r="BP15938" s="3"/>
    </row>
    <row r="15939" spans="1:68" x14ac:dyDescent="0.25">
      <c r="A15939" s="1"/>
      <c r="B15939" s="2"/>
      <c r="BJ15939" s="3"/>
      <c r="BL15939" s="3"/>
      <c r="BN15939" s="3"/>
      <c r="BP15939" s="3"/>
    </row>
    <row r="15940" spans="1:68" x14ac:dyDescent="0.25">
      <c r="A15940" s="1"/>
      <c r="B15940" s="2"/>
      <c r="BJ15940" s="3"/>
      <c r="BL15940" s="3"/>
      <c r="BN15940" s="3"/>
      <c r="BP15940" s="3"/>
    </row>
    <row r="15941" spans="1:68" x14ac:dyDescent="0.25">
      <c r="A15941" s="1"/>
      <c r="B15941" s="2"/>
      <c r="BJ15941" s="3"/>
      <c r="BL15941" s="3"/>
      <c r="BN15941" s="3"/>
      <c r="BP15941" s="3"/>
    </row>
    <row r="15942" spans="1:68" x14ac:dyDescent="0.25">
      <c r="A15942" s="1"/>
      <c r="B15942" s="2"/>
      <c r="BJ15942" s="3"/>
      <c r="BL15942" s="3"/>
      <c r="BN15942" s="3"/>
      <c r="BP15942" s="3"/>
    </row>
    <row r="15943" spans="1:68" x14ac:dyDescent="0.25">
      <c r="A15943" s="1"/>
      <c r="B15943" s="2"/>
      <c r="BJ15943" s="3"/>
      <c r="BL15943" s="3"/>
      <c r="BN15943" s="3"/>
      <c r="BP15943" s="3"/>
    </row>
    <row r="15944" spans="1:68" x14ac:dyDescent="0.25">
      <c r="A15944" s="1"/>
      <c r="B15944" s="2"/>
      <c r="BJ15944" s="3"/>
      <c r="BL15944" s="3"/>
      <c r="BN15944" s="3"/>
      <c r="BP15944" s="3"/>
    </row>
    <row r="15945" spans="1:68" x14ac:dyDescent="0.25">
      <c r="A15945" s="1"/>
      <c r="B15945" s="2"/>
      <c r="BJ15945" s="3"/>
      <c r="BL15945" s="3"/>
      <c r="BN15945" s="3"/>
      <c r="BP15945" s="3"/>
    </row>
    <row r="15946" spans="1:68" x14ac:dyDescent="0.25">
      <c r="A15946" s="1"/>
      <c r="B15946" s="2"/>
      <c r="BJ15946" s="3"/>
      <c r="BL15946" s="3"/>
      <c r="BN15946" s="3"/>
      <c r="BP15946" s="3"/>
    </row>
    <row r="15947" spans="1:68" x14ac:dyDescent="0.25">
      <c r="A15947" s="1"/>
      <c r="B15947" s="2"/>
      <c r="BJ15947" s="3"/>
      <c r="BL15947" s="3"/>
      <c r="BN15947" s="3"/>
      <c r="BP15947" s="3"/>
    </row>
    <row r="15948" spans="1:68" x14ac:dyDescent="0.25">
      <c r="A15948" s="1"/>
      <c r="B15948" s="2"/>
      <c r="BJ15948" s="3"/>
      <c r="BL15948" s="3"/>
      <c r="BN15948" s="3"/>
      <c r="BP15948" s="3"/>
    </row>
    <row r="15949" spans="1:68" x14ac:dyDescent="0.25">
      <c r="A15949" s="1"/>
      <c r="B15949" s="2"/>
      <c r="BJ15949" s="3"/>
      <c r="BL15949" s="3"/>
      <c r="BN15949" s="3"/>
      <c r="BP15949" s="3"/>
    </row>
    <row r="15950" spans="1:68" x14ac:dyDescent="0.25">
      <c r="A15950" s="1"/>
      <c r="B15950" s="2"/>
      <c r="BJ15950" s="3"/>
      <c r="BL15950" s="3"/>
      <c r="BN15950" s="3"/>
      <c r="BP15950" s="3"/>
    </row>
    <row r="15951" spans="1:68" x14ac:dyDescent="0.25">
      <c r="A15951" s="1"/>
      <c r="B15951" s="2"/>
      <c r="BJ15951" s="3"/>
      <c r="BL15951" s="3"/>
      <c r="BN15951" s="3"/>
      <c r="BP15951" s="3"/>
    </row>
    <row r="15952" spans="1:68" x14ac:dyDescent="0.25">
      <c r="A15952" s="1"/>
      <c r="B15952" s="2"/>
      <c r="BJ15952" s="3"/>
      <c r="BL15952" s="3"/>
      <c r="BN15952" s="3"/>
      <c r="BP15952" s="3"/>
    </row>
    <row r="15953" spans="1:68" x14ac:dyDescent="0.25">
      <c r="A15953" s="1"/>
      <c r="B15953" s="2"/>
      <c r="BJ15953" s="3"/>
      <c r="BL15953" s="3"/>
      <c r="BN15953" s="3"/>
      <c r="BP15953" s="3"/>
    </row>
    <row r="15954" spans="1:68" x14ac:dyDescent="0.25">
      <c r="A15954" s="1"/>
      <c r="B15954" s="2"/>
      <c r="BJ15954" s="3"/>
      <c r="BL15954" s="3"/>
      <c r="BN15954" s="3"/>
      <c r="BP15954" s="3"/>
    </row>
    <row r="15955" spans="1:68" x14ac:dyDescent="0.25">
      <c r="A15955" s="1"/>
      <c r="B15955" s="2"/>
      <c r="BJ15955" s="3"/>
      <c r="BL15955" s="3"/>
      <c r="BN15955" s="3"/>
      <c r="BP15955" s="3"/>
    </row>
    <row r="15956" spans="1:68" x14ac:dyDescent="0.25">
      <c r="A15956" s="1"/>
      <c r="B15956" s="2"/>
      <c r="BJ15956" s="3"/>
      <c r="BL15956" s="3"/>
      <c r="BN15956" s="3"/>
      <c r="BP15956" s="3"/>
    </row>
    <row r="15957" spans="1:68" x14ac:dyDescent="0.25">
      <c r="A15957" s="1"/>
      <c r="B15957" s="2"/>
      <c r="BJ15957" s="3"/>
      <c r="BL15957" s="3"/>
      <c r="BN15957" s="3"/>
      <c r="BP15957" s="3"/>
    </row>
    <row r="15958" spans="1:68" x14ac:dyDescent="0.25">
      <c r="A15958" s="1"/>
      <c r="B15958" s="2"/>
      <c r="BJ15958" s="3"/>
      <c r="BL15958" s="3"/>
      <c r="BN15958" s="3"/>
      <c r="BP15958" s="3"/>
    </row>
    <row r="15959" spans="1:68" x14ac:dyDescent="0.25">
      <c r="A15959" s="1"/>
      <c r="B15959" s="2"/>
      <c r="BJ15959" s="3"/>
      <c r="BL15959" s="3"/>
      <c r="BN15959" s="3"/>
      <c r="BP15959" s="3"/>
    </row>
    <row r="15960" spans="1:68" x14ac:dyDescent="0.25">
      <c r="A15960" s="1"/>
      <c r="B15960" s="2"/>
      <c r="BJ15960" s="3"/>
      <c r="BL15960" s="3"/>
      <c r="BN15960" s="3"/>
      <c r="BP15960" s="3"/>
    </row>
    <row r="15961" spans="1:68" x14ac:dyDescent="0.25">
      <c r="A15961" s="1"/>
      <c r="B15961" s="2"/>
      <c r="BJ15961" s="3"/>
      <c r="BL15961" s="3"/>
      <c r="BN15961" s="3"/>
      <c r="BP15961" s="3"/>
    </row>
    <row r="15962" spans="1:68" x14ac:dyDescent="0.25">
      <c r="A15962" s="1"/>
      <c r="B15962" s="2"/>
      <c r="BJ15962" s="3"/>
      <c r="BL15962" s="3"/>
      <c r="BN15962" s="3"/>
      <c r="BP15962" s="3"/>
    </row>
    <row r="15963" spans="1:68" x14ac:dyDescent="0.25">
      <c r="A15963" s="1"/>
      <c r="B15963" s="2"/>
      <c r="BJ15963" s="3"/>
      <c r="BL15963" s="3"/>
      <c r="BN15963" s="3"/>
      <c r="BP15963" s="3"/>
    </row>
    <row r="15964" spans="1:68" x14ac:dyDescent="0.25">
      <c r="A15964" s="1"/>
      <c r="B15964" s="2"/>
      <c r="BJ15964" s="3"/>
      <c r="BL15964" s="3"/>
      <c r="BN15964" s="3"/>
      <c r="BP15964" s="3"/>
    </row>
    <row r="15965" spans="1:68" x14ac:dyDescent="0.25">
      <c r="A15965" s="1"/>
      <c r="B15965" s="2"/>
      <c r="BJ15965" s="3"/>
      <c r="BL15965" s="3"/>
      <c r="BN15965" s="3"/>
      <c r="BP15965" s="3"/>
    </row>
    <row r="15966" spans="1:68" x14ac:dyDescent="0.25">
      <c r="A15966" s="1"/>
      <c r="B15966" s="2"/>
      <c r="BJ15966" s="3"/>
      <c r="BL15966" s="3"/>
      <c r="BN15966" s="3"/>
      <c r="BP15966" s="3"/>
    </row>
    <row r="15967" spans="1:68" x14ac:dyDescent="0.25">
      <c r="A15967" s="1"/>
      <c r="B15967" s="2"/>
      <c r="BJ15967" s="3"/>
      <c r="BL15967" s="3"/>
      <c r="BN15967" s="3"/>
      <c r="BP15967" s="3"/>
    </row>
    <row r="15968" spans="1:68" x14ac:dyDescent="0.25">
      <c r="A15968" s="1"/>
      <c r="B15968" s="2"/>
      <c r="BJ15968" s="3"/>
      <c r="BL15968" s="3"/>
      <c r="BN15968" s="3"/>
      <c r="BP15968" s="3"/>
    </row>
    <row r="15969" spans="1:68" x14ac:dyDescent="0.25">
      <c r="A15969" s="1"/>
      <c r="B15969" s="2"/>
      <c r="BJ15969" s="3"/>
      <c r="BL15969" s="3"/>
      <c r="BN15969" s="3"/>
      <c r="BP15969" s="3"/>
    </row>
    <row r="15970" spans="1:68" x14ac:dyDescent="0.25">
      <c r="A15970" s="1"/>
      <c r="B15970" s="2"/>
      <c r="BJ15970" s="3"/>
      <c r="BL15970" s="3"/>
      <c r="BN15970" s="3"/>
      <c r="BP15970" s="3"/>
    </row>
    <row r="15971" spans="1:68" x14ac:dyDescent="0.25">
      <c r="A15971" s="1"/>
      <c r="B15971" s="2"/>
      <c r="BJ15971" s="3"/>
      <c r="BL15971" s="3"/>
      <c r="BN15971" s="3"/>
      <c r="BP15971" s="3"/>
    </row>
    <row r="15972" spans="1:68" x14ac:dyDescent="0.25">
      <c r="A15972" s="1"/>
      <c r="B15972" s="2"/>
      <c r="BJ15972" s="3"/>
      <c r="BL15972" s="3"/>
      <c r="BN15972" s="3"/>
      <c r="BP15972" s="3"/>
    </row>
    <row r="15973" spans="1:68" x14ac:dyDescent="0.25">
      <c r="A15973" s="1"/>
      <c r="B15973" s="2"/>
      <c r="BJ15973" s="3"/>
      <c r="BL15973" s="3"/>
      <c r="BN15973" s="3"/>
      <c r="BP15973" s="3"/>
    </row>
    <row r="15974" spans="1:68" x14ac:dyDescent="0.25">
      <c r="A15974" s="1"/>
      <c r="B15974" s="2"/>
      <c r="BJ15974" s="3"/>
      <c r="BL15974" s="3"/>
      <c r="BN15974" s="3"/>
      <c r="BP15974" s="3"/>
    </row>
    <row r="15975" spans="1:68" x14ac:dyDescent="0.25">
      <c r="A15975" s="1"/>
      <c r="B15975" s="2"/>
      <c r="BJ15975" s="3"/>
      <c r="BL15975" s="3"/>
      <c r="BN15975" s="3"/>
      <c r="BP15975" s="3"/>
    </row>
    <row r="15976" spans="1:68" x14ac:dyDescent="0.25">
      <c r="A15976" s="1"/>
      <c r="B15976" s="2"/>
      <c r="BJ15976" s="3"/>
      <c r="BL15976" s="3"/>
      <c r="BN15976" s="3"/>
      <c r="BP15976" s="3"/>
    </row>
    <row r="15977" spans="1:68" x14ac:dyDescent="0.25">
      <c r="A15977" s="1"/>
      <c r="B15977" s="2"/>
      <c r="BJ15977" s="3"/>
      <c r="BL15977" s="3"/>
      <c r="BN15977" s="3"/>
      <c r="BP15977" s="3"/>
    </row>
    <row r="15978" spans="1:68" x14ac:dyDescent="0.25">
      <c r="A15978" s="1"/>
      <c r="B15978" s="2"/>
      <c r="BJ15978" s="3"/>
      <c r="BL15978" s="3"/>
      <c r="BN15978" s="3"/>
      <c r="BP15978" s="3"/>
    </row>
    <row r="15979" spans="1:68" x14ac:dyDescent="0.25">
      <c r="A15979" s="1"/>
      <c r="B15979" s="2"/>
      <c r="BJ15979" s="3"/>
      <c r="BL15979" s="3"/>
      <c r="BN15979" s="3"/>
      <c r="BP15979" s="3"/>
    </row>
    <row r="15980" spans="1:68" x14ac:dyDescent="0.25">
      <c r="A15980" s="1"/>
      <c r="B15980" s="2"/>
      <c r="BJ15980" s="3"/>
      <c r="BL15980" s="3"/>
      <c r="BN15980" s="3"/>
      <c r="BP15980" s="3"/>
    </row>
    <row r="15981" spans="1:68" x14ac:dyDescent="0.25">
      <c r="A15981" s="1"/>
      <c r="B15981" s="2"/>
      <c r="BJ15981" s="3"/>
      <c r="BL15981" s="3"/>
      <c r="BN15981" s="3"/>
      <c r="BP15981" s="3"/>
    </row>
    <row r="15982" spans="1:68" x14ac:dyDescent="0.25">
      <c r="A15982" s="1"/>
      <c r="B15982" s="2"/>
      <c r="BJ15982" s="3"/>
      <c r="BL15982" s="3"/>
      <c r="BN15982" s="3"/>
      <c r="BP15982" s="3"/>
    </row>
    <row r="15983" spans="1:68" x14ac:dyDescent="0.25">
      <c r="A15983" s="1"/>
      <c r="B15983" s="2"/>
      <c r="BJ15983" s="3"/>
      <c r="BL15983" s="3"/>
      <c r="BN15983" s="3"/>
      <c r="BP15983" s="3"/>
    </row>
    <row r="15984" spans="1:68" x14ac:dyDescent="0.25">
      <c r="A15984" s="1"/>
      <c r="B15984" s="2"/>
      <c r="BJ15984" s="3"/>
      <c r="BL15984" s="3"/>
      <c r="BN15984" s="3"/>
      <c r="BP15984" s="3"/>
    </row>
    <row r="15985" spans="1:68" x14ac:dyDescent="0.25">
      <c r="A15985" s="1"/>
      <c r="B15985" s="2"/>
      <c r="BJ15985" s="3"/>
      <c r="BL15985" s="3"/>
      <c r="BN15985" s="3"/>
      <c r="BP15985" s="3"/>
    </row>
    <row r="15986" spans="1:68" x14ac:dyDescent="0.25">
      <c r="A15986" s="1"/>
      <c r="B15986" s="2"/>
      <c r="BJ15986" s="3"/>
      <c r="BL15986" s="3"/>
      <c r="BN15986" s="3"/>
      <c r="BP15986" s="3"/>
    </row>
    <row r="15987" spans="1:68" x14ac:dyDescent="0.25">
      <c r="A15987" s="1"/>
      <c r="B15987" s="2"/>
      <c r="BJ15987" s="3"/>
      <c r="BL15987" s="3"/>
      <c r="BN15987" s="3"/>
      <c r="BP15987" s="3"/>
    </row>
    <row r="15988" spans="1:68" x14ac:dyDescent="0.25">
      <c r="A15988" s="1"/>
      <c r="B15988" s="2"/>
      <c r="BJ15988" s="3"/>
      <c r="BL15988" s="3"/>
      <c r="BN15988" s="3"/>
      <c r="BP15988" s="3"/>
    </row>
    <row r="15989" spans="1:68" x14ac:dyDescent="0.25">
      <c r="A15989" s="1"/>
      <c r="B15989" s="2"/>
      <c r="BJ15989" s="3"/>
      <c r="BL15989" s="3"/>
      <c r="BN15989" s="3"/>
      <c r="BP15989" s="3"/>
    </row>
    <row r="15990" spans="1:68" x14ac:dyDescent="0.25">
      <c r="A15990" s="1"/>
      <c r="B15990" s="2"/>
      <c r="BJ15990" s="3"/>
      <c r="BL15990" s="3"/>
      <c r="BN15990" s="3"/>
      <c r="BP15990" s="3"/>
    </row>
    <row r="15991" spans="1:68" x14ac:dyDescent="0.25">
      <c r="A15991" s="1"/>
      <c r="B15991" s="2"/>
      <c r="BJ15991" s="3"/>
      <c r="BL15991" s="3"/>
      <c r="BN15991" s="3"/>
      <c r="BP15991" s="3"/>
    </row>
    <row r="15992" spans="1:68" x14ac:dyDescent="0.25">
      <c r="A15992" s="1"/>
      <c r="B15992" s="2"/>
      <c r="BJ15992" s="3"/>
      <c r="BL15992" s="3"/>
      <c r="BN15992" s="3"/>
      <c r="BP15992" s="3"/>
    </row>
    <row r="15993" spans="1:68" x14ac:dyDescent="0.25">
      <c r="A15993" s="1"/>
      <c r="B15993" s="2"/>
      <c r="BJ15993" s="3"/>
      <c r="BL15993" s="3"/>
      <c r="BN15993" s="3"/>
      <c r="BP15993" s="3"/>
    </row>
    <row r="15994" spans="1:68" x14ac:dyDescent="0.25">
      <c r="A15994" s="1"/>
      <c r="B15994" s="2"/>
      <c r="BJ15994" s="3"/>
      <c r="BL15994" s="3"/>
      <c r="BN15994" s="3"/>
      <c r="BP15994" s="3"/>
    </row>
    <row r="15995" spans="1:68" x14ac:dyDescent="0.25">
      <c r="A15995" s="1"/>
      <c r="B15995" s="2"/>
      <c r="BJ15995" s="3"/>
      <c r="BL15995" s="3"/>
      <c r="BN15995" s="3"/>
      <c r="BP15995" s="3"/>
    </row>
    <row r="15996" spans="1:68" x14ac:dyDescent="0.25">
      <c r="A15996" s="1"/>
      <c r="B15996" s="2"/>
      <c r="BJ15996" s="3"/>
      <c r="BL15996" s="3"/>
      <c r="BN15996" s="3"/>
      <c r="BP15996" s="3"/>
    </row>
    <row r="15997" spans="1:68" x14ac:dyDescent="0.25">
      <c r="A15997" s="1"/>
      <c r="B15997" s="2"/>
      <c r="BJ15997" s="3"/>
      <c r="BL15997" s="3"/>
      <c r="BN15997" s="3"/>
      <c r="BP15997" s="3"/>
    </row>
    <row r="15998" spans="1:68" x14ac:dyDescent="0.25">
      <c r="A15998" s="1"/>
      <c r="B15998" s="2"/>
      <c r="BJ15998" s="3"/>
      <c r="BL15998" s="3"/>
      <c r="BN15998" s="3"/>
      <c r="BP15998" s="3"/>
    </row>
    <row r="15999" spans="1:68" x14ac:dyDescent="0.25">
      <c r="A15999" s="1"/>
      <c r="B15999" s="2"/>
      <c r="BJ15999" s="3"/>
      <c r="BL15999" s="3"/>
      <c r="BN15999" s="3"/>
      <c r="BP15999" s="3"/>
    </row>
    <row r="16000" spans="1:68" x14ac:dyDescent="0.25">
      <c r="A16000" s="1"/>
      <c r="B16000" s="2"/>
      <c r="BJ16000" s="3"/>
      <c r="BL16000" s="3"/>
      <c r="BN16000" s="3"/>
      <c r="BP16000" s="3"/>
    </row>
    <row r="16001" spans="1:68" x14ac:dyDescent="0.25">
      <c r="A16001" s="1"/>
      <c r="B16001" s="2"/>
      <c r="BJ16001" s="3"/>
      <c r="BL16001" s="3"/>
      <c r="BN16001" s="3"/>
      <c r="BP16001" s="3"/>
    </row>
    <row r="16002" spans="1:68" x14ac:dyDescent="0.25">
      <c r="A16002" s="1"/>
      <c r="B16002" s="2"/>
      <c r="BJ16002" s="3"/>
      <c r="BL16002" s="3"/>
      <c r="BN16002" s="3"/>
      <c r="BP16002" s="3"/>
    </row>
    <row r="16003" spans="1:68" x14ac:dyDescent="0.25">
      <c r="A16003" s="1"/>
      <c r="B16003" s="2"/>
      <c r="BJ16003" s="3"/>
      <c r="BL16003" s="3"/>
      <c r="BN16003" s="3"/>
      <c r="BP16003" s="3"/>
    </row>
    <row r="16004" spans="1:68" x14ac:dyDescent="0.25">
      <c r="A16004" s="1"/>
      <c r="B16004" s="2"/>
      <c r="BJ16004" s="3"/>
      <c r="BL16004" s="3"/>
      <c r="BN16004" s="3"/>
      <c r="BP16004" s="3"/>
    </row>
    <row r="16005" spans="1:68" x14ac:dyDescent="0.25">
      <c r="A16005" s="1"/>
      <c r="B16005" s="2"/>
      <c r="BJ16005" s="3"/>
      <c r="BL16005" s="3"/>
      <c r="BN16005" s="3"/>
      <c r="BP16005" s="3"/>
    </row>
    <row r="16006" spans="1:68" x14ac:dyDescent="0.25">
      <c r="A16006" s="1"/>
      <c r="B16006" s="2"/>
      <c r="BJ16006" s="3"/>
      <c r="BL16006" s="3"/>
      <c r="BN16006" s="3"/>
      <c r="BP16006" s="3"/>
    </row>
    <row r="16007" spans="1:68" x14ac:dyDescent="0.25">
      <c r="A16007" s="1"/>
      <c r="B16007" s="2"/>
      <c r="BJ16007" s="3"/>
      <c r="BL16007" s="3"/>
      <c r="BN16007" s="3"/>
      <c r="BP16007" s="3"/>
    </row>
    <row r="16008" spans="1:68" x14ac:dyDescent="0.25">
      <c r="A16008" s="1"/>
      <c r="B16008" s="2"/>
      <c r="BJ16008" s="3"/>
      <c r="BL16008" s="3"/>
      <c r="BN16008" s="3"/>
      <c r="BP16008" s="3"/>
    </row>
    <row r="16009" spans="1:68" x14ac:dyDescent="0.25">
      <c r="A16009" s="1"/>
      <c r="B16009" s="2"/>
      <c r="BJ16009" s="3"/>
      <c r="BL16009" s="3"/>
      <c r="BN16009" s="3"/>
      <c r="BP16009" s="3"/>
    </row>
    <row r="16010" spans="1:68" x14ac:dyDescent="0.25">
      <c r="A16010" s="1"/>
      <c r="B16010" s="2"/>
      <c r="BJ16010" s="3"/>
      <c r="BL16010" s="3"/>
      <c r="BN16010" s="3"/>
      <c r="BP16010" s="3"/>
    </row>
    <row r="16011" spans="1:68" x14ac:dyDescent="0.25">
      <c r="A16011" s="1"/>
      <c r="B16011" s="2"/>
      <c r="BJ16011" s="3"/>
      <c r="BL16011" s="3"/>
      <c r="BN16011" s="3"/>
      <c r="BP16011" s="3"/>
    </row>
    <row r="16012" spans="1:68" x14ac:dyDescent="0.25">
      <c r="A16012" s="1"/>
      <c r="B16012" s="2"/>
      <c r="BJ16012" s="3"/>
      <c r="BL16012" s="3"/>
      <c r="BN16012" s="3"/>
      <c r="BP16012" s="3"/>
    </row>
    <row r="16013" spans="1:68" x14ac:dyDescent="0.25">
      <c r="A16013" s="1"/>
      <c r="B16013" s="2"/>
      <c r="BJ16013" s="3"/>
      <c r="BL16013" s="3"/>
      <c r="BN16013" s="3"/>
      <c r="BP16013" s="3"/>
    </row>
    <row r="16014" spans="1:68" x14ac:dyDescent="0.25">
      <c r="A16014" s="1"/>
      <c r="B16014" s="2"/>
      <c r="BJ16014" s="3"/>
      <c r="BL16014" s="3"/>
      <c r="BN16014" s="3"/>
      <c r="BP16014" s="3"/>
    </row>
    <row r="16015" spans="1:68" x14ac:dyDescent="0.25">
      <c r="A16015" s="1"/>
      <c r="B16015" s="2"/>
      <c r="BJ16015" s="3"/>
      <c r="BL16015" s="3"/>
      <c r="BN16015" s="3"/>
      <c r="BP16015" s="3"/>
    </row>
    <row r="16016" spans="1:68" x14ac:dyDescent="0.25">
      <c r="A16016" s="1"/>
      <c r="B16016" s="2"/>
      <c r="BJ16016" s="3"/>
      <c r="BL16016" s="3"/>
      <c r="BN16016" s="3"/>
      <c r="BP16016" s="3"/>
    </row>
    <row r="16017" spans="1:68" x14ac:dyDescent="0.25">
      <c r="A16017" s="1"/>
      <c r="B16017" s="2"/>
      <c r="BJ16017" s="3"/>
      <c r="BL16017" s="3"/>
      <c r="BN16017" s="3"/>
      <c r="BP16017" s="3"/>
    </row>
    <row r="16018" spans="1:68" x14ac:dyDescent="0.25">
      <c r="A16018" s="1"/>
      <c r="B16018" s="2"/>
      <c r="BJ16018" s="3"/>
      <c r="BL16018" s="3"/>
      <c r="BN16018" s="3"/>
      <c r="BP16018" s="3"/>
    </row>
    <row r="16019" spans="1:68" x14ac:dyDescent="0.25">
      <c r="A16019" s="1"/>
      <c r="B16019" s="2"/>
      <c r="BJ16019" s="3"/>
      <c r="BL16019" s="3"/>
      <c r="BN16019" s="3"/>
      <c r="BP16019" s="3"/>
    </row>
    <row r="16020" spans="1:68" x14ac:dyDescent="0.25">
      <c r="A16020" s="1"/>
      <c r="B16020" s="2"/>
      <c r="BJ16020" s="3"/>
      <c r="BL16020" s="3"/>
      <c r="BN16020" s="3"/>
      <c r="BP16020" s="3"/>
    </row>
    <row r="16021" spans="1:68" x14ac:dyDescent="0.25">
      <c r="A16021" s="1"/>
      <c r="B16021" s="2"/>
      <c r="BJ16021" s="3"/>
      <c r="BL16021" s="3"/>
      <c r="BN16021" s="3"/>
      <c r="BP16021" s="3"/>
    </row>
    <row r="16022" spans="1:68" x14ac:dyDescent="0.25">
      <c r="A16022" s="1"/>
      <c r="B16022" s="2"/>
      <c r="BJ16022" s="3"/>
      <c r="BL16022" s="3"/>
      <c r="BN16022" s="3"/>
      <c r="BP16022" s="3"/>
    </row>
    <row r="16023" spans="1:68" x14ac:dyDescent="0.25">
      <c r="A16023" s="1"/>
      <c r="B16023" s="2"/>
      <c r="BJ16023" s="3"/>
      <c r="BL16023" s="3"/>
      <c r="BN16023" s="3"/>
      <c r="BP16023" s="3"/>
    </row>
    <row r="16024" spans="1:68" x14ac:dyDescent="0.25">
      <c r="A16024" s="1"/>
      <c r="B16024" s="2"/>
      <c r="BJ16024" s="3"/>
      <c r="BL16024" s="3"/>
      <c r="BN16024" s="3"/>
      <c r="BP16024" s="3"/>
    </row>
    <row r="16025" spans="1:68" x14ac:dyDescent="0.25">
      <c r="A16025" s="1"/>
      <c r="B16025" s="2"/>
      <c r="BJ16025" s="3"/>
      <c r="BL16025" s="3"/>
      <c r="BN16025" s="3"/>
      <c r="BP16025" s="3"/>
    </row>
    <row r="16026" spans="1:68" x14ac:dyDescent="0.25">
      <c r="A16026" s="1"/>
      <c r="B16026" s="2"/>
      <c r="BJ16026" s="3"/>
      <c r="BL16026" s="3"/>
      <c r="BN16026" s="3"/>
      <c r="BP16026" s="3"/>
    </row>
    <row r="16027" spans="1:68" x14ac:dyDescent="0.25">
      <c r="A16027" s="1"/>
      <c r="B16027" s="2"/>
      <c r="BJ16027" s="3"/>
      <c r="BL16027" s="3"/>
      <c r="BN16027" s="3"/>
      <c r="BP16027" s="3"/>
    </row>
    <row r="16028" spans="1:68" x14ac:dyDescent="0.25">
      <c r="A16028" s="1"/>
      <c r="B16028" s="2"/>
      <c r="BJ16028" s="3"/>
      <c r="BL16028" s="3"/>
      <c r="BN16028" s="3"/>
      <c r="BP16028" s="3"/>
    </row>
    <row r="16029" spans="1:68" x14ac:dyDescent="0.25">
      <c r="A16029" s="1"/>
      <c r="B16029" s="2"/>
      <c r="BJ16029" s="3"/>
      <c r="BL16029" s="3"/>
      <c r="BN16029" s="3"/>
      <c r="BP16029" s="3"/>
    </row>
    <row r="16030" spans="1:68" x14ac:dyDescent="0.25">
      <c r="A16030" s="1"/>
      <c r="B16030" s="2"/>
      <c r="BJ16030" s="3"/>
      <c r="BL16030" s="3"/>
      <c r="BN16030" s="3"/>
      <c r="BP16030" s="3"/>
    </row>
    <row r="16031" spans="1:68" x14ac:dyDescent="0.25">
      <c r="A16031" s="1"/>
      <c r="B16031" s="2"/>
      <c r="BJ16031" s="3"/>
      <c r="BL16031" s="3"/>
      <c r="BN16031" s="3"/>
      <c r="BP16031" s="3"/>
    </row>
    <row r="16032" spans="1:68" x14ac:dyDescent="0.25">
      <c r="A16032" s="1"/>
      <c r="B16032" s="2"/>
      <c r="BJ16032" s="3"/>
      <c r="BL16032" s="3"/>
      <c r="BN16032" s="3"/>
      <c r="BP16032" s="3"/>
    </row>
    <row r="16033" spans="1:68" x14ac:dyDescent="0.25">
      <c r="A16033" s="1"/>
      <c r="B16033" s="2"/>
      <c r="BJ16033" s="3"/>
      <c r="BL16033" s="3"/>
      <c r="BN16033" s="3"/>
      <c r="BP16033" s="3"/>
    </row>
    <row r="16034" spans="1:68" x14ac:dyDescent="0.25">
      <c r="A16034" s="1"/>
      <c r="B16034" s="2"/>
      <c r="BJ16034" s="3"/>
      <c r="BL16034" s="3"/>
      <c r="BN16034" s="3"/>
      <c r="BP16034" s="3"/>
    </row>
    <row r="16035" spans="1:68" x14ac:dyDescent="0.25">
      <c r="A16035" s="1"/>
      <c r="B16035" s="2"/>
      <c r="BJ16035" s="3"/>
      <c r="BL16035" s="3"/>
      <c r="BN16035" s="3"/>
      <c r="BP16035" s="3"/>
    </row>
    <row r="16036" spans="1:68" x14ac:dyDescent="0.25">
      <c r="A16036" s="1"/>
      <c r="B16036" s="2"/>
      <c r="BJ16036" s="3"/>
      <c r="BL16036" s="3"/>
      <c r="BN16036" s="3"/>
      <c r="BP16036" s="3"/>
    </row>
    <row r="16037" spans="1:68" x14ac:dyDescent="0.25">
      <c r="A16037" s="1"/>
      <c r="B16037" s="2"/>
      <c r="BJ16037" s="3"/>
      <c r="BL16037" s="3"/>
      <c r="BN16037" s="3"/>
      <c r="BP16037" s="3"/>
    </row>
    <row r="16038" spans="1:68" x14ac:dyDescent="0.25">
      <c r="A16038" s="1"/>
      <c r="B16038" s="2"/>
      <c r="BJ16038" s="3"/>
      <c r="BL16038" s="3"/>
      <c r="BN16038" s="3"/>
      <c r="BP16038" s="3"/>
    </row>
    <row r="16039" spans="1:68" x14ac:dyDescent="0.25">
      <c r="A16039" s="1"/>
      <c r="B16039" s="2"/>
      <c r="BJ16039" s="3"/>
      <c r="BL16039" s="3"/>
      <c r="BN16039" s="3"/>
      <c r="BP16039" s="3"/>
    </row>
    <row r="16040" spans="1:68" x14ac:dyDescent="0.25">
      <c r="A16040" s="1"/>
      <c r="B16040" s="2"/>
      <c r="BJ16040" s="3"/>
      <c r="BL16040" s="3"/>
      <c r="BN16040" s="3"/>
      <c r="BP16040" s="3"/>
    </row>
    <row r="16041" spans="1:68" x14ac:dyDescent="0.25">
      <c r="A16041" s="1"/>
      <c r="B16041" s="2"/>
      <c r="BJ16041" s="3"/>
      <c r="BL16041" s="3"/>
      <c r="BN16041" s="3"/>
      <c r="BP16041" s="3"/>
    </row>
    <row r="16042" spans="1:68" x14ac:dyDescent="0.25">
      <c r="A16042" s="1"/>
      <c r="B16042" s="2"/>
      <c r="BJ16042" s="3"/>
      <c r="BL16042" s="3"/>
      <c r="BN16042" s="3"/>
      <c r="BP16042" s="3"/>
    </row>
    <row r="16043" spans="1:68" x14ac:dyDescent="0.25">
      <c r="A16043" s="1"/>
      <c r="B16043" s="2"/>
      <c r="BJ16043" s="3"/>
      <c r="BL16043" s="3"/>
      <c r="BN16043" s="3"/>
      <c r="BP16043" s="3"/>
    </row>
    <row r="16044" spans="1:68" x14ac:dyDescent="0.25">
      <c r="A16044" s="1"/>
      <c r="B16044" s="2"/>
      <c r="BJ16044" s="3"/>
      <c r="BL16044" s="3"/>
      <c r="BN16044" s="3"/>
      <c r="BP16044" s="3"/>
    </row>
    <row r="16045" spans="1:68" x14ac:dyDescent="0.25">
      <c r="A16045" s="1"/>
      <c r="B16045" s="2"/>
      <c r="BJ16045" s="3"/>
      <c r="BL16045" s="3"/>
      <c r="BN16045" s="3"/>
      <c r="BP16045" s="3"/>
    </row>
    <row r="16046" spans="1:68" x14ac:dyDescent="0.25">
      <c r="A16046" s="1"/>
      <c r="B16046" s="2"/>
      <c r="BJ16046" s="3"/>
      <c r="BL16046" s="3"/>
      <c r="BN16046" s="3"/>
      <c r="BP16046" s="3"/>
    </row>
    <row r="16047" spans="1:68" x14ac:dyDescent="0.25">
      <c r="A16047" s="1"/>
      <c r="B16047" s="2"/>
      <c r="BJ16047" s="3"/>
      <c r="BL16047" s="3"/>
      <c r="BN16047" s="3"/>
      <c r="BP16047" s="3"/>
    </row>
    <row r="16048" spans="1:68" x14ac:dyDescent="0.25">
      <c r="A16048" s="1"/>
      <c r="B16048" s="2"/>
      <c r="BJ16048" s="3"/>
      <c r="BL16048" s="3"/>
      <c r="BN16048" s="3"/>
      <c r="BP16048" s="3"/>
    </row>
    <row r="16049" spans="1:68" x14ac:dyDescent="0.25">
      <c r="A16049" s="1"/>
      <c r="B16049" s="2"/>
      <c r="BJ16049" s="3"/>
      <c r="BL16049" s="3"/>
      <c r="BN16049" s="3"/>
      <c r="BP16049" s="3"/>
    </row>
    <row r="16050" spans="1:68" x14ac:dyDescent="0.25">
      <c r="A16050" s="1"/>
      <c r="B16050" s="2"/>
      <c r="BJ16050" s="3"/>
      <c r="BL16050" s="3"/>
      <c r="BN16050" s="3"/>
      <c r="BP16050" s="3"/>
    </row>
    <row r="16051" spans="1:68" x14ac:dyDescent="0.25">
      <c r="A16051" s="1"/>
      <c r="B16051" s="2"/>
      <c r="BJ16051" s="3"/>
      <c r="BL16051" s="3"/>
      <c r="BN16051" s="3"/>
      <c r="BP16051" s="3"/>
    </row>
    <row r="16052" spans="1:68" x14ac:dyDescent="0.25">
      <c r="A16052" s="1"/>
      <c r="B16052" s="2"/>
      <c r="BJ16052" s="3"/>
      <c r="BL16052" s="3"/>
      <c r="BN16052" s="3"/>
      <c r="BP16052" s="3"/>
    </row>
    <row r="16053" spans="1:68" x14ac:dyDescent="0.25">
      <c r="A16053" s="1"/>
      <c r="B16053" s="2"/>
      <c r="BJ16053" s="3"/>
      <c r="BL16053" s="3"/>
      <c r="BN16053" s="3"/>
      <c r="BP16053" s="3"/>
    </row>
    <row r="16054" spans="1:68" x14ac:dyDescent="0.25">
      <c r="A16054" s="1"/>
      <c r="B16054" s="2"/>
      <c r="BJ16054" s="3"/>
      <c r="BL16054" s="3"/>
      <c r="BN16054" s="3"/>
      <c r="BP16054" s="3"/>
    </row>
    <row r="16055" spans="1:68" x14ac:dyDescent="0.25">
      <c r="A16055" s="1"/>
      <c r="B16055" s="2"/>
      <c r="BJ16055" s="3"/>
      <c r="BL16055" s="3"/>
      <c r="BN16055" s="3"/>
      <c r="BP16055" s="3"/>
    </row>
    <row r="16056" spans="1:68" x14ac:dyDescent="0.25">
      <c r="A16056" s="1"/>
      <c r="B16056" s="2"/>
      <c r="BJ16056" s="3"/>
      <c r="BL16056" s="3"/>
      <c r="BN16056" s="3"/>
      <c r="BP16056" s="3"/>
    </row>
    <row r="16057" spans="1:68" x14ac:dyDescent="0.25">
      <c r="A16057" s="1"/>
      <c r="B16057" s="2"/>
      <c r="BJ16057" s="3"/>
      <c r="BL16057" s="3"/>
      <c r="BN16057" s="3"/>
      <c r="BP16057" s="3"/>
    </row>
    <row r="16058" spans="1:68" x14ac:dyDescent="0.25">
      <c r="A16058" s="1"/>
      <c r="B16058" s="2"/>
      <c r="BJ16058" s="3"/>
      <c r="BL16058" s="3"/>
      <c r="BN16058" s="3"/>
      <c r="BP16058" s="3"/>
    </row>
    <row r="16059" spans="1:68" x14ac:dyDescent="0.25">
      <c r="A16059" s="1"/>
      <c r="B16059" s="2"/>
      <c r="BJ16059" s="3"/>
      <c r="BL16059" s="3"/>
      <c r="BN16059" s="3"/>
      <c r="BP16059" s="3"/>
    </row>
    <row r="16060" spans="1:68" x14ac:dyDescent="0.25">
      <c r="A16060" s="1"/>
      <c r="B16060" s="2"/>
      <c r="BJ16060" s="3"/>
      <c r="BL16060" s="3"/>
      <c r="BN16060" s="3"/>
      <c r="BP16060" s="3"/>
    </row>
    <row r="16061" spans="1:68" x14ac:dyDescent="0.25">
      <c r="A16061" s="1"/>
      <c r="B16061" s="2"/>
      <c r="BJ16061" s="3"/>
      <c r="BL16061" s="3"/>
      <c r="BN16061" s="3"/>
      <c r="BP16061" s="3"/>
    </row>
    <row r="16062" spans="1:68" x14ac:dyDescent="0.25">
      <c r="A16062" s="1"/>
      <c r="B16062" s="2"/>
      <c r="BJ16062" s="3"/>
      <c r="BL16062" s="3"/>
      <c r="BN16062" s="3"/>
      <c r="BP16062" s="3"/>
    </row>
    <row r="16063" spans="1:68" x14ac:dyDescent="0.25">
      <c r="A16063" s="1"/>
      <c r="B16063" s="2"/>
      <c r="BJ16063" s="3"/>
      <c r="BL16063" s="3"/>
      <c r="BN16063" s="3"/>
      <c r="BP16063" s="3"/>
    </row>
    <row r="16064" spans="1:68" x14ac:dyDescent="0.25">
      <c r="A16064" s="1"/>
      <c r="B16064" s="2"/>
      <c r="BJ16064" s="3"/>
      <c r="BL16064" s="3"/>
      <c r="BN16064" s="3"/>
      <c r="BP16064" s="3"/>
    </row>
    <row r="16065" spans="1:68" x14ac:dyDescent="0.25">
      <c r="A16065" s="1"/>
      <c r="B16065" s="2"/>
      <c r="BJ16065" s="3"/>
      <c r="BL16065" s="3"/>
      <c r="BN16065" s="3"/>
      <c r="BP16065" s="3"/>
    </row>
    <row r="16066" spans="1:68" x14ac:dyDescent="0.25">
      <c r="A16066" s="1"/>
      <c r="B16066" s="2"/>
      <c r="BJ16066" s="3"/>
      <c r="BL16066" s="3"/>
      <c r="BN16066" s="3"/>
      <c r="BP16066" s="3"/>
    </row>
    <row r="16067" spans="1:68" x14ac:dyDescent="0.25">
      <c r="A16067" s="1"/>
      <c r="B16067" s="2"/>
      <c r="BJ16067" s="3"/>
      <c r="BL16067" s="3"/>
      <c r="BN16067" s="3"/>
      <c r="BP16067" s="3"/>
    </row>
    <row r="16068" spans="1:68" x14ac:dyDescent="0.25">
      <c r="A16068" s="1"/>
      <c r="B16068" s="2"/>
      <c r="BJ16068" s="3"/>
      <c r="BL16068" s="3"/>
      <c r="BN16068" s="3"/>
      <c r="BP16068" s="3"/>
    </row>
    <row r="16069" spans="1:68" x14ac:dyDescent="0.25">
      <c r="A16069" s="1"/>
      <c r="B16069" s="2"/>
      <c r="BJ16069" s="3"/>
      <c r="BL16069" s="3"/>
      <c r="BN16069" s="3"/>
      <c r="BP16069" s="3"/>
    </row>
    <row r="16070" spans="1:68" x14ac:dyDescent="0.25">
      <c r="A16070" s="1"/>
      <c r="B16070" s="2"/>
      <c r="BJ16070" s="3"/>
      <c r="BL16070" s="3"/>
      <c r="BN16070" s="3"/>
      <c r="BP16070" s="3"/>
    </row>
    <row r="16071" spans="1:68" x14ac:dyDescent="0.25">
      <c r="A16071" s="1"/>
      <c r="B16071" s="2"/>
      <c r="BJ16071" s="3"/>
      <c r="BL16071" s="3"/>
      <c r="BN16071" s="3"/>
      <c r="BP16071" s="3"/>
    </row>
    <row r="16072" spans="1:68" x14ac:dyDescent="0.25">
      <c r="A16072" s="1"/>
      <c r="B16072" s="2"/>
      <c r="BJ16072" s="3"/>
      <c r="BL16072" s="3"/>
      <c r="BN16072" s="3"/>
      <c r="BP16072" s="3"/>
    </row>
    <row r="16073" spans="1:68" x14ac:dyDescent="0.25">
      <c r="A16073" s="1"/>
      <c r="B16073" s="2"/>
      <c r="BJ16073" s="3"/>
      <c r="BL16073" s="3"/>
      <c r="BN16073" s="3"/>
      <c r="BP16073" s="3"/>
    </row>
    <row r="16074" spans="1:68" x14ac:dyDescent="0.25">
      <c r="A16074" s="1"/>
      <c r="B16074" s="2"/>
      <c r="BJ16074" s="3"/>
      <c r="BL16074" s="3"/>
      <c r="BN16074" s="3"/>
      <c r="BP16074" s="3"/>
    </row>
    <row r="16075" spans="1:68" x14ac:dyDescent="0.25">
      <c r="A16075" s="1"/>
      <c r="B16075" s="2"/>
      <c r="BJ16075" s="3"/>
      <c r="BL16075" s="3"/>
      <c r="BN16075" s="3"/>
      <c r="BP16075" s="3"/>
    </row>
    <row r="16076" spans="1:68" x14ac:dyDescent="0.25">
      <c r="A16076" s="1"/>
      <c r="B16076" s="2"/>
      <c r="BJ16076" s="3"/>
      <c r="BL16076" s="3"/>
      <c r="BN16076" s="3"/>
      <c r="BP16076" s="3"/>
    </row>
    <row r="16077" spans="1:68" x14ac:dyDescent="0.25">
      <c r="A16077" s="1"/>
      <c r="B16077" s="2"/>
      <c r="BJ16077" s="3"/>
      <c r="BL16077" s="3"/>
      <c r="BN16077" s="3"/>
      <c r="BP16077" s="3"/>
    </row>
    <row r="16078" spans="1:68" x14ac:dyDescent="0.25">
      <c r="A16078" s="1"/>
      <c r="B16078" s="2"/>
      <c r="BJ16078" s="3"/>
      <c r="BL16078" s="3"/>
      <c r="BN16078" s="3"/>
      <c r="BP16078" s="3"/>
    </row>
    <row r="16079" spans="1:68" x14ac:dyDescent="0.25">
      <c r="A16079" s="1"/>
      <c r="B16079" s="2"/>
      <c r="BJ16079" s="3"/>
      <c r="BL16079" s="3"/>
      <c r="BN16079" s="3"/>
      <c r="BP16079" s="3"/>
    </row>
    <row r="16080" spans="1:68" x14ac:dyDescent="0.25">
      <c r="A16080" s="1"/>
      <c r="B16080" s="2"/>
      <c r="BJ16080" s="3"/>
      <c r="BL16080" s="3"/>
      <c r="BN16080" s="3"/>
      <c r="BP16080" s="3"/>
    </row>
    <row r="16081" spans="1:68" x14ac:dyDescent="0.25">
      <c r="A16081" s="1"/>
      <c r="B16081" s="2"/>
      <c r="BJ16081" s="3"/>
      <c r="BL16081" s="3"/>
      <c r="BN16081" s="3"/>
      <c r="BP16081" s="3"/>
    </row>
    <row r="16082" spans="1:68" x14ac:dyDescent="0.25">
      <c r="A16082" s="1"/>
      <c r="B16082" s="2"/>
      <c r="BJ16082" s="3"/>
      <c r="BL16082" s="3"/>
      <c r="BN16082" s="3"/>
      <c r="BP16082" s="3"/>
    </row>
    <row r="16083" spans="1:68" x14ac:dyDescent="0.25">
      <c r="A16083" s="1"/>
      <c r="B16083" s="2"/>
      <c r="BJ16083" s="3"/>
      <c r="BL16083" s="3"/>
      <c r="BN16083" s="3"/>
      <c r="BP16083" s="3"/>
    </row>
    <row r="16084" spans="1:68" x14ac:dyDescent="0.25">
      <c r="A16084" s="1"/>
      <c r="B16084" s="2"/>
      <c r="BJ16084" s="3"/>
      <c r="BL16084" s="3"/>
      <c r="BN16084" s="3"/>
      <c r="BP16084" s="3"/>
    </row>
    <row r="16085" spans="1:68" x14ac:dyDescent="0.25">
      <c r="A16085" s="1"/>
      <c r="B16085" s="2"/>
      <c r="BJ16085" s="3"/>
      <c r="BL16085" s="3"/>
      <c r="BN16085" s="3"/>
      <c r="BP16085" s="3"/>
    </row>
    <row r="16086" spans="1:68" x14ac:dyDescent="0.25">
      <c r="A16086" s="1"/>
      <c r="B16086" s="2"/>
      <c r="BJ16086" s="3"/>
      <c r="BL16086" s="3"/>
      <c r="BN16086" s="3"/>
      <c r="BP16086" s="3"/>
    </row>
    <row r="16087" spans="1:68" x14ac:dyDescent="0.25">
      <c r="A16087" s="1"/>
      <c r="B16087" s="2"/>
      <c r="BJ16087" s="3"/>
      <c r="BL16087" s="3"/>
      <c r="BN16087" s="3"/>
      <c r="BP16087" s="3"/>
    </row>
    <row r="16088" spans="1:68" x14ac:dyDescent="0.25">
      <c r="A16088" s="1"/>
      <c r="B16088" s="2"/>
      <c r="BJ16088" s="3"/>
      <c r="BL16088" s="3"/>
      <c r="BN16088" s="3"/>
      <c r="BP16088" s="3"/>
    </row>
    <row r="16089" spans="1:68" x14ac:dyDescent="0.25">
      <c r="A16089" s="1"/>
      <c r="B16089" s="2"/>
      <c r="BJ16089" s="3"/>
      <c r="BL16089" s="3"/>
      <c r="BN16089" s="3"/>
      <c r="BP16089" s="3"/>
    </row>
    <row r="16090" spans="1:68" x14ac:dyDescent="0.25">
      <c r="A16090" s="1"/>
      <c r="B16090" s="2"/>
      <c r="BJ16090" s="3"/>
      <c r="BL16090" s="3"/>
      <c r="BN16090" s="3"/>
      <c r="BP16090" s="3"/>
    </row>
    <row r="16091" spans="1:68" x14ac:dyDescent="0.25">
      <c r="A16091" s="1"/>
      <c r="B16091" s="2"/>
      <c r="BJ16091" s="3"/>
      <c r="BL16091" s="3"/>
      <c r="BN16091" s="3"/>
      <c r="BP16091" s="3"/>
    </row>
    <row r="16092" spans="1:68" x14ac:dyDescent="0.25">
      <c r="A16092" s="1"/>
      <c r="B16092" s="2"/>
      <c r="BJ16092" s="3"/>
      <c r="BL16092" s="3"/>
      <c r="BN16092" s="3"/>
      <c r="BP16092" s="3"/>
    </row>
    <row r="16093" spans="1:68" x14ac:dyDescent="0.25">
      <c r="A16093" s="1"/>
      <c r="B16093" s="2"/>
      <c r="BJ16093" s="3"/>
      <c r="BL16093" s="3"/>
      <c r="BN16093" s="3"/>
      <c r="BP16093" s="3"/>
    </row>
    <row r="16094" spans="1:68" x14ac:dyDescent="0.25">
      <c r="A16094" s="1"/>
      <c r="B16094" s="2"/>
      <c r="BJ16094" s="3"/>
      <c r="BL16094" s="3"/>
      <c r="BN16094" s="3"/>
      <c r="BP16094" s="3"/>
    </row>
    <row r="16095" spans="1:68" x14ac:dyDescent="0.25">
      <c r="A16095" s="1"/>
      <c r="B16095" s="2"/>
      <c r="BJ16095" s="3"/>
      <c r="BL16095" s="3"/>
      <c r="BN16095" s="3"/>
      <c r="BP16095" s="3"/>
    </row>
    <row r="16096" spans="1:68" x14ac:dyDescent="0.25">
      <c r="A16096" s="1"/>
      <c r="B16096" s="2"/>
      <c r="BJ16096" s="3"/>
      <c r="BL16096" s="3"/>
      <c r="BN16096" s="3"/>
      <c r="BP16096" s="3"/>
    </row>
    <row r="16097" spans="1:68" x14ac:dyDescent="0.25">
      <c r="A16097" s="1"/>
      <c r="B16097" s="2"/>
      <c r="BJ16097" s="3"/>
      <c r="BL16097" s="3"/>
      <c r="BN16097" s="3"/>
      <c r="BP16097" s="3"/>
    </row>
    <row r="16098" spans="1:68" x14ac:dyDescent="0.25">
      <c r="A16098" s="1"/>
      <c r="B16098" s="2"/>
      <c r="BJ16098" s="3"/>
      <c r="BL16098" s="3"/>
      <c r="BN16098" s="3"/>
      <c r="BP16098" s="3"/>
    </row>
    <row r="16099" spans="1:68" x14ac:dyDescent="0.25">
      <c r="A16099" s="1"/>
      <c r="B16099" s="2"/>
      <c r="BJ16099" s="3"/>
      <c r="BL16099" s="3"/>
      <c r="BN16099" s="3"/>
      <c r="BP16099" s="3"/>
    </row>
    <row r="16100" spans="1:68" x14ac:dyDescent="0.25">
      <c r="A16100" s="1"/>
      <c r="B16100" s="2"/>
      <c r="BJ16100" s="3"/>
      <c r="BL16100" s="3"/>
      <c r="BN16100" s="3"/>
      <c r="BP16100" s="3"/>
    </row>
    <row r="16101" spans="1:68" x14ac:dyDescent="0.25">
      <c r="A16101" s="1"/>
      <c r="B16101" s="2"/>
      <c r="BJ16101" s="3"/>
      <c r="BL16101" s="3"/>
      <c r="BN16101" s="3"/>
      <c r="BP16101" s="3"/>
    </row>
    <row r="16102" spans="1:68" x14ac:dyDescent="0.25">
      <c r="A16102" s="1"/>
      <c r="B16102" s="2"/>
      <c r="BJ16102" s="3"/>
      <c r="BL16102" s="3"/>
      <c r="BN16102" s="3"/>
      <c r="BP16102" s="3"/>
    </row>
    <row r="16103" spans="1:68" x14ac:dyDescent="0.25">
      <c r="A16103" s="1"/>
      <c r="B16103" s="2"/>
      <c r="BJ16103" s="3"/>
      <c r="BL16103" s="3"/>
      <c r="BN16103" s="3"/>
      <c r="BP16103" s="3"/>
    </row>
    <row r="16104" spans="1:68" x14ac:dyDescent="0.25">
      <c r="A16104" s="1"/>
      <c r="B16104" s="2"/>
      <c r="BJ16104" s="3"/>
      <c r="BL16104" s="3"/>
      <c r="BN16104" s="3"/>
      <c r="BP16104" s="3"/>
    </row>
    <row r="16105" spans="1:68" x14ac:dyDescent="0.25">
      <c r="A16105" s="1"/>
      <c r="B16105" s="2"/>
      <c r="BJ16105" s="3"/>
      <c r="BL16105" s="3"/>
      <c r="BN16105" s="3"/>
      <c r="BP16105" s="3"/>
    </row>
    <row r="16106" spans="1:68" x14ac:dyDescent="0.25">
      <c r="A16106" s="1"/>
      <c r="B16106" s="2"/>
      <c r="BJ16106" s="3"/>
      <c r="BL16106" s="3"/>
      <c r="BN16106" s="3"/>
      <c r="BP16106" s="3"/>
    </row>
    <row r="16107" spans="1:68" x14ac:dyDescent="0.25">
      <c r="A16107" s="1"/>
      <c r="B16107" s="2"/>
      <c r="BJ16107" s="3"/>
      <c r="BL16107" s="3"/>
      <c r="BN16107" s="3"/>
      <c r="BP16107" s="3"/>
    </row>
    <row r="16108" spans="1:68" x14ac:dyDescent="0.25">
      <c r="A16108" s="1"/>
      <c r="B16108" s="2"/>
      <c r="BJ16108" s="3"/>
      <c r="BL16108" s="3"/>
      <c r="BN16108" s="3"/>
      <c r="BP16108" s="3"/>
    </row>
    <row r="16109" spans="1:68" x14ac:dyDescent="0.25">
      <c r="A16109" s="1"/>
      <c r="B16109" s="2"/>
      <c r="BJ16109" s="3"/>
      <c r="BL16109" s="3"/>
      <c r="BN16109" s="3"/>
      <c r="BP16109" s="3"/>
    </row>
    <row r="16110" spans="1:68" x14ac:dyDescent="0.25">
      <c r="A16110" s="1"/>
      <c r="B16110" s="2"/>
      <c r="BJ16110" s="3"/>
      <c r="BL16110" s="3"/>
      <c r="BN16110" s="3"/>
      <c r="BP16110" s="3"/>
    </row>
    <row r="16111" spans="1:68" x14ac:dyDescent="0.25">
      <c r="A16111" s="1"/>
      <c r="B16111" s="2"/>
      <c r="BJ16111" s="3"/>
      <c r="BL16111" s="3"/>
      <c r="BN16111" s="3"/>
      <c r="BP16111" s="3"/>
    </row>
    <row r="16112" spans="1:68" x14ac:dyDescent="0.25">
      <c r="A16112" s="1"/>
      <c r="B16112" s="2"/>
      <c r="BJ16112" s="3"/>
      <c r="BL16112" s="3"/>
      <c r="BN16112" s="3"/>
      <c r="BP16112" s="3"/>
    </row>
    <row r="16113" spans="1:68" x14ac:dyDescent="0.25">
      <c r="A16113" s="1"/>
      <c r="B16113" s="2"/>
      <c r="BJ16113" s="3"/>
      <c r="BL16113" s="3"/>
      <c r="BN16113" s="3"/>
      <c r="BP16113" s="3"/>
    </row>
    <row r="16114" spans="1:68" x14ac:dyDescent="0.25">
      <c r="A16114" s="1"/>
      <c r="B16114" s="2"/>
      <c r="BJ16114" s="3"/>
      <c r="BL16114" s="3"/>
      <c r="BN16114" s="3"/>
      <c r="BP16114" s="3"/>
    </row>
    <row r="16115" spans="1:68" x14ac:dyDescent="0.25">
      <c r="A16115" s="1"/>
      <c r="B16115" s="2"/>
      <c r="BJ16115" s="3"/>
      <c r="BL16115" s="3"/>
      <c r="BN16115" s="3"/>
      <c r="BP16115" s="3"/>
    </row>
    <row r="16116" spans="1:68" x14ac:dyDescent="0.25">
      <c r="A16116" s="1"/>
      <c r="B16116" s="2"/>
      <c r="BJ16116" s="3"/>
      <c r="BL16116" s="3"/>
      <c r="BN16116" s="3"/>
      <c r="BP16116" s="3"/>
    </row>
    <row r="16117" spans="1:68" x14ac:dyDescent="0.25">
      <c r="A16117" s="1"/>
      <c r="B16117" s="2"/>
      <c r="BJ16117" s="3"/>
      <c r="BL16117" s="3"/>
      <c r="BN16117" s="3"/>
      <c r="BP16117" s="3"/>
    </row>
    <row r="16118" spans="1:68" x14ac:dyDescent="0.25">
      <c r="A16118" s="1"/>
      <c r="B16118" s="2"/>
      <c r="BJ16118" s="3"/>
      <c r="BL16118" s="3"/>
      <c r="BN16118" s="3"/>
      <c r="BP16118" s="3"/>
    </row>
    <row r="16119" spans="1:68" x14ac:dyDescent="0.25">
      <c r="A16119" s="1"/>
      <c r="B16119" s="2"/>
      <c r="BJ16119" s="3"/>
      <c r="BL16119" s="3"/>
      <c r="BN16119" s="3"/>
      <c r="BP16119" s="3"/>
    </row>
    <row r="16120" spans="1:68" x14ac:dyDescent="0.25">
      <c r="A16120" s="1"/>
      <c r="B16120" s="2"/>
      <c r="BJ16120" s="3"/>
      <c r="BL16120" s="3"/>
      <c r="BN16120" s="3"/>
      <c r="BP16120" s="3"/>
    </row>
    <row r="16121" spans="1:68" x14ac:dyDescent="0.25">
      <c r="A16121" s="1"/>
      <c r="B16121" s="2"/>
      <c r="BJ16121" s="3"/>
      <c r="BL16121" s="3"/>
      <c r="BN16121" s="3"/>
      <c r="BP16121" s="3"/>
    </row>
    <row r="16122" spans="1:68" x14ac:dyDescent="0.25">
      <c r="A16122" s="1"/>
      <c r="B16122" s="2"/>
      <c r="BJ16122" s="3"/>
      <c r="BL16122" s="3"/>
      <c r="BN16122" s="3"/>
      <c r="BP16122" s="3"/>
    </row>
    <row r="16123" spans="1:68" x14ac:dyDescent="0.25">
      <c r="A16123" s="1"/>
      <c r="B16123" s="2"/>
      <c r="BJ16123" s="3"/>
      <c r="BL16123" s="3"/>
      <c r="BN16123" s="3"/>
      <c r="BP16123" s="3"/>
    </row>
    <row r="16124" spans="1:68" x14ac:dyDescent="0.25">
      <c r="A16124" s="1"/>
      <c r="B16124" s="2"/>
      <c r="BJ16124" s="3"/>
      <c r="BL16124" s="3"/>
      <c r="BN16124" s="3"/>
      <c r="BP16124" s="3"/>
    </row>
    <row r="16125" spans="1:68" x14ac:dyDescent="0.25">
      <c r="A16125" s="1"/>
      <c r="B16125" s="2"/>
      <c r="BJ16125" s="3"/>
      <c r="BL16125" s="3"/>
      <c r="BN16125" s="3"/>
      <c r="BP16125" s="3"/>
    </row>
    <row r="16126" spans="1:68" x14ac:dyDescent="0.25">
      <c r="A16126" s="1"/>
      <c r="B16126" s="2"/>
      <c r="BJ16126" s="3"/>
      <c r="BL16126" s="3"/>
      <c r="BN16126" s="3"/>
      <c r="BP16126" s="3"/>
    </row>
    <row r="16127" spans="1:68" x14ac:dyDescent="0.25">
      <c r="A16127" s="1"/>
      <c r="B16127" s="2"/>
      <c r="BJ16127" s="3"/>
      <c r="BL16127" s="3"/>
      <c r="BN16127" s="3"/>
      <c r="BP16127" s="3"/>
    </row>
    <row r="16128" spans="1:68" x14ac:dyDescent="0.25">
      <c r="A16128" s="1"/>
      <c r="B16128" s="2"/>
      <c r="BJ16128" s="3"/>
      <c r="BL16128" s="3"/>
      <c r="BN16128" s="3"/>
      <c r="BP16128" s="3"/>
    </row>
    <row r="16129" spans="1:68" x14ac:dyDescent="0.25">
      <c r="A16129" s="1"/>
      <c r="B16129" s="2"/>
      <c r="BJ16129" s="3"/>
      <c r="BL16129" s="3"/>
      <c r="BN16129" s="3"/>
      <c r="BP16129" s="3"/>
    </row>
    <row r="16130" spans="1:68" x14ac:dyDescent="0.25">
      <c r="A16130" s="1"/>
      <c r="B16130" s="2"/>
      <c r="BJ16130" s="3"/>
      <c r="BL16130" s="3"/>
      <c r="BN16130" s="3"/>
      <c r="BP16130" s="3"/>
    </row>
    <row r="16131" spans="1:68" x14ac:dyDescent="0.25">
      <c r="A16131" s="1"/>
      <c r="B16131" s="2"/>
      <c r="BJ16131" s="3"/>
      <c r="BL16131" s="3"/>
      <c r="BN16131" s="3"/>
      <c r="BP16131" s="3"/>
    </row>
    <row r="16132" spans="1:68" x14ac:dyDescent="0.25">
      <c r="A16132" s="1"/>
      <c r="B16132" s="2"/>
      <c r="BJ16132" s="3"/>
      <c r="BL16132" s="3"/>
      <c r="BN16132" s="3"/>
      <c r="BP16132" s="3"/>
    </row>
    <row r="16133" spans="1:68" x14ac:dyDescent="0.25">
      <c r="A16133" s="1"/>
      <c r="B16133" s="2"/>
      <c r="BJ16133" s="3"/>
      <c r="BL16133" s="3"/>
      <c r="BN16133" s="3"/>
      <c r="BP16133" s="3"/>
    </row>
    <row r="16134" spans="1:68" x14ac:dyDescent="0.25">
      <c r="A16134" s="1"/>
      <c r="B16134" s="2"/>
      <c r="BJ16134" s="3"/>
      <c r="BL16134" s="3"/>
      <c r="BN16134" s="3"/>
      <c r="BP16134" s="3"/>
    </row>
    <row r="16135" spans="1:68" x14ac:dyDescent="0.25">
      <c r="A16135" s="1"/>
      <c r="B16135" s="2"/>
      <c r="BJ16135" s="3"/>
      <c r="BL16135" s="3"/>
      <c r="BN16135" s="3"/>
      <c r="BP16135" s="3"/>
    </row>
    <row r="16136" spans="1:68" x14ac:dyDescent="0.25">
      <c r="A16136" s="1"/>
      <c r="B16136" s="2"/>
      <c r="BJ16136" s="3"/>
      <c r="BL16136" s="3"/>
      <c r="BN16136" s="3"/>
      <c r="BP16136" s="3"/>
    </row>
    <row r="16137" spans="1:68" x14ac:dyDescent="0.25">
      <c r="A16137" s="1"/>
      <c r="B16137" s="2"/>
      <c r="BJ16137" s="3"/>
      <c r="BL16137" s="3"/>
      <c r="BN16137" s="3"/>
      <c r="BP16137" s="3"/>
    </row>
    <row r="16138" spans="1:68" x14ac:dyDescent="0.25">
      <c r="A16138" s="1"/>
      <c r="B16138" s="2"/>
      <c r="BJ16138" s="3"/>
      <c r="BL16138" s="3"/>
      <c r="BN16138" s="3"/>
      <c r="BP16138" s="3"/>
    </row>
    <row r="16139" spans="1:68" x14ac:dyDescent="0.25">
      <c r="A16139" s="1"/>
      <c r="B16139" s="2"/>
      <c r="BJ16139" s="3"/>
      <c r="BL16139" s="3"/>
      <c r="BN16139" s="3"/>
      <c r="BP16139" s="3"/>
    </row>
    <row r="16140" spans="1:68" x14ac:dyDescent="0.25">
      <c r="A16140" s="1"/>
      <c r="B16140" s="2"/>
      <c r="BJ16140" s="3"/>
      <c r="BL16140" s="3"/>
      <c r="BN16140" s="3"/>
      <c r="BP16140" s="3"/>
    </row>
    <row r="16141" spans="1:68" x14ac:dyDescent="0.25">
      <c r="A16141" s="1"/>
      <c r="B16141" s="2"/>
      <c r="BJ16141" s="3"/>
      <c r="BL16141" s="3"/>
      <c r="BN16141" s="3"/>
      <c r="BP16141" s="3"/>
    </row>
    <row r="16142" spans="1:68" x14ac:dyDescent="0.25">
      <c r="A16142" s="1"/>
      <c r="B16142" s="2"/>
      <c r="BJ16142" s="3"/>
      <c r="BL16142" s="3"/>
      <c r="BN16142" s="3"/>
      <c r="BP16142" s="3"/>
    </row>
    <row r="16143" spans="1:68" x14ac:dyDescent="0.25">
      <c r="A16143" s="1"/>
      <c r="B16143" s="2"/>
      <c r="BJ16143" s="3"/>
      <c r="BL16143" s="3"/>
      <c r="BN16143" s="3"/>
      <c r="BP16143" s="3"/>
    </row>
    <row r="16144" spans="1:68" x14ac:dyDescent="0.25">
      <c r="A16144" s="1"/>
      <c r="B16144" s="2"/>
      <c r="BJ16144" s="3"/>
      <c r="BL16144" s="3"/>
      <c r="BN16144" s="3"/>
      <c r="BP16144" s="3"/>
    </row>
    <row r="16145" spans="1:68" x14ac:dyDescent="0.25">
      <c r="A16145" s="1"/>
      <c r="B16145" s="2"/>
      <c r="BJ16145" s="3"/>
      <c r="BL16145" s="3"/>
      <c r="BN16145" s="3"/>
      <c r="BP16145" s="3"/>
    </row>
    <row r="16146" spans="1:68" x14ac:dyDescent="0.25">
      <c r="A16146" s="1"/>
      <c r="B16146" s="2"/>
      <c r="BJ16146" s="3"/>
      <c r="BL16146" s="3"/>
      <c r="BN16146" s="3"/>
      <c r="BP16146" s="3"/>
    </row>
    <row r="16147" spans="1:68" x14ac:dyDescent="0.25">
      <c r="A16147" s="1"/>
      <c r="B16147" s="2"/>
      <c r="BJ16147" s="3"/>
      <c r="BL16147" s="3"/>
      <c r="BN16147" s="3"/>
      <c r="BP16147" s="3"/>
    </row>
    <row r="16148" spans="1:68" x14ac:dyDescent="0.25">
      <c r="A16148" s="1"/>
      <c r="B16148" s="2"/>
      <c r="BJ16148" s="3"/>
      <c r="BL16148" s="3"/>
      <c r="BN16148" s="3"/>
      <c r="BP16148" s="3"/>
    </row>
    <row r="16149" spans="1:68" x14ac:dyDescent="0.25">
      <c r="A16149" s="1"/>
      <c r="B16149" s="2"/>
      <c r="BJ16149" s="3"/>
      <c r="BL16149" s="3"/>
      <c r="BN16149" s="3"/>
      <c r="BP16149" s="3"/>
    </row>
    <row r="16150" spans="1:68" x14ac:dyDescent="0.25">
      <c r="A16150" s="1"/>
      <c r="B16150" s="2"/>
      <c r="BJ16150" s="3"/>
      <c r="BL16150" s="3"/>
      <c r="BN16150" s="3"/>
      <c r="BP16150" s="3"/>
    </row>
    <row r="16151" spans="1:68" x14ac:dyDescent="0.25">
      <c r="A16151" s="1"/>
      <c r="B16151" s="2"/>
      <c r="BJ16151" s="3"/>
      <c r="BL16151" s="3"/>
      <c r="BN16151" s="3"/>
      <c r="BP16151" s="3"/>
    </row>
    <row r="16152" spans="1:68" x14ac:dyDescent="0.25">
      <c r="A16152" s="1"/>
      <c r="B16152" s="2"/>
      <c r="BJ16152" s="3"/>
      <c r="BL16152" s="3"/>
      <c r="BN16152" s="3"/>
      <c r="BP16152" s="3"/>
    </row>
    <row r="16153" spans="1:68" x14ac:dyDescent="0.25">
      <c r="A16153" s="1"/>
      <c r="B16153" s="2"/>
      <c r="BJ16153" s="3"/>
      <c r="BL16153" s="3"/>
      <c r="BN16153" s="3"/>
      <c r="BP16153" s="3"/>
    </row>
    <row r="16154" spans="1:68" x14ac:dyDescent="0.25">
      <c r="A16154" s="1"/>
      <c r="B16154" s="2"/>
      <c r="BJ16154" s="3"/>
      <c r="BL16154" s="3"/>
      <c r="BN16154" s="3"/>
      <c r="BP16154" s="3"/>
    </row>
    <row r="16155" spans="1:68" x14ac:dyDescent="0.25">
      <c r="A16155" s="1"/>
      <c r="B16155" s="2"/>
      <c r="BJ16155" s="3"/>
      <c r="BL16155" s="3"/>
      <c r="BN16155" s="3"/>
      <c r="BP16155" s="3"/>
    </row>
    <row r="16156" spans="1:68" x14ac:dyDescent="0.25">
      <c r="A16156" s="1"/>
      <c r="B16156" s="2"/>
      <c r="BJ16156" s="3"/>
      <c r="BL16156" s="3"/>
      <c r="BN16156" s="3"/>
      <c r="BP16156" s="3"/>
    </row>
    <row r="16157" spans="1:68" x14ac:dyDescent="0.25">
      <c r="A16157" s="1"/>
      <c r="B16157" s="2"/>
      <c r="BJ16157" s="3"/>
      <c r="BL16157" s="3"/>
      <c r="BN16157" s="3"/>
      <c r="BP16157" s="3"/>
    </row>
    <row r="16158" spans="1:68" x14ac:dyDescent="0.25">
      <c r="A16158" s="1"/>
      <c r="B16158" s="2"/>
      <c r="BJ16158" s="3"/>
      <c r="BL16158" s="3"/>
      <c r="BN16158" s="3"/>
      <c r="BP16158" s="3"/>
    </row>
    <row r="16159" spans="1:68" x14ac:dyDescent="0.25">
      <c r="A16159" s="1"/>
      <c r="B16159" s="2"/>
      <c r="BJ16159" s="3"/>
      <c r="BL16159" s="3"/>
      <c r="BN16159" s="3"/>
      <c r="BP16159" s="3"/>
    </row>
    <row r="16160" spans="1:68" x14ac:dyDescent="0.25">
      <c r="A16160" s="1"/>
      <c r="B16160" s="2"/>
      <c r="BJ16160" s="3"/>
      <c r="BL16160" s="3"/>
      <c r="BN16160" s="3"/>
      <c r="BP16160" s="3"/>
    </row>
    <row r="16161" spans="1:68" x14ac:dyDescent="0.25">
      <c r="A16161" s="1"/>
      <c r="B16161" s="2"/>
      <c r="BJ16161" s="3"/>
      <c r="BL16161" s="3"/>
      <c r="BN16161" s="3"/>
      <c r="BP16161" s="3"/>
    </row>
    <row r="16162" spans="1:68" x14ac:dyDescent="0.25">
      <c r="A16162" s="1"/>
      <c r="B16162" s="2"/>
      <c r="BJ16162" s="3"/>
      <c r="BL16162" s="3"/>
      <c r="BN16162" s="3"/>
      <c r="BP16162" s="3"/>
    </row>
    <row r="16163" spans="1:68" x14ac:dyDescent="0.25">
      <c r="A16163" s="1"/>
      <c r="B16163" s="2"/>
      <c r="BJ16163" s="3"/>
      <c r="BL16163" s="3"/>
      <c r="BN16163" s="3"/>
      <c r="BP16163" s="3"/>
    </row>
    <row r="16164" spans="1:68" x14ac:dyDescent="0.25">
      <c r="A16164" s="1"/>
      <c r="B16164" s="2"/>
      <c r="BJ16164" s="3"/>
      <c r="BL16164" s="3"/>
      <c r="BN16164" s="3"/>
      <c r="BP16164" s="3"/>
    </row>
    <row r="16165" spans="1:68" x14ac:dyDescent="0.25">
      <c r="A16165" s="1"/>
      <c r="B16165" s="2"/>
      <c r="BJ16165" s="3"/>
      <c r="BL16165" s="3"/>
      <c r="BN16165" s="3"/>
      <c r="BP16165" s="3"/>
    </row>
    <row r="16166" spans="1:68" x14ac:dyDescent="0.25">
      <c r="A16166" s="1"/>
      <c r="B16166" s="2"/>
      <c r="BJ16166" s="3"/>
      <c r="BL16166" s="3"/>
      <c r="BN16166" s="3"/>
      <c r="BP16166" s="3"/>
    </row>
    <row r="16167" spans="1:68" x14ac:dyDescent="0.25">
      <c r="A16167" s="1"/>
      <c r="B16167" s="2"/>
      <c r="BJ16167" s="3"/>
      <c r="BL16167" s="3"/>
      <c r="BN16167" s="3"/>
      <c r="BP16167" s="3"/>
    </row>
    <row r="16168" spans="1:68" x14ac:dyDescent="0.25">
      <c r="A16168" s="1"/>
      <c r="B16168" s="2"/>
      <c r="BJ16168" s="3"/>
      <c r="BL16168" s="3"/>
      <c r="BN16168" s="3"/>
      <c r="BP16168" s="3"/>
    </row>
    <row r="16169" spans="1:68" x14ac:dyDescent="0.25">
      <c r="A16169" s="1"/>
      <c r="B16169" s="2"/>
      <c r="BJ16169" s="3"/>
      <c r="BL16169" s="3"/>
      <c r="BN16169" s="3"/>
      <c r="BP16169" s="3"/>
    </row>
    <row r="16170" spans="1:68" x14ac:dyDescent="0.25">
      <c r="A16170" s="1"/>
      <c r="B16170" s="2"/>
      <c r="BJ16170" s="3"/>
      <c r="BL16170" s="3"/>
      <c r="BN16170" s="3"/>
      <c r="BP16170" s="3"/>
    </row>
    <row r="16171" spans="1:68" x14ac:dyDescent="0.25">
      <c r="A16171" s="1"/>
      <c r="B16171" s="2"/>
      <c r="BJ16171" s="3"/>
      <c r="BL16171" s="3"/>
      <c r="BN16171" s="3"/>
      <c r="BP16171" s="3"/>
    </row>
    <row r="16172" spans="1:68" x14ac:dyDescent="0.25">
      <c r="A16172" s="1"/>
      <c r="B16172" s="2"/>
      <c r="BJ16172" s="3"/>
      <c r="BL16172" s="3"/>
      <c r="BN16172" s="3"/>
      <c r="BP16172" s="3"/>
    </row>
    <row r="16173" spans="1:68" x14ac:dyDescent="0.25">
      <c r="A16173" s="1"/>
      <c r="B16173" s="2"/>
      <c r="BJ16173" s="3"/>
      <c r="BL16173" s="3"/>
      <c r="BN16173" s="3"/>
      <c r="BP16173" s="3"/>
    </row>
    <row r="16174" spans="1:68" x14ac:dyDescent="0.25">
      <c r="A16174" s="1"/>
      <c r="B16174" s="2"/>
      <c r="BJ16174" s="3"/>
      <c r="BL16174" s="3"/>
      <c r="BN16174" s="3"/>
      <c r="BP16174" s="3"/>
    </row>
    <row r="16175" spans="1:68" x14ac:dyDescent="0.25">
      <c r="A16175" s="1"/>
      <c r="B16175" s="2"/>
      <c r="BJ16175" s="3"/>
      <c r="BL16175" s="3"/>
      <c r="BN16175" s="3"/>
      <c r="BP16175" s="3"/>
    </row>
    <row r="16176" spans="1:68" x14ac:dyDescent="0.25">
      <c r="A16176" s="1"/>
      <c r="B16176" s="2"/>
      <c r="BJ16176" s="3"/>
      <c r="BL16176" s="3"/>
      <c r="BN16176" s="3"/>
      <c r="BP16176" s="3"/>
    </row>
    <row r="16177" spans="1:68" x14ac:dyDescent="0.25">
      <c r="A16177" s="1"/>
      <c r="B16177" s="2"/>
      <c r="BJ16177" s="3"/>
      <c r="BL16177" s="3"/>
      <c r="BN16177" s="3"/>
      <c r="BP16177" s="3"/>
    </row>
    <row r="16178" spans="1:68" x14ac:dyDescent="0.25">
      <c r="A16178" s="1"/>
      <c r="B16178" s="2"/>
      <c r="BJ16178" s="3"/>
      <c r="BL16178" s="3"/>
      <c r="BN16178" s="3"/>
      <c r="BP16178" s="3"/>
    </row>
    <row r="16179" spans="1:68" x14ac:dyDescent="0.25">
      <c r="A16179" s="1"/>
      <c r="B16179" s="2"/>
      <c r="BJ16179" s="3"/>
      <c r="BL16179" s="3"/>
      <c r="BN16179" s="3"/>
      <c r="BP16179" s="3"/>
    </row>
    <row r="16180" spans="1:68" x14ac:dyDescent="0.25">
      <c r="A16180" s="1"/>
      <c r="B16180" s="2"/>
      <c r="BJ16180" s="3"/>
      <c r="BL16180" s="3"/>
      <c r="BN16180" s="3"/>
      <c r="BP16180" s="3"/>
    </row>
    <row r="16181" spans="1:68" x14ac:dyDescent="0.25">
      <c r="A16181" s="1"/>
      <c r="B16181" s="2"/>
      <c r="BJ16181" s="3"/>
      <c r="BL16181" s="3"/>
      <c r="BN16181" s="3"/>
      <c r="BP16181" s="3"/>
    </row>
    <row r="16182" spans="1:68" x14ac:dyDescent="0.25">
      <c r="A16182" s="1"/>
      <c r="B16182" s="2"/>
      <c r="BJ16182" s="3"/>
      <c r="BL16182" s="3"/>
      <c r="BN16182" s="3"/>
      <c r="BP16182" s="3"/>
    </row>
    <row r="16183" spans="1:68" x14ac:dyDescent="0.25">
      <c r="A16183" s="1"/>
      <c r="B16183" s="2"/>
      <c r="BJ16183" s="3"/>
      <c r="BL16183" s="3"/>
      <c r="BN16183" s="3"/>
      <c r="BP16183" s="3"/>
    </row>
    <row r="16184" spans="1:68" x14ac:dyDescent="0.25">
      <c r="A16184" s="1"/>
      <c r="B16184" s="2"/>
      <c r="BJ16184" s="3"/>
      <c r="BL16184" s="3"/>
      <c r="BN16184" s="3"/>
      <c r="BP16184" s="3"/>
    </row>
    <row r="16185" spans="1:68" x14ac:dyDescent="0.25">
      <c r="A16185" s="1"/>
      <c r="B16185" s="2"/>
      <c r="BJ16185" s="3"/>
      <c r="BL16185" s="3"/>
      <c r="BN16185" s="3"/>
      <c r="BP16185" s="3"/>
    </row>
    <row r="16186" spans="1:68" x14ac:dyDescent="0.25">
      <c r="A16186" s="1"/>
      <c r="B16186" s="2"/>
      <c r="BJ16186" s="3"/>
      <c r="BL16186" s="3"/>
      <c r="BN16186" s="3"/>
      <c r="BP16186" s="3"/>
    </row>
    <row r="16187" spans="1:68" x14ac:dyDescent="0.25">
      <c r="A16187" s="1"/>
      <c r="B16187" s="2"/>
      <c r="BJ16187" s="3"/>
      <c r="BL16187" s="3"/>
      <c r="BN16187" s="3"/>
      <c r="BP16187" s="3"/>
    </row>
    <row r="16188" spans="1:68" x14ac:dyDescent="0.25">
      <c r="A16188" s="1"/>
      <c r="B16188" s="2"/>
      <c r="BJ16188" s="3"/>
      <c r="BL16188" s="3"/>
      <c r="BN16188" s="3"/>
      <c r="BP16188" s="3"/>
    </row>
    <row r="16189" spans="1:68" x14ac:dyDescent="0.25">
      <c r="A16189" s="1"/>
      <c r="B16189" s="2"/>
      <c r="BJ16189" s="3"/>
      <c r="BL16189" s="3"/>
      <c r="BN16189" s="3"/>
      <c r="BP16189" s="3"/>
    </row>
    <row r="16190" spans="1:68" x14ac:dyDescent="0.25">
      <c r="A16190" s="1"/>
      <c r="B16190" s="2"/>
      <c r="BJ16190" s="3"/>
      <c r="BL16190" s="3"/>
      <c r="BN16190" s="3"/>
      <c r="BP16190" s="3"/>
    </row>
    <row r="16191" spans="1:68" x14ac:dyDescent="0.25">
      <c r="A16191" s="1"/>
      <c r="B16191" s="2"/>
      <c r="BJ16191" s="3"/>
      <c r="BL16191" s="3"/>
      <c r="BN16191" s="3"/>
      <c r="BP16191" s="3"/>
    </row>
    <row r="16192" spans="1:68" x14ac:dyDescent="0.25">
      <c r="A16192" s="1"/>
      <c r="B16192" s="2"/>
      <c r="BJ16192" s="3"/>
      <c r="BL16192" s="3"/>
      <c r="BN16192" s="3"/>
      <c r="BP16192" s="3"/>
    </row>
    <row r="16193" spans="1:68" x14ac:dyDescent="0.25">
      <c r="A16193" s="1"/>
      <c r="B16193" s="2"/>
      <c r="BJ16193" s="3"/>
      <c r="BL16193" s="3"/>
      <c r="BN16193" s="3"/>
      <c r="BP16193" s="3"/>
    </row>
    <row r="16194" spans="1:68" x14ac:dyDescent="0.25">
      <c r="A16194" s="1"/>
      <c r="B16194" s="2"/>
      <c r="BJ16194" s="3"/>
      <c r="BL16194" s="3"/>
      <c r="BN16194" s="3"/>
      <c r="BP16194" s="3"/>
    </row>
    <row r="16195" spans="1:68" x14ac:dyDescent="0.25">
      <c r="A16195" s="1"/>
      <c r="B16195" s="2"/>
      <c r="BJ16195" s="3"/>
      <c r="BL16195" s="3"/>
      <c r="BN16195" s="3"/>
      <c r="BP16195" s="3"/>
    </row>
    <row r="16196" spans="1:68" x14ac:dyDescent="0.25">
      <c r="A16196" s="1"/>
      <c r="B16196" s="2"/>
      <c r="BJ16196" s="3"/>
      <c r="BL16196" s="3"/>
      <c r="BN16196" s="3"/>
      <c r="BP16196" s="3"/>
    </row>
    <row r="16197" spans="1:68" x14ac:dyDescent="0.25">
      <c r="A16197" s="1"/>
      <c r="B16197" s="2"/>
      <c r="BJ16197" s="3"/>
      <c r="BL16197" s="3"/>
      <c r="BN16197" s="3"/>
      <c r="BP16197" s="3"/>
    </row>
    <row r="16198" spans="1:68" x14ac:dyDescent="0.25">
      <c r="A16198" s="1"/>
      <c r="B16198" s="2"/>
      <c r="BJ16198" s="3"/>
      <c r="BL16198" s="3"/>
      <c r="BN16198" s="3"/>
      <c r="BP16198" s="3"/>
    </row>
    <row r="16199" spans="1:68" x14ac:dyDescent="0.25">
      <c r="A16199" s="1"/>
      <c r="B16199" s="2"/>
      <c r="BJ16199" s="3"/>
      <c r="BL16199" s="3"/>
      <c r="BN16199" s="3"/>
      <c r="BP16199" s="3"/>
    </row>
    <row r="16200" spans="1:68" x14ac:dyDescent="0.25">
      <c r="A16200" s="1"/>
      <c r="B16200" s="2"/>
      <c r="BJ16200" s="3"/>
      <c r="BL16200" s="3"/>
      <c r="BN16200" s="3"/>
      <c r="BP16200" s="3"/>
    </row>
    <row r="16201" spans="1:68" x14ac:dyDescent="0.25">
      <c r="A16201" s="1"/>
      <c r="B16201" s="2"/>
      <c r="BJ16201" s="3"/>
      <c r="BL16201" s="3"/>
      <c r="BN16201" s="3"/>
      <c r="BP16201" s="3"/>
    </row>
    <row r="16202" spans="1:68" x14ac:dyDescent="0.25">
      <c r="A16202" s="1"/>
      <c r="B16202" s="2"/>
      <c r="BJ16202" s="3"/>
      <c r="BL16202" s="3"/>
      <c r="BN16202" s="3"/>
      <c r="BP16202" s="3"/>
    </row>
    <row r="16203" spans="1:68" x14ac:dyDescent="0.25">
      <c r="A16203" s="1"/>
      <c r="B16203" s="2"/>
      <c r="BJ16203" s="3"/>
      <c r="BL16203" s="3"/>
      <c r="BN16203" s="3"/>
      <c r="BP16203" s="3"/>
    </row>
    <row r="16204" spans="1:68" x14ac:dyDescent="0.25">
      <c r="A16204" s="1"/>
      <c r="B16204" s="2"/>
      <c r="BJ16204" s="3"/>
      <c r="BL16204" s="3"/>
      <c r="BN16204" s="3"/>
      <c r="BP16204" s="3"/>
    </row>
    <row r="16205" spans="1:68" x14ac:dyDescent="0.25">
      <c r="A16205" s="1"/>
      <c r="B16205" s="2"/>
      <c r="BJ16205" s="3"/>
      <c r="BL16205" s="3"/>
      <c r="BN16205" s="3"/>
      <c r="BP16205" s="3"/>
    </row>
    <row r="16206" spans="1:68" x14ac:dyDescent="0.25">
      <c r="A16206" s="1"/>
      <c r="B16206" s="2"/>
      <c r="BJ16206" s="3"/>
      <c r="BL16206" s="3"/>
      <c r="BN16206" s="3"/>
      <c r="BP16206" s="3"/>
    </row>
    <row r="16207" spans="1:68" x14ac:dyDescent="0.25">
      <c r="A16207" s="1"/>
      <c r="B16207" s="2"/>
      <c r="BJ16207" s="3"/>
      <c r="BL16207" s="3"/>
      <c r="BN16207" s="3"/>
      <c r="BP16207" s="3"/>
    </row>
    <row r="16208" spans="1:68" x14ac:dyDescent="0.25">
      <c r="A16208" s="1"/>
      <c r="B16208" s="2"/>
      <c r="BJ16208" s="3"/>
      <c r="BL16208" s="3"/>
      <c r="BN16208" s="3"/>
      <c r="BP16208" s="3"/>
    </row>
    <row r="16209" spans="1:68" x14ac:dyDescent="0.25">
      <c r="A16209" s="1"/>
      <c r="B16209" s="2"/>
      <c r="BJ16209" s="3"/>
      <c r="BL16209" s="3"/>
      <c r="BN16209" s="3"/>
      <c r="BP16209" s="3"/>
    </row>
    <row r="16210" spans="1:68" x14ac:dyDescent="0.25">
      <c r="A16210" s="1"/>
      <c r="B16210" s="2"/>
      <c r="BJ16210" s="3"/>
      <c r="BL16210" s="3"/>
      <c r="BN16210" s="3"/>
      <c r="BP16210" s="3"/>
    </row>
    <row r="16211" spans="1:68" x14ac:dyDescent="0.25">
      <c r="A16211" s="1"/>
      <c r="B16211" s="2"/>
      <c r="BJ16211" s="3"/>
      <c r="BL16211" s="3"/>
      <c r="BN16211" s="3"/>
      <c r="BP16211" s="3"/>
    </row>
    <row r="16212" spans="1:68" x14ac:dyDescent="0.25">
      <c r="A16212" s="1"/>
      <c r="B16212" s="2"/>
      <c r="BJ16212" s="3"/>
      <c r="BL16212" s="3"/>
      <c r="BN16212" s="3"/>
      <c r="BP16212" s="3"/>
    </row>
    <row r="16213" spans="1:68" x14ac:dyDescent="0.25">
      <c r="A16213" s="1"/>
      <c r="B16213" s="2"/>
      <c r="BJ16213" s="3"/>
      <c r="BL16213" s="3"/>
      <c r="BN16213" s="3"/>
      <c r="BP16213" s="3"/>
    </row>
    <row r="16214" spans="1:68" x14ac:dyDescent="0.25">
      <c r="A16214" s="1"/>
      <c r="B16214" s="2"/>
      <c r="BJ16214" s="3"/>
      <c r="BL16214" s="3"/>
      <c r="BN16214" s="3"/>
      <c r="BP16214" s="3"/>
    </row>
    <row r="16215" spans="1:68" x14ac:dyDescent="0.25">
      <c r="A16215" s="1"/>
      <c r="B16215" s="2"/>
      <c r="BJ16215" s="3"/>
      <c r="BL16215" s="3"/>
      <c r="BN16215" s="3"/>
      <c r="BP16215" s="3"/>
    </row>
    <row r="16216" spans="1:68" x14ac:dyDescent="0.25">
      <c r="A16216" s="1"/>
      <c r="B16216" s="2"/>
      <c r="BJ16216" s="3"/>
      <c r="BL16216" s="3"/>
      <c r="BN16216" s="3"/>
      <c r="BP16216" s="3"/>
    </row>
    <row r="16217" spans="1:68" x14ac:dyDescent="0.25">
      <c r="A16217" s="1"/>
      <c r="B16217" s="2"/>
      <c r="BJ16217" s="3"/>
      <c r="BL16217" s="3"/>
      <c r="BN16217" s="3"/>
      <c r="BP16217" s="3"/>
    </row>
    <row r="16218" spans="1:68" x14ac:dyDescent="0.25">
      <c r="A16218" s="1"/>
      <c r="B16218" s="2"/>
      <c r="BJ16218" s="3"/>
      <c r="BL16218" s="3"/>
      <c r="BN16218" s="3"/>
      <c r="BP16218" s="3"/>
    </row>
    <row r="16219" spans="1:68" x14ac:dyDescent="0.25">
      <c r="A16219" s="1"/>
      <c r="B16219" s="2"/>
      <c r="BJ16219" s="3"/>
      <c r="BL16219" s="3"/>
      <c r="BN16219" s="3"/>
      <c r="BP16219" s="3"/>
    </row>
    <row r="16220" spans="1:68" x14ac:dyDescent="0.25">
      <c r="A16220" s="1"/>
      <c r="B16220" s="2"/>
      <c r="BJ16220" s="3"/>
      <c r="BL16220" s="3"/>
      <c r="BN16220" s="3"/>
      <c r="BP16220" s="3"/>
    </row>
    <row r="16221" spans="1:68" x14ac:dyDescent="0.25">
      <c r="A16221" s="1"/>
      <c r="B16221" s="2"/>
      <c r="BJ16221" s="3"/>
      <c r="BL16221" s="3"/>
      <c r="BN16221" s="3"/>
      <c r="BP16221" s="3"/>
    </row>
    <row r="16222" spans="1:68" x14ac:dyDescent="0.25">
      <c r="A16222" s="1"/>
      <c r="B16222" s="2"/>
      <c r="BJ16222" s="3"/>
      <c r="BL16222" s="3"/>
      <c r="BN16222" s="3"/>
      <c r="BP16222" s="3"/>
    </row>
    <row r="16223" spans="1:68" x14ac:dyDescent="0.25">
      <c r="A16223" s="1"/>
      <c r="B16223" s="2"/>
      <c r="BJ16223" s="3"/>
      <c r="BL16223" s="3"/>
      <c r="BN16223" s="3"/>
      <c r="BP16223" s="3"/>
    </row>
    <row r="16224" spans="1:68" x14ac:dyDescent="0.25">
      <c r="A16224" s="1"/>
      <c r="B16224" s="2"/>
      <c r="BJ16224" s="3"/>
      <c r="BL16224" s="3"/>
      <c r="BN16224" s="3"/>
      <c r="BP16224" s="3"/>
    </row>
    <row r="16225" spans="1:68" x14ac:dyDescent="0.25">
      <c r="A16225" s="1"/>
      <c r="B16225" s="2"/>
      <c r="BJ16225" s="3"/>
      <c r="BL16225" s="3"/>
      <c r="BN16225" s="3"/>
      <c r="BP16225" s="3"/>
    </row>
    <row r="16226" spans="1:68" x14ac:dyDescent="0.25">
      <c r="A16226" s="1"/>
      <c r="B16226" s="2"/>
      <c r="BJ16226" s="3"/>
      <c r="BL16226" s="3"/>
      <c r="BN16226" s="3"/>
      <c r="BP16226" s="3"/>
    </row>
    <row r="16227" spans="1:68" x14ac:dyDescent="0.25">
      <c r="A16227" s="1"/>
      <c r="B16227" s="2"/>
      <c r="BJ16227" s="3"/>
      <c r="BL16227" s="3"/>
      <c r="BN16227" s="3"/>
      <c r="BP16227" s="3"/>
    </row>
    <row r="16228" spans="1:68" x14ac:dyDescent="0.25">
      <c r="A16228" s="1"/>
      <c r="B16228" s="2"/>
      <c r="BJ16228" s="3"/>
      <c r="BL16228" s="3"/>
      <c r="BN16228" s="3"/>
      <c r="BP16228" s="3"/>
    </row>
    <row r="16229" spans="1:68" x14ac:dyDescent="0.25">
      <c r="A16229" s="1"/>
      <c r="B16229" s="2"/>
      <c r="BJ16229" s="3"/>
      <c r="BL16229" s="3"/>
      <c r="BN16229" s="3"/>
      <c r="BP16229" s="3"/>
    </row>
    <row r="16230" spans="1:68" x14ac:dyDescent="0.25">
      <c r="A16230" s="1"/>
      <c r="B16230" s="2"/>
      <c r="BJ16230" s="3"/>
      <c r="BL16230" s="3"/>
      <c r="BN16230" s="3"/>
      <c r="BP16230" s="3"/>
    </row>
    <row r="16231" spans="1:68" x14ac:dyDescent="0.25">
      <c r="A16231" s="1"/>
      <c r="B16231" s="2"/>
      <c r="BJ16231" s="3"/>
      <c r="BL16231" s="3"/>
      <c r="BN16231" s="3"/>
      <c r="BP16231" s="3"/>
    </row>
    <row r="16232" spans="1:68" x14ac:dyDescent="0.25">
      <c r="A16232" s="1"/>
      <c r="B16232" s="2"/>
      <c r="BJ16232" s="3"/>
      <c r="BL16232" s="3"/>
      <c r="BN16232" s="3"/>
      <c r="BP16232" s="3"/>
    </row>
    <row r="16233" spans="1:68" x14ac:dyDescent="0.25">
      <c r="A16233" s="1"/>
      <c r="B16233" s="2"/>
      <c r="BJ16233" s="3"/>
      <c r="BL16233" s="3"/>
      <c r="BN16233" s="3"/>
      <c r="BP16233" s="3"/>
    </row>
    <row r="16234" spans="1:68" x14ac:dyDescent="0.25">
      <c r="A16234" s="1"/>
      <c r="B16234" s="2"/>
      <c r="BJ16234" s="3"/>
      <c r="BL16234" s="3"/>
      <c r="BN16234" s="3"/>
      <c r="BP16234" s="3"/>
    </row>
    <row r="16235" spans="1:68" x14ac:dyDescent="0.25">
      <c r="A16235" s="1"/>
      <c r="B16235" s="2"/>
      <c r="BJ16235" s="3"/>
      <c r="BL16235" s="3"/>
      <c r="BN16235" s="3"/>
      <c r="BP16235" s="3"/>
    </row>
    <row r="16236" spans="1:68" x14ac:dyDescent="0.25">
      <c r="A16236" s="1"/>
      <c r="B16236" s="2"/>
      <c r="BJ16236" s="3"/>
      <c r="BL16236" s="3"/>
      <c r="BN16236" s="3"/>
      <c r="BP16236" s="3"/>
    </row>
    <row r="16237" spans="1:68" x14ac:dyDescent="0.25">
      <c r="A16237" s="1"/>
      <c r="B16237" s="2"/>
      <c r="BJ16237" s="3"/>
      <c r="BL16237" s="3"/>
      <c r="BN16237" s="3"/>
      <c r="BP16237" s="3"/>
    </row>
    <row r="16238" spans="1:68" x14ac:dyDescent="0.25">
      <c r="A16238" s="1"/>
      <c r="B16238" s="2"/>
      <c r="BJ16238" s="3"/>
      <c r="BL16238" s="3"/>
      <c r="BN16238" s="3"/>
      <c r="BP16238" s="3"/>
    </row>
    <row r="16239" spans="1:68" x14ac:dyDescent="0.25">
      <c r="A16239" s="1"/>
      <c r="B16239" s="2"/>
      <c r="BJ16239" s="3"/>
      <c r="BL16239" s="3"/>
      <c r="BN16239" s="3"/>
      <c r="BP16239" s="3"/>
    </row>
    <row r="16240" spans="1:68" x14ac:dyDescent="0.25">
      <c r="A16240" s="1"/>
      <c r="B16240" s="2"/>
      <c r="BJ16240" s="3"/>
      <c r="BL16240" s="3"/>
      <c r="BN16240" s="3"/>
      <c r="BP16240" s="3"/>
    </row>
    <row r="16241" spans="1:68" x14ac:dyDescent="0.25">
      <c r="A16241" s="1"/>
      <c r="B16241" s="2"/>
      <c r="BJ16241" s="3"/>
      <c r="BL16241" s="3"/>
      <c r="BN16241" s="3"/>
      <c r="BP16241" s="3"/>
    </row>
    <row r="16242" spans="1:68" x14ac:dyDescent="0.25">
      <c r="A16242" s="1"/>
      <c r="B16242" s="2"/>
      <c r="BJ16242" s="3"/>
      <c r="BL16242" s="3"/>
      <c r="BN16242" s="3"/>
      <c r="BP16242" s="3"/>
    </row>
    <row r="16243" spans="1:68" x14ac:dyDescent="0.25">
      <c r="A16243" s="1"/>
      <c r="B16243" s="2"/>
      <c r="BJ16243" s="3"/>
      <c r="BL16243" s="3"/>
      <c r="BN16243" s="3"/>
      <c r="BP16243" s="3"/>
    </row>
    <row r="16244" spans="1:68" x14ac:dyDescent="0.25">
      <c r="A16244" s="1"/>
      <c r="B16244" s="2"/>
      <c r="BJ16244" s="3"/>
      <c r="BL16244" s="3"/>
      <c r="BN16244" s="3"/>
      <c r="BP16244" s="3"/>
    </row>
    <row r="16245" spans="1:68" x14ac:dyDescent="0.25">
      <c r="A16245" s="1"/>
      <c r="B16245" s="2"/>
      <c r="BJ16245" s="3"/>
      <c r="BL16245" s="3"/>
      <c r="BN16245" s="3"/>
      <c r="BP16245" s="3"/>
    </row>
    <row r="16246" spans="1:68" x14ac:dyDescent="0.25">
      <c r="A16246" s="1"/>
      <c r="B16246" s="2"/>
      <c r="BJ16246" s="3"/>
      <c r="BL16246" s="3"/>
      <c r="BN16246" s="3"/>
      <c r="BP16246" s="3"/>
    </row>
    <row r="16247" spans="1:68" x14ac:dyDescent="0.25">
      <c r="A16247" s="1"/>
      <c r="B16247" s="2"/>
      <c r="BJ16247" s="3"/>
      <c r="BL16247" s="3"/>
      <c r="BN16247" s="3"/>
      <c r="BP16247" s="3"/>
    </row>
    <row r="16248" spans="1:68" x14ac:dyDescent="0.25">
      <c r="A16248" s="1"/>
      <c r="B16248" s="2"/>
      <c r="BJ16248" s="3"/>
      <c r="BL16248" s="3"/>
      <c r="BN16248" s="3"/>
      <c r="BP16248" s="3"/>
    </row>
    <row r="16249" spans="1:68" x14ac:dyDescent="0.25">
      <c r="A16249" s="1"/>
      <c r="B16249" s="2"/>
      <c r="BJ16249" s="3"/>
      <c r="BL16249" s="3"/>
      <c r="BN16249" s="3"/>
      <c r="BP16249" s="3"/>
    </row>
    <row r="16250" spans="1:68" x14ac:dyDescent="0.25">
      <c r="A16250" s="1"/>
      <c r="B16250" s="2"/>
      <c r="BJ16250" s="3"/>
      <c r="BL16250" s="3"/>
      <c r="BN16250" s="3"/>
      <c r="BP16250" s="3"/>
    </row>
    <row r="16251" spans="1:68" x14ac:dyDescent="0.25">
      <c r="A16251" s="1"/>
      <c r="B16251" s="2"/>
      <c r="BJ16251" s="3"/>
      <c r="BL16251" s="3"/>
      <c r="BN16251" s="3"/>
      <c r="BP16251" s="3"/>
    </row>
    <row r="16252" spans="1:68" x14ac:dyDescent="0.25">
      <c r="A16252" s="1"/>
      <c r="B16252" s="2"/>
      <c r="BJ16252" s="3"/>
      <c r="BL16252" s="3"/>
      <c r="BN16252" s="3"/>
      <c r="BP16252" s="3"/>
    </row>
    <row r="16253" spans="1:68" x14ac:dyDescent="0.25">
      <c r="A16253" s="1"/>
      <c r="B16253" s="2"/>
      <c r="BJ16253" s="3"/>
      <c r="BL16253" s="3"/>
      <c r="BN16253" s="3"/>
      <c r="BP16253" s="3"/>
    </row>
    <row r="16254" spans="1:68" x14ac:dyDescent="0.25">
      <c r="A16254" s="1"/>
      <c r="B16254" s="2"/>
      <c r="BJ16254" s="3"/>
      <c r="BL16254" s="3"/>
      <c r="BN16254" s="3"/>
      <c r="BP16254" s="3"/>
    </row>
    <row r="16255" spans="1:68" x14ac:dyDescent="0.25">
      <c r="A16255" s="1"/>
      <c r="B16255" s="2"/>
      <c r="BJ16255" s="3"/>
      <c r="BL16255" s="3"/>
      <c r="BN16255" s="3"/>
      <c r="BP16255" s="3"/>
    </row>
    <row r="16256" spans="1:68" x14ac:dyDescent="0.25">
      <c r="A16256" s="1"/>
      <c r="B16256" s="2"/>
      <c r="BJ16256" s="3"/>
      <c r="BL16256" s="3"/>
      <c r="BN16256" s="3"/>
      <c r="BP16256" s="3"/>
    </row>
    <row r="16257" spans="1:68" x14ac:dyDescent="0.25">
      <c r="A16257" s="1"/>
      <c r="B16257" s="2"/>
      <c r="BJ16257" s="3"/>
      <c r="BL16257" s="3"/>
      <c r="BN16257" s="3"/>
      <c r="BP16257" s="3"/>
    </row>
    <row r="16258" spans="1:68" x14ac:dyDescent="0.25">
      <c r="A16258" s="1"/>
      <c r="B16258" s="2"/>
      <c r="BJ16258" s="3"/>
      <c r="BL16258" s="3"/>
      <c r="BN16258" s="3"/>
      <c r="BP16258" s="3"/>
    </row>
    <row r="16259" spans="1:68" x14ac:dyDescent="0.25">
      <c r="A16259" s="1"/>
      <c r="B16259" s="2"/>
      <c r="BJ16259" s="3"/>
      <c r="BL16259" s="3"/>
      <c r="BN16259" s="3"/>
      <c r="BP16259" s="3"/>
    </row>
    <row r="16260" spans="1:68" x14ac:dyDescent="0.25">
      <c r="A16260" s="1"/>
      <c r="B16260" s="2"/>
      <c r="BJ16260" s="3"/>
      <c r="BL16260" s="3"/>
      <c r="BN16260" s="3"/>
      <c r="BP16260" s="3"/>
    </row>
    <row r="16261" spans="1:68" x14ac:dyDescent="0.25">
      <c r="A16261" s="1"/>
      <c r="B16261" s="2"/>
      <c r="BJ16261" s="3"/>
      <c r="BL16261" s="3"/>
      <c r="BN16261" s="3"/>
      <c r="BP16261" s="3"/>
    </row>
    <row r="16262" spans="1:68" x14ac:dyDescent="0.25">
      <c r="A16262" s="1"/>
      <c r="B16262" s="2"/>
      <c r="BJ16262" s="3"/>
      <c r="BL16262" s="3"/>
      <c r="BN16262" s="3"/>
      <c r="BP16262" s="3"/>
    </row>
    <row r="16263" spans="1:68" x14ac:dyDescent="0.25">
      <c r="A16263" s="1"/>
      <c r="B16263" s="2"/>
      <c r="BJ16263" s="3"/>
      <c r="BL16263" s="3"/>
      <c r="BN16263" s="3"/>
      <c r="BP16263" s="3"/>
    </row>
    <row r="16264" spans="1:68" x14ac:dyDescent="0.25">
      <c r="A16264" s="1"/>
      <c r="B16264" s="2"/>
      <c r="BJ16264" s="3"/>
      <c r="BL16264" s="3"/>
      <c r="BN16264" s="3"/>
      <c r="BP16264" s="3"/>
    </row>
    <row r="16265" spans="1:68" x14ac:dyDescent="0.25">
      <c r="A16265" s="1"/>
      <c r="B16265" s="2"/>
      <c r="BJ16265" s="3"/>
      <c r="BL16265" s="3"/>
      <c r="BN16265" s="3"/>
      <c r="BP16265" s="3"/>
    </row>
    <row r="16266" spans="1:68" x14ac:dyDescent="0.25">
      <c r="A16266" s="1"/>
      <c r="B16266" s="2"/>
      <c r="BJ16266" s="3"/>
      <c r="BL16266" s="3"/>
      <c r="BN16266" s="3"/>
      <c r="BP16266" s="3"/>
    </row>
    <row r="16267" spans="1:68" x14ac:dyDescent="0.25">
      <c r="A16267" s="1"/>
      <c r="B16267" s="2"/>
      <c r="BJ16267" s="3"/>
      <c r="BL16267" s="3"/>
      <c r="BN16267" s="3"/>
      <c r="BP16267" s="3"/>
    </row>
    <row r="16268" spans="1:68" x14ac:dyDescent="0.25">
      <c r="A16268" s="1"/>
      <c r="B16268" s="2"/>
      <c r="BJ16268" s="3"/>
      <c r="BL16268" s="3"/>
      <c r="BN16268" s="3"/>
      <c r="BP16268" s="3"/>
    </row>
    <row r="16269" spans="1:68" x14ac:dyDescent="0.25">
      <c r="A16269" s="1"/>
      <c r="B16269" s="2"/>
      <c r="BJ16269" s="3"/>
      <c r="BL16269" s="3"/>
      <c r="BN16269" s="3"/>
      <c r="BP16269" s="3"/>
    </row>
    <row r="16270" spans="1:68" x14ac:dyDescent="0.25">
      <c r="A16270" s="1"/>
      <c r="B16270" s="2"/>
      <c r="BJ16270" s="3"/>
      <c r="BL16270" s="3"/>
      <c r="BN16270" s="3"/>
      <c r="BP16270" s="3"/>
    </row>
    <row r="16271" spans="1:68" x14ac:dyDescent="0.25">
      <c r="A16271" s="1"/>
      <c r="B16271" s="2"/>
      <c r="BJ16271" s="3"/>
      <c r="BL16271" s="3"/>
      <c r="BN16271" s="3"/>
      <c r="BP16271" s="3"/>
    </row>
    <row r="16272" spans="1:68" x14ac:dyDescent="0.25">
      <c r="A16272" s="1"/>
      <c r="B16272" s="2"/>
      <c r="BJ16272" s="3"/>
      <c r="BL16272" s="3"/>
      <c r="BN16272" s="3"/>
      <c r="BP16272" s="3"/>
    </row>
    <row r="16273" spans="1:68" x14ac:dyDescent="0.25">
      <c r="A16273" s="1"/>
      <c r="B16273" s="2"/>
      <c r="BJ16273" s="3"/>
      <c r="BL16273" s="3"/>
      <c r="BN16273" s="3"/>
      <c r="BP16273" s="3"/>
    </row>
    <row r="16274" spans="1:68" x14ac:dyDescent="0.25">
      <c r="A16274" s="1"/>
      <c r="B16274" s="2"/>
      <c r="BJ16274" s="3"/>
      <c r="BL16274" s="3"/>
      <c r="BN16274" s="3"/>
      <c r="BP16274" s="3"/>
    </row>
    <row r="16275" spans="1:68" x14ac:dyDescent="0.25">
      <c r="A16275" s="1"/>
      <c r="B16275" s="2"/>
      <c r="BJ16275" s="3"/>
      <c r="BL16275" s="3"/>
      <c r="BN16275" s="3"/>
      <c r="BP16275" s="3"/>
    </row>
    <row r="16276" spans="1:68" x14ac:dyDescent="0.25">
      <c r="A16276" s="1"/>
      <c r="B16276" s="2"/>
      <c r="BJ16276" s="3"/>
      <c r="BL16276" s="3"/>
      <c r="BN16276" s="3"/>
      <c r="BP16276" s="3"/>
    </row>
    <row r="16277" spans="1:68" x14ac:dyDescent="0.25">
      <c r="A16277" s="1"/>
      <c r="B16277" s="2"/>
      <c r="BJ16277" s="3"/>
      <c r="BL16277" s="3"/>
      <c r="BN16277" s="3"/>
      <c r="BP16277" s="3"/>
    </row>
    <row r="16278" spans="1:68" x14ac:dyDescent="0.25">
      <c r="A16278" s="1"/>
      <c r="B16278" s="2"/>
      <c r="BJ16278" s="3"/>
      <c r="BL16278" s="3"/>
      <c r="BN16278" s="3"/>
      <c r="BP16278" s="3"/>
    </row>
    <row r="16279" spans="1:68" x14ac:dyDescent="0.25">
      <c r="A16279" s="1"/>
      <c r="B16279" s="2"/>
      <c r="BJ16279" s="3"/>
      <c r="BL16279" s="3"/>
      <c r="BN16279" s="3"/>
      <c r="BP16279" s="3"/>
    </row>
    <row r="16280" spans="1:68" x14ac:dyDescent="0.25">
      <c r="A16280" s="1"/>
      <c r="B16280" s="2"/>
      <c r="BJ16280" s="3"/>
      <c r="BL16280" s="3"/>
      <c r="BN16280" s="3"/>
      <c r="BP16280" s="3"/>
    </row>
    <row r="16281" spans="1:68" x14ac:dyDescent="0.25">
      <c r="A16281" s="1"/>
      <c r="B16281" s="2"/>
      <c r="BJ16281" s="3"/>
      <c r="BL16281" s="3"/>
      <c r="BN16281" s="3"/>
      <c r="BP16281" s="3"/>
    </row>
    <row r="16282" spans="1:68" x14ac:dyDescent="0.25">
      <c r="A16282" s="1"/>
      <c r="B16282" s="2"/>
      <c r="BJ16282" s="3"/>
      <c r="BL16282" s="3"/>
      <c r="BN16282" s="3"/>
      <c r="BP16282" s="3"/>
    </row>
    <row r="16283" spans="1:68" x14ac:dyDescent="0.25">
      <c r="A16283" s="1"/>
      <c r="B16283" s="2"/>
      <c r="BJ16283" s="3"/>
      <c r="BL16283" s="3"/>
      <c r="BN16283" s="3"/>
      <c r="BP16283" s="3"/>
    </row>
    <row r="16284" spans="1:68" x14ac:dyDescent="0.25">
      <c r="A16284" s="1"/>
      <c r="B16284" s="2"/>
      <c r="BJ16284" s="3"/>
      <c r="BL16284" s="3"/>
      <c r="BN16284" s="3"/>
      <c r="BP16284" s="3"/>
    </row>
    <row r="16285" spans="1:68" x14ac:dyDescent="0.25">
      <c r="A16285" s="1"/>
      <c r="B16285" s="2"/>
      <c r="BJ16285" s="3"/>
      <c r="BL16285" s="3"/>
      <c r="BN16285" s="3"/>
      <c r="BP16285" s="3"/>
    </row>
    <row r="16286" spans="1:68" x14ac:dyDescent="0.25">
      <c r="A16286" s="1"/>
      <c r="B16286" s="2"/>
      <c r="BJ16286" s="3"/>
      <c r="BL16286" s="3"/>
      <c r="BN16286" s="3"/>
      <c r="BP16286" s="3"/>
    </row>
    <row r="16287" spans="1:68" x14ac:dyDescent="0.25">
      <c r="A16287" s="1"/>
      <c r="B16287" s="2"/>
      <c r="BJ16287" s="3"/>
      <c r="BL16287" s="3"/>
      <c r="BN16287" s="3"/>
      <c r="BP16287" s="3"/>
    </row>
    <row r="16288" spans="1:68" x14ac:dyDescent="0.25">
      <c r="A16288" s="1"/>
      <c r="B16288" s="2"/>
      <c r="BJ16288" s="3"/>
      <c r="BL16288" s="3"/>
      <c r="BN16288" s="3"/>
      <c r="BP16288" s="3"/>
    </row>
    <row r="16289" spans="1:68" x14ac:dyDescent="0.25">
      <c r="A16289" s="1"/>
      <c r="B16289" s="2"/>
      <c r="BJ16289" s="3"/>
      <c r="BL16289" s="3"/>
      <c r="BN16289" s="3"/>
      <c r="BP16289" s="3"/>
    </row>
    <row r="16290" spans="1:68" x14ac:dyDescent="0.25">
      <c r="A16290" s="1"/>
      <c r="B16290" s="2"/>
      <c r="BJ16290" s="3"/>
      <c r="BL16290" s="3"/>
      <c r="BN16290" s="3"/>
      <c r="BP16290" s="3"/>
    </row>
    <row r="16291" spans="1:68" x14ac:dyDescent="0.25">
      <c r="A16291" s="1"/>
      <c r="B16291" s="2"/>
      <c r="BJ16291" s="3"/>
      <c r="BL16291" s="3"/>
      <c r="BN16291" s="3"/>
      <c r="BP16291" s="3"/>
    </row>
    <row r="16292" spans="1:68" x14ac:dyDescent="0.25">
      <c r="A16292" s="1"/>
      <c r="B16292" s="2"/>
      <c r="BJ16292" s="3"/>
      <c r="BL16292" s="3"/>
      <c r="BN16292" s="3"/>
      <c r="BP16292" s="3"/>
    </row>
    <row r="16293" spans="1:68" x14ac:dyDescent="0.25">
      <c r="A16293" s="1"/>
      <c r="B16293" s="2"/>
      <c r="BJ16293" s="3"/>
      <c r="BL16293" s="3"/>
      <c r="BN16293" s="3"/>
      <c r="BP16293" s="3"/>
    </row>
    <row r="16294" spans="1:68" x14ac:dyDescent="0.25">
      <c r="A16294" s="1"/>
      <c r="B16294" s="2"/>
      <c r="BJ16294" s="3"/>
      <c r="BL16294" s="3"/>
      <c r="BN16294" s="3"/>
      <c r="BP16294" s="3"/>
    </row>
    <row r="16295" spans="1:68" x14ac:dyDescent="0.25">
      <c r="A16295" s="1"/>
      <c r="B16295" s="2"/>
      <c r="BJ16295" s="3"/>
      <c r="BL16295" s="3"/>
      <c r="BN16295" s="3"/>
      <c r="BP16295" s="3"/>
    </row>
    <row r="16296" spans="1:68" x14ac:dyDescent="0.25">
      <c r="A16296" s="1"/>
      <c r="B16296" s="2"/>
      <c r="BJ16296" s="3"/>
      <c r="BL16296" s="3"/>
      <c r="BN16296" s="3"/>
      <c r="BP16296" s="3"/>
    </row>
    <row r="16297" spans="1:68" x14ac:dyDescent="0.25">
      <c r="A16297" s="1"/>
      <c r="B16297" s="2"/>
      <c r="BJ16297" s="3"/>
      <c r="BL16297" s="3"/>
      <c r="BN16297" s="3"/>
      <c r="BP16297" s="3"/>
    </row>
    <row r="16298" spans="1:68" x14ac:dyDescent="0.25">
      <c r="A16298" s="1"/>
      <c r="B16298" s="2"/>
      <c r="BJ16298" s="3"/>
      <c r="BL16298" s="3"/>
      <c r="BN16298" s="3"/>
      <c r="BP16298" s="3"/>
    </row>
    <row r="16299" spans="1:68" x14ac:dyDescent="0.25">
      <c r="A16299" s="1"/>
      <c r="B16299" s="2"/>
      <c r="BJ16299" s="3"/>
      <c r="BL16299" s="3"/>
      <c r="BN16299" s="3"/>
      <c r="BP16299" s="3"/>
    </row>
    <row r="16300" spans="1:68" x14ac:dyDescent="0.25">
      <c r="A16300" s="1"/>
      <c r="B16300" s="2"/>
      <c r="BJ16300" s="3"/>
      <c r="BL16300" s="3"/>
      <c r="BN16300" s="3"/>
      <c r="BP16300" s="3"/>
    </row>
    <row r="16301" spans="1:68" x14ac:dyDescent="0.25">
      <c r="A16301" s="1"/>
      <c r="B16301" s="2"/>
      <c r="BJ16301" s="3"/>
      <c r="BL16301" s="3"/>
      <c r="BN16301" s="3"/>
      <c r="BP16301" s="3"/>
    </row>
    <row r="16302" spans="1:68" x14ac:dyDescent="0.25">
      <c r="A16302" s="1"/>
      <c r="B16302" s="2"/>
      <c r="BJ16302" s="3"/>
      <c r="BL16302" s="3"/>
      <c r="BN16302" s="3"/>
      <c r="BP16302" s="3"/>
    </row>
    <row r="16303" spans="1:68" x14ac:dyDescent="0.25">
      <c r="A16303" s="1"/>
      <c r="B16303" s="2"/>
      <c r="BJ16303" s="3"/>
      <c r="BL16303" s="3"/>
      <c r="BN16303" s="3"/>
      <c r="BP16303" s="3"/>
    </row>
    <row r="16304" spans="1:68" x14ac:dyDescent="0.25">
      <c r="A16304" s="1"/>
      <c r="B16304" s="2"/>
      <c r="BJ16304" s="3"/>
      <c r="BL16304" s="3"/>
      <c r="BN16304" s="3"/>
      <c r="BP16304" s="3"/>
    </row>
    <row r="16305" spans="1:68" x14ac:dyDescent="0.25">
      <c r="A16305" s="1"/>
      <c r="B16305" s="2"/>
      <c r="BJ16305" s="3"/>
      <c r="BL16305" s="3"/>
      <c r="BN16305" s="3"/>
      <c r="BP16305" s="3"/>
    </row>
    <row r="16306" spans="1:68" x14ac:dyDescent="0.25">
      <c r="A16306" s="1"/>
      <c r="B16306" s="2"/>
      <c r="BJ16306" s="3"/>
      <c r="BL16306" s="3"/>
      <c r="BN16306" s="3"/>
      <c r="BP16306" s="3"/>
    </row>
    <row r="16307" spans="1:68" x14ac:dyDescent="0.25">
      <c r="A16307" s="1"/>
      <c r="B16307" s="2"/>
      <c r="BJ16307" s="3"/>
      <c r="BL16307" s="3"/>
      <c r="BN16307" s="3"/>
      <c r="BP16307" s="3"/>
    </row>
    <row r="16308" spans="1:68" x14ac:dyDescent="0.25">
      <c r="A16308" s="1"/>
      <c r="B16308" s="2"/>
      <c r="BJ16308" s="3"/>
      <c r="BL16308" s="3"/>
      <c r="BN16308" s="3"/>
      <c r="BP16308" s="3"/>
    </row>
    <row r="16309" spans="1:68" x14ac:dyDescent="0.25">
      <c r="A16309" s="1"/>
      <c r="B16309" s="2"/>
      <c r="BJ16309" s="3"/>
      <c r="BL16309" s="3"/>
      <c r="BN16309" s="3"/>
      <c r="BP16309" s="3"/>
    </row>
    <row r="16310" spans="1:68" x14ac:dyDescent="0.25">
      <c r="A16310" s="1"/>
      <c r="B16310" s="2"/>
      <c r="BJ16310" s="3"/>
      <c r="BL16310" s="3"/>
      <c r="BN16310" s="3"/>
      <c r="BP16310" s="3"/>
    </row>
    <row r="16311" spans="1:68" x14ac:dyDescent="0.25">
      <c r="A16311" s="1"/>
      <c r="B16311" s="2"/>
      <c r="BJ16311" s="3"/>
      <c r="BL16311" s="3"/>
      <c r="BN16311" s="3"/>
      <c r="BP16311" s="3"/>
    </row>
    <row r="16312" spans="1:68" x14ac:dyDescent="0.25">
      <c r="A16312" s="1"/>
      <c r="B16312" s="2"/>
      <c r="BJ16312" s="3"/>
      <c r="BL16312" s="3"/>
      <c r="BN16312" s="3"/>
      <c r="BP16312" s="3"/>
    </row>
    <row r="16313" spans="1:68" x14ac:dyDescent="0.25">
      <c r="A16313" s="1"/>
      <c r="B16313" s="2"/>
      <c r="BJ16313" s="3"/>
      <c r="BL16313" s="3"/>
      <c r="BN16313" s="3"/>
      <c r="BP16313" s="3"/>
    </row>
    <row r="16314" spans="1:68" x14ac:dyDescent="0.25">
      <c r="A16314" s="1"/>
      <c r="B16314" s="2"/>
      <c r="BJ16314" s="3"/>
      <c r="BL16314" s="3"/>
      <c r="BN16314" s="3"/>
      <c r="BP16314" s="3"/>
    </row>
    <row r="16315" spans="1:68" x14ac:dyDescent="0.25">
      <c r="A16315" s="1"/>
      <c r="B16315" s="2"/>
      <c r="BJ16315" s="3"/>
      <c r="BL16315" s="3"/>
      <c r="BN16315" s="3"/>
      <c r="BP16315" s="3"/>
    </row>
    <row r="16316" spans="1:68" x14ac:dyDescent="0.25">
      <c r="A16316" s="1"/>
      <c r="B16316" s="2"/>
      <c r="BJ16316" s="3"/>
      <c r="BL16316" s="3"/>
      <c r="BN16316" s="3"/>
      <c r="BP16316" s="3"/>
    </row>
    <row r="16317" spans="1:68" x14ac:dyDescent="0.25">
      <c r="A16317" s="1"/>
      <c r="B16317" s="2"/>
      <c r="BJ16317" s="3"/>
      <c r="BL16317" s="3"/>
      <c r="BN16317" s="3"/>
      <c r="BP16317" s="3"/>
    </row>
    <row r="16318" spans="1:68" x14ac:dyDescent="0.25">
      <c r="A16318" s="1"/>
      <c r="B16318" s="2"/>
      <c r="BJ16318" s="3"/>
      <c r="BL16318" s="3"/>
      <c r="BN16318" s="3"/>
      <c r="BP16318" s="3"/>
    </row>
    <row r="16319" spans="1:68" x14ac:dyDescent="0.25">
      <c r="A16319" s="1"/>
      <c r="B16319" s="2"/>
      <c r="BJ16319" s="3"/>
      <c r="BL16319" s="3"/>
      <c r="BN16319" s="3"/>
      <c r="BP16319" s="3"/>
    </row>
    <row r="16320" spans="1:68" x14ac:dyDescent="0.25">
      <c r="A16320" s="1"/>
      <c r="B16320" s="2"/>
      <c r="BJ16320" s="3"/>
      <c r="BL16320" s="3"/>
      <c r="BN16320" s="3"/>
      <c r="BP16320" s="3"/>
    </row>
    <row r="16321" spans="1:68" x14ac:dyDescent="0.25">
      <c r="A16321" s="1"/>
      <c r="B16321" s="2"/>
      <c r="BJ16321" s="3"/>
      <c r="BL16321" s="3"/>
      <c r="BN16321" s="3"/>
      <c r="BP16321" s="3"/>
    </row>
    <row r="16322" spans="1:68" x14ac:dyDescent="0.25">
      <c r="A16322" s="1"/>
      <c r="B16322" s="2"/>
      <c r="BJ16322" s="3"/>
      <c r="BL16322" s="3"/>
      <c r="BN16322" s="3"/>
      <c r="BP16322" s="3"/>
    </row>
    <row r="16323" spans="1:68" x14ac:dyDescent="0.25">
      <c r="A16323" s="1"/>
      <c r="B16323" s="2"/>
      <c r="BJ16323" s="3"/>
      <c r="BL16323" s="3"/>
      <c r="BN16323" s="3"/>
      <c r="BP16323" s="3"/>
    </row>
    <row r="16324" spans="1:68" x14ac:dyDescent="0.25">
      <c r="A16324" s="1"/>
      <c r="B16324" s="2"/>
      <c r="BJ16324" s="3"/>
      <c r="BL16324" s="3"/>
      <c r="BN16324" s="3"/>
      <c r="BP16324" s="3"/>
    </row>
    <row r="16325" spans="1:68" x14ac:dyDescent="0.25">
      <c r="A16325" s="1"/>
      <c r="B16325" s="2"/>
      <c r="BJ16325" s="3"/>
      <c r="BL16325" s="3"/>
      <c r="BN16325" s="3"/>
      <c r="BP16325" s="3"/>
    </row>
    <row r="16326" spans="1:68" x14ac:dyDescent="0.25">
      <c r="A16326" s="1"/>
      <c r="B16326" s="2"/>
      <c r="BJ16326" s="3"/>
      <c r="BL16326" s="3"/>
      <c r="BN16326" s="3"/>
      <c r="BP16326" s="3"/>
    </row>
    <row r="16327" spans="1:68" x14ac:dyDescent="0.25">
      <c r="A16327" s="1"/>
      <c r="B16327" s="2"/>
      <c r="BJ16327" s="3"/>
      <c r="BL16327" s="3"/>
      <c r="BN16327" s="3"/>
      <c r="BP16327" s="3"/>
    </row>
    <row r="16328" spans="1:68" x14ac:dyDescent="0.25">
      <c r="A16328" s="1"/>
      <c r="B16328" s="2"/>
      <c r="BJ16328" s="3"/>
      <c r="BL16328" s="3"/>
      <c r="BN16328" s="3"/>
      <c r="BP16328" s="3"/>
    </row>
    <row r="16329" spans="1:68" x14ac:dyDescent="0.25">
      <c r="A16329" s="1"/>
      <c r="B16329" s="2"/>
      <c r="BJ16329" s="3"/>
      <c r="BL16329" s="3"/>
      <c r="BN16329" s="3"/>
      <c r="BP16329" s="3"/>
    </row>
    <row r="16330" spans="1:68" x14ac:dyDescent="0.25">
      <c r="A16330" s="1"/>
      <c r="B16330" s="2"/>
      <c r="BJ16330" s="3"/>
      <c r="BL16330" s="3"/>
      <c r="BN16330" s="3"/>
      <c r="BP16330" s="3"/>
    </row>
    <row r="16331" spans="1:68" x14ac:dyDescent="0.25">
      <c r="A16331" s="1"/>
      <c r="B16331" s="2"/>
      <c r="BJ16331" s="3"/>
      <c r="BL16331" s="3"/>
      <c r="BN16331" s="3"/>
      <c r="BP16331" s="3"/>
    </row>
    <row r="16332" spans="1:68" x14ac:dyDescent="0.25">
      <c r="A16332" s="1"/>
      <c r="B16332" s="2"/>
      <c r="BJ16332" s="3"/>
      <c r="BL16332" s="3"/>
      <c r="BN16332" s="3"/>
      <c r="BP16332" s="3"/>
    </row>
    <row r="16333" spans="1:68" x14ac:dyDescent="0.25">
      <c r="A16333" s="1"/>
      <c r="B16333" s="2"/>
      <c r="BJ16333" s="3"/>
      <c r="BL16333" s="3"/>
      <c r="BN16333" s="3"/>
      <c r="BP16333" s="3"/>
    </row>
    <row r="16334" spans="1:68" x14ac:dyDescent="0.25">
      <c r="A16334" s="1"/>
      <c r="B16334" s="2"/>
      <c r="BJ16334" s="3"/>
      <c r="BL16334" s="3"/>
      <c r="BN16334" s="3"/>
      <c r="BP16334" s="3"/>
    </row>
    <row r="16335" spans="1:68" x14ac:dyDescent="0.25">
      <c r="A16335" s="1"/>
      <c r="B16335" s="2"/>
      <c r="BJ16335" s="3"/>
      <c r="BL16335" s="3"/>
      <c r="BN16335" s="3"/>
      <c r="BP16335" s="3"/>
    </row>
    <row r="16336" spans="1:68" x14ac:dyDescent="0.25">
      <c r="A16336" s="1"/>
      <c r="B16336" s="2"/>
      <c r="BJ16336" s="3"/>
      <c r="BL16336" s="3"/>
      <c r="BN16336" s="3"/>
      <c r="BP16336" s="3"/>
    </row>
    <row r="16337" spans="1:68" x14ac:dyDescent="0.25">
      <c r="A16337" s="1"/>
      <c r="B16337" s="2"/>
      <c r="BJ16337" s="3"/>
      <c r="BL16337" s="3"/>
      <c r="BN16337" s="3"/>
      <c r="BP16337" s="3"/>
    </row>
    <row r="16338" spans="1:68" x14ac:dyDescent="0.25">
      <c r="A16338" s="1"/>
      <c r="B16338" s="2"/>
      <c r="BJ16338" s="3"/>
      <c r="BL16338" s="3"/>
      <c r="BN16338" s="3"/>
      <c r="BP16338" s="3"/>
    </row>
    <row r="16339" spans="1:68" x14ac:dyDescent="0.25">
      <c r="A16339" s="1"/>
      <c r="B16339" s="2"/>
      <c r="BJ16339" s="3"/>
      <c r="BL16339" s="3"/>
      <c r="BN16339" s="3"/>
      <c r="BP16339" s="3"/>
    </row>
    <row r="16340" spans="1:68" x14ac:dyDescent="0.25">
      <c r="A16340" s="1"/>
      <c r="B16340" s="2"/>
      <c r="BJ16340" s="3"/>
      <c r="BL16340" s="3"/>
      <c r="BN16340" s="3"/>
      <c r="BP16340" s="3"/>
    </row>
    <row r="16341" spans="1:68" x14ac:dyDescent="0.25">
      <c r="A16341" s="1"/>
      <c r="B16341" s="2"/>
      <c r="BJ16341" s="3"/>
      <c r="BL16341" s="3"/>
      <c r="BN16341" s="3"/>
      <c r="BP16341" s="3"/>
    </row>
    <row r="16342" spans="1:68" x14ac:dyDescent="0.25">
      <c r="A16342" s="1"/>
      <c r="B16342" s="2"/>
      <c r="BJ16342" s="3"/>
      <c r="BL16342" s="3"/>
      <c r="BN16342" s="3"/>
      <c r="BP16342" s="3"/>
    </row>
    <row r="16343" spans="1:68" x14ac:dyDescent="0.25">
      <c r="A16343" s="1"/>
      <c r="B16343" s="2"/>
      <c r="BJ16343" s="3"/>
      <c r="BL16343" s="3"/>
      <c r="BN16343" s="3"/>
      <c r="BP16343" s="3"/>
    </row>
    <row r="16344" spans="1:68" x14ac:dyDescent="0.25">
      <c r="A16344" s="1"/>
      <c r="B16344" s="2"/>
      <c r="BJ16344" s="3"/>
      <c r="BL16344" s="3"/>
      <c r="BN16344" s="3"/>
      <c r="BP16344" s="3"/>
    </row>
    <row r="16345" spans="1:68" x14ac:dyDescent="0.25">
      <c r="A16345" s="1"/>
      <c r="B16345" s="2"/>
      <c r="BJ16345" s="3"/>
      <c r="BL16345" s="3"/>
      <c r="BN16345" s="3"/>
      <c r="BP16345" s="3"/>
    </row>
    <row r="16346" spans="1:68" x14ac:dyDescent="0.25">
      <c r="A16346" s="1"/>
      <c r="B16346" s="2"/>
      <c r="BJ16346" s="3"/>
      <c r="BL16346" s="3"/>
      <c r="BN16346" s="3"/>
      <c r="BP16346" s="3"/>
    </row>
    <row r="16347" spans="1:68" x14ac:dyDescent="0.25">
      <c r="A16347" s="1"/>
      <c r="B16347" s="2"/>
      <c r="BJ16347" s="3"/>
      <c r="BL16347" s="3"/>
      <c r="BN16347" s="3"/>
      <c r="BP16347" s="3"/>
    </row>
    <row r="16348" spans="1:68" x14ac:dyDescent="0.25">
      <c r="A16348" s="1"/>
      <c r="B16348" s="2"/>
      <c r="BJ16348" s="3"/>
      <c r="BL16348" s="3"/>
      <c r="BN16348" s="3"/>
      <c r="BP16348" s="3"/>
    </row>
    <row r="16349" spans="1:68" x14ac:dyDescent="0.25">
      <c r="A16349" s="1"/>
      <c r="B16349" s="2"/>
      <c r="BJ16349" s="3"/>
      <c r="BL16349" s="3"/>
      <c r="BN16349" s="3"/>
      <c r="BP16349" s="3"/>
    </row>
    <row r="16350" spans="1:68" x14ac:dyDescent="0.25">
      <c r="A16350" s="1"/>
      <c r="B16350" s="2"/>
      <c r="BJ16350" s="3"/>
      <c r="BL16350" s="3"/>
      <c r="BN16350" s="3"/>
      <c r="BP16350" s="3"/>
    </row>
    <row r="16351" spans="1:68" x14ac:dyDescent="0.25">
      <c r="A16351" s="1"/>
      <c r="B16351" s="2"/>
      <c r="BJ16351" s="3"/>
      <c r="BL16351" s="3"/>
      <c r="BN16351" s="3"/>
      <c r="BP16351" s="3"/>
    </row>
    <row r="16352" spans="1:68" x14ac:dyDescent="0.25">
      <c r="A16352" s="1"/>
      <c r="B16352" s="2"/>
      <c r="BJ16352" s="3"/>
      <c r="BL16352" s="3"/>
      <c r="BN16352" s="3"/>
      <c r="BP16352" s="3"/>
    </row>
    <row r="16353" spans="1:68" x14ac:dyDescent="0.25">
      <c r="A16353" s="1"/>
      <c r="B16353" s="2"/>
      <c r="BJ16353" s="3"/>
      <c r="BL16353" s="3"/>
      <c r="BN16353" s="3"/>
      <c r="BP16353" s="3"/>
    </row>
    <row r="16354" spans="1:68" x14ac:dyDescent="0.25">
      <c r="A16354" s="1"/>
      <c r="B16354" s="2"/>
      <c r="BJ16354" s="3"/>
      <c r="BL16354" s="3"/>
      <c r="BN16354" s="3"/>
      <c r="BP16354" s="3"/>
    </row>
    <row r="16355" spans="1:68" x14ac:dyDescent="0.25">
      <c r="A16355" s="1"/>
      <c r="B16355" s="2"/>
      <c r="BJ16355" s="3"/>
      <c r="BL16355" s="3"/>
      <c r="BN16355" s="3"/>
      <c r="BP16355" s="3"/>
    </row>
    <row r="16356" spans="1:68" x14ac:dyDescent="0.25">
      <c r="A16356" s="1"/>
      <c r="B16356" s="2"/>
      <c r="BJ16356" s="3"/>
      <c r="BL16356" s="3"/>
      <c r="BN16356" s="3"/>
      <c r="BP16356" s="3"/>
    </row>
    <row r="16357" spans="1:68" x14ac:dyDescent="0.25">
      <c r="A16357" s="1"/>
      <c r="B16357" s="2"/>
      <c r="BJ16357" s="3"/>
      <c r="BL16357" s="3"/>
      <c r="BN16357" s="3"/>
      <c r="BP16357" s="3"/>
    </row>
    <row r="16358" spans="1:68" x14ac:dyDescent="0.25">
      <c r="A16358" s="1"/>
      <c r="B16358" s="2"/>
      <c r="BJ16358" s="3"/>
      <c r="BL16358" s="3"/>
      <c r="BN16358" s="3"/>
      <c r="BP16358" s="3"/>
    </row>
    <row r="16359" spans="1:68" x14ac:dyDescent="0.25">
      <c r="A16359" s="1"/>
      <c r="B16359" s="2"/>
      <c r="BJ16359" s="3"/>
      <c r="BL16359" s="3"/>
      <c r="BN16359" s="3"/>
      <c r="BP16359" s="3"/>
    </row>
    <row r="16360" spans="1:68" x14ac:dyDescent="0.25">
      <c r="A16360" s="1"/>
      <c r="B16360" s="2"/>
      <c r="BJ16360" s="3"/>
      <c r="BL16360" s="3"/>
      <c r="BN16360" s="3"/>
      <c r="BP16360" s="3"/>
    </row>
    <row r="16361" spans="1:68" x14ac:dyDescent="0.25">
      <c r="A16361" s="1"/>
      <c r="B16361" s="2"/>
      <c r="BJ16361" s="3"/>
      <c r="BL16361" s="3"/>
      <c r="BN16361" s="3"/>
      <c r="BP16361" s="3"/>
    </row>
    <row r="16362" spans="1:68" x14ac:dyDescent="0.25">
      <c r="A16362" s="1"/>
      <c r="B16362" s="2"/>
      <c r="BJ16362" s="3"/>
      <c r="BL16362" s="3"/>
      <c r="BN16362" s="3"/>
      <c r="BP16362" s="3"/>
    </row>
    <row r="16363" spans="1:68" x14ac:dyDescent="0.25">
      <c r="A16363" s="1"/>
      <c r="B16363" s="2"/>
      <c r="BJ16363" s="3"/>
      <c r="BL16363" s="3"/>
      <c r="BN16363" s="3"/>
      <c r="BP16363" s="3"/>
    </row>
    <row r="16364" spans="1:68" x14ac:dyDescent="0.25">
      <c r="A16364" s="1"/>
      <c r="B16364" s="2"/>
      <c r="BJ16364" s="3"/>
      <c r="BL16364" s="3"/>
      <c r="BN16364" s="3"/>
      <c r="BP16364" s="3"/>
    </row>
    <row r="16365" spans="1:68" x14ac:dyDescent="0.25">
      <c r="A16365" s="1"/>
      <c r="B16365" s="2"/>
      <c r="BJ16365" s="3"/>
      <c r="BL16365" s="3"/>
      <c r="BN16365" s="3"/>
      <c r="BP16365" s="3"/>
    </row>
    <row r="16366" spans="1:68" x14ac:dyDescent="0.25">
      <c r="A16366" s="1"/>
      <c r="B16366" s="2"/>
      <c r="BJ16366" s="3"/>
      <c r="BL16366" s="3"/>
      <c r="BN16366" s="3"/>
      <c r="BP16366" s="3"/>
    </row>
    <row r="16367" spans="1:68" x14ac:dyDescent="0.25">
      <c r="A16367" s="1"/>
      <c r="B16367" s="2"/>
      <c r="BJ16367" s="3"/>
      <c r="BL16367" s="3"/>
      <c r="BN16367" s="3"/>
      <c r="BP16367" s="3"/>
    </row>
    <row r="16368" spans="1:68" x14ac:dyDescent="0.25">
      <c r="A16368" s="1"/>
      <c r="B16368" s="2"/>
      <c r="BJ16368" s="3"/>
      <c r="BL16368" s="3"/>
      <c r="BN16368" s="3"/>
      <c r="BP16368" s="3"/>
    </row>
    <row r="16369" spans="1:68" x14ac:dyDescent="0.25">
      <c r="A16369" s="1"/>
      <c r="B16369" s="2"/>
      <c r="BJ16369" s="3"/>
      <c r="BL16369" s="3"/>
      <c r="BN16369" s="3"/>
      <c r="BP16369" s="3"/>
    </row>
    <row r="16370" spans="1:68" x14ac:dyDescent="0.25">
      <c r="A16370" s="1"/>
      <c r="B16370" s="2"/>
      <c r="BJ16370" s="3"/>
      <c r="BL16370" s="3"/>
      <c r="BN16370" s="3"/>
      <c r="BP16370" s="3"/>
    </row>
    <row r="16371" spans="1:68" x14ac:dyDescent="0.25">
      <c r="A16371" s="1"/>
      <c r="B16371" s="2"/>
      <c r="BJ16371" s="3"/>
      <c r="BL16371" s="3"/>
      <c r="BN16371" s="3"/>
      <c r="BP16371" s="3"/>
    </row>
    <row r="16372" spans="1:68" x14ac:dyDescent="0.25">
      <c r="A16372" s="1"/>
      <c r="B16372" s="2"/>
      <c r="BJ16372" s="3"/>
      <c r="BL16372" s="3"/>
      <c r="BN16372" s="3"/>
      <c r="BP16372" s="3"/>
    </row>
    <row r="16373" spans="1:68" x14ac:dyDescent="0.25">
      <c r="A16373" s="1"/>
      <c r="B16373" s="2"/>
      <c r="BJ16373" s="3"/>
      <c r="BL16373" s="3"/>
      <c r="BN16373" s="3"/>
      <c r="BP16373" s="3"/>
    </row>
    <row r="16374" spans="1:68" x14ac:dyDescent="0.25">
      <c r="A16374" s="1"/>
      <c r="B16374" s="2"/>
      <c r="BJ16374" s="3"/>
      <c r="BL16374" s="3"/>
      <c r="BN16374" s="3"/>
      <c r="BP16374" s="3"/>
    </row>
    <row r="16375" spans="1:68" x14ac:dyDescent="0.25">
      <c r="A16375" s="1"/>
      <c r="B16375" s="2"/>
      <c r="BJ16375" s="3"/>
      <c r="BL16375" s="3"/>
      <c r="BN16375" s="3"/>
      <c r="BP16375" s="3"/>
    </row>
    <row r="16376" spans="1:68" x14ac:dyDescent="0.25">
      <c r="A16376" s="1"/>
      <c r="B16376" s="2"/>
      <c r="BJ16376" s="3"/>
      <c r="BL16376" s="3"/>
      <c r="BN16376" s="3"/>
      <c r="BP16376" s="3"/>
    </row>
    <row r="16377" spans="1:68" x14ac:dyDescent="0.25">
      <c r="A16377" s="1"/>
      <c r="B16377" s="2"/>
      <c r="BJ16377" s="3"/>
      <c r="BL16377" s="3"/>
      <c r="BN16377" s="3"/>
      <c r="BP16377" s="3"/>
    </row>
    <row r="16378" spans="1:68" x14ac:dyDescent="0.25">
      <c r="A16378" s="1"/>
      <c r="B16378" s="2"/>
      <c r="BJ16378" s="3"/>
      <c r="BL16378" s="3"/>
      <c r="BN16378" s="3"/>
      <c r="BP16378" s="3"/>
    </row>
    <row r="16379" spans="1:68" x14ac:dyDescent="0.25">
      <c r="A16379" s="1"/>
      <c r="B16379" s="2"/>
      <c r="BJ16379" s="3"/>
      <c r="BL16379" s="3"/>
      <c r="BN16379" s="3"/>
      <c r="BP16379" s="3"/>
    </row>
    <row r="16380" spans="1:68" x14ac:dyDescent="0.25">
      <c r="A16380" s="1"/>
      <c r="B16380" s="2"/>
      <c r="BJ16380" s="3"/>
      <c r="BL16380" s="3"/>
      <c r="BN16380" s="3"/>
      <c r="BP16380" s="3"/>
    </row>
    <row r="16381" spans="1:68" x14ac:dyDescent="0.25">
      <c r="A16381" s="1"/>
      <c r="B16381" s="2"/>
      <c r="BJ16381" s="3"/>
      <c r="BL16381" s="3"/>
      <c r="BN16381" s="3"/>
      <c r="BP16381" s="3"/>
    </row>
    <row r="16382" spans="1:68" x14ac:dyDescent="0.25">
      <c r="A16382" s="1"/>
      <c r="B16382" s="2"/>
      <c r="BJ16382" s="3"/>
      <c r="BL16382" s="3"/>
      <c r="BN16382" s="3"/>
      <c r="BP16382" s="3"/>
    </row>
    <row r="16383" spans="1:68" x14ac:dyDescent="0.25">
      <c r="A16383" s="1"/>
      <c r="B16383" s="2"/>
      <c r="BJ16383" s="3"/>
      <c r="BL16383" s="3"/>
      <c r="BN16383" s="3"/>
      <c r="BP16383" s="3"/>
    </row>
    <row r="16384" spans="1:68" x14ac:dyDescent="0.25">
      <c r="A16384" s="1"/>
      <c r="B16384" s="2"/>
      <c r="BJ16384" s="3"/>
      <c r="BL16384" s="3"/>
      <c r="BN16384" s="3"/>
      <c r="BP16384" s="3"/>
    </row>
    <row r="16385" spans="1:68" x14ac:dyDescent="0.25">
      <c r="A16385" s="1"/>
      <c r="B16385" s="2"/>
      <c r="BJ16385" s="3"/>
      <c r="BL16385" s="3"/>
      <c r="BN16385" s="3"/>
      <c r="BP16385" s="3"/>
    </row>
    <row r="16386" spans="1:68" x14ac:dyDescent="0.25">
      <c r="A16386" s="1"/>
      <c r="B16386" s="2"/>
      <c r="BJ16386" s="3"/>
      <c r="BL16386" s="3"/>
      <c r="BN16386" s="3"/>
      <c r="BP16386" s="3"/>
    </row>
    <row r="16387" spans="1:68" x14ac:dyDescent="0.25">
      <c r="A16387" s="1"/>
      <c r="B16387" s="2"/>
      <c r="BJ16387" s="3"/>
      <c r="BL16387" s="3"/>
      <c r="BN16387" s="3"/>
      <c r="BP16387" s="3"/>
    </row>
    <row r="16388" spans="1:68" x14ac:dyDescent="0.25">
      <c r="A16388" s="1"/>
      <c r="B16388" s="2"/>
      <c r="BJ16388" s="3"/>
      <c r="BL16388" s="3"/>
      <c r="BN16388" s="3"/>
      <c r="BP16388" s="3"/>
    </row>
    <row r="16389" spans="1:68" x14ac:dyDescent="0.25">
      <c r="A16389" s="1"/>
      <c r="B16389" s="2"/>
      <c r="BJ16389" s="3"/>
      <c r="BL16389" s="3"/>
      <c r="BN16389" s="3"/>
      <c r="BP16389" s="3"/>
    </row>
    <row r="16390" spans="1:68" x14ac:dyDescent="0.25">
      <c r="A16390" s="1"/>
      <c r="B16390" s="2"/>
      <c r="BJ16390" s="3"/>
      <c r="BL16390" s="3"/>
      <c r="BN16390" s="3"/>
      <c r="BP16390" s="3"/>
    </row>
    <row r="16391" spans="1:68" x14ac:dyDescent="0.25">
      <c r="A16391" s="1"/>
      <c r="B16391" s="2"/>
      <c r="BJ16391" s="3"/>
      <c r="BL16391" s="3"/>
      <c r="BN16391" s="3"/>
      <c r="BP16391" s="3"/>
    </row>
    <row r="16392" spans="1:68" x14ac:dyDescent="0.25">
      <c r="A16392" s="1"/>
      <c r="B16392" s="2"/>
      <c r="BJ16392" s="3"/>
      <c r="BL16392" s="3"/>
      <c r="BN16392" s="3"/>
      <c r="BP16392" s="3"/>
    </row>
    <row r="16393" spans="1:68" x14ac:dyDescent="0.25">
      <c r="A16393" s="1"/>
      <c r="B16393" s="2"/>
      <c r="BJ16393" s="3"/>
      <c r="BL16393" s="3"/>
      <c r="BN16393" s="3"/>
      <c r="BP16393" s="3"/>
    </row>
    <row r="16394" spans="1:68" x14ac:dyDescent="0.25">
      <c r="A16394" s="1"/>
      <c r="B16394" s="2"/>
      <c r="BJ16394" s="3"/>
      <c r="BL16394" s="3"/>
      <c r="BN16394" s="3"/>
      <c r="BP16394" s="3"/>
    </row>
    <row r="16395" spans="1:68" x14ac:dyDescent="0.25">
      <c r="A16395" s="1"/>
      <c r="B16395" s="2"/>
      <c r="BJ16395" s="3"/>
      <c r="BL16395" s="3"/>
      <c r="BN16395" s="3"/>
      <c r="BP16395" s="3"/>
    </row>
    <row r="16396" spans="1:68" x14ac:dyDescent="0.25">
      <c r="A16396" s="1"/>
      <c r="B16396" s="2"/>
      <c r="BJ16396" s="3"/>
      <c r="BL16396" s="3"/>
      <c r="BN16396" s="3"/>
      <c r="BP16396" s="3"/>
    </row>
    <row r="16397" spans="1:68" x14ac:dyDescent="0.25">
      <c r="A16397" s="1"/>
      <c r="B16397" s="2"/>
      <c r="BJ16397" s="3"/>
      <c r="BL16397" s="3"/>
      <c r="BN16397" s="3"/>
      <c r="BP16397" s="3"/>
    </row>
    <row r="16398" spans="1:68" x14ac:dyDescent="0.25">
      <c r="A16398" s="1"/>
      <c r="B16398" s="2"/>
      <c r="BJ16398" s="3"/>
      <c r="BL16398" s="3"/>
      <c r="BN16398" s="3"/>
      <c r="BP16398" s="3"/>
    </row>
    <row r="16399" spans="1:68" x14ac:dyDescent="0.25">
      <c r="A16399" s="1"/>
      <c r="B16399" s="2"/>
      <c r="BJ16399" s="3"/>
      <c r="BL16399" s="3"/>
      <c r="BN16399" s="3"/>
      <c r="BP16399" s="3"/>
    </row>
    <row r="16400" spans="1:68" x14ac:dyDescent="0.25">
      <c r="A16400" s="1"/>
      <c r="B16400" s="2"/>
      <c r="BJ16400" s="3"/>
      <c r="BL16400" s="3"/>
      <c r="BN16400" s="3"/>
      <c r="BP16400" s="3"/>
    </row>
    <row r="16401" spans="1:68" x14ac:dyDescent="0.25">
      <c r="A16401" s="1"/>
      <c r="B16401" s="2"/>
      <c r="BJ16401" s="3"/>
      <c r="BL16401" s="3"/>
      <c r="BN16401" s="3"/>
      <c r="BP16401" s="3"/>
    </row>
    <row r="16402" spans="1:68" x14ac:dyDescent="0.25">
      <c r="A16402" s="1"/>
      <c r="B16402" s="2"/>
      <c r="BJ16402" s="3"/>
      <c r="BL16402" s="3"/>
      <c r="BN16402" s="3"/>
      <c r="BP16402" s="3"/>
    </row>
    <row r="16403" spans="1:68" x14ac:dyDescent="0.25">
      <c r="A16403" s="1"/>
      <c r="B16403" s="2"/>
      <c r="BJ16403" s="3"/>
      <c r="BL16403" s="3"/>
      <c r="BN16403" s="3"/>
      <c r="BP16403" s="3"/>
    </row>
    <row r="16404" spans="1:68" x14ac:dyDescent="0.25">
      <c r="A16404" s="1"/>
      <c r="B16404" s="2"/>
      <c r="BJ16404" s="3"/>
      <c r="BL16404" s="3"/>
      <c r="BN16404" s="3"/>
      <c r="BP16404" s="3"/>
    </row>
    <row r="16405" spans="1:68" x14ac:dyDescent="0.25">
      <c r="A16405" s="1"/>
      <c r="B16405" s="2"/>
      <c r="BJ16405" s="3"/>
      <c r="BL16405" s="3"/>
      <c r="BN16405" s="3"/>
      <c r="BP16405" s="3"/>
    </row>
    <row r="16406" spans="1:68" x14ac:dyDescent="0.25">
      <c r="A16406" s="1"/>
      <c r="B16406" s="2"/>
      <c r="BJ16406" s="3"/>
      <c r="BL16406" s="3"/>
      <c r="BN16406" s="3"/>
      <c r="BP16406" s="3"/>
    </row>
    <row r="16407" spans="1:68" x14ac:dyDescent="0.25">
      <c r="A16407" s="1"/>
      <c r="B16407" s="2"/>
      <c r="BJ16407" s="3"/>
      <c r="BL16407" s="3"/>
      <c r="BN16407" s="3"/>
      <c r="BP16407" s="3"/>
    </row>
    <row r="16408" spans="1:68" x14ac:dyDescent="0.25">
      <c r="A16408" s="1"/>
      <c r="B16408" s="2"/>
      <c r="BJ16408" s="3"/>
      <c r="BL16408" s="3"/>
      <c r="BN16408" s="3"/>
      <c r="BP16408" s="3"/>
    </row>
    <row r="16409" spans="1:68" x14ac:dyDescent="0.25">
      <c r="A16409" s="1"/>
      <c r="B16409" s="2"/>
      <c r="BJ16409" s="3"/>
      <c r="BL16409" s="3"/>
      <c r="BN16409" s="3"/>
      <c r="BP16409" s="3"/>
    </row>
    <row r="16410" spans="1:68" x14ac:dyDescent="0.25">
      <c r="A16410" s="1"/>
      <c r="B16410" s="2"/>
      <c r="BJ16410" s="3"/>
      <c r="BL16410" s="3"/>
      <c r="BN16410" s="3"/>
      <c r="BP16410" s="3"/>
    </row>
    <row r="16411" spans="1:68" x14ac:dyDescent="0.25">
      <c r="A16411" s="1"/>
      <c r="B16411" s="2"/>
      <c r="BJ16411" s="3"/>
      <c r="BL16411" s="3"/>
      <c r="BN16411" s="3"/>
      <c r="BP16411" s="3"/>
    </row>
    <row r="16412" spans="1:68" x14ac:dyDescent="0.25">
      <c r="A16412" s="1"/>
      <c r="B16412" s="2"/>
      <c r="BJ16412" s="3"/>
      <c r="BL16412" s="3"/>
      <c r="BN16412" s="3"/>
      <c r="BP16412" s="3"/>
    </row>
    <row r="16413" spans="1:68" x14ac:dyDescent="0.25">
      <c r="A16413" s="1"/>
      <c r="B16413" s="2"/>
      <c r="BJ16413" s="3"/>
      <c r="BL16413" s="3"/>
      <c r="BN16413" s="3"/>
      <c r="BP16413" s="3"/>
    </row>
    <row r="16414" spans="1:68" x14ac:dyDescent="0.25">
      <c r="A16414" s="1"/>
      <c r="B16414" s="2"/>
      <c r="BJ16414" s="3"/>
      <c r="BL16414" s="3"/>
      <c r="BN16414" s="3"/>
      <c r="BP16414" s="3"/>
    </row>
    <row r="16415" spans="1:68" x14ac:dyDescent="0.25">
      <c r="A16415" s="1"/>
      <c r="B16415" s="2"/>
      <c r="BJ16415" s="3"/>
      <c r="BL16415" s="3"/>
      <c r="BN16415" s="3"/>
      <c r="BP16415" s="3"/>
    </row>
    <row r="16416" spans="1:68" x14ac:dyDescent="0.25">
      <c r="A16416" s="1"/>
      <c r="B16416" s="2"/>
      <c r="BJ16416" s="3"/>
      <c r="BL16416" s="3"/>
      <c r="BN16416" s="3"/>
      <c r="BP16416" s="3"/>
    </row>
    <row r="16417" spans="1:68" x14ac:dyDescent="0.25">
      <c r="A16417" s="1"/>
      <c r="B16417" s="2"/>
      <c r="BJ16417" s="3"/>
      <c r="BL16417" s="3"/>
      <c r="BN16417" s="3"/>
      <c r="BP16417" s="3"/>
    </row>
    <row r="16418" spans="1:68" x14ac:dyDescent="0.25">
      <c r="A16418" s="1"/>
      <c r="B16418" s="2"/>
      <c r="BJ16418" s="3"/>
      <c r="BL16418" s="3"/>
      <c r="BN16418" s="3"/>
      <c r="BP16418" s="3"/>
    </row>
    <row r="16419" spans="1:68" x14ac:dyDescent="0.25">
      <c r="A16419" s="1"/>
      <c r="B16419" s="2"/>
      <c r="BJ16419" s="3"/>
      <c r="BL16419" s="3"/>
      <c r="BN16419" s="3"/>
      <c r="BP16419" s="3"/>
    </row>
    <row r="16420" spans="1:68" x14ac:dyDescent="0.25">
      <c r="A16420" s="1"/>
      <c r="B16420" s="2"/>
      <c r="BJ16420" s="3"/>
      <c r="BL16420" s="3"/>
      <c r="BN16420" s="3"/>
      <c r="BP16420" s="3"/>
    </row>
    <row r="16421" spans="1:68" x14ac:dyDescent="0.25">
      <c r="A16421" s="1"/>
      <c r="B16421" s="2"/>
      <c r="BJ16421" s="3"/>
      <c r="BL16421" s="3"/>
      <c r="BN16421" s="3"/>
      <c r="BP16421" s="3"/>
    </row>
    <row r="16422" spans="1:68" x14ac:dyDescent="0.25">
      <c r="A16422" s="1"/>
      <c r="B16422" s="2"/>
      <c r="BJ16422" s="3"/>
      <c r="BL16422" s="3"/>
      <c r="BN16422" s="3"/>
      <c r="BP16422" s="3"/>
    </row>
    <row r="16423" spans="1:68" x14ac:dyDescent="0.25">
      <c r="A16423" s="1"/>
      <c r="B16423" s="2"/>
      <c r="BJ16423" s="3"/>
      <c r="BL16423" s="3"/>
      <c r="BN16423" s="3"/>
      <c r="BP16423" s="3"/>
    </row>
    <row r="16424" spans="1:68" x14ac:dyDescent="0.25">
      <c r="A16424" s="1"/>
      <c r="B16424" s="2"/>
      <c r="BJ16424" s="3"/>
      <c r="BL16424" s="3"/>
      <c r="BN16424" s="3"/>
      <c r="BP16424" s="3"/>
    </row>
    <row r="16425" spans="1:68" x14ac:dyDescent="0.25">
      <c r="A16425" s="1"/>
      <c r="B16425" s="2"/>
      <c r="BJ16425" s="3"/>
      <c r="BL16425" s="3"/>
      <c r="BN16425" s="3"/>
      <c r="BP16425" s="3"/>
    </row>
    <row r="16426" spans="1:68" x14ac:dyDescent="0.25">
      <c r="A16426" s="1"/>
      <c r="B16426" s="2"/>
      <c r="BJ16426" s="3"/>
      <c r="BL16426" s="3"/>
      <c r="BN16426" s="3"/>
      <c r="BP16426" s="3"/>
    </row>
    <row r="16427" spans="1:68" x14ac:dyDescent="0.25">
      <c r="A16427" s="1"/>
      <c r="B16427" s="2"/>
      <c r="BJ16427" s="3"/>
      <c r="BL16427" s="3"/>
      <c r="BN16427" s="3"/>
      <c r="BP16427" s="3"/>
    </row>
    <row r="16428" spans="1:68" x14ac:dyDescent="0.25">
      <c r="A16428" s="1"/>
      <c r="B16428" s="2"/>
      <c r="BJ16428" s="3"/>
      <c r="BL16428" s="3"/>
      <c r="BN16428" s="3"/>
      <c r="BP16428" s="3"/>
    </row>
    <row r="16429" spans="1:68" x14ac:dyDescent="0.25">
      <c r="A16429" s="1"/>
      <c r="B16429" s="2"/>
      <c r="BJ16429" s="3"/>
      <c r="BL16429" s="3"/>
      <c r="BN16429" s="3"/>
      <c r="BP16429" s="3"/>
    </row>
    <row r="16430" spans="1:68" x14ac:dyDescent="0.25">
      <c r="A16430" s="1"/>
      <c r="B16430" s="2"/>
      <c r="BJ16430" s="3"/>
      <c r="BL16430" s="3"/>
      <c r="BN16430" s="3"/>
      <c r="BP16430" s="3"/>
    </row>
    <row r="16431" spans="1:68" x14ac:dyDescent="0.25">
      <c r="A16431" s="1"/>
      <c r="B16431" s="2"/>
      <c r="BJ16431" s="3"/>
      <c r="BL16431" s="3"/>
      <c r="BN16431" s="3"/>
      <c r="BP16431" s="3"/>
    </row>
    <row r="16432" spans="1:68" x14ac:dyDescent="0.25">
      <c r="A16432" s="1"/>
      <c r="B16432" s="2"/>
      <c r="BJ16432" s="3"/>
      <c r="BL16432" s="3"/>
      <c r="BN16432" s="3"/>
      <c r="BP16432" s="3"/>
    </row>
    <row r="16433" spans="1:68" x14ac:dyDescent="0.25">
      <c r="A16433" s="1"/>
      <c r="B16433" s="2"/>
      <c r="BJ16433" s="3"/>
      <c r="BL16433" s="3"/>
      <c r="BN16433" s="3"/>
      <c r="BP16433" s="3"/>
    </row>
    <row r="16434" spans="1:68" x14ac:dyDescent="0.25">
      <c r="A16434" s="1"/>
      <c r="B16434" s="2"/>
      <c r="BJ16434" s="3"/>
      <c r="BL16434" s="3"/>
      <c r="BN16434" s="3"/>
      <c r="BP16434" s="3"/>
    </row>
    <row r="16435" spans="1:68" x14ac:dyDescent="0.25">
      <c r="A16435" s="1"/>
      <c r="B16435" s="2"/>
      <c r="BJ16435" s="3"/>
      <c r="BL16435" s="3"/>
      <c r="BN16435" s="3"/>
      <c r="BP16435" s="3"/>
    </row>
    <row r="16436" spans="1:68" x14ac:dyDescent="0.25">
      <c r="A16436" s="1"/>
      <c r="B16436" s="2"/>
      <c r="BJ16436" s="3"/>
      <c r="BL16436" s="3"/>
      <c r="BN16436" s="3"/>
      <c r="BP16436" s="3"/>
    </row>
    <row r="16437" spans="1:68" x14ac:dyDescent="0.25">
      <c r="A16437" s="1"/>
      <c r="B16437" s="2"/>
      <c r="BJ16437" s="3"/>
      <c r="BL16437" s="3"/>
      <c r="BN16437" s="3"/>
      <c r="BP16437" s="3"/>
    </row>
    <row r="16438" spans="1:68" x14ac:dyDescent="0.25">
      <c r="A16438" s="1"/>
      <c r="B16438" s="2"/>
      <c r="BJ16438" s="3"/>
      <c r="BL16438" s="3"/>
      <c r="BN16438" s="3"/>
      <c r="BP16438" s="3"/>
    </row>
    <row r="16439" spans="1:68" x14ac:dyDescent="0.25">
      <c r="A16439" s="1"/>
      <c r="B16439" s="2"/>
      <c r="BJ16439" s="3"/>
      <c r="BL16439" s="3"/>
      <c r="BN16439" s="3"/>
      <c r="BP16439" s="3"/>
    </row>
    <row r="16440" spans="1:68" x14ac:dyDescent="0.25">
      <c r="A16440" s="1"/>
      <c r="B16440" s="2"/>
      <c r="BJ16440" s="3"/>
      <c r="BL16440" s="3"/>
      <c r="BN16440" s="3"/>
      <c r="BP16440" s="3"/>
    </row>
    <row r="16441" spans="1:68" x14ac:dyDescent="0.25">
      <c r="A16441" s="1"/>
      <c r="B16441" s="2"/>
      <c r="BJ16441" s="3"/>
      <c r="BL16441" s="3"/>
      <c r="BN16441" s="3"/>
      <c r="BP16441" s="3"/>
    </row>
    <row r="16442" spans="1:68" x14ac:dyDescent="0.25">
      <c r="A16442" s="1"/>
      <c r="B16442" s="2"/>
      <c r="BJ16442" s="3"/>
      <c r="BL16442" s="3"/>
      <c r="BN16442" s="3"/>
      <c r="BP16442" s="3"/>
    </row>
    <row r="16443" spans="1:68" x14ac:dyDescent="0.25">
      <c r="A16443" s="1"/>
      <c r="B16443" s="2"/>
      <c r="BJ16443" s="3"/>
      <c r="BL16443" s="3"/>
      <c r="BN16443" s="3"/>
      <c r="BP16443" s="3"/>
    </row>
    <row r="16444" spans="1:68" x14ac:dyDescent="0.25">
      <c r="A16444" s="1"/>
      <c r="B16444" s="2"/>
      <c r="BJ16444" s="3"/>
      <c r="BL16444" s="3"/>
      <c r="BN16444" s="3"/>
      <c r="BP16444" s="3"/>
    </row>
    <row r="16445" spans="1:68" x14ac:dyDescent="0.25">
      <c r="A16445" s="1"/>
      <c r="B16445" s="2"/>
      <c r="BJ16445" s="3"/>
      <c r="BL16445" s="3"/>
      <c r="BN16445" s="3"/>
      <c r="BP16445" s="3"/>
    </row>
    <row r="16446" spans="1:68" x14ac:dyDescent="0.25">
      <c r="A16446" s="1"/>
      <c r="B16446" s="2"/>
      <c r="BJ16446" s="3"/>
      <c r="BL16446" s="3"/>
      <c r="BN16446" s="3"/>
      <c r="BP16446" s="3"/>
    </row>
    <row r="16447" spans="1:68" x14ac:dyDescent="0.25">
      <c r="A16447" s="1"/>
      <c r="B16447" s="2"/>
      <c r="BJ16447" s="3"/>
      <c r="BL16447" s="3"/>
      <c r="BN16447" s="3"/>
      <c r="BP16447" s="3"/>
    </row>
    <row r="16448" spans="1:68" x14ac:dyDescent="0.25">
      <c r="A16448" s="1"/>
      <c r="B16448" s="2"/>
      <c r="BJ16448" s="3"/>
      <c r="BL16448" s="3"/>
      <c r="BN16448" s="3"/>
      <c r="BP16448" s="3"/>
    </row>
    <row r="16449" spans="1:68" x14ac:dyDescent="0.25">
      <c r="A16449" s="1"/>
      <c r="B16449" s="2"/>
      <c r="BJ16449" s="3"/>
      <c r="BL16449" s="3"/>
      <c r="BN16449" s="3"/>
      <c r="BP16449" s="3"/>
    </row>
    <row r="16450" spans="1:68" x14ac:dyDescent="0.25">
      <c r="A16450" s="1"/>
      <c r="B16450" s="2"/>
      <c r="BJ16450" s="3"/>
      <c r="BL16450" s="3"/>
      <c r="BN16450" s="3"/>
      <c r="BP16450" s="3"/>
    </row>
    <row r="16451" spans="1:68" x14ac:dyDescent="0.25">
      <c r="A16451" s="1"/>
      <c r="B16451" s="2"/>
      <c r="BJ16451" s="3"/>
      <c r="BL16451" s="3"/>
      <c r="BN16451" s="3"/>
      <c r="BP16451" s="3"/>
    </row>
    <row r="16452" spans="1:68" x14ac:dyDescent="0.25">
      <c r="A16452" s="1"/>
      <c r="B16452" s="2"/>
      <c r="BJ16452" s="3"/>
      <c r="BL16452" s="3"/>
      <c r="BN16452" s="3"/>
      <c r="BP16452" s="3"/>
    </row>
    <row r="16453" spans="1:68" x14ac:dyDescent="0.25">
      <c r="A16453" s="1"/>
      <c r="B16453" s="2"/>
      <c r="BJ16453" s="3"/>
      <c r="BL16453" s="3"/>
      <c r="BN16453" s="3"/>
      <c r="BP16453" s="3"/>
    </row>
    <row r="16454" spans="1:68" x14ac:dyDescent="0.25">
      <c r="A16454" s="1"/>
      <c r="B16454" s="2"/>
      <c r="BJ16454" s="3"/>
      <c r="BL16454" s="3"/>
      <c r="BN16454" s="3"/>
      <c r="BP16454" s="3"/>
    </row>
    <row r="16455" spans="1:68" x14ac:dyDescent="0.25">
      <c r="A16455" s="1"/>
      <c r="B16455" s="2"/>
      <c r="BJ16455" s="3"/>
      <c r="BL16455" s="3"/>
      <c r="BN16455" s="3"/>
      <c r="BP16455" s="3"/>
    </row>
    <row r="16456" spans="1:68" x14ac:dyDescent="0.25">
      <c r="A16456" s="1"/>
      <c r="B16456" s="2"/>
      <c r="BJ16456" s="3"/>
      <c r="BL16456" s="3"/>
      <c r="BN16456" s="3"/>
      <c r="BP16456" s="3"/>
    </row>
    <row r="16457" spans="1:68" x14ac:dyDescent="0.25">
      <c r="A16457" s="1"/>
      <c r="B16457" s="2"/>
      <c r="BJ16457" s="3"/>
      <c r="BL16457" s="3"/>
      <c r="BN16457" s="3"/>
      <c r="BP16457" s="3"/>
    </row>
    <row r="16458" spans="1:68" x14ac:dyDescent="0.25">
      <c r="A16458" s="1"/>
      <c r="B16458" s="2"/>
      <c r="BJ16458" s="3"/>
      <c r="BL16458" s="3"/>
      <c r="BN16458" s="3"/>
      <c r="BP16458" s="3"/>
    </row>
    <row r="16459" spans="1:68" x14ac:dyDescent="0.25">
      <c r="A16459" s="1"/>
      <c r="B16459" s="2"/>
      <c r="BJ16459" s="3"/>
      <c r="BL16459" s="3"/>
      <c r="BN16459" s="3"/>
      <c r="BP16459" s="3"/>
    </row>
    <row r="16460" spans="1:68" x14ac:dyDescent="0.25">
      <c r="A16460" s="1"/>
      <c r="B16460" s="2"/>
      <c r="BJ16460" s="3"/>
      <c r="BL16460" s="3"/>
      <c r="BN16460" s="3"/>
      <c r="BP16460" s="3"/>
    </row>
    <row r="16461" spans="1:68" x14ac:dyDescent="0.25">
      <c r="A16461" s="1"/>
      <c r="B16461" s="2"/>
      <c r="BJ16461" s="3"/>
      <c r="BL16461" s="3"/>
      <c r="BN16461" s="3"/>
      <c r="BP16461" s="3"/>
    </row>
    <row r="16462" spans="1:68" x14ac:dyDescent="0.25">
      <c r="A16462" s="1"/>
      <c r="B16462" s="2"/>
      <c r="BJ16462" s="3"/>
      <c r="BL16462" s="3"/>
      <c r="BN16462" s="3"/>
      <c r="BP16462" s="3"/>
    </row>
    <row r="16463" spans="1:68" x14ac:dyDescent="0.25">
      <c r="A16463" s="1"/>
      <c r="B16463" s="2"/>
      <c r="BJ16463" s="3"/>
      <c r="BL16463" s="3"/>
      <c r="BN16463" s="3"/>
      <c r="BP16463" s="3"/>
    </row>
    <row r="16464" spans="1:68" x14ac:dyDescent="0.25">
      <c r="A16464" s="1"/>
      <c r="B16464" s="2"/>
      <c r="BJ16464" s="3"/>
      <c r="BL16464" s="3"/>
      <c r="BN16464" s="3"/>
      <c r="BP16464" s="3"/>
    </row>
    <row r="16465" spans="1:68" x14ac:dyDescent="0.25">
      <c r="A16465" s="1"/>
      <c r="B16465" s="2"/>
      <c r="BJ16465" s="3"/>
      <c r="BL16465" s="3"/>
      <c r="BN16465" s="3"/>
      <c r="BP16465" s="3"/>
    </row>
    <row r="16466" spans="1:68" x14ac:dyDescent="0.25">
      <c r="A16466" s="1"/>
      <c r="B16466" s="2"/>
      <c r="BJ16466" s="3"/>
      <c r="BL16466" s="3"/>
      <c r="BN16466" s="3"/>
      <c r="BP16466" s="3"/>
    </row>
    <row r="16467" spans="1:68" x14ac:dyDescent="0.25">
      <c r="A16467" s="1"/>
      <c r="B16467" s="2"/>
      <c r="BJ16467" s="3"/>
      <c r="BL16467" s="3"/>
      <c r="BN16467" s="3"/>
      <c r="BP16467" s="3"/>
    </row>
    <row r="16468" spans="1:68" x14ac:dyDescent="0.25">
      <c r="A16468" s="1"/>
      <c r="B16468" s="2"/>
      <c r="BJ16468" s="3"/>
      <c r="BL16468" s="3"/>
      <c r="BN16468" s="3"/>
      <c r="BP16468" s="3"/>
    </row>
    <row r="16469" spans="1:68" x14ac:dyDescent="0.25">
      <c r="A16469" s="1"/>
      <c r="B16469" s="2"/>
      <c r="BJ16469" s="3"/>
      <c r="BL16469" s="3"/>
      <c r="BN16469" s="3"/>
      <c r="BP16469" s="3"/>
    </row>
    <row r="16470" spans="1:68" x14ac:dyDescent="0.25">
      <c r="A16470" s="1"/>
      <c r="B16470" s="2"/>
      <c r="BJ16470" s="3"/>
      <c r="BL16470" s="3"/>
      <c r="BN16470" s="3"/>
      <c r="BP16470" s="3"/>
    </row>
    <row r="16471" spans="1:68" x14ac:dyDescent="0.25">
      <c r="A16471" s="1"/>
      <c r="B16471" s="2"/>
      <c r="BJ16471" s="3"/>
      <c r="BL16471" s="3"/>
      <c r="BN16471" s="3"/>
      <c r="BP16471" s="3"/>
    </row>
    <row r="16472" spans="1:68" x14ac:dyDescent="0.25">
      <c r="A16472" s="1"/>
      <c r="B16472" s="2"/>
      <c r="BJ16472" s="3"/>
      <c r="BL16472" s="3"/>
      <c r="BN16472" s="3"/>
      <c r="BP16472" s="3"/>
    </row>
    <row r="16473" spans="1:68" x14ac:dyDescent="0.25">
      <c r="A16473" s="1"/>
      <c r="B16473" s="2"/>
      <c r="BJ16473" s="3"/>
      <c r="BL16473" s="3"/>
      <c r="BN16473" s="3"/>
      <c r="BP16473" s="3"/>
    </row>
    <row r="16474" spans="1:68" x14ac:dyDescent="0.25">
      <c r="A16474" s="1"/>
      <c r="B16474" s="2"/>
      <c r="BJ16474" s="3"/>
      <c r="BL16474" s="3"/>
      <c r="BN16474" s="3"/>
      <c r="BP16474" s="3"/>
    </row>
    <row r="16475" spans="1:68" x14ac:dyDescent="0.25">
      <c r="A16475" s="1"/>
      <c r="B16475" s="2"/>
      <c r="BJ16475" s="3"/>
      <c r="BL16475" s="3"/>
      <c r="BN16475" s="3"/>
      <c r="BP16475" s="3"/>
    </row>
    <row r="16476" spans="1:68" x14ac:dyDescent="0.25">
      <c r="A16476" s="1"/>
      <c r="B16476" s="2"/>
      <c r="BJ16476" s="3"/>
      <c r="BL16476" s="3"/>
      <c r="BN16476" s="3"/>
      <c r="BP16476" s="3"/>
    </row>
    <row r="16477" spans="1:68" x14ac:dyDescent="0.25">
      <c r="A16477" s="1"/>
      <c r="B16477" s="2"/>
      <c r="BJ16477" s="3"/>
      <c r="BL16477" s="3"/>
      <c r="BN16477" s="3"/>
      <c r="BP16477" s="3"/>
    </row>
    <row r="16478" spans="1:68" x14ac:dyDescent="0.25">
      <c r="A16478" s="1"/>
      <c r="B16478" s="2"/>
      <c r="BJ16478" s="3"/>
      <c r="BL16478" s="3"/>
      <c r="BN16478" s="3"/>
      <c r="BP16478" s="3"/>
    </row>
    <row r="16479" spans="1:68" x14ac:dyDescent="0.25">
      <c r="A16479" s="1"/>
      <c r="B16479" s="2"/>
      <c r="BJ16479" s="3"/>
      <c r="BL16479" s="3"/>
      <c r="BN16479" s="3"/>
      <c r="BP16479" s="3"/>
    </row>
    <row r="16480" spans="1:68" x14ac:dyDescent="0.25">
      <c r="A16480" s="1"/>
      <c r="B16480" s="2"/>
      <c r="BJ16480" s="3"/>
      <c r="BL16480" s="3"/>
      <c r="BN16480" s="3"/>
      <c r="BP16480" s="3"/>
    </row>
    <row r="16481" spans="1:68" x14ac:dyDescent="0.25">
      <c r="A16481" s="1"/>
      <c r="B16481" s="2"/>
      <c r="BJ16481" s="3"/>
      <c r="BL16481" s="3"/>
      <c r="BN16481" s="3"/>
      <c r="BP16481" s="3"/>
    </row>
    <row r="16482" spans="1:68" x14ac:dyDescent="0.25">
      <c r="A16482" s="1"/>
      <c r="B16482" s="2"/>
      <c r="BJ16482" s="3"/>
      <c r="BL16482" s="3"/>
      <c r="BN16482" s="3"/>
      <c r="BP16482" s="3"/>
    </row>
    <row r="16483" spans="1:68" x14ac:dyDescent="0.25">
      <c r="A16483" s="1"/>
      <c r="B16483" s="2"/>
      <c r="BJ16483" s="3"/>
      <c r="BL16483" s="3"/>
      <c r="BN16483" s="3"/>
      <c r="BP16483" s="3"/>
    </row>
    <row r="16484" spans="1:68" x14ac:dyDescent="0.25">
      <c r="A16484" s="1"/>
      <c r="B16484" s="2"/>
      <c r="BJ16484" s="3"/>
      <c r="BL16484" s="3"/>
      <c r="BN16484" s="3"/>
      <c r="BP16484" s="3"/>
    </row>
    <row r="16485" spans="1:68" x14ac:dyDescent="0.25">
      <c r="A16485" s="1"/>
      <c r="B16485" s="2"/>
      <c r="BJ16485" s="3"/>
      <c r="BL16485" s="3"/>
      <c r="BN16485" s="3"/>
      <c r="BP16485" s="3"/>
    </row>
    <row r="16486" spans="1:68" x14ac:dyDescent="0.25">
      <c r="A16486" s="1"/>
      <c r="B16486" s="2"/>
      <c r="BJ16486" s="3"/>
      <c r="BL16486" s="3"/>
      <c r="BN16486" s="3"/>
      <c r="BP16486" s="3"/>
    </row>
    <row r="16487" spans="1:68" x14ac:dyDescent="0.25">
      <c r="A16487" s="1"/>
      <c r="B16487" s="2"/>
      <c r="BJ16487" s="3"/>
      <c r="BL16487" s="3"/>
      <c r="BN16487" s="3"/>
      <c r="BP16487" s="3"/>
    </row>
    <row r="16488" spans="1:68" x14ac:dyDescent="0.25">
      <c r="A16488" s="1"/>
      <c r="B16488" s="2"/>
      <c r="BJ16488" s="3"/>
      <c r="BL16488" s="3"/>
      <c r="BN16488" s="3"/>
      <c r="BP16488" s="3"/>
    </row>
    <row r="16489" spans="1:68" x14ac:dyDescent="0.25">
      <c r="A16489" s="1"/>
      <c r="B16489" s="2"/>
      <c r="BJ16489" s="3"/>
      <c r="BL16489" s="3"/>
      <c r="BN16489" s="3"/>
      <c r="BP16489" s="3"/>
    </row>
    <row r="16490" spans="1:68" x14ac:dyDescent="0.25">
      <c r="A16490" s="1"/>
      <c r="B16490" s="2"/>
      <c r="BJ16490" s="3"/>
      <c r="BL16490" s="3"/>
      <c r="BN16490" s="3"/>
      <c r="BP16490" s="3"/>
    </row>
    <row r="16491" spans="1:68" x14ac:dyDescent="0.25">
      <c r="A16491" s="1"/>
      <c r="B16491" s="2"/>
      <c r="BJ16491" s="3"/>
      <c r="BL16491" s="3"/>
      <c r="BN16491" s="3"/>
      <c r="BP16491" s="3"/>
    </row>
    <row r="16492" spans="1:68" x14ac:dyDescent="0.25">
      <c r="A16492" s="1"/>
      <c r="B16492" s="2"/>
      <c r="BJ16492" s="3"/>
      <c r="BL16492" s="3"/>
      <c r="BN16492" s="3"/>
      <c r="BP16492" s="3"/>
    </row>
    <row r="16493" spans="1:68" x14ac:dyDescent="0.25">
      <c r="A16493" s="1"/>
      <c r="B16493" s="2"/>
      <c r="BJ16493" s="3"/>
      <c r="BL16493" s="3"/>
      <c r="BN16493" s="3"/>
      <c r="BP16493" s="3"/>
    </row>
    <row r="16494" spans="1:68" x14ac:dyDescent="0.25">
      <c r="A16494" s="1"/>
      <c r="B16494" s="2"/>
      <c r="BJ16494" s="3"/>
      <c r="BL16494" s="3"/>
      <c r="BN16494" s="3"/>
      <c r="BP16494" s="3"/>
    </row>
    <row r="16495" spans="1:68" x14ac:dyDescent="0.25">
      <c r="A16495" s="1"/>
      <c r="B16495" s="2"/>
      <c r="BJ16495" s="3"/>
      <c r="BL16495" s="3"/>
      <c r="BN16495" s="3"/>
      <c r="BP16495" s="3"/>
    </row>
    <row r="16496" spans="1:68" x14ac:dyDescent="0.25">
      <c r="A16496" s="1"/>
      <c r="B16496" s="2"/>
      <c r="BJ16496" s="3"/>
      <c r="BL16496" s="3"/>
      <c r="BN16496" s="3"/>
      <c r="BP16496" s="3"/>
    </row>
    <row r="16497" spans="1:68" x14ac:dyDescent="0.25">
      <c r="A16497" s="1"/>
      <c r="B16497" s="2"/>
      <c r="BJ16497" s="3"/>
      <c r="BL16497" s="3"/>
      <c r="BN16497" s="3"/>
      <c r="BP16497" s="3"/>
    </row>
    <row r="16498" spans="1:68" x14ac:dyDescent="0.25">
      <c r="A16498" s="1"/>
      <c r="B16498" s="2"/>
      <c r="BJ16498" s="3"/>
      <c r="BL16498" s="3"/>
      <c r="BN16498" s="3"/>
      <c r="BP16498" s="3"/>
    </row>
    <row r="16499" spans="1:68" x14ac:dyDescent="0.25">
      <c r="A16499" s="1"/>
      <c r="B16499" s="2"/>
      <c r="BJ16499" s="3"/>
      <c r="BL16499" s="3"/>
      <c r="BN16499" s="3"/>
      <c r="BP16499" s="3"/>
    </row>
    <row r="16500" spans="1:68" x14ac:dyDescent="0.25">
      <c r="A16500" s="1"/>
      <c r="B16500" s="2"/>
      <c r="BJ16500" s="3"/>
      <c r="BL16500" s="3"/>
      <c r="BN16500" s="3"/>
      <c r="BP16500" s="3"/>
    </row>
    <row r="16501" spans="1:68" x14ac:dyDescent="0.25">
      <c r="A16501" s="1"/>
      <c r="B16501" s="2"/>
      <c r="BJ16501" s="3"/>
      <c r="BL16501" s="3"/>
      <c r="BN16501" s="3"/>
      <c r="BP16501" s="3"/>
    </row>
    <row r="16502" spans="1:68" x14ac:dyDescent="0.25">
      <c r="A16502" s="1"/>
      <c r="B16502" s="2"/>
      <c r="BJ16502" s="3"/>
      <c r="BL16502" s="3"/>
      <c r="BN16502" s="3"/>
      <c r="BP16502" s="3"/>
    </row>
    <row r="16503" spans="1:68" x14ac:dyDescent="0.25">
      <c r="A16503" s="1"/>
      <c r="B16503" s="2"/>
      <c r="BJ16503" s="3"/>
      <c r="BL16503" s="3"/>
      <c r="BN16503" s="3"/>
      <c r="BP16503" s="3"/>
    </row>
    <row r="16504" spans="1:68" x14ac:dyDescent="0.25">
      <c r="A16504" s="1"/>
      <c r="B16504" s="2"/>
      <c r="BJ16504" s="3"/>
      <c r="BL16504" s="3"/>
      <c r="BN16504" s="3"/>
      <c r="BP16504" s="3"/>
    </row>
    <row r="16505" spans="1:68" x14ac:dyDescent="0.25">
      <c r="A16505" s="1"/>
      <c r="B16505" s="2"/>
      <c r="BJ16505" s="3"/>
      <c r="BL16505" s="3"/>
      <c r="BN16505" s="3"/>
      <c r="BP16505" s="3"/>
    </row>
    <row r="16506" spans="1:68" x14ac:dyDescent="0.25">
      <c r="A16506" s="1"/>
      <c r="B16506" s="2"/>
      <c r="BJ16506" s="3"/>
      <c r="BL16506" s="3"/>
      <c r="BN16506" s="3"/>
      <c r="BP16506" s="3"/>
    </row>
    <row r="16507" spans="1:68" x14ac:dyDescent="0.25">
      <c r="A16507" s="1"/>
      <c r="B16507" s="2"/>
      <c r="BJ16507" s="3"/>
      <c r="BL16507" s="3"/>
      <c r="BN16507" s="3"/>
      <c r="BP16507" s="3"/>
    </row>
    <row r="16508" spans="1:68" x14ac:dyDescent="0.25">
      <c r="A16508" s="1"/>
      <c r="B16508" s="2"/>
      <c r="BJ16508" s="3"/>
      <c r="BL16508" s="3"/>
      <c r="BN16508" s="3"/>
      <c r="BP16508" s="3"/>
    </row>
    <row r="16509" spans="1:68" x14ac:dyDescent="0.25">
      <c r="A16509" s="1"/>
      <c r="B16509" s="2"/>
      <c r="BJ16509" s="3"/>
      <c r="BL16509" s="3"/>
      <c r="BN16509" s="3"/>
      <c r="BP16509" s="3"/>
    </row>
    <row r="16510" spans="1:68" x14ac:dyDescent="0.25">
      <c r="A16510" s="1"/>
      <c r="B16510" s="2"/>
      <c r="BJ16510" s="3"/>
      <c r="BL16510" s="3"/>
      <c r="BN16510" s="3"/>
      <c r="BP16510" s="3"/>
    </row>
    <row r="16511" spans="1:68" x14ac:dyDescent="0.25">
      <c r="A16511" s="1"/>
      <c r="B16511" s="2"/>
      <c r="BJ16511" s="3"/>
      <c r="BL16511" s="3"/>
      <c r="BN16511" s="3"/>
      <c r="BP16511" s="3"/>
    </row>
    <row r="16512" spans="1:68" x14ac:dyDescent="0.25">
      <c r="A16512" s="1"/>
      <c r="B16512" s="2"/>
      <c r="BJ16512" s="3"/>
      <c r="BL16512" s="3"/>
      <c r="BN16512" s="3"/>
      <c r="BP16512" s="3"/>
    </row>
    <row r="16513" spans="1:68" x14ac:dyDescent="0.25">
      <c r="A16513" s="1"/>
      <c r="B16513" s="2"/>
      <c r="BJ16513" s="3"/>
      <c r="BL16513" s="3"/>
      <c r="BN16513" s="3"/>
      <c r="BP16513" s="3"/>
    </row>
    <row r="16514" spans="1:68" x14ac:dyDescent="0.25">
      <c r="A16514" s="1"/>
      <c r="B16514" s="2"/>
      <c r="BJ16514" s="3"/>
      <c r="BL16514" s="3"/>
      <c r="BN16514" s="3"/>
      <c r="BP16514" s="3"/>
    </row>
    <row r="16515" spans="1:68" x14ac:dyDescent="0.25">
      <c r="A16515" s="1"/>
      <c r="B16515" s="2"/>
      <c r="BJ16515" s="3"/>
      <c r="BL16515" s="3"/>
      <c r="BN16515" s="3"/>
      <c r="BP16515" s="3"/>
    </row>
    <row r="16516" spans="1:68" x14ac:dyDescent="0.25">
      <c r="A16516" s="1"/>
      <c r="B16516" s="2"/>
      <c r="BJ16516" s="3"/>
      <c r="BL16516" s="3"/>
      <c r="BN16516" s="3"/>
      <c r="BP16516" s="3"/>
    </row>
    <row r="16517" spans="1:68" x14ac:dyDescent="0.25">
      <c r="A16517" s="1"/>
      <c r="B16517" s="2"/>
      <c r="BJ16517" s="3"/>
      <c r="BL16517" s="3"/>
      <c r="BN16517" s="3"/>
      <c r="BP16517" s="3"/>
    </row>
    <row r="16518" spans="1:68" x14ac:dyDescent="0.25">
      <c r="A16518" s="1"/>
      <c r="B16518" s="2"/>
      <c r="BJ16518" s="3"/>
      <c r="BL16518" s="3"/>
      <c r="BN16518" s="3"/>
      <c r="BP16518" s="3"/>
    </row>
    <row r="16519" spans="1:68" x14ac:dyDescent="0.25">
      <c r="A16519" s="1"/>
      <c r="B16519" s="2"/>
      <c r="BJ16519" s="3"/>
      <c r="BL16519" s="3"/>
      <c r="BN16519" s="3"/>
      <c r="BP16519" s="3"/>
    </row>
    <row r="16520" spans="1:68" x14ac:dyDescent="0.25">
      <c r="A16520" s="1"/>
      <c r="B16520" s="2"/>
      <c r="BJ16520" s="3"/>
      <c r="BL16520" s="3"/>
      <c r="BN16520" s="3"/>
      <c r="BP16520" s="3"/>
    </row>
    <row r="16521" spans="1:68" x14ac:dyDescent="0.25">
      <c r="A16521" s="1"/>
      <c r="B16521" s="2"/>
      <c r="BJ16521" s="3"/>
      <c r="BL16521" s="3"/>
      <c r="BN16521" s="3"/>
      <c r="BP16521" s="3"/>
    </row>
    <row r="16522" spans="1:68" x14ac:dyDescent="0.25">
      <c r="A16522" s="1"/>
      <c r="B16522" s="2"/>
      <c r="BJ16522" s="3"/>
      <c r="BL16522" s="3"/>
      <c r="BN16522" s="3"/>
      <c r="BP16522" s="3"/>
    </row>
    <row r="16523" spans="1:68" x14ac:dyDescent="0.25">
      <c r="A16523" s="1"/>
      <c r="B16523" s="2"/>
      <c r="BJ16523" s="3"/>
      <c r="BL16523" s="3"/>
      <c r="BN16523" s="3"/>
      <c r="BP16523" s="3"/>
    </row>
    <row r="16524" spans="1:68" x14ac:dyDescent="0.25">
      <c r="A16524" s="1"/>
      <c r="B16524" s="2"/>
      <c r="BJ16524" s="3"/>
      <c r="BL16524" s="3"/>
      <c r="BN16524" s="3"/>
      <c r="BP16524" s="3"/>
    </row>
    <row r="16525" spans="1:68" x14ac:dyDescent="0.25">
      <c r="A16525" s="1"/>
      <c r="B16525" s="2"/>
      <c r="BJ16525" s="3"/>
      <c r="BL16525" s="3"/>
      <c r="BN16525" s="3"/>
      <c r="BP16525" s="3"/>
    </row>
    <row r="16526" spans="1:68" x14ac:dyDescent="0.25">
      <c r="A16526" s="1"/>
      <c r="B16526" s="2"/>
      <c r="BJ16526" s="3"/>
      <c r="BL16526" s="3"/>
      <c r="BN16526" s="3"/>
      <c r="BP16526" s="3"/>
    </row>
    <row r="16527" spans="1:68" x14ac:dyDescent="0.25">
      <c r="A16527" s="1"/>
      <c r="B16527" s="2"/>
      <c r="BJ16527" s="3"/>
      <c r="BL16527" s="3"/>
      <c r="BN16527" s="3"/>
      <c r="BP16527" s="3"/>
    </row>
    <row r="16528" spans="1:68" x14ac:dyDescent="0.25">
      <c r="A16528" s="1"/>
      <c r="B16528" s="2"/>
      <c r="BJ16528" s="3"/>
      <c r="BL16528" s="3"/>
      <c r="BN16528" s="3"/>
      <c r="BP16528" s="3"/>
    </row>
    <row r="16529" spans="1:68" x14ac:dyDescent="0.25">
      <c r="A16529" s="1"/>
      <c r="B16529" s="2"/>
      <c r="BJ16529" s="3"/>
      <c r="BL16529" s="3"/>
      <c r="BN16529" s="3"/>
      <c r="BP16529" s="3"/>
    </row>
    <row r="16530" spans="1:68" x14ac:dyDescent="0.25">
      <c r="A16530" s="1"/>
      <c r="B16530" s="2"/>
      <c r="BJ16530" s="3"/>
      <c r="BL16530" s="3"/>
      <c r="BN16530" s="3"/>
      <c r="BP16530" s="3"/>
    </row>
    <row r="16531" spans="1:68" x14ac:dyDescent="0.25">
      <c r="A16531" s="1"/>
      <c r="B16531" s="2"/>
      <c r="BJ16531" s="3"/>
      <c r="BL16531" s="3"/>
      <c r="BN16531" s="3"/>
      <c r="BP16531" s="3"/>
    </row>
    <row r="16532" spans="1:68" x14ac:dyDescent="0.25">
      <c r="A16532" s="1"/>
      <c r="B16532" s="2"/>
      <c r="BJ16532" s="3"/>
      <c r="BL16532" s="3"/>
      <c r="BN16532" s="3"/>
      <c r="BP16532" s="3"/>
    </row>
    <row r="16533" spans="1:68" x14ac:dyDescent="0.25">
      <c r="A16533" s="1"/>
      <c r="B16533" s="2"/>
      <c r="BJ16533" s="3"/>
      <c r="BL16533" s="3"/>
      <c r="BN16533" s="3"/>
      <c r="BP16533" s="3"/>
    </row>
    <row r="16534" spans="1:68" x14ac:dyDescent="0.25">
      <c r="A16534" s="1"/>
      <c r="B16534" s="2"/>
      <c r="BJ16534" s="3"/>
      <c r="BL16534" s="3"/>
      <c r="BN16534" s="3"/>
      <c r="BP16534" s="3"/>
    </row>
    <row r="16535" spans="1:68" x14ac:dyDescent="0.25">
      <c r="A16535" s="1"/>
      <c r="B16535" s="2"/>
      <c r="BJ16535" s="3"/>
      <c r="BL16535" s="3"/>
      <c r="BN16535" s="3"/>
      <c r="BP16535" s="3"/>
    </row>
    <row r="16536" spans="1:68" x14ac:dyDescent="0.25">
      <c r="A16536" s="1"/>
      <c r="B16536" s="2"/>
      <c r="BJ16536" s="3"/>
      <c r="BL16536" s="3"/>
      <c r="BN16536" s="3"/>
      <c r="BP16536" s="3"/>
    </row>
    <row r="16537" spans="1:68" x14ac:dyDescent="0.25">
      <c r="A16537" s="1"/>
      <c r="B16537" s="2"/>
      <c r="BJ16537" s="3"/>
      <c r="BL16537" s="3"/>
      <c r="BN16537" s="3"/>
      <c r="BP16537" s="3"/>
    </row>
    <row r="16538" spans="1:68" x14ac:dyDescent="0.25">
      <c r="A16538" s="1"/>
      <c r="B16538" s="2"/>
      <c r="BJ16538" s="3"/>
      <c r="BL16538" s="3"/>
      <c r="BN16538" s="3"/>
      <c r="BP16538" s="3"/>
    </row>
    <row r="16539" spans="1:68" x14ac:dyDescent="0.25">
      <c r="A16539" s="1"/>
      <c r="B16539" s="2"/>
      <c r="BJ16539" s="3"/>
      <c r="BL16539" s="3"/>
      <c r="BN16539" s="3"/>
      <c r="BP16539" s="3"/>
    </row>
    <row r="16540" spans="1:68" x14ac:dyDescent="0.25">
      <c r="A16540" s="1"/>
      <c r="B16540" s="2"/>
      <c r="BJ16540" s="3"/>
      <c r="BL16540" s="3"/>
      <c r="BN16540" s="3"/>
      <c r="BP16540" s="3"/>
    </row>
    <row r="16541" spans="1:68" x14ac:dyDescent="0.25">
      <c r="A16541" s="1"/>
      <c r="B16541" s="2"/>
      <c r="BJ16541" s="3"/>
      <c r="BL16541" s="3"/>
      <c r="BN16541" s="3"/>
      <c r="BP16541" s="3"/>
    </row>
    <row r="16542" spans="1:68" x14ac:dyDescent="0.25">
      <c r="A16542" s="1"/>
      <c r="B16542" s="2"/>
      <c r="BJ16542" s="3"/>
      <c r="BL16542" s="3"/>
      <c r="BN16542" s="3"/>
      <c r="BP16542" s="3"/>
    </row>
    <row r="16543" spans="1:68" x14ac:dyDescent="0.25">
      <c r="A16543" s="1"/>
      <c r="B16543" s="2"/>
      <c r="BJ16543" s="3"/>
      <c r="BL16543" s="3"/>
      <c r="BN16543" s="3"/>
      <c r="BP16543" s="3"/>
    </row>
    <row r="16544" spans="1:68" x14ac:dyDescent="0.25">
      <c r="A16544" s="1"/>
      <c r="B16544" s="2"/>
      <c r="BJ16544" s="3"/>
      <c r="BL16544" s="3"/>
      <c r="BN16544" s="3"/>
      <c r="BP16544" s="3"/>
    </row>
    <row r="16545" spans="1:68" x14ac:dyDescent="0.25">
      <c r="A16545" s="1"/>
      <c r="B16545" s="2"/>
      <c r="BJ16545" s="3"/>
      <c r="BL16545" s="3"/>
      <c r="BN16545" s="3"/>
      <c r="BP16545" s="3"/>
    </row>
    <row r="16546" spans="1:68" x14ac:dyDescent="0.25">
      <c r="A16546" s="1"/>
      <c r="B16546" s="2"/>
      <c r="BJ16546" s="3"/>
      <c r="BL16546" s="3"/>
      <c r="BN16546" s="3"/>
      <c r="BP16546" s="3"/>
    </row>
    <row r="16547" spans="1:68" x14ac:dyDescent="0.25">
      <c r="A16547" s="1"/>
      <c r="B16547" s="2"/>
      <c r="BJ16547" s="3"/>
      <c r="BL16547" s="3"/>
      <c r="BN16547" s="3"/>
      <c r="BP16547" s="3"/>
    </row>
    <row r="16548" spans="1:68" x14ac:dyDescent="0.25">
      <c r="A16548" s="1"/>
      <c r="B16548" s="2"/>
      <c r="BJ16548" s="3"/>
      <c r="BL16548" s="3"/>
      <c r="BN16548" s="3"/>
      <c r="BP16548" s="3"/>
    </row>
    <row r="16549" spans="1:68" x14ac:dyDescent="0.25">
      <c r="A16549" s="1"/>
      <c r="B16549" s="2"/>
      <c r="BJ16549" s="3"/>
      <c r="BL16549" s="3"/>
      <c r="BN16549" s="3"/>
      <c r="BP16549" s="3"/>
    </row>
    <row r="16550" spans="1:68" x14ac:dyDescent="0.25">
      <c r="A16550" s="1"/>
      <c r="B16550" s="2"/>
      <c r="BJ16550" s="3"/>
      <c r="BL16550" s="3"/>
      <c r="BN16550" s="3"/>
      <c r="BP16550" s="3"/>
    </row>
    <row r="16551" spans="1:68" x14ac:dyDescent="0.25">
      <c r="A16551" s="1"/>
      <c r="B16551" s="2"/>
      <c r="BJ16551" s="3"/>
      <c r="BL16551" s="3"/>
      <c r="BN16551" s="3"/>
      <c r="BP16551" s="3"/>
    </row>
    <row r="16552" spans="1:68" x14ac:dyDescent="0.25">
      <c r="A16552" s="1"/>
      <c r="B16552" s="2"/>
      <c r="BJ16552" s="3"/>
      <c r="BL16552" s="3"/>
      <c r="BN16552" s="3"/>
      <c r="BP16552" s="3"/>
    </row>
    <row r="16553" spans="1:68" x14ac:dyDescent="0.25">
      <c r="A16553" s="1"/>
      <c r="B16553" s="2"/>
      <c r="BJ16553" s="3"/>
      <c r="BL16553" s="3"/>
      <c r="BN16553" s="3"/>
      <c r="BP16553" s="3"/>
    </row>
    <row r="16554" spans="1:68" x14ac:dyDescent="0.25">
      <c r="A16554" s="1"/>
      <c r="B16554" s="2"/>
      <c r="BJ16554" s="3"/>
      <c r="BL16554" s="3"/>
      <c r="BN16554" s="3"/>
      <c r="BP16554" s="3"/>
    </row>
    <row r="16555" spans="1:68" x14ac:dyDescent="0.25">
      <c r="A16555" s="1"/>
      <c r="B16555" s="2"/>
      <c r="BJ16555" s="3"/>
      <c r="BL16555" s="3"/>
      <c r="BN16555" s="3"/>
      <c r="BP16555" s="3"/>
    </row>
    <row r="16556" spans="1:68" x14ac:dyDescent="0.25">
      <c r="A16556" s="1"/>
      <c r="B16556" s="2"/>
      <c r="BJ16556" s="3"/>
      <c r="BL16556" s="3"/>
      <c r="BN16556" s="3"/>
      <c r="BP16556" s="3"/>
    </row>
    <row r="16557" spans="1:68" x14ac:dyDescent="0.25">
      <c r="A16557" s="1"/>
      <c r="B16557" s="2"/>
      <c r="BJ16557" s="3"/>
      <c r="BL16557" s="3"/>
      <c r="BN16557" s="3"/>
      <c r="BP16557" s="3"/>
    </row>
    <row r="16558" spans="1:68" x14ac:dyDescent="0.25">
      <c r="A16558" s="1"/>
      <c r="B16558" s="2"/>
      <c r="BJ16558" s="3"/>
      <c r="BL16558" s="3"/>
      <c r="BN16558" s="3"/>
      <c r="BP16558" s="3"/>
    </row>
    <row r="16559" spans="1:68" x14ac:dyDescent="0.25">
      <c r="A16559" s="1"/>
      <c r="B16559" s="2"/>
      <c r="BJ16559" s="3"/>
      <c r="BL16559" s="3"/>
      <c r="BN16559" s="3"/>
      <c r="BP16559" s="3"/>
    </row>
    <row r="16560" spans="1:68" x14ac:dyDescent="0.25">
      <c r="A16560" s="1"/>
      <c r="B16560" s="2"/>
      <c r="BJ16560" s="3"/>
      <c r="BL16560" s="3"/>
      <c r="BN16560" s="3"/>
      <c r="BP16560" s="3"/>
    </row>
    <row r="16561" spans="1:68" x14ac:dyDescent="0.25">
      <c r="A16561" s="1"/>
      <c r="B16561" s="2"/>
      <c r="BJ16561" s="3"/>
      <c r="BL16561" s="3"/>
      <c r="BN16561" s="3"/>
      <c r="BP16561" s="3"/>
    </row>
    <row r="16562" spans="1:68" x14ac:dyDescent="0.25">
      <c r="A16562" s="1"/>
      <c r="B16562" s="2"/>
      <c r="BJ16562" s="3"/>
      <c r="BL16562" s="3"/>
      <c r="BN16562" s="3"/>
      <c r="BP16562" s="3"/>
    </row>
    <row r="16563" spans="1:68" x14ac:dyDescent="0.25">
      <c r="A16563" s="1"/>
      <c r="B16563" s="2"/>
      <c r="BJ16563" s="3"/>
      <c r="BL16563" s="3"/>
      <c r="BN16563" s="3"/>
      <c r="BP16563" s="3"/>
    </row>
    <row r="16564" spans="1:68" x14ac:dyDescent="0.25">
      <c r="A16564" s="1"/>
      <c r="B16564" s="2"/>
      <c r="BJ16564" s="3"/>
      <c r="BL16564" s="3"/>
      <c r="BN16564" s="3"/>
      <c r="BP16564" s="3"/>
    </row>
    <row r="16565" spans="1:68" x14ac:dyDescent="0.25">
      <c r="A16565" s="1"/>
      <c r="B16565" s="2"/>
      <c r="BJ16565" s="3"/>
      <c r="BL16565" s="3"/>
      <c r="BN16565" s="3"/>
      <c r="BP16565" s="3"/>
    </row>
    <row r="16566" spans="1:68" x14ac:dyDescent="0.25">
      <c r="A16566" s="1"/>
      <c r="B16566" s="2"/>
      <c r="BJ16566" s="3"/>
      <c r="BL16566" s="3"/>
      <c r="BN16566" s="3"/>
      <c r="BP16566" s="3"/>
    </row>
    <row r="16567" spans="1:68" x14ac:dyDescent="0.25">
      <c r="A16567" s="1"/>
      <c r="B16567" s="2"/>
      <c r="BJ16567" s="3"/>
      <c r="BL16567" s="3"/>
      <c r="BN16567" s="3"/>
      <c r="BP16567" s="3"/>
    </row>
    <row r="16568" spans="1:68" x14ac:dyDescent="0.25">
      <c r="A16568" s="1"/>
      <c r="B16568" s="2"/>
      <c r="BJ16568" s="3"/>
      <c r="BL16568" s="3"/>
      <c r="BN16568" s="3"/>
      <c r="BP16568" s="3"/>
    </row>
    <row r="16569" spans="1:68" x14ac:dyDescent="0.25">
      <c r="A16569" s="1"/>
      <c r="B16569" s="2"/>
      <c r="BJ16569" s="3"/>
      <c r="BL16569" s="3"/>
      <c r="BN16569" s="3"/>
      <c r="BP16569" s="3"/>
    </row>
    <row r="16570" spans="1:68" x14ac:dyDescent="0.25">
      <c r="A16570" s="1"/>
      <c r="B16570" s="2"/>
      <c r="BJ16570" s="3"/>
      <c r="BL16570" s="3"/>
      <c r="BN16570" s="3"/>
      <c r="BP16570" s="3"/>
    </row>
    <row r="16571" spans="1:68" x14ac:dyDescent="0.25">
      <c r="A16571" s="1"/>
      <c r="B16571" s="2"/>
      <c r="BJ16571" s="3"/>
      <c r="BL16571" s="3"/>
      <c r="BN16571" s="3"/>
      <c r="BP16571" s="3"/>
    </row>
    <row r="16572" spans="1:68" x14ac:dyDescent="0.25">
      <c r="A16572" s="1"/>
      <c r="B16572" s="2"/>
      <c r="BJ16572" s="3"/>
      <c r="BL16572" s="3"/>
      <c r="BN16572" s="3"/>
      <c r="BP16572" s="3"/>
    </row>
    <row r="16573" spans="1:68" x14ac:dyDescent="0.25">
      <c r="A16573" s="1"/>
      <c r="B16573" s="2"/>
      <c r="BJ16573" s="3"/>
      <c r="BL16573" s="3"/>
      <c r="BN16573" s="3"/>
      <c r="BP16573" s="3"/>
    </row>
    <row r="16574" spans="1:68" x14ac:dyDescent="0.25">
      <c r="A16574" s="1"/>
      <c r="B16574" s="2"/>
      <c r="BJ16574" s="3"/>
      <c r="BL16574" s="3"/>
      <c r="BN16574" s="3"/>
      <c r="BP16574" s="3"/>
    </row>
    <row r="16575" spans="1:68" x14ac:dyDescent="0.25">
      <c r="A16575" s="1"/>
      <c r="B16575" s="2"/>
      <c r="BJ16575" s="3"/>
      <c r="BL16575" s="3"/>
      <c r="BN16575" s="3"/>
      <c r="BP16575" s="3"/>
    </row>
    <row r="16576" spans="1:68" x14ac:dyDescent="0.25">
      <c r="A16576" s="1"/>
      <c r="B16576" s="2"/>
      <c r="BJ16576" s="3"/>
      <c r="BL16576" s="3"/>
      <c r="BN16576" s="3"/>
      <c r="BP16576" s="3"/>
    </row>
    <row r="16577" spans="1:68" x14ac:dyDescent="0.25">
      <c r="A16577" s="1"/>
      <c r="B16577" s="2"/>
      <c r="BJ16577" s="3"/>
      <c r="BL16577" s="3"/>
      <c r="BN16577" s="3"/>
      <c r="BP16577" s="3"/>
    </row>
    <row r="16578" spans="1:68" x14ac:dyDescent="0.25">
      <c r="A16578" s="1"/>
      <c r="B16578" s="2"/>
      <c r="BJ16578" s="3"/>
      <c r="BL16578" s="3"/>
      <c r="BN16578" s="3"/>
      <c r="BP16578" s="3"/>
    </row>
    <row r="16579" spans="1:68" x14ac:dyDescent="0.25">
      <c r="A16579" s="1"/>
      <c r="B16579" s="2"/>
      <c r="BJ16579" s="3"/>
      <c r="BL16579" s="3"/>
      <c r="BN16579" s="3"/>
      <c r="BP16579" s="3"/>
    </row>
    <row r="16580" spans="1:68" x14ac:dyDescent="0.25">
      <c r="A16580" s="1"/>
      <c r="B16580" s="2"/>
      <c r="BJ16580" s="3"/>
      <c r="BL16580" s="3"/>
      <c r="BN16580" s="3"/>
      <c r="BP16580" s="3"/>
    </row>
    <row r="16581" spans="1:68" x14ac:dyDescent="0.25">
      <c r="A16581" s="1"/>
      <c r="B16581" s="2"/>
      <c r="BJ16581" s="3"/>
      <c r="BL16581" s="3"/>
      <c r="BN16581" s="3"/>
      <c r="BP16581" s="3"/>
    </row>
    <row r="16582" spans="1:68" x14ac:dyDescent="0.25">
      <c r="A16582" s="1"/>
      <c r="B16582" s="2"/>
      <c r="BJ16582" s="3"/>
      <c r="BL16582" s="3"/>
      <c r="BN16582" s="3"/>
      <c r="BP16582" s="3"/>
    </row>
    <row r="16583" spans="1:68" x14ac:dyDescent="0.25">
      <c r="A16583" s="1"/>
      <c r="B16583" s="2"/>
      <c r="BJ16583" s="3"/>
      <c r="BL16583" s="3"/>
      <c r="BN16583" s="3"/>
      <c r="BP16583" s="3"/>
    </row>
    <row r="16584" spans="1:68" x14ac:dyDescent="0.25">
      <c r="A16584" s="1"/>
      <c r="B16584" s="2"/>
      <c r="BJ16584" s="3"/>
      <c r="BL16584" s="3"/>
      <c r="BN16584" s="3"/>
      <c r="BP16584" s="3"/>
    </row>
    <row r="16585" spans="1:68" x14ac:dyDescent="0.25">
      <c r="A16585" s="1"/>
      <c r="B16585" s="2"/>
      <c r="BJ16585" s="3"/>
      <c r="BL16585" s="3"/>
      <c r="BN16585" s="3"/>
      <c r="BP16585" s="3"/>
    </row>
    <row r="16586" spans="1:68" x14ac:dyDescent="0.25">
      <c r="A16586" s="1"/>
      <c r="B16586" s="2"/>
      <c r="BJ16586" s="3"/>
      <c r="BL16586" s="3"/>
      <c r="BN16586" s="3"/>
      <c r="BP16586" s="3"/>
    </row>
    <row r="16587" spans="1:68" x14ac:dyDescent="0.25">
      <c r="A16587" s="1"/>
      <c r="B16587" s="2"/>
      <c r="BJ16587" s="3"/>
      <c r="BL16587" s="3"/>
      <c r="BN16587" s="3"/>
      <c r="BP16587" s="3"/>
    </row>
    <row r="16588" spans="1:68" x14ac:dyDescent="0.25">
      <c r="A16588" s="1"/>
      <c r="B16588" s="2"/>
      <c r="BJ16588" s="3"/>
      <c r="BL16588" s="3"/>
      <c r="BN16588" s="3"/>
      <c r="BP16588" s="3"/>
    </row>
    <row r="16589" spans="1:68" x14ac:dyDescent="0.25">
      <c r="A16589" s="1"/>
      <c r="B16589" s="2"/>
      <c r="BJ16589" s="3"/>
      <c r="BL16589" s="3"/>
      <c r="BN16589" s="3"/>
      <c r="BP16589" s="3"/>
    </row>
    <row r="16590" spans="1:68" x14ac:dyDescent="0.25">
      <c r="A16590" s="1"/>
      <c r="B16590" s="2"/>
      <c r="BJ16590" s="3"/>
      <c r="BL16590" s="3"/>
      <c r="BN16590" s="3"/>
      <c r="BP16590" s="3"/>
    </row>
    <row r="16591" spans="1:68" x14ac:dyDescent="0.25">
      <c r="A16591" s="1"/>
      <c r="B16591" s="2"/>
      <c r="BJ16591" s="3"/>
      <c r="BL16591" s="3"/>
      <c r="BN16591" s="3"/>
      <c r="BP16591" s="3"/>
    </row>
    <row r="16592" spans="1:68" x14ac:dyDescent="0.25">
      <c r="A16592" s="1"/>
      <c r="B16592" s="2"/>
      <c r="BJ16592" s="3"/>
      <c r="BL16592" s="3"/>
      <c r="BN16592" s="3"/>
      <c r="BP16592" s="3"/>
    </row>
    <row r="16593" spans="1:68" x14ac:dyDescent="0.25">
      <c r="A16593" s="1"/>
      <c r="B16593" s="2"/>
      <c r="BJ16593" s="3"/>
      <c r="BL16593" s="3"/>
      <c r="BN16593" s="3"/>
      <c r="BP16593" s="3"/>
    </row>
    <row r="16594" spans="1:68" x14ac:dyDescent="0.25">
      <c r="A16594" s="1"/>
      <c r="B16594" s="2"/>
      <c r="BJ16594" s="3"/>
      <c r="BL16594" s="3"/>
      <c r="BN16594" s="3"/>
      <c r="BP16594" s="3"/>
    </row>
    <row r="16595" spans="1:68" x14ac:dyDescent="0.25">
      <c r="A16595" s="1"/>
      <c r="B16595" s="2"/>
      <c r="BJ16595" s="3"/>
      <c r="BL16595" s="3"/>
      <c r="BN16595" s="3"/>
      <c r="BP16595" s="3"/>
    </row>
    <row r="16596" spans="1:68" x14ac:dyDescent="0.25">
      <c r="A16596" s="1"/>
      <c r="B16596" s="2"/>
      <c r="BJ16596" s="3"/>
      <c r="BL16596" s="3"/>
      <c r="BN16596" s="3"/>
      <c r="BP16596" s="3"/>
    </row>
    <row r="16597" spans="1:68" x14ac:dyDescent="0.25">
      <c r="A16597" s="1"/>
      <c r="B16597" s="2"/>
      <c r="BJ16597" s="3"/>
      <c r="BL16597" s="3"/>
      <c r="BN16597" s="3"/>
      <c r="BP16597" s="3"/>
    </row>
    <row r="16598" spans="1:68" x14ac:dyDescent="0.25">
      <c r="A16598" s="1"/>
      <c r="B16598" s="2"/>
      <c r="BJ16598" s="3"/>
      <c r="BL16598" s="3"/>
      <c r="BN16598" s="3"/>
      <c r="BP16598" s="3"/>
    </row>
    <row r="16599" spans="1:68" x14ac:dyDescent="0.25">
      <c r="A16599" s="1"/>
      <c r="B16599" s="2"/>
      <c r="BJ16599" s="3"/>
      <c r="BL16599" s="3"/>
      <c r="BN16599" s="3"/>
      <c r="BP16599" s="3"/>
    </row>
    <row r="16600" spans="1:68" x14ac:dyDescent="0.25">
      <c r="A16600" s="1"/>
      <c r="B16600" s="2"/>
      <c r="BJ16600" s="3"/>
      <c r="BL16600" s="3"/>
      <c r="BN16600" s="3"/>
      <c r="BP16600" s="3"/>
    </row>
    <row r="16601" spans="1:68" x14ac:dyDescent="0.25">
      <c r="A16601" s="1"/>
      <c r="B16601" s="2"/>
      <c r="BJ16601" s="3"/>
      <c r="BL16601" s="3"/>
      <c r="BN16601" s="3"/>
      <c r="BP16601" s="3"/>
    </row>
    <row r="16602" spans="1:68" x14ac:dyDescent="0.25">
      <c r="A16602" s="1"/>
      <c r="B16602" s="2"/>
      <c r="BJ16602" s="3"/>
      <c r="BL16602" s="3"/>
      <c r="BN16602" s="3"/>
      <c r="BP16602" s="3"/>
    </row>
    <row r="16603" spans="1:68" x14ac:dyDescent="0.25">
      <c r="A16603" s="1"/>
      <c r="B16603" s="2"/>
      <c r="BJ16603" s="3"/>
      <c r="BL16603" s="3"/>
      <c r="BN16603" s="3"/>
      <c r="BP16603" s="3"/>
    </row>
    <row r="16604" spans="1:68" x14ac:dyDescent="0.25">
      <c r="A16604" s="1"/>
      <c r="B16604" s="2"/>
      <c r="BJ16604" s="3"/>
      <c r="BL16604" s="3"/>
      <c r="BN16604" s="3"/>
      <c r="BP16604" s="3"/>
    </row>
    <row r="16605" spans="1:68" x14ac:dyDescent="0.25">
      <c r="A16605" s="1"/>
      <c r="B16605" s="2"/>
      <c r="BJ16605" s="3"/>
      <c r="BL16605" s="3"/>
      <c r="BN16605" s="3"/>
      <c r="BP16605" s="3"/>
    </row>
    <row r="16606" spans="1:68" x14ac:dyDescent="0.25">
      <c r="A16606" s="1"/>
      <c r="B16606" s="2"/>
      <c r="BJ16606" s="3"/>
      <c r="BL16606" s="3"/>
      <c r="BN16606" s="3"/>
      <c r="BP16606" s="3"/>
    </row>
    <row r="16607" spans="1:68" x14ac:dyDescent="0.25">
      <c r="A16607" s="1"/>
      <c r="B16607" s="2"/>
      <c r="BJ16607" s="3"/>
      <c r="BL16607" s="3"/>
      <c r="BN16607" s="3"/>
      <c r="BP16607" s="3"/>
    </row>
    <row r="16608" spans="1:68" x14ac:dyDescent="0.25">
      <c r="A16608" s="1"/>
      <c r="B16608" s="2"/>
      <c r="BJ16608" s="3"/>
      <c r="BL16608" s="3"/>
      <c r="BN16608" s="3"/>
      <c r="BP16608" s="3"/>
    </row>
    <row r="16609" spans="1:68" x14ac:dyDescent="0.25">
      <c r="A16609" s="1"/>
      <c r="B16609" s="2"/>
      <c r="BJ16609" s="3"/>
      <c r="BL16609" s="3"/>
      <c r="BN16609" s="3"/>
      <c r="BP16609" s="3"/>
    </row>
    <row r="16610" spans="1:68" x14ac:dyDescent="0.25">
      <c r="A16610" s="1"/>
      <c r="B16610" s="2"/>
      <c r="BJ16610" s="3"/>
      <c r="BL16610" s="3"/>
      <c r="BN16610" s="3"/>
      <c r="BP16610" s="3"/>
    </row>
    <row r="16611" spans="1:68" x14ac:dyDescent="0.25">
      <c r="A16611" s="1"/>
      <c r="B16611" s="2"/>
      <c r="BJ16611" s="3"/>
      <c r="BL16611" s="3"/>
      <c r="BN16611" s="3"/>
      <c r="BP16611" s="3"/>
    </row>
    <row r="16612" spans="1:68" x14ac:dyDescent="0.25">
      <c r="A16612" s="1"/>
      <c r="B16612" s="2"/>
      <c r="BJ16612" s="3"/>
      <c r="BL16612" s="3"/>
      <c r="BN16612" s="3"/>
      <c r="BP16612" s="3"/>
    </row>
    <row r="16613" spans="1:68" x14ac:dyDescent="0.25">
      <c r="A16613" s="1"/>
      <c r="B16613" s="2"/>
      <c r="BJ16613" s="3"/>
      <c r="BL16613" s="3"/>
      <c r="BN16613" s="3"/>
      <c r="BP16613" s="3"/>
    </row>
    <row r="16614" spans="1:68" x14ac:dyDescent="0.25">
      <c r="A16614" s="1"/>
      <c r="B16614" s="2"/>
      <c r="BJ16614" s="3"/>
      <c r="BL16614" s="3"/>
      <c r="BN16614" s="3"/>
      <c r="BP16614" s="3"/>
    </row>
    <row r="16615" spans="1:68" x14ac:dyDescent="0.25">
      <c r="A16615" s="1"/>
      <c r="B16615" s="2"/>
      <c r="BJ16615" s="3"/>
      <c r="BL16615" s="3"/>
      <c r="BN16615" s="3"/>
      <c r="BP16615" s="3"/>
    </row>
    <row r="16616" spans="1:68" x14ac:dyDescent="0.25">
      <c r="A16616" s="1"/>
      <c r="B16616" s="2"/>
      <c r="BJ16616" s="3"/>
      <c r="BL16616" s="3"/>
      <c r="BN16616" s="3"/>
      <c r="BP16616" s="3"/>
    </row>
    <row r="16617" spans="1:68" x14ac:dyDescent="0.25">
      <c r="A16617" s="1"/>
      <c r="B16617" s="2"/>
      <c r="BJ16617" s="3"/>
      <c r="BL16617" s="3"/>
      <c r="BN16617" s="3"/>
      <c r="BP16617" s="3"/>
    </row>
    <row r="16618" spans="1:68" x14ac:dyDescent="0.25">
      <c r="A16618" s="1"/>
      <c r="B16618" s="2"/>
      <c r="BJ16618" s="3"/>
      <c r="BL16618" s="3"/>
      <c r="BN16618" s="3"/>
      <c r="BP16618" s="3"/>
    </row>
    <row r="16619" spans="1:68" x14ac:dyDescent="0.25">
      <c r="A16619" s="1"/>
      <c r="B16619" s="2"/>
      <c r="BJ16619" s="3"/>
      <c r="BL16619" s="3"/>
      <c r="BN16619" s="3"/>
      <c r="BP16619" s="3"/>
    </row>
    <row r="16620" spans="1:68" x14ac:dyDescent="0.25">
      <c r="A16620" s="1"/>
      <c r="B16620" s="2"/>
      <c r="BJ16620" s="3"/>
      <c r="BL16620" s="3"/>
      <c r="BN16620" s="3"/>
      <c r="BP16620" s="3"/>
    </row>
    <row r="16621" spans="1:68" x14ac:dyDescent="0.25">
      <c r="A16621" s="1"/>
      <c r="B16621" s="2"/>
      <c r="BJ16621" s="3"/>
      <c r="BL16621" s="3"/>
      <c r="BN16621" s="3"/>
      <c r="BP16621" s="3"/>
    </row>
    <row r="16622" spans="1:68" x14ac:dyDescent="0.25">
      <c r="A16622" s="1"/>
      <c r="B16622" s="2"/>
      <c r="BJ16622" s="3"/>
      <c r="BL16622" s="3"/>
      <c r="BN16622" s="3"/>
      <c r="BP16622" s="3"/>
    </row>
    <row r="16623" spans="1:68" x14ac:dyDescent="0.25">
      <c r="A16623" s="1"/>
      <c r="B16623" s="2"/>
      <c r="BJ16623" s="3"/>
      <c r="BL16623" s="3"/>
      <c r="BN16623" s="3"/>
      <c r="BP16623" s="3"/>
    </row>
    <row r="16624" spans="1:68" x14ac:dyDescent="0.25">
      <c r="A16624" s="1"/>
      <c r="B16624" s="2"/>
      <c r="BJ16624" s="3"/>
      <c r="BL16624" s="3"/>
      <c r="BN16624" s="3"/>
      <c r="BP16624" s="3"/>
    </row>
    <row r="16625" spans="1:68" x14ac:dyDescent="0.25">
      <c r="A16625" s="1"/>
      <c r="B16625" s="2"/>
      <c r="BJ16625" s="3"/>
      <c r="BL16625" s="3"/>
      <c r="BN16625" s="3"/>
      <c r="BP16625" s="3"/>
    </row>
    <row r="16626" spans="1:68" x14ac:dyDescent="0.25">
      <c r="A16626" s="1"/>
      <c r="B16626" s="2"/>
      <c r="BJ16626" s="3"/>
      <c r="BL16626" s="3"/>
      <c r="BN16626" s="3"/>
      <c r="BP16626" s="3"/>
    </row>
    <row r="16627" spans="1:68" x14ac:dyDescent="0.25">
      <c r="A16627" s="1"/>
      <c r="B16627" s="2"/>
      <c r="BJ16627" s="3"/>
      <c r="BL16627" s="3"/>
      <c r="BN16627" s="3"/>
      <c r="BP16627" s="3"/>
    </row>
    <row r="16628" spans="1:68" x14ac:dyDescent="0.25">
      <c r="A16628" s="1"/>
      <c r="B16628" s="2"/>
      <c r="BJ16628" s="3"/>
      <c r="BL16628" s="3"/>
      <c r="BN16628" s="3"/>
      <c r="BP16628" s="3"/>
    </row>
    <row r="16629" spans="1:68" x14ac:dyDescent="0.25">
      <c r="A16629" s="1"/>
      <c r="B16629" s="2"/>
      <c r="BJ16629" s="3"/>
      <c r="BL16629" s="3"/>
      <c r="BN16629" s="3"/>
      <c r="BP16629" s="3"/>
    </row>
    <row r="16630" spans="1:68" x14ac:dyDescent="0.25">
      <c r="A16630" s="1"/>
      <c r="B16630" s="2"/>
      <c r="BJ16630" s="3"/>
      <c r="BL16630" s="3"/>
      <c r="BN16630" s="3"/>
      <c r="BP16630" s="3"/>
    </row>
    <row r="16631" spans="1:68" x14ac:dyDescent="0.25">
      <c r="A16631" s="1"/>
      <c r="B16631" s="2"/>
      <c r="BJ16631" s="3"/>
      <c r="BL16631" s="3"/>
      <c r="BN16631" s="3"/>
      <c r="BP16631" s="3"/>
    </row>
    <row r="16632" spans="1:68" x14ac:dyDescent="0.25">
      <c r="A16632" s="1"/>
      <c r="B16632" s="2"/>
      <c r="BJ16632" s="3"/>
      <c r="BL16632" s="3"/>
      <c r="BN16632" s="3"/>
      <c r="BP16632" s="3"/>
    </row>
    <row r="16633" spans="1:68" x14ac:dyDescent="0.25">
      <c r="A16633" s="1"/>
      <c r="B16633" s="2"/>
      <c r="BJ16633" s="3"/>
      <c r="BL16633" s="3"/>
      <c r="BN16633" s="3"/>
      <c r="BP16633" s="3"/>
    </row>
    <row r="16634" spans="1:68" x14ac:dyDescent="0.25">
      <c r="A16634" s="1"/>
      <c r="B16634" s="2"/>
      <c r="BJ16634" s="3"/>
      <c r="BL16634" s="3"/>
      <c r="BN16634" s="3"/>
      <c r="BP16634" s="3"/>
    </row>
    <row r="16635" spans="1:68" x14ac:dyDescent="0.25">
      <c r="A16635" s="1"/>
      <c r="B16635" s="2"/>
      <c r="BJ16635" s="3"/>
      <c r="BL16635" s="3"/>
      <c r="BN16635" s="3"/>
      <c r="BP16635" s="3"/>
    </row>
    <row r="16636" spans="1:68" x14ac:dyDescent="0.25">
      <c r="A16636" s="1"/>
      <c r="B16636" s="2"/>
      <c r="BJ16636" s="3"/>
      <c r="BL16636" s="3"/>
      <c r="BN16636" s="3"/>
      <c r="BP16636" s="3"/>
    </row>
    <row r="16637" spans="1:68" x14ac:dyDescent="0.25">
      <c r="A16637" s="1"/>
      <c r="B16637" s="2"/>
      <c r="BJ16637" s="3"/>
      <c r="BL16637" s="3"/>
      <c r="BN16637" s="3"/>
      <c r="BP16637" s="3"/>
    </row>
    <row r="16638" spans="1:68" x14ac:dyDescent="0.25">
      <c r="A16638" s="1"/>
      <c r="B16638" s="2"/>
      <c r="BJ16638" s="3"/>
      <c r="BL16638" s="3"/>
      <c r="BN16638" s="3"/>
      <c r="BP16638" s="3"/>
    </row>
    <row r="16639" spans="1:68" x14ac:dyDescent="0.25">
      <c r="A16639" s="1"/>
      <c r="B16639" s="2"/>
      <c r="BJ16639" s="3"/>
      <c r="BL16639" s="3"/>
      <c r="BN16639" s="3"/>
      <c r="BP16639" s="3"/>
    </row>
    <row r="16640" spans="1:68" x14ac:dyDescent="0.25">
      <c r="A16640" s="1"/>
      <c r="B16640" s="2"/>
      <c r="BJ16640" s="3"/>
      <c r="BL16640" s="3"/>
      <c r="BN16640" s="3"/>
      <c r="BP16640" s="3"/>
    </row>
    <row r="16641" spans="1:68" x14ac:dyDescent="0.25">
      <c r="A16641" s="1"/>
      <c r="B16641" s="2"/>
      <c r="BJ16641" s="3"/>
      <c r="BL16641" s="3"/>
      <c r="BN16641" s="3"/>
      <c r="BP16641" s="3"/>
    </row>
    <row r="16642" spans="1:68" x14ac:dyDescent="0.25">
      <c r="A16642" s="1"/>
      <c r="B16642" s="2"/>
      <c r="BJ16642" s="3"/>
      <c r="BL16642" s="3"/>
      <c r="BN16642" s="3"/>
      <c r="BP16642" s="3"/>
    </row>
    <row r="16643" spans="1:68" x14ac:dyDescent="0.25">
      <c r="A16643" s="1"/>
      <c r="B16643" s="2"/>
      <c r="BJ16643" s="3"/>
      <c r="BL16643" s="3"/>
      <c r="BN16643" s="3"/>
      <c r="BP16643" s="3"/>
    </row>
    <row r="16644" spans="1:68" x14ac:dyDescent="0.25">
      <c r="A16644" s="1"/>
      <c r="B16644" s="2"/>
      <c r="BJ16644" s="3"/>
      <c r="BL16644" s="3"/>
      <c r="BN16644" s="3"/>
      <c r="BP16644" s="3"/>
    </row>
    <row r="16645" spans="1:68" x14ac:dyDescent="0.25">
      <c r="A16645" s="1"/>
      <c r="B16645" s="2"/>
      <c r="BJ16645" s="3"/>
      <c r="BL16645" s="3"/>
      <c r="BN16645" s="3"/>
      <c r="BP16645" s="3"/>
    </row>
    <row r="16646" spans="1:68" x14ac:dyDescent="0.25">
      <c r="A16646" s="1"/>
      <c r="B16646" s="2"/>
      <c r="BJ16646" s="3"/>
      <c r="BL16646" s="3"/>
      <c r="BN16646" s="3"/>
      <c r="BP16646" s="3"/>
    </row>
    <row r="16647" spans="1:68" x14ac:dyDescent="0.25">
      <c r="A16647" s="1"/>
      <c r="B16647" s="2"/>
      <c r="BJ16647" s="3"/>
      <c r="BL16647" s="3"/>
      <c r="BN16647" s="3"/>
      <c r="BP16647" s="3"/>
    </row>
    <row r="16648" spans="1:68" x14ac:dyDescent="0.25">
      <c r="A16648" s="1"/>
      <c r="B16648" s="2"/>
      <c r="BJ16648" s="3"/>
      <c r="BL16648" s="3"/>
      <c r="BN16648" s="3"/>
      <c r="BP16648" s="3"/>
    </row>
    <row r="16649" spans="1:68" x14ac:dyDescent="0.25">
      <c r="A16649" s="1"/>
      <c r="B16649" s="2"/>
      <c r="BJ16649" s="3"/>
      <c r="BL16649" s="3"/>
      <c r="BN16649" s="3"/>
      <c r="BP16649" s="3"/>
    </row>
    <row r="16650" spans="1:68" x14ac:dyDescent="0.25">
      <c r="A16650" s="1"/>
      <c r="B16650" s="2"/>
      <c r="BJ16650" s="3"/>
      <c r="BL16650" s="3"/>
      <c r="BN16650" s="3"/>
      <c r="BP16650" s="3"/>
    </row>
    <row r="16651" spans="1:68" x14ac:dyDescent="0.25">
      <c r="A16651" s="1"/>
      <c r="B16651" s="2"/>
      <c r="BJ16651" s="3"/>
      <c r="BL16651" s="3"/>
      <c r="BN16651" s="3"/>
      <c r="BP16651" s="3"/>
    </row>
    <row r="16652" spans="1:68" x14ac:dyDescent="0.25">
      <c r="A16652" s="1"/>
      <c r="B16652" s="2"/>
      <c r="BJ16652" s="3"/>
      <c r="BL16652" s="3"/>
      <c r="BN16652" s="3"/>
      <c r="BP16652" s="3"/>
    </row>
    <row r="16653" spans="1:68" x14ac:dyDescent="0.25">
      <c r="A16653" s="1"/>
      <c r="B16653" s="2"/>
      <c r="BJ16653" s="3"/>
      <c r="BL16653" s="3"/>
      <c r="BN16653" s="3"/>
      <c r="BP16653" s="3"/>
    </row>
    <row r="16654" spans="1:68" x14ac:dyDescent="0.25">
      <c r="A16654" s="1"/>
      <c r="B16654" s="2"/>
      <c r="BJ16654" s="3"/>
      <c r="BL16654" s="3"/>
      <c r="BN16654" s="3"/>
      <c r="BP16654" s="3"/>
    </row>
    <row r="16655" spans="1:68" x14ac:dyDescent="0.25">
      <c r="A16655" s="1"/>
      <c r="B16655" s="2"/>
      <c r="BJ16655" s="3"/>
      <c r="BL16655" s="3"/>
      <c r="BN16655" s="3"/>
      <c r="BP16655" s="3"/>
    </row>
    <row r="16656" spans="1:68" x14ac:dyDescent="0.25">
      <c r="A16656" s="1"/>
      <c r="B16656" s="2"/>
      <c r="BJ16656" s="3"/>
      <c r="BL16656" s="3"/>
      <c r="BN16656" s="3"/>
      <c r="BP16656" s="3"/>
    </row>
    <row r="16657" spans="1:68" x14ac:dyDescent="0.25">
      <c r="A16657" s="1"/>
      <c r="B16657" s="2"/>
      <c r="BJ16657" s="3"/>
      <c r="BL16657" s="3"/>
      <c r="BN16657" s="3"/>
      <c r="BP16657" s="3"/>
    </row>
    <row r="16658" spans="1:68" x14ac:dyDescent="0.25">
      <c r="A16658" s="1"/>
      <c r="B16658" s="2"/>
      <c r="BJ16658" s="3"/>
      <c r="BL16658" s="3"/>
      <c r="BN16658" s="3"/>
      <c r="BP16658" s="3"/>
    </row>
    <row r="16659" spans="1:68" x14ac:dyDescent="0.25">
      <c r="A16659" s="1"/>
      <c r="B16659" s="2"/>
      <c r="BJ16659" s="3"/>
      <c r="BL16659" s="3"/>
      <c r="BN16659" s="3"/>
      <c r="BP16659" s="3"/>
    </row>
    <row r="16660" spans="1:68" x14ac:dyDescent="0.25">
      <c r="A16660" s="1"/>
      <c r="B16660" s="2"/>
      <c r="BJ16660" s="3"/>
      <c r="BL16660" s="3"/>
      <c r="BN16660" s="3"/>
      <c r="BP16660" s="3"/>
    </row>
    <row r="16661" spans="1:68" x14ac:dyDescent="0.25">
      <c r="A16661" s="1"/>
      <c r="B16661" s="2"/>
      <c r="BJ16661" s="3"/>
      <c r="BL16661" s="3"/>
      <c r="BN16661" s="3"/>
      <c r="BP16661" s="3"/>
    </row>
    <row r="16662" spans="1:68" x14ac:dyDescent="0.25">
      <c r="A16662" s="1"/>
      <c r="B16662" s="2"/>
      <c r="BJ16662" s="3"/>
      <c r="BL16662" s="3"/>
      <c r="BN16662" s="3"/>
      <c r="BP16662" s="3"/>
    </row>
    <row r="16663" spans="1:68" x14ac:dyDescent="0.25">
      <c r="A16663" s="1"/>
      <c r="B16663" s="2"/>
      <c r="BJ16663" s="3"/>
      <c r="BL16663" s="3"/>
      <c r="BN16663" s="3"/>
      <c r="BP16663" s="3"/>
    </row>
    <row r="16664" spans="1:68" x14ac:dyDescent="0.25">
      <c r="A16664" s="1"/>
      <c r="B16664" s="2"/>
      <c r="BJ16664" s="3"/>
      <c r="BL16664" s="3"/>
      <c r="BN16664" s="3"/>
      <c r="BP16664" s="3"/>
    </row>
    <row r="16665" spans="1:68" x14ac:dyDescent="0.25">
      <c r="A16665" s="1"/>
      <c r="B16665" s="2"/>
      <c r="BJ16665" s="3"/>
      <c r="BL16665" s="3"/>
      <c r="BN16665" s="3"/>
      <c r="BP16665" s="3"/>
    </row>
    <row r="16666" spans="1:68" x14ac:dyDescent="0.25">
      <c r="A16666" s="1"/>
      <c r="B16666" s="2"/>
      <c r="BJ16666" s="3"/>
      <c r="BL16666" s="3"/>
      <c r="BN16666" s="3"/>
      <c r="BP16666" s="3"/>
    </row>
    <row r="16667" spans="1:68" x14ac:dyDescent="0.25">
      <c r="A16667" s="1"/>
      <c r="B16667" s="2"/>
      <c r="BJ16667" s="3"/>
      <c r="BL16667" s="3"/>
      <c r="BN16667" s="3"/>
      <c r="BP16667" s="3"/>
    </row>
    <row r="16668" spans="1:68" x14ac:dyDescent="0.25">
      <c r="A16668" s="1"/>
      <c r="B16668" s="2"/>
      <c r="BJ16668" s="3"/>
      <c r="BL16668" s="3"/>
      <c r="BN16668" s="3"/>
      <c r="BP16668" s="3"/>
    </row>
    <row r="16669" spans="1:68" x14ac:dyDescent="0.25">
      <c r="A16669" s="1"/>
      <c r="B16669" s="2"/>
      <c r="BJ16669" s="3"/>
      <c r="BL16669" s="3"/>
      <c r="BN16669" s="3"/>
      <c r="BP16669" s="3"/>
    </row>
    <row r="16670" spans="1:68" x14ac:dyDescent="0.25">
      <c r="A16670" s="1"/>
      <c r="B16670" s="2"/>
      <c r="BJ16670" s="3"/>
      <c r="BL16670" s="3"/>
      <c r="BN16670" s="3"/>
      <c r="BP16670" s="3"/>
    </row>
    <row r="16671" spans="1:68" x14ac:dyDescent="0.25">
      <c r="A16671" s="1"/>
      <c r="B16671" s="2"/>
      <c r="BJ16671" s="3"/>
      <c r="BL16671" s="3"/>
      <c r="BN16671" s="3"/>
      <c r="BP16671" s="3"/>
    </row>
    <row r="16672" spans="1:68" x14ac:dyDescent="0.25">
      <c r="A16672" s="1"/>
      <c r="B16672" s="2"/>
      <c r="BJ16672" s="3"/>
      <c r="BL16672" s="3"/>
      <c r="BN16672" s="3"/>
      <c r="BP16672" s="3"/>
    </row>
    <row r="16673" spans="1:68" x14ac:dyDescent="0.25">
      <c r="A16673" s="1"/>
      <c r="B16673" s="2"/>
      <c r="BJ16673" s="3"/>
      <c r="BL16673" s="3"/>
      <c r="BN16673" s="3"/>
      <c r="BP16673" s="3"/>
    </row>
    <row r="16674" spans="1:68" x14ac:dyDescent="0.25">
      <c r="A16674" s="1"/>
      <c r="B16674" s="2"/>
      <c r="BJ16674" s="3"/>
      <c r="BL16674" s="3"/>
      <c r="BN16674" s="3"/>
      <c r="BP16674" s="3"/>
    </row>
    <row r="16675" spans="1:68" x14ac:dyDescent="0.25">
      <c r="A16675" s="1"/>
      <c r="B16675" s="2"/>
      <c r="BJ16675" s="3"/>
      <c r="BL16675" s="3"/>
      <c r="BN16675" s="3"/>
      <c r="BP16675" s="3"/>
    </row>
    <row r="16676" spans="1:68" x14ac:dyDescent="0.25">
      <c r="A16676" s="1"/>
      <c r="B16676" s="2"/>
      <c r="BJ16676" s="3"/>
      <c r="BL16676" s="3"/>
      <c r="BN16676" s="3"/>
      <c r="BP16676" s="3"/>
    </row>
    <row r="16677" spans="1:68" x14ac:dyDescent="0.25">
      <c r="A16677" s="1"/>
      <c r="B16677" s="2"/>
      <c r="BJ16677" s="3"/>
      <c r="BL16677" s="3"/>
      <c r="BN16677" s="3"/>
      <c r="BP16677" s="3"/>
    </row>
    <row r="16678" spans="1:68" x14ac:dyDescent="0.25">
      <c r="A16678" s="1"/>
      <c r="B16678" s="2"/>
      <c r="BJ16678" s="3"/>
      <c r="BL16678" s="3"/>
      <c r="BN16678" s="3"/>
      <c r="BP16678" s="3"/>
    </row>
    <row r="16679" spans="1:68" x14ac:dyDescent="0.25">
      <c r="A16679" s="1"/>
      <c r="B16679" s="2"/>
      <c r="BJ16679" s="3"/>
      <c r="BL16679" s="3"/>
      <c r="BN16679" s="3"/>
      <c r="BP16679" s="3"/>
    </row>
    <row r="16680" spans="1:68" x14ac:dyDescent="0.25">
      <c r="A16680" s="1"/>
      <c r="B16680" s="2"/>
      <c r="BJ16680" s="3"/>
      <c r="BL16680" s="3"/>
      <c r="BN16680" s="3"/>
      <c r="BP16680" s="3"/>
    </row>
    <row r="16681" spans="1:68" x14ac:dyDescent="0.25">
      <c r="A16681" s="1"/>
      <c r="B16681" s="2"/>
      <c r="BJ16681" s="3"/>
      <c r="BL16681" s="3"/>
      <c r="BN16681" s="3"/>
      <c r="BP16681" s="3"/>
    </row>
    <row r="16682" spans="1:68" x14ac:dyDescent="0.25">
      <c r="A16682" s="1"/>
      <c r="B16682" s="2"/>
      <c r="BJ16682" s="3"/>
      <c r="BL16682" s="3"/>
      <c r="BN16682" s="3"/>
      <c r="BP16682" s="3"/>
    </row>
    <row r="16683" spans="1:68" x14ac:dyDescent="0.25">
      <c r="A16683" s="1"/>
      <c r="B16683" s="2"/>
      <c r="BJ16683" s="3"/>
      <c r="BL16683" s="3"/>
      <c r="BN16683" s="3"/>
      <c r="BP16683" s="3"/>
    </row>
    <row r="16684" spans="1:68" x14ac:dyDescent="0.25">
      <c r="A16684" s="1"/>
      <c r="B16684" s="2"/>
      <c r="BJ16684" s="3"/>
      <c r="BL16684" s="3"/>
      <c r="BN16684" s="3"/>
      <c r="BP16684" s="3"/>
    </row>
    <row r="16685" spans="1:68" x14ac:dyDescent="0.25">
      <c r="A16685" s="1"/>
      <c r="B16685" s="2"/>
      <c r="BJ16685" s="3"/>
      <c r="BL16685" s="3"/>
      <c r="BN16685" s="3"/>
      <c r="BP16685" s="3"/>
    </row>
    <row r="16686" spans="1:68" x14ac:dyDescent="0.25">
      <c r="A16686" s="1"/>
      <c r="B16686" s="2"/>
      <c r="BJ16686" s="3"/>
      <c r="BL16686" s="3"/>
      <c r="BN16686" s="3"/>
      <c r="BP16686" s="3"/>
    </row>
    <row r="16687" spans="1:68" x14ac:dyDescent="0.25">
      <c r="A16687" s="1"/>
      <c r="B16687" s="2"/>
      <c r="BJ16687" s="3"/>
      <c r="BL16687" s="3"/>
      <c r="BN16687" s="3"/>
      <c r="BP16687" s="3"/>
    </row>
    <row r="16688" spans="1:68" x14ac:dyDescent="0.25">
      <c r="A16688" s="1"/>
      <c r="B16688" s="2"/>
      <c r="BJ16688" s="3"/>
      <c r="BL16688" s="3"/>
      <c r="BN16688" s="3"/>
      <c r="BP16688" s="3"/>
    </row>
    <row r="16689" spans="1:68" x14ac:dyDescent="0.25">
      <c r="A16689" s="1"/>
      <c r="B16689" s="2"/>
      <c r="BJ16689" s="3"/>
      <c r="BL16689" s="3"/>
      <c r="BN16689" s="3"/>
      <c r="BP16689" s="3"/>
    </row>
    <row r="16690" spans="1:68" x14ac:dyDescent="0.25">
      <c r="A16690" s="1"/>
      <c r="B16690" s="2"/>
      <c r="BJ16690" s="3"/>
      <c r="BL16690" s="3"/>
      <c r="BN16690" s="3"/>
      <c r="BP16690" s="3"/>
    </row>
    <row r="16691" spans="1:68" x14ac:dyDescent="0.25">
      <c r="A16691" s="1"/>
      <c r="B16691" s="2"/>
      <c r="BJ16691" s="3"/>
      <c r="BL16691" s="3"/>
      <c r="BN16691" s="3"/>
      <c r="BP16691" s="3"/>
    </row>
    <row r="16692" spans="1:68" x14ac:dyDescent="0.25">
      <c r="A16692" s="1"/>
      <c r="B16692" s="2"/>
      <c r="BJ16692" s="3"/>
      <c r="BL16692" s="3"/>
      <c r="BN16692" s="3"/>
      <c r="BP16692" s="3"/>
    </row>
    <row r="16693" spans="1:68" x14ac:dyDescent="0.25">
      <c r="A16693" s="1"/>
      <c r="B16693" s="2"/>
      <c r="BJ16693" s="3"/>
      <c r="BL16693" s="3"/>
      <c r="BN16693" s="3"/>
      <c r="BP16693" s="3"/>
    </row>
    <row r="16694" spans="1:68" x14ac:dyDescent="0.25">
      <c r="A16694" s="1"/>
      <c r="B16694" s="2"/>
      <c r="BJ16694" s="3"/>
      <c r="BL16694" s="3"/>
      <c r="BN16694" s="3"/>
      <c r="BP16694" s="3"/>
    </row>
    <row r="16695" spans="1:68" x14ac:dyDescent="0.25">
      <c r="A16695" s="1"/>
      <c r="B16695" s="2"/>
      <c r="BJ16695" s="3"/>
      <c r="BL16695" s="3"/>
      <c r="BN16695" s="3"/>
      <c r="BP16695" s="3"/>
    </row>
    <row r="16696" spans="1:68" x14ac:dyDescent="0.25">
      <c r="A16696" s="1"/>
      <c r="B16696" s="2"/>
      <c r="BJ16696" s="3"/>
      <c r="BL16696" s="3"/>
      <c r="BN16696" s="3"/>
      <c r="BP16696" s="3"/>
    </row>
    <row r="16697" spans="1:68" x14ac:dyDescent="0.25">
      <c r="A16697" s="1"/>
      <c r="B16697" s="2"/>
      <c r="BJ16697" s="3"/>
      <c r="BL16697" s="3"/>
      <c r="BN16697" s="3"/>
      <c r="BP16697" s="3"/>
    </row>
    <row r="16698" spans="1:68" x14ac:dyDescent="0.25">
      <c r="A16698" s="1"/>
      <c r="B16698" s="2"/>
      <c r="BJ16698" s="3"/>
      <c r="BL16698" s="3"/>
      <c r="BN16698" s="3"/>
      <c r="BP16698" s="3"/>
    </row>
    <row r="16699" spans="1:68" x14ac:dyDescent="0.25">
      <c r="A16699" s="1"/>
      <c r="B16699" s="2"/>
      <c r="BJ16699" s="3"/>
      <c r="BL16699" s="3"/>
      <c r="BN16699" s="3"/>
      <c r="BP16699" s="3"/>
    </row>
    <row r="16700" spans="1:68" x14ac:dyDescent="0.25">
      <c r="A16700" s="1"/>
      <c r="B16700" s="2"/>
      <c r="BJ16700" s="3"/>
      <c r="BL16700" s="3"/>
      <c r="BN16700" s="3"/>
      <c r="BP16700" s="3"/>
    </row>
    <row r="16701" spans="1:68" x14ac:dyDescent="0.25">
      <c r="A16701" s="1"/>
      <c r="B16701" s="2"/>
      <c r="BJ16701" s="3"/>
      <c r="BL16701" s="3"/>
      <c r="BN16701" s="3"/>
      <c r="BP16701" s="3"/>
    </row>
    <row r="16702" spans="1:68" x14ac:dyDescent="0.25">
      <c r="A16702" s="1"/>
      <c r="B16702" s="2"/>
      <c r="BJ16702" s="3"/>
      <c r="BL16702" s="3"/>
      <c r="BN16702" s="3"/>
      <c r="BP16702" s="3"/>
    </row>
    <row r="16703" spans="1:68" x14ac:dyDescent="0.25">
      <c r="A16703" s="1"/>
      <c r="B16703" s="2"/>
      <c r="BJ16703" s="3"/>
      <c r="BL16703" s="3"/>
      <c r="BN16703" s="3"/>
      <c r="BP16703" s="3"/>
    </row>
    <row r="16704" spans="1:68" x14ac:dyDescent="0.25">
      <c r="A16704" s="1"/>
      <c r="B16704" s="2"/>
      <c r="BJ16704" s="3"/>
      <c r="BL16704" s="3"/>
      <c r="BN16704" s="3"/>
      <c r="BP16704" s="3"/>
    </row>
    <row r="16705" spans="1:68" x14ac:dyDescent="0.25">
      <c r="A16705" s="1"/>
      <c r="B16705" s="2"/>
      <c r="BJ16705" s="3"/>
      <c r="BL16705" s="3"/>
      <c r="BN16705" s="3"/>
      <c r="BP16705" s="3"/>
    </row>
    <row r="16706" spans="1:68" x14ac:dyDescent="0.25">
      <c r="A16706" s="1"/>
      <c r="B16706" s="2"/>
      <c r="BJ16706" s="3"/>
      <c r="BL16706" s="3"/>
      <c r="BN16706" s="3"/>
      <c r="BP16706" s="3"/>
    </row>
    <row r="16707" spans="1:68" x14ac:dyDescent="0.25">
      <c r="A16707" s="1"/>
      <c r="B16707" s="2"/>
      <c r="BJ16707" s="3"/>
      <c r="BL16707" s="3"/>
      <c r="BN16707" s="3"/>
      <c r="BP16707" s="3"/>
    </row>
    <row r="16708" spans="1:68" x14ac:dyDescent="0.25">
      <c r="A16708" s="1"/>
      <c r="B16708" s="2"/>
      <c r="BJ16708" s="3"/>
      <c r="BL16708" s="3"/>
      <c r="BN16708" s="3"/>
      <c r="BP16708" s="3"/>
    </row>
    <row r="16709" spans="1:68" x14ac:dyDescent="0.25">
      <c r="A16709" s="1"/>
      <c r="B16709" s="2"/>
      <c r="BJ16709" s="3"/>
      <c r="BL16709" s="3"/>
      <c r="BN16709" s="3"/>
      <c r="BP16709" s="3"/>
    </row>
    <row r="16710" spans="1:68" x14ac:dyDescent="0.25">
      <c r="A16710" s="1"/>
      <c r="B16710" s="2"/>
      <c r="BJ16710" s="3"/>
      <c r="BL16710" s="3"/>
      <c r="BN16710" s="3"/>
      <c r="BP16710" s="3"/>
    </row>
    <row r="16711" spans="1:68" x14ac:dyDescent="0.25">
      <c r="A16711" s="1"/>
      <c r="B16711" s="2"/>
      <c r="BJ16711" s="3"/>
      <c r="BL16711" s="3"/>
      <c r="BN16711" s="3"/>
      <c r="BP16711" s="3"/>
    </row>
    <row r="16712" spans="1:68" x14ac:dyDescent="0.25">
      <c r="A16712" s="1"/>
      <c r="B16712" s="2"/>
      <c r="BJ16712" s="3"/>
      <c r="BL16712" s="3"/>
      <c r="BN16712" s="3"/>
      <c r="BP16712" s="3"/>
    </row>
    <row r="16713" spans="1:68" x14ac:dyDescent="0.25">
      <c r="A16713" s="1"/>
      <c r="B16713" s="2"/>
      <c r="BJ16713" s="3"/>
      <c r="BL16713" s="3"/>
      <c r="BN16713" s="3"/>
      <c r="BP16713" s="3"/>
    </row>
    <row r="16714" spans="1:68" x14ac:dyDescent="0.25">
      <c r="A16714" s="1"/>
      <c r="B16714" s="2"/>
      <c r="BJ16714" s="3"/>
      <c r="BL16714" s="3"/>
      <c r="BN16714" s="3"/>
      <c r="BP16714" s="3"/>
    </row>
    <row r="16715" spans="1:68" x14ac:dyDescent="0.25">
      <c r="A16715" s="1"/>
      <c r="B16715" s="2"/>
      <c r="BJ16715" s="3"/>
      <c r="BL16715" s="3"/>
      <c r="BN16715" s="3"/>
      <c r="BP16715" s="3"/>
    </row>
    <row r="16716" spans="1:68" x14ac:dyDescent="0.25">
      <c r="A16716" s="1"/>
      <c r="B16716" s="2"/>
      <c r="BJ16716" s="3"/>
      <c r="BL16716" s="3"/>
      <c r="BN16716" s="3"/>
      <c r="BP16716" s="3"/>
    </row>
    <row r="16717" spans="1:68" x14ac:dyDescent="0.25">
      <c r="A16717" s="1"/>
      <c r="B16717" s="2"/>
      <c r="BJ16717" s="3"/>
      <c r="BL16717" s="3"/>
      <c r="BN16717" s="3"/>
      <c r="BP16717" s="3"/>
    </row>
    <row r="16718" spans="1:68" x14ac:dyDescent="0.25">
      <c r="A16718" s="1"/>
      <c r="B16718" s="2"/>
      <c r="BJ16718" s="3"/>
      <c r="BL16718" s="3"/>
      <c r="BN16718" s="3"/>
      <c r="BP16718" s="3"/>
    </row>
    <row r="16719" spans="1:68" x14ac:dyDescent="0.25">
      <c r="A16719" s="1"/>
      <c r="B16719" s="2"/>
      <c r="BJ16719" s="3"/>
      <c r="BL16719" s="3"/>
      <c r="BN16719" s="3"/>
      <c r="BP16719" s="3"/>
    </row>
    <row r="16720" spans="1:68" x14ac:dyDescent="0.25">
      <c r="A16720" s="1"/>
      <c r="B16720" s="2"/>
      <c r="BJ16720" s="3"/>
      <c r="BL16720" s="3"/>
      <c r="BN16720" s="3"/>
      <c r="BP16720" s="3"/>
    </row>
    <row r="16721" spans="1:68" x14ac:dyDescent="0.25">
      <c r="A16721" s="1"/>
      <c r="B16721" s="2"/>
      <c r="BJ16721" s="3"/>
      <c r="BL16721" s="3"/>
      <c r="BN16721" s="3"/>
      <c r="BP16721" s="3"/>
    </row>
    <row r="16722" spans="1:68" x14ac:dyDescent="0.25">
      <c r="A16722" s="1"/>
      <c r="B16722" s="2"/>
      <c r="BJ16722" s="3"/>
      <c r="BL16722" s="3"/>
      <c r="BN16722" s="3"/>
      <c r="BP16722" s="3"/>
    </row>
    <row r="16723" spans="1:68" x14ac:dyDescent="0.25">
      <c r="A16723" s="1"/>
      <c r="B16723" s="2"/>
      <c r="BJ16723" s="3"/>
      <c r="BL16723" s="3"/>
      <c r="BN16723" s="3"/>
      <c r="BP16723" s="3"/>
    </row>
    <row r="16724" spans="1:68" x14ac:dyDescent="0.25">
      <c r="A16724" s="1"/>
      <c r="B16724" s="2"/>
      <c r="BJ16724" s="3"/>
      <c r="BL16724" s="3"/>
      <c r="BN16724" s="3"/>
      <c r="BP16724" s="3"/>
    </row>
    <row r="16725" spans="1:68" x14ac:dyDescent="0.25">
      <c r="A16725" s="1"/>
      <c r="B16725" s="2"/>
      <c r="BJ16725" s="3"/>
      <c r="BL16725" s="3"/>
      <c r="BN16725" s="3"/>
      <c r="BP16725" s="3"/>
    </row>
    <row r="16726" spans="1:68" x14ac:dyDescent="0.25">
      <c r="A16726" s="1"/>
      <c r="B16726" s="2"/>
      <c r="BJ16726" s="3"/>
      <c r="BL16726" s="3"/>
      <c r="BN16726" s="3"/>
      <c r="BP16726" s="3"/>
    </row>
    <row r="16727" spans="1:68" x14ac:dyDescent="0.25">
      <c r="A16727" s="1"/>
      <c r="B16727" s="2"/>
      <c r="BJ16727" s="3"/>
      <c r="BL16727" s="3"/>
      <c r="BN16727" s="3"/>
      <c r="BP16727" s="3"/>
    </row>
    <row r="16728" spans="1:68" x14ac:dyDescent="0.25">
      <c r="A16728" s="1"/>
      <c r="B16728" s="2"/>
      <c r="BJ16728" s="3"/>
      <c r="BL16728" s="3"/>
      <c r="BN16728" s="3"/>
      <c r="BP16728" s="3"/>
    </row>
    <row r="16729" spans="1:68" x14ac:dyDescent="0.25">
      <c r="A16729" s="1"/>
      <c r="B16729" s="2"/>
      <c r="BJ16729" s="3"/>
      <c r="BL16729" s="3"/>
      <c r="BN16729" s="3"/>
      <c r="BP16729" s="3"/>
    </row>
    <row r="16730" spans="1:68" x14ac:dyDescent="0.25">
      <c r="A16730" s="1"/>
      <c r="B16730" s="2"/>
      <c r="BJ16730" s="3"/>
      <c r="BL16730" s="3"/>
      <c r="BN16730" s="3"/>
      <c r="BP16730" s="3"/>
    </row>
    <row r="16731" spans="1:68" x14ac:dyDescent="0.25">
      <c r="A16731" s="1"/>
      <c r="B16731" s="2"/>
      <c r="BJ16731" s="3"/>
      <c r="BL16731" s="3"/>
      <c r="BN16731" s="3"/>
      <c r="BP16731" s="3"/>
    </row>
    <row r="16732" spans="1:68" x14ac:dyDescent="0.25">
      <c r="A16732" s="1"/>
      <c r="B16732" s="2"/>
      <c r="BJ16732" s="3"/>
      <c r="BL16732" s="3"/>
      <c r="BN16732" s="3"/>
      <c r="BP16732" s="3"/>
    </row>
    <row r="16733" spans="1:68" x14ac:dyDescent="0.25">
      <c r="A16733" s="1"/>
      <c r="B16733" s="2"/>
      <c r="BJ16733" s="3"/>
      <c r="BL16733" s="3"/>
      <c r="BN16733" s="3"/>
      <c r="BP16733" s="3"/>
    </row>
    <row r="16734" spans="1:68" x14ac:dyDescent="0.25">
      <c r="A16734" s="1"/>
      <c r="B16734" s="2"/>
      <c r="BJ16734" s="3"/>
      <c r="BL16734" s="3"/>
      <c r="BN16734" s="3"/>
      <c r="BP16734" s="3"/>
    </row>
    <row r="16735" spans="1:68" x14ac:dyDescent="0.25">
      <c r="A16735" s="1"/>
      <c r="B16735" s="2"/>
      <c r="BJ16735" s="3"/>
      <c r="BL16735" s="3"/>
      <c r="BN16735" s="3"/>
      <c r="BP16735" s="3"/>
    </row>
    <row r="16736" spans="1:68" x14ac:dyDescent="0.25">
      <c r="A16736" s="1"/>
      <c r="B16736" s="2"/>
      <c r="BJ16736" s="3"/>
      <c r="BL16736" s="3"/>
      <c r="BN16736" s="3"/>
      <c r="BP16736" s="3"/>
    </row>
    <row r="16737" spans="1:68" x14ac:dyDescent="0.25">
      <c r="A16737" s="1"/>
      <c r="B16737" s="2"/>
      <c r="BJ16737" s="3"/>
      <c r="BL16737" s="3"/>
      <c r="BN16737" s="3"/>
      <c r="BP16737" s="3"/>
    </row>
    <row r="16738" spans="1:68" x14ac:dyDescent="0.25">
      <c r="A16738" s="1"/>
      <c r="B16738" s="2"/>
      <c r="BJ16738" s="3"/>
      <c r="BL16738" s="3"/>
      <c r="BN16738" s="3"/>
      <c r="BP16738" s="3"/>
    </row>
    <row r="16739" spans="1:68" x14ac:dyDescent="0.25">
      <c r="A16739" s="1"/>
      <c r="B16739" s="2"/>
      <c r="BJ16739" s="3"/>
      <c r="BL16739" s="3"/>
      <c r="BN16739" s="3"/>
      <c r="BP16739" s="3"/>
    </row>
    <row r="16740" spans="1:68" x14ac:dyDescent="0.25">
      <c r="A16740" s="1"/>
      <c r="B16740" s="2"/>
      <c r="BJ16740" s="3"/>
      <c r="BL16740" s="3"/>
      <c r="BN16740" s="3"/>
      <c r="BP16740" s="3"/>
    </row>
    <row r="16741" spans="1:68" x14ac:dyDescent="0.25">
      <c r="A16741" s="1"/>
      <c r="B16741" s="2"/>
      <c r="BJ16741" s="3"/>
      <c r="BL16741" s="3"/>
      <c r="BN16741" s="3"/>
      <c r="BP16741" s="3"/>
    </row>
    <row r="16742" spans="1:68" x14ac:dyDescent="0.25">
      <c r="A16742" s="1"/>
      <c r="B16742" s="2"/>
      <c r="BJ16742" s="3"/>
      <c r="BL16742" s="3"/>
      <c r="BN16742" s="3"/>
      <c r="BP16742" s="3"/>
    </row>
    <row r="16743" spans="1:68" x14ac:dyDescent="0.25">
      <c r="A16743" s="1"/>
      <c r="B16743" s="2"/>
      <c r="BJ16743" s="3"/>
      <c r="BL16743" s="3"/>
      <c r="BN16743" s="3"/>
      <c r="BP16743" s="3"/>
    </row>
    <row r="16744" spans="1:68" x14ac:dyDescent="0.25">
      <c r="A16744" s="1"/>
      <c r="B16744" s="2"/>
      <c r="BJ16744" s="3"/>
      <c r="BL16744" s="3"/>
      <c r="BN16744" s="3"/>
      <c r="BP16744" s="3"/>
    </row>
    <row r="16745" spans="1:68" x14ac:dyDescent="0.25">
      <c r="A16745" s="1"/>
      <c r="B16745" s="2"/>
      <c r="BJ16745" s="3"/>
      <c r="BL16745" s="3"/>
      <c r="BN16745" s="3"/>
      <c r="BP16745" s="3"/>
    </row>
    <row r="16746" spans="1:68" x14ac:dyDescent="0.25">
      <c r="A16746" s="1"/>
      <c r="B16746" s="2"/>
      <c r="BJ16746" s="3"/>
      <c r="BL16746" s="3"/>
      <c r="BN16746" s="3"/>
      <c r="BP16746" s="3"/>
    </row>
    <row r="16747" spans="1:68" x14ac:dyDescent="0.25">
      <c r="A16747" s="1"/>
      <c r="B16747" s="2"/>
      <c r="BJ16747" s="3"/>
      <c r="BL16747" s="3"/>
      <c r="BN16747" s="3"/>
      <c r="BP16747" s="3"/>
    </row>
    <row r="16748" spans="1:68" x14ac:dyDescent="0.25">
      <c r="A16748" s="1"/>
      <c r="B16748" s="2"/>
      <c r="BJ16748" s="3"/>
      <c r="BL16748" s="3"/>
      <c r="BN16748" s="3"/>
      <c r="BP16748" s="3"/>
    </row>
    <row r="16749" spans="1:68" x14ac:dyDescent="0.25">
      <c r="A16749" s="1"/>
      <c r="B16749" s="2"/>
      <c r="BJ16749" s="3"/>
      <c r="BL16749" s="3"/>
      <c r="BN16749" s="3"/>
      <c r="BP16749" s="3"/>
    </row>
    <row r="16750" spans="1:68" x14ac:dyDescent="0.25">
      <c r="A16750" s="1"/>
      <c r="B16750" s="2"/>
      <c r="BJ16750" s="3"/>
      <c r="BL16750" s="3"/>
      <c r="BN16750" s="3"/>
      <c r="BP16750" s="3"/>
    </row>
    <row r="16751" spans="1:68" x14ac:dyDescent="0.25">
      <c r="A16751" s="1"/>
      <c r="B16751" s="2"/>
      <c r="BJ16751" s="3"/>
      <c r="BL16751" s="3"/>
      <c r="BN16751" s="3"/>
      <c r="BP16751" s="3"/>
    </row>
    <row r="16752" spans="1:68" x14ac:dyDescent="0.25">
      <c r="A16752" s="1"/>
      <c r="B16752" s="2"/>
      <c r="BJ16752" s="3"/>
      <c r="BL16752" s="3"/>
      <c r="BN16752" s="3"/>
      <c r="BP16752" s="3"/>
    </row>
    <row r="16753" spans="1:68" x14ac:dyDescent="0.25">
      <c r="A16753" s="1"/>
      <c r="B16753" s="2"/>
      <c r="BJ16753" s="3"/>
      <c r="BL16753" s="3"/>
      <c r="BN16753" s="3"/>
      <c r="BP16753" s="3"/>
    </row>
    <row r="16754" spans="1:68" x14ac:dyDescent="0.25">
      <c r="A16754" s="1"/>
      <c r="B16754" s="2"/>
      <c r="BJ16754" s="3"/>
      <c r="BL16754" s="3"/>
      <c r="BN16754" s="3"/>
      <c r="BP16754" s="3"/>
    </row>
    <row r="16755" spans="1:68" x14ac:dyDescent="0.25">
      <c r="A16755" s="1"/>
      <c r="B16755" s="2"/>
      <c r="BJ16755" s="3"/>
      <c r="BL16755" s="3"/>
      <c r="BN16755" s="3"/>
      <c r="BP16755" s="3"/>
    </row>
    <row r="16756" spans="1:68" x14ac:dyDescent="0.25">
      <c r="A16756" s="1"/>
      <c r="B16756" s="2"/>
      <c r="BJ16756" s="3"/>
      <c r="BL16756" s="3"/>
      <c r="BN16756" s="3"/>
      <c r="BP16756" s="3"/>
    </row>
    <row r="16757" spans="1:68" x14ac:dyDescent="0.25">
      <c r="A16757" s="1"/>
      <c r="B16757" s="2"/>
      <c r="BJ16757" s="3"/>
      <c r="BL16757" s="3"/>
      <c r="BN16757" s="3"/>
      <c r="BP16757" s="3"/>
    </row>
    <row r="16758" spans="1:68" x14ac:dyDescent="0.25">
      <c r="A16758" s="1"/>
      <c r="B16758" s="2"/>
      <c r="BJ16758" s="3"/>
      <c r="BL16758" s="3"/>
      <c r="BN16758" s="3"/>
      <c r="BP16758" s="3"/>
    </row>
    <row r="16759" spans="1:68" x14ac:dyDescent="0.25">
      <c r="A16759" s="1"/>
      <c r="B16759" s="2"/>
      <c r="BJ16759" s="3"/>
      <c r="BL16759" s="3"/>
      <c r="BN16759" s="3"/>
      <c r="BP16759" s="3"/>
    </row>
    <row r="16760" spans="1:68" x14ac:dyDescent="0.25">
      <c r="A16760" s="1"/>
      <c r="B16760" s="2"/>
      <c r="BJ16760" s="3"/>
      <c r="BL16760" s="3"/>
      <c r="BN16760" s="3"/>
      <c r="BP16760" s="3"/>
    </row>
    <row r="16761" spans="1:68" x14ac:dyDescent="0.25">
      <c r="A16761" s="1"/>
      <c r="B16761" s="2"/>
      <c r="BJ16761" s="3"/>
      <c r="BL16761" s="3"/>
      <c r="BN16761" s="3"/>
      <c r="BP16761" s="3"/>
    </row>
    <row r="16762" spans="1:68" x14ac:dyDescent="0.25">
      <c r="A16762" s="1"/>
      <c r="B16762" s="2"/>
      <c r="BJ16762" s="3"/>
      <c r="BL16762" s="3"/>
      <c r="BN16762" s="3"/>
      <c r="BP16762" s="3"/>
    </row>
    <row r="16763" spans="1:68" x14ac:dyDescent="0.25">
      <c r="A16763" s="1"/>
      <c r="B16763" s="2"/>
      <c r="BJ16763" s="3"/>
      <c r="BL16763" s="3"/>
      <c r="BN16763" s="3"/>
      <c r="BP16763" s="3"/>
    </row>
    <row r="16764" spans="1:68" x14ac:dyDescent="0.25">
      <c r="A16764" s="1"/>
      <c r="B16764" s="2"/>
      <c r="BJ16764" s="3"/>
      <c r="BL16764" s="3"/>
      <c r="BN16764" s="3"/>
      <c r="BP16764" s="3"/>
    </row>
    <row r="16765" spans="1:68" x14ac:dyDescent="0.25">
      <c r="A16765" s="1"/>
      <c r="B16765" s="2"/>
      <c r="BJ16765" s="3"/>
      <c r="BL16765" s="3"/>
      <c r="BN16765" s="3"/>
      <c r="BP16765" s="3"/>
    </row>
    <row r="16766" spans="1:68" x14ac:dyDescent="0.25">
      <c r="A16766" s="1"/>
      <c r="B16766" s="2"/>
      <c r="BJ16766" s="3"/>
      <c r="BL16766" s="3"/>
      <c r="BN16766" s="3"/>
      <c r="BP16766" s="3"/>
    </row>
    <row r="16767" spans="1:68" x14ac:dyDescent="0.25">
      <c r="A16767" s="1"/>
      <c r="B16767" s="2"/>
      <c r="BJ16767" s="3"/>
      <c r="BL16767" s="3"/>
      <c r="BN16767" s="3"/>
      <c r="BP16767" s="3"/>
    </row>
    <row r="16768" spans="1:68" x14ac:dyDescent="0.25">
      <c r="A16768" s="1"/>
      <c r="B16768" s="2"/>
      <c r="BJ16768" s="3"/>
      <c r="BL16768" s="3"/>
      <c r="BN16768" s="3"/>
      <c r="BP16768" s="3"/>
    </row>
    <row r="16769" spans="1:68" x14ac:dyDescent="0.25">
      <c r="A16769" s="1"/>
      <c r="B16769" s="2"/>
      <c r="BJ16769" s="3"/>
      <c r="BL16769" s="3"/>
      <c r="BN16769" s="3"/>
      <c r="BP16769" s="3"/>
    </row>
    <row r="16770" spans="1:68" x14ac:dyDescent="0.25">
      <c r="A16770" s="1"/>
      <c r="B16770" s="2"/>
      <c r="BJ16770" s="3"/>
      <c r="BL16770" s="3"/>
      <c r="BN16770" s="3"/>
      <c r="BP16770" s="3"/>
    </row>
    <row r="16771" spans="1:68" x14ac:dyDescent="0.25">
      <c r="A16771" s="1"/>
      <c r="B16771" s="2"/>
      <c r="BJ16771" s="3"/>
      <c r="BL16771" s="3"/>
      <c r="BN16771" s="3"/>
      <c r="BP16771" s="3"/>
    </row>
    <row r="16772" spans="1:68" x14ac:dyDescent="0.25">
      <c r="A16772" s="1"/>
      <c r="B16772" s="2"/>
      <c r="BJ16772" s="3"/>
      <c r="BL16772" s="3"/>
      <c r="BN16772" s="3"/>
      <c r="BP16772" s="3"/>
    </row>
    <row r="16773" spans="1:68" x14ac:dyDescent="0.25">
      <c r="A16773" s="1"/>
      <c r="B16773" s="2"/>
      <c r="BJ16773" s="3"/>
      <c r="BL16773" s="3"/>
      <c r="BN16773" s="3"/>
      <c r="BP16773" s="3"/>
    </row>
    <row r="16774" spans="1:68" x14ac:dyDescent="0.25">
      <c r="A16774" s="1"/>
      <c r="B16774" s="2"/>
      <c r="BJ16774" s="3"/>
      <c r="BL16774" s="3"/>
      <c r="BN16774" s="3"/>
      <c r="BP16774" s="3"/>
    </row>
    <row r="16775" spans="1:68" x14ac:dyDescent="0.25">
      <c r="A16775" s="1"/>
      <c r="B16775" s="2"/>
      <c r="BJ16775" s="3"/>
      <c r="BL16775" s="3"/>
      <c r="BN16775" s="3"/>
      <c r="BP16775" s="3"/>
    </row>
    <row r="16776" spans="1:68" x14ac:dyDescent="0.25">
      <c r="A16776" s="1"/>
      <c r="B16776" s="2"/>
      <c r="BJ16776" s="3"/>
      <c r="BL16776" s="3"/>
      <c r="BN16776" s="3"/>
      <c r="BP16776" s="3"/>
    </row>
    <row r="16777" spans="1:68" x14ac:dyDescent="0.25">
      <c r="A16777" s="1"/>
      <c r="B16777" s="2"/>
      <c r="BJ16777" s="3"/>
      <c r="BL16777" s="3"/>
      <c r="BN16777" s="3"/>
      <c r="BP16777" s="3"/>
    </row>
    <row r="16778" spans="1:68" x14ac:dyDescent="0.25">
      <c r="A16778" s="1"/>
      <c r="B16778" s="2"/>
      <c r="BJ16778" s="3"/>
      <c r="BL16778" s="3"/>
      <c r="BN16778" s="3"/>
      <c r="BP16778" s="3"/>
    </row>
    <row r="16779" spans="1:68" x14ac:dyDescent="0.25">
      <c r="A16779" s="1"/>
      <c r="B16779" s="2"/>
      <c r="BJ16779" s="3"/>
      <c r="BL16779" s="3"/>
      <c r="BN16779" s="3"/>
      <c r="BP16779" s="3"/>
    </row>
    <row r="16780" spans="1:68" x14ac:dyDescent="0.25">
      <c r="A16780" s="1"/>
      <c r="B16780" s="2"/>
      <c r="BJ16780" s="3"/>
      <c r="BL16780" s="3"/>
      <c r="BN16780" s="3"/>
      <c r="BP16780" s="3"/>
    </row>
    <row r="16781" spans="1:68" x14ac:dyDescent="0.25">
      <c r="A16781" s="1"/>
      <c r="B16781" s="2"/>
      <c r="BJ16781" s="3"/>
      <c r="BL16781" s="3"/>
      <c r="BN16781" s="3"/>
      <c r="BP16781" s="3"/>
    </row>
    <row r="16782" spans="1:68" x14ac:dyDescent="0.25">
      <c r="A16782" s="1"/>
      <c r="B16782" s="2"/>
      <c r="BJ16782" s="3"/>
      <c r="BL16782" s="3"/>
      <c r="BN16782" s="3"/>
      <c r="BP16782" s="3"/>
    </row>
    <row r="16783" spans="1:68" x14ac:dyDescent="0.25">
      <c r="A16783" s="1"/>
      <c r="B16783" s="2"/>
      <c r="BJ16783" s="3"/>
      <c r="BL16783" s="3"/>
      <c r="BN16783" s="3"/>
      <c r="BP16783" s="3"/>
    </row>
    <row r="16784" spans="1:68" x14ac:dyDescent="0.25">
      <c r="A16784" s="1"/>
      <c r="B16784" s="2"/>
      <c r="BJ16784" s="3"/>
      <c r="BL16784" s="3"/>
      <c r="BN16784" s="3"/>
      <c r="BP16784" s="3"/>
    </row>
    <row r="16785" spans="1:68" x14ac:dyDescent="0.25">
      <c r="A16785" s="1"/>
      <c r="B16785" s="2"/>
      <c r="BJ16785" s="3"/>
      <c r="BL16785" s="3"/>
      <c r="BN16785" s="3"/>
      <c r="BP16785" s="3"/>
    </row>
    <row r="16786" spans="1:68" x14ac:dyDescent="0.25">
      <c r="A16786" s="1"/>
      <c r="B16786" s="2"/>
      <c r="BJ16786" s="3"/>
      <c r="BL16786" s="3"/>
      <c r="BN16786" s="3"/>
      <c r="BP16786" s="3"/>
    </row>
    <row r="16787" spans="1:68" x14ac:dyDescent="0.25">
      <c r="A16787" s="1"/>
      <c r="B16787" s="2"/>
      <c r="BJ16787" s="3"/>
      <c r="BL16787" s="3"/>
      <c r="BN16787" s="3"/>
      <c r="BP16787" s="3"/>
    </row>
    <row r="16788" spans="1:68" x14ac:dyDescent="0.25">
      <c r="A16788" s="1"/>
      <c r="B16788" s="2"/>
      <c r="BJ16788" s="3"/>
      <c r="BL16788" s="3"/>
      <c r="BN16788" s="3"/>
      <c r="BP16788" s="3"/>
    </row>
    <row r="16789" spans="1:68" x14ac:dyDescent="0.25">
      <c r="A16789" s="1"/>
      <c r="B16789" s="2"/>
      <c r="BJ16789" s="3"/>
      <c r="BL16789" s="3"/>
      <c r="BN16789" s="3"/>
      <c r="BP16789" s="3"/>
    </row>
    <row r="16790" spans="1:68" x14ac:dyDescent="0.25">
      <c r="A16790" s="1"/>
      <c r="B16790" s="2"/>
      <c r="BJ16790" s="3"/>
      <c r="BL16790" s="3"/>
      <c r="BN16790" s="3"/>
      <c r="BP16790" s="3"/>
    </row>
    <row r="16791" spans="1:68" x14ac:dyDescent="0.25">
      <c r="A16791" s="1"/>
      <c r="B16791" s="2"/>
      <c r="BJ16791" s="3"/>
      <c r="BL16791" s="3"/>
      <c r="BN16791" s="3"/>
      <c r="BP16791" s="3"/>
    </row>
    <row r="16792" spans="1:68" x14ac:dyDescent="0.25">
      <c r="A16792" s="1"/>
      <c r="B16792" s="2"/>
      <c r="BJ16792" s="3"/>
      <c r="BL16792" s="3"/>
      <c r="BN16792" s="3"/>
      <c r="BP16792" s="3"/>
    </row>
    <row r="16793" spans="1:68" x14ac:dyDescent="0.25">
      <c r="A16793" s="1"/>
      <c r="B16793" s="2"/>
      <c r="BJ16793" s="3"/>
      <c r="BL16793" s="3"/>
      <c r="BN16793" s="3"/>
      <c r="BP16793" s="3"/>
    </row>
    <row r="16794" spans="1:68" x14ac:dyDescent="0.25">
      <c r="A16794" s="1"/>
      <c r="B16794" s="2"/>
      <c r="BJ16794" s="3"/>
      <c r="BL16794" s="3"/>
      <c r="BN16794" s="3"/>
      <c r="BP16794" s="3"/>
    </row>
    <row r="16795" spans="1:68" x14ac:dyDescent="0.25">
      <c r="A16795" s="1"/>
      <c r="B16795" s="2"/>
      <c r="BJ16795" s="3"/>
      <c r="BL16795" s="3"/>
      <c r="BN16795" s="3"/>
      <c r="BP16795" s="3"/>
    </row>
    <row r="16796" spans="1:68" x14ac:dyDescent="0.25">
      <c r="A16796" s="1"/>
      <c r="B16796" s="2"/>
      <c r="BJ16796" s="3"/>
      <c r="BL16796" s="3"/>
      <c r="BN16796" s="3"/>
      <c r="BP16796" s="3"/>
    </row>
    <row r="16797" spans="1:68" x14ac:dyDescent="0.25">
      <c r="A16797" s="1"/>
      <c r="B16797" s="2"/>
      <c r="BJ16797" s="3"/>
      <c r="BL16797" s="3"/>
      <c r="BN16797" s="3"/>
      <c r="BP16797" s="3"/>
    </row>
    <row r="16798" spans="1:68" x14ac:dyDescent="0.25">
      <c r="A16798" s="1"/>
      <c r="B16798" s="2"/>
      <c r="BJ16798" s="3"/>
      <c r="BL16798" s="3"/>
      <c r="BN16798" s="3"/>
      <c r="BP16798" s="3"/>
    </row>
    <row r="16799" spans="1:68" x14ac:dyDescent="0.25">
      <c r="A16799" s="1"/>
      <c r="B16799" s="2"/>
      <c r="BJ16799" s="3"/>
      <c r="BL16799" s="3"/>
      <c r="BN16799" s="3"/>
      <c r="BP16799" s="3"/>
    </row>
    <row r="16800" spans="1:68" x14ac:dyDescent="0.25">
      <c r="A16800" s="1"/>
      <c r="B16800" s="2"/>
      <c r="BJ16800" s="3"/>
      <c r="BL16800" s="3"/>
      <c r="BN16800" s="3"/>
      <c r="BP16800" s="3"/>
    </row>
    <row r="16801" spans="1:68" x14ac:dyDescent="0.25">
      <c r="A16801" s="1"/>
      <c r="B16801" s="2"/>
      <c r="BJ16801" s="3"/>
      <c r="BL16801" s="3"/>
      <c r="BN16801" s="3"/>
      <c r="BP16801" s="3"/>
    </row>
    <row r="16802" spans="1:68" x14ac:dyDescent="0.25">
      <c r="A16802" s="1"/>
      <c r="B16802" s="2"/>
      <c r="BJ16802" s="3"/>
      <c r="BL16802" s="3"/>
      <c r="BN16802" s="3"/>
      <c r="BP16802" s="3"/>
    </row>
    <row r="16803" spans="1:68" x14ac:dyDescent="0.25">
      <c r="A16803" s="1"/>
      <c r="B16803" s="2"/>
      <c r="BJ16803" s="3"/>
      <c r="BL16803" s="3"/>
      <c r="BN16803" s="3"/>
      <c r="BP16803" s="3"/>
    </row>
    <row r="16804" spans="1:68" x14ac:dyDescent="0.25">
      <c r="A16804" s="1"/>
      <c r="B16804" s="2"/>
      <c r="BJ16804" s="3"/>
      <c r="BL16804" s="3"/>
      <c r="BN16804" s="3"/>
      <c r="BP16804" s="3"/>
    </row>
    <row r="16805" spans="1:68" x14ac:dyDescent="0.25">
      <c r="A16805" s="1"/>
      <c r="B16805" s="2"/>
      <c r="BJ16805" s="3"/>
      <c r="BL16805" s="3"/>
      <c r="BN16805" s="3"/>
      <c r="BP16805" s="3"/>
    </row>
    <row r="16806" spans="1:68" x14ac:dyDescent="0.25">
      <c r="A16806" s="1"/>
      <c r="B16806" s="2"/>
      <c r="BJ16806" s="3"/>
      <c r="BL16806" s="3"/>
      <c r="BN16806" s="3"/>
      <c r="BP16806" s="3"/>
    </row>
    <row r="16807" spans="1:68" x14ac:dyDescent="0.25">
      <c r="A16807" s="1"/>
      <c r="B16807" s="2"/>
      <c r="BJ16807" s="3"/>
      <c r="BL16807" s="3"/>
      <c r="BN16807" s="3"/>
      <c r="BP16807" s="3"/>
    </row>
    <row r="16808" spans="1:68" x14ac:dyDescent="0.25">
      <c r="A16808" s="1"/>
      <c r="B16808" s="2"/>
      <c r="BJ16808" s="3"/>
      <c r="BL16808" s="3"/>
      <c r="BN16808" s="3"/>
      <c r="BP16808" s="3"/>
    </row>
    <row r="16809" spans="1:68" x14ac:dyDescent="0.25">
      <c r="A16809" s="1"/>
      <c r="B16809" s="2"/>
      <c r="BJ16809" s="3"/>
      <c r="BL16809" s="3"/>
      <c r="BN16809" s="3"/>
      <c r="BP16809" s="3"/>
    </row>
    <row r="16810" spans="1:68" x14ac:dyDescent="0.25">
      <c r="A16810" s="1"/>
      <c r="B16810" s="2"/>
      <c r="BJ16810" s="3"/>
      <c r="BL16810" s="3"/>
      <c r="BN16810" s="3"/>
      <c r="BP16810" s="3"/>
    </row>
    <row r="16811" spans="1:68" x14ac:dyDescent="0.25">
      <c r="A16811" s="1"/>
      <c r="B16811" s="2"/>
      <c r="BJ16811" s="3"/>
      <c r="BL16811" s="3"/>
      <c r="BN16811" s="3"/>
      <c r="BP16811" s="3"/>
    </row>
    <row r="16812" spans="1:68" x14ac:dyDescent="0.25">
      <c r="A16812" s="1"/>
      <c r="B16812" s="2"/>
      <c r="BJ16812" s="3"/>
      <c r="BL16812" s="3"/>
      <c r="BN16812" s="3"/>
      <c r="BP16812" s="3"/>
    </row>
    <row r="16813" spans="1:68" x14ac:dyDescent="0.25">
      <c r="A16813" s="1"/>
      <c r="B16813" s="2"/>
      <c r="BJ16813" s="3"/>
      <c r="BL16813" s="3"/>
      <c r="BN16813" s="3"/>
      <c r="BP16813" s="3"/>
    </row>
    <row r="16814" spans="1:68" x14ac:dyDescent="0.25">
      <c r="A16814" s="1"/>
      <c r="B16814" s="2"/>
      <c r="BJ16814" s="3"/>
      <c r="BL16814" s="3"/>
      <c r="BN16814" s="3"/>
      <c r="BP16814" s="3"/>
    </row>
    <row r="16815" spans="1:68" x14ac:dyDescent="0.25">
      <c r="A16815" s="1"/>
      <c r="B16815" s="2"/>
      <c r="BJ16815" s="3"/>
      <c r="BL16815" s="3"/>
      <c r="BN16815" s="3"/>
      <c r="BP16815" s="3"/>
    </row>
    <row r="16816" spans="1:68" x14ac:dyDescent="0.25">
      <c r="A16816" s="1"/>
      <c r="B16816" s="2"/>
      <c r="BJ16816" s="3"/>
      <c r="BL16816" s="3"/>
      <c r="BN16816" s="3"/>
      <c r="BP16816" s="3"/>
    </row>
    <row r="16817" spans="1:68" x14ac:dyDescent="0.25">
      <c r="A16817" s="1"/>
      <c r="B16817" s="2"/>
      <c r="BJ16817" s="3"/>
      <c r="BL16817" s="3"/>
      <c r="BN16817" s="3"/>
      <c r="BP16817" s="3"/>
    </row>
    <row r="16818" spans="1:68" x14ac:dyDescent="0.25">
      <c r="A16818" s="1"/>
      <c r="B16818" s="2"/>
      <c r="BJ16818" s="3"/>
      <c r="BL16818" s="3"/>
      <c r="BN16818" s="3"/>
      <c r="BP16818" s="3"/>
    </row>
    <row r="16819" spans="1:68" x14ac:dyDescent="0.25">
      <c r="A16819" s="1"/>
      <c r="B16819" s="2"/>
      <c r="BJ16819" s="3"/>
      <c r="BL16819" s="3"/>
      <c r="BN16819" s="3"/>
      <c r="BP16819" s="3"/>
    </row>
    <row r="16820" spans="1:68" x14ac:dyDescent="0.25">
      <c r="A16820" s="1"/>
      <c r="B16820" s="2"/>
      <c r="BJ16820" s="3"/>
      <c r="BL16820" s="3"/>
      <c r="BN16820" s="3"/>
      <c r="BP16820" s="3"/>
    </row>
    <row r="16821" spans="1:68" x14ac:dyDescent="0.25">
      <c r="A16821" s="1"/>
      <c r="B16821" s="2"/>
      <c r="BJ16821" s="3"/>
      <c r="BL16821" s="3"/>
      <c r="BN16821" s="3"/>
      <c r="BP16821" s="3"/>
    </row>
    <row r="16822" spans="1:68" x14ac:dyDescent="0.25">
      <c r="A16822" s="1"/>
      <c r="B16822" s="2"/>
      <c r="BJ16822" s="3"/>
      <c r="BL16822" s="3"/>
      <c r="BN16822" s="3"/>
      <c r="BP16822" s="3"/>
    </row>
    <row r="16823" spans="1:68" x14ac:dyDescent="0.25">
      <c r="A16823" s="1"/>
      <c r="B16823" s="2"/>
      <c r="BJ16823" s="3"/>
      <c r="BL16823" s="3"/>
      <c r="BN16823" s="3"/>
      <c r="BP16823" s="3"/>
    </row>
    <row r="16824" spans="1:68" x14ac:dyDescent="0.25">
      <c r="A16824" s="1"/>
      <c r="B16824" s="2"/>
      <c r="BJ16824" s="3"/>
      <c r="BL16824" s="3"/>
      <c r="BN16824" s="3"/>
      <c r="BP16824" s="3"/>
    </row>
    <row r="16825" spans="1:68" x14ac:dyDescent="0.25">
      <c r="A16825" s="1"/>
      <c r="B16825" s="2"/>
      <c r="BJ16825" s="3"/>
      <c r="BL16825" s="3"/>
      <c r="BN16825" s="3"/>
      <c r="BP16825" s="3"/>
    </row>
    <row r="16826" spans="1:68" x14ac:dyDescent="0.25">
      <c r="A16826" s="1"/>
      <c r="B16826" s="2"/>
      <c r="BJ16826" s="3"/>
      <c r="BL16826" s="3"/>
      <c r="BN16826" s="3"/>
      <c r="BP16826" s="3"/>
    </row>
    <row r="16827" spans="1:68" x14ac:dyDescent="0.25">
      <c r="A16827" s="1"/>
      <c r="B16827" s="2"/>
      <c r="BJ16827" s="3"/>
      <c r="BL16827" s="3"/>
      <c r="BN16827" s="3"/>
      <c r="BP16827" s="3"/>
    </row>
    <row r="16828" spans="1:68" x14ac:dyDescent="0.25">
      <c r="A16828" s="1"/>
      <c r="B16828" s="2"/>
      <c r="BJ16828" s="3"/>
      <c r="BL16828" s="3"/>
      <c r="BN16828" s="3"/>
      <c r="BP16828" s="3"/>
    </row>
    <row r="16829" spans="1:68" x14ac:dyDescent="0.25">
      <c r="A16829" s="1"/>
      <c r="B16829" s="2"/>
      <c r="BJ16829" s="3"/>
      <c r="BL16829" s="3"/>
      <c r="BN16829" s="3"/>
      <c r="BP16829" s="3"/>
    </row>
    <row r="16830" spans="1:68" x14ac:dyDescent="0.25">
      <c r="A16830" s="1"/>
      <c r="B16830" s="2"/>
      <c r="BJ16830" s="3"/>
      <c r="BL16830" s="3"/>
      <c r="BN16830" s="3"/>
      <c r="BP16830" s="3"/>
    </row>
    <row r="16831" spans="1:68" x14ac:dyDescent="0.25">
      <c r="A16831" s="1"/>
      <c r="B16831" s="2"/>
      <c r="BJ16831" s="3"/>
      <c r="BL16831" s="3"/>
      <c r="BN16831" s="3"/>
      <c r="BP16831" s="3"/>
    </row>
    <row r="16832" spans="1:68" x14ac:dyDescent="0.25">
      <c r="A16832" s="1"/>
      <c r="B16832" s="2"/>
      <c r="BJ16832" s="3"/>
      <c r="BL16832" s="3"/>
      <c r="BN16832" s="3"/>
      <c r="BP16832" s="3"/>
    </row>
    <row r="16833" spans="1:68" x14ac:dyDescent="0.25">
      <c r="A16833" s="1"/>
      <c r="B16833" s="2"/>
      <c r="BJ16833" s="3"/>
      <c r="BL16833" s="3"/>
      <c r="BN16833" s="3"/>
      <c r="BP16833" s="3"/>
    </row>
    <row r="16834" spans="1:68" x14ac:dyDescent="0.25">
      <c r="A16834" s="1"/>
      <c r="B16834" s="2"/>
      <c r="BJ16834" s="3"/>
      <c r="BL16834" s="3"/>
      <c r="BN16834" s="3"/>
      <c r="BP16834" s="3"/>
    </row>
    <row r="16835" spans="1:68" x14ac:dyDescent="0.25">
      <c r="A16835" s="1"/>
      <c r="B16835" s="2"/>
      <c r="BJ16835" s="3"/>
      <c r="BL16835" s="3"/>
      <c r="BN16835" s="3"/>
      <c r="BP16835" s="3"/>
    </row>
    <row r="16836" spans="1:68" x14ac:dyDescent="0.25">
      <c r="A16836" s="1"/>
      <c r="B16836" s="2"/>
      <c r="BJ16836" s="3"/>
      <c r="BL16836" s="3"/>
      <c r="BN16836" s="3"/>
      <c r="BP16836" s="3"/>
    </row>
    <row r="16837" spans="1:68" x14ac:dyDescent="0.25">
      <c r="A16837" s="1"/>
      <c r="B16837" s="2"/>
      <c r="BJ16837" s="3"/>
      <c r="BL16837" s="3"/>
      <c r="BN16837" s="3"/>
      <c r="BP16837" s="3"/>
    </row>
    <row r="16838" spans="1:68" x14ac:dyDescent="0.25">
      <c r="A16838" s="1"/>
      <c r="B16838" s="2"/>
      <c r="BJ16838" s="3"/>
      <c r="BL16838" s="3"/>
      <c r="BN16838" s="3"/>
      <c r="BP16838" s="3"/>
    </row>
    <row r="16839" spans="1:68" x14ac:dyDescent="0.25">
      <c r="A16839" s="1"/>
      <c r="B16839" s="2"/>
      <c r="BJ16839" s="3"/>
      <c r="BL16839" s="3"/>
      <c r="BN16839" s="3"/>
      <c r="BP16839" s="3"/>
    </row>
    <row r="16840" spans="1:68" x14ac:dyDescent="0.25">
      <c r="A16840" s="1"/>
      <c r="B16840" s="2"/>
      <c r="BJ16840" s="3"/>
      <c r="BL16840" s="3"/>
      <c r="BN16840" s="3"/>
      <c r="BP16840" s="3"/>
    </row>
    <row r="16841" spans="1:68" x14ac:dyDescent="0.25">
      <c r="A16841" s="1"/>
      <c r="B16841" s="2"/>
      <c r="BJ16841" s="3"/>
      <c r="BL16841" s="3"/>
      <c r="BN16841" s="3"/>
      <c r="BP16841" s="3"/>
    </row>
    <row r="16842" spans="1:68" x14ac:dyDescent="0.25">
      <c r="A16842" s="1"/>
      <c r="B16842" s="2"/>
      <c r="BJ16842" s="3"/>
      <c r="BL16842" s="3"/>
      <c r="BN16842" s="3"/>
      <c r="BP16842" s="3"/>
    </row>
    <row r="16843" spans="1:68" x14ac:dyDescent="0.25">
      <c r="A16843" s="1"/>
      <c r="B16843" s="2"/>
      <c r="BJ16843" s="3"/>
      <c r="BL16843" s="3"/>
      <c r="BN16843" s="3"/>
      <c r="BP16843" s="3"/>
    </row>
    <row r="16844" spans="1:68" x14ac:dyDescent="0.25">
      <c r="A16844" s="1"/>
      <c r="B16844" s="2"/>
      <c r="BJ16844" s="3"/>
      <c r="BL16844" s="3"/>
      <c r="BN16844" s="3"/>
      <c r="BP16844" s="3"/>
    </row>
    <row r="16845" spans="1:68" x14ac:dyDescent="0.25">
      <c r="A16845" s="1"/>
      <c r="B16845" s="2"/>
      <c r="BJ16845" s="3"/>
      <c r="BL16845" s="3"/>
      <c r="BN16845" s="3"/>
      <c r="BP16845" s="3"/>
    </row>
    <row r="16846" spans="1:68" x14ac:dyDescent="0.25">
      <c r="A16846" s="1"/>
      <c r="B16846" s="2"/>
      <c r="BJ16846" s="3"/>
      <c r="BL16846" s="3"/>
      <c r="BN16846" s="3"/>
      <c r="BP16846" s="3"/>
    </row>
    <row r="16847" spans="1:68" x14ac:dyDescent="0.25">
      <c r="A16847" s="1"/>
      <c r="B16847" s="2"/>
      <c r="BJ16847" s="3"/>
      <c r="BL16847" s="3"/>
      <c r="BN16847" s="3"/>
      <c r="BP16847" s="3"/>
    </row>
    <row r="16848" spans="1:68" x14ac:dyDescent="0.25">
      <c r="A16848" s="1"/>
      <c r="B16848" s="2"/>
      <c r="BJ16848" s="3"/>
      <c r="BL16848" s="3"/>
      <c r="BN16848" s="3"/>
      <c r="BP16848" s="3"/>
    </row>
    <row r="16849" spans="1:68" x14ac:dyDescent="0.25">
      <c r="A16849" s="1"/>
      <c r="B16849" s="2"/>
      <c r="BJ16849" s="3"/>
      <c r="BL16849" s="3"/>
      <c r="BN16849" s="3"/>
      <c r="BP16849" s="3"/>
    </row>
    <row r="16850" spans="1:68" x14ac:dyDescent="0.25">
      <c r="A16850" s="1"/>
      <c r="B16850" s="2"/>
      <c r="BJ16850" s="3"/>
      <c r="BL16850" s="3"/>
      <c r="BN16850" s="3"/>
      <c r="BP16850" s="3"/>
    </row>
    <row r="16851" spans="1:68" x14ac:dyDescent="0.25">
      <c r="A16851" s="1"/>
      <c r="B16851" s="2"/>
      <c r="BJ16851" s="3"/>
      <c r="BL16851" s="3"/>
      <c r="BN16851" s="3"/>
      <c r="BP16851" s="3"/>
    </row>
    <row r="16852" spans="1:68" x14ac:dyDescent="0.25">
      <c r="A16852" s="1"/>
      <c r="B16852" s="2"/>
      <c r="BJ16852" s="3"/>
      <c r="BL16852" s="3"/>
      <c r="BN16852" s="3"/>
      <c r="BP16852" s="3"/>
    </row>
    <row r="16853" spans="1:68" x14ac:dyDescent="0.25">
      <c r="A16853" s="1"/>
      <c r="B16853" s="2"/>
      <c r="BJ16853" s="3"/>
      <c r="BL16853" s="3"/>
      <c r="BN16853" s="3"/>
      <c r="BP16853" s="3"/>
    </row>
    <row r="16854" spans="1:68" x14ac:dyDescent="0.25">
      <c r="A16854" s="1"/>
      <c r="B16854" s="2"/>
      <c r="BJ16854" s="3"/>
      <c r="BL16854" s="3"/>
      <c r="BN16854" s="3"/>
      <c r="BP16854" s="3"/>
    </row>
    <row r="16855" spans="1:68" x14ac:dyDescent="0.25">
      <c r="A16855" s="1"/>
      <c r="B16855" s="2"/>
      <c r="BJ16855" s="3"/>
      <c r="BL16855" s="3"/>
      <c r="BN16855" s="3"/>
      <c r="BP16855" s="3"/>
    </row>
    <row r="16856" spans="1:68" x14ac:dyDescent="0.25">
      <c r="A16856" s="1"/>
      <c r="B16856" s="2"/>
      <c r="BJ16856" s="3"/>
      <c r="BL16856" s="3"/>
      <c r="BN16856" s="3"/>
      <c r="BP16856" s="3"/>
    </row>
    <row r="16857" spans="1:68" x14ac:dyDescent="0.25">
      <c r="A16857" s="1"/>
      <c r="B16857" s="2"/>
      <c r="BJ16857" s="3"/>
      <c r="BL16857" s="3"/>
      <c r="BN16857" s="3"/>
      <c r="BP16857" s="3"/>
    </row>
    <row r="16858" spans="1:68" x14ac:dyDescent="0.25">
      <c r="A16858" s="1"/>
      <c r="B16858" s="2"/>
      <c r="BJ16858" s="3"/>
      <c r="BL16858" s="3"/>
      <c r="BN16858" s="3"/>
      <c r="BP16858" s="3"/>
    </row>
    <row r="16859" spans="1:68" x14ac:dyDescent="0.25">
      <c r="A16859" s="1"/>
      <c r="B16859" s="2"/>
      <c r="BJ16859" s="3"/>
      <c r="BL16859" s="3"/>
      <c r="BN16859" s="3"/>
      <c r="BP16859" s="3"/>
    </row>
    <row r="16860" spans="1:68" x14ac:dyDescent="0.25">
      <c r="A16860" s="1"/>
      <c r="B16860" s="2"/>
      <c r="BJ16860" s="3"/>
      <c r="BL16860" s="3"/>
      <c r="BN16860" s="3"/>
      <c r="BP16860" s="3"/>
    </row>
    <row r="16861" spans="1:68" x14ac:dyDescent="0.25">
      <c r="A16861" s="1"/>
      <c r="B16861" s="2"/>
      <c r="BJ16861" s="3"/>
      <c r="BL16861" s="3"/>
      <c r="BN16861" s="3"/>
      <c r="BP16861" s="3"/>
    </row>
    <row r="16862" spans="1:68" x14ac:dyDescent="0.25">
      <c r="A16862" s="1"/>
      <c r="B16862" s="2"/>
      <c r="BJ16862" s="3"/>
      <c r="BL16862" s="3"/>
      <c r="BN16862" s="3"/>
      <c r="BP16862" s="3"/>
    </row>
    <row r="16863" spans="1:68" x14ac:dyDescent="0.25">
      <c r="A16863" s="1"/>
      <c r="B16863" s="2"/>
      <c r="BJ16863" s="3"/>
      <c r="BL16863" s="3"/>
      <c r="BN16863" s="3"/>
      <c r="BP16863" s="3"/>
    </row>
    <row r="16864" spans="1:68" x14ac:dyDescent="0.25">
      <c r="A16864" s="1"/>
      <c r="B16864" s="2"/>
      <c r="BJ16864" s="3"/>
      <c r="BL16864" s="3"/>
      <c r="BN16864" s="3"/>
      <c r="BP16864" s="3"/>
    </row>
    <row r="16865" spans="1:68" x14ac:dyDescent="0.25">
      <c r="A16865" s="1"/>
      <c r="B16865" s="2"/>
      <c r="BJ16865" s="3"/>
      <c r="BL16865" s="3"/>
      <c r="BN16865" s="3"/>
      <c r="BP16865" s="3"/>
    </row>
    <row r="16866" spans="1:68" x14ac:dyDescent="0.25">
      <c r="A16866" s="1"/>
      <c r="B16866" s="2"/>
      <c r="BJ16866" s="3"/>
      <c r="BL16866" s="3"/>
      <c r="BN16866" s="3"/>
      <c r="BP16866" s="3"/>
    </row>
    <row r="16867" spans="1:68" x14ac:dyDescent="0.25">
      <c r="A16867" s="1"/>
      <c r="B16867" s="2"/>
      <c r="BJ16867" s="3"/>
      <c r="BL16867" s="3"/>
      <c r="BN16867" s="3"/>
      <c r="BP16867" s="3"/>
    </row>
    <row r="16868" spans="1:68" x14ac:dyDescent="0.25">
      <c r="A16868" s="1"/>
      <c r="B16868" s="2"/>
      <c r="BJ16868" s="3"/>
      <c r="BL16868" s="3"/>
      <c r="BN16868" s="3"/>
      <c r="BP16868" s="3"/>
    </row>
    <row r="16869" spans="1:68" x14ac:dyDescent="0.25">
      <c r="A16869" s="1"/>
      <c r="B16869" s="2"/>
      <c r="BJ16869" s="3"/>
      <c r="BL16869" s="3"/>
      <c r="BN16869" s="3"/>
      <c r="BP16869" s="3"/>
    </row>
    <row r="16870" spans="1:68" x14ac:dyDescent="0.25">
      <c r="A16870" s="1"/>
      <c r="B16870" s="2"/>
      <c r="BJ16870" s="3"/>
      <c r="BL16870" s="3"/>
      <c r="BN16870" s="3"/>
      <c r="BP16870" s="3"/>
    </row>
    <row r="16871" spans="1:68" x14ac:dyDescent="0.25">
      <c r="A16871" s="1"/>
      <c r="B16871" s="2"/>
      <c r="BJ16871" s="3"/>
      <c r="BL16871" s="3"/>
      <c r="BN16871" s="3"/>
      <c r="BP16871" s="3"/>
    </row>
    <row r="16872" spans="1:68" x14ac:dyDescent="0.25">
      <c r="A16872" s="1"/>
      <c r="B16872" s="2"/>
      <c r="BJ16872" s="3"/>
      <c r="BL16872" s="3"/>
      <c r="BN16872" s="3"/>
      <c r="BP16872" s="3"/>
    </row>
    <row r="16873" spans="1:68" x14ac:dyDescent="0.25">
      <c r="A16873" s="1"/>
      <c r="B16873" s="2"/>
      <c r="BJ16873" s="3"/>
      <c r="BL16873" s="3"/>
      <c r="BN16873" s="3"/>
      <c r="BP16873" s="3"/>
    </row>
    <row r="16874" spans="1:68" x14ac:dyDescent="0.25">
      <c r="A16874" s="1"/>
      <c r="B16874" s="2"/>
      <c r="BJ16874" s="3"/>
      <c r="BL16874" s="3"/>
      <c r="BN16874" s="3"/>
      <c r="BP16874" s="3"/>
    </row>
    <row r="16875" spans="1:68" x14ac:dyDescent="0.25">
      <c r="A16875" s="1"/>
      <c r="B16875" s="2"/>
      <c r="BJ16875" s="3"/>
      <c r="BL16875" s="3"/>
      <c r="BN16875" s="3"/>
      <c r="BP16875" s="3"/>
    </row>
    <row r="16876" spans="1:68" x14ac:dyDescent="0.25">
      <c r="A16876" s="1"/>
      <c r="B16876" s="2"/>
      <c r="BJ16876" s="3"/>
      <c r="BL16876" s="3"/>
      <c r="BN16876" s="3"/>
      <c r="BP16876" s="3"/>
    </row>
    <row r="16877" spans="1:68" x14ac:dyDescent="0.25">
      <c r="A16877" s="1"/>
      <c r="B16877" s="2"/>
      <c r="BJ16877" s="3"/>
      <c r="BL16877" s="3"/>
      <c r="BN16877" s="3"/>
      <c r="BP16877" s="3"/>
    </row>
    <row r="16878" spans="1:68" x14ac:dyDescent="0.25">
      <c r="A16878" s="1"/>
      <c r="B16878" s="2"/>
      <c r="BJ16878" s="3"/>
      <c r="BL16878" s="3"/>
      <c r="BN16878" s="3"/>
      <c r="BP16878" s="3"/>
    </row>
    <row r="16879" spans="1:68" x14ac:dyDescent="0.25">
      <c r="A16879" s="1"/>
      <c r="B16879" s="2"/>
      <c r="BJ16879" s="3"/>
      <c r="BL16879" s="3"/>
      <c r="BN16879" s="3"/>
      <c r="BP16879" s="3"/>
    </row>
    <row r="16880" spans="1:68" x14ac:dyDescent="0.25">
      <c r="A16880" s="1"/>
      <c r="B16880" s="2"/>
      <c r="BJ16880" s="3"/>
      <c r="BL16880" s="3"/>
      <c r="BN16880" s="3"/>
      <c r="BP16880" s="3"/>
    </row>
    <row r="16881" spans="1:68" x14ac:dyDescent="0.25">
      <c r="A16881" s="1"/>
      <c r="B16881" s="2"/>
      <c r="BJ16881" s="3"/>
      <c r="BL16881" s="3"/>
      <c r="BN16881" s="3"/>
      <c r="BP16881" s="3"/>
    </row>
    <row r="16882" spans="1:68" x14ac:dyDescent="0.25">
      <c r="A16882" s="1"/>
      <c r="B16882" s="2"/>
      <c r="BJ16882" s="3"/>
      <c r="BL16882" s="3"/>
      <c r="BN16882" s="3"/>
      <c r="BP16882" s="3"/>
    </row>
    <row r="16883" spans="1:68" x14ac:dyDescent="0.25">
      <c r="A16883" s="1"/>
      <c r="B16883" s="2"/>
      <c r="BJ16883" s="3"/>
      <c r="BL16883" s="3"/>
      <c r="BN16883" s="3"/>
      <c r="BP16883" s="3"/>
    </row>
    <row r="16884" spans="1:68" x14ac:dyDescent="0.25">
      <c r="A16884" s="1"/>
      <c r="B16884" s="2"/>
      <c r="BJ16884" s="3"/>
      <c r="BL16884" s="3"/>
      <c r="BN16884" s="3"/>
      <c r="BP16884" s="3"/>
    </row>
    <row r="16885" spans="1:68" x14ac:dyDescent="0.25">
      <c r="A16885" s="1"/>
      <c r="B16885" s="2"/>
      <c r="BJ16885" s="3"/>
      <c r="BL16885" s="3"/>
      <c r="BN16885" s="3"/>
      <c r="BP16885" s="3"/>
    </row>
    <row r="16886" spans="1:68" x14ac:dyDescent="0.25">
      <c r="A16886" s="1"/>
      <c r="B16886" s="2"/>
      <c r="BJ16886" s="3"/>
      <c r="BL16886" s="3"/>
      <c r="BN16886" s="3"/>
      <c r="BP16886" s="3"/>
    </row>
    <row r="16887" spans="1:68" x14ac:dyDescent="0.25">
      <c r="A16887" s="1"/>
      <c r="B16887" s="2"/>
      <c r="BJ16887" s="3"/>
      <c r="BL16887" s="3"/>
      <c r="BN16887" s="3"/>
      <c r="BP16887" s="3"/>
    </row>
    <row r="16888" spans="1:68" x14ac:dyDescent="0.25">
      <c r="A16888" s="1"/>
      <c r="B16888" s="2"/>
      <c r="BJ16888" s="3"/>
      <c r="BL16888" s="3"/>
      <c r="BN16888" s="3"/>
      <c r="BP16888" s="3"/>
    </row>
    <row r="16889" spans="1:68" x14ac:dyDescent="0.25">
      <c r="A16889" s="1"/>
      <c r="B16889" s="2"/>
      <c r="BJ16889" s="3"/>
      <c r="BL16889" s="3"/>
      <c r="BN16889" s="3"/>
      <c r="BP16889" s="3"/>
    </row>
    <row r="16890" spans="1:68" x14ac:dyDescent="0.25">
      <c r="A16890" s="1"/>
      <c r="B16890" s="2"/>
      <c r="BJ16890" s="3"/>
      <c r="BL16890" s="3"/>
      <c r="BN16890" s="3"/>
      <c r="BP16890" s="3"/>
    </row>
    <row r="16891" spans="1:68" x14ac:dyDescent="0.25">
      <c r="A16891" s="1"/>
      <c r="B16891" s="2"/>
      <c r="BJ16891" s="3"/>
      <c r="BL16891" s="3"/>
      <c r="BN16891" s="3"/>
      <c r="BP16891" s="3"/>
    </row>
    <row r="16892" spans="1:68" x14ac:dyDescent="0.25">
      <c r="A16892" s="1"/>
      <c r="B16892" s="2"/>
      <c r="BJ16892" s="3"/>
      <c r="BL16892" s="3"/>
      <c r="BN16892" s="3"/>
      <c r="BP16892" s="3"/>
    </row>
    <row r="16893" spans="1:68" x14ac:dyDescent="0.25">
      <c r="A16893" s="1"/>
      <c r="B16893" s="2"/>
      <c r="BJ16893" s="3"/>
      <c r="BL16893" s="3"/>
      <c r="BN16893" s="3"/>
      <c r="BP16893" s="3"/>
    </row>
    <row r="16894" spans="1:68" x14ac:dyDescent="0.25">
      <c r="A16894" s="1"/>
      <c r="B16894" s="2"/>
      <c r="BJ16894" s="3"/>
      <c r="BL16894" s="3"/>
      <c r="BN16894" s="3"/>
      <c r="BP16894" s="3"/>
    </row>
    <row r="16895" spans="1:68" x14ac:dyDescent="0.25">
      <c r="A16895" s="1"/>
      <c r="B16895" s="2"/>
      <c r="BJ16895" s="3"/>
      <c r="BL16895" s="3"/>
      <c r="BN16895" s="3"/>
      <c r="BP16895" s="3"/>
    </row>
    <row r="16896" spans="1:68" x14ac:dyDescent="0.25">
      <c r="A16896" s="1"/>
      <c r="B16896" s="2"/>
      <c r="BJ16896" s="3"/>
      <c r="BL16896" s="3"/>
      <c r="BN16896" s="3"/>
      <c r="BP16896" s="3"/>
    </row>
    <row r="16897" spans="1:68" x14ac:dyDescent="0.25">
      <c r="A16897" s="1"/>
      <c r="B16897" s="2"/>
      <c r="BJ16897" s="3"/>
      <c r="BL16897" s="3"/>
      <c r="BN16897" s="3"/>
      <c r="BP16897" s="3"/>
    </row>
    <row r="16898" spans="1:68" x14ac:dyDescent="0.25">
      <c r="A16898" s="1"/>
      <c r="B16898" s="2"/>
      <c r="BJ16898" s="3"/>
      <c r="BL16898" s="3"/>
      <c r="BN16898" s="3"/>
      <c r="BP16898" s="3"/>
    </row>
    <row r="16899" spans="1:68" x14ac:dyDescent="0.25">
      <c r="A16899" s="1"/>
      <c r="B16899" s="2"/>
      <c r="BJ16899" s="3"/>
      <c r="BL16899" s="3"/>
      <c r="BN16899" s="3"/>
      <c r="BP16899" s="3"/>
    </row>
    <row r="16900" spans="1:68" x14ac:dyDescent="0.25">
      <c r="A16900" s="1"/>
      <c r="B16900" s="2"/>
      <c r="BJ16900" s="3"/>
      <c r="BL16900" s="3"/>
      <c r="BN16900" s="3"/>
      <c r="BP16900" s="3"/>
    </row>
    <row r="16901" spans="1:68" x14ac:dyDescent="0.25">
      <c r="A16901" s="1"/>
      <c r="B16901" s="2"/>
      <c r="BJ16901" s="3"/>
      <c r="BL16901" s="3"/>
      <c r="BN16901" s="3"/>
      <c r="BP16901" s="3"/>
    </row>
    <row r="16902" spans="1:68" x14ac:dyDescent="0.25">
      <c r="A16902" s="1"/>
      <c r="B16902" s="2"/>
      <c r="BJ16902" s="3"/>
      <c r="BL16902" s="3"/>
      <c r="BN16902" s="3"/>
      <c r="BP16902" s="3"/>
    </row>
    <row r="16903" spans="1:68" x14ac:dyDescent="0.25">
      <c r="A16903" s="1"/>
      <c r="B16903" s="2"/>
      <c r="BJ16903" s="3"/>
      <c r="BL16903" s="3"/>
      <c r="BN16903" s="3"/>
      <c r="BP16903" s="3"/>
    </row>
    <row r="16904" spans="1:68" x14ac:dyDescent="0.25">
      <c r="A16904" s="1"/>
      <c r="B16904" s="2"/>
      <c r="BJ16904" s="3"/>
      <c r="BL16904" s="3"/>
      <c r="BN16904" s="3"/>
      <c r="BP16904" s="3"/>
    </row>
    <row r="16905" spans="1:68" x14ac:dyDescent="0.25">
      <c r="A16905" s="1"/>
      <c r="B16905" s="2"/>
      <c r="BJ16905" s="3"/>
      <c r="BL16905" s="3"/>
      <c r="BN16905" s="3"/>
      <c r="BP16905" s="3"/>
    </row>
    <row r="16906" spans="1:68" x14ac:dyDescent="0.25">
      <c r="A16906" s="1"/>
      <c r="B16906" s="2"/>
      <c r="BJ16906" s="3"/>
      <c r="BL16906" s="3"/>
      <c r="BN16906" s="3"/>
      <c r="BP16906" s="3"/>
    </row>
    <row r="16907" spans="1:68" x14ac:dyDescent="0.25">
      <c r="A16907" s="1"/>
      <c r="B16907" s="2"/>
      <c r="BJ16907" s="3"/>
      <c r="BL16907" s="3"/>
      <c r="BN16907" s="3"/>
      <c r="BP16907" s="3"/>
    </row>
    <row r="16908" spans="1:68" x14ac:dyDescent="0.25">
      <c r="A16908" s="1"/>
      <c r="B16908" s="2"/>
      <c r="BJ16908" s="3"/>
      <c r="BL16908" s="3"/>
      <c r="BN16908" s="3"/>
      <c r="BP16908" s="3"/>
    </row>
    <row r="16909" spans="1:68" x14ac:dyDescent="0.25">
      <c r="A16909" s="1"/>
      <c r="B16909" s="2"/>
      <c r="BJ16909" s="3"/>
      <c r="BL16909" s="3"/>
      <c r="BN16909" s="3"/>
      <c r="BP16909" s="3"/>
    </row>
    <row r="16910" spans="1:68" x14ac:dyDescent="0.25">
      <c r="A16910" s="1"/>
      <c r="B16910" s="2"/>
      <c r="BJ16910" s="3"/>
      <c r="BL16910" s="3"/>
      <c r="BN16910" s="3"/>
      <c r="BP16910" s="3"/>
    </row>
    <row r="16911" spans="1:68" x14ac:dyDescent="0.25">
      <c r="A16911" s="1"/>
      <c r="B16911" s="2"/>
      <c r="BJ16911" s="3"/>
      <c r="BL16911" s="3"/>
      <c r="BN16911" s="3"/>
      <c r="BP16911" s="3"/>
    </row>
    <row r="16912" spans="1:68" x14ac:dyDescent="0.25">
      <c r="A16912" s="1"/>
      <c r="B16912" s="2"/>
      <c r="BJ16912" s="3"/>
      <c r="BL16912" s="3"/>
      <c r="BN16912" s="3"/>
      <c r="BP16912" s="3"/>
    </row>
    <row r="16913" spans="1:68" x14ac:dyDescent="0.25">
      <c r="A16913" s="1"/>
      <c r="B16913" s="2"/>
      <c r="BJ16913" s="3"/>
      <c r="BL16913" s="3"/>
      <c r="BN16913" s="3"/>
      <c r="BP16913" s="3"/>
    </row>
    <row r="16914" spans="1:68" x14ac:dyDescent="0.25">
      <c r="A16914" s="1"/>
      <c r="B16914" s="2"/>
      <c r="BJ16914" s="3"/>
      <c r="BL16914" s="3"/>
      <c r="BN16914" s="3"/>
      <c r="BP16914" s="3"/>
    </row>
    <row r="16915" spans="1:68" x14ac:dyDescent="0.25">
      <c r="A16915" s="1"/>
      <c r="B16915" s="2"/>
      <c r="BJ16915" s="3"/>
      <c r="BL16915" s="3"/>
      <c r="BN16915" s="3"/>
      <c r="BP16915" s="3"/>
    </row>
    <row r="16916" spans="1:68" x14ac:dyDescent="0.25">
      <c r="A16916" s="1"/>
      <c r="B16916" s="2"/>
      <c r="BJ16916" s="3"/>
      <c r="BL16916" s="3"/>
      <c r="BN16916" s="3"/>
      <c r="BP16916" s="3"/>
    </row>
    <row r="16917" spans="1:68" x14ac:dyDescent="0.25">
      <c r="A16917" s="1"/>
      <c r="B16917" s="2"/>
      <c r="BJ16917" s="3"/>
      <c r="BL16917" s="3"/>
      <c r="BN16917" s="3"/>
      <c r="BP16917" s="3"/>
    </row>
    <row r="16918" spans="1:68" x14ac:dyDescent="0.25">
      <c r="A16918" s="1"/>
      <c r="B16918" s="2"/>
      <c r="BJ16918" s="3"/>
      <c r="BL16918" s="3"/>
      <c r="BN16918" s="3"/>
      <c r="BP16918" s="3"/>
    </row>
    <row r="16919" spans="1:68" x14ac:dyDescent="0.25">
      <c r="A16919" s="1"/>
      <c r="B16919" s="2"/>
      <c r="BJ16919" s="3"/>
      <c r="BL16919" s="3"/>
      <c r="BN16919" s="3"/>
      <c r="BP16919" s="3"/>
    </row>
    <row r="16920" spans="1:68" x14ac:dyDescent="0.25">
      <c r="A16920" s="1"/>
      <c r="B16920" s="2"/>
      <c r="BJ16920" s="3"/>
      <c r="BL16920" s="3"/>
      <c r="BN16920" s="3"/>
      <c r="BP16920" s="3"/>
    </row>
    <row r="16921" spans="1:68" x14ac:dyDescent="0.25">
      <c r="A16921" s="1"/>
      <c r="B16921" s="2"/>
      <c r="BJ16921" s="3"/>
      <c r="BL16921" s="3"/>
      <c r="BN16921" s="3"/>
      <c r="BP16921" s="3"/>
    </row>
    <row r="16922" spans="1:68" x14ac:dyDescent="0.25">
      <c r="A16922" s="1"/>
      <c r="B16922" s="2"/>
      <c r="BJ16922" s="3"/>
      <c r="BL16922" s="3"/>
      <c r="BN16922" s="3"/>
      <c r="BP16922" s="3"/>
    </row>
    <row r="16923" spans="1:68" x14ac:dyDescent="0.25">
      <c r="A16923" s="1"/>
      <c r="B16923" s="2"/>
      <c r="BJ16923" s="3"/>
      <c r="BL16923" s="3"/>
      <c r="BN16923" s="3"/>
      <c r="BP16923" s="3"/>
    </row>
    <row r="16924" spans="1:68" x14ac:dyDescent="0.25">
      <c r="A16924" s="1"/>
      <c r="B16924" s="2"/>
      <c r="BJ16924" s="3"/>
      <c r="BL16924" s="3"/>
      <c r="BN16924" s="3"/>
      <c r="BP16924" s="3"/>
    </row>
    <row r="16925" spans="1:68" x14ac:dyDescent="0.25">
      <c r="A16925" s="1"/>
      <c r="B16925" s="2"/>
      <c r="BJ16925" s="3"/>
      <c r="BL16925" s="3"/>
      <c r="BN16925" s="3"/>
      <c r="BP16925" s="3"/>
    </row>
    <row r="16926" spans="1:68" x14ac:dyDescent="0.25">
      <c r="A16926" s="1"/>
      <c r="B16926" s="2"/>
      <c r="BJ16926" s="3"/>
      <c r="BL16926" s="3"/>
      <c r="BN16926" s="3"/>
      <c r="BP16926" s="3"/>
    </row>
    <row r="16927" spans="1:68" x14ac:dyDescent="0.25">
      <c r="A16927" s="1"/>
      <c r="B16927" s="2"/>
      <c r="BJ16927" s="3"/>
      <c r="BL16927" s="3"/>
      <c r="BN16927" s="3"/>
      <c r="BP16927" s="3"/>
    </row>
    <row r="16928" spans="1:68" x14ac:dyDescent="0.25">
      <c r="A16928" s="1"/>
      <c r="B16928" s="2"/>
      <c r="BJ16928" s="3"/>
      <c r="BL16928" s="3"/>
      <c r="BN16928" s="3"/>
      <c r="BP16928" s="3"/>
    </row>
    <row r="16929" spans="1:68" x14ac:dyDescent="0.25">
      <c r="A16929" s="1"/>
      <c r="B16929" s="2"/>
      <c r="BJ16929" s="3"/>
      <c r="BL16929" s="3"/>
      <c r="BN16929" s="3"/>
      <c r="BP16929" s="3"/>
    </row>
    <row r="16930" spans="1:68" x14ac:dyDescent="0.25">
      <c r="A16930" s="1"/>
      <c r="B16930" s="2"/>
      <c r="BJ16930" s="3"/>
      <c r="BL16930" s="3"/>
      <c r="BN16930" s="3"/>
      <c r="BP16930" s="3"/>
    </row>
    <row r="16931" spans="1:68" x14ac:dyDescent="0.25">
      <c r="A16931" s="1"/>
      <c r="B16931" s="2"/>
      <c r="BJ16931" s="3"/>
      <c r="BL16931" s="3"/>
      <c r="BN16931" s="3"/>
      <c r="BP16931" s="3"/>
    </row>
    <row r="16932" spans="1:68" x14ac:dyDescent="0.25">
      <c r="A16932" s="1"/>
      <c r="B16932" s="2"/>
      <c r="BJ16932" s="3"/>
      <c r="BL16932" s="3"/>
      <c r="BN16932" s="3"/>
      <c r="BP16932" s="3"/>
    </row>
    <row r="16933" spans="1:68" x14ac:dyDescent="0.25">
      <c r="A16933" s="1"/>
      <c r="B16933" s="2"/>
      <c r="BJ16933" s="3"/>
      <c r="BL16933" s="3"/>
      <c r="BN16933" s="3"/>
      <c r="BP16933" s="3"/>
    </row>
    <row r="16934" spans="1:68" x14ac:dyDescent="0.25">
      <c r="A16934" s="1"/>
      <c r="B16934" s="2"/>
      <c r="BJ16934" s="3"/>
      <c r="BL16934" s="3"/>
      <c r="BN16934" s="3"/>
      <c r="BP16934" s="3"/>
    </row>
    <row r="16935" spans="1:68" x14ac:dyDescent="0.25">
      <c r="A16935" s="1"/>
      <c r="B16935" s="2"/>
      <c r="BJ16935" s="3"/>
      <c r="BL16935" s="3"/>
      <c r="BN16935" s="3"/>
      <c r="BP16935" s="3"/>
    </row>
    <row r="16936" spans="1:68" x14ac:dyDescent="0.25">
      <c r="A16936" s="1"/>
      <c r="B16936" s="2"/>
      <c r="BJ16936" s="3"/>
      <c r="BL16936" s="3"/>
      <c r="BN16936" s="3"/>
      <c r="BP16936" s="3"/>
    </row>
    <row r="16937" spans="1:68" x14ac:dyDescent="0.25">
      <c r="A16937" s="1"/>
      <c r="B16937" s="2"/>
      <c r="BJ16937" s="3"/>
      <c r="BL16937" s="3"/>
      <c r="BN16937" s="3"/>
      <c r="BP16937" s="3"/>
    </row>
    <row r="16938" spans="1:68" x14ac:dyDescent="0.25">
      <c r="A16938" s="1"/>
      <c r="B16938" s="2"/>
      <c r="BJ16938" s="3"/>
      <c r="BL16938" s="3"/>
      <c r="BN16938" s="3"/>
      <c r="BP16938" s="3"/>
    </row>
    <row r="16939" spans="1:68" x14ac:dyDescent="0.25">
      <c r="A16939" s="1"/>
      <c r="B16939" s="2"/>
      <c r="BJ16939" s="3"/>
      <c r="BL16939" s="3"/>
      <c r="BN16939" s="3"/>
      <c r="BP16939" s="3"/>
    </row>
    <row r="16940" spans="1:68" x14ac:dyDescent="0.25">
      <c r="A16940" s="1"/>
      <c r="B16940" s="2"/>
      <c r="BJ16940" s="3"/>
      <c r="BL16940" s="3"/>
      <c r="BN16940" s="3"/>
      <c r="BP16940" s="3"/>
    </row>
    <row r="16941" spans="1:68" x14ac:dyDescent="0.25">
      <c r="A16941" s="1"/>
      <c r="B16941" s="2"/>
      <c r="BJ16941" s="3"/>
      <c r="BL16941" s="3"/>
      <c r="BN16941" s="3"/>
      <c r="BP16941" s="3"/>
    </row>
    <row r="16942" spans="1:68" x14ac:dyDescent="0.25">
      <c r="A16942" s="1"/>
      <c r="B16942" s="2"/>
      <c r="BJ16942" s="3"/>
      <c r="BL16942" s="3"/>
      <c r="BN16942" s="3"/>
      <c r="BP16942" s="3"/>
    </row>
    <row r="16943" spans="1:68" x14ac:dyDescent="0.25">
      <c r="A16943" s="1"/>
      <c r="B16943" s="2"/>
      <c r="BJ16943" s="3"/>
      <c r="BL16943" s="3"/>
      <c r="BN16943" s="3"/>
      <c r="BP16943" s="3"/>
    </row>
    <row r="16944" spans="1:68" x14ac:dyDescent="0.25">
      <c r="A16944" s="1"/>
      <c r="B16944" s="2"/>
      <c r="BJ16944" s="3"/>
      <c r="BL16944" s="3"/>
      <c r="BN16944" s="3"/>
      <c r="BP16944" s="3"/>
    </row>
    <row r="16945" spans="1:68" x14ac:dyDescent="0.25">
      <c r="A16945" s="1"/>
      <c r="B16945" s="2"/>
      <c r="BJ16945" s="3"/>
      <c r="BL16945" s="3"/>
      <c r="BN16945" s="3"/>
      <c r="BP16945" s="3"/>
    </row>
    <row r="16946" spans="1:68" x14ac:dyDescent="0.25">
      <c r="A16946" s="1"/>
      <c r="B16946" s="2"/>
      <c r="BJ16946" s="3"/>
      <c r="BL16946" s="3"/>
      <c r="BN16946" s="3"/>
      <c r="BP16946" s="3"/>
    </row>
    <row r="16947" spans="1:68" x14ac:dyDescent="0.25">
      <c r="A16947" s="1"/>
      <c r="B16947" s="2"/>
      <c r="BJ16947" s="3"/>
      <c r="BL16947" s="3"/>
      <c r="BN16947" s="3"/>
      <c r="BP16947" s="3"/>
    </row>
    <row r="16948" spans="1:68" x14ac:dyDescent="0.25">
      <c r="A16948" s="1"/>
      <c r="B16948" s="2"/>
      <c r="BJ16948" s="3"/>
      <c r="BL16948" s="3"/>
      <c r="BN16948" s="3"/>
      <c r="BP16948" s="3"/>
    </row>
    <row r="16949" spans="1:68" x14ac:dyDescent="0.25">
      <c r="A16949" s="1"/>
      <c r="B16949" s="2"/>
      <c r="BJ16949" s="3"/>
      <c r="BL16949" s="3"/>
      <c r="BN16949" s="3"/>
      <c r="BP16949" s="3"/>
    </row>
    <row r="16950" spans="1:68" x14ac:dyDescent="0.25">
      <c r="A16950" s="1"/>
      <c r="B16950" s="2"/>
      <c r="BJ16950" s="3"/>
      <c r="BL16950" s="3"/>
      <c r="BN16950" s="3"/>
      <c r="BP16950" s="3"/>
    </row>
    <row r="16951" spans="1:68" x14ac:dyDescent="0.25">
      <c r="A16951" s="1"/>
      <c r="B16951" s="2"/>
      <c r="BJ16951" s="3"/>
      <c r="BL16951" s="3"/>
      <c r="BN16951" s="3"/>
      <c r="BP16951" s="3"/>
    </row>
    <row r="16952" spans="1:68" x14ac:dyDescent="0.25">
      <c r="A16952" s="1"/>
      <c r="B16952" s="2"/>
      <c r="BJ16952" s="3"/>
      <c r="BL16952" s="3"/>
      <c r="BN16952" s="3"/>
      <c r="BP16952" s="3"/>
    </row>
    <row r="16953" spans="1:68" x14ac:dyDescent="0.25">
      <c r="A16953" s="1"/>
      <c r="B16953" s="2"/>
      <c r="BJ16953" s="3"/>
      <c r="BL16953" s="3"/>
      <c r="BN16953" s="3"/>
      <c r="BP16953" s="3"/>
    </row>
    <row r="16954" spans="1:68" x14ac:dyDescent="0.25">
      <c r="A16954" s="1"/>
      <c r="B16954" s="2"/>
      <c r="BJ16954" s="3"/>
      <c r="BL16954" s="3"/>
      <c r="BN16954" s="3"/>
      <c r="BP16954" s="3"/>
    </row>
    <row r="16955" spans="1:68" x14ac:dyDescent="0.25">
      <c r="A16955" s="1"/>
      <c r="B16955" s="2"/>
      <c r="BJ16955" s="3"/>
      <c r="BL16955" s="3"/>
      <c r="BN16955" s="3"/>
      <c r="BP16955" s="3"/>
    </row>
    <row r="16956" spans="1:68" x14ac:dyDescent="0.25">
      <c r="A16956" s="1"/>
      <c r="B16956" s="2"/>
      <c r="BJ16956" s="3"/>
      <c r="BL16956" s="3"/>
      <c r="BN16956" s="3"/>
      <c r="BP16956" s="3"/>
    </row>
    <row r="16957" spans="1:68" x14ac:dyDescent="0.25">
      <c r="A16957" s="1"/>
      <c r="B16957" s="2"/>
      <c r="BJ16957" s="3"/>
      <c r="BL16957" s="3"/>
      <c r="BN16957" s="3"/>
      <c r="BP16957" s="3"/>
    </row>
    <row r="16958" spans="1:68" x14ac:dyDescent="0.25">
      <c r="A16958" s="1"/>
      <c r="B16958" s="2"/>
      <c r="BJ16958" s="3"/>
      <c r="BL16958" s="3"/>
      <c r="BN16958" s="3"/>
      <c r="BP16958" s="3"/>
    </row>
    <row r="16959" spans="1:68" x14ac:dyDescent="0.25">
      <c r="A16959" s="1"/>
      <c r="B16959" s="2"/>
      <c r="BJ16959" s="3"/>
      <c r="BL16959" s="3"/>
      <c r="BN16959" s="3"/>
      <c r="BP16959" s="3"/>
    </row>
    <row r="16960" spans="1:68" x14ac:dyDescent="0.25">
      <c r="A16960" s="1"/>
      <c r="B16960" s="2"/>
      <c r="BJ16960" s="3"/>
      <c r="BL16960" s="3"/>
      <c r="BN16960" s="3"/>
      <c r="BP16960" s="3"/>
    </row>
    <row r="16961" spans="1:68" x14ac:dyDescent="0.25">
      <c r="A16961" s="1"/>
      <c r="B16961" s="2"/>
      <c r="BJ16961" s="3"/>
      <c r="BL16961" s="3"/>
      <c r="BN16961" s="3"/>
      <c r="BP16961" s="3"/>
    </row>
    <row r="16962" spans="1:68" x14ac:dyDescent="0.25">
      <c r="A16962" s="1"/>
      <c r="B16962" s="2"/>
      <c r="BJ16962" s="3"/>
      <c r="BL16962" s="3"/>
      <c r="BN16962" s="3"/>
      <c r="BP16962" s="3"/>
    </row>
    <row r="16963" spans="1:68" x14ac:dyDescent="0.25">
      <c r="A16963" s="1"/>
      <c r="B16963" s="2"/>
      <c r="BJ16963" s="3"/>
      <c r="BL16963" s="3"/>
      <c r="BN16963" s="3"/>
      <c r="BP16963" s="3"/>
    </row>
    <row r="16964" spans="1:68" x14ac:dyDescent="0.25">
      <c r="A16964" s="1"/>
      <c r="B16964" s="2"/>
      <c r="BJ16964" s="3"/>
      <c r="BL16964" s="3"/>
      <c r="BN16964" s="3"/>
      <c r="BP16964" s="3"/>
    </row>
    <row r="16965" spans="1:68" x14ac:dyDescent="0.25">
      <c r="A16965" s="1"/>
      <c r="B16965" s="2"/>
      <c r="BJ16965" s="3"/>
      <c r="BL16965" s="3"/>
      <c r="BN16965" s="3"/>
      <c r="BP16965" s="3"/>
    </row>
    <row r="16966" spans="1:68" x14ac:dyDescent="0.25">
      <c r="A16966" s="1"/>
      <c r="B16966" s="2"/>
      <c r="BJ16966" s="3"/>
      <c r="BL16966" s="3"/>
      <c r="BN16966" s="3"/>
      <c r="BP16966" s="3"/>
    </row>
    <row r="16967" spans="1:68" x14ac:dyDescent="0.25">
      <c r="A16967" s="1"/>
      <c r="B16967" s="2"/>
      <c r="BJ16967" s="3"/>
      <c r="BL16967" s="3"/>
      <c r="BN16967" s="3"/>
      <c r="BP16967" s="3"/>
    </row>
    <row r="16968" spans="1:68" x14ac:dyDescent="0.25">
      <c r="A16968" s="1"/>
      <c r="B16968" s="2"/>
      <c r="BJ16968" s="3"/>
      <c r="BL16968" s="3"/>
      <c r="BN16968" s="3"/>
      <c r="BP16968" s="3"/>
    </row>
    <row r="16969" spans="1:68" x14ac:dyDescent="0.25">
      <c r="A16969" s="1"/>
      <c r="B16969" s="2"/>
      <c r="BJ16969" s="3"/>
      <c r="BL16969" s="3"/>
      <c r="BN16969" s="3"/>
      <c r="BP16969" s="3"/>
    </row>
    <row r="16970" spans="1:68" x14ac:dyDescent="0.25">
      <c r="A16970" s="1"/>
      <c r="B16970" s="2"/>
      <c r="BJ16970" s="3"/>
      <c r="BL16970" s="3"/>
      <c r="BN16970" s="3"/>
      <c r="BP16970" s="3"/>
    </row>
    <row r="16971" spans="1:68" x14ac:dyDescent="0.25">
      <c r="A16971" s="1"/>
      <c r="B16971" s="2"/>
      <c r="BJ16971" s="3"/>
      <c r="BL16971" s="3"/>
      <c r="BN16971" s="3"/>
      <c r="BP16971" s="3"/>
    </row>
    <row r="16972" spans="1:68" x14ac:dyDescent="0.25">
      <c r="A16972" s="1"/>
      <c r="B16972" s="2"/>
      <c r="BJ16972" s="3"/>
      <c r="BL16972" s="3"/>
      <c r="BN16972" s="3"/>
      <c r="BP16972" s="3"/>
    </row>
    <row r="16973" spans="1:68" x14ac:dyDescent="0.25">
      <c r="A16973" s="1"/>
      <c r="B16973" s="2"/>
      <c r="BJ16973" s="3"/>
      <c r="BL16973" s="3"/>
      <c r="BN16973" s="3"/>
      <c r="BP16973" s="3"/>
    </row>
    <row r="16974" spans="1:68" x14ac:dyDescent="0.25">
      <c r="A16974" s="1"/>
      <c r="B16974" s="2"/>
      <c r="BJ16974" s="3"/>
      <c r="BL16974" s="3"/>
      <c r="BN16974" s="3"/>
      <c r="BP16974" s="3"/>
    </row>
    <row r="16975" spans="1:68" x14ac:dyDescent="0.25">
      <c r="A16975" s="1"/>
      <c r="B16975" s="2"/>
      <c r="BJ16975" s="3"/>
      <c r="BL16975" s="3"/>
      <c r="BN16975" s="3"/>
      <c r="BP16975" s="3"/>
    </row>
    <row r="16976" spans="1:68" x14ac:dyDescent="0.25">
      <c r="A16976" s="1"/>
      <c r="B16976" s="2"/>
      <c r="BJ16976" s="3"/>
      <c r="BL16976" s="3"/>
      <c r="BN16976" s="3"/>
      <c r="BP16976" s="3"/>
    </row>
    <row r="16977" spans="1:68" x14ac:dyDescent="0.25">
      <c r="A16977" s="1"/>
      <c r="B16977" s="2"/>
      <c r="BJ16977" s="3"/>
      <c r="BL16977" s="3"/>
      <c r="BN16977" s="3"/>
      <c r="BP16977" s="3"/>
    </row>
    <row r="16978" spans="1:68" x14ac:dyDescent="0.25">
      <c r="A16978" s="1"/>
      <c r="B16978" s="2"/>
      <c r="BJ16978" s="3"/>
      <c r="BL16978" s="3"/>
      <c r="BN16978" s="3"/>
      <c r="BP16978" s="3"/>
    </row>
    <row r="16979" spans="1:68" x14ac:dyDescent="0.25">
      <c r="A16979" s="1"/>
      <c r="B16979" s="2"/>
      <c r="BJ16979" s="3"/>
      <c r="BL16979" s="3"/>
      <c r="BN16979" s="3"/>
      <c r="BP16979" s="3"/>
    </row>
    <row r="16980" spans="1:68" x14ac:dyDescent="0.25">
      <c r="A16980" s="1"/>
      <c r="B16980" s="2"/>
      <c r="BJ16980" s="3"/>
      <c r="BL16980" s="3"/>
      <c r="BN16980" s="3"/>
      <c r="BP16980" s="3"/>
    </row>
    <row r="16981" spans="1:68" x14ac:dyDescent="0.25">
      <c r="A16981" s="1"/>
      <c r="B16981" s="2"/>
      <c r="BJ16981" s="3"/>
      <c r="BL16981" s="3"/>
      <c r="BN16981" s="3"/>
      <c r="BP16981" s="3"/>
    </row>
    <row r="16982" spans="1:68" x14ac:dyDescent="0.25">
      <c r="A16982" s="1"/>
      <c r="B16982" s="2"/>
      <c r="BJ16982" s="3"/>
      <c r="BL16982" s="3"/>
      <c r="BN16982" s="3"/>
      <c r="BP16982" s="3"/>
    </row>
    <row r="16983" spans="1:68" x14ac:dyDescent="0.25">
      <c r="A16983" s="1"/>
      <c r="B16983" s="2"/>
      <c r="BJ16983" s="3"/>
      <c r="BL16983" s="3"/>
      <c r="BN16983" s="3"/>
      <c r="BP16983" s="3"/>
    </row>
    <row r="16984" spans="1:68" x14ac:dyDescent="0.25">
      <c r="A16984" s="1"/>
      <c r="B16984" s="2"/>
      <c r="BJ16984" s="3"/>
      <c r="BL16984" s="3"/>
      <c r="BN16984" s="3"/>
      <c r="BP16984" s="3"/>
    </row>
    <row r="16985" spans="1:68" x14ac:dyDescent="0.25">
      <c r="A16985" s="1"/>
      <c r="B16985" s="2"/>
      <c r="BJ16985" s="3"/>
      <c r="BL16985" s="3"/>
      <c r="BN16985" s="3"/>
      <c r="BP16985" s="3"/>
    </row>
    <row r="16986" spans="1:68" x14ac:dyDescent="0.25">
      <c r="A16986" s="1"/>
      <c r="B16986" s="2"/>
      <c r="BJ16986" s="3"/>
      <c r="BL16986" s="3"/>
      <c r="BN16986" s="3"/>
      <c r="BP16986" s="3"/>
    </row>
    <row r="16987" spans="1:68" x14ac:dyDescent="0.25">
      <c r="A16987" s="1"/>
      <c r="B16987" s="2"/>
      <c r="BJ16987" s="3"/>
      <c r="BL16987" s="3"/>
      <c r="BN16987" s="3"/>
      <c r="BP16987" s="3"/>
    </row>
    <row r="16988" spans="1:68" x14ac:dyDescent="0.25">
      <c r="A16988" s="1"/>
      <c r="B16988" s="2"/>
      <c r="BJ16988" s="3"/>
      <c r="BL16988" s="3"/>
      <c r="BN16988" s="3"/>
      <c r="BP16988" s="3"/>
    </row>
    <row r="16989" spans="1:68" x14ac:dyDescent="0.25">
      <c r="A16989" s="1"/>
      <c r="B16989" s="2"/>
      <c r="BJ16989" s="3"/>
      <c r="BL16989" s="3"/>
      <c r="BN16989" s="3"/>
      <c r="BP16989" s="3"/>
    </row>
    <row r="16990" spans="1:68" x14ac:dyDescent="0.25">
      <c r="A16990" s="1"/>
      <c r="B16990" s="2"/>
      <c r="BJ16990" s="3"/>
      <c r="BL16990" s="3"/>
      <c r="BN16990" s="3"/>
      <c r="BP16990" s="3"/>
    </row>
    <row r="16991" spans="1:68" x14ac:dyDescent="0.25">
      <c r="A16991" s="1"/>
      <c r="B16991" s="2"/>
      <c r="BJ16991" s="3"/>
      <c r="BL16991" s="3"/>
      <c r="BN16991" s="3"/>
      <c r="BP16991" s="3"/>
    </row>
    <row r="16992" spans="1:68" x14ac:dyDescent="0.25">
      <c r="A16992" s="1"/>
      <c r="B16992" s="2"/>
      <c r="BJ16992" s="3"/>
      <c r="BL16992" s="3"/>
      <c r="BN16992" s="3"/>
      <c r="BP16992" s="3"/>
    </row>
    <row r="16993" spans="1:68" x14ac:dyDescent="0.25">
      <c r="A16993" s="1"/>
      <c r="B16993" s="2"/>
      <c r="BJ16993" s="3"/>
      <c r="BL16993" s="3"/>
      <c r="BN16993" s="3"/>
      <c r="BP16993" s="3"/>
    </row>
    <row r="16994" spans="1:68" x14ac:dyDescent="0.25">
      <c r="A16994" s="1"/>
      <c r="B16994" s="2"/>
      <c r="BJ16994" s="3"/>
      <c r="BL16994" s="3"/>
      <c r="BN16994" s="3"/>
      <c r="BP16994" s="3"/>
    </row>
    <row r="16995" spans="1:68" x14ac:dyDescent="0.25">
      <c r="A16995" s="1"/>
      <c r="B16995" s="2"/>
      <c r="BJ16995" s="3"/>
      <c r="BL16995" s="3"/>
      <c r="BN16995" s="3"/>
      <c r="BP16995" s="3"/>
    </row>
    <row r="16996" spans="1:68" x14ac:dyDescent="0.25">
      <c r="A16996" s="1"/>
      <c r="B16996" s="2"/>
      <c r="BJ16996" s="3"/>
      <c r="BL16996" s="3"/>
      <c r="BN16996" s="3"/>
      <c r="BP16996" s="3"/>
    </row>
    <row r="16997" spans="1:68" x14ac:dyDescent="0.25">
      <c r="A16997" s="1"/>
      <c r="B16997" s="2"/>
      <c r="BJ16997" s="3"/>
      <c r="BL16997" s="3"/>
      <c r="BN16997" s="3"/>
      <c r="BP16997" s="3"/>
    </row>
    <row r="16998" spans="1:68" x14ac:dyDescent="0.25">
      <c r="A16998" s="1"/>
      <c r="B16998" s="2"/>
      <c r="BJ16998" s="3"/>
      <c r="BL16998" s="3"/>
      <c r="BN16998" s="3"/>
      <c r="BP16998" s="3"/>
    </row>
    <row r="16999" spans="1:68" x14ac:dyDescent="0.25">
      <c r="A16999" s="1"/>
      <c r="B16999" s="2"/>
      <c r="BJ16999" s="3"/>
      <c r="BL16999" s="3"/>
      <c r="BN16999" s="3"/>
      <c r="BP16999" s="3"/>
    </row>
    <row r="17000" spans="1:68" x14ac:dyDescent="0.25">
      <c r="A17000" s="1"/>
      <c r="B17000" s="2"/>
      <c r="BJ17000" s="3"/>
      <c r="BL17000" s="3"/>
      <c r="BN17000" s="3"/>
      <c r="BP17000" s="3"/>
    </row>
    <row r="17001" spans="1:68" x14ac:dyDescent="0.25">
      <c r="A17001" s="1"/>
      <c r="B17001" s="2"/>
      <c r="BJ17001" s="3"/>
      <c r="BL17001" s="3"/>
      <c r="BN17001" s="3"/>
      <c r="BP17001" s="3"/>
    </row>
    <row r="17002" spans="1:68" x14ac:dyDescent="0.25">
      <c r="A17002" s="1"/>
      <c r="B17002" s="2"/>
      <c r="BJ17002" s="3"/>
      <c r="BL17002" s="3"/>
      <c r="BN17002" s="3"/>
      <c r="BP17002" s="3"/>
    </row>
    <row r="17003" spans="1:68" x14ac:dyDescent="0.25">
      <c r="A17003" s="1"/>
      <c r="B17003" s="2"/>
      <c r="BJ17003" s="3"/>
      <c r="BL17003" s="3"/>
      <c r="BN17003" s="3"/>
      <c r="BP17003" s="3"/>
    </row>
    <row r="17004" spans="1:68" x14ac:dyDescent="0.25">
      <c r="A17004" s="1"/>
      <c r="B17004" s="2"/>
      <c r="BJ17004" s="3"/>
      <c r="BL17004" s="3"/>
      <c r="BN17004" s="3"/>
      <c r="BP17004" s="3"/>
    </row>
    <row r="17005" spans="1:68" x14ac:dyDescent="0.25">
      <c r="A17005" s="1"/>
      <c r="B17005" s="2"/>
      <c r="BJ17005" s="3"/>
      <c r="BL17005" s="3"/>
      <c r="BN17005" s="3"/>
      <c r="BP17005" s="3"/>
    </row>
    <row r="17006" spans="1:68" x14ac:dyDescent="0.25">
      <c r="A17006" s="1"/>
      <c r="B17006" s="2"/>
      <c r="BJ17006" s="3"/>
      <c r="BL17006" s="3"/>
      <c r="BN17006" s="3"/>
      <c r="BP17006" s="3"/>
    </row>
    <row r="17007" spans="1:68" x14ac:dyDescent="0.25">
      <c r="A17007" s="1"/>
      <c r="B17007" s="2"/>
      <c r="BJ17007" s="3"/>
      <c r="BL17007" s="3"/>
      <c r="BN17007" s="3"/>
      <c r="BP17007" s="3"/>
    </row>
    <row r="17008" spans="1:68" x14ac:dyDescent="0.25">
      <c r="A17008" s="1"/>
      <c r="B17008" s="2"/>
      <c r="BJ17008" s="3"/>
      <c r="BL17008" s="3"/>
      <c r="BN17008" s="3"/>
      <c r="BP17008" s="3"/>
    </row>
    <row r="17009" spans="1:68" x14ac:dyDescent="0.25">
      <c r="A17009" s="1"/>
      <c r="B17009" s="2"/>
      <c r="BJ17009" s="3"/>
      <c r="BL17009" s="3"/>
      <c r="BN17009" s="3"/>
      <c r="BP17009" s="3"/>
    </row>
    <row r="17010" spans="1:68" x14ac:dyDescent="0.25">
      <c r="A17010" s="1"/>
      <c r="B17010" s="2"/>
      <c r="BJ17010" s="3"/>
      <c r="BL17010" s="3"/>
      <c r="BN17010" s="3"/>
      <c r="BP17010" s="3"/>
    </row>
    <row r="17011" spans="1:68" x14ac:dyDescent="0.25">
      <c r="A17011" s="1"/>
      <c r="B17011" s="2"/>
      <c r="BJ17011" s="3"/>
      <c r="BL17011" s="3"/>
      <c r="BN17011" s="3"/>
      <c r="BP17011" s="3"/>
    </row>
    <row r="17012" spans="1:68" x14ac:dyDescent="0.25">
      <c r="A17012" s="1"/>
      <c r="B17012" s="2"/>
      <c r="BJ17012" s="3"/>
      <c r="BL17012" s="3"/>
      <c r="BN17012" s="3"/>
      <c r="BP17012" s="3"/>
    </row>
    <row r="17013" spans="1:68" x14ac:dyDescent="0.25">
      <c r="A17013" s="1"/>
      <c r="B17013" s="2"/>
      <c r="BJ17013" s="3"/>
      <c r="BL17013" s="3"/>
      <c r="BN17013" s="3"/>
      <c r="BP17013" s="3"/>
    </row>
    <row r="17014" spans="1:68" x14ac:dyDescent="0.25">
      <c r="A17014" s="1"/>
      <c r="B17014" s="2"/>
      <c r="BJ17014" s="3"/>
      <c r="BL17014" s="3"/>
      <c r="BN17014" s="3"/>
      <c r="BP17014" s="3"/>
    </row>
    <row r="17015" spans="1:68" x14ac:dyDescent="0.25">
      <c r="A17015" s="1"/>
      <c r="B17015" s="2"/>
      <c r="BJ17015" s="3"/>
      <c r="BL17015" s="3"/>
      <c r="BN17015" s="3"/>
      <c r="BP17015" s="3"/>
    </row>
    <row r="17016" spans="1:68" x14ac:dyDescent="0.25">
      <c r="A17016" s="1"/>
      <c r="B17016" s="2"/>
      <c r="BJ17016" s="3"/>
      <c r="BL17016" s="3"/>
      <c r="BN17016" s="3"/>
      <c r="BP17016" s="3"/>
    </row>
    <row r="17017" spans="1:68" x14ac:dyDescent="0.25">
      <c r="A17017" s="1"/>
      <c r="B17017" s="2"/>
      <c r="BJ17017" s="3"/>
      <c r="BL17017" s="3"/>
      <c r="BN17017" s="3"/>
      <c r="BP17017" s="3"/>
    </row>
    <row r="17018" spans="1:68" x14ac:dyDescent="0.25">
      <c r="A17018" s="1"/>
      <c r="B17018" s="2"/>
      <c r="BJ17018" s="3"/>
      <c r="BL17018" s="3"/>
      <c r="BN17018" s="3"/>
      <c r="BP17018" s="3"/>
    </row>
    <row r="17019" spans="1:68" x14ac:dyDescent="0.25">
      <c r="A17019" s="1"/>
      <c r="B17019" s="2"/>
      <c r="BJ17019" s="3"/>
      <c r="BL17019" s="3"/>
      <c r="BN17019" s="3"/>
      <c r="BP17019" s="3"/>
    </row>
    <row r="17020" spans="1:68" x14ac:dyDescent="0.25">
      <c r="A17020" s="1"/>
      <c r="B17020" s="2"/>
      <c r="BJ17020" s="3"/>
      <c r="BL17020" s="3"/>
      <c r="BN17020" s="3"/>
      <c r="BP17020" s="3"/>
    </row>
    <row r="17021" spans="1:68" x14ac:dyDescent="0.25">
      <c r="A17021" s="1"/>
      <c r="B17021" s="2"/>
      <c r="BJ17021" s="3"/>
      <c r="BL17021" s="3"/>
      <c r="BN17021" s="3"/>
      <c r="BP17021" s="3"/>
    </row>
    <row r="17022" spans="1:68" x14ac:dyDescent="0.25">
      <c r="A17022" s="1"/>
      <c r="B17022" s="2"/>
      <c r="BJ17022" s="3"/>
      <c r="BL17022" s="3"/>
      <c r="BN17022" s="3"/>
      <c r="BP17022" s="3"/>
    </row>
    <row r="17023" spans="1:68" x14ac:dyDescent="0.25">
      <c r="A17023" s="1"/>
      <c r="B17023" s="2"/>
      <c r="BJ17023" s="3"/>
      <c r="BL17023" s="3"/>
      <c r="BN17023" s="3"/>
      <c r="BP17023" s="3"/>
    </row>
    <row r="17024" spans="1:68" x14ac:dyDescent="0.25">
      <c r="A17024" s="1"/>
      <c r="B17024" s="2"/>
      <c r="BJ17024" s="3"/>
      <c r="BL17024" s="3"/>
      <c r="BN17024" s="3"/>
      <c r="BP17024" s="3"/>
    </row>
    <row r="17025" spans="1:68" x14ac:dyDescent="0.25">
      <c r="A17025" s="1"/>
      <c r="B17025" s="2"/>
      <c r="BJ17025" s="3"/>
      <c r="BL17025" s="3"/>
      <c r="BN17025" s="3"/>
      <c r="BP17025" s="3"/>
    </row>
    <row r="17026" spans="1:68" x14ac:dyDescent="0.25">
      <c r="A17026" s="1"/>
      <c r="B17026" s="2"/>
      <c r="BJ17026" s="3"/>
      <c r="BL17026" s="3"/>
      <c r="BN17026" s="3"/>
      <c r="BP17026" s="3"/>
    </row>
    <row r="17027" spans="1:68" x14ac:dyDescent="0.25">
      <c r="A17027" s="1"/>
      <c r="B17027" s="2"/>
      <c r="BJ17027" s="3"/>
      <c r="BL17027" s="3"/>
      <c r="BN17027" s="3"/>
      <c r="BP17027" s="3"/>
    </row>
    <row r="17028" spans="1:68" x14ac:dyDescent="0.25">
      <c r="A17028" s="1"/>
      <c r="B17028" s="2"/>
      <c r="BJ17028" s="3"/>
      <c r="BL17028" s="3"/>
      <c r="BN17028" s="3"/>
      <c r="BP17028" s="3"/>
    </row>
    <row r="17029" spans="1:68" x14ac:dyDescent="0.25">
      <c r="A17029" s="1"/>
      <c r="B17029" s="2"/>
      <c r="BJ17029" s="3"/>
      <c r="BL17029" s="3"/>
      <c r="BN17029" s="3"/>
      <c r="BP17029" s="3"/>
    </row>
    <row r="17030" spans="1:68" x14ac:dyDescent="0.25">
      <c r="A17030" s="1"/>
      <c r="B17030" s="2"/>
      <c r="BJ17030" s="3"/>
      <c r="BL17030" s="3"/>
      <c r="BN17030" s="3"/>
      <c r="BP17030" s="3"/>
    </row>
    <row r="17031" spans="1:68" x14ac:dyDescent="0.25">
      <c r="A17031" s="1"/>
      <c r="B17031" s="2"/>
      <c r="BJ17031" s="3"/>
      <c r="BL17031" s="3"/>
      <c r="BN17031" s="3"/>
      <c r="BP17031" s="3"/>
    </row>
    <row r="17032" spans="1:68" x14ac:dyDescent="0.25">
      <c r="A17032" s="1"/>
      <c r="B17032" s="2"/>
      <c r="BJ17032" s="3"/>
      <c r="BL17032" s="3"/>
      <c r="BN17032" s="3"/>
      <c r="BP17032" s="3"/>
    </row>
    <row r="17033" spans="1:68" x14ac:dyDescent="0.25">
      <c r="A17033" s="1"/>
      <c r="B17033" s="2"/>
      <c r="BJ17033" s="3"/>
      <c r="BL17033" s="3"/>
      <c r="BN17033" s="3"/>
      <c r="BP17033" s="3"/>
    </row>
    <row r="17034" spans="1:68" x14ac:dyDescent="0.25">
      <c r="A17034" s="1"/>
      <c r="B17034" s="2"/>
      <c r="BJ17034" s="3"/>
      <c r="BL17034" s="3"/>
      <c r="BN17034" s="3"/>
      <c r="BP17034" s="3"/>
    </row>
    <row r="17035" spans="1:68" x14ac:dyDescent="0.25">
      <c r="A17035" s="1"/>
      <c r="B17035" s="2"/>
      <c r="BJ17035" s="3"/>
      <c r="BL17035" s="3"/>
      <c r="BN17035" s="3"/>
      <c r="BP17035" s="3"/>
    </row>
    <row r="17036" spans="1:68" x14ac:dyDescent="0.25">
      <c r="A17036" s="1"/>
      <c r="B17036" s="2"/>
      <c r="BJ17036" s="3"/>
      <c r="BL17036" s="3"/>
      <c r="BN17036" s="3"/>
      <c r="BP17036" s="3"/>
    </row>
    <row r="17037" spans="1:68" x14ac:dyDescent="0.25">
      <c r="A17037" s="1"/>
      <c r="B17037" s="2"/>
      <c r="BJ17037" s="3"/>
      <c r="BL17037" s="3"/>
      <c r="BN17037" s="3"/>
      <c r="BP17037" s="3"/>
    </row>
    <row r="17038" spans="1:68" x14ac:dyDescent="0.25">
      <c r="A17038" s="1"/>
      <c r="B17038" s="2"/>
      <c r="BJ17038" s="3"/>
      <c r="BL17038" s="3"/>
      <c r="BN17038" s="3"/>
      <c r="BP17038" s="3"/>
    </row>
    <row r="17039" spans="1:68" x14ac:dyDescent="0.25">
      <c r="A17039" s="1"/>
      <c r="B17039" s="2"/>
      <c r="BJ17039" s="3"/>
      <c r="BL17039" s="3"/>
      <c r="BN17039" s="3"/>
      <c r="BP17039" s="3"/>
    </row>
    <row r="17040" spans="1:68" x14ac:dyDescent="0.25">
      <c r="A17040" s="1"/>
      <c r="B17040" s="2"/>
      <c r="BJ17040" s="3"/>
      <c r="BL17040" s="3"/>
      <c r="BN17040" s="3"/>
      <c r="BP17040" s="3"/>
    </row>
    <row r="17041" spans="1:68" x14ac:dyDescent="0.25">
      <c r="A17041" s="1"/>
      <c r="B17041" s="2"/>
      <c r="BJ17041" s="3"/>
      <c r="BL17041" s="3"/>
      <c r="BN17041" s="3"/>
      <c r="BP17041" s="3"/>
    </row>
    <row r="17042" spans="1:68" x14ac:dyDescent="0.25">
      <c r="A17042" s="1"/>
      <c r="B17042" s="2"/>
      <c r="BJ17042" s="3"/>
      <c r="BL17042" s="3"/>
      <c r="BN17042" s="3"/>
      <c r="BP17042" s="3"/>
    </row>
    <row r="17043" spans="1:68" x14ac:dyDescent="0.25">
      <c r="A17043" s="1"/>
      <c r="B17043" s="2"/>
      <c r="BJ17043" s="3"/>
      <c r="BL17043" s="3"/>
      <c r="BN17043" s="3"/>
      <c r="BP17043" s="3"/>
    </row>
    <row r="17044" spans="1:68" x14ac:dyDescent="0.25">
      <c r="A17044" s="1"/>
      <c r="B17044" s="2"/>
      <c r="BJ17044" s="3"/>
      <c r="BL17044" s="3"/>
      <c r="BN17044" s="3"/>
      <c r="BP17044" s="3"/>
    </row>
    <row r="17045" spans="1:68" x14ac:dyDescent="0.25">
      <c r="A17045" s="1"/>
      <c r="B17045" s="2"/>
      <c r="BJ17045" s="3"/>
      <c r="BL17045" s="3"/>
      <c r="BN17045" s="3"/>
      <c r="BP17045" s="3"/>
    </row>
    <row r="17046" spans="1:68" x14ac:dyDescent="0.25">
      <c r="A17046" s="1"/>
      <c r="B17046" s="2"/>
      <c r="BJ17046" s="3"/>
      <c r="BL17046" s="3"/>
      <c r="BN17046" s="3"/>
      <c r="BP17046" s="3"/>
    </row>
    <row r="17047" spans="1:68" x14ac:dyDescent="0.25">
      <c r="A17047" s="1"/>
      <c r="B17047" s="2"/>
      <c r="BJ17047" s="3"/>
      <c r="BL17047" s="3"/>
      <c r="BN17047" s="3"/>
      <c r="BP17047" s="3"/>
    </row>
    <row r="17048" spans="1:68" x14ac:dyDescent="0.25">
      <c r="A17048" s="1"/>
      <c r="B17048" s="2"/>
      <c r="BJ17048" s="3"/>
      <c r="BL17048" s="3"/>
      <c r="BN17048" s="3"/>
      <c r="BP17048" s="3"/>
    </row>
    <row r="17049" spans="1:68" x14ac:dyDescent="0.25">
      <c r="A17049" s="1"/>
      <c r="B17049" s="2"/>
      <c r="BJ17049" s="3"/>
      <c r="BL17049" s="3"/>
      <c r="BN17049" s="3"/>
      <c r="BP17049" s="3"/>
    </row>
    <row r="17050" spans="1:68" x14ac:dyDescent="0.25">
      <c r="A17050" s="1"/>
      <c r="B17050" s="2"/>
      <c r="BJ17050" s="3"/>
      <c r="BL17050" s="3"/>
      <c r="BN17050" s="3"/>
      <c r="BP17050" s="3"/>
    </row>
    <row r="17051" spans="1:68" x14ac:dyDescent="0.25">
      <c r="A17051" s="1"/>
      <c r="B17051" s="2"/>
      <c r="BJ17051" s="3"/>
      <c r="BL17051" s="3"/>
      <c r="BN17051" s="3"/>
      <c r="BP17051" s="3"/>
    </row>
    <row r="17052" spans="1:68" x14ac:dyDescent="0.25">
      <c r="A17052" s="1"/>
      <c r="B17052" s="2"/>
      <c r="BJ17052" s="3"/>
      <c r="BL17052" s="3"/>
      <c r="BN17052" s="3"/>
      <c r="BP17052" s="3"/>
    </row>
    <row r="17053" spans="1:68" x14ac:dyDescent="0.25">
      <c r="A17053" s="1"/>
      <c r="B17053" s="2"/>
      <c r="BJ17053" s="3"/>
      <c r="BL17053" s="3"/>
      <c r="BN17053" s="3"/>
      <c r="BP17053" s="3"/>
    </row>
    <row r="17054" spans="1:68" x14ac:dyDescent="0.25">
      <c r="A17054" s="1"/>
      <c r="B17054" s="2"/>
      <c r="BJ17054" s="3"/>
      <c r="BL17054" s="3"/>
      <c r="BN17054" s="3"/>
      <c r="BP17054" s="3"/>
    </row>
    <row r="17055" spans="1:68" x14ac:dyDescent="0.25">
      <c r="A17055" s="1"/>
      <c r="B17055" s="2"/>
      <c r="BJ17055" s="3"/>
      <c r="BL17055" s="3"/>
      <c r="BN17055" s="3"/>
      <c r="BP17055" s="3"/>
    </row>
    <row r="17056" spans="1:68" x14ac:dyDescent="0.25">
      <c r="A17056" s="1"/>
      <c r="B17056" s="2"/>
      <c r="BJ17056" s="3"/>
      <c r="BL17056" s="3"/>
      <c r="BN17056" s="3"/>
      <c r="BP17056" s="3"/>
    </row>
    <row r="17057" spans="1:68" x14ac:dyDescent="0.25">
      <c r="A17057" s="1"/>
      <c r="B17057" s="2"/>
      <c r="BJ17057" s="3"/>
      <c r="BL17057" s="3"/>
      <c r="BN17057" s="3"/>
      <c r="BP17057" s="3"/>
    </row>
    <row r="17058" spans="1:68" x14ac:dyDescent="0.25">
      <c r="A17058" s="1"/>
      <c r="B17058" s="2"/>
      <c r="BJ17058" s="3"/>
      <c r="BL17058" s="3"/>
      <c r="BN17058" s="3"/>
      <c r="BP17058" s="3"/>
    </row>
    <row r="17059" spans="1:68" x14ac:dyDescent="0.25">
      <c r="A17059" s="1"/>
      <c r="B17059" s="2"/>
      <c r="BJ17059" s="3"/>
      <c r="BL17059" s="3"/>
      <c r="BN17059" s="3"/>
      <c r="BP17059" s="3"/>
    </row>
    <row r="17060" spans="1:68" x14ac:dyDescent="0.25">
      <c r="A17060" s="1"/>
      <c r="B17060" s="2"/>
      <c r="BJ17060" s="3"/>
      <c r="BL17060" s="3"/>
      <c r="BN17060" s="3"/>
      <c r="BP17060" s="3"/>
    </row>
    <row r="17061" spans="1:68" x14ac:dyDescent="0.25">
      <c r="A17061" s="1"/>
      <c r="B17061" s="2"/>
      <c r="BJ17061" s="3"/>
      <c r="BL17061" s="3"/>
      <c r="BN17061" s="3"/>
      <c r="BP17061" s="3"/>
    </row>
    <row r="17062" spans="1:68" x14ac:dyDescent="0.25">
      <c r="A17062" s="1"/>
      <c r="B17062" s="2"/>
      <c r="BJ17062" s="3"/>
      <c r="BL17062" s="3"/>
      <c r="BN17062" s="3"/>
      <c r="BP17062" s="3"/>
    </row>
    <row r="17063" spans="1:68" x14ac:dyDescent="0.25">
      <c r="A17063" s="1"/>
      <c r="B17063" s="2"/>
      <c r="BJ17063" s="3"/>
      <c r="BL17063" s="3"/>
      <c r="BN17063" s="3"/>
      <c r="BP17063" s="3"/>
    </row>
    <row r="17064" spans="1:68" x14ac:dyDescent="0.25">
      <c r="A17064" s="1"/>
      <c r="B17064" s="2"/>
      <c r="BJ17064" s="3"/>
      <c r="BL17064" s="3"/>
      <c r="BN17064" s="3"/>
      <c r="BP17064" s="3"/>
    </row>
    <row r="17065" spans="1:68" x14ac:dyDescent="0.25">
      <c r="A17065" s="1"/>
      <c r="B17065" s="2"/>
      <c r="BJ17065" s="3"/>
      <c r="BL17065" s="3"/>
      <c r="BN17065" s="3"/>
      <c r="BP17065" s="3"/>
    </row>
    <row r="17066" spans="1:68" x14ac:dyDescent="0.25">
      <c r="A17066" s="1"/>
      <c r="B17066" s="2"/>
      <c r="BJ17066" s="3"/>
      <c r="BL17066" s="3"/>
      <c r="BN17066" s="3"/>
      <c r="BP17066" s="3"/>
    </row>
    <row r="17067" spans="1:68" x14ac:dyDescent="0.25">
      <c r="A17067" s="1"/>
      <c r="B17067" s="2"/>
      <c r="BJ17067" s="3"/>
      <c r="BL17067" s="3"/>
      <c r="BN17067" s="3"/>
      <c r="BP17067" s="3"/>
    </row>
    <row r="17068" spans="1:68" x14ac:dyDescent="0.25">
      <c r="A17068" s="1"/>
      <c r="B17068" s="2"/>
      <c r="BJ17068" s="3"/>
      <c r="BL17068" s="3"/>
      <c r="BN17068" s="3"/>
      <c r="BP17068" s="3"/>
    </row>
    <row r="17069" spans="1:68" x14ac:dyDescent="0.25">
      <c r="A17069" s="1"/>
      <c r="B17069" s="2"/>
      <c r="BJ17069" s="3"/>
      <c r="BL17069" s="3"/>
      <c r="BN17069" s="3"/>
      <c r="BP17069" s="3"/>
    </row>
    <row r="17070" spans="1:68" x14ac:dyDescent="0.25">
      <c r="A17070" s="1"/>
      <c r="B17070" s="2"/>
      <c r="BJ17070" s="3"/>
      <c r="BL17070" s="3"/>
      <c r="BN17070" s="3"/>
      <c r="BP17070" s="3"/>
    </row>
    <row r="17071" spans="1:68" x14ac:dyDescent="0.25">
      <c r="A17071" s="1"/>
      <c r="B17071" s="2"/>
      <c r="BJ17071" s="3"/>
      <c r="BL17071" s="3"/>
      <c r="BN17071" s="3"/>
      <c r="BP17071" s="3"/>
    </row>
    <row r="17072" spans="1:68" x14ac:dyDescent="0.25">
      <c r="A17072" s="1"/>
      <c r="B17072" s="2"/>
      <c r="BJ17072" s="3"/>
      <c r="BL17072" s="3"/>
      <c r="BN17072" s="3"/>
      <c r="BP17072" s="3"/>
    </row>
    <row r="17073" spans="1:68" x14ac:dyDescent="0.25">
      <c r="A17073" s="1"/>
      <c r="B17073" s="2"/>
      <c r="BJ17073" s="3"/>
      <c r="BL17073" s="3"/>
      <c r="BN17073" s="3"/>
      <c r="BP17073" s="3"/>
    </row>
    <row r="17074" spans="1:68" x14ac:dyDescent="0.25">
      <c r="A17074" s="1"/>
      <c r="B17074" s="2"/>
      <c r="BJ17074" s="3"/>
      <c r="BL17074" s="3"/>
      <c r="BN17074" s="3"/>
      <c r="BP17074" s="3"/>
    </row>
    <row r="17075" spans="1:68" x14ac:dyDescent="0.25">
      <c r="A17075" s="1"/>
      <c r="B17075" s="2"/>
      <c r="BJ17075" s="3"/>
      <c r="BL17075" s="3"/>
      <c r="BN17075" s="3"/>
      <c r="BP17075" s="3"/>
    </row>
    <row r="17076" spans="1:68" x14ac:dyDescent="0.25">
      <c r="A17076" s="1"/>
      <c r="B17076" s="2"/>
      <c r="BJ17076" s="3"/>
      <c r="BL17076" s="3"/>
      <c r="BN17076" s="3"/>
      <c r="BP17076" s="3"/>
    </row>
    <row r="17077" spans="1:68" x14ac:dyDescent="0.25">
      <c r="A17077" s="1"/>
      <c r="B17077" s="2"/>
      <c r="BJ17077" s="3"/>
      <c r="BL17077" s="3"/>
      <c r="BN17077" s="3"/>
      <c r="BP17077" s="3"/>
    </row>
    <row r="17078" spans="1:68" x14ac:dyDescent="0.25">
      <c r="A17078" s="1"/>
      <c r="B17078" s="2"/>
      <c r="BJ17078" s="3"/>
      <c r="BL17078" s="3"/>
      <c r="BN17078" s="3"/>
      <c r="BP17078" s="3"/>
    </row>
    <row r="17079" spans="1:68" x14ac:dyDescent="0.25">
      <c r="A17079" s="1"/>
      <c r="B17079" s="2"/>
      <c r="BJ17079" s="3"/>
      <c r="BL17079" s="3"/>
      <c r="BN17079" s="3"/>
      <c r="BP17079" s="3"/>
    </row>
    <row r="17080" spans="1:68" x14ac:dyDescent="0.25">
      <c r="A17080" s="1"/>
      <c r="B17080" s="2"/>
      <c r="BJ17080" s="3"/>
      <c r="BL17080" s="3"/>
      <c r="BN17080" s="3"/>
      <c r="BP17080" s="3"/>
    </row>
    <row r="17081" spans="1:68" x14ac:dyDescent="0.25">
      <c r="A17081" s="1"/>
      <c r="B17081" s="2"/>
      <c r="BJ17081" s="3"/>
      <c r="BL17081" s="3"/>
      <c r="BN17081" s="3"/>
      <c r="BP17081" s="3"/>
    </row>
    <row r="17082" spans="1:68" x14ac:dyDescent="0.25">
      <c r="A17082" s="1"/>
      <c r="B17082" s="2"/>
      <c r="BJ17082" s="3"/>
      <c r="BL17082" s="3"/>
      <c r="BN17082" s="3"/>
      <c r="BP17082" s="3"/>
    </row>
    <row r="17083" spans="1:68" x14ac:dyDescent="0.25">
      <c r="A17083" s="1"/>
      <c r="B17083" s="2"/>
      <c r="BJ17083" s="3"/>
      <c r="BL17083" s="3"/>
      <c r="BN17083" s="3"/>
      <c r="BP17083" s="3"/>
    </row>
    <row r="17084" spans="1:68" x14ac:dyDescent="0.25">
      <c r="A17084" s="1"/>
      <c r="B17084" s="2"/>
      <c r="BJ17084" s="3"/>
      <c r="BL17084" s="3"/>
      <c r="BN17084" s="3"/>
      <c r="BP17084" s="3"/>
    </row>
    <row r="17085" spans="1:68" x14ac:dyDescent="0.25">
      <c r="A17085" s="1"/>
      <c r="B17085" s="2"/>
      <c r="BJ17085" s="3"/>
      <c r="BL17085" s="3"/>
      <c r="BN17085" s="3"/>
      <c r="BP17085" s="3"/>
    </row>
    <row r="17086" spans="1:68" x14ac:dyDescent="0.25">
      <c r="A17086" s="1"/>
      <c r="B17086" s="2"/>
      <c r="BJ17086" s="3"/>
      <c r="BL17086" s="3"/>
      <c r="BN17086" s="3"/>
      <c r="BP17086" s="3"/>
    </row>
    <row r="17087" spans="1:68" x14ac:dyDescent="0.25">
      <c r="A17087" s="1"/>
      <c r="B17087" s="2"/>
      <c r="BJ17087" s="3"/>
      <c r="BL17087" s="3"/>
      <c r="BN17087" s="3"/>
      <c r="BP17087" s="3"/>
    </row>
    <row r="17088" spans="1:68" x14ac:dyDescent="0.25">
      <c r="A17088" s="1"/>
      <c r="B17088" s="2"/>
      <c r="BJ17088" s="3"/>
      <c r="BL17088" s="3"/>
      <c r="BN17088" s="3"/>
      <c r="BP17088" s="3"/>
    </row>
    <row r="17089" spans="1:68" x14ac:dyDescent="0.25">
      <c r="A17089" s="1"/>
      <c r="B17089" s="2"/>
      <c r="BJ17089" s="3"/>
      <c r="BL17089" s="3"/>
      <c r="BN17089" s="3"/>
      <c r="BP17089" s="3"/>
    </row>
    <row r="17090" spans="1:68" x14ac:dyDescent="0.25">
      <c r="A17090" s="1"/>
      <c r="B17090" s="2"/>
      <c r="BJ17090" s="3"/>
      <c r="BL17090" s="3"/>
      <c r="BN17090" s="3"/>
      <c r="BP17090" s="3"/>
    </row>
    <row r="17091" spans="1:68" x14ac:dyDescent="0.25">
      <c r="A17091" s="1"/>
      <c r="B17091" s="2"/>
      <c r="BJ17091" s="3"/>
      <c r="BL17091" s="3"/>
      <c r="BN17091" s="3"/>
      <c r="BP17091" s="3"/>
    </row>
    <row r="17092" spans="1:68" x14ac:dyDescent="0.25">
      <c r="A17092" s="1"/>
      <c r="B17092" s="2"/>
      <c r="BJ17092" s="3"/>
      <c r="BL17092" s="3"/>
      <c r="BN17092" s="3"/>
      <c r="BP17092" s="3"/>
    </row>
    <row r="17093" spans="1:68" x14ac:dyDescent="0.25">
      <c r="A17093" s="1"/>
      <c r="B17093" s="2"/>
      <c r="BJ17093" s="3"/>
      <c r="BL17093" s="3"/>
      <c r="BN17093" s="3"/>
      <c r="BP17093" s="3"/>
    </row>
    <row r="17094" spans="1:68" x14ac:dyDescent="0.25">
      <c r="A17094" s="1"/>
      <c r="B17094" s="2"/>
      <c r="BJ17094" s="3"/>
      <c r="BL17094" s="3"/>
      <c r="BN17094" s="3"/>
      <c r="BP17094" s="3"/>
    </row>
    <row r="17095" spans="1:68" x14ac:dyDescent="0.25">
      <c r="A17095" s="1"/>
      <c r="B17095" s="2"/>
      <c r="BJ17095" s="3"/>
      <c r="BL17095" s="3"/>
      <c r="BN17095" s="3"/>
      <c r="BP17095" s="3"/>
    </row>
    <row r="17096" spans="1:68" x14ac:dyDescent="0.25">
      <c r="A17096" s="1"/>
      <c r="B17096" s="2"/>
      <c r="BJ17096" s="3"/>
      <c r="BL17096" s="3"/>
      <c r="BN17096" s="3"/>
      <c r="BP17096" s="3"/>
    </row>
    <row r="17097" spans="1:68" x14ac:dyDescent="0.25">
      <c r="A17097" s="1"/>
      <c r="B17097" s="2"/>
      <c r="BJ17097" s="3"/>
      <c r="BL17097" s="3"/>
      <c r="BN17097" s="3"/>
      <c r="BP17097" s="3"/>
    </row>
    <row r="17098" spans="1:68" x14ac:dyDescent="0.25">
      <c r="A17098" s="1"/>
      <c r="B17098" s="2"/>
      <c r="BJ17098" s="3"/>
      <c r="BL17098" s="3"/>
      <c r="BN17098" s="3"/>
      <c r="BP17098" s="3"/>
    </row>
    <row r="17099" spans="1:68" x14ac:dyDescent="0.25">
      <c r="A17099" s="1"/>
      <c r="B17099" s="2"/>
      <c r="BJ17099" s="3"/>
      <c r="BL17099" s="3"/>
      <c r="BN17099" s="3"/>
      <c r="BP17099" s="3"/>
    </row>
    <row r="17100" spans="1:68" x14ac:dyDescent="0.25">
      <c r="A17100" s="1"/>
      <c r="B17100" s="2"/>
      <c r="BJ17100" s="3"/>
      <c r="BL17100" s="3"/>
      <c r="BN17100" s="3"/>
      <c r="BP17100" s="3"/>
    </row>
    <row r="17101" spans="1:68" x14ac:dyDescent="0.25">
      <c r="A17101" s="1"/>
      <c r="B17101" s="2"/>
      <c r="BJ17101" s="3"/>
      <c r="BL17101" s="3"/>
      <c r="BN17101" s="3"/>
      <c r="BP17101" s="3"/>
    </row>
    <row r="17102" spans="1:68" x14ac:dyDescent="0.25">
      <c r="A17102" s="1"/>
      <c r="B17102" s="2"/>
      <c r="BJ17102" s="3"/>
      <c r="BL17102" s="3"/>
      <c r="BN17102" s="3"/>
      <c r="BP17102" s="3"/>
    </row>
    <row r="17103" spans="1:68" x14ac:dyDescent="0.25">
      <c r="A17103" s="1"/>
      <c r="B17103" s="2"/>
      <c r="BJ17103" s="3"/>
      <c r="BL17103" s="3"/>
      <c r="BN17103" s="3"/>
      <c r="BP17103" s="3"/>
    </row>
    <row r="17104" spans="1:68" x14ac:dyDescent="0.25">
      <c r="A17104" s="1"/>
      <c r="B17104" s="2"/>
      <c r="BJ17104" s="3"/>
      <c r="BL17104" s="3"/>
      <c r="BN17104" s="3"/>
      <c r="BP17104" s="3"/>
    </row>
    <row r="17105" spans="1:68" x14ac:dyDescent="0.25">
      <c r="A17105" s="1"/>
      <c r="B17105" s="2"/>
      <c r="BJ17105" s="3"/>
      <c r="BL17105" s="3"/>
      <c r="BN17105" s="3"/>
      <c r="BP17105" s="3"/>
    </row>
    <row r="17106" spans="1:68" x14ac:dyDescent="0.25">
      <c r="A17106" s="1"/>
      <c r="B17106" s="2"/>
      <c r="BJ17106" s="3"/>
      <c r="BL17106" s="3"/>
      <c r="BN17106" s="3"/>
      <c r="BP17106" s="3"/>
    </row>
    <row r="17107" spans="1:68" x14ac:dyDescent="0.25">
      <c r="A17107" s="1"/>
      <c r="B17107" s="2"/>
      <c r="BJ17107" s="3"/>
      <c r="BL17107" s="3"/>
      <c r="BN17107" s="3"/>
      <c r="BP17107" s="3"/>
    </row>
    <row r="17108" spans="1:68" x14ac:dyDescent="0.25">
      <c r="A17108" s="1"/>
      <c r="B17108" s="2"/>
      <c r="BJ17108" s="3"/>
      <c r="BL17108" s="3"/>
      <c r="BN17108" s="3"/>
      <c r="BP17108" s="3"/>
    </row>
    <row r="17109" spans="1:68" x14ac:dyDescent="0.25">
      <c r="A17109" s="1"/>
      <c r="B17109" s="2"/>
      <c r="BJ17109" s="3"/>
      <c r="BL17109" s="3"/>
      <c r="BN17109" s="3"/>
      <c r="BP17109" s="3"/>
    </row>
    <row r="17110" spans="1:68" x14ac:dyDescent="0.25">
      <c r="A17110" s="1"/>
      <c r="B17110" s="2"/>
      <c r="BJ17110" s="3"/>
      <c r="BL17110" s="3"/>
      <c r="BN17110" s="3"/>
      <c r="BP17110" s="3"/>
    </row>
    <row r="17111" spans="1:68" x14ac:dyDescent="0.25">
      <c r="A17111" s="1"/>
      <c r="B17111" s="2"/>
      <c r="BJ17111" s="3"/>
      <c r="BL17111" s="3"/>
      <c r="BN17111" s="3"/>
      <c r="BP17111" s="3"/>
    </row>
    <row r="17112" spans="1:68" x14ac:dyDescent="0.25">
      <c r="A17112" s="1"/>
      <c r="B17112" s="2"/>
      <c r="BJ17112" s="3"/>
      <c r="BL17112" s="3"/>
      <c r="BN17112" s="3"/>
      <c r="BP17112" s="3"/>
    </row>
    <row r="17113" spans="1:68" x14ac:dyDescent="0.25">
      <c r="A17113" s="1"/>
      <c r="B17113" s="2"/>
      <c r="BJ17113" s="3"/>
      <c r="BL17113" s="3"/>
      <c r="BN17113" s="3"/>
      <c r="BP17113" s="3"/>
    </row>
    <row r="17114" spans="1:68" x14ac:dyDescent="0.25">
      <c r="A17114" s="1"/>
      <c r="B17114" s="2"/>
      <c r="BJ17114" s="3"/>
      <c r="BL17114" s="3"/>
      <c r="BN17114" s="3"/>
      <c r="BP17114" s="3"/>
    </row>
    <row r="17115" spans="1:68" x14ac:dyDescent="0.25">
      <c r="A17115" s="1"/>
      <c r="B17115" s="2"/>
      <c r="BJ17115" s="3"/>
      <c r="BL17115" s="3"/>
      <c r="BN17115" s="3"/>
      <c r="BP17115" s="3"/>
    </row>
    <row r="17116" spans="1:68" x14ac:dyDescent="0.25">
      <c r="A17116" s="1"/>
      <c r="B17116" s="2"/>
      <c r="BJ17116" s="3"/>
      <c r="BL17116" s="3"/>
      <c r="BN17116" s="3"/>
      <c r="BP17116" s="3"/>
    </row>
    <row r="17117" spans="1:68" x14ac:dyDescent="0.25">
      <c r="A17117" s="1"/>
      <c r="B17117" s="2"/>
      <c r="BJ17117" s="3"/>
      <c r="BL17117" s="3"/>
      <c r="BN17117" s="3"/>
      <c r="BP17117" s="3"/>
    </row>
    <row r="17118" spans="1:68" x14ac:dyDescent="0.25">
      <c r="A17118" s="1"/>
      <c r="B17118" s="2"/>
      <c r="BJ17118" s="3"/>
      <c r="BL17118" s="3"/>
      <c r="BN17118" s="3"/>
      <c r="BP17118" s="3"/>
    </row>
    <row r="17119" spans="1:68" x14ac:dyDescent="0.25">
      <c r="A17119" s="1"/>
      <c r="B17119" s="2"/>
      <c r="BJ17119" s="3"/>
      <c r="BL17119" s="3"/>
      <c r="BN17119" s="3"/>
      <c r="BP17119" s="3"/>
    </row>
    <row r="17120" spans="1:68" x14ac:dyDescent="0.25">
      <c r="A17120" s="1"/>
      <c r="B17120" s="2"/>
      <c r="BJ17120" s="3"/>
      <c r="BL17120" s="3"/>
      <c r="BN17120" s="3"/>
      <c r="BP17120" s="3"/>
    </row>
    <row r="17121" spans="1:68" x14ac:dyDescent="0.25">
      <c r="A17121" s="1"/>
      <c r="B17121" s="2"/>
      <c r="BJ17121" s="3"/>
      <c r="BL17121" s="3"/>
      <c r="BN17121" s="3"/>
      <c r="BP17121" s="3"/>
    </row>
    <row r="17122" spans="1:68" x14ac:dyDescent="0.25">
      <c r="A17122" s="1"/>
      <c r="B17122" s="2"/>
      <c r="BJ17122" s="3"/>
      <c r="BL17122" s="3"/>
      <c r="BN17122" s="3"/>
      <c r="BP17122" s="3"/>
    </row>
    <row r="17123" spans="1:68" x14ac:dyDescent="0.25">
      <c r="A17123" s="1"/>
      <c r="B17123" s="2"/>
      <c r="BJ17123" s="3"/>
      <c r="BL17123" s="3"/>
      <c r="BN17123" s="3"/>
      <c r="BP17123" s="3"/>
    </row>
    <row r="17124" spans="1:68" x14ac:dyDescent="0.25">
      <c r="A17124" s="1"/>
      <c r="B17124" s="2"/>
      <c r="BJ17124" s="3"/>
      <c r="BL17124" s="3"/>
      <c r="BN17124" s="3"/>
      <c r="BP17124" s="3"/>
    </row>
    <row r="17125" spans="1:68" x14ac:dyDescent="0.25">
      <c r="A17125" s="1"/>
      <c r="B17125" s="2"/>
      <c r="BJ17125" s="3"/>
      <c r="BL17125" s="3"/>
      <c r="BN17125" s="3"/>
      <c r="BP17125" s="3"/>
    </row>
    <row r="17126" spans="1:68" x14ac:dyDescent="0.25">
      <c r="A17126" s="1"/>
      <c r="B17126" s="2"/>
      <c r="BJ17126" s="3"/>
      <c r="BL17126" s="3"/>
      <c r="BN17126" s="3"/>
      <c r="BP17126" s="3"/>
    </row>
    <row r="17127" spans="1:68" x14ac:dyDescent="0.25">
      <c r="A17127" s="1"/>
      <c r="B17127" s="2"/>
      <c r="BJ17127" s="3"/>
      <c r="BL17127" s="3"/>
      <c r="BN17127" s="3"/>
      <c r="BP17127" s="3"/>
    </row>
    <row r="17128" spans="1:68" x14ac:dyDescent="0.25">
      <c r="A17128" s="1"/>
      <c r="B17128" s="2"/>
      <c r="BJ17128" s="3"/>
      <c r="BL17128" s="3"/>
      <c r="BN17128" s="3"/>
      <c r="BP17128" s="3"/>
    </row>
    <row r="17129" spans="1:68" x14ac:dyDescent="0.25">
      <c r="A17129" s="1"/>
      <c r="B17129" s="2"/>
      <c r="BJ17129" s="3"/>
      <c r="BL17129" s="3"/>
      <c r="BN17129" s="3"/>
      <c r="BP17129" s="3"/>
    </row>
    <row r="17130" spans="1:68" x14ac:dyDescent="0.25">
      <c r="A17130" s="1"/>
      <c r="B17130" s="2"/>
      <c r="BJ17130" s="3"/>
      <c r="BL17130" s="3"/>
      <c r="BN17130" s="3"/>
      <c r="BP17130" s="3"/>
    </row>
    <row r="17131" spans="1:68" x14ac:dyDescent="0.25">
      <c r="A17131" s="1"/>
      <c r="B17131" s="2"/>
      <c r="BJ17131" s="3"/>
      <c r="BL17131" s="3"/>
      <c r="BN17131" s="3"/>
      <c r="BP17131" s="3"/>
    </row>
    <row r="17132" spans="1:68" x14ac:dyDescent="0.25">
      <c r="A17132" s="1"/>
      <c r="B17132" s="2"/>
      <c r="BJ17132" s="3"/>
      <c r="BL17132" s="3"/>
      <c r="BN17132" s="3"/>
      <c r="BP17132" s="3"/>
    </row>
    <row r="17133" spans="1:68" x14ac:dyDescent="0.25">
      <c r="A17133" s="1"/>
      <c r="B17133" s="2"/>
      <c r="BJ17133" s="3"/>
      <c r="BL17133" s="3"/>
      <c r="BN17133" s="3"/>
      <c r="BP17133" s="3"/>
    </row>
    <row r="17134" spans="1:68" x14ac:dyDescent="0.25">
      <c r="A17134" s="1"/>
      <c r="B17134" s="2"/>
      <c r="BJ17134" s="3"/>
      <c r="BL17134" s="3"/>
      <c r="BN17134" s="3"/>
      <c r="BP17134" s="3"/>
    </row>
    <row r="17135" spans="1:68" x14ac:dyDescent="0.25">
      <c r="A17135" s="1"/>
      <c r="B17135" s="2"/>
      <c r="BJ17135" s="3"/>
      <c r="BL17135" s="3"/>
      <c r="BN17135" s="3"/>
      <c r="BP17135" s="3"/>
    </row>
    <row r="17136" spans="1:68" x14ac:dyDescent="0.25">
      <c r="A17136" s="1"/>
      <c r="B17136" s="2"/>
      <c r="BJ17136" s="3"/>
      <c r="BL17136" s="3"/>
      <c r="BN17136" s="3"/>
      <c r="BP17136" s="3"/>
    </row>
    <row r="17137" spans="1:68" x14ac:dyDescent="0.25">
      <c r="A17137" s="1"/>
      <c r="B17137" s="2"/>
      <c r="BJ17137" s="3"/>
      <c r="BL17137" s="3"/>
      <c r="BN17137" s="3"/>
      <c r="BP17137" s="3"/>
    </row>
    <row r="17138" spans="1:68" x14ac:dyDescent="0.25">
      <c r="A17138" s="1"/>
      <c r="B17138" s="2"/>
      <c r="BJ17138" s="3"/>
      <c r="BL17138" s="3"/>
      <c r="BN17138" s="3"/>
      <c r="BP17138" s="3"/>
    </row>
    <row r="17139" spans="1:68" x14ac:dyDescent="0.25">
      <c r="A17139" s="1"/>
      <c r="B17139" s="2"/>
      <c r="BJ17139" s="3"/>
      <c r="BL17139" s="3"/>
      <c r="BN17139" s="3"/>
      <c r="BP17139" s="3"/>
    </row>
    <row r="17140" spans="1:68" x14ac:dyDescent="0.25">
      <c r="A17140" s="1"/>
      <c r="B17140" s="2"/>
      <c r="BJ17140" s="3"/>
      <c r="BL17140" s="3"/>
      <c r="BN17140" s="3"/>
      <c r="BP17140" s="3"/>
    </row>
    <row r="17141" spans="1:68" x14ac:dyDescent="0.25">
      <c r="A17141" s="1"/>
      <c r="B17141" s="2"/>
      <c r="BJ17141" s="3"/>
      <c r="BL17141" s="3"/>
      <c r="BN17141" s="3"/>
      <c r="BP17141" s="3"/>
    </row>
    <row r="17142" spans="1:68" x14ac:dyDescent="0.25">
      <c r="A17142" s="1"/>
      <c r="B17142" s="2"/>
      <c r="BJ17142" s="3"/>
      <c r="BL17142" s="3"/>
      <c r="BN17142" s="3"/>
      <c r="BP17142" s="3"/>
    </row>
    <row r="17143" spans="1:68" x14ac:dyDescent="0.25">
      <c r="A17143" s="1"/>
      <c r="B17143" s="2"/>
      <c r="BJ17143" s="3"/>
      <c r="BL17143" s="3"/>
      <c r="BN17143" s="3"/>
      <c r="BP17143" s="3"/>
    </row>
    <row r="17144" spans="1:68" x14ac:dyDescent="0.25">
      <c r="A17144" s="1"/>
      <c r="B17144" s="2"/>
      <c r="BJ17144" s="3"/>
      <c r="BL17144" s="3"/>
      <c r="BN17144" s="3"/>
      <c r="BP17144" s="3"/>
    </row>
    <row r="17145" spans="1:68" x14ac:dyDescent="0.25">
      <c r="A17145" s="1"/>
      <c r="B17145" s="2"/>
      <c r="BJ17145" s="3"/>
      <c r="BL17145" s="3"/>
      <c r="BN17145" s="3"/>
      <c r="BP17145" s="3"/>
    </row>
    <row r="17146" spans="1:68" x14ac:dyDescent="0.25">
      <c r="A17146" s="1"/>
      <c r="B17146" s="2"/>
      <c r="BJ17146" s="3"/>
      <c r="BL17146" s="3"/>
      <c r="BN17146" s="3"/>
      <c r="BP17146" s="3"/>
    </row>
    <row r="17147" spans="1:68" x14ac:dyDescent="0.25">
      <c r="A17147" s="1"/>
      <c r="B17147" s="2"/>
      <c r="BJ17147" s="3"/>
      <c r="BL17147" s="3"/>
      <c r="BN17147" s="3"/>
      <c r="BP17147" s="3"/>
    </row>
    <row r="17148" spans="1:68" x14ac:dyDescent="0.25">
      <c r="A17148" s="1"/>
      <c r="B17148" s="2"/>
      <c r="BJ17148" s="3"/>
      <c r="BL17148" s="3"/>
      <c r="BN17148" s="3"/>
      <c r="BP17148" s="3"/>
    </row>
    <row r="17149" spans="1:68" x14ac:dyDescent="0.25">
      <c r="A17149" s="1"/>
      <c r="B17149" s="2"/>
      <c r="BJ17149" s="3"/>
      <c r="BL17149" s="3"/>
      <c r="BN17149" s="3"/>
      <c r="BP17149" s="3"/>
    </row>
    <row r="17150" spans="1:68" x14ac:dyDescent="0.25">
      <c r="A17150" s="1"/>
      <c r="B17150" s="2"/>
      <c r="BJ17150" s="3"/>
      <c r="BL17150" s="3"/>
      <c r="BN17150" s="3"/>
      <c r="BP17150" s="3"/>
    </row>
    <row r="17151" spans="1:68" x14ac:dyDescent="0.25">
      <c r="A17151" s="1"/>
      <c r="B17151" s="2"/>
      <c r="BJ17151" s="3"/>
      <c r="BL17151" s="3"/>
      <c r="BN17151" s="3"/>
      <c r="BP17151" s="3"/>
    </row>
    <row r="17152" spans="1:68" x14ac:dyDescent="0.25">
      <c r="A17152" s="1"/>
      <c r="B17152" s="2"/>
      <c r="BJ17152" s="3"/>
      <c r="BL17152" s="3"/>
      <c r="BN17152" s="3"/>
      <c r="BP17152" s="3"/>
    </row>
    <row r="17153" spans="1:68" x14ac:dyDescent="0.25">
      <c r="A17153" s="1"/>
      <c r="B17153" s="2"/>
      <c r="BJ17153" s="3"/>
      <c r="BL17153" s="3"/>
      <c r="BN17153" s="3"/>
      <c r="BP17153" s="3"/>
    </row>
    <row r="17154" spans="1:68" x14ac:dyDescent="0.25">
      <c r="A17154" s="1"/>
      <c r="B17154" s="2"/>
      <c r="BJ17154" s="3"/>
      <c r="BL17154" s="3"/>
      <c r="BN17154" s="3"/>
      <c r="BP17154" s="3"/>
    </row>
    <row r="17155" spans="1:68" x14ac:dyDescent="0.25">
      <c r="A17155" s="1"/>
      <c r="B17155" s="2"/>
      <c r="BJ17155" s="3"/>
      <c r="BL17155" s="3"/>
      <c r="BN17155" s="3"/>
      <c r="BP17155" s="3"/>
    </row>
    <row r="17156" spans="1:68" x14ac:dyDescent="0.25">
      <c r="A17156" s="1"/>
      <c r="B17156" s="2"/>
      <c r="BJ17156" s="3"/>
      <c r="BL17156" s="3"/>
      <c r="BN17156" s="3"/>
      <c r="BP17156" s="3"/>
    </row>
    <row r="17157" spans="1:68" x14ac:dyDescent="0.25">
      <c r="A17157" s="1"/>
      <c r="B17157" s="2"/>
      <c r="BJ17157" s="3"/>
      <c r="BL17157" s="3"/>
      <c r="BN17157" s="3"/>
      <c r="BP17157" s="3"/>
    </row>
    <row r="17158" spans="1:68" x14ac:dyDescent="0.25">
      <c r="A17158" s="1"/>
      <c r="B17158" s="2"/>
      <c r="BJ17158" s="3"/>
      <c r="BL17158" s="3"/>
      <c r="BN17158" s="3"/>
      <c r="BP17158" s="3"/>
    </row>
    <row r="17159" spans="1:68" x14ac:dyDescent="0.25">
      <c r="A17159" s="1"/>
      <c r="B17159" s="2"/>
      <c r="BJ17159" s="3"/>
      <c r="BL17159" s="3"/>
      <c r="BN17159" s="3"/>
      <c r="BP17159" s="3"/>
    </row>
    <row r="17160" spans="1:68" x14ac:dyDescent="0.25">
      <c r="A17160" s="1"/>
      <c r="B17160" s="2"/>
      <c r="BJ17160" s="3"/>
      <c r="BL17160" s="3"/>
      <c r="BN17160" s="3"/>
      <c r="BP17160" s="3"/>
    </row>
    <row r="17161" spans="1:68" x14ac:dyDescent="0.25">
      <c r="A17161" s="1"/>
      <c r="B17161" s="2"/>
      <c r="BJ17161" s="3"/>
      <c r="BL17161" s="3"/>
      <c r="BN17161" s="3"/>
      <c r="BP17161" s="3"/>
    </row>
    <row r="17162" spans="1:68" x14ac:dyDescent="0.25">
      <c r="A17162" s="1"/>
      <c r="B17162" s="2"/>
      <c r="BJ17162" s="3"/>
      <c r="BL17162" s="3"/>
      <c r="BN17162" s="3"/>
      <c r="BP17162" s="3"/>
    </row>
    <row r="17163" spans="1:68" x14ac:dyDescent="0.25">
      <c r="A17163" s="1"/>
      <c r="B17163" s="2"/>
      <c r="BJ17163" s="3"/>
      <c r="BL17163" s="3"/>
      <c r="BN17163" s="3"/>
      <c r="BP17163" s="3"/>
    </row>
    <row r="17164" spans="1:68" x14ac:dyDescent="0.25">
      <c r="A17164" s="1"/>
      <c r="B17164" s="2"/>
      <c r="BJ17164" s="3"/>
      <c r="BL17164" s="3"/>
      <c r="BN17164" s="3"/>
      <c r="BP17164" s="3"/>
    </row>
    <row r="17165" spans="1:68" x14ac:dyDescent="0.25">
      <c r="A17165" s="1"/>
      <c r="B17165" s="2"/>
      <c r="BJ17165" s="3"/>
      <c r="BL17165" s="3"/>
      <c r="BN17165" s="3"/>
      <c r="BP17165" s="3"/>
    </row>
    <row r="17166" spans="1:68" x14ac:dyDescent="0.25">
      <c r="A17166" s="1"/>
      <c r="B17166" s="2"/>
      <c r="BJ17166" s="3"/>
      <c r="BL17166" s="3"/>
      <c r="BN17166" s="3"/>
      <c r="BP17166" s="3"/>
    </row>
    <row r="17167" spans="1:68" x14ac:dyDescent="0.25">
      <c r="A17167" s="1"/>
      <c r="B17167" s="2"/>
      <c r="BJ17167" s="3"/>
      <c r="BL17167" s="3"/>
      <c r="BN17167" s="3"/>
      <c r="BP17167" s="3"/>
    </row>
    <row r="17168" spans="1:68" x14ac:dyDescent="0.25">
      <c r="A17168" s="1"/>
      <c r="B17168" s="2"/>
      <c r="BJ17168" s="3"/>
      <c r="BL17168" s="3"/>
      <c r="BN17168" s="3"/>
      <c r="BP17168" s="3"/>
    </row>
    <row r="17169" spans="1:68" x14ac:dyDescent="0.25">
      <c r="A17169" s="1"/>
      <c r="B17169" s="2"/>
      <c r="BJ17169" s="3"/>
      <c r="BL17169" s="3"/>
      <c r="BN17169" s="3"/>
      <c r="BP17169" s="3"/>
    </row>
    <row r="17170" spans="1:68" x14ac:dyDescent="0.25">
      <c r="A17170" s="1"/>
      <c r="B17170" s="2"/>
      <c r="BJ17170" s="3"/>
      <c r="BL17170" s="3"/>
      <c r="BN17170" s="3"/>
      <c r="BP17170" s="3"/>
    </row>
    <row r="17171" spans="1:68" x14ac:dyDescent="0.25">
      <c r="A17171" s="1"/>
      <c r="B17171" s="2"/>
      <c r="BJ17171" s="3"/>
      <c r="BL17171" s="3"/>
      <c r="BN17171" s="3"/>
      <c r="BP17171" s="3"/>
    </row>
    <row r="17172" spans="1:68" x14ac:dyDescent="0.25">
      <c r="A17172" s="1"/>
      <c r="B17172" s="2"/>
      <c r="BJ17172" s="3"/>
      <c r="BL17172" s="3"/>
      <c r="BN17172" s="3"/>
      <c r="BP17172" s="3"/>
    </row>
    <row r="17173" spans="1:68" x14ac:dyDescent="0.25">
      <c r="A17173" s="1"/>
      <c r="B17173" s="2"/>
      <c r="BJ17173" s="3"/>
      <c r="BL17173" s="3"/>
      <c r="BN17173" s="3"/>
      <c r="BP17173" s="3"/>
    </row>
    <row r="17174" spans="1:68" x14ac:dyDescent="0.25">
      <c r="A17174" s="1"/>
      <c r="B17174" s="2"/>
      <c r="BJ17174" s="3"/>
      <c r="BL17174" s="3"/>
      <c r="BN17174" s="3"/>
      <c r="BP17174" s="3"/>
    </row>
    <row r="17175" spans="1:68" x14ac:dyDescent="0.25">
      <c r="A17175" s="1"/>
      <c r="B17175" s="2"/>
      <c r="BJ17175" s="3"/>
      <c r="BL17175" s="3"/>
      <c r="BN17175" s="3"/>
      <c r="BP17175" s="3"/>
    </row>
    <row r="17176" spans="1:68" x14ac:dyDescent="0.25">
      <c r="A17176" s="1"/>
      <c r="B17176" s="2"/>
      <c r="BJ17176" s="3"/>
      <c r="BL17176" s="3"/>
      <c r="BN17176" s="3"/>
      <c r="BP17176" s="3"/>
    </row>
    <row r="17177" spans="1:68" x14ac:dyDescent="0.25">
      <c r="A17177" s="1"/>
      <c r="B17177" s="2"/>
      <c r="BJ17177" s="3"/>
      <c r="BL17177" s="3"/>
      <c r="BN17177" s="3"/>
      <c r="BP17177" s="3"/>
    </row>
    <row r="17178" spans="1:68" x14ac:dyDescent="0.25">
      <c r="A17178" s="1"/>
      <c r="B17178" s="2"/>
      <c r="BJ17178" s="3"/>
      <c r="BL17178" s="3"/>
      <c r="BN17178" s="3"/>
      <c r="BP17178" s="3"/>
    </row>
    <row r="17179" spans="1:68" x14ac:dyDescent="0.25">
      <c r="A17179" s="1"/>
      <c r="B17179" s="2"/>
      <c r="BJ17179" s="3"/>
      <c r="BL17179" s="3"/>
      <c r="BN17179" s="3"/>
      <c r="BP17179" s="3"/>
    </row>
    <row r="17180" spans="1:68" x14ac:dyDescent="0.25">
      <c r="A17180" s="1"/>
      <c r="B17180" s="2"/>
      <c r="BJ17180" s="3"/>
      <c r="BL17180" s="3"/>
      <c r="BN17180" s="3"/>
      <c r="BP17180" s="3"/>
    </row>
    <row r="17181" spans="1:68" x14ac:dyDescent="0.25">
      <c r="A17181" s="1"/>
      <c r="B17181" s="2"/>
      <c r="BJ17181" s="3"/>
      <c r="BL17181" s="3"/>
      <c r="BN17181" s="3"/>
      <c r="BP17181" s="3"/>
    </row>
    <row r="17182" spans="1:68" x14ac:dyDescent="0.25">
      <c r="A17182" s="1"/>
      <c r="B17182" s="2"/>
      <c r="BJ17182" s="3"/>
      <c r="BL17182" s="3"/>
      <c r="BN17182" s="3"/>
      <c r="BP17182" s="3"/>
    </row>
    <row r="17183" spans="1:68" x14ac:dyDescent="0.25">
      <c r="A17183" s="1"/>
      <c r="B17183" s="2"/>
      <c r="BJ17183" s="3"/>
      <c r="BL17183" s="3"/>
      <c r="BN17183" s="3"/>
      <c r="BP17183" s="3"/>
    </row>
    <row r="17184" spans="1:68" x14ac:dyDescent="0.25">
      <c r="A17184" s="1"/>
      <c r="B17184" s="2"/>
      <c r="BJ17184" s="3"/>
      <c r="BL17184" s="3"/>
      <c r="BN17184" s="3"/>
      <c r="BP17184" s="3"/>
    </row>
    <row r="17185" spans="1:68" x14ac:dyDescent="0.25">
      <c r="A17185" s="1"/>
      <c r="B17185" s="2"/>
      <c r="BJ17185" s="3"/>
      <c r="BL17185" s="3"/>
      <c r="BN17185" s="3"/>
      <c r="BP17185" s="3"/>
    </row>
    <row r="17186" spans="1:68" x14ac:dyDescent="0.25">
      <c r="A17186" s="1"/>
      <c r="B17186" s="2"/>
      <c r="BJ17186" s="3"/>
      <c r="BL17186" s="3"/>
      <c r="BN17186" s="3"/>
      <c r="BP17186" s="3"/>
    </row>
    <row r="17187" spans="1:68" x14ac:dyDescent="0.25">
      <c r="A17187" s="1"/>
      <c r="B17187" s="2"/>
      <c r="BJ17187" s="3"/>
      <c r="BL17187" s="3"/>
      <c r="BN17187" s="3"/>
      <c r="BP17187" s="3"/>
    </row>
    <row r="17188" spans="1:68" x14ac:dyDescent="0.25">
      <c r="A17188" s="1"/>
      <c r="B17188" s="2"/>
      <c r="BJ17188" s="3"/>
      <c r="BL17188" s="3"/>
      <c r="BN17188" s="3"/>
      <c r="BP17188" s="3"/>
    </row>
    <row r="17189" spans="1:68" x14ac:dyDescent="0.25">
      <c r="A17189" s="1"/>
      <c r="B17189" s="2"/>
      <c r="BJ17189" s="3"/>
      <c r="BL17189" s="3"/>
      <c r="BN17189" s="3"/>
      <c r="BP17189" s="3"/>
    </row>
    <row r="17190" spans="1:68" x14ac:dyDescent="0.25">
      <c r="A17190" s="1"/>
      <c r="B17190" s="2"/>
      <c r="BJ17190" s="3"/>
      <c r="BL17190" s="3"/>
      <c r="BN17190" s="3"/>
      <c r="BP17190" s="3"/>
    </row>
    <row r="17191" spans="1:68" x14ac:dyDescent="0.25">
      <c r="A17191" s="1"/>
      <c r="B17191" s="2"/>
      <c r="BJ17191" s="3"/>
      <c r="BL17191" s="3"/>
      <c r="BN17191" s="3"/>
      <c r="BP17191" s="3"/>
    </row>
    <row r="17192" spans="1:68" x14ac:dyDescent="0.25">
      <c r="A17192" s="1"/>
      <c r="B17192" s="2"/>
      <c r="BJ17192" s="3"/>
      <c r="BL17192" s="3"/>
      <c r="BN17192" s="3"/>
      <c r="BP17192" s="3"/>
    </row>
    <row r="17193" spans="1:68" x14ac:dyDescent="0.25">
      <c r="A17193" s="1"/>
      <c r="B17193" s="2"/>
      <c r="BJ17193" s="3"/>
      <c r="BL17193" s="3"/>
      <c r="BN17193" s="3"/>
      <c r="BP17193" s="3"/>
    </row>
    <row r="17194" spans="1:68" x14ac:dyDescent="0.25">
      <c r="A17194" s="1"/>
      <c r="B17194" s="2"/>
      <c r="BJ17194" s="3"/>
      <c r="BL17194" s="3"/>
      <c r="BN17194" s="3"/>
      <c r="BP17194" s="3"/>
    </row>
    <row r="17195" spans="1:68" x14ac:dyDescent="0.25">
      <c r="A17195" s="1"/>
      <c r="B17195" s="2"/>
      <c r="BJ17195" s="3"/>
      <c r="BL17195" s="3"/>
      <c r="BN17195" s="3"/>
      <c r="BP17195" s="3"/>
    </row>
    <row r="17196" spans="1:68" x14ac:dyDescent="0.25">
      <c r="A17196" s="1"/>
      <c r="B17196" s="2"/>
      <c r="BJ17196" s="3"/>
      <c r="BL17196" s="3"/>
      <c r="BN17196" s="3"/>
      <c r="BP17196" s="3"/>
    </row>
    <row r="17197" spans="1:68" x14ac:dyDescent="0.25">
      <c r="A17197" s="1"/>
      <c r="B17197" s="2"/>
      <c r="BJ17197" s="3"/>
      <c r="BL17197" s="3"/>
      <c r="BN17197" s="3"/>
      <c r="BP17197" s="3"/>
    </row>
    <row r="17198" spans="1:68" x14ac:dyDescent="0.25">
      <c r="A17198" s="1"/>
      <c r="B17198" s="2"/>
      <c r="BJ17198" s="3"/>
      <c r="BL17198" s="3"/>
      <c r="BN17198" s="3"/>
      <c r="BP17198" s="3"/>
    </row>
    <row r="17199" spans="1:68" x14ac:dyDescent="0.25">
      <c r="A17199" s="1"/>
      <c r="B17199" s="2"/>
      <c r="BJ17199" s="3"/>
      <c r="BL17199" s="3"/>
      <c r="BN17199" s="3"/>
      <c r="BP17199" s="3"/>
    </row>
    <row r="17200" spans="1:68" x14ac:dyDescent="0.25">
      <c r="A17200" s="1"/>
      <c r="B17200" s="2"/>
      <c r="BJ17200" s="3"/>
      <c r="BL17200" s="3"/>
      <c r="BN17200" s="3"/>
      <c r="BP17200" s="3"/>
    </row>
    <row r="17201" spans="1:68" x14ac:dyDescent="0.25">
      <c r="A17201" s="1"/>
      <c r="B17201" s="2"/>
      <c r="BJ17201" s="3"/>
      <c r="BL17201" s="3"/>
      <c r="BN17201" s="3"/>
      <c r="BP17201" s="3"/>
    </row>
    <row r="17202" spans="1:68" x14ac:dyDescent="0.25">
      <c r="A17202" s="1"/>
      <c r="B17202" s="2"/>
      <c r="BJ17202" s="3"/>
      <c r="BL17202" s="3"/>
      <c r="BN17202" s="3"/>
      <c r="BP17202" s="3"/>
    </row>
    <row r="17203" spans="1:68" x14ac:dyDescent="0.25">
      <c r="A17203" s="1"/>
      <c r="B17203" s="2"/>
      <c r="BJ17203" s="3"/>
      <c r="BL17203" s="3"/>
      <c r="BN17203" s="3"/>
      <c r="BP17203" s="3"/>
    </row>
    <row r="17204" spans="1:68" x14ac:dyDescent="0.25">
      <c r="A17204" s="1"/>
      <c r="B17204" s="2"/>
      <c r="BJ17204" s="3"/>
      <c r="BL17204" s="3"/>
      <c r="BN17204" s="3"/>
      <c r="BP17204" s="3"/>
    </row>
    <row r="17205" spans="1:68" x14ac:dyDescent="0.25">
      <c r="A17205" s="1"/>
      <c r="B17205" s="2"/>
      <c r="BJ17205" s="3"/>
      <c r="BL17205" s="3"/>
      <c r="BN17205" s="3"/>
      <c r="BP17205" s="3"/>
    </row>
    <row r="17206" spans="1:68" x14ac:dyDescent="0.25">
      <c r="A17206" s="1"/>
      <c r="B17206" s="2"/>
      <c r="BJ17206" s="3"/>
      <c r="BL17206" s="3"/>
      <c r="BN17206" s="3"/>
      <c r="BP17206" s="3"/>
    </row>
    <row r="17207" spans="1:68" x14ac:dyDescent="0.25">
      <c r="A17207" s="1"/>
      <c r="B17207" s="2"/>
      <c r="BJ17207" s="3"/>
      <c r="BL17207" s="3"/>
      <c r="BN17207" s="3"/>
      <c r="BP17207" s="3"/>
    </row>
    <row r="17208" spans="1:68" x14ac:dyDescent="0.25">
      <c r="A17208" s="1"/>
      <c r="B17208" s="2"/>
      <c r="BJ17208" s="3"/>
      <c r="BL17208" s="3"/>
      <c r="BN17208" s="3"/>
      <c r="BP17208" s="3"/>
    </row>
    <row r="17209" spans="1:68" x14ac:dyDescent="0.25">
      <c r="A17209" s="1"/>
      <c r="B17209" s="2"/>
      <c r="BJ17209" s="3"/>
      <c r="BL17209" s="3"/>
      <c r="BN17209" s="3"/>
      <c r="BP17209" s="3"/>
    </row>
    <row r="17210" spans="1:68" x14ac:dyDescent="0.25">
      <c r="A17210" s="1"/>
      <c r="B17210" s="2"/>
      <c r="BJ17210" s="3"/>
      <c r="BL17210" s="3"/>
      <c r="BN17210" s="3"/>
      <c r="BP17210" s="3"/>
    </row>
    <row r="17211" spans="1:68" x14ac:dyDescent="0.25">
      <c r="A17211" s="1"/>
      <c r="B17211" s="2"/>
      <c r="BJ17211" s="3"/>
      <c r="BL17211" s="3"/>
      <c r="BN17211" s="3"/>
      <c r="BP17211" s="3"/>
    </row>
    <row r="17212" spans="1:68" x14ac:dyDescent="0.25">
      <c r="A17212" s="1"/>
      <c r="B17212" s="2"/>
      <c r="BJ17212" s="3"/>
      <c r="BL17212" s="3"/>
      <c r="BN17212" s="3"/>
      <c r="BP17212" s="3"/>
    </row>
    <row r="17213" spans="1:68" x14ac:dyDescent="0.25">
      <c r="A17213" s="1"/>
      <c r="B17213" s="2"/>
      <c r="BJ17213" s="3"/>
      <c r="BL17213" s="3"/>
      <c r="BN17213" s="3"/>
      <c r="BP17213" s="3"/>
    </row>
    <row r="17214" spans="1:68" x14ac:dyDescent="0.25">
      <c r="A17214" s="1"/>
      <c r="B17214" s="2"/>
      <c r="BJ17214" s="3"/>
      <c r="BL17214" s="3"/>
      <c r="BN17214" s="3"/>
      <c r="BP17214" s="3"/>
    </row>
    <row r="17215" spans="1:68" x14ac:dyDescent="0.25">
      <c r="A17215" s="1"/>
      <c r="B17215" s="2"/>
      <c r="BJ17215" s="3"/>
      <c r="BL17215" s="3"/>
      <c r="BN17215" s="3"/>
      <c r="BP17215" s="3"/>
    </row>
    <row r="17216" spans="1:68" x14ac:dyDescent="0.25">
      <c r="A17216" s="1"/>
      <c r="B17216" s="2"/>
      <c r="BJ17216" s="3"/>
      <c r="BL17216" s="3"/>
      <c r="BN17216" s="3"/>
      <c r="BP17216" s="3"/>
    </row>
    <row r="17217" spans="1:68" x14ac:dyDescent="0.25">
      <c r="A17217" s="1"/>
      <c r="B17217" s="2"/>
      <c r="BJ17217" s="3"/>
      <c r="BL17217" s="3"/>
      <c r="BN17217" s="3"/>
      <c r="BP17217" s="3"/>
    </row>
    <row r="17218" spans="1:68" x14ac:dyDescent="0.25">
      <c r="A17218" s="1"/>
      <c r="B17218" s="2"/>
      <c r="BJ17218" s="3"/>
      <c r="BL17218" s="3"/>
      <c r="BN17218" s="3"/>
      <c r="BP17218" s="3"/>
    </row>
    <row r="17219" spans="1:68" x14ac:dyDescent="0.25">
      <c r="A17219" s="1"/>
      <c r="B17219" s="2"/>
      <c r="BJ17219" s="3"/>
      <c r="BL17219" s="3"/>
      <c r="BN17219" s="3"/>
      <c r="BP17219" s="3"/>
    </row>
    <row r="17220" spans="1:68" x14ac:dyDescent="0.25">
      <c r="A17220" s="1"/>
      <c r="B17220" s="2"/>
      <c r="BJ17220" s="3"/>
      <c r="BL17220" s="3"/>
      <c r="BN17220" s="3"/>
      <c r="BP17220" s="3"/>
    </row>
    <row r="17221" spans="1:68" x14ac:dyDescent="0.25">
      <c r="A17221" s="1"/>
      <c r="B17221" s="2"/>
      <c r="BJ17221" s="3"/>
      <c r="BL17221" s="3"/>
      <c r="BN17221" s="3"/>
      <c r="BP17221" s="3"/>
    </row>
    <row r="17222" spans="1:68" x14ac:dyDescent="0.25">
      <c r="A17222" s="1"/>
      <c r="B17222" s="2"/>
      <c r="BJ17222" s="3"/>
      <c r="BL17222" s="3"/>
      <c r="BN17222" s="3"/>
      <c r="BP17222" s="3"/>
    </row>
    <row r="17223" spans="1:68" x14ac:dyDescent="0.25">
      <c r="A17223" s="1"/>
      <c r="B17223" s="2"/>
      <c r="BJ17223" s="3"/>
      <c r="BL17223" s="3"/>
      <c r="BN17223" s="3"/>
      <c r="BP17223" s="3"/>
    </row>
    <row r="17224" spans="1:68" x14ac:dyDescent="0.25">
      <c r="A17224" s="1"/>
      <c r="B17224" s="2"/>
      <c r="BJ17224" s="3"/>
      <c r="BL17224" s="3"/>
      <c r="BN17224" s="3"/>
      <c r="BP17224" s="3"/>
    </row>
    <row r="17225" spans="1:68" x14ac:dyDescent="0.25">
      <c r="A17225" s="1"/>
      <c r="B17225" s="2"/>
      <c r="BJ17225" s="3"/>
      <c r="BL17225" s="3"/>
      <c r="BN17225" s="3"/>
      <c r="BP17225" s="3"/>
    </row>
    <row r="17226" spans="1:68" x14ac:dyDescent="0.25">
      <c r="A17226" s="1"/>
      <c r="B17226" s="2"/>
      <c r="BJ17226" s="3"/>
      <c r="BL17226" s="3"/>
      <c r="BN17226" s="3"/>
      <c r="BP17226" s="3"/>
    </row>
    <row r="17227" spans="1:68" x14ac:dyDescent="0.25">
      <c r="A17227" s="1"/>
      <c r="B17227" s="2"/>
      <c r="BJ17227" s="3"/>
      <c r="BL17227" s="3"/>
      <c r="BN17227" s="3"/>
      <c r="BP17227" s="3"/>
    </row>
    <row r="17228" spans="1:68" x14ac:dyDescent="0.25">
      <c r="A17228" s="1"/>
      <c r="B17228" s="2"/>
      <c r="BJ17228" s="3"/>
      <c r="BL17228" s="3"/>
      <c r="BN17228" s="3"/>
      <c r="BP17228" s="3"/>
    </row>
    <row r="17229" spans="1:68" x14ac:dyDescent="0.25">
      <c r="A17229" s="1"/>
      <c r="B17229" s="2"/>
      <c r="BJ17229" s="3"/>
      <c r="BL17229" s="3"/>
      <c r="BN17229" s="3"/>
      <c r="BP17229" s="3"/>
    </row>
    <row r="17230" spans="1:68" x14ac:dyDescent="0.25">
      <c r="A17230" s="1"/>
      <c r="B17230" s="2"/>
      <c r="BJ17230" s="3"/>
      <c r="BL17230" s="3"/>
      <c r="BN17230" s="3"/>
      <c r="BP17230" s="3"/>
    </row>
    <row r="17231" spans="1:68" x14ac:dyDescent="0.25">
      <c r="A17231" s="1"/>
      <c r="B17231" s="2"/>
      <c r="BJ17231" s="3"/>
      <c r="BL17231" s="3"/>
      <c r="BN17231" s="3"/>
      <c r="BP17231" s="3"/>
    </row>
    <row r="17232" spans="1:68" x14ac:dyDescent="0.25">
      <c r="A17232" s="1"/>
      <c r="B17232" s="2"/>
      <c r="BJ17232" s="3"/>
      <c r="BL17232" s="3"/>
      <c r="BN17232" s="3"/>
      <c r="BP17232" s="3"/>
    </row>
    <row r="17233" spans="1:68" x14ac:dyDescent="0.25">
      <c r="A17233" s="1"/>
      <c r="B17233" s="2"/>
      <c r="BJ17233" s="3"/>
      <c r="BL17233" s="3"/>
      <c r="BN17233" s="3"/>
      <c r="BP17233" s="3"/>
    </row>
    <row r="17234" spans="1:68" x14ac:dyDescent="0.25">
      <c r="A17234" s="1"/>
      <c r="B17234" s="2"/>
      <c r="BJ17234" s="3"/>
      <c r="BL17234" s="3"/>
      <c r="BN17234" s="3"/>
      <c r="BP17234" s="3"/>
    </row>
    <row r="17235" spans="1:68" x14ac:dyDescent="0.25">
      <c r="A17235" s="1"/>
      <c r="B17235" s="2"/>
      <c r="BJ17235" s="3"/>
      <c r="BL17235" s="3"/>
      <c r="BN17235" s="3"/>
      <c r="BP17235" s="3"/>
    </row>
    <row r="17236" spans="1:68" x14ac:dyDescent="0.25">
      <c r="A17236" s="1"/>
      <c r="B17236" s="2"/>
      <c r="BJ17236" s="3"/>
      <c r="BL17236" s="3"/>
      <c r="BN17236" s="3"/>
      <c r="BP17236" s="3"/>
    </row>
    <row r="17237" spans="1:68" x14ac:dyDescent="0.25">
      <c r="A17237" s="1"/>
      <c r="B17237" s="2"/>
      <c r="BJ17237" s="3"/>
      <c r="BL17237" s="3"/>
      <c r="BN17237" s="3"/>
      <c r="BP17237" s="3"/>
    </row>
    <row r="17238" spans="1:68" x14ac:dyDescent="0.25">
      <c r="A17238" s="1"/>
      <c r="B17238" s="2"/>
      <c r="BJ17238" s="3"/>
      <c r="BL17238" s="3"/>
      <c r="BN17238" s="3"/>
      <c r="BP17238" s="3"/>
    </row>
    <row r="17239" spans="1:68" x14ac:dyDescent="0.25">
      <c r="A17239" s="1"/>
      <c r="B17239" s="2"/>
      <c r="BJ17239" s="3"/>
      <c r="BL17239" s="3"/>
      <c r="BN17239" s="3"/>
      <c r="BP17239" s="3"/>
    </row>
    <row r="17240" spans="1:68" x14ac:dyDescent="0.25">
      <c r="A17240" s="1"/>
      <c r="B17240" s="2"/>
      <c r="BJ17240" s="3"/>
      <c r="BL17240" s="3"/>
      <c r="BN17240" s="3"/>
      <c r="BP17240" s="3"/>
    </row>
    <row r="17241" spans="1:68" x14ac:dyDescent="0.25">
      <c r="A17241" s="1"/>
      <c r="B17241" s="2"/>
      <c r="BJ17241" s="3"/>
      <c r="BL17241" s="3"/>
      <c r="BN17241" s="3"/>
      <c r="BP17241" s="3"/>
    </row>
    <row r="17242" spans="1:68" x14ac:dyDescent="0.25">
      <c r="A17242" s="1"/>
      <c r="B17242" s="2"/>
      <c r="BJ17242" s="3"/>
      <c r="BL17242" s="3"/>
      <c r="BN17242" s="3"/>
      <c r="BP17242" s="3"/>
    </row>
    <row r="17243" spans="1:68" x14ac:dyDescent="0.25">
      <c r="A17243" s="1"/>
      <c r="B17243" s="2"/>
      <c r="BJ17243" s="3"/>
      <c r="BL17243" s="3"/>
      <c r="BN17243" s="3"/>
      <c r="BP17243" s="3"/>
    </row>
    <row r="17244" spans="1:68" x14ac:dyDescent="0.25">
      <c r="A17244" s="1"/>
      <c r="B17244" s="2"/>
      <c r="BJ17244" s="3"/>
      <c r="BL17244" s="3"/>
      <c r="BN17244" s="3"/>
      <c r="BP17244" s="3"/>
    </row>
    <row r="17245" spans="1:68" x14ac:dyDescent="0.25">
      <c r="A17245" s="1"/>
      <c r="B17245" s="2"/>
      <c r="BJ17245" s="3"/>
      <c r="BL17245" s="3"/>
      <c r="BN17245" s="3"/>
      <c r="BP17245" s="3"/>
    </row>
    <row r="17246" spans="1:68" x14ac:dyDescent="0.25">
      <c r="A17246" s="1"/>
      <c r="B17246" s="2"/>
      <c r="BJ17246" s="3"/>
      <c r="BL17246" s="3"/>
      <c r="BN17246" s="3"/>
      <c r="BP17246" s="3"/>
    </row>
    <row r="17247" spans="1:68" x14ac:dyDescent="0.25">
      <c r="A17247" s="1"/>
      <c r="B17247" s="2"/>
      <c r="BJ17247" s="3"/>
      <c r="BL17247" s="3"/>
      <c r="BN17247" s="3"/>
      <c r="BP17247" s="3"/>
    </row>
    <row r="17248" spans="1:68" x14ac:dyDescent="0.25">
      <c r="A17248" s="1"/>
      <c r="B17248" s="2"/>
      <c r="BJ17248" s="3"/>
      <c r="BL17248" s="3"/>
      <c r="BN17248" s="3"/>
      <c r="BP17248" s="3"/>
    </row>
    <row r="17249" spans="1:68" x14ac:dyDescent="0.25">
      <c r="A17249" s="1"/>
      <c r="B17249" s="2"/>
      <c r="BJ17249" s="3"/>
      <c r="BL17249" s="3"/>
      <c r="BN17249" s="3"/>
      <c r="BP17249" s="3"/>
    </row>
    <row r="17250" spans="1:68" x14ac:dyDescent="0.25">
      <c r="A17250" s="1"/>
      <c r="B17250" s="2"/>
      <c r="BJ17250" s="3"/>
      <c r="BL17250" s="3"/>
      <c r="BN17250" s="3"/>
      <c r="BP17250" s="3"/>
    </row>
    <row r="17251" spans="1:68" x14ac:dyDescent="0.25">
      <c r="A17251" s="1"/>
      <c r="B17251" s="2"/>
      <c r="BJ17251" s="3"/>
      <c r="BL17251" s="3"/>
      <c r="BN17251" s="3"/>
      <c r="BP17251" s="3"/>
    </row>
    <row r="17252" spans="1:68" x14ac:dyDescent="0.25">
      <c r="A17252" s="1"/>
      <c r="B17252" s="2"/>
      <c r="BJ17252" s="3"/>
      <c r="BL17252" s="3"/>
      <c r="BN17252" s="3"/>
      <c r="BP17252" s="3"/>
    </row>
    <row r="17253" spans="1:68" x14ac:dyDescent="0.25">
      <c r="A17253" s="1"/>
      <c r="B17253" s="2"/>
      <c r="BJ17253" s="3"/>
      <c r="BL17253" s="3"/>
      <c r="BN17253" s="3"/>
      <c r="BP17253" s="3"/>
    </row>
    <row r="17254" spans="1:68" x14ac:dyDescent="0.25">
      <c r="A17254" s="1"/>
      <c r="B17254" s="2"/>
      <c r="BJ17254" s="3"/>
      <c r="BL17254" s="3"/>
      <c r="BN17254" s="3"/>
      <c r="BP17254" s="3"/>
    </row>
    <row r="17255" spans="1:68" x14ac:dyDescent="0.25">
      <c r="A17255" s="1"/>
      <c r="B17255" s="2"/>
      <c r="BJ17255" s="3"/>
      <c r="BL17255" s="3"/>
      <c r="BN17255" s="3"/>
      <c r="BP17255" s="3"/>
    </row>
    <row r="17256" spans="1:68" x14ac:dyDescent="0.25">
      <c r="A17256" s="1"/>
      <c r="B17256" s="2"/>
      <c r="BJ17256" s="3"/>
      <c r="BL17256" s="3"/>
      <c r="BN17256" s="3"/>
      <c r="BP17256" s="3"/>
    </row>
    <row r="17257" spans="1:68" x14ac:dyDescent="0.25">
      <c r="A17257" s="1"/>
      <c r="B17257" s="2"/>
      <c r="BJ17257" s="3"/>
      <c r="BL17257" s="3"/>
      <c r="BN17257" s="3"/>
      <c r="BP17257" s="3"/>
    </row>
    <row r="17258" spans="1:68" x14ac:dyDescent="0.25">
      <c r="A17258" s="1"/>
      <c r="B17258" s="2"/>
      <c r="BJ17258" s="3"/>
      <c r="BL17258" s="3"/>
      <c r="BN17258" s="3"/>
      <c r="BP17258" s="3"/>
    </row>
    <row r="17259" spans="1:68" x14ac:dyDescent="0.25">
      <c r="A17259" s="1"/>
      <c r="B17259" s="2"/>
      <c r="BJ17259" s="3"/>
      <c r="BL17259" s="3"/>
      <c r="BN17259" s="3"/>
      <c r="BP17259" s="3"/>
    </row>
    <row r="17260" spans="1:68" x14ac:dyDescent="0.25">
      <c r="A17260" s="1"/>
      <c r="B17260" s="2"/>
      <c r="BJ17260" s="3"/>
      <c r="BL17260" s="3"/>
      <c r="BN17260" s="3"/>
      <c r="BP17260" s="3"/>
    </row>
    <row r="17261" spans="1:68" x14ac:dyDescent="0.25">
      <c r="A17261" s="1"/>
      <c r="B17261" s="2"/>
      <c r="BJ17261" s="3"/>
      <c r="BL17261" s="3"/>
      <c r="BN17261" s="3"/>
      <c r="BP17261" s="3"/>
    </row>
    <row r="17262" spans="1:68" x14ac:dyDescent="0.25">
      <c r="A17262" s="1"/>
      <c r="B17262" s="2"/>
      <c r="BJ17262" s="3"/>
      <c r="BL17262" s="3"/>
      <c r="BN17262" s="3"/>
      <c r="BP17262" s="3"/>
    </row>
    <row r="17263" spans="1:68" x14ac:dyDescent="0.25">
      <c r="A17263" s="1"/>
      <c r="B17263" s="2"/>
      <c r="BJ17263" s="3"/>
      <c r="BL17263" s="3"/>
      <c r="BN17263" s="3"/>
      <c r="BP17263" s="3"/>
    </row>
    <row r="17264" spans="1:68" x14ac:dyDescent="0.25">
      <c r="A17264" s="1"/>
      <c r="B17264" s="2"/>
      <c r="BJ17264" s="3"/>
      <c r="BL17264" s="3"/>
      <c r="BN17264" s="3"/>
      <c r="BP17264" s="3"/>
    </row>
    <row r="17265" spans="1:68" x14ac:dyDescent="0.25">
      <c r="A17265" s="1"/>
      <c r="B17265" s="2"/>
      <c r="BJ17265" s="3"/>
      <c r="BL17265" s="3"/>
      <c r="BN17265" s="3"/>
      <c r="BP17265" s="3"/>
    </row>
    <row r="17266" spans="1:68" x14ac:dyDescent="0.25">
      <c r="A17266" s="1"/>
      <c r="B17266" s="2"/>
      <c r="BJ17266" s="3"/>
      <c r="BL17266" s="3"/>
      <c r="BN17266" s="3"/>
      <c r="BP17266" s="3"/>
    </row>
    <row r="17267" spans="1:68" x14ac:dyDescent="0.25">
      <c r="A17267" s="1"/>
      <c r="B17267" s="2"/>
      <c r="BJ17267" s="3"/>
      <c r="BL17267" s="3"/>
      <c r="BN17267" s="3"/>
      <c r="BP17267" s="3"/>
    </row>
    <row r="17268" spans="1:68" x14ac:dyDescent="0.25">
      <c r="A17268" s="1"/>
      <c r="B17268" s="2"/>
      <c r="BJ17268" s="3"/>
      <c r="BL17268" s="3"/>
      <c r="BN17268" s="3"/>
      <c r="BP17268" s="3"/>
    </row>
    <row r="17269" spans="1:68" x14ac:dyDescent="0.25">
      <c r="A17269" s="1"/>
      <c r="B17269" s="2"/>
      <c r="BJ17269" s="3"/>
      <c r="BL17269" s="3"/>
      <c r="BN17269" s="3"/>
      <c r="BP17269" s="3"/>
    </row>
    <row r="17270" spans="1:68" x14ac:dyDescent="0.25">
      <c r="A17270" s="1"/>
      <c r="B17270" s="2"/>
      <c r="BJ17270" s="3"/>
      <c r="BL17270" s="3"/>
      <c r="BN17270" s="3"/>
      <c r="BP17270" s="3"/>
    </row>
    <row r="17271" spans="1:68" x14ac:dyDescent="0.25">
      <c r="A17271" s="1"/>
      <c r="B17271" s="2"/>
      <c r="BJ17271" s="3"/>
      <c r="BL17271" s="3"/>
      <c r="BN17271" s="3"/>
      <c r="BP17271" s="3"/>
    </row>
    <row r="17272" spans="1:68" x14ac:dyDescent="0.25">
      <c r="A17272" s="1"/>
      <c r="B17272" s="2"/>
      <c r="BJ17272" s="3"/>
      <c r="BL17272" s="3"/>
      <c r="BN17272" s="3"/>
      <c r="BP17272" s="3"/>
    </row>
    <row r="17273" spans="1:68" x14ac:dyDescent="0.25">
      <c r="A17273" s="1"/>
      <c r="B17273" s="2"/>
      <c r="BJ17273" s="3"/>
      <c r="BL17273" s="3"/>
      <c r="BN17273" s="3"/>
      <c r="BP17273" s="3"/>
    </row>
    <row r="17274" spans="1:68" x14ac:dyDescent="0.25">
      <c r="A17274" s="1"/>
      <c r="B17274" s="2"/>
      <c r="BJ17274" s="3"/>
      <c r="BL17274" s="3"/>
      <c r="BN17274" s="3"/>
      <c r="BP17274" s="3"/>
    </row>
    <row r="17275" spans="1:68" x14ac:dyDescent="0.25">
      <c r="A17275" s="1"/>
      <c r="B17275" s="2"/>
      <c r="BJ17275" s="3"/>
      <c r="BL17275" s="3"/>
      <c r="BN17275" s="3"/>
      <c r="BP17275" s="3"/>
    </row>
    <row r="17276" spans="1:68" x14ac:dyDescent="0.25">
      <c r="A17276" s="1"/>
      <c r="B17276" s="2"/>
      <c r="BJ17276" s="3"/>
      <c r="BL17276" s="3"/>
      <c r="BN17276" s="3"/>
      <c r="BP17276" s="3"/>
    </row>
    <row r="17277" spans="1:68" x14ac:dyDescent="0.25">
      <c r="A17277" s="1"/>
      <c r="B17277" s="2"/>
      <c r="BJ17277" s="3"/>
      <c r="BL17277" s="3"/>
      <c r="BN17277" s="3"/>
      <c r="BP17277" s="3"/>
    </row>
    <row r="17278" spans="1:68" x14ac:dyDescent="0.25">
      <c r="A17278" s="1"/>
      <c r="B17278" s="2"/>
      <c r="BJ17278" s="3"/>
      <c r="BL17278" s="3"/>
      <c r="BN17278" s="3"/>
      <c r="BP17278" s="3"/>
    </row>
    <row r="17279" spans="1:68" x14ac:dyDescent="0.25">
      <c r="A17279" s="1"/>
      <c r="B17279" s="2"/>
      <c r="BJ17279" s="3"/>
      <c r="BL17279" s="3"/>
      <c r="BN17279" s="3"/>
      <c r="BP17279" s="3"/>
    </row>
    <row r="17280" spans="1:68" x14ac:dyDescent="0.25">
      <c r="A17280" s="1"/>
      <c r="B17280" s="2"/>
      <c r="BJ17280" s="3"/>
      <c r="BL17280" s="3"/>
      <c r="BN17280" s="3"/>
      <c r="BP17280" s="3"/>
    </row>
    <row r="17281" spans="1:68" x14ac:dyDescent="0.25">
      <c r="A17281" s="1"/>
      <c r="B17281" s="2"/>
      <c r="BJ17281" s="3"/>
      <c r="BL17281" s="3"/>
      <c r="BN17281" s="3"/>
      <c r="BP17281" s="3"/>
    </row>
    <row r="17282" spans="1:68" x14ac:dyDescent="0.25">
      <c r="A17282" s="1"/>
      <c r="B17282" s="2"/>
      <c r="BJ17282" s="3"/>
      <c r="BL17282" s="3"/>
      <c r="BN17282" s="3"/>
      <c r="BP17282" s="3"/>
    </row>
    <row r="17283" spans="1:68" x14ac:dyDescent="0.25">
      <c r="A17283" s="1"/>
      <c r="B17283" s="2"/>
      <c r="BJ17283" s="3"/>
      <c r="BL17283" s="3"/>
      <c r="BN17283" s="3"/>
      <c r="BP17283" s="3"/>
    </row>
    <row r="17284" spans="1:68" x14ac:dyDescent="0.25">
      <c r="A17284" s="1"/>
      <c r="B17284" s="2"/>
      <c r="BJ17284" s="3"/>
      <c r="BL17284" s="3"/>
      <c r="BN17284" s="3"/>
      <c r="BP17284" s="3"/>
    </row>
    <row r="17285" spans="1:68" x14ac:dyDescent="0.25">
      <c r="A17285" s="1"/>
      <c r="B17285" s="2"/>
      <c r="BJ17285" s="3"/>
      <c r="BL17285" s="3"/>
      <c r="BN17285" s="3"/>
      <c r="BP17285" s="3"/>
    </row>
    <row r="17286" spans="1:68" x14ac:dyDescent="0.25">
      <c r="A17286" s="1"/>
      <c r="B17286" s="2"/>
      <c r="BJ17286" s="3"/>
      <c r="BL17286" s="3"/>
      <c r="BN17286" s="3"/>
      <c r="BP17286" s="3"/>
    </row>
    <row r="17287" spans="1:68" x14ac:dyDescent="0.25">
      <c r="A17287" s="1"/>
      <c r="B17287" s="2"/>
      <c r="BJ17287" s="3"/>
      <c r="BL17287" s="3"/>
      <c r="BN17287" s="3"/>
      <c r="BP17287" s="3"/>
    </row>
    <row r="17288" spans="1:68" x14ac:dyDescent="0.25">
      <c r="A17288" s="1"/>
      <c r="B17288" s="2"/>
      <c r="BJ17288" s="3"/>
      <c r="BL17288" s="3"/>
      <c r="BN17288" s="3"/>
      <c r="BP17288" s="3"/>
    </row>
    <row r="17289" spans="1:68" x14ac:dyDescent="0.25">
      <c r="A17289" s="1"/>
      <c r="B17289" s="2"/>
      <c r="BJ17289" s="3"/>
      <c r="BL17289" s="3"/>
      <c r="BN17289" s="3"/>
      <c r="BP17289" s="3"/>
    </row>
    <row r="17290" spans="1:68" x14ac:dyDescent="0.25">
      <c r="A17290" s="1"/>
      <c r="B17290" s="2"/>
      <c r="BJ17290" s="3"/>
      <c r="BL17290" s="3"/>
      <c r="BN17290" s="3"/>
      <c r="BP17290" s="3"/>
    </row>
    <row r="17291" spans="1:68" x14ac:dyDescent="0.25">
      <c r="A17291" s="1"/>
      <c r="B17291" s="2"/>
      <c r="BJ17291" s="3"/>
      <c r="BL17291" s="3"/>
      <c r="BN17291" s="3"/>
      <c r="BP17291" s="3"/>
    </row>
    <row r="17292" spans="1:68" x14ac:dyDescent="0.25">
      <c r="A17292" s="1"/>
      <c r="B17292" s="2"/>
      <c r="BJ17292" s="3"/>
      <c r="BL17292" s="3"/>
      <c r="BN17292" s="3"/>
      <c r="BP17292" s="3"/>
    </row>
    <row r="17293" spans="1:68" x14ac:dyDescent="0.25">
      <c r="A17293" s="1"/>
      <c r="B17293" s="2"/>
      <c r="BJ17293" s="3"/>
      <c r="BL17293" s="3"/>
      <c r="BN17293" s="3"/>
      <c r="BP17293" s="3"/>
    </row>
    <row r="17294" spans="1:68" x14ac:dyDescent="0.25">
      <c r="A17294" s="1"/>
      <c r="B17294" s="2"/>
      <c r="BJ17294" s="3"/>
      <c r="BL17294" s="3"/>
      <c r="BN17294" s="3"/>
      <c r="BP17294" s="3"/>
    </row>
    <row r="17295" spans="1:68" x14ac:dyDescent="0.25">
      <c r="A17295" s="1"/>
      <c r="B17295" s="2"/>
      <c r="BJ17295" s="3"/>
      <c r="BL17295" s="3"/>
      <c r="BN17295" s="3"/>
      <c r="BP17295" s="3"/>
    </row>
    <row r="17296" spans="1:68" x14ac:dyDescent="0.25">
      <c r="A17296" s="1"/>
      <c r="B17296" s="2"/>
      <c r="BJ17296" s="3"/>
      <c r="BL17296" s="3"/>
      <c r="BN17296" s="3"/>
      <c r="BP17296" s="3"/>
    </row>
    <row r="17297" spans="1:68" x14ac:dyDescent="0.25">
      <c r="A17297" s="1"/>
      <c r="B17297" s="2"/>
      <c r="BJ17297" s="3"/>
      <c r="BL17297" s="3"/>
      <c r="BN17297" s="3"/>
      <c r="BP17297" s="3"/>
    </row>
    <row r="17298" spans="1:68" x14ac:dyDescent="0.25">
      <c r="A17298" s="1"/>
      <c r="B17298" s="2"/>
      <c r="BJ17298" s="3"/>
      <c r="BL17298" s="3"/>
      <c r="BN17298" s="3"/>
      <c r="BP17298" s="3"/>
    </row>
    <row r="17299" spans="1:68" x14ac:dyDescent="0.25">
      <c r="A17299" s="1"/>
      <c r="B17299" s="2"/>
      <c r="BJ17299" s="3"/>
      <c r="BL17299" s="3"/>
      <c r="BN17299" s="3"/>
      <c r="BP17299" s="3"/>
    </row>
    <row r="17300" spans="1:68" x14ac:dyDescent="0.25">
      <c r="A17300" s="1"/>
      <c r="B17300" s="2"/>
      <c r="BJ17300" s="3"/>
      <c r="BL17300" s="3"/>
      <c r="BN17300" s="3"/>
      <c r="BP17300" s="3"/>
    </row>
    <row r="17301" spans="1:68" x14ac:dyDescent="0.25">
      <c r="A17301" s="1"/>
      <c r="B17301" s="2"/>
      <c r="BJ17301" s="3"/>
      <c r="BL17301" s="3"/>
      <c r="BN17301" s="3"/>
      <c r="BP17301" s="3"/>
    </row>
    <row r="17302" spans="1:68" x14ac:dyDescent="0.25">
      <c r="A17302" s="1"/>
      <c r="B17302" s="2"/>
      <c r="BJ17302" s="3"/>
      <c r="BL17302" s="3"/>
      <c r="BN17302" s="3"/>
      <c r="BP17302" s="3"/>
    </row>
    <row r="17303" spans="1:68" x14ac:dyDescent="0.25">
      <c r="A17303" s="1"/>
      <c r="B17303" s="2"/>
      <c r="BJ17303" s="3"/>
      <c r="BL17303" s="3"/>
      <c r="BN17303" s="3"/>
      <c r="BP17303" s="3"/>
    </row>
    <row r="17304" spans="1:68" x14ac:dyDescent="0.25">
      <c r="A17304" s="1"/>
      <c r="B17304" s="2"/>
      <c r="BJ17304" s="3"/>
      <c r="BL17304" s="3"/>
      <c r="BN17304" s="3"/>
      <c r="BP17304" s="3"/>
    </row>
    <row r="17305" spans="1:68" x14ac:dyDescent="0.25">
      <c r="A17305" s="1"/>
      <c r="B17305" s="2"/>
      <c r="BJ17305" s="3"/>
      <c r="BL17305" s="3"/>
      <c r="BN17305" s="3"/>
      <c r="BP17305" s="3"/>
    </row>
    <row r="17306" spans="1:68" x14ac:dyDescent="0.25">
      <c r="A17306" s="1"/>
      <c r="B17306" s="2"/>
      <c r="BJ17306" s="3"/>
      <c r="BL17306" s="3"/>
      <c r="BN17306" s="3"/>
      <c r="BP17306" s="3"/>
    </row>
    <row r="17307" spans="1:68" x14ac:dyDescent="0.25">
      <c r="A17307" s="1"/>
      <c r="B17307" s="2"/>
      <c r="BJ17307" s="3"/>
      <c r="BL17307" s="3"/>
      <c r="BN17307" s="3"/>
      <c r="BP17307" s="3"/>
    </row>
    <row r="17308" spans="1:68" x14ac:dyDescent="0.25">
      <c r="A17308" s="1"/>
      <c r="B17308" s="2"/>
      <c r="BJ17308" s="3"/>
      <c r="BL17308" s="3"/>
      <c r="BN17308" s="3"/>
      <c r="BP17308" s="3"/>
    </row>
    <row r="17309" spans="1:68" x14ac:dyDescent="0.25">
      <c r="A17309" s="1"/>
      <c r="B17309" s="2"/>
      <c r="BJ17309" s="3"/>
      <c r="BL17309" s="3"/>
      <c r="BN17309" s="3"/>
      <c r="BP17309" s="3"/>
    </row>
    <row r="17310" spans="1:68" x14ac:dyDescent="0.25">
      <c r="A17310" s="1"/>
      <c r="B17310" s="2"/>
      <c r="BJ17310" s="3"/>
      <c r="BL17310" s="3"/>
      <c r="BN17310" s="3"/>
      <c r="BP17310" s="3"/>
    </row>
    <row r="17311" spans="1:68" x14ac:dyDescent="0.25">
      <c r="A17311" s="1"/>
      <c r="B17311" s="2"/>
      <c r="BJ17311" s="3"/>
      <c r="BL17311" s="3"/>
      <c r="BN17311" s="3"/>
      <c r="BP17311" s="3"/>
    </row>
    <row r="17312" spans="1:68" x14ac:dyDescent="0.25">
      <c r="A17312" s="1"/>
      <c r="B17312" s="2"/>
      <c r="BJ17312" s="3"/>
      <c r="BL17312" s="3"/>
      <c r="BN17312" s="3"/>
      <c r="BP17312" s="3"/>
    </row>
    <row r="17313" spans="1:68" x14ac:dyDescent="0.25">
      <c r="A17313" s="1"/>
      <c r="B17313" s="2"/>
      <c r="BJ17313" s="3"/>
      <c r="BL17313" s="3"/>
      <c r="BN17313" s="3"/>
      <c r="BP17313" s="3"/>
    </row>
    <row r="17314" spans="1:68" x14ac:dyDescent="0.25">
      <c r="A17314" s="1"/>
      <c r="B17314" s="2"/>
      <c r="BJ17314" s="3"/>
      <c r="BL17314" s="3"/>
      <c r="BN17314" s="3"/>
      <c r="BP17314" s="3"/>
    </row>
    <row r="17315" spans="1:68" x14ac:dyDescent="0.25">
      <c r="A17315" s="1"/>
      <c r="B17315" s="2"/>
      <c r="BJ17315" s="3"/>
      <c r="BL17315" s="3"/>
      <c r="BN17315" s="3"/>
      <c r="BP17315" s="3"/>
    </row>
    <row r="17316" spans="1:68" x14ac:dyDescent="0.25">
      <c r="A17316" s="1"/>
      <c r="B17316" s="2"/>
      <c r="BJ17316" s="3"/>
      <c r="BL17316" s="3"/>
      <c r="BN17316" s="3"/>
      <c r="BP17316" s="3"/>
    </row>
    <row r="17317" spans="1:68" x14ac:dyDescent="0.25">
      <c r="A17317" s="1"/>
      <c r="B17317" s="2"/>
      <c r="BJ17317" s="3"/>
      <c r="BL17317" s="3"/>
      <c r="BN17317" s="3"/>
      <c r="BP17317" s="3"/>
    </row>
    <row r="17318" spans="1:68" x14ac:dyDescent="0.25">
      <c r="A17318" s="1"/>
      <c r="B17318" s="2"/>
      <c r="BJ17318" s="3"/>
      <c r="BL17318" s="3"/>
      <c r="BN17318" s="3"/>
      <c r="BP17318" s="3"/>
    </row>
    <row r="17319" spans="1:68" x14ac:dyDescent="0.25">
      <c r="A17319" s="1"/>
      <c r="B17319" s="2"/>
      <c r="BJ17319" s="3"/>
      <c r="BL17319" s="3"/>
      <c r="BN17319" s="3"/>
      <c r="BP17319" s="3"/>
    </row>
    <row r="17320" spans="1:68" x14ac:dyDescent="0.25">
      <c r="A17320" s="1"/>
      <c r="B17320" s="2"/>
      <c r="BJ17320" s="3"/>
      <c r="BL17320" s="3"/>
      <c r="BN17320" s="3"/>
      <c r="BP17320" s="3"/>
    </row>
    <row r="17321" spans="1:68" x14ac:dyDescent="0.25">
      <c r="A17321" s="1"/>
      <c r="B17321" s="2"/>
      <c r="BJ17321" s="3"/>
      <c r="BL17321" s="3"/>
      <c r="BN17321" s="3"/>
      <c r="BP17321" s="3"/>
    </row>
    <row r="17322" spans="1:68" x14ac:dyDescent="0.25">
      <c r="A17322" s="1"/>
      <c r="B17322" s="2"/>
      <c r="BJ17322" s="3"/>
      <c r="BL17322" s="3"/>
      <c r="BN17322" s="3"/>
      <c r="BP17322" s="3"/>
    </row>
    <row r="17323" spans="1:68" x14ac:dyDescent="0.25">
      <c r="A17323" s="1"/>
      <c r="B17323" s="2"/>
      <c r="BJ17323" s="3"/>
      <c r="BL17323" s="3"/>
      <c r="BN17323" s="3"/>
      <c r="BP17323" s="3"/>
    </row>
    <row r="17324" spans="1:68" x14ac:dyDescent="0.25">
      <c r="A17324" s="1"/>
      <c r="B17324" s="2"/>
      <c r="BJ17324" s="3"/>
      <c r="BL17324" s="3"/>
      <c r="BN17324" s="3"/>
      <c r="BP17324" s="3"/>
    </row>
    <row r="17325" spans="1:68" x14ac:dyDescent="0.25">
      <c r="A17325" s="1"/>
      <c r="B17325" s="2"/>
      <c r="BJ17325" s="3"/>
      <c r="BL17325" s="3"/>
      <c r="BN17325" s="3"/>
      <c r="BP17325" s="3"/>
    </row>
    <row r="17326" spans="1:68" x14ac:dyDescent="0.25">
      <c r="A17326" s="1"/>
      <c r="B17326" s="2"/>
      <c r="BJ17326" s="3"/>
      <c r="BL17326" s="3"/>
      <c r="BN17326" s="3"/>
      <c r="BP17326" s="3"/>
    </row>
    <row r="17327" spans="1:68" x14ac:dyDescent="0.25">
      <c r="A17327" s="1"/>
      <c r="B17327" s="2"/>
      <c r="BJ17327" s="3"/>
      <c r="BL17327" s="3"/>
      <c r="BN17327" s="3"/>
      <c r="BP17327" s="3"/>
    </row>
    <row r="17328" spans="1:68" x14ac:dyDescent="0.25">
      <c r="A17328" s="1"/>
      <c r="B17328" s="2"/>
      <c r="BJ17328" s="3"/>
      <c r="BL17328" s="3"/>
      <c r="BN17328" s="3"/>
      <c r="BP17328" s="3"/>
    </row>
    <row r="17329" spans="1:68" x14ac:dyDescent="0.25">
      <c r="A17329" s="1"/>
      <c r="B17329" s="2"/>
      <c r="BJ17329" s="3"/>
      <c r="BL17329" s="3"/>
      <c r="BN17329" s="3"/>
      <c r="BP17329" s="3"/>
    </row>
    <row r="17330" spans="1:68" x14ac:dyDescent="0.25">
      <c r="A17330" s="1"/>
      <c r="B17330" s="2"/>
      <c r="BJ17330" s="3"/>
      <c r="BL17330" s="3"/>
      <c r="BN17330" s="3"/>
      <c r="BP17330" s="3"/>
    </row>
    <row r="17331" spans="1:68" x14ac:dyDescent="0.25">
      <c r="A17331" s="1"/>
      <c r="B17331" s="2"/>
      <c r="BJ17331" s="3"/>
      <c r="BL17331" s="3"/>
      <c r="BN17331" s="3"/>
      <c r="BP17331" s="3"/>
    </row>
    <row r="17332" spans="1:68" x14ac:dyDescent="0.25">
      <c r="A17332" s="1"/>
      <c r="B17332" s="2"/>
      <c r="BJ17332" s="3"/>
      <c r="BL17332" s="3"/>
      <c r="BN17332" s="3"/>
      <c r="BP17332" s="3"/>
    </row>
    <row r="17333" spans="1:68" x14ac:dyDescent="0.25">
      <c r="A17333" s="1"/>
      <c r="B17333" s="2"/>
      <c r="BJ17333" s="3"/>
      <c r="BL17333" s="3"/>
      <c r="BN17333" s="3"/>
      <c r="BP17333" s="3"/>
    </row>
    <row r="17334" spans="1:68" x14ac:dyDescent="0.25">
      <c r="A17334" s="1"/>
      <c r="B17334" s="2"/>
      <c r="BJ17334" s="3"/>
      <c r="BL17334" s="3"/>
      <c r="BN17334" s="3"/>
      <c r="BP17334" s="3"/>
    </row>
    <row r="17335" spans="1:68" x14ac:dyDescent="0.25">
      <c r="A17335" s="1"/>
      <c r="B17335" s="2"/>
      <c r="BJ17335" s="3"/>
      <c r="BL17335" s="3"/>
      <c r="BN17335" s="3"/>
      <c r="BP17335" s="3"/>
    </row>
    <row r="17336" spans="1:68" x14ac:dyDescent="0.25">
      <c r="A17336" s="1"/>
      <c r="B17336" s="2"/>
      <c r="BJ17336" s="3"/>
      <c r="BL17336" s="3"/>
      <c r="BN17336" s="3"/>
      <c r="BP17336" s="3"/>
    </row>
    <row r="17337" spans="1:68" x14ac:dyDescent="0.25">
      <c r="A17337" s="1"/>
      <c r="B17337" s="2"/>
      <c r="BJ17337" s="3"/>
      <c r="BL17337" s="3"/>
      <c r="BN17337" s="3"/>
      <c r="BP17337" s="3"/>
    </row>
    <row r="17338" spans="1:68" x14ac:dyDescent="0.25">
      <c r="A17338" s="1"/>
      <c r="B17338" s="2"/>
      <c r="BJ17338" s="3"/>
      <c r="BL17338" s="3"/>
      <c r="BN17338" s="3"/>
      <c r="BP17338" s="3"/>
    </row>
    <row r="17339" spans="1:68" x14ac:dyDescent="0.25">
      <c r="A17339" s="1"/>
      <c r="B17339" s="2"/>
      <c r="BJ17339" s="3"/>
      <c r="BL17339" s="3"/>
      <c r="BN17339" s="3"/>
      <c r="BP17339" s="3"/>
    </row>
    <row r="17340" spans="1:68" x14ac:dyDescent="0.25">
      <c r="A17340" s="1"/>
      <c r="B17340" s="2"/>
      <c r="BJ17340" s="3"/>
      <c r="BL17340" s="3"/>
      <c r="BN17340" s="3"/>
      <c r="BP17340" s="3"/>
    </row>
    <row r="17341" spans="1:68" x14ac:dyDescent="0.25">
      <c r="A17341" s="1"/>
      <c r="B17341" s="2"/>
      <c r="BJ17341" s="3"/>
      <c r="BL17341" s="3"/>
      <c r="BN17341" s="3"/>
      <c r="BP17341" s="3"/>
    </row>
    <row r="17342" spans="1:68" x14ac:dyDescent="0.25">
      <c r="A17342" s="1"/>
      <c r="B17342" s="2"/>
      <c r="BJ17342" s="3"/>
      <c r="BL17342" s="3"/>
      <c r="BN17342" s="3"/>
      <c r="BP17342" s="3"/>
    </row>
    <row r="17343" spans="1:68" x14ac:dyDescent="0.25">
      <c r="A17343" s="1"/>
      <c r="B17343" s="2"/>
      <c r="BJ17343" s="3"/>
      <c r="BL17343" s="3"/>
      <c r="BN17343" s="3"/>
      <c r="BP17343" s="3"/>
    </row>
    <row r="17344" spans="1:68" x14ac:dyDescent="0.25">
      <c r="A17344" s="1"/>
      <c r="B17344" s="2"/>
      <c r="BJ17344" s="3"/>
      <c r="BL17344" s="3"/>
      <c r="BN17344" s="3"/>
      <c r="BP17344" s="3"/>
    </row>
    <row r="17345" spans="1:68" x14ac:dyDescent="0.25">
      <c r="A17345" s="1"/>
      <c r="B17345" s="2"/>
      <c r="BJ17345" s="3"/>
      <c r="BL17345" s="3"/>
      <c r="BN17345" s="3"/>
      <c r="BP17345" s="3"/>
    </row>
    <row r="17346" spans="1:68" x14ac:dyDescent="0.25">
      <c r="A17346" s="1"/>
      <c r="B17346" s="2"/>
      <c r="BJ17346" s="3"/>
      <c r="BL17346" s="3"/>
      <c r="BN17346" s="3"/>
      <c r="BP17346" s="3"/>
    </row>
    <row r="17347" spans="1:68" x14ac:dyDescent="0.25">
      <c r="A17347" s="1"/>
      <c r="B17347" s="2"/>
      <c r="BJ17347" s="3"/>
      <c r="BL17347" s="3"/>
      <c r="BN17347" s="3"/>
      <c r="BP17347" s="3"/>
    </row>
    <row r="17348" spans="1:68" x14ac:dyDescent="0.25">
      <c r="A17348" s="1"/>
      <c r="B17348" s="2"/>
      <c r="BJ17348" s="3"/>
      <c r="BL17348" s="3"/>
      <c r="BN17348" s="3"/>
      <c r="BP17348" s="3"/>
    </row>
    <row r="17349" spans="1:68" x14ac:dyDescent="0.25">
      <c r="A17349" s="1"/>
      <c r="B17349" s="2"/>
      <c r="BJ17349" s="3"/>
      <c r="BL17349" s="3"/>
      <c r="BN17349" s="3"/>
      <c r="BP17349" s="3"/>
    </row>
    <row r="17350" spans="1:68" x14ac:dyDescent="0.25">
      <c r="A17350" s="1"/>
      <c r="B17350" s="2"/>
      <c r="BJ17350" s="3"/>
      <c r="BL17350" s="3"/>
      <c r="BN17350" s="3"/>
      <c r="BP17350" s="3"/>
    </row>
    <row r="17351" spans="1:68" x14ac:dyDescent="0.25">
      <c r="A17351" s="1"/>
      <c r="B17351" s="2"/>
      <c r="BJ17351" s="3"/>
      <c r="BL17351" s="3"/>
      <c r="BN17351" s="3"/>
      <c r="BP17351" s="3"/>
    </row>
    <row r="17352" spans="1:68" x14ac:dyDescent="0.25">
      <c r="A17352" s="1"/>
      <c r="B17352" s="2"/>
      <c r="BJ17352" s="3"/>
      <c r="BL17352" s="3"/>
      <c r="BN17352" s="3"/>
      <c r="BP17352" s="3"/>
    </row>
    <row r="17353" spans="1:68" x14ac:dyDescent="0.25">
      <c r="A17353" s="1"/>
      <c r="B17353" s="2"/>
      <c r="BJ17353" s="3"/>
      <c r="BL17353" s="3"/>
      <c r="BN17353" s="3"/>
      <c r="BP17353" s="3"/>
    </row>
    <row r="17354" spans="1:68" x14ac:dyDescent="0.25">
      <c r="A17354" s="1"/>
      <c r="B17354" s="2"/>
      <c r="BJ17354" s="3"/>
      <c r="BL17354" s="3"/>
      <c r="BN17354" s="3"/>
      <c r="BP17354" s="3"/>
    </row>
    <row r="17355" spans="1:68" x14ac:dyDescent="0.25">
      <c r="A17355" s="1"/>
      <c r="B17355" s="2"/>
      <c r="BJ17355" s="3"/>
      <c r="BL17355" s="3"/>
      <c r="BN17355" s="3"/>
      <c r="BP17355" s="3"/>
    </row>
    <row r="17356" spans="1:68" x14ac:dyDescent="0.25">
      <c r="A17356" s="1"/>
      <c r="B17356" s="2"/>
      <c r="BJ17356" s="3"/>
      <c r="BL17356" s="3"/>
      <c r="BN17356" s="3"/>
      <c r="BP17356" s="3"/>
    </row>
    <row r="17357" spans="1:68" x14ac:dyDescent="0.25">
      <c r="A17357" s="1"/>
      <c r="B17357" s="2"/>
      <c r="BJ17357" s="3"/>
      <c r="BL17357" s="3"/>
      <c r="BN17357" s="3"/>
      <c r="BP17357" s="3"/>
    </row>
    <row r="17358" spans="1:68" x14ac:dyDescent="0.25">
      <c r="A17358" s="1"/>
      <c r="B17358" s="2"/>
      <c r="BJ17358" s="3"/>
      <c r="BL17358" s="3"/>
      <c r="BN17358" s="3"/>
      <c r="BP17358" s="3"/>
    </row>
    <row r="17359" spans="1:68" x14ac:dyDescent="0.25">
      <c r="A17359" s="1"/>
      <c r="B17359" s="2"/>
      <c r="BJ17359" s="3"/>
      <c r="BL17359" s="3"/>
      <c r="BN17359" s="3"/>
      <c r="BP17359" s="3"/>
    </row>
    <row r="17360" spans="1:68" x14ac:dyDescent="0.25">
      <c r="A17360" s="1"/>
      <c r="B17360" s="2"/>
      <c r="BJ17360" s="3"/>
      <c r="BL17360" s="3"/>
      <c r="BN17360" s="3"/>
      <c r="BP17360" s="3"/>
    </row>
    <row r="17361" spans="1:68" x14ac:dyDescent="0.25">
      <c r="A17361" s="1"/>
      <c r="B17361" s="2"/>
      <c r="BJ17361" s="3"/>
      <c r="BL17361" s="3"/>
      <c r="BN17361" s="3"/>
      <c r="BP17361" s="3"/>
    </row>
    <row r="17362" spans="1:68" x14ac:dyDescent="0.25">
      <c r="A17362" s="1"/>
      <c r="B17362" s="2"/>
      <c r="BJ17362" s="3"/>
      <c r="BL17362" s="3"/>
      <c r="BN17362" s="3"/>
      <c r="BP17362" s="3"/>
    </row>
    <row r="17363" spans="1:68" x14ac:dyDescent="0.25">
      <c r="A17363" s="1"/>
      <c r="B17363" s="2"/>
      <c r="BJ17363" s="3"/>
      <c r="BL17363" s="3"/>
      <c r="BN17363" s="3"/>
      <c r="BP17363" s="3"/>
    </row>
    <row r="17364" spans="1:68" x14ac:dyDescent="0.25">
      <c r="A17364" s="1"/>
      <c r="B17364" s="2"/>
      <c r="BJ17364" s="3"/>
      <c r="BL17364" s="3"/>
      <c r="BN17364" s="3"/>
      <c r="BP17364" s="3"/>
    </row>
    <row r="17365" spans="1:68" x14ac:dyDescent="0.25">
      <c r="A17365" s="1"/>
      <c r="B17365" s="2"/>
      <c r="BJ17365" s="3"/>
      <c r="BL17365" s="3"/>
      <c r="BN17365" s="3"/>
      <c r="BP17365" s="3"/>
    </row>
    <row r="17366" spans="1:68" x14ac:dyDescent="0.25">
      <c r="A17366" s="1"/>
      <c r="B17366" s="2"/>
      <c r="BJ17366" s="3"/>
      <c r="BL17366" s="3"/>
      <c r="BN17366" s="3"/>
      <c r="BP17366" s="3"/>
    </row>
    <row r="17367" spans="1:68" x14ac:dyDescent="0.25">
      <c r="A17367" s="1"/>
      <c r="B17367" s="2"/>
      <c r="BJ17367" s="3"/>
      <c r="BL17367" s="3"/>
      <c r="BN17367" s="3"/>
      <c r="BP17367" s="3"/>
    </row>
    <row r="17368" spans="1:68" x14ac:dyDescent="0.25">
      <c r="A17368" s="1"/>
      <c r="B17368" s="2"/>
      <c r="BJ17368" s="3"/>
      <c r="BL17368" s="3"/>
      <c r="BN17368" s="3"/>
      <c r="BP17368" s="3"/>
    </row>
    <row r="17369" spans="1:68" x14ac:dyDescent="0.25">
      <c r="A17369" s="1"/>
      <c r="B17369" s="2"/>
      <c r="BJ17369" s="3"/>
      <c r="BL17369" s="3"/>
      <c r="BN17369" s="3"/>
      <c r="BP17369" s="3"/>
    </row>
    <row r="17370" spans="1:68" x14ac:dyDescent="0.25">
      <c r="A17370" s="1"/>
      <c r="B17370" s="2"/>
      <c r="BJ17370" s="3"/>
      <c r="BL17370" s="3"/>
      <c r="BN17370" s="3"/>
      <c r="BP17370" s="3"/>
    </row>
    <row r="17371" spans="1:68" x14ac:dyDescent="0.25">
      <c r="A17371" s="1"/>
      <c r="B17371" s="2"/>
      <c r="BJ17371" s="3"/>
      <c r="BL17371" s="3"/>
      <c r="BN17371" s="3"/>
      <c r="BP17371" s="3"/>
    </row>
    <row r="17372" spans="1:68" x14ac:dyDescent="0.25">
      <c r="A17372" s="1"/>
      <c r="B17372" s="2"/>
      <c r="BJ17372" s="3"/>
      <c r="BL17372" s="3"/>
      <c r="BN17372" s="3"/>
      <c r="BP17372" s="3"/>
    </row>
    <row r="17373" spans="1:68" x14ac:dyDescent="0.25">
      <c r="A17373" s="1"/>
      <c r="B17373" s="2"/>
      <c r="BJ17373" s="3"/>
      <c r="BL17373" s="3"/>
      <c r="BN17373" s="3"/>
      <c r="BP17373" s="3"/>
    </row>
    <row r="17374" spans="1:68" x14ac:dyDescent="0.25">
      <c r="A17374" s="1"/>
      <c r="B17374" s="2"/>
      <c r="BJ17374" s="3"/>
      <c r="BL17374" s="3"/>
      <c r="BN17374" s="3"/>
      <c r="BP17374" s="3"/>
    </row>
    <row r="17375" spans="1:68" x14ac:dyDescent="0.25">
      <c r="A17375" s="1"/>
      <c r="B17375" s="2"/>
      <c r="BJ17375" s="3"/>
      <c r="BL17375" s="3"/>
      <c r="BN17375" s="3"/>
      <c r="BP17375" s="3"/>
    </row>
    <row r="17376" spans="1:68" x14ac:dyDescent="0.25">
      <c r="A17376" s="1"/>
      <c r="B17376" s="2"/>
      <c r="BJ17376" s="3"/>
      <c r="BL17376" s="3"/>
      <c r="BN17376" s="3"/>
      <c r="BP17376" s="3"/>
    </row>
    <row r="17377" spans="1:68" x14ac:dyDescent="0.25">
      <c r="A17377" s="1"/>
      <c r="B17377" s="2"/>
      <c r="BJ17377" s="3"/>
      <c r="BL17377" s="3"/>
      <c r="BN17377" s="3"/>
      <c r="BP17377" s="3"/>
    </row>
    <row r="17378" spans="1:68" x14ac:dyDescent="0.25">
      <c r="A17378" s="1"/>
      <c r="B17378" s="2"/>
      <c r="BJ17378" s="3"/>
      <c r="BL17378" s="3"/>
      <c r="BN17378" s="3"/>
      <c r="BP17378" s="3"/>
    </row>
    <row r="17379" spans="1:68" x14ac:dyDescent="0.25">
      <c r="A17379" s="1"/>
      <c r="B17379" s="2"/>
      <c r="BJ17379" s="3"/>
      <c r="BL17379" s="3"/>
      <c r="BN17379" s="3"/>
      <c r="BP17379" s="3"/>
    </row>
    <row r="17380" spans="1:68" x14ac:dyDescent="0.25">
      <c r="A17380" s="1"/>
      <c r="B17380" s="2"/>
      <c r="BJ17380" s="3"/>
      <c r="BL17380" s="3"/>
      <c r="BN17380" s="3"/>
      <c r="BP17380" s="3"/>
    </row>
    <row r="17381" spans="1:68" x14ac:dyDescent="0.25">
      <c r="A17381" s="1"/>
      <c r="B17381" s="2"/>
      <c r="BJ17381" s="3"/>
      <c r="BL17381" s="3"/>
      <c r="BN17381" s="3"/>
      <c r="BP17381" s="3"/>
    </row>
    <row r="17382" spans="1:68" x14ac:dyDescent="0.25">
      <c r="A17382" s="1"/>
      <c r="B17382" s="2"/>
      <c r="BJ17382" s="3"/>
      <c r="BL17382" s="3"/>
      <c r="BN17382" s="3"/>
      <c r="BP17382" s="3"/>
    </row>
    <row r="17383" spans="1:68" x14ac:dyDescent="0.25">
      <c r="A17383" s="1"/>
      <c r="B17383" s="2"/>
      <c r="BJ17383" s="3"/>
      <c r="BL17383" s="3"/>
      <c r="BN17383" s="3"/>
      <c r="BP17383" s="3"/>
    </row>
    <row r="17384" spans="1:68" x14ac:dyDescent="0.25">
      <c r="A17384" s="1"/>
      <c r="B17384" s="2"/>
      <c r="BJ17384" s="3"/>
      <c r="BL17384" s="3"/>
      <c r="BN17384" s="3"/>
      <c r="BP17384" s="3"/>
    </row>
    <row r="17385" spans="1:68" x14ac:dyDescent="0.25">
      <c r="A17385" s="1"/>
      <c r="B17385" s="2"/>
      <c r="BJ17385" s="3"/>
      <c r="BL17385" s="3"/>
      <c r="BN17385" s="3"/>
      <c r="BP17385" s="3"/>
    </row>
    <row r="17386" spans="1:68" x14ac:dyDescent="0.25">
      <c r="A17386" s="1"/>
      <c r="B17386" s="2"/>
      <c r="BJ17386" s="3"/>
      <c r="BL17386" s="3"/>
      <c r="BN17386" s="3"/>
      <c r="BP17386" s="3"/>
    </row>
    <row r="17387" spans="1:68" x14ac:dyDescent="0.25">
      <c r="A17387" s="1"/>
      <c r="B17387" s="2"/>
      <c r="BJ17387" s="3"/>
      <c r="BL17387" s="3"/>
      <c r="BN17387" s="3"/>
      <c r="BP17387" s="3"/>
    </row>
    <row r="17388" spans="1:68" x14ac:dyDescent="0.25">
      <c r="A17388" s="1"/>
      <c r="B17388" s="2"/>
      <c r="BJ17388" s="3"/>
      <c r="BL17388" s="3"/>
      <c r="BN17388" s="3"/>
      <c r="BP17388" s="3"/>
    </row>
    <row r="17389" spans="1:68" x14ac:dyDescent="0.25">
      <c r="A17389" s="1"/>
      <c r="B17389" s="2"/>
      <c r="BJ17389" s="3"/>
      <c r="BL17389" s="3"/>
      <c r="BN17389" s="3"/>
      <c r="BP17389" s="3"/>
    </row>
    <row r="17390" spans="1:68" x14ac:dyDescent="0.25">
      <c r="A17390" s="1"/>
      <c r="B17390" s="2"/>
      <c r="BJ17390" s="3"/>
      <c r="BL17390" s="3"/>
      <c r="BN17390" s="3"/>
      <c r="BP17390" s="3"/>
    </row>
    <row r="17391" spans="1:68" x14ac:dyDescent="0.25">
      <c r="A17391" s="1"/>
      <c r="B17391" s="2"/>
      <c r="BJ17391" s="3"/>
      <c r="BL17391" s="3"/>
      <c r="BN17391" s="3"/>
      <c r="BP17391" s="3"/>
    </row>
    <row r="17392" spans="1:68" x14ac:dyDescent="0.25">
      <c r="A17392" s="1"/>
      <c r="B17392" s="2"/>
      <c r="BJ17392" s="3"/>
      <c r="BL17392" s="3"/>
      <c r="BN17392" s="3"/>
      <c r="BP17392" s="3"/>
    </row>
    <row r="17393" spans="1:68" x14ac:dyDescent="0.25">
      <c r="A17393" s="1"/>
      <c r="B17393" s="2"/>
      <c r="BJ17393" s="3"/>
      <c r="BL17393" s="3"/>
      <c r="BN17393" s="3"/>
      <c r="BP17393" s="3"/>
    </row>
    <row r="17394" spans="1:68" x14ac:dyDescent="0.25">
      <c r="A17394" s="1"/>
      <c r="B17394" s="2"/>
      <c r="BJ17394" s="3"/>
      <c r="BL17394" s="3"/>
      <c r="BN17394" s="3"/>
      <c r="BP17394" s="3"/>
    </row>
    <row r="17395" spans="1:68" x14ac:dyDescent="0.25">
      <c r="A17395" s="1"/>
      <c r="B17395" s="2"/>
      <c r="BJ17395" s="3"/>
      <c r="BL17395" s="3"/>
      <c r="BN17395" s="3"/>
      <c r="BP17395" s="3"/>
    </row>
    <row r="17396" spans="1:68" x14ac:dyDescent="0.25">
      <c r="A17396" s="1"/>
      <c r="B17396" s="2"/>
      <c r="BJ17396" s="3"/>
      <c r="BL17396" s="3"/>
      <c r="BN17396" s="3"/>
      <c r="BP17396" s="3"/>
    </row>
    <row r="17397" spans="1:68" x14ac:dyDescent="0.25">
      <c r="A17397" s="1"/>
      <c r="B17397" s="2"/>
      <c r="BJ17397" s="3"/>
      <c r="BL17397" s="3"/>
      <c r="BN17397" s="3"/>
      <c r="BP17397" s="3"/>
    </row>
    <row r="17398" spans="1:68" x14ac:dyDescent="0.25">
      <c r="A17398" s="1"/>
      <c r="B17398" s="2"/>
      <c r="BJ17398" s="3"/>
      <c r="BL17398" s="3"/>
      <c r="BN17398" s="3"/>
      <c r="BP17398" s="3"/>
    </row>
    <row r="17399" spans="1:68" x14ac:dyDescent="0.25">
      <c r="A17399" s="1"/>
      <c r="B17399" s="2"/>
      <c r="BJ17399" s="3"/>
      <c r="BL17399" s="3"/>
      <c r="BN17399" s="3"/>
      <c r="BP17399" s="3"/>
    </row>
    <row r="17400" spans="1:68" x14ac:dyDescent="0.25">
      <c r="A17400" s="1"/>
      <c r="B17400" s="2"/>
      <c r="BJ17400" s="3"/>
      <c r="BL17400" s="3"/>
      <c r="BN17400" s="3"/>
      <c r="BP17400" s="3"/>
    </row>
    <row r="17401" spans="1:68" x14ac:dyDescent="0.25">
      <c r="A17401" s="1"/>
      <c r="B17401" s="2"/>
      <c r="BJ17401" s="3"/>
      <c r="BL17401" s="3"/>
      <c r="BN17401" s="3"/>
      <c r="BP17401" s="3"/>
    </row>
    <row r="17402" spans="1:68" x14ac:dyDescent="0.25">
      <c r="A17402" s="1"/>
      <c r="B17402" s="2"/>
      <c r="BJ17402" s="3"/>
      <c r="BL17402" s="3"/>
      <c r="BN17402" s="3"/>
      <c r="BP17402" s="3"/>
    </row>
    <row r="17403" spans="1:68" x14ac:dyDescent="0.25">
      <c r="A17403" s="1"/>
      <c r="B17403" s="2"/>
      <c r="BJ17403" s="3"/>
      <c r="BL17403" s="3"/>
      <c r="BN17403" s="3"/>
      <c r="BP17403" s="3"/>
    </row>
    <row r="17404" spans="1:68" x14ac:dyDescent="0.25">
      <c r="A17404" s="1"/>
      <c r="B17404" s="2"/>
      <c r="BJ17404" s="3"/>
      <c r="BL17404" s="3"/>
      <c r="BN17404" s="3"/>
      <c r="BP17404" s="3"/>
    </row>
    <row r="17405" spans="1:68" x14ac:dyDescent="0.25">
      <c r="A17405" s="1"/>
      <c r="B17405" s="2"/>
      <c r="BJ17405" s="3"/>
      <c r="BL17405" s="3"/>
      <c r="BN17405" s="3"/>
      <c r="BP17405" s="3"/>
    </row>
    <row r="17406" spans="1:68" x14ac:dyDescent="0.25">
      <c r="A17406" s="1"/>
      <c r="B17406" s="2"/>
      <c r="BJ17406" s="3"/>
      <c r="BL17406" s="3"/>
      <c r="BN17406" s="3"/>
      <c r="BP17406" s="3"/>
    </row>
    <row r="17407" spans="1:68" x14ac:dyDescent="0.25">
      <c r="A17407" s="1"/>
      <c r="B17407" s="2"/>
      <c r="BJ17407" s="3"/>
      <c r="BL17407" s="3"/>
      <c r="BN17407" s="3"/>
      <c r="BP17407" s="3"/>
    </row>
    <row r="17408" spans="1:68" x14ac:dyDescent="0.25">
      <c r="A17408" s="1"/>
      <c r="B17408" s="2"/>
      <c r="BJ17408" s="3"/>
      <c r="BL17408" s="3"/>
      <c r="BN17408" s="3"/>
      <c r="BP17408" s="3"/>
    </row>
    <row r="17409" spans="1:68" x14ac:dyDescent="0.25">
      <c r="A17409" s="1"/>
      <c r="B17409" s="2"/>
      <c r="BJ17409" s="3"/>
      <c r="BL17409" s="3"/>
      <c r="BN17409" s="3"/>
      <c r="BP17409" s="3"/>
    </row>
    <row r="17410" spans="1:68" x14ac:dyDescent="0.25">
      <c r="A17410" s="1"/>
      <c r="B17410" s="2"/>
      <c r="BJ17410" s="3"/>
      <c r="BL17410" s="3"/>
      <c r="BN17410" s="3"/>
      <c r="BP17410" s="3"/>
    </row>
    <row r="17411" spans="1:68" x14ac:dyDescent="0.25">
      <c r="A17411" s="1"/>
      <c r="B17411" s="2"/>
      <c r="BJ17411" s="3"/>
      <c r="BL17411" s="3"/>
      <c r="BN17411" s="3"/>
      <c r="BP17411" s="3"/>
    </row>
    <row r="17412" spans="1:68" x14ac:dyDescent="0.25">
      <c r="A17412" s="1"/>
      <c r="B17412" s="2"/>
      <c r="BJ17412" s="3"/>
      <c r="BL17412" s="3"/>
      <c r="BN17412" s="3"/>
      <c r="BP17412" s="3"/>
    </row>
    <row r="17413" spans="1:68" x14ac:dyDescent="0.25">
      <c r="A17413" s="1"/>
      <c r="B17413" s="2"/>
      <c r="BJ17413" s="3"/>
      <c r="BL17413" s="3"/>
      <c r="BN17413" s="3"/>
      <c r="BP17413" s="3"/>
    </row>
    <row r="17414" spans="1:68" x14ac:dyDescent="0.25">
      <c r="A17414" s="1"/>
      <c r="B17414" s="2"/>
      <c r="BJ17414" s="3"/>
      <c r="BL17414" s="3"/>
      <c r="BN17414" s="3"/>
      <c r="BP17414" s="3"/>
    </row>
    <row r="17415" spans="1:68" x14ac:dyDescent="0.25">
      <c r="A17415" s="1"/>
      <c r="B17415" s="2"/>
      <c r="BJ17415" s="3"/>
      <c r="BL17415" s="3"/>
      <c r="BN17415" s="3"/>
      <c r="BP17415" s="3"/>
    </row>
    <row r="17416" spans="1:68" x14ac:dyDescent="0.25">
      <c r="A17416" s="1"/>
      <c r="B17416" s="2"/>
      <c r="BJ17416" s="3"/>
      <c r="BL17416" s="3"/>
      <c r="BN17416" s="3"/>
      <c r="BP17416" s="3"/>
    </row>
    <row r="17417" spans="1:68" x14ac:dyDescent="0.25">
      <c r="A17417" s="1"/>
      <c r="B17417" s="2"/>
      <c r="BJ17417" s="3"/>
      <c r="BL17417" s="3"/>
      <c r="BN17417" s="3"/>
      <c r="BP17417" s="3"/>
    </row>
    <row r="17418" spans="1:68" x14ac:dyDescent="0.25">
      <c r="A17418" s="1"/>
      <c r="B17418" s="2"/>
      <c r="BJ17418" s="3"/>
      <c r="BL17418" s="3"/>
      <c r="BN17418" s="3"/>
      <c r="BP17418" s="3"/>
    </row>
    <row r="17419" spans="1:68" x14ac:dyDescent="0.25">
      <c r="A17419" s="1"/>
      <c r="B17419" s="2"/>
      <c r="BJ17419" s="3"/>
      <c r="BL17419" s="3"/>
      <c r="BN17419" s="3"/>
      <c r="BP17419" s="3"/>
    </row>
    <row r="17420" spans="1:68" x14ac:dyDescent="0.25">
      <c r="A17420" s="1"/>
      <c r="B17420" s="2"/>
      <c r="BJ17420" s="3"/>
      <c r="BL17420" s="3"/>
      <c r="BN17420" s="3"/>
      <c r="BP17420" s="3"/>
    </row>
    <row r="17421" spans="1:68" x14ac:dyDescent="0.25">
      <c r="A17421" s="1"/>
      <c r="B17421" s="2"/>
      <c r="BJ17421" s="3"/>
      <c r="BL17421" s="3"/>
      <c r="BN17421" s="3"/>
      <c r="BP17421" s="3"/>
    </row>
    <row r="17422" spans="1:68" x14ac:dyDescent="0.25">
      <c r="A17422" s="1"/>
      <c r="B17422" s="2"/>
      <c r="BJ17422" s="3"/>
      <c r="BL17422" s="3"/>
      <c r="BN17422" s="3"/>
      <c r="BP17422" s="3"/>
    </row>
    <row r="17423" spans="1:68" x14ac:dyDescent="0.25">
      <c r="A17423" s="1"/>
      <c r="B17423" s="2"/>
      <c r="BJ17423" s="3"/>
      <c r="BL17423" s="3"/>
      <c r="BN17423" s="3"/>
      <c r="BP17423" s="3"/>
    </row>
    <row r="17424" spans="1:68" x14ac:dyDescent="0.25">
      <c r="A17424" s="1"/>
      <c r="B17424" s="2"/>
      <c r="BJ17424" s="3"/>
      <c r="BL17424" s="3"/>
      <c r="BN17424" s="3"/>
      <c r="BP17424" s="3"/>
    </row>
    <row r="17425" spans="1:68" x14ac:dyDescent="0.25">
      <c r="A17425" s="1"/>
      <c r="B17425" s="2"/>
      <c r="BJ17425" s="3"/>
      <c r="BL17425" s="3"/>
      <c r="BN17425" s="3"/>
      <c r="BP17425" s="3"/>
    </row>
    <row r="17426" spans="1:68" x14ac:dyDescent="0.25">
      <c r="A17426" s="1"/>
      <c r="B17426" s="2"/>
      <c r="BJ17426" s="3"/>
      <c r="BL17426" s="3"/>
      <c r="BN17426" s="3"/>
      <c r="BP17426" s="3"/>
    </row>
    <row r="17427" spans="1:68" x14ac:dyDescent="0.25">
      <c r="A17427" s="1"/>
      <c r="B17427" s="2"/>
      <c r="BJ17427" s="3"/>
      <c r="BL17427" s="3"/>
      <c r="BN17427" s="3"/>
      <c r="BP17427" s="3"/>
    </row>
    <row r="17428" spans="1:68" x14ac:dyDescent="0.25">
      <c r="A17428" s="1"/>
      <c r="B17428" s="2"/>
      <c r="BJ17428" s="3"/>
      <c r="BL17428" s="3"/>
      <c r="BN17428" s="3"/>
      <c r="BP17428" s="3"/>
    </row>
    <row r="17429" spans="1:68" x14ac:dyDescent="0.25">
      <c r="A17429" s="1"/>
      <c r="B17429" s="2"/>
      <c r="BJ17429" s="3"/>
      <c r="BL17429" s="3"/>
      <c r="BN17429" s="3"/>
      <c r="BP17429" s="3"/>
    </row>
    <row r="17430" spans="1:68" x14ac:dyDescent="0.25">
      <c r="A17430" s="1"/>
      <c r="B17430" s="2"/>
      <c r="BJ17430" s="3"/>
      <c r="BL17430" s="3"/>
      <c r="BN17430" s="3"/>
      <c r="BP17430" s="3"/>
    </row>
    <row r="17431" spans="1:68" x14ac:dyDescent="0.25">
      <c r="A17431" s="1"/>
      <c r="B17431" s="2"/>
      <c r="BJ17431" s="3"/>
      <c r="BL17431" s="3"/>
      <c r="BN17431" s="3"/>
      <c r="BP17431" s="3"/>
    </row>
    <row r="17432" spans="1:68" x14ac:dyDescent="0.25">
      <c r="A17432" s="1"/>
      <c r="B17432" s="2"/>
      <c r="BJ17432" s="3"/>
      <c r="BL17432" s="3"/>
      <c r="BN17432" s="3"/>
      <c r="BP17432" s="3"/>
    </row>
    <row r="17433" spans="1:68" x14ac:dyDescent="0.25">
      <c r="A17433" s="1"/>
      <c r="B17433" s="2"/>
      <c r="BJ17433" s="3"/>
      <c r="BL17433" s="3"/>
      <c r="BN17433" s="3"/>
      <c r="BP17433" s="3"/>
    </row>
    <row r="17434" spans="1:68" x14ac:dyDescent="0.25">
      <c r="A17434" s="1"/>
      <c r="B17434" s="2"/>
      <c r="BJ17434" s="3"/>
      <c r="BL17434" s="3"/>
      <c r="BN17434" s="3"/>
      <c r="BP17434" s="3"/>
    </row>
    <row r="17435" spans="1:68" x14ac:dyDescent="0.25">
      <c r="A17435" s="1"/>
      <c r="B17435" s="2"/>
      <c r="BJ17435" s="3"/>
      <c r="BL17435" s="3"/>
      <c r="BN17435" s="3"/>
      <c r="BP17435" s="3"/>
    </row>
    <row r="17436" spans="1:68" x14ac:dyDescent="0.25">
      <c r="A17436" s="1"/>
      <c r="B17436" s="2"/>
      <c r="BJ17436" s="3"/>
      <c r="BL17436" s="3"/>
      <c r="BN17436" s="3"/>
      <c r="BP17436" s="3"/>
    </row>
    <row r="17437" spans="1:68" x14ac:dyDescent="0.25">
      <c r="A17437" s="1"/>
      <c r="B17437" s="2"/>
      <c r="BJ17437" s="3"/>
      <c r="BL17437" s="3"/>
      <c r="BN17437" s="3"/>
      <c r="BP17437" s="3"/>
    </row>
    <row r="17438" spans="1:68" x14ac:dyDescent="0.25">
      <c r="A17438" s="1"/>
      <c r="B17438" s="2"/>
      <c r="BJ17438" s="3"/>
      <c r="BL17438" s="3"/>
      <c r="BN17438" s="3"/>
      <c r="BP17438" s="3"/>
    </row>
    <row r="17439" spans="1:68" x14ac:dyDescent="0.25">
      <c r="A17439" s="1"/>
      <c r="B17439" s="2"/>
      <c r="BJ17439" s="3"/>
      <c r="BL17439" s="3"/>
      <c r="BN17439" s="3"/>
      <c r="BP17439" s="3"/>
    </row>
    <row r="17440" spans="1:68" x14ac:dyDescent="0.25">
      <c r="A17440" s="1"/>
      <c r="B17440" s="2"/>
      <c r="BJ17440" s="3"/>
      <c r="BL17440" s="3"/>
      <c r="BN17440" s="3"/>
      <c r="BP17440" s="3"/>
    </row>
    <row r="17441" spans="1:68" x14ac:dyDescent="0.25">
      <c r="A17441" s="1"/>
      <c r="B17441" s="2"/>
      <c r="BJ17441" s="3"/>
      <c r="BL17441" s="3"/>
      <c r="BN17441" s="3"/>
      <c r="BP17441" s="3"/>
    </row>
    <row r="17442" spans="1:68" x14ac:dyDescent="0.25">
      <c r="A17442" s="1"/>
      <c r="B17442" s="2"/>
      <c r="BJ17442" s="3"/>
      <c r="BL17442" s="3"/>
      <c r="BN17442" s="3"/>
      <c r="BP17442" s="3"/>
    </row>
    <row r="17443" spans="1:68" x14ac:dyDescent="0.25">
      <c r="A17443" s="1"/>
      <c r="B17443" s="2"/>
      <c r="BJ17443" s="3"/>
      <c r="BL17443" s="3"/>
      <c r="BN17443" s="3"/>
      <c r="BP17443" s="3"/>
    </row>
    <row r="17444" spans="1:68" x14ac:dyDescent="0.25">
      <c r="A17444" s="1"/>
      <c r="B17444" s="2"/>
      <c r="BJ17444" s="3"/>
      <c r="BL17444" s="3"/>
      <c r="BN17444" s="3"/>
      <c r="BP17444" s="3"/>
    </row>
    <row r="17445" spans="1:68" x14ac:dyDescent="0.25">
      <c r="A17445" s="1"/>
      <c r="B17445" s="2"/>
      <c r="BJ17445" s="3"/>
      <c r="BL17445" s="3"/>
      <c r="BN17445" s="3"/>
      <c r="BP17445" s="3"/>
    </row>
    <row r="17446" spans="1:68" x14ac:dyDescent="0.25">
      <c r="A17446" s="1"/>
      <c r="B17446" s="2"/>
      <c r="BJ17446" s="3"/>
      <c r="BL17446" s="3"/>
      <c r="BN17446" s="3"/>
      <c r="BP17446" s="3"/>
    </row>
    <row r="17447" spans="1:68" x14ac:dyDescent="0.25">
      <c r="A17447" s="1"/>
      <c r="B17447" s="2"/>
      <c r="BJ17447" s="3"/>
      <c r="BL17447" s="3"/>
      <c r="BN17447" s="3"/>
      <c r="BP17447" s="3"/>
    </row>
    <row r="17448" spans="1:68" x14ac:dyDescent="0.25">
      <c r="A17448" s="1"/>
      <c r="B17448" s="2"/>
      <c r="BJ17448" s="3"/>
      <c r="BL17448" s="3"/>
      <c r="BN17448" s="3"/>
      <c r="BP17448" s="3"/>
    </row>
    <row r="17449" spans="1:68" x14ac:dyDescent="0.25">
      <c r="A17449" s="1"/>
      <c r="B17449" s="2"/>
      <c r="BJ17449" s="3"/>
      <c r="BL17449" s="3"/>
      <c r="BN17449" s="3"/>
      <c r="BP17449" s="3"/>
    </row>
    <row r="17450" spans="1:68" x14ac:dyDescent="0.25">
      <c r="A17450" s="1"/>
      <c r="B17450" s="2"/>
      <c r="BJ17450" s="3"/>
      <c r="BL17450" s="3"/>
      <c r="BN17450" s="3"/>
      <c r="BP17450" s="3"/>
    </row>
    <row r="17451" spans="1:68" x14ac:dyDescent="0.25">
      <c r="A17451" s="1"/>
      <c r="B17451" s="2"/>
      <c r="BJ17451" s="3"/>
      <c r="BL17451" s="3"/>
      <c r="BN17451" s="3"/>
      <c r="BP17451" s="3"/>
    </row>
    <row r="17452" spans="1:68" x14ac:dyDescent="0.25">
      <c r="A17452" s="1"/>
      <c r="B17452" s="2"/>
      <c r="BJ17452" s="3"/>
      <c r="BL17452" s="3"/>
      <c r="BN17452" s="3"/>
      <c r="BP17452" s="3"/>
    </row>
    <row r="17453" spans="1:68" x14ac:dyDescent="0.25">
      <c r="A17453" s="1"/>
      <c r="B17453" s="2"/>
      <c r="BJ17453" s="3"/>
      <c r="BL17453" s="3"/>
      <c r="BN17453" s="3"/>
      <c r="BP17453" s="3"/>
    </row>
    <row r="17454" spans="1:68" x14ac:dyDescent="0.25">
      <c r="A17454" s="1"/>
      <c r="B17454" s="2"/>
      <c r="BJ17454" s="3"/>
      <c r="BL17454" s="3"/>
      <c r="BN17454" s="3"/>
      <c r="BP17454" s="3"/>
    </row>
    <row r="17455" spans="1:68" x14ac:dyDescent="0.25">
      <c r="A17455" s="1"/>
      <c r="B17455" s="2"/>
      <c r="BJ17455" s="3"/>
      <c r="BL17455" s="3"/>
      <c r="BN17455" s="3"/>
      <c r="BP17455" s="3"/>
    </row>
    <row r="17456" spans="1:68" x14ac:dyDescent="0.25">
      <c r="A17456" s="1"/>
      <c r="B17456" s="2"/>
      <c r="BJ17456" s="3"/>
      <c r="BL17456" s="3"/>
      <c r="BN17456" s="3"/>
      <c r="BP17456" s="3"/>
    </row>
    <row r="17457" spans="1:68" x14ac:dyDescent="0.25">
      <c r="A17457" s="1"/>
      <c r="B17457" s="2"/>
      <c r="BJ17457" s="3"/>
      <c r="BL17457" s="3"/>
      <c r="BN17457" s="3"/>
      <c r="BP17457" s="3"/>
    </row>
    <row r="17458" spans="1:68" x14ac:dyDescent="0.25">
      <c r="A17458" s="1"/>
      <c r="B17458" s="2"/>
      <c r="BJ17458" s="3"/>
      <c r="BL17458" s="3"/>
      <c r="BN17458" s="3"/>
      <c r="BP17458" s="3"/>
    </row>
    <row r="17459" spans="1:68" x14ac:dyDescent="0.25">
      <c r="A17459" s="1"/>
      <c r="B17459" s="2"/>
      <c r="BJ17459" s="3"/>
      <c r="BL17459" s="3"/>
      <c r="BN17459" s="3"/>
      <c r="BP17459" s="3"/>
    </row>
    <row r="17460" spans="1:68" x14ac:dyDescent="0.25">
      <c r="A17460" s="1"/>
      <c r="B17460" s="2"/>
      <c r="BJ17460" s="3"/>
      <c r="BL17460" s="3"/>
      <c r="BN17460" s="3"/>
      <c r="BP17460" s="3"/>
    </row>
    <row r="17461" spans="1:68" x14ac:dyDescent="0.25">
      <c r="A17461" s="1"/>
      <c r="B17461" s="2"/>
      <c r="BJ17461" s="3"/>
      <c r="BL17461" s="3"/>
      <c r="BN17461" s="3"/>
      <c r="BP17461" s="3"/>
    </row>
    <row r="17462" spans="1:68" x14ac:dyDescent="0.25">
      <c r="A17462" s="1"/>
      <c r="B17462" s="2"/>
      <c r="BJ17462" s="3"/>
      <c r="BL17462" s="3"/>
      <c r="BN17462" s="3"/>
      <c r="BP17462" s="3"/>
    </row>
    <row r="17463" spans="1:68" x14ac:dyDescent="0.25">
      <c r="A17463" s="1"/>
      <c r="B17463" s="2"/>
      <c r="BJ17463" s="3"/>
      <c r="BL17463" s="3"/>
      <c r="BN17463" s="3"/>
      <c r="BP17463" s="3"/>
    </row>
    <row r="17464" spans="1:68" x14ac:dyDescent="0.25">
      <c r="A17464" s="1"/>
      <c r="B17464" s="2"/>
      <c r="BJ17464" s="3"/>
      <c r="BL17464" s="3"/>
      <c r="BN17464" s="3"/>
      <c r="BP17464" s="3"/>
    </row>
    <row r="17465" spans="1:68" x14ac:dyDescent="0.25">
      <c r="A17465" s="1"/>
      <c r="B17465" s="2"/>
      <c r="BJ17465" s="3"/>
      <c r="BL17465" s="3"/>
      <c r="BN17465" s="3"/>
      <c r="BP17465" s="3"/>
    </row>
    <row r="17466" spans="1:68" x14ac:dyDescent="0.25">
      <c r="A17466" s="1"/>
      <c r="B17466" s="2"/>
      <c r="BJ17466" s="3"/>
      <c r="BL17466" s="3"/>
      <c r="BN17466" s="3"/>
      <c r="BP17466" s="3"/>
    </row>
    <row r="17467" spans="1:68" x14ac:dyDescent="0.25">
      <c r="A17467" s="1"/>
      <c r="B17467" s="2"/>
      <c r="BJ17467" s="3"/>
      <c r="BL17467" s="3"/>
      <c r="BN17467" s="3"/>
      <c r="BP17467" s="3"/>
    </row>
    <row r="17468" spans="1:68" x14ac:dyDescent="0.25">
      <c r="A17468" s="1"/>
      <c r="B17468" s="2"/>
      <c r="BJ17468" s="3"/>
      <c r="BL17468" s="3"/>
      <c r="BN17468" s="3"/>
      <c r="BP17468" s="3"/>
    </row>
    <row r="17469" spans="1:68" x14ac:dyDescent="0.25">
      <c r="A17469" s="1"/>
      <c r="B17469" s="2"/>
      <c r="BJ17469" s="3"/>
      <c r="BL17469" s="3"/>
      <c r="BN17469" s="3"/>
      <c r="BP17469" s="3"/>
    </row>
    <row r="17470" spans="1:68" x14ac:dyDescent="0.25">
      <c r="A17470" s="1"/>
      <c r="B17470" s="2"/>
      <c r="BJ17470" s="3"/>
      <c r="BL17470" s="3"/>
      <c r="BN17470" s="3"/>
      <c r="BP17470" s="3"/>
    </row>
    <row r="17471" spans="1:68" x14ac:dyDescent="0.25">
      <c r="A17471" s="1"/>
      <c r="B17471" s="2"/>
      <c r="BJ17471" s="3"/>
      <c r="BL17471" s="3"/>
      <c r="BN17471" s="3"/>
      <c r="BP17471" s="3"/>
    </row>
    <row r="17472" spans="1:68" x14ac:dyDescent="0.25">
      <c r="A17472" s="1"/>
      <c r="B17472" s="2"/>
      <c r="BJ17472" s="3"/>
      <c r="BL17472" s="3"/>
      <c r="BN17472" s="3"/>
      <c r="BP17472" s="3"/>
    </row>
    <row r="17473" spans="1:68" x14ac:dyDescent="0.25">
      <c r="A17473" s="1"/>
      <c r="B17473" s="2"/>
      <c r="BJ17473" s="3"/>
      <c r="BL17473" s="3"/>
      <c r="BN17473" s="3"/>
      <c r="BP17473" s="3"/>
    </row>
    <row r="17474" spans="1:68" x14ac:dyDescent="0.25">
      <c r="A17474" s="1"/>
      <c r="B17474" s="2"/>
      <c r="BJ17474" s="3"/>
      <c r="BL17474" s="3"/>
      <c r="BN17474" s="3"/>
      <c r="BP17474" s="3"/>
    </row>
    <row r="17475" spans="1:68" x14ac:dyDescent="0.25">
      <c r="A17475" s="1"/>
      <c r="B17475" s="2"/>
      <c r="BJ17475" s="3"/>
      <c r="BL17475" s="3"/>
      <c r="BN17475" s="3"/>
      <c r="BP17475" s="3"/>
    </row>
    <row r="17476" spans="1:68" x14ac:dyDescent="0.25">
      <c r="A17476" s="1"/>
      <c r="B17476" s="2"/>
      <c r="BJ17476" s="3"/>
      <c r="BL17476" s="3"/>
      <c r="BN17476" s="3"/>
      <c r="BP17476" s="3"/>
    </row>
    <row r="17477" spans="1:68" x14ac:dyDescent="0.25">
      <c r="A17477" s="1"/>
      <c r="B17477" s="2"/>
      <c r="BJ17477" s="3"/>
      <c r="BL17477" s="3"/>
      <c r="BN17477" s="3"/>
      <c r="BP17477" s="3"/>
    </row>
    <row r="17478" spans="1:68" x14ac:dyDescent="0.25">
      <c r="A17478" s="1"/>
      <c r="B17478" s="2"/>
      <c r="BJ17478" s="3"/>
      <c r="BL17478" s="3"/>
      <c r="BN17478" s="3"/>
      <c r="BP17478" s="3"/>
    </row>
    <row r="17479" spans="1:68" x14ac:dyDescent="0.25">
      <c r="A17479" s="1"/>
      <c r="B17479" s="2"/>
      <c r="BJ17479" s="3"/>
      <c r="BL17479" s="3"/>
      <c r="BN17479" s="3"/>
      <c r="BP17479" s="3"/>
    </row>
    <row r="17480" spans="1:68" x14ac:dyDescent="0.25">
      <c r="A17480" s="1"/>
      <c r="B17480" s="2"/>
      <c r="BJ17480" s="3"/>
      <c r="BL17480" s="3"/>
      <c r="BN17480" s="3"/>
      <c r="BP17480" s="3"/>
    </row>
    <row r="17481" spans="1:68" x14ac:dyDescent="0.25">
      <c r="A17481" s="1"/>
      <c r="B17481" s="2"/>
      <c r="BJ17481" s="3"/>
      <c r="BL17481" s="3"/>
      <c r="BN17481" s="3"/>
      <c r="BP17481" s="3"/>
    </row>
    <row r="17482" spans="1:68" x14ac:dyDescent="0.25">
      <c r="A17482" s="1"/>
      <c r="B17482" s="2"/>
      <c r="BJ17482" s="3"/>
      <c r="BL17482" s="3"/>
      <c r="BN17482" s="3"/>
      <c r="BP17482" s="3"/>
    </row>
    <row r="17483" spans="1:68" x14ac:dyDescent="0.25">
      <c r="A17483" s="1"/>
      <c r="B17483" s="2"/>
      <c r="BJ17483" s="3"/>
      <c r="BL17483" s="3"/>
      <c r="BN17483" s="3"/>
      <c r="BP17483" s="3"/>
    </row>
    <row r="17484" spans="1:68" x14ac:dyDescent="0.25">
      <c r="A17484" s="1"/>
      <c r="B17484" s="2"/>
      <c r="BJ17484" s="3"/>
      <c r="BL17484" s="3"/>
      <c r="BN17484" s="3"/>
      <c r="BP17484" s="3"/>
    </row>
    <row r="17485" spans="1:68" x14ac:dyDescent="0.25">
      <c r="A17485" s="1"/>
      <c r="B17485" s="2"/>
      <c r="BJ17485" s="3"/>
      <c r="BL17485" s="3"/>
      <c r="BN17485" s="3"/>
      <c r="BP17485" s="3"/>
    </row>
    <row r="17486" spans="1:68" x14ac:dyDescent="0.25">
      <c r="A17486" s="1"/>
      <c r="B17486" s="2"/>
      <c r="BJ17486" s="3"/>
      <c r="BL17486" s="3"/>
      <c r="BN17486" s="3"/>
      <c r="BP17486" s="3"/>
    </row>
    <row r="17487" spans="1:68" x14ac:dyDescent="0.25">
      <c r="A17487" s="1"/>
      <c r="B17487" s="2"/>
      <c r="BJ17487" s="3"/>
      <c r="BL17487" s="3"/>
      <c r="BN17487" s="3"/>
      <c r="BP17487" s="3"/>
    </row>
    <row r="17488" spans="1:68" x14ac:dyDescent="0.25">
      <c r="A17488" s="1"/>
      <c r="B17488" s="2"/>
      <c r="BJ17488" s="3"/>
      <c r="BL17488" s="3"/>
      <c r="BN17488" s="3"/>
      <c r="BP17488" s="3"/>
    </row>
    <row r="17489" spans="1:68" x14ac:dyDescent="0.25">
      <c r="A17489" s="1"/>
      <c r="B17489" s="2"/>
      <c r="BJ17489" s="3"/>
      <c r="BL17489" s="3"/>
      <c r="BN17489" s="3"/>
      <c r="BP17489" s="3"/>
    </row>
    <row r="17490" spans="1:68" x14ac:dyDescent="0.25">
      <c r="A17490" s="1"/>
      <c r="B17490" s="2"/>
      <c r="BJ17490" s="3"/>
      <c r="BL17490" s="3"/>
      <c r="BN17490" s="3"/>
      <c r="BP17490" s="3"/>
    </row>
    <row r="17491" spans="1:68" x14ac:dyDescent="0.25">
      <c r="A17491" s="1"/>
      <c r="B17491" s="2"/>
      <c r="BJ17491" s="3"/>
      <c r="BL17491" s="3"/>
      <c r="BN17491" s="3"/>
      <c r="BP17491" s="3"/>
    </row>
    <row r="17492" spans="1:68" x14ac:dyDescent="0.25">
      <c r="A17492" s="1"/>
      <c r="B17492" s="2"/>
      <c r="BJ17492" s="3"/>
      <c r="BL17492" s="3"/>
      <c r="BN17492" s="3"/>
      <c r="BP17492" s="3"/>
    </row>
    <row r="17493" spans="1:68" x14ac:dyDescent="0.25">
      <c r="A17493" s="1"/>
      <c r="B17493" s="2"/>
      <c r="BJ17493" s="3"/>
      <c r="BL17493" s="3"/>
      <c r="BN17493" s="3"/>
      <c r="BP17493" s="3"/>
    </row>
    <row r="17494" spans="1:68" x14ac:dyDescent="0.25">
      <c r="A17494" s="1"/>
      <c r="B17494" s="2"/>
      <c r="BJ17494" s="3"/>
      <c r="BL17494" s="3"/>
      <c r="BN17494" s="3"/>
      <c r="BP17494" s="3"/>
    </row>
    <row r="17495" spans="1:68" x14ac:dyDescent="0.25">
      <c r="A17495" s="1"/>
      <c r="B17495" s="2"/>
      <c r="BJ17495" s="3"/>
      <c r="BL17495" s="3"/>
      <c r="BN17495" s="3"/>
      <c r="BP17495" s="3"/>
    </row>
    <row r="17496" spans="1:68" x14ac:dyDescent="0.25">
      <c r="A17496" s="1"/>
      <c r="B17496" s="2"/>
      <c r="BJ17496" s="3"/>
      <c r="BL17496" s="3"/>
      <c r="BN17496" s="3"/>
      <c r="BP17496" s="3"/>
    </row>
    <row r="17497" spans="1:68" x14ac:dyDescent="0.25">
      <c r="A17497" s="1"/>
      <c r="B17497" s="2"/>
      <c r="BJ17497" s="3"/>
      <c r="BL17497" s="3"/>
      <c r="BN17497" s="3"/>
      <c r="BP17497" s="3"/>
    </row>
    <row r="17498" spans="1:68" x14ac:dyDescent="0.25">
      <c r="A17498" s="1"/>
      <c r="B17498" s="2"/>
      <c r="BJ17498" s="3"/>
      <c r="BL17498" s="3"/>
      <c r="BN17498" s="3"/>
      <c r="BP17498" s="3"/>
    </row>
    <row r="17499" spans="1:68" x14ac:dyDescent="0.25">
      <c r="A17499" s="1"/>
      <c r="B17499" s="2"/>
      <c r="BJ17499" s="3"/>
      <c r="BL17499" s="3"/>
      <c r="BN17499" s="3"/>
      <c r="BP17499" s="3"/>
    </row>
    <row r="17500" spans="1:68" x14ac:dyDescent="0.25">
      <c r="A17500" s="1"/>
      <c r="B17500" s="2"/>
      <c r="BJ17500" s="3"/>
      <c r="BL17500" s="3"/>
      <c r="BN17500" s="3"/>
      <c r="BP17500" s="3"/>
    </row>
    <row r="17501" spans="1:68" x14ac:dyDescent="0.25">
      <c r="A17501" s="1"/>
      <c r="B17501" s="2"/>
      <c r="BJ17501" s="3"/>
      <c r="BL17501" s="3"/>
      <c r="BN17501" s="3"/>
      <c r="BP17501" s="3"/>
    </row>
    <row r="17502" spans="1:68" x14ac:dyDescent="0.25">
      <c r="A17502" s="1"/>
      <c r="B17502" s="2"/>
      <c r="BJ17502" s="3"/>
      <c r="BL17502" s="3"/>
      <c r="BN17502" s="3"/>
      <c r="BP17502" s="3"/>
    </row>
    <row r="17503" spans="1:68" x14ac:dyDescent="0.25">
      <c r="A17503" s="1"/>
      <c r="B17503" s="2"/>
      <c r="BJ17503" s="3"/>
      <c r="BL17503" s="3"/>
      <c r="BN17503" s="3"/>
      <c r="BP17503" s="3"/>
    </row>
    <row r="17504" spans="1:68" x14ac:dyDescent="0.25">
      <c r="A17504" s="1"/>
      <c r="B17504" s="2"/>
      <c r="BJ17504" s="3"/>
      <c r="BL17504" s="3"/>
      <c r="BN17504" s="3"/>
      <c r="BP17504" s="3"/>
    </row>
    <row r="17505" spans="1:68" x14ac:dyDescent="0.25">
      <c r="A17505" s="1"/>
      <c r="B17505" s="2"/>
      <c r="BJ17505" s="3"/>
      <c r="BL17505" s="3"/>
      <c r="BN17505" s="3"/>
      <c r="BP17505" s="3"/>
    </row>
    <row r="17506" spans="1:68" x14ac:dyDescent="0.25">
      <c r="A17506" s="1"/>
      <c r="B17506" s="2"/>
      <c r="BJ17506" s="3"/>
      <c r="BL17506" s="3"/>
      <c r="BN17506" s="3"/>
      <c r="BP17506" s="3"/>
    </row>
    <row r="17507" spans="1:68" x14ac:dyDescent="0.25">
      <c r="A17507" s="1"/>
      <c r="B17507" s="2"/>
      <c r="BJ17507" s="3"/>
      <c r="BL17507" s="3"/>
      <c r="BN17507" s="3"/>
      <c r="BP17507" s="3"/>
    </row>
    <row r="17508" spans="1:68" x14ac:dyDescent="0.25">
      <c r="A17508" s="1"/>
      <c r="B17508" s="2"/>
      <c r="BJ17508" s="3"/>
      <c r="BL17508" s="3"/>
      <c r="BN17508" s="3"/>
      <c r="BP17508" s="3"/>
    </row>
    <row r="17509" spans="1:68" x14ac:dyDescent="0.25">
      <c r="A17509" s="1"/>
      <c r="B17509" s="2"/>
      <c r="BJ17509" s="3"/>
      <c r="BL17509" s="3"/>
      <c r="BN17509" s="3"/>
      <c r="BP17509" s="3"/>
    </row>
    <row r="17510" spans="1:68" x14ac:dyDescent="0.25">
      <c r="A17510" s="1"/>
      <c r="B17510" s="2"/>
      <c r="BJ17510" s="3"/>
      <c r="BL17510" s="3"/>
      <c r="BN17510" s="3"/>
      <c r="BP17510" s="3"/>
    </row>
    <row r="17511" spans="1:68" x14ac:dyDescent="0.25">
      <c r="A17511" s="1"/>
      <c r="B17511" s="2"/>
      <c r="BJ17511" s="3"/>
      <c r="BL17511" s="3"/>
      <c r="BN17511" s="3"/>
      <c r="BP17511" s="3"/>
    </row>
    <row r="17512" spans="1:68" x14ac:dyDescent="0.25">
      <c r="A17512" s="1"/>
      <c r="B17512" s="2"/>
      <c r="BJ17512" s="3"/>
      <c r="BL17512" s="3"/>
      <c r="BN17512" s="3"/>
      <c r="BP17512" s="3"/>
    </row>
    <row r="17513" spans="1:68" x14ac:dyDescent="0.25">
      <c r="A17513" s="1"/>
      <c r="B17513" s="2"/>
      <c r="BJ17513" s="3"/>
      <c r="BL17513" s="3"/>
      <c r="BN17513" s="3"/>
      <c r="BP17513" s="3"/>
    </row>
    <row r="17514" spans="1:68" x14ac:dyDescent="0.25">
      <c r="A17514" s="1"/>
      <c r="B17514" s="2"/>
      <c r="BJ17514" s="3"/>
      <c r="BL17514" s="3"/>
      <c r="BN17514" s="3"/>
      <c r="BP17514" s="3"/>
    </row>
    <row r="17515" spans="1:68" x14ac:dyDescent="0.25">
      <c r="A17515" s="1"/>
      <c r="B17515" s="2"/>
      <c r="BJ17515" s="3"/>
      <c r="BL17515" s="3"/>
      <c r="BN17515" s="3"/>
      <c r="BP17515" s="3"/>
    </row>
    <row r="17516" spans="1:68" x14ac:dyDescent="0.25">
      <c r="A17516" s="1"/>
      <c r="B17516" s="2"/>
      <c r="BJ17516" s="3"/>
      <c r="BL17516" s="3"/>
      <c r="BN17516" s="3"/>
      <c r="BP17516" s="3"/>
    </row>
    <row r="17517" spans="1:68" x14ac:dyDescent="0.25">
      <c r="A17517" s="1"/>
      <c r="B17517" s="2"/>
      <c r="BJ17517" s="3"/>
      <c r="BL17517" s="3"/>
      <c r="BN17517" s="3"/>
      <c r="BP17517" s="3"/>
    </row>
    <row r="17518" spans="1:68" x14ac:dyDescent="0.25">
      <c r="A17518" s="1"/>
      <c r="B17518" s="2"/>
      <c r="BJ17518" s="3"/>
      <c r="BL17518" s="3"/>
      <c r="BN17518" s="3"/>
      <c r="BP17518" s="3"/>
    </row>
    <row r="17519" spans="1:68" x14ac:dyDescent="0.25">
      <c r="A17519" s="1"/>
      <c r="B17519" s="2"/>
      <c r="BJ17519" s="3"/>
      <c r="BL17519" s="3"/>
      <c r="BN17519" s="3"/>
      <c r="BP17519" s="3"/>
    </row>
    <row r="17520" spans="1:68" x14ac:dyDescent="0.25">
      <c r="A17520" s="1"/>
      <c r="B17520" s="2"/>
      <c r="BJ17520" s="3"/>
      <c r="BL17520" s="3"/>
      <c r="BN17520" s="3"/>
      <c r="BP17520" s="3"/>
    </row>
    <row r="17521" spans="1:68" x14ac:dyDescent="0.25">
      <c r="A17521" s="1"/>
      <c r="B17521" s="2"/>
      <c r="BJ17521" s="3"/>
      <c r="BL17521" s="3"/>
      <c r="BN17521" s="3"/>
      <c r="BP17521" s="3"/>
    </row>
    <row r="17522" spans="1:68" x14ac:dyDescent="0.25">
      <c r="A17522" s="1"/>
      <c r="B17522" s="2"/>
      <c r="BJ17522" s="3"/>
      <c r="BL17522" s="3"/>
      <c r="BN17522" s="3"/>
      <c r="BP17522" s="3"/>
    </row>
    <row r="17523" spans="1:68" x14ac:dyDescent="0.25">
      <c r="A17523" s="1"/>
      <c r="B17523" s="2"/>
      <c r="BJ17523" s="3"/>
      <c r="BL17523" s="3"/>
      <c r="BN17523" s="3"/>
      <c r="BP17523" s="3"/>
    </row>
    <row r="17524" spans="1:68" x14ac:dyDescent="0.25">
      <c r="A17524" s="1"/>
      <c r="B17524" s="2"/>
      <c r="BJ17524" s="3"/>
      <c r="BL17524" s="3"/>
      <c r="BN17524" s="3"/>
      <c r="BP17524" s="3"/>
    </row>
    <row r="17525" spans="1:68" x14ac:dyDescent="0.25">
      <c r="A17525" s="1"/>
      <c r="B17525" s="2"/>
      <c r="BJ17525" s="3"/>
      <c r="BL17525" s="3"/>
      <c r="BN17525" s="3"/>
      <c r="BP17525" s="3"/>
    </row>
    <row r="17526" spans="1:68" x14ac:dyDescent="0.25">
      <c r="A17526" s="1"/>
      <c r="B17526" s="2"/>
      <c r="BJ17526" s="3"/>
      <c r="BL17526" s="3"/>
      <c r="BN17526" s="3"/>
      <c r="BP17526" s="3"/>
    </row>
    <row r="17527" spans="1:68" x14ac:dyDescent="0.25">
      <c r="A17527" s="1"/>
      <c r="B17527" s="2"/>
      <c r="BJ17527" s="3"/>
      <c r="BL17527" s="3"/>
      <c r="BN17527" s="3"/>
      <c r="BP17527" s="3"/>
    </row>
    <row r="17528" spans="1:68" x14ac:dyDescent="0.25">
      <c r="A17528" s="1"/>
      <c r="B17528" s="2"/>
      <c r="BJ17528" s="3"/>
      <c r="BL17528" s="3"/>
      <c r="BN17528" s="3"/>
      <c r="BP17528" s="3"/>
    </row>
    <row r="17529" spans="1:68" x14ac:dyDescent="0.25">
      <c r="A17529" s="1"/>
      <c r="B17529" s="2"/>
      <c r="BJ17529" s="3"/>
      <c r="BL17529" s="3"/>
      <c r="BN17529" s="3"/>
      <c r="BP17529" s="3"/>
    </row>
    <row r="17530" spans="1:68" x14ac:dyDescent="0.25">
      <c r="A17530" s="1"/>
      <c r="B17530" s="2"/>
      <c r="BJ17530" s="3"/>
      <c r="BL17530" s="3"/>
      <c r="BN17530" s="3"/>
      <c r="BP17530" s="3"/>
    </row>
    <row r="17531" spans="1:68" x14ac:dyDescent="0.25">
      <c r="A17531" s="1"/>
      <c r="B17531" s="2"/>
      <c r="BJ17531" s="3"/>
      <c r="BL17531" s="3"/>
      <c r="BN17531" s="3"/>
      <c r="BP17531" s="3"/>
    </row>
    <row r="17532" spans="1:68" x14ac:dyDescent="0.25">
      <c r="A17532" s="1"/>
      <c r="B17532" s="2"/>
      <c r="BJ17532" s="3"/>
      <c r="BL17532" s="3"/>
      <c r="BN17532" s="3"/>
      <c r="BP17532" s="3"/>
    </row>
    <row r="17533" spans="1:68" x14ac:dyDescent="0.25">
      <c r="A17533" s="1"/>
      <c r="B17533" s="2"/>
      <c r="BJ17533" s="3"/>
      <c r="BL17533" s="3"/>
      <c r="BN17533" s="3"/>
      <c r="BP17533" s="3"/>
    </row>
    <row r="17534" spans="1:68" x14ac:dyDescent="0.25">
      <c r="A17534" s="1"/>
      <c r="B17534" s="2"/>
      <c r="BJ17534" s="3"/>
      <c r="BL17534" s="3"/>
      <c r="BN17534" s="3"/>
      <c r="BP17534" s="3"/>
    </row>
    <row r="17535" spans="1:68" x14ac:dyDescent="0.25">
      <c r="A17535" s="1"/>
      <c r="B17535" s="2"/>
      <c r="BJ17535" s="3"/>
      <c r="BL17535" s="3"/>
      <c r="BN17535" s="3"/>
      <c r="BP17535" s="3"/>
    </row>
    <row r="17536" spans="1:68" x14ac:dyDescent="0.25">
      <c r="A17536" s="1"/>
      <c r="B17536" s="2"/>
      <c r="BJ17536" s="3"/>
      <c r="BL17536" s="3"/>
      <c r="BN17536" s="3"/>
      <c r="BP17536" s="3"/>
    </row>
    <row r="17537" spans="1:68" x14ac:dyDescent="0.25">
      <c r="A17537" s="1"/>
      <c r="B17537" s="2"/>
      <c r="BJ17537" s="3"/>
      <c r="BL17537" s="3"/>
      <c r="BN17537" s="3"/>
      <c r="BP17537" s="3"/>
    </row>
    <row r="17538" spans="1:68" x14ac:dyDescent="0.25">
      <c r="A17538" s="1"/>
      <c r="B17538" s="2"/>
      <c r="BJ17538" s="3"/>
      <c r="BL17538" s="3"/>
      <c r="BN17538" s="3"/>
      <c r="BP17538" s="3"/>
    </row>
    <row r="17539" spans="1:68" x14ac:dyDescent="0.25">
      <c r="A17539" s="1"/>
      <c r="B17539" s="2"/>
      <c r="BJ17539" s="3"/>
      <c r="BL17539" s="3"/>
      <c r="BN17539" s="3"/>
      <c r="BP17539" s="3"/>
    </row>
    <row r="17540" spans="1:68" x14ac:dyDescent="0.25">
      <c r="A17540" s="1"/>
      <c r="B17540" s="2"/>
      <c r="BJ17540" s="3"/>
      <c r="BL17540" s="3"/>
      <c r="BN17540" s="3"/>
      <c r="BP17540" s="3"/>
    </row>
    <row r="17541" spans="1:68" x14ac:dyDescent="0.25">
      <c r="A17541" s="1"/>
      <c r="B17541" s="2"/>
      <c r="BJ17541" s="3"/>
      <c r="BL17541" s="3"/>
      <c r="BN17541" s="3"/>
      <c r="BP17541" s="3"/>
    </row>
    <row r="17542" spans="1:68" x14ac:dyDescent="0.25">
      <c r="A17542" s="1"/>
      <c r="B17542" s="2"/>
      <c r="BJ17542" s="3"/>
      <c r="BL17542" s="3"/>
      <c r="BN17542" s="3"/>
      <c r="BP17542" s="3"/>
    </row>
    <row r="17543" spans="1:68" x14ac:dyDescent="0.25">
      <c r="A17543" s="1"/>
      <c r="B17543" s="2"/>
      <c r="BJ17543" s="3"/>
      <c r="BL17543" s="3"/>
      <c r="BN17543" s="3"/>
      <c r="BP17543" s="3"/>
    </row>
    <row r="17544" spans="1:68" x14ac:dyDescent="0.25">
      <c r="A17544" s="1"/>
      <c r="B17544" s="2"/>
      <c r="BJ17544" s="3"/>
      <c r="BL17544" s="3"/>
      <c r="BN17544" s="3"/>
      <c r="BP17544" s="3"/>
    </row>
    <row r="17545" spans="1:68" x14ac:dyDescent="0.25">
      <c r="A17545" s="1"/>
      <c r="B17545" s="2"/>
      <c r="BJ17545" s="3"/>
      <c r="BL17545" s="3"/>
      <c r="BN17545" s="3"/>
      <c r="BP17545" s="3"/>
    </row>
    <row r="17546" spans="1:68" x14ac:dyDescent="0.25">
      <c r="A17546" s="1"/>
      <c r="B17546" s="2"/>
      <c r="BJ17546" s="3"/>
      <c r="BL17546" s="3"/>
      <c r="BN17546" s="3"/>
      <c r="BP17546" s="3"/>
    </row>
    <row r="17547" spans="1:68" x14ac:dyDescent="0.25">
      <c r="A17547" s="1"/>
      <c r="B17547" s="2"/>
      <c r="BJ17547" s="3"/>
      <c r="BL17547" s="3"/>
      <c r="BN17547" s="3"/>
      <c r="BP17547" s="3"/>
    </row>
    <row r="17548" spans="1:68" x14ac:dyDescent="0.25">
      <c r="A17548" s="1"/>
      <c r="B17548" s="2"/>
      <c r="BJ17548" s="3"/>
      <c r="BL17548" s="3"/>
      <c r="BN17548" s="3"/>
      <c r="BP17548" s="3"/>
    </row>
    <row r="17549" spans="1:68" x14ac:dyDescent="0.25">
      <c r="A17549" s="1"/>
      <c r="B17549" s="2"/>
      <c r="BJ17549" s="3"/>
      <c r="BL17549" s="3"/>
      <c r="BN17549" s="3"/>
      <c r="BP17549" s="3"/>
    </row>
    <row r="17550" spans="1:68" x14ac:dyDescent="0.25">
      <c r="A17550" s="1"/>
      <c r="B17550" s="2"/>
      <c r="BJ17550" s="3"/>
      <c r="BL17550" s="3"/>
      <c r="BN17550" s="3"/>
      <c r="BP17550" s="3"/>
    </row>
    <row r="17551" spans="1:68" x14ac:dyDescent="0.25">
      <c r="A17551" s="1"/>
      <c r="B17551" s="2"/>
      <c r="BJ17551" s="3"/>
      <c r="BL17551" s="3"/>
      <c r="BN17551" s="3"/>
      <c r="BP17551" s="3"/>
    </row>
    <row r="17552" spans="1:68" x14ac:dyDescent="0.25">
      <c r="A17552" s="1"/>
      <c r="B17552" s="2"/>
      <c r="BJ17552" s="3"/>
      <c r="BL17552" s="3"/>
      <c r="BN17552" s="3"/>
      <c r="BP17552" s="3"/>
    </row>
    <row r="17553" spans="1:68" x14ac:dyDescent="0.25">
      <c r="A17553" s="1"/>
      <c r="B17553" s="2"/>
      <c r="BJ17553" s="3"/>
      <c r="BL17553" s="3"/>
      <c r="BN17553" s="3"/>
      <c r="BP17553" s="3"/>
    </row>
    <row r="17554" spans="1:68" x14ac:dyDescent="0.25">
      <c r="A17554" s="1"/>
      <c r="B17554" s="2"/>
      <c r="BJ17554" s="3"/>
      <c r="BL17554" s="3"/>
      <c r="BN17554" s="3"/>
      <c r="BP17554" s="3"/>
    </row>
    <row r="17555" spans="1:68" x14ac:dyDescent="0.25">
      <c r="A17555" s="1"/>
      <c r="B17555" s="2"/>
      <c r="BJ17555" s="3"/>
      <c r="BL17555" s="3"/>
      <c r="BN17555" s="3"/>
      <c r="BP17555" s="3"/>
    </row>
    <row r="17556" spans="1:68" x14ac:dyDescent="0.25">
      <c r="A17556" s="1"/>
      <c r="B17556" s="2"/>
      <c r="BJ17556" s="3"/>
      <c r="BL17556" s="3"/>
      <c r="BN17556" s="3"/>
      <c r="BP17556" s="3"/>
    </row>
    <row r="17557" spans="1:68" x14ac:dyDescent="0.25">
      <c r="A17557" s="1"/>
      <c r="B17557" s="2"/>
      <c r="BJ17557" s="3"/>
      <c r="BL17557" s="3"/>
      <c r="BN17557" s="3"/>
      <c r="BP17557" s="3"/>
    </row>
    <row r="17558" spans="1:68" x14ac:dyDescent="0.25">
      <c r="A17558" s="1"/>
      <c r="B17558" s="2"/>
      <c r="BJ17558" s="3"/>
      <c r="BL17558" s="3"/>
      <c r="BN17558" s="3"/>
      <c r="BP17558" s="3"/>
    </row>
    <row r="17559" spans="1:68" x14ac:dyDescent="0.25">
      <c r="A17559" s="1"/>
      <c r="B17559" s="2"/>
      <c r="BJ17559" s="3"/>
      <c r="BL17559" s="3"/>
      <c r="BN17559" s="3"/>
      <c r="BP17559" s="3"/>
    </row>
    <row r="17560" spans="1:68" x14ac:dyDescent="0.25">
      <c r="A17560" s="1"/>
      <c r="B17560" s="2"/>
      <c r="BJ17560" s="3"/>
      <c r="BL17560" s="3"/>
      <c r="BN17560" s="3"/>
      <c r="BP17560" s="3"/>
    </row>
    <row r="17561" spans="1:68" x14ac:dyDescent="0.25">
      <c r="A17561" s="1"/>
      <c r="B17561" s="2"/>
      <c r="BJ17561" s="3"/>
      <c r="BL17561" s="3"/>
      <c r="BN17561" s="3"/>
      <c r="BP17561" s="3"/>
    </row>
    <row r="17562" spans="1:68" x14ac:dyDescent="0.25">
      <c r="A17562" s="1"/>
      <c r="B17562" s="2"/>
      <c r="BJ17562" s="3"/>
      <c r="BL17562" s="3"/>
      <c r="BN17562" s="3"/>
      <c r="BP17562" s="3"/>
    </row>
    <row r="17563" spans="1:68" x14ac:dyDescent="0.25">
      <c r="A17563" s="1"/>
      <c r="B17563" s="2"/>
      <c r="BJ17563" s="3"/>
      <c r="BL17563" s="3"/>
      <c r="BN17563" s="3"/>
      <c r="BP17563" s="3"/>
    </row>
    <row r="17564" spans="1:68" x14ac:dyDescent="0.25">
      <c r="A17564" s="1"/>
      <c r="B17564" s="2"/>
      <c r="BJ17564" s="3"/>
      <c r="BL17564" s="3"/>
      <c r="BN17564" s="3"/>
      <c r="BP17564" s="3"/>
    </row>
    <row r="17565" spans="1:68" x14ac:dyDescent="0.25">
      <c r="A17565" s="1"/>
      <c r="B17565" s="2"/>
      <c r="BJ17565" s="3"/>
      <c r="BL17565" s="3"/>
      <c r="BN17565" s="3"/>
      <c r="BP17565" s="3"/>
    </row>
    <row r="17566" spans="1:68" x14ac:dyDescent="0.25">
      <c r="A17566" s="1"/>
      <c r="B17566" s="2"/>
      <c r="BJ17566" s="3"/>
      <c r="BL17566" s="3"/>
      <c r="BN17566" s="3"/>
      <c r="BP17566" s="3"/>
    </row>
    <row r="17567" spans="1:68" x14ac:dyDescent="0.25">
      <c r="A17567" s="1"/>
      <c r="B17567" s="2"/>
      <c r="BJ17567" s="3"/>
      <c r="BL17567" s="3"/>
      <c r="BN17567" s="3"/>
      <c r="BP17567" s="3"/>
    </row>
    <row r="17568" spans="1:68" x14ac:dyDescent="0.25">
      <c r="A17568" s="1"/>
      <c r="B17568" s="2"/>
      <c r="BJ17568" s="3"/>
      <c r="BL17568" s="3"/>
      <c r="BN17568" s="3"/>
      <c r="BP17568" s="3"/>
    </row>
    <row r="17569" spans="1:68" x14ac:dyDescent="0.25">
      <c r="A17569" s="1"/>
      <c r="B17569" s="2"/>
      <c r="BJ17569" s="3"/>
      <c r="BL17569" s="3"/>
      <c r="BN17569" s="3"/>
      <c r="BP17569" s="3"/>
    </row>
    <row r="17570" spans="1:68" x14ac:dyDescent="0.25">
      <c r="A17570" s="1"/>
      <c r="B17570" s="2"/>
      <c r="BJ17570" s="3"/>
      <c r="BL17570" s="3"/>
      <c r="BN17570" s="3"/>
      <c r="BP17570" s="3"/>
    </row>
    <row r="17571" spans="1:68" x14ac:dyDescent="0.25">
      <c r="A17571" s="1"/>
      <c r="B17571" s="2"/>
      <c r="BJ17571" s="3"/>
      <c r="BL17571" s="3"/>
      <c r="BN17571" s="3"/>
      <c r="BP17571" s="3"/>
    </row>
    <row r="17572" spans="1:68" x14ac:dyDescent="0.25">
      <c r="A17572" s="1"/>
      <c r="B17572" s="2"/>
      <c r="BJ17572" s="3"/>
      <c r="BL17572" s="3"/>
      <c r="BN17572" s="3"/>
      <c r="BP17572" s="3"/>
    </row>
    <row r="17573" spans="1:68" x14ac:dyDescent="0.25">
      <c r="A17573" s="1"/>
      <c r="B17573" s="2"/>
      <c r="BJ17573" s="3"/>
      <c r="BL17573" s="3"/>
      <c r="BN17573" s="3"/>
      <c r="BP17573" s="3"/>
    </row>
    <row r="17574" spans="1:68" x14ac:dyDescent="0.25">
      <c r="A17574" s="1"/>
      <c r="B17574" s="2"/>
      <c r="BJ17574" s="3"/>
      <c r="BL17574" s="3"/>
      <c r="BN17574" s="3"/>
      <c r="BP17574" s="3"/>
    </row>
    <row r="17575" spans="1:68" x14ac:dyDescent="0.25">
      <c r="A17575" s="1"/>
      <c r="B17575" s="2"/>
      <c r="BJ17575" s="3"/>
      <c r="BL17575" s="3"/>
      <c r="BN17575" s="3"/>
      <c r="BP17575" s="3"/>
    </row>
    <row r="17576" spans="1:68" x14ac:dyDescent="0.25">
      <c r="A17576" s="1"/>
      <c r="B17576" s="2"/>
      <c r="BJ17576" s="3"/>
      <c r="BL17576" s="3"/>
      <c r="BN17576" s="3"/>
      <c r="BP17576" s="3"/>
    </row>
    <row r="17577" spans="1:68" x14ac:dyDescent="0.25">
      <c r="A17577" s="1"/>
      <c r="B17577" s="2"/>
      <c r="BJ17577" s="3"/>
      <c r="BL17577" s="3"/>
      <c r="BN17577" s="3"/>
      <c r="BP17577" s="3"/>
    </row>
    <row r="17578" spans="1:68" x14ac:dyDescent="0.25">
      <c r="A17578" s="1"/>
      <c r="B17578" s="2"/>
      <c r="BJ17578" s="3"/>
      <c r="BL17578" s="3"/>
      <c r="BN17578" s="3"/>
      <c r="BP17578" s="3"/>
    </row>
    <row r="17579" spans="1:68" x14ac:dyDescent="0.25">
      <c r="A17579" s="1"/>
      <c r="B17579" s="2"/>
      <c r="BJ17579" s="3"/>
      <c r="BL17579" s="3"/>
      <c r="BN17579" s="3"/>
      <c r="BP17579" s="3"/>
    </row>
    <row r="17580" spans="1:68" x14ac:dyDescent="0.25">
      <c r="A17580" s="1"/>
      <c r="B17580" s="2"/>
      <c r="BJ17580" s="3"/>
      <c r="BL17580" s="3"/>
      <c r="BN17580" s="3"/>
      <c r="BP17580" s="3"/>
    </row>
    <row r="17581" spans="1:68" x14ac:dyDescent="0.25">
      <c r="A17581" s="1"/>
      <c r="B17581" s="2"/>
      <c r="BJ17581" s="3"/>
      <c r="BL17581" s="3"/>
      <c r="BN17581" s="3"/>
      <c r="BP17581" s="3"/>
    </row>
    <row r="17582" spans="1:68" x14ac:dyDescent="0.25">
      <c r="A17582" s="1"/>
      <c r="B17582" s="2"/>
      <c r="BJ17582" s="3"/>
      <c r="BL17582" s="3"/>
      <c r="BN17582" s="3"/>
      <c r="BP17582" s="3"/>
    </row>
    <row r="17583" spans="1:68" x14ac:dyDescent="0.25">
      <c r="A17583" s="1"/>
      <c r="B17583" s="2"/>
      <c r="BJ17583" s="3"/>
      <c r="BL17583" s="3"/>
      <c r="BN17583" s="3"/>
      <c r="BP17583" s="3"/>
    </row>
    <row r="17584" spans="1:68" x14ac:dyDescent="0.25">
      <c r="A17584" s="1"/>
      <c r="B17584" s="2"/>
      <c r="BJ17584" s="3"/>
      <c r="BL17584" s="3"/>
      <c r="BN17584" s="3"/>
      <c r="BP17584" s="3"/>
    </row>
    <row r="17585" spans="1:68" x14ac:dyDescent="0.25">
      <c r="A17585" s="1"/>
      <c r="B17585" s="2"/>
      <c r="BJ17585" s="3"/>
      <c r="BL17585" s="3"/>
      <c r="BN17585" s="3"/>
      <c r="BP17585" s="3"/>
    </row>
    <row r="17586" spans="1:68" x14ac:dyDescent="0.25">
      <c r="A17586" s="1"/>
      <c r="B17586" s="2"/>
      <c r="BJ17586" s="3"/>
      <c r="BL17586" s="3"/>
      <c r="BN17586" s="3"/>
      <c r="BP17586" s="3"/>
    </row>
    <row r="17587" spans="1:68" x14ac:dyDescent="0.25">
      <c r="A17587" s="1"/>
      <c r="B17587" s="2"/>
      <c r="BJ17587" s="3"/>
      <c r="BL17587" s="3"/>
      <c r="BN17587" s="3"/>
      <c r="BP17587" s="3"/>
    </row>
    <row r="17588" spans="1:68" x14ac:dyDescent="0.25">
      <c r="A17588" s="1"/>
      <c r="B17588" s="2"/>
      <c r="BJ17588" s="3"/>
      <c r="BL17588" s="3"/>
      <c r="BN17588" s="3"/>
      <c r="BP17588" s="3"/>
    </row>
    <row r="17589" spans="1:68" x14ac:dyDescent="0.25">
      <c r="A17589" s="1"/>
      <c r="B17589" s="2"/>
      <c r="BJ17589" s="3"/>
      <c r="BL17589" s="3"/>
      <c r="BN17589" s="3"/>
      <c r="BP17589" s="3"/>
    </row>
    <row r="17590" spans="1:68" x14ac:dyDescent="0.25">
      <c r="A17590" s="1"/>
      <c r="B17590" s="2"/>
      <c r="BJ17590" s="3"/>
      <c r="BL17590" s="3"/>
      <c r="BN17590" s="3"/>
      <c r="BP17590" s="3"/>
    </row>
    <row r="17591" spans="1:68" x14ac:dyDescent="0.25">
      <c r="A17591" s="1"/>
      <c r="B17591" s="2"/>
      <c r="BJ17591" s="3"/>
      <c r="BL17591" s="3"/>
      <c r="BN17591" s="3"/>
      <c r="BP17591" s="3"/>
    </row>
    <row r="17592" spans="1:68" x14ac:dyDescent="0.25">
      <c r="A17592" s="1"/>
      <c r="B17592" s="2"/>
      <c r="BJ17592" s="3"/>
      <c r="BL17592" s="3"/>
      <c r="BN17592" s="3"/>
      <c r="BP17592" s="3"/>
    </row>
    <row r="17593" spans="1:68" x14ac:dyDescent="0.25">
      <c r="A17593" s="1"/>
      <c r="B17593" s="2"/>
      <c r="BJ17593" s="3"/>
      <c r="BL17593" s="3"/>
      <c r="BN17593" s="3"/>
      <c r="BP17593" s="3"/>
    </row>
    <row r="17594" spans="1:68" x14ac:dyDescent="0.25">
      <c r="A17594" s="1"/>
      <c r="B17594" s="2"/>
      <c r="BJ17594" s="3"/>
      <c r="BL17594" s="3"/>
      <c r="BN17594" s="3"/>
      <c r="BP17594" s="3"/>
    </row>
    <row r="17595" spans="1:68" x14ac:dyDescent="0.25">
      <c r="A17595" s="1"/>
      <c r="B17595" s="2"/>
      <c r="BJ17595" s="3"/>
      <c r="BL17595" s="3"/>
      <c r="BN17595" s="3"/>
      <c r="BP17595" s="3"/>
    </row>
    <row r="17596" spans="1:68" x14ac:dyDescent="0.25">
      <c r="A17596" s="1"/>
      <c r="B17596" s="2"/>
      <c r="BJ17596" s="3"/>
      <c r="BL17596" s="3"/>
      <c r="BN17596" s="3"/>
      <c r="BP17596" s="3"/>
    </row>
    <row r="17597" spans="1:68" x14ac:dyDescent="0.25">
      <c r="A17597" s="1"/>
      <c r="B17597" s="2"/>
      <c r="BJ17597" s="3"/>
      <c r="BL17597" s="3"/>
      <c r="BN17597" s="3"/>
      <c r="BP17597" s="3"/>
    </row>
    <row r="17598" spans="1:68" x14ac:dyDescent="0.25">
      <c r="A17598" s="1"/>
      <c r="B17598" s="2"/>
      <c r="BJ17598" s="3"/>
      <c r="BL17598" s="3"/>
      <c r="BN17598" s="3"/>
      <c r="BP17598" s="3"/>
    </row>
    <row r="17599" spans="1:68" x14ac:dyDescent="0.25">
      <c r="A17599" s="1"/>
      <c r="B17599" s="2"/>
      <c r="BJ17599" s="3"/>
      <c r="BL17599" s="3"/>
      <c r="BN17599" s="3"/>
      <c r="BP17599" s="3"/>
    </row>
    <row r="17600" spans="1:68" x14ac:dyDescent="0.25">
      <c r="A17600" s="1"/>
      <c r="B17600" s="2"/>
      <c r="BJ17600" s="3"/>
      <c r="BL17600" s="3"/>
      <c r="BN17600" s="3"/>
      <c r="BP17600" s="3"/>
    </row>
    <row r="17601" spans="1:68" x14ac:dyDescent="0.25">
      <c r="A17601" s="1"/>
      <c r="B17601" s="2"/>
      <c r="BJ17601" s="3"/>
      <c r="BL17601" s="3"/>
      <c r="BN17601" s="3"/>
      <c r="BP17601" s="3"/>
    </row>
    <row r="17602" spans="1:68" x14ac:dyDescent="0.25">
      <c r="A17602" s="1"/>
      <c r="B17602" s="2"/>
      <c r="BJ17602" s="3"/>
      <c r="BL17602" s="3"/>
      <c r="BN17602" s="3"/>
      <c r="BP17602" s="3"/>
    </row>
    <row r="17603" spans="1:68" x14ac:dyDescent="0.25">
      <c r="A17603" s="1"/>
      <c r="B17603" s="2"/>
      <c r="BJ17603" s="3"/>
      <c r="BL17603" s="3"/>
      <c r="BN17603" s="3"/>
      <c r="BP17603" s="3"/>
    </row>
    <row r="17604" spans="1:68" x14ac:dyDescent="0.25">
      <c r="A17604" s="1"/>
      <c r="B17604" s="2"/>
      <c r="BJ17604" s="3"/>
      <c r="BL17604" s="3"/>
      <c r="BN17604" s="3"/>
      <c r="BP17604" s="3"/>
    </row>
    <row r="17605" spans="1:68" x14ac:dyDescent="0.25">
      <c r="A17605" s="1"/>
      <c r="B17605" s="2"/>
      <c r="BJ17605" s="3"/>
      <c r="BL17605" s="3"/>
      <c r="BN17605" s="3"/>
      <c r="BP17605" s="3"/>
    </row>
    <row r="17606" spans="1:68" x14ac:dyDescent="0.25">
      <c r="A17606" s="1"/>
      <c r="B17606" s="2"/>
      <c r="BJ17606" s="3"/>
      <c r="BL17606" s="3"/>
      <c r="BN17606" s="3"/>
      <c r="BP17606" s="3"/>
    </row>
    <row r="17607" spans="1:68" x14ac:dyDescent="0.25">
      <c r="A17607" s="1"/>
      <c r="B17607" s="2"/>
      <c r="BJ17607" s="3"/>
      <c r="BL17607" s="3"/>
      <c r="BN17607" s="3"/>
      <c r="BP17607" s="3"/>
    </row>
    <row r="17608" spans="1:68" x14ac:dyDescent="0.25">
      <c r="A17608" s="1"/>
      <c r="B17608" s="2"/>
      <c r="BJ17608" s="3"/>
      <c r="BL17608" s="3"/>
      <c r="BN17608" s="3"/>
      <c r="BP17608" s="3"/>
    </row>
    <row r="17609" spans="1:68" x14ac:dyDescent="0.25">
      <c r="A17609" s="1"/>
      <c r="B17609" s="2"/>
      <c r="BJ17609" s="3"/>
      <c r="BL17609" s="3"/>
      <c r="BN17609" s="3"/>
      <c r="BP17609" s="3"/>
    </row>
    <row r="17610" spans="1:68" x14ac:dyDescent="0.25">
      <c r="A17610" s="1"/>
      <c r="B17610" s="2"/>
      <c r="BJ17610" s="3"/>
      <c r="BL17610" s="3"/>
      <c r="BN17610" s="3"/>
      <c r="BP17610" s="3"/>
    </row>
    <row r="17611" spans="1:68" x14ac:dyDescent="0.25">
      <c r="A17611" s="1"/>
      <c r="B17611" s="2"/>
      <c r="BJ17611" s="3"/>
      <c r="BL17611" s="3"/>
      <c r="BN17611" s="3"/>
      <c r="BP17611" s="3"/>
    </row>
    <row r="17612" spans="1:68" x14ac:dyDescent="0.25">
      <c r="A17612" s="1"/>
      <c r="B17612" s="2"/>
      <c r="BJ17612" s="3"/>
      <c r="BL17612" s="3"/>
      <c r="BN17612" s="3"/>
      <c r="BP17612" s="3"/>
    </row>
    <row r="17613" spans="1:68" x14ac:dyDescent="0.25">
      <c r="A17613" s="1"/>
      <c r="B17613" s="2"/>
      <c r="BJ17613" s="3"/>
      <c r="BL17613" s="3"/>
      <c r="BN17613" s="3"/>
      <c r="BP17613" s="3"/>
    </row>
    <row r="17614" spans="1:68" x14ac:dyDescent="0.25">
      <c r="A17614" s="1"/>
      <c r="B17614" s="2"/>
      <c r="BJ17614" s="3"/>
      <c r="BL17614" s="3"/>
      <c r="BN17614" s="3"/>
      <c r="BP17614" s="3"/>
    </row>
    <row r="17615" spans="1:68" x14ac:dyDescent="0.25">
      <c r="A17615" s="1"/>
      <c r="B17615" s="2"/>
      <c r="BJ17615" s="3"/>
      <c r="BL17615" s="3"/>
      <c r="BN17615" s="3"/>
      <c r="BP17615" s="3"/>
    </row>
    <row r="17616" spans="1:68" x14ac:dyDescent="0.25">
      <c r="A17616" s="1"/>
      <c r="B17616" s="2"/>
      <c r="BJ17616" s="3"/>
      <c r="BL17616" s="3"/>
      <c r="BN17616" s="3"/>
      <c r="BP17616" s="3"/>
    </row>
    <row r="17617" spans="1:68" x14ac:dyDescent="0.25">
      <c r="A17617" s="1"/>
      <c r="B17617" s="2"/>
      <c r="BJ17617" s="3"/>
      <c r="BL17617" s="3"/>
      <c r="BN17617" s="3"/>
      <c r="BP17617" s="3"/>
    </row>
    <row r="17618" spans="1:68" x14ac:dyDescent="0.25">
      <c r="A17618" s="1"/>
      <c r="B17618" s="2"/>
      <c r="BJ17618" s="3"/>
      <c r="BL17618" s="3"/>
      <c r="BN17618" s="3"/>
      <c r="BP17618" s="3"/>
    </row>
    <row r="17619" spans="1:68" x14ac:dyDescent="0.25">
      <c r="A17619" s="1"/>
      <c r="B17619" s="2"/>
      <c r="BJ17619" s="3"/>
      <c r="BL17619" s="3"/>
      <c r="BN17619" s="3"/>
      <c r="BP17619" s="3"/>
    </row>
    <row r="17620" spans="1:68" x14ac:dyDescent="0.25">
      <c r="A17620" s="1"/>
      <c r="B17620" s="2"/>
      <c r="BJ17620" s="3"/>
      <c r="BL17620" s="3"/>
      <c r="BN17620" s="3"/>
      <c r="BP17620" s="3"/>
    </row>
    <row r="17621" spans="1:68" x14ac:dyDescent="0.25">
      <c r="A17621" s="1"/>
      <c r="B17621" s="2"/>
      <c r="BJ17621" s="3"/>
      <c r="BL17621" s="3"/>
      <c r="BN17621" s="3"/>
      <c r="BP17621" s="3"/>
    </row>
    <row r="17622" spans="1:68" x14ac:dyDescent="0.25">
      <c r="A17622" s="1"/>
      <c r="B17622" s="2"/>
      <c r="BJ17622" s="3"/>
      <c r="BL17622" s="3"/>
      <c r="BN17622" s="3"/>
      <c r="BP17622" s="3"/>
    </row>
    <row r="17623" spans="1:68" x14ac:dyDescent="0.25">
      <c r="A17623" s="1"/>
      <c r="B17623" s="2"/>
      <c r="BJ17623" s="3"/>
      <c r="BL17623" s="3"/>
      <c r="BN17623" s="3"/>
      <c r="BP17623" s="3"/>
    </row>
    <row r="17624" spans="1:68" x14ac:dyDescent="0.25">
      <c r="A17624" s="1"/>
      <c r="B17624" s="2"/>
      <c r="BJ17624" s="3"/>
      <c r="BL17624" s="3"/>
      <c r="BN17624" s="3"/>
      <c r="BP17624" s="3"/>
    </row>
    <row r="17625" spans="1:68" x14ac:dyDescent="0.25">
      <c r="A17625" s="1"/>
      <c r="B17625" s="2"/>
      <c r="BJ17625" s="3"/>
      <c r="BL17625" s="3"/>
      <c r="BN17625" s="3"/>
      <c r="BP17625" s="3"/>
    </row>
    <row r="17626" spans="1:68" x14ac:dyDescent="0.25">
      <c r="A17626" s="1"/>
      <c r="B17626" s="2"/>
      <c r="BJ17626" s="3"/>
      <c r="BL17626" s="3"/>
      <c r="BN17626" s="3"/>
      <c r="BP17626" s="3"/>
    </row>
    <row r="17627" spans="1:68" x14ac:dyDescent="0.25">
      <c r="A17627" s="1"/>
      <c r="B17627" s="2"/>
      <c r="BJ17627" s="3"/>
      <c r="BL17627" s="3"/>
      <c r="BN17627" s="3"/>
      <c r="BP17627" s="3"/>
    </row>
    <row r="17628" spans="1:68" x14ac:dyDescent="0.25">
      <c r="A17628" s="1"/>
      <c r="B17628" s="2"/>
      <c r="BJ17628" s="3"/>
      <c r="BL17628" s="3"/>
      <c r="BN17628" s="3"/>
      <c r="BP17628" s="3"/>
    </row>
    <row r="17629" spans="1:68" x14ac:dyDescent="0.25">
      <c r="A17629" s="1"/>
      <c r="B17629" s="2"/>
      <c r="BJ17629" s="3"/>
      <c r="BL17629" s="3"/>
      <c r="BN17629" s="3"/>
      <c r="BP17629" s="3"/>
    </row>
    <row r="17630" spans="1:68" x14ac:dyDescent="0.25">
      <c r="A17630" s="1"/>
      <c r="B17630" s="2"/>
      <c r="BJ17630" s="3"/>
      <c r="BL17630" s="3"/>
      <c r="BN17630" s="3"/>
      <c r="BP17630" s="3"/>
    </row>
    <row r="17631" spans="1:68" x14ac:dyDescent="0.25">
      <c r="A17631" s="1"/>
      <c r="B17631" s="2"/>
      <c r="BJ17631" s="3"/>
      <c r="BL17631" s="3"/>
      <c r="BN17631" s="3"/>
      <c r="BP17631" s="3"/>
    </row>
    <row r="17632" spans="1:68" x14ac:dyDescent="0.25">
      <c r="A17632" s="1"/>
      <c r="B17632" s="2"/>
      <c r="BJ17632" s="3"/>
      <c r="BL17632" s="3"/>
      <c r="BN17632" s="3"/>
      <c r="BP17632" s="3"/>
    </row>
    <row r="17633" spans="1:68" x14ac:dyDescent="0.25">
      <c r="A17633" s="1"/>
      <c r="B17633" s="2"/>
      <c r="BJ17633" s="3"/>
      <c r="BL17633" s="3"/>
      <c r="BN17633" s="3"/>
      <c r="BP17633" s="3"/>
    </row>
    <row r="17634" spans="1:68" x14ac:dyDescent="0.25">
      <c r="A17634" s="1"/>
      <c r="B17634" s="2"/>
      <c r="BJ17634" s="3"/>
      <c r="BL17634" s="3"/>
      <c r="BN17634" s="3"/>
      <c r="BP17634" s="3"/>
    </row>
    <row r="17635" spans="1:68" x14ac:dyDescent="0.25">
      <c r="A17635" s="1"/>
      <c r="B17635" s="2"/>
      <c r="BJ17635" s="3"/>
      <c r="BL17635" s="3"/>
      <c r="BN17635" s="3"/>
      <c r="BP17635" s="3"/>
    </row>
    <row r="17636" spans="1:68" x14ac:dyDescent="0.25">
      <c r="A17636" s="1"/>
      <c r="B17636" s="2"/>
      <c r="BJ17636" s="3"/>
      <c r="BL17636" s="3"/>
      <c r="BN17636" s="3"/>
      <c r="BP17636" s="3"/>
    </row>
    <row r="17637" spans="1:68" x14ac:dyDescent="0.25">
      <c r="A17637" s="1"/>
      <c r="B17637" s="2"/>
      <c r="BJ17637" s="3"/>
      <c r="BL17637" s="3"/>
      <c r="BN17637" s="3"/>
      <c r="BP17637" s="3"/>
    </row>
    <row r="17638" spans="1:68" x14ac:dyDescent="0.25">
      <c r="A17638" s="1"/>
      <c r="B17638" s="2"/>
      <c r="BJ17638" s="3"/>
      <c r="BL17638" s="3"/>
      <c r="BN17638" s="3"/>
      <c r="BP17638" s="3"/>
    </row>
    <row r="17639" spans="1:68" x14ac:dyDescent="0.25">
      <c r="A17639" s="1"/>
      <c r="B17639" s="2"/>
      <c r="BJ17639" s="3"/>
      <c r="BL17639" s="3"/>
      <c r="BN17639" s="3"/>
      <c r="BP17639" s="3"/>
    </row>
    <row r="17640" spans="1:68" x14ac:dyDescent="0.25">
      <c r="A17640" s="1"/>
      <c r="B17640" s="2"/>
      <c r="BJ17640" s="3"/>
      <c r="BL17640" s="3"/>
      <c r="BN17640" s="3"/>
      <c r="BP17640" s="3"/>
    </row>
    <row r="17641" spans="1:68" x14ac:dyDescent="0.25">
      <c r="A17641" s="1"/>
      <c r="B17641" s="2"/>
      <c r="BJ17641" s="3"/>
      <c r="BL17641" s="3"/>
      <c r="BN17641" s="3"/>
      <c r="BP17641" s="3"/>
    </row>
    <row r="17642" spans="1:68" x14ac:dyDescent="0.25">
      <c r="A17642" s="1"/>
      <c r="B17642" s="2"/>
      <c r="BJ17642" s="3"/>
      <c r="BL17642" s="3"/>
      <c r="BN17642" s="3"/>
      <c r="BP17642" s="3"/>
    </row>
    <row r="17643" spans="1:68" x14ac:dyDescent="0.25">
      <c r="A17643" s="1"/>
      <c r="B17643" s="2"/>
      <c r="BJ17643" s="3"/>
      <c r="BL17643" s="3"/>
      <c r="BN17643" s="3"/>
      <c r="BP17643" s="3"/>
    </row>
    <row r="17644" spans="1:68" x14ac:dyDescent="0.25">
      <c r="A17644" s="1"/>
      <c r="B17644" s="2"/>
      <c r="BJ17644" s="3"/>
      <c r="BL17644" s="3"/>
      <c r="BN17644" s="3"/>
      <c r="BP17644" s="3"/>
    </row>
    <row r="17645" spans="1:68" x14ac:dyDescent="0.25">
      <c r="A17645" s="1"/>
      <c r="B17645" s="2"/>
      <c r="BJ17645" s="3"/>
      <c r="BL17645" s="3"/>
      <c r="BN17645" s="3"/>
      <c r="BP17645" s="3"/>
    </row>
    <row r="17646" spans="1:68" x14ac:dyDescent="0.25">
      <c r="A17646" s="1"/>
      <c r="B17646" s="2"/>
      <c r="BJ17646" s="3"/>
      <c r="BL17646" s="3"/>
      <c r="BN17646" s="3"/>
      <c r="BP17646" s="3"/>
    </row>
    <row r="17647" spans="1:68" x14ac:dyDescent="0.25">
      <c r="A17647" s="1"/>
      <c r="B17647" s="2"/>
      <c r="BJ17647" s="3"/>
      <c r="BL17647" s="3"/>
      <c r="BN17647" s="3"/>
      <c r="BP17647" s="3"/>
    </row>
    <row r="17648" spans="1:68" x14ac:dyDescent="0.25">
      <c r="A17648" s="1"/>
      <c r="B17648" s="2"/>
      <c r="BJ17648" s="3"/>
      <c r="BL17648" s="3"/>
      <c r="BN17648" s="3"/>
      <c r="BP17648" s="3"/>
    </row>
    <row r="17649" spans="1:68" x14ac:dyDescent="0.25">
      <c r="A17649" s="1"/>
      <c r="B17649" s="2"/>
      <c r="BJ17649" s="3"/>
      <c r="BL17649" s="3"/>
      <c r="BN17649" s="3"/>
      <c r="BP17649" s="3"/>
    </row>
    <row r="17650" spans="1:68" x14ac:dyDescent="0.25">
      <c r="A17650" s="1"/>
      <c r="B17650" s="2"/>
      <c r="BJ17650" s="3"/>
      <c r="BL17650" s="3"/>
      <c r="BN17650" s="3"/>
      <c r="BP17650" s="3"/>
    </row>
    <row r="17651" spans="1:68" x14ac:dyDescent="0.25">
      <c r="A17651" s="1"/>
      <c r="B17651" s="2"/>
      <c r="BJ17651" s="3"/>
      <c r="BL17651" s="3"/>
      <c r="BN17651" s="3"/>
      <c r="BP17651" s="3"/>
    </row>
    <row r="17652" spans="1:68" x14ac:dyDescent="0.25">
      <c r="A17652" s="1"/>
      <c r="B17652" s="2"/>
      <c r="BJ17652" s="3"/>
      <c r="BL17652" s="3"/>
      <c r="BN17652" s="3"/>
      <c r="BP17652" s="3"/>
    </row>
    <row r="17653" spans="1:68" x14ac:dyDescent="0.25">
      <c r="A17653" s="1"/>
      <c r="B17653" s="2"/>
      <c r="BJ17653" s="3"/>
      <c r="BL17653" s="3"/>
      <c r="BN17653" s="3"/>
      <c r="BP17653" s="3"/>
    </row>
    <row r="17654" spans="1:68" x14ac:dyDescent="0.25">
      <c r="A17654" s="1"/>
      <c r="B17654" s="2"/>
      <c r="BJ17654" s="3"/>
      <c r="BL17654" s="3"/>
      <c r="BN17654" s="3"/>
      <c r="BP17654" s="3"/>
    </row>
    <row r="17655" spans="1:68" x14ac:dyDescent="0.25">
      <c r="A17655" s="1"/>
      <c r="B17655" s="2"/>
      <c r="BJ17655" s="3"/>
      <c r="BL17655" s="3"/>
      <c r="BN17655" s="3"/>
      <c r="BP17655" s="3"/>
    </row>
    <row r="17656" spans="1:68" x14ac:dyDescent="0.25">
      <c r="A17656" s="1"/>
      <c r="B17656" s="2"/>
      <c r="BJ17656" s="3"/>
      <c r="BL17656" s="3"/>
      <c r="BN17656" s="3"/>
      <c r="BP17656" s="3"/>
    </row>
    <row r="17657" spans="1:68" x14ac:dyDescent="0.25">
      <c r="A17657" s="1"/>
      <c r="B17657" s="2"/>
      <c r="BJ17657" s="3"/>
      <c r="BL17657" s="3"/>
      <c r="BN17657" s="3"/>
      <c r="BP17657" s="3"/>
    </row>
    <row r="17658" spans="1:68" x14ac:dyDescent="0.25">
      <c r="A17658" s="1"/>
      <c r="B17658" s="2"/>
      <c r="BJ17658" s="3"/>
      <c r="BL17658" s="3"/>
      <c r="BN17658" s="3"/>
      <c r="BP17658" s="3"/>
    </row>
    <row r="17659" spans="1:68" x14ac:dyDescent="0.25">
      <c r="A17659" s="1"/>
      <c r="B17659" s="2"/>
      <c r="BJ17659" s="3"/>
      <c r="BL17659" s="3"/>
      <c r="BN17659" s="3"/>
      <c r="BP17659" s="3"/>
    </row>
    <row r="17660" spans="1:68" x14ac:dyDescent="0.25">
      <c r="A17660" s="1"/>
      <c r="B17660" s="2"/>
      <c r="BJ17660" s="3"/>
      <c r="BL17660" s="3"/>
      <c r="BN17660" s="3"/>
      <c r="BP17660" s="3"/>
    </row>
    <row r="17661" spans="1:68" x14ac:dyDescent="0.25">
      <c r="A17661" s="1"/>
      <c r="B17661" s="2"/>
      <c r="BJ17661" s="3"/>
      <c r="BL17661" s="3"/>
      <c r="BN17661" s="3"/>
      <c r="BP17661" s="3"/>
    </row>
    <row r="17662" spans="1:68" x14ac:dyDescent="0.25">
      <c r="A17662" s="1"/>
      <c r="B17662" s="2"/>
      <c r="BJ17662" s="3"/>
      <c r="BL17662" s="3"/>
      <c r="BN17662" s="3"/>
      <c r="BP17662" s="3"/>
    </row>
    <row r="17663" spans="1:68" x14ac:dyDescent="0.25">
      <c r="A17663" s="1"/>
      <c r="B17663" s="2"/>
      <c r="BJ17663" s="3"/>
      <c r="BL17663" s="3"/>
      <c r="BN17663" s="3"/>
      <c r="BP17663" s="3"/>
    </row>
    <row r="17664" spans="1:68" x14ac:dyDescent="0.25">
      <c r="A17664" s="1"/>
      <c r="B17664" s="2"/>
      <c r="BJ17664" s="3"/>
      <c r="BL17664" s="3"/>
      <c r="BN17664" s="3"/>
      <c r="BP17664" s="3"/>
    </row>
    <row r="17665" spans="1:68" x14ac:dyDescent="0.25">
      <c r="A17665" s="1"/>
      <c r="B17665" s="2"/>
      <c r="BJ17665" s="3"/>
      <c r="BL17665" s="3"/>
      <c r="BN17665" s="3"/>
      <c r="BP17665" s="3"/>
    </row>
    <row r="17666" spans="1:68" x14ac:dyDescent="0.25">
      <c r="A17666" s="1"/>
      <c r="B17666" s="2"/>
      <c r="BJ17666" s="3"/>
      <c r="BL17666" s="3"/>
      <c r="BN17666" s="3"/>
      <c r="BP17666" s="3"/>
    </row>
    <row r="17667" spans="1:68" x14ac:dyDescent="0.25">
      <c r="A17667" s="1"/>
      <c r="B17667" s="2"/>
      <c r="BJ17667" s="3"/>
      <c r="BL17667" s="3"/>
      <c r="BN17667" s="3"/>
      <c r="BP17667" s="3"/>
    </row>
    <row r="17668" spans="1:68" x14ac:dyDescent="0.25">
      <c r="A17668" s="1"/>
      <c r="B17668" s="2"/>
      <c r="BJ17668" s="3"/>
      <c r="BL17668" s="3"/>
      <c r="BN17668" s="3"/>
      <c r="BP17668" s="3"/>
    </row>
    <row r="17669" spans="1:68" x14ac:dyDescent="0.25">
      <c r="A17669" s="1"/>
      <c r="B17669" s="2"/>
      <c r="BJ17669" s="3"/>
      <c r="BL17669" s="3"/>
      <c r="BN17669" s="3"/>
      <c r="BP17669" s="3"/>
    </row>
    <row r="17670" spans="1:68" x14ac:dyDescent="0.25">
      <c r="A17670" s="1"/>
      <c r="B17670" s="2"/>
      <c r="BJ17670" s="3"/>
      <c r="BL17670" s="3"/>
      <c r="BN17670" s="3"/>
      <c r="BP17670" s="3"/>
    </row>
    <row r="17671" spans="1:68" x14ac:dyDescent="0.25">
      <c r="A17671" s="1"/>
      <c r="B17671" s="2"/>
      <c r="BJ17671" s="3"/>
      <c r="BL17671" s="3"/>
      <c r="BN17671" s="3"/>
      <c r="BP17671" s="3"/>
    </row>
    <row r="17672" spans="1:68" x14ac:dyDescent="0.25">
      <c r="A17672" s="1"/>
      <c r="B17672" s="2"/>
      <c r="BJ17672" s="3"/>
      <c r="BL17672" s="3"/>
      <c r="BN17672" s="3"/>
      <c r="BP17672" s="3"/>
    </row>
    <row r="17673" spans="1:68" x14ac:dyDescent="0.25">
      <c r="A17673" s="1"/>
      <c r="B17673" s="2"/>
      <c r="BJ17673" s="3"/>
      <c r="BL17673" s="3"/>
      <c r="BN17673" s="3"/>
      <c r="BP17673" s="3"/>
    </row>
    <row r="17674" spans="1:68" x14ac:dyDescent="0.25">
      <c r="A17674" s="1"/>
      <c r="B17674" s="2"/>
      <c r="BJ17674" s="3"/>
      <c r="BL17674" s="3"/>
      <c r="BN17674" s="3"/>
      <c r="BP17674" s="3"/>
    </row>
    <row r="17675" spans="1:68" x14ac:dyDescent="0.25">
      <c r="A17675" s="1"/>
      <c r="B17675" s="2"/>
      <c r="BJ17675" s="3"/>
      <c r="BL17675" s="3"/>
      <c r="BN17675" s="3"/>
      <c r="BP17675" s="3"/>
    </row>
    <row r="17676" spans="1:68" x14ac:dyDescent="0.25">
      <c r="A17676" s="1"/>
      <c r="B17676" s="2"/>
      <c r="BJ17676" s="3"/>
      <c r="BL17676" s="3"/>
      <c r="BN17676" s="3"/>
      <c r="BP17676" s="3"/>
    </row>
    <row r="17677" spans="1:68" x14ac:dyDescent="0.25">
      <c r="A17677" s="1"/>
      <c r="B17677" s="2"/>
      <c r="BJ17677" s="3"/>
      <c r="BL17677" s="3"/>
      <c r="BN17677" s="3"/>
      <c r="BP17677" s="3"/>
    </row>
    <row r="17678" spans="1:68" x14ac:dyDescent="0.25">
      <c r="A17678" s="1"/>
      <c r="B17678" s="2"/>
      <c r="BJ17678" s="3"/>
      <c r="BL17678" s="3"/>
      <c r="BN17678" s="3"/>
      <c r="BP17678" s="3"/>
    </row>
    <row r="17679" spans="1:68" x14ac:dyDescent="0.25">
      <c r="A17679" s="1"/>
      <c r="B17679" s="2"/>
      <c r="BJ17679" s="3"/>
      <c r="BL17679" s="3"/>
      <c r="BN17679" s="3"/>
      <c r="BP17679" s="3"/>
    </row>
    <row r="17680" spans="1:68" x14ac:dyDescent="0.25">
      <c r="A17680" s="1"/>
      <c r="B17680" s="2"/>
      <c r="BJ17680" s="3"/>
      <c r="BL17680" s="3"/>
      <c r="BN17680" s="3"/>
      <c r="BP17680" s="3"/>
    </row>
    <row r="17681" spans="1:68" x14ac:dyDescent="0.25">
      <c r="A17681" s="1"/>
      <c r="B17681" s="2"/>
      <c r="BJ17681" s="3"/>
      <c r="BL17681" s="3"/>
      <c r="BN17681" s="3"/>
      <c r="BP17681" s="3"/>
    </row>
    <row r="17682" spans="1:68" x14ac:dyDescent="0.25">
      <c r="A17682" s="1"/>
      <c r="B17682" s="2"/>
      <c r="BJ17682" s="3"/>
      <c r="BL17682" s="3"/>
      <c r="BN17682" s="3"/>
      <c r="BP17682" s="3"/>
    </row>
    <row r="17683" spans="1:68" x14ac:dyDescent="0.25">
      <c r="A17683" s="1"/>
      <c r="B17683" s="2"/>
      <c r="BJ17683" s="3"/>
      <c r="BL17683" s="3"/>
      <c r="BN17683" s="3"/>
      <c r="BP17683" s="3"/>
    </row>
    <row r="17684" spans="1:68" x14ac:dyDescent="0.25">
      <c r="A17684" s="1"/>
      <c r="B17684" s="2"/>
      <c r="BJ17684" s="3"/>
      <c r="BL17684" s="3"/>
      <c r="BN17684" s="3"/>
      <c r="BP17684" s="3"/>
    </row>
    <row r="17685" spans="1:68" x14ac:dyDescent="0.25">
      <c r="A17685" s="1"/>
      <c r="B17685" s="2"/>
      <c r="BJ17685" s="3"/>
      <c r="BL17685" s="3"/>
      <c r="BN17685" s="3"/>
      <c r="BP17685" s="3"/>
    </row>
    <row r="17686" spans="1:68" x14ac:dyDescent="0.25">
      <c r="A17686" s="1"/>
      <c r="B17686" s="2"/>
      <c r="BJ17686" s="3"/>
      <c r="BL17686" s="3"/>
      <c r="BN17686" s="3"/>
      <c r="BP17686" s="3"/>
    </row>
    <row r="17687" spans="1:68" x14ac:dyDescent="0.25">
      <c r="A17687" s="1"/>
      <c r="B17687" s="2"/>
      <c r="BJ17687" s="3"/>
      <c r="BL17687" s="3"/>
      <c r="BN17687" s="3"/>
      <c r="BP17687" s="3"/>
    </row>
    <row r="17688" spans="1:68" x14ac:dyDescent="0.25">
      <c r="A17688" s="1"/>
      <c r="B17688" s="2"/>
      <c r="BJ17688" s="3"/>
      <c r="BL17688" s="3"/>
      <c r="BN17688" s="3"/>
      <c r="BP17688" s="3"/>
    </row>
    <row r="17689" spans="1:68" x14ac:dyDescent="0.25">
      <c r="A17689" s="1"/>
      <c r="B17689" s="2"/>
      <c r="BJ17689" s="3"/>
      <c r="BL17689" s="3"/>
      <c r="BN17689" s="3"/>
      <c r="BP17689" s="3"/>
    </row>
    <row r="17690" spans="1:68" x14ac:dyDescent="0.25">
      <c r="A17690" s="1"/>
      <c r="B17690" s="2"/>
      <c r="BJ17690" s="3"/>
      <c r="BL17690" s="3"/>
      <c r="BN17690" s="3"/>
      <c r="BP17690" s="3"/>
    </row>
    <row r="17691" spans="1:68" x14ac:dyDescent="0.25">
      <c r="A17691" s="1"/>
      <c r="B17691" s="2"/>
      <c r="BJ17691" s="3"/>
      <c r="BL17691" s="3"/>
      <c r="BN17691" s="3"/>
      <c r="BP17691" s="3"/>
    </row>
    <row r="17692" spans="1:68" x14ac:dyDescent="0.25">
      <c r="A17692" s="1"/>
      <c r="B17692" s="2"/>
      <c r="BJ17692" s="3"/>
      <c r="BL17692" s="3"/>
      <c r="BN17692" s="3"/>
      <c r="BP17692" s="3"/>
    </row>
    <row r="17693" spans="1:68" x14ac:dyDescent="0.25">
      <c r="A17693" s="1"/>
      <c r="B17693" s="2"/>
      <c r="BJ17693" s="3"/>
      <c r="BL17693" s="3"/>
      <c r="BN17693" s="3"/>
      <c r="BP17693" s="3"/>
    </row>
    <row r="17694" spans="1:68" x14ac:dyDescent="0.25">
      <c r="A17694" s="1"/>
      <c r="B17694" s="2"/>
      <c r="BJ17694" s="3"/>
      <c r="BL17694" s="3"/>
      <c r="BN17694" s="3"/>
      <c r="BP17694" s="3"/>
    </row>
    <row r="17695" spans="1:68" x14ac:dyDescent="0.25">
      <c r="A17695" s="1"/>
      <c r="B17695" s="2"/>
      <c r="BJ17695" s="3"/>
      <c r="BL17695" s="3"/>
      <c r="BN17695" s="3"/>
      <c r="BP17695" s="3"/>
    </row>
    <row r="17696" spans="1:68" x14ac:dyDescent="0.25">
      <c r="A17696" s="1"/>
      <c r="B17696" s="2"/>
      <c r="BJ17696" s="3"/>
      <c r="BL17696" s="3"/>
      <c r="BN17696" s="3"/>
      <c r="BP17696" s="3"/>
    </row>
    <row r="17697" spans="1:68" x14ac:dyDescent="0.25">
      <c r="A17697" s="1"/>
      <c r="B17697" s="2"/>
      <c r="BJ17697" s="3"/>
      <c r="BL17697" s="3"/>
      <c r="BN17697" s="3"/>
      <c r="BP17697" s="3"/>
    </row>
    <row r="17698" spans="1:68" x14ac:dyDescent="0.25">
      <c r="A17698" s="1"/>
      <c r="B17698" s="2"/>
      <c r="BJ17698" s="3"/>
      <c r="BL17698" s="3"/>
      <c r="BN17698" s="3"/>
      <c r="BP17698" s="3"/>
    </row>
    <row r="17699" spans="1:68" x14ac:dyDescent="0.25">
      <c r="A17699" s="1"/>
      <c r="B17699" s="2"/>
      <c r="BJ17699" s="3"/>
      <c r="BL17699" s="3"/>
      <c r="BN17699" s="3"/>
      <c r="BP17699" s="3"/>
    </row>
    <row r="17700" spans="1:68" x14ac:dyDescent="0.25">
      <c r="A17700" s="1"/>
      <c r="B17700" s="2"/>
      <c r="BJ17700" s="3"/>
      <c r="BL17700" s="3"/>
      <c r="BN17700" s="3"/>
      <c r="BP17700" s="3"/>
    </row>
    <row r="17701" spans="1:68" x14ac:dyDescent="0.25">
      <c r="A17701" s="1"/>
      <c r="B17701" s="2"/>
      <c r="BJ17701" s="3"/>
      <c r="BL17701" s="3"/>
      <c r="BN17701" s="3"/>
      <c r="BP17701" s="3"/>
    </row>
    <row r="17702" spans="1:68" x14ac:dyDescent="0.25">
      <c r="A17702" s="1"/>
      <c r="B17702" s="2"/>
      <c r="BJ17702" s="3"/>
      <c r="BL17702" s="3"/>
      <c r="BN17702" s="3"/>
      <c r="BP17702" s="3"/>
    </row>
    <row r="17703" spans="1:68" x14ac:dyDescent="0.25">
      <c r="A17703" s="1"/>
      <c r="B17703" s="2"/>
      <c r="BJ17703" s="3"/>
      <c r="BL17703" s="3"/>
      <c r="BN17703" s="3"/>
      <c r="BP17703" s="3"/>
    </row>
    <row r="17704" spans="1:68" x14ac:dyDescent="0.25">
      <c r="A17704" s="1"/>
      <c r="B17704" s="2"/>
      <c r="BJ17704" s="3"/>
      <c r="BL17704" s="3"/>
      <c r="BN17704" s="3"/>
      <c r="BP17704" s="3"/>
    </row>
    <row r="17705" spans="1:68" x14ac:dyDescent="0.25">
      <c r="A17705" s="1"/>
      <c r="B17705" s="2"/>
      <c r="BJ17705" s="3"/>
      <c r="BL17705" s="3"/>
      <c r="BN17705" s="3"/>
      <c r="BP17705" s="3"/>
    </row>
    <row r="17706" spans="1:68" x14ac:dyDescent="0.25">
      <c r="A17706" s="1"/>
      <c r="B17706" s="2"/>
      <c r="BJ17706" s="3"/>
      <c r="BL17706" s="3"/>
      <c r="BN17706" s="3"/>
      <c r="BP17706" s="3"/>
    </row>
    <row r="17707" spans="1:68" x14ac:dyDescent="0.25">
      <c r="A17707" s="1"/>
      <c r="B17707" s="2"/>
      <c r="BJ17707" s="3"/>
      <c r="BL17707" s="3"/>
      <c r="BN17707" s="3"/>
      <c r="BP17707" s="3"/>
    </row>
    <row r="17708" spans="1:68" x14ac:dyDescent="0.25">
      <c r="A17708" s="1"/>
      <c r="B17708" s="2"/>
      <c r="BJ17708" s="3"/>
      <c r="BL17708" s="3"/>
      <c r="BN17708" s="3"/>
      <c r="BP17708" s="3"/>
    </row>
    <row r="17709" spans="1:68" x14ac:dyDescent="0.25">
      <c r="A17709" s="1"/>
      <c r="B17709" s="2"/>
      <c r="BJ17709" s="3"/>
      <c r="BL17709" s="3"/>
      <c r="BN17709" s="3"/>
      <c r="BP17709" s="3"/>
    </row>
    <row r="17710" spans="1:68" x14ac:dyDescent="0.25">
      <c r="A17710" s="1"/>
      <c r="B17710" s="2"/>
      <c r="BJ17710" s="3"/>
      <c r="BL17710" s="3"/>
      <c r="BN17710" s="3"/>
      <c r="BP17710" s="3"/>
    </row>
    <row r="17711" spans="1:68" x14ac:dyDescent="0.25">
      <c r="A17711" s="1"/>
      <c r="B17711" s="2"/>
      <c r="BJ17711" s="3"/>
      <c r="BL17711" s="3"/>
      <c r="BN17711" s="3"/>
      <c r="BP17711" s="3"/>
    </row>
    <row r="17712" spans="1:68" x14ac:dyDescent="0.25">
      <c r="A17712" s="1"/>
      <c r="B17712" s="2"/>
      <c r="BJ17712" s="3"/>
      <c r="BL17712" s="3"/>
      <c r="BN17712" s="3"/>
      <c r="BP17712" s="3"/>
    </row>
    <row r="17713" spans="1:68" x14ac:dyDescent="0.25">
      <c r="A17713" s="1"/>
      <c r="B17713" s="2"/>
      <c r="BJ17713" s="3"/>
      <c r="BL17713" s="3"/>
      <c r="BN17713" s="3"/>
      <c r="BP17713" s="3"/>
    </row>
    <row r="17714" spans="1:68" x14ac:dyDescent="0.25">
      <c r="A17714" s="1"/>
      <c r="B17714" s="2"/>
      <c r="BJ17714" s="3"/>
      <c r="BL17714" s="3"/>
      <c r="BN17714" s="3"/>
      <c r="BP17714" s="3"/>
    </row>
    <row r="17715" spans="1:68" x14ac:dyDescent="0.25">
      <c r="A17715" s="1"/>
      <c r="B17715" s="2"/>
      <c r="BJ17715" s="3"/>
      <c r="BL17715" s="3"/>
      <c r="BN17715" s="3"/>
      <c r="BP17715" s="3"/>
    </row>
    <row r="17716" spans="1:68" x14ac:dyDescent="0.25">
      <c r="A17716" s="1"/>
      <c r="B17716" s="2"/>
      <c r="BJ17716" s="3"/>
      <c r="BL17716" s="3"/>
      <c r="BN17716" s="3"/>
      <c r="BP17716" s="3"/>
    </row>
    <row r="17717" spans="1:68" x14ac:dyDescent="0.25">
      <c r="A17717" s="1"/>
      <c r="B17717" s="2"/>
      <c r="BJ17717" s="3"/>
      <c r="BL17717" s="3"/>
      <c r="BN17717" s="3"/>
      <c r="BP17717" s="3"/>
    </row>
    <row r="17718" spans="1:68" x14ac:dyDescent="0.25">
      <c r="A17718" s="1"/>
      <c r="B17718" s="2"/>
      <c r="BJ17718" s="3"/>
      <c r="BL17718" s="3"/>
      <c r="BN17718" s="3"/>
      <c r="BP17718" s="3"/>
    </row>
    <row r="17719" spans="1:68" x14ac:dyDescent="0.25">
      <c r="A17719" s="1"/>
      <c r="B17719" s="2"/>
      <c r="BJ17719" s="3"/>
      <c r="BL17719" s="3"/>
      <c r="BN17719" s="3"/>
      <c r="BP17719" s="3"/>
    </row>
    <row r="17720" spans="1:68" x14ac:dyDescent="0.25">
      <c r="A17720" s="1"/>
      <c r="B17720" s="2"/>
      <c r="BJ17720" s="3"/>
      <c r="BL17720" s="3"/>
      <c r="BN17720" s="3"/>
      <c r="BP17720" s="3"/>
    </row>
    <row r="17721" spans="1:68" x14ac:dyDescent="0.25">
      <c r="A17721" s="1"/>
      <c r="B17721" s="2"/>
      <c r="BJ17721" s="3"/>
      <c r="BL17721" s="3"/>
      <c r="BN17721" s="3"/>
      <c r="BP17721" s="3"/>
    </row>
    <row r="17722" spans="1:68" x14ac:dyDescent="0.25">
      <c r="A17722" s="1"/>
      <c r="B17722" s="2"/>
      <c r="BJ17722" s="3"/>
      <c r="BL17722" s="3"/>
      <c r="BN17722" s="3"/>
      <c r="BP17722" s="3"/>
    </row>
    <row r="17723" spans="1:68" x14ac:dyDescent="0.25">
      <c r="A17723" s="1"/>
      <c r="B17723" s="2"/>
      <c r="BJ17723" s="3"/>
      <c r="BL17723" s="3"/>
      <c r="BN17723" s="3"/>
      <c r="BP17723" s="3"/>
    </row>
    <row r="17724" spans="1:68" x14ac:dyDescent="0.25">
      <c r="A17724" s="1"/>
      <c r="B17724" s="2"/>
      <c r="BJ17724" s="3"/>
      <c r="BL17724" s="3"/>
      <c r="BN17724" s="3"/>
      <c r="BP17724" s="3"/>
    </row>
    <row r="17725" spans="1:68" x14ac:dyDescent="0.25">
      <c r="A17725" s="1"/>
      <c r="B17725" s="2"/>
      <c r="BJ17725" s="3"/>
      <c r="BL17725" s="3"/>
      <c r="BN17725" s="3"/>
      <c r="BP17725" s="3"/>
    </row>
    <row r="17726" spans="1:68" x14ac:dyDescent="0.25">
      <c r="A17726" s="1"/>
      <c r="B17726" s="2"/>
      <c r="BJ17726" s="3"/>
      <c r="BL17726" s="3"/>
      <c r="BN17726" s="3"/>
      <c r="BP17726" s="3"/>
    </row>
    <row r="17727" spans="1:68" x14ac:dyDescent="0.25">
      <c r="A17727" s="1"/>
      <c r="B17727" s="2"/>
      <c r="BJ17727" s="3"/>
      <c r="BL17727" s="3"/>
      <c r="BN17727" s="3"/>
      <c r="BP17727" s="3"/>
    </row>
    <row r="17728" spans="1:68" x14ac:dyDescent="0.25">
      <c r="A17728" s="1"/>
      <c r="B17728" s="2"/>
      <c r="BJ17728" s="3"/>
      <c r="BL17728" s="3"/>
      <c r="BN17728" s="3"/>
      <c r="BP17728" s="3"/>
    </row>
    <row r="17729" spans="1:68" x14ac:dyDescent="0.25">
      <c r="A17729" s="1"/>
      <c r="B17729" s="2"/>
      <c r="BJ17729" s="3"/>
      <c r="BL17729" s="3"/>
      <c r="BN17729" s="3"/>
      <c r="BP17729" s="3"/>
    </row>
    <row r="17730" spans="1:68" x14ac:dyDescent="0.25">
      <c r="A17730" s="1"/>
      <c r="B17730" s="2"/>
      <c r="BJ17730" s="3"/>
      <c r="BL17730" s="3"/>
      <c r="BN17730" s="3"/>
      <c r="BP17730" s="3"/>
    </row>
    <row r="17731" spans="1:68" x14ac:dyDescent="0.25">
      <c r="A17731" s="1"/>
      <c r="B17731" s="2"/>
      <c r="BJ17731" s="3"/>
      <c r="BL17731" s="3"/>
      <c r="BN17731" s="3"/>
      <c r="BP17731" s="3"/>
    </row>
    <row r="17732" spans="1:68" x14ac:dyDescent="0.25">
      <c r="A17732" s="1"/>
      <c r="B17732" s="2"/>
      <c r="BJ17732" s="3"/>
      <c r="BL17732" s="3"/>
      <c r="BN17732" s="3"/>
      <c r="BP17732" s="3"/>
    </row>
    <row r="17733" spans="1:68" x14ac:dyDescent="0.25">
      <c r="A17733" s="1"/>
      <c r="B17733" s="2"/>
      <c r="BJ17733" s="3"/>
      <c r="BL17733" s="3"/>
      <c r="BN17733" s="3"/>
      <c r="BP17733" s="3"/>
    </row>
    <row r="17734" spans="1:68" x14ac:dyDescent="0.25">
      <c r="A17734" s="1"/>
      <c r="B17734" s="2"/>
      <c r="BJ17734" s="3"/>
      <c r="BL17734" s="3"/>
      <c r="BN17734" s="3"/>
      <c r="BP17734" s="3"/>
    </row>
    <row r="17735" spans="1:68" x14ac:dyDescent="0.25">
      <c r="A17735" s="1"/>
      <c r="B17735" s="2"/>
      <c r="BJ17735" s="3"/>
      <c r="BL17735" s="3"/>
      <c r="BN17735" s="3"/>
      <c r="BP17735" s="3"/>
    </row>
    <row r="17736" spans="1:68" x14ac:dyDescent="0.25">
      <c r="A17736" s="1"/>
      <c r="B17736" s="2"/>
      <c r="BJ17736" s="3"/>
      <c r="BL17736" s="3"/>
      <c r="BN17736" s="3"/>
      <c r="BP17736" s="3"/>
    </row>
    <row r="17737" spans="1:68" x14ac:dyDescent="0.25">
      <c r="A17737" s="1"/>
      <c r="B17737" s="2"/>
      <c r="BJ17737" s="3"/>
      <c r="BL17737" s="3"/>
      <c r="BN17737" s="3"/>
      <c r="BP17737" s="3"/>
    </row>
    <row r="17738" spans="1:68" x14ac:dyDescent="0.25">
      <c r="A17738" s="1"/>
      <c r="B17738" s="2"/>
      <c r="BJ17738" s="3"/>
      <c r="BL17738" s="3"/>
      <c r="BN17738" s="3"/>
      <c r="BP17738" s="3"/>
    </row>
    <row r="17739" spans="1:68" x14ac:dyDescent="0.25">
      <c r="A17739" s="1"/>
      <c r="B17739" s="2"/>
      <c r="BJ17739" s="3"/>
      <c r="BL17739" s="3"/>
      <c r="BN17739" s="3"/>
      <c r="BP17739" s="3"/>
    </row>
    <row r="17740" spans="1:68" x14ac:dyDescent="0.25">
      <c r="A17740" s="1"/>
      <c r="B17740" s="2"/>
      <c r="BJ17740" s="3"/>
      <c r="BL17740" s="3"/>
      <c r="BN17740" s="3"/>
      <c r="BP17740" s="3"/>
    </row>
    <row r="17741" spans="1:68" x14ac:dyDescent="0.25">
      <c r="A17741" s="1"/>
      <c r="B17741" s="2"/>
      <c r="BJ17741" s="3"/>
      <c r="BL17741" s="3"/>
      <c r="BN17741" s="3"/>
      <c r="BP17741" s="3"/>
    </row>
    <row r="17742" spans="1:68" x14ac:dyDescent="0.25">
      <c r="A17742" s="1"/>
      <c r="B17742" s="2"/>
      <c r="BJ17742" s="3"/>
      <c r="BL17742" s="3"/>
      <c r="BN17742" s="3"/>
      <c r="BP17742" s="3"/>
    </row>
    <row r="17743" spans="1:68" x14ac:dyDescent="0.25">
      <c r="A17743" s="1"/>
      <c r="B17743" s="2"/>
      <c r="BJ17743" s="3"/>
      <c r="BL17743" s="3"/>
      <c r="BN17743" s="3"/>
      <c r="BP17743" s="3"/>
    </row>
    <row r="17744" spans="1:68" x14ac:dyDescent="0.25">
      <c r="A17744" s="1"/>
      <c r="B17744" s="2"/>
      <c r="BJ17744" s="3"/>
      <c r="BL17744" s="3"/>
      <c r="BN17744" s="3"/>
      <c r="BP17744" s="3"/>
    </row>
    <row r="17745" spans="1:68" x14ac:dyDescent="0.25">
      <c r="A17745" s="1"/>
      <c r="B17745" s="2"/>
      <c r="BJ17745" s="3"/>
      <c r="BL17745" s="3"/>
      <c r="BN17745" s="3"/>
      <c r="BP17745" s="3"/>
    </row>
    <row r="17746" spans="1:68" x14ac:dyDescent="0.25">
      <c r="A17746" s="1"/>
      <c r="B17746" s="2"/>
      <c r="BJ17746" s="3"/>
      <c r="BL17746" s="3"/>
      <c r="BN17746" s="3"/>
      <c r="BP17746" s="3"/>
    </row>
    <row r="17747" spans="1:68" x14ac:dyDescent="0.25">
      <c r="A17747" s="1"/>
      <c r="B17747" s="2"/>
      <c r="BJ17747" s="3"/>
      <c r="BL17747" s="3"/>
      <c r="BN17747" s="3"/>
      <c r="BP17747" s="3"/>
    </row>
    <row r="17748" spans="1:68" x14ac:dyDescent="0.25">
      <c r="A17748" s="1"/>
      <c r="B17748" s="2"/>
      <c r="BJ17748" s="3"/>
      <c r="BL17748" s="3"/>
      <c r="BN17748" s="3"/>
      <c r="BP17748" s="3"/>
    </row>
    <row r="17749" spans="1:68" x14ac:dyDescent="0.25">
      <c r="A17749" s="1"/>
      <c r="B17749" s="2"/>
      <c r="BJ17749" s="3"/>
      <c r="BL17749" s="3"/>
      <c r="BN17749" s="3"/>
      <c r="BP17749" s="3"/>
    </row>
    <row r="17750" spans="1:68" x14ac:dyDescent="0.25">
      <c r="A17750" s="1"/>
      <c r="B17750" s="2"/>
      <c r="BJ17750" s="3"/>
      <c r="BL17750" s="3"/>
      <c r="BN17750" s="3"/>
      <c r="BP17750" s="3"/>
    </row>
    <row r="17751" spans="1:68" x14ac:dyDescent="0.25">
      <c r="A17751" s="1"/>
      <c r="B17751" s="2"/>
      <c r="BJ17751" s="3"/>
      <c r="BL17751" s="3"/>
      <c r="BN17751" s="3"/>
      <c r="BP17751" s="3"/>
    </row>
    <row r="17752" spans="1:68" x14ac:dyDescent="0.25">
      <c r="A17752" s="1"/>
      <c r="B17752" s="2"/>
      <c r="BJ17752" s="3"/>
      <c r="BL17752" s="3"/>
      <c r="BN17752" s="3"/>
      <c r="BP17752" s="3"/>
    </row>
    <row r="17753" spans="1:68" x14ac:dyDescent="0.25">
      <c r="A17753" s="1"/>
      <c r="B17753" s="2"/>
      <c r="BJ17753" s="3"/>
      <c r="BL17753" s="3"/>
      <c r="BN17753" s="3"/>
      <c r="BP17753" s="3"/>
    </row>
    <row r="17754" spans="1:68" x14ac:dyDescent="0.25">
      <c r="A17754" s="1"/>
      <c r="B17754" s="2"/>
      <c r="BJ17754" s="3"/>
      <c r="BL17754" s="3"/>
      <c r="BN17754" s="3"/>
      <c r="BP17754" s="3"/>
    </row>
    <row r="17755" spans="1:68" x14ac:dyDescent="0.25">
      <c r="A17755" s="1"/>
      <c r="B17755" s="2"/>
      <c r="BJ17755" s="3"/>
      <c r="BL17755" s="3"/>
      <c r="BN17755" s="3"/>
      <c r="BP17755" s="3"/>
    </row>
    <row r="17756" spans="1:68" x14ac:dyDescent="0.25">
      <c r="A17756" s="1"/>
      <c r="B17756" s="2"/>
      <c r="BJ17756" s="3"/>
      <c r="BL17756" s="3"/>
      <c r="BN17756" s="3"/>
      <c r="BP17756" s="3"/>
    </row>
    <row r="17757" spans="1:68" x14ac:dyDescent="0.25">
      <c r="A17757" s="1"/>
      <c r="B17757" s="2"/>
      <c r="BJ17757" s="3"/>
      <c r="BL17757" s="3"/>
      <c r="BN17757" s="3"/>
      <c r="BP17757" s="3"/>
    </row>
    <row r="17758" spans="1:68" x14ac:dyDescent="0.25">
      <c r="A17758" s="1"/>
      <c r="B17758" s="2"/>
      <c r="BJ17758" s="3"/>
      <c r="BL17758" s="3"/>
      <c r="BN17758" s="3"/>
      <c r="BP17758" s="3"/>
    </row>
    <row r="17759" spans="1:68" x14ac:dyDescent="0.25">
      <c r="A17759" s="1"/>
      <c r="B17759" s="2"/>
      <c r="BJ17759" s="3"/>
      <c r="BL17759" s="3"/>
      <c r="BN17759" s="3"/>
      <c r="BP17759" s="3"/>
    </row>
    <row r="17760" spans="1:68" x14ac:dyDescent="0.25">
      <c r="A17760" s="1"/>
      <c r="B17760" s="2"/>
      <c r="BJ17760" s="3"/>
      <c r="BL17760" s="3"/>
      <c r="BN17760" s="3"/>
      <c r="BP17760" s="3"/>
    </row>
    <row r="17761" spans="1:68" x14ac:dyDescent="0.25">
      <c r="A17761" s="1"/>
      <c r="B17761" s="2"/>
      <c r="BJ17761" s="3"/>
      <c r="BL17761" s="3"/>
      <c r="BN17761" s="3"/>
      <c r="BP17761" s="3"/>
    </row>
    <row r="17762" spans="1:68" x14ac:dyDescent="0.25">
      <c r="A17762" s="1"/>
      <c r="B17762" s="2"/>
      <c r="BJ17762" s="3"/>
      <c r="BL17762" s="3"/>
      <c r="BN17762" s="3"/>
      <c r="BP17762" s="3"/>
    </row>
    <row r="17763" spans="1:68" x14ac:dyDescent="0.25">
      <c r="A17763" s="1"/>
      <c r="B17763" s="2"/>
      <c r="BJ17763" s="3"/>
      <c r="BL17763" s="3"/>
      <c r="BN17763" s="3"/>
      <c r="BP17763" s="3"/>
    </row>
    <row r="17764" spans="1:68" x14ac:dyDescent="0.25">
      <c r="A17764" s="1"/>
      <c r="B17764" s="2"/>
      <c r="BJ17764" s="3"/>
      <c r="BL17764" s="3"/>
      <c r="BN17764" s="3"/>
      <c r="BP17764" s="3"/>
    </row>
    <row r="17765" spans="1:68" x14ac:dyDescent="0.25">
      <c r="A17765" s="1"/>
      <c r="B17765" s="2"/>
      <c r="BJ17765" s="3"/>
      <c r="BL17765" s="3"/>
      <c r="BN17765" s="3"/>
      <c r="BP17765" s="3"/>
    </row>
    <row r="17766" spans="1:68" x14ac:dyDescent="0.25">
      <c r="A17766" s="1"/>
      <c r="B17766" s="2"/>
      <c r="BJ17766" s="3"/>
      <c r="BL17766" s="3"/>
      <c r="BN17766" s="3"/>
      <c r="BP17766" s="3"/>
    </row>
    <row r="17767" spans="1:68" x14ac:dyDescent="0.25">
      <c r="A17767" s="1"/>
      <c r="B17767" s="2"/>
      <c r="BJ17767" s="3"/>
      <c r="BL17767" s="3"/>
      <c r="BN17767" s="3"/>
      <c r="BP17767" s="3"/>
    </row>
    <row r="17768" spans="1:68" x14ac:dyDescent="0.25">
      <c r="A17768" s="1"/>
      <c r="B17768" s="2"/>
      <c r="BJ17768" s="3"/>
      <c r="BL17768" s="3"/>
      <c r="BN17768" s="3"/>
      <c r="BP17768" s="3"/>
    </row>
    <row r="17769" spans="1:68" x14ac:dyDescent="0.25">
      <c r="A17769" s="1"/>
      <c r="B17769" s="2"/>
      <c r="BJ17769" s="3"/>
      <c r="BL17769" s="3"/>
      <c r="BN17769" s="3"/>
      <c r="BP17769" s="3"/>
    </row>
    <row r="17770" spans="1:68" x14ac:dyDescent="0.25">
      <c r="A17770" s="1"/>
      <c r="B17770" s="2"/>
      <c r="BJ17770" s="3"/>
      <c r="BL17770" s="3"/>
      <c r="BN17770" s="3"/>
      <c r="BP17770" s="3"/>
    </row>
    <row r="17771" spans="1:68" x14ac:dyDescent="0.25">
      <c r="A17771" s="1"/>
      <c r="B17771" s="2"/>
      <c r="BJ17771" s="3"/>
      <c r="BL17771" s="3"/>
      <c r="BN17771" s="3"/>
      <c r="BP17771" s="3"/>
    </row>
    <row r="17772" spans="1:68" x14ac:dyDescent="0.25">
      <c r="A17772" s="1"/>
      <c r="B17772" s="2"/>
      <c r="BJ17772" s="3"/>
      <c r="BL17772" s="3"/>
      <c r="BN17772" s="3"/>
      <c r="BP17772" s="3"/>
    </row>
    <row r="17773" spans="1:68" x14ac:dyDescent="0.25">
      <c r="A17773" s="1"/>
      <c r="B17773" s="2"/>
      <c r="BJ17773" s="3"/>
      <c r="BL17773" s="3"/>
      <c r="BN17773" s="3"/>
      <c r="BP17773" s="3"/>
    </row>
    <row r="17774" spans="1:68" x14ac:dyDescent="0.25">
      <c r="A17774" s="1"/>
      <c r="B17774" s="2"/>
      <c r="BJ17774" s="3"/>
      <c r="BL17774" s="3"/>
      <c r="BN17774" s="3"/>
      <c r="BP17774" s="3"/>
    </row>
    <row r="17775" spans="1:68" x14ac:dyDescent="0.25">
      <c r="A17775" s="1"/>
      <c r="B17775" s="2"/>
      <c r="BJ17775" s="3"/>
      <c r="BL17775" s="3"/>
      <c r="BN17775" s="3"/>
      <c r="BP17775" s="3"/>
    </row>
    <row r="17776" spans="1:68" x14ac:dyDescent="0.25">
      <c r="A17776" s="1"/>
      <c r="B17776" s="2"/>
      <c r="BJ17776" s="3"/>
      <c r="BL17776" s="3"/>
      <c r="BN17776" s="3"/>
      <c r="BP17776" s="3"/>
    </row>
    <row r="17777" spans="1:68" x14ac:dyDescent="0.25">
      <c r="A17777" s="1"/>
      <c r="B17777" s="2"/>
      <c r="BJ17777" s="3"/>
      <c r="BL17777" s="3"/>
      <c r="BN17777" s="3"/>
      <c r="BP17777" s="3"/>
    </row>
    <row r="17778" spans="1:68" x14ac:dyDescent="0.25">
      <c r="A17778" s="1"/>
      <c r="B17778" s="2"/>
      <c r="BJ17778" s="3"/>
      <c r="BL17778" s="3"/>
      <c r="BN17778" s="3"/>
      <c r="BP17778" s="3"/>
    </row>
    <row r="17779" spans="1:68" x14ac:dyDescent="0.25">
      <c r="A17779" s="1"/>
      <c r="B17779" s="2"/>
      <c r="BJ17779" s="3"/>
      <c r="BL17779" s="3"/>
      <c r="BN17779" s="3"/>
      <c r="BP17779" s="3"/>
    </row>
    <row r="17780" spans="1:68" x14ac:dyDescent="0.25">
      <c r="A17780" s="1"/>
      <c r="B17780" s="2"/>
      <c r="BJ17780" s="3"/>
      <c r="BL17780" s="3"/>
      <c r="BN17780" s="3"/>
      <c r="BP17780" s="3"/>
    </row>
    <row r="17781" spans="1:68" x14ac:dyDescent="0.25">
      <c r="A17781" s="1"/>
      <c r="B17781" s="2"/>
      <c r="BJ17781" s="3"/>
      <c r="BL17781" s="3"/>
      <c r="BN17781" s="3"/>
      <c r="BP17781" s="3"/>
    </row>
    <row r="17782" spans="1:68" x14ac:dyDescent="0.25">
      <c r="A17782" s="1"/>
      <c r="B17782" s="2"/>
      <c r="BJ17782" s="3"/>
      <c r="BL17782" s="3"/>
      <c r="BN17782" s="3"/>
      <c r="BP17782" s="3"/>
    </row>
    <row r="17783" spans="1:68" x14ac:dyDescent="0.25">
      <c r="A17783" s="1"/>
      <c r="B17783" s="2"/>
      <c r="BJ17783" s="3"/>
      <c r="BL17783" s="3"/>
      <c r="BN17783" s="3"/>
      <c r="BP17783" s="3"/>
    </row>
    <row r="17784" spans="1:68" x14ac:dyDescent="0.25">
      <c r="A17784" s="1"/>
      <c r="B17784" s="2"/>
      <c r="BJ17784" s="3"/>
      <c r="BL17784" s="3"/>
      <c r="BN17784" s="3"/>
      <c r="BP17784" s="3"/>
    </row>
    <row r="17785" spans="1:68" x14ac:dyDescent="0.25">
      <c r="A17785" s="1"/>
      <c r="B17785" s="2"/>
      <c r="BJ17785" s="3"/>
      <c r="BL17785" s="3"/>
      <c r="BN17785" s="3"/>
      <c r="BP17785" s="3"/>
    </row>
    <row r="17786" spans="1:68" x14ac:dyDescent="0.25">
      <c r="A17786" s="1"/>
      <c r="B17786" s="2"/>
      <c r="BJ17786" s="3"/>
      <c r="BL17786" s="3"/>
      <c r="BN17786" s="3"/>
      <c r="BP17786" s="3"/>
    </row>
    <row r="17787" spans="1:68" x14ac:dyDescent="0.25">
      <c r="A17787" s="1"/>
      <c r="B17787" s="2"/>
      <c r="BJ17787" s="3"/>
      <c r="BL17787" s="3"/>
      <c r="BN17787" s="3"/>
      <c r="BP17787" s="3"/>
    </row>
    <row r="17788" spans="1:68" x14ac:dyDescent="0.25">
      <c r="A17788" s="1"/>
      <c r="B17788" s="2"/>
      <c r="BJ17788" s="3"/>
      <c r="BL17788" s="3"/>
      <c r="BN17788" s="3"/>
      <c r="BP17788" s="3"/>
    </row>
    <row r="17789" spans="1:68" x14ac:dyDescent="0.25">
      <c r="A17789" s="1"/>
      <c r="B17789" s="2"/>
      <c r="BJ17789" s="3"/>
      <c r="BL17789" s="3"/>
      <c r="BN17789" s="3"/>
      <c r="BP17789" s="3"/>
    </row>
    <row r="17790" spans="1:68" x14ac:dyDescent="0.25">
      <c r="A17790" s="1"/>
      <c r="B17790" s="2"/>
      <c r="BJ17790" s="3"/>
      <c r="BL17790" s="3"/>
      <c r="BN17790" s="3"/>
      <c r="BP17790" s="3"/>
    </row>
    <row r="17791" spans="1:68" x14ac:dyDescent="0.25">
      <c r="A17791" s="1"/>
      <c r="B17791" s="2"/>
      <c r="BJ17791" s="3"/>
      <c r="BL17791" s="3"/>
      <c r="BN17791" s="3"/>
      <c r="BP17791" s="3"/>
    </row>
    <row r="17792" spans="1:68" x14ac:dyDescent="0.25">
      <c r="A17792" s="1"/>
      <c r="B17792" s="2"/>
      <c r="BJ17792" s="3"/>
      <c r="BL17792" s="3"/>
      <c r="BN17792" s="3"/>
      <c r="BP17792" s="3"/>
    </row>
    <row r="17793" spans="1:68" x14ac:dyDescent="0.25">
      <c r="A17793" s="1"/>
      <c r="B17793" s="2"/>
      <c r="BJ17793" s="3"/>
      <c r="BL17793" s="3"/>
      <c r="BN17793" s="3"/>
      <c r="BP17793" s="3"/>
    </row>
    <row r="17794" spans="1:68" x14ac:dyDescent="0.25">
      <c r="A17794" s="1"/>
      <c r="B17794" s="2"/>
      <c r="BJ17794" s="3"/>
      <c r="BL17794" s="3"/>
      <c r="BN17794" s="3"/>
      <c r="BP17794" s="3"/>
    </row>
    <row r="17795" spans="1:68" x14ac:dyDescent="0.25">
      <c r="A17795" s="1"/>
      <c r="B17795" s="2"/>
      <c r="BJ17795" s="3"/>
      <c r="BL17795" s="3"/>
      <c r="BN17795" s="3"/>
      <c r="BP17795" s="3"/>
    </row>
    <row r="17796" spans="1:68" x14ac:dyDescent="0.25">
      <c r="A17796" s="1"/>
      <c r="B17796" s="2"/>
      <c r="BJ17796" s="3"/>
      <c r="BL17796" s="3"/>
      <c r="BN17796" s="3"/>
      <c r="BP17796" s="3"/>
    </row>
    <row r="17797" spans="1:68" x14ac:dyDescent="0.25">
      <c r="A17797" s="1"/>
      <c r="B17797" s="2"/>
      <c r="BJ17797" s="3"/>
      <c r="BL17797" s="3"/>
      <c r="BN17797" s="3"/>
      <c r="BP17797" s="3"/>
    </row>
    <row r="17798" spans="1:68" x14ac:dyDescent="0.25">
      <c r="A17798" s="1"/>
      <c r="B17798" s="2"/>
      <c r="BJ17798" s="3"/>
      <c r="BL17798" s="3"/>
      <c r="BN17798" s="3"/>
      <c r="BP17798" s="3"/>
    </row>
    <row r="17799" spans="1:68" x14ac:dyDescent="0.25">
      <c r="A17799" s="1"/>
      <c r="B17799" s="2"/>
      <c r="BJ17799" s="3"/>
      <c r="BL17799" s="3"/>
      <c r="BN17799" s="3"/>
      <c r="BP17799" s="3"/>
    </row>
    <row r="17800" spans="1:68" x14ac:dyDescent="0.25">
      <c r="A17800" s="1"/>
      <c r="B17800" s="2"/>
      <c r="BJ17800" s="3"/>
      <c r="BL17800" s="3"/>
      <c r="BN17800" s="3"/>
      <c r="BP17800" s="3"/>
    </row>
    <row r="17801" spans="1:68" x14ac:dyDescent="0.25">
      <c r="A17801" s="1"/>
      <c r="B17801" s="2"/>
      <c r="BJ17801" s="3"/>
      <c r="BL17801" s="3"/>
      <c r="BN17801" s="3"/>
      <c r="BP17801" s="3"/>
    </row>
    <row r="17802" spans="1:68" x14ac:dyDescent="0.25">
      <c r="A17802" s="1"/>
      <c r="B17802" s="2"/>
      <c r="BJ17802" s="3"/>
      <c r="BL17802" s="3"/>
      <c r="BN17802" s="3"/>
      <c r="BP17802" s="3"/>
    </row>
    <row r="17803" spans="1:68" x14ac:dyDescent="0.25">
      <c r="A17803" s="1"/>
      <c r="B17803" s="2"/>
      <c r="BJ17803" s="3"/>
      <c r="BL17803" s="3"/>
      <c r="BN17803" s="3"/>
      <c r="BP17803" s="3"/>
    </row>
    <row r="17804" spans="1:68" x14ac:dyDescent="0.25">
      <c r="A17804" s="1"/>
      <c r="B17804" s="2"/>
      <c r="BJ17804" s="3"/>
      <c r="BL17804" s="3"/>
      <c r="BN17804" s="3"/>
      <c r="BP17804" s="3"/>
    </row>
    <row r="17805" spans="1:68" x14ac:dyDescent="0.25">
      <c r="A17805" s="1"/>
      <c r="B17805" s="2"/>
      <c r="BJ17805" s="3"/>
      <c r="BL17805" s="3"/>
      <c r="BN17805" s="3"/>
      <c r="BP17805" s="3"/>
    </row>
    <row r="17806" spans="1:68" x14ac:dyDescent="0.25">
      <c r="A17806" s="1"/>
      <c r="B17806" s="2"/>
      <c r="BJ17806" s="3"/>
      <c r="BL17806" s="3"/>
      <c r="BN17806" s="3"/>
      <c r="BP17806" s="3"/>
    </row>
    <row r="17807" spans="1:68" x14ac:dyDescent="0.25">
      <c r="A17807" s="1"/>
      <c r="B17807" s="2"/>
      <c r="BJ17807" s="3"/>
      <c r="BL17807" s="3"/>
      <c r="BN17807" s="3"/>
      <c r="BP17807" s="3"/>
    </row>
    <row r="17808" spans="1:68" x14ac:dyDescent="0.25">
      <c r="A17808" s="1"/>
      <c r="B17808" s="2"/>
      <c r="BJ17808" s="3"/>
      <c r="BL17808" s="3"/>
      <c r="BN17808" s="3"/>
      <c r="BP17808" s="3"/>
    </row>
    <row r="17809" spans="1:68" x14ac:dyDescent="0.25">
      <c r="A17809" s="1"/>
      <c r="B17809" s="2"/>
      <c r="BJ17809" s="3"/>
      <c r="BL17809" s="3"/>
      <c r="BN17809" s="3"/>
      <c r="BP17809" s="3"/>
    </row>
    <row r="17810" spans="1:68" x14ac:dyDescent="0.25">
      <c r="A17810" s="1"/>
      <c r="B17810" s="2"/>
      <c r="BJ17810" s="3"/>
      <c r="BL17810" s="3"/>
      <c r="BN17810" s="3"/>
      <c r="BP17810" s="3"/>
    </row>
    <row r="17811" spans="1:68" x14ac:dyDescent="0.25">
      <c r="A17811" s="1"/>
      <c r="B17811" s="2"/>
      <c r="BJ17811" s="3"/>
      <c r="BL17811" s="3"/>
      <c r="BN17811" s="3"/>
      <c r="BP17811" s="3"/>
    </row>
    <row r="17812" spans="1:68" x14ac:dyDescent="0.25">
      <c r="A17812" s="1"/>
      <c r="B17812" s="2"/>
      <c r="BJ17812" s="3"/>
      <c r="BL17812" s="3"/>
      <c r="BN17812" s="3"/>
      <c r="BP17812" s="3"/>
    </row>
    <row r="17813" spans="1:68" x14ac:dyDescent="0.25">
      <c r="A17813" s="1"/>
      <c r="B17813" s="2"/>
      <c r="BJ17813" s="3"/>
      <c r="BL17813" s="3"/>
      <c r="BN17813" s="3"/>
      <c r="BP17813" s="3"/>
    </row>
    <row r="17814" spans="1:68" x14ac:dyDescent="0.25">
      <c r="A17814" s="1"/>
      <c r="B17814" s="2"/>
      <c r="BJ17814" s="3"/>
      <c r="BL17814" s="3"/>
      <c r="BN17814" s="3"/>
      <c r="BP17814" s="3"/>
    </row>
    <row r="17815" spans="1:68" x14ac:dyDescent="0.25">
      <c r="A17815" s="1"/>
      <c r="B17815" s="2"/>
      <c r="BJ17815" s="3"/>
      <c r="BL17815" s="3"/>
      <c r="BN17815" s="3"/>
      <c r="BP17815" s="3"/>
    </row>
    <row r="17816" spans="1:68" x14ac:dyDescent="0.25">
      <c r="A17816" s="1"/>
      <c r="B17816" s="2"/>
      <c r="BJ17816" s="3"/>
      <c r="BL17816" s="3"/>
      <c r="BN17816" s="3"/>
      <c r="BP17816" s="3"/>
    </row>
    <row r="17817" spans="1:68" x14ac:dyDescent="0.25">
      <c r="A17817" s="1"/>
      <c r="B17817" s="2"/>
      <c r="BJ17817" s="3"/>
      <c r="BL17817" s="3"/>
      <c r="BN17817" s="3"/>
      <c r="BP17817" s="3"/>
    </row>
    <row r="17818" spans="1:68" x14ac:dyDescent="0.25">
      <c r="A17818" s="1"/>
      <c r="B17818" s="2"/>
      <c r="BJ17818" s="3"/>
      <c r="BL17818" s="3"/>
      <c r="BN17818" s="3"/>
      <c r="BP17818" s="3"/>
    </row>
    <row r="17819" spans="1:68" x14ac:dyDescent="0.25">
      <c r="A17819" s="1"/>
      <c r="B17819" s="2"/>
      <c r="BJ17819" s="3"/>
      <c r="BL17819" s="3"/>
      <c r="BN17819" s="3"/>
      <c r="BP17819" s="3"/>
    </row>
    <row r="17820" spans="1:68" x14ac:dyDescent="0.25">
      <c r="A17820" s="1"/>
      <c r="B17820" s="2"/>
      <c r="BJ17820" s="3"/>
      <c r="BL17820" s="3"/>
      <c r="BN17820" s="3"/>
      <c r="BP17820" s="3"/>
    </row>
    <row r="17821" spans="1:68" x14ac:dyDescent="0.25">
      <c r="A17821" s="1"/>
      <c r="B17821" s="2"/>
      <c r="BJ17821" s="3"/>
      <c r="BL17821" s="3"/>
      <c r="BN17821" s="3"/>
      <c r="BP17821" s="3"/>
    </row>
    <row r="17822" spans="1:68" x14ac:dyDescent="0.25">
      <c r="A17822" s="1"/>
      <c r="B17822" s="2"/>
      <c r="BJ17822" s="3"/>
      <c r="BL17822" s="3"/>
      <c r="BN17822" s="3"/>
      <c r="BP17822" s="3"/>
    </row>
    <row r="17823" spans="1:68" x14ac:dyDescent="0.25">
      <c r="A17823" s="1"/>
      <c r="B17823" s="2"/>
      <c r="BJ17823" s="3"/>
      <c r="BL17823" s="3"/>
      <c r="BN17823" s="3"/>
      <c r="BP17823" s="3"/>
    </row>
    <row r="17824" spans="1:68" x14ac:dyDescent="0.25">
      <c r="A17824" s="1"/>
      <c r="B17824" s="2"/>
      <c r="BJ17824" s="3"/>
      <c r="BL17824" s="3"/>
      <c r="BN17824" s="3"/>
      <c r="BP17824" s="3"/>
    </row>
    <row r="17825" spans="1:68" x14ac:dyDescent="0.25">
      <c r="A17825" s="1"/>
      <c r="B17825" s="2"/>
      <c r="BJ17825" s="3"/>
      <c r="BL17825" s="3"/>
      <c r="BN17825" s="3"/>
      <c r="BP17825" s="3"/>
    </row>
    <row r="17826" spans="1:68" x14ac:dyDescent="0.25">
      <c r="A17826" s="1"/>
      <c r="B17826" s="2"/>
      <c r="BJ17826" s="3"/>
      <c r="BL17826" s="3"/>
      <c r="BN17826" s="3"/>
      <c r="BP17826" s="3"/>
    </row>
    <row r="17827" spans="1:68" x14ac:dyDescent="0.25">
      <c r="A17827" s="1"/>
      <c r="B17827" s="2"/>
      <c r="BJ17827" s="3"/>
      <c r="BL17827" s="3"/>
      <c r="BN17827" s="3"/>
      <c r="BP17827" s="3"/>
    </row>
    <row r="17828" spans="1:68" x14ac:dyDescent="0.25">
      <c r="A17828" s="1"/>
      <c r="B17828" s="2"/>
      <c r="BJ17828" s="3"/>
      <c r="BL17828" s="3"/>
      <c r="BN17828" s="3"/>
      <c r="BP17828" s="3"/>
    </row>
    <row r="17829" spans="1:68" x14ac:dyDescent="0.25">
      <c r="A17829" s="1"/>
      <c r="B17829" s="2"/>
      <c r="BJ17829" s="3"/>
      <c r="BL17829" s="3"/>
      <c r="BN17829" s="3"/>
      <c r="BP17829" s="3"/>
    </row>
    <row r="17830" spans="1:68" x14ac:dyDescent="0.25">
      <c r="A17830" s="1"/>
      <c r="B17830" s="2"/>
      <c r="BJ17830" s="3"/>
      <c r="BL17830" s="3"/>
      <c r="BN17830" s="3"/>
      <c r="BP17830" s="3"/>
    </row>
    <row r="17831" spans="1:68" x14ac:dyDescent="0.25">
      <c r="A17831" s="1"/>
      <c r="B17831" s="2"/>
      <c r="BJ17831" s="3"/>
      <c r="BL17831" s="3"/>
      <c r="BN17831" s="3"/>
      <c r="BP17831" s="3"/>
    </row>
    <row r="17832" spans="1:68" x14ac:dyDescent="0.25">
      <c r="A17832" s="1"/>
      <c r="B17832" s="2"/>
      <c r="BJ17832" s="3"/>
      <c r="BL17832" s="3"/>
      <c r="BN17832" s="3"/>
      <c r="BP17832" s="3"/>
    </row>
    <row r="17833" spans="1:68" x14ac:dyDescent="0.25">
      <c r="A17833" s="1"/>
      <c r="B17833" s="2"/>
      <c r="BJ17833" s="3"/>
      <c r="BL17833" s="3"/>
      <c r="BN17833" s="3"/>
      <c r="BP17833" s="3"/>
    </row>
    <row r="17834" spans="1:68" x14ac:dyDescent="0.25">
      <c r="A17834" s="1"/>
      <c r="B17834" s="2"/>
      <c r="BJ17834" s="3"/>
      <c r="BL17834" s="3"/>
      <c r="BN17834" s="3"/>
      <c r="BP17834" s="3"/>
    </row>
    <row r="17835" spans="1:68" x14ac:dyDescent="0.25">
      <c r="A17835" s="1"/>
      <c r="B17835" s="2"/>
      <c r="BJ17835" s="3"/>
      <c r="BL17835" s="3"/>
      <c r="BN17835" s="3"/>
      <c r="BP17835" s="3"/>
    </row>
    <row r="17836" spans="1:68" x14ac:dyDescent="0.25">
      <c r="A17836" s="1"/>
      <c r="B17836" s="2"/>
      <c r="BJ17836" s="3"/>
      <c r="BL17836" s="3"/>
      <c r="BN17836" s="3"/>
      <c r="BP17836" s="3"/>
    </row>
    <row r="17837" spans="1:68" x14ac:dyDescent="0.25">
      <c r="A17837" s="1"/>
      <c r="B17837" s="2"/>
      <c r="BJ17837" s="3"/>
      <c r="BL17837" s="3"/>
      <c r="BN17837" s="3"/>
      <c r="BP17837" s="3"/>
    </row>
    <row r="17838" spans="1:68" x14ac:dyDescent="0.25">
      <c r="A17838" s="1"/>
      <c r="B17838" s="2"/>
      <c r="BJ17838" s="3"/>
      <c r="BL17838" s="3"/>
      <c r="BN17838" s="3"/>
      <c r="BP17838" s="3"/>
    </row>
    <row r="17839" spans="1:68" x14ac:dyDescent="0.25">
      <c r="A17839" s="1"/>
      <c r="B17839" s="2"/>
      <c r="BJ17839" s="3"/>
      <c r="BL17839" s="3"/>
      <c r="BN17839" s="3"/>
      <c r="BP17839" s="3"/>
    </row>
    <row r="17840" spans="1:68" x14ac:dyDescent="0.25">
      <c r="A17840" s="1"/>
      <c r="B17840" s="2"/>
      <c r="BJ17840" s="3"/>
      <c r="BL17840" s="3"/>
      <c r="BN17840" s="3"/>
      <c r="BP17840" s="3"/>
    </row>
    <row r="17841" spans="1:68" x14ac:dyDescent="0.25">
      <c r="A17841" s="1"/>
      <c r="B17841" s="2"/>
      <c r="BJ17841" s="3"/>
      <c r="BL17841" s="3"/>
      <c r="BN17841" s="3"/>
      <c r="BP17841" s="3"/>
    </row>
    <row r="17842" spans="1:68" x14ac:dyDescent="0.25">
      <c r="A17842" s="1"/>
      <c r="B17842" s="2"/>
      <c r="BJ17842" s="3"/>
      <c r="BL17842" s="3"/>
      <c r="BN17842" s="3"/>
      <c r="BP17842" s="3"/>
    </row>
    <row r="17843" spans="1:68" x14ac:dyDescent="0.25">
      <c r="A17843" s="1"/>
      <c r="B17843" s="2"/>
      <c r="BJ17843" s="3"/>
      <c r="BL17843" s="3"/>
      <c r="BN17843" s="3"/>
      <c r="BP17843" s="3"/>
    </row>
    <row r="17844" spans="1:68" x14ac:dyDescent="0.25">
      <c r="A17844" s="1"/>
      <c r="B17844" s="2"/>
      <c r="BJ17844" s="3"/>
      <c r="BL17844" s="3"/>
      <c r="BN17844" s="3"/>
      <c r="BP17844" s="3"/>
    </row>
    <row r="17845" spans="1:68" x14ac:dyDescent="0.25">
      <c r="A17845" s="1"/>
      <c r="B17845" s="2"/>
      <c r="BJ17845" s="3"/>
      <c r="BL17845" s="3"/>
      <c r="BN17845" s="3"/>
      <c r="BP17845" s="3"/>
    </row>
    <row r="17846" spans="1:68" x14ac:dyDescent="0.25">
      <c r="A17846" s="1"/>
      <c r="B17846" s="2"/>
      <c r="BJ17846" s="3"/>
      <c r="BL17846" s="3"/>
      <c r="BN17846" s="3"/>
      <c r="BP17846" s="3"/>
    </row>
    <row r="17847" spans="1:68" x14ac:dyDescent="0.25">
      <c r="A17847" s="1"/>
      <c r="B17847" s="2"/>
      <c r="BJ17847" s="3"/>
      <c r="BL17847" s="3"/>
      <c r="BN17847" s="3"/>
      <c r="BP17847" s="3"/>
    </row>
    <row r="17848" spans="1:68" x14ac:dyDescent="0.25">
      <c r="A17848" s="1"/>
      <c r="B17848" s="2"/>
      <c r="BJ17848" s="3"/>
      <c r="BL17848" s="3"/>
      <c r="BN17848" s="3"/>
      <c r="BP17848" s="3"/>
    </row>
    <row r="17849" spans="1:68" x14ac:dyDescent="0.25">
      <c r="A17849" s="1"/>
      <c r="B17849" s="2"/>
      <c r="BJ17849" s="3"/>
      <c r="BL17849" s="3"/>
      <c r="BN17849" s="3"/>
      <c r="BP17849" s="3"/>
    </row>
    <row r="17850" spans="1:68" x14ac:dyDescent="0.25">
      <c r="A17850" s="1"/>
      <c r="B17850" s="2"/>
      <c r="BJ17850" s="3"/>
      <c r="BL17850" s="3"/>
      <c r="BN17850" s="3"/>
      <c r="BP17850" s="3"/>
    </row>
    <row r="17851" spans="1:68" x14ac:dyDescent="0.25">
      <c r="A17851" s="1"/>
      <c r="B17851" s="2"/>
      <c r="BJ17851" s="3"/>
      <c r="BL17851" s="3"/>
      <c r="BN17851" s="3"/>
      <c r="BP17851" s="3"/>
    </row>
    <row r="17852" spans="1:68" x14ac:dyDescent="0.25">
      <c r="A17852" s="1"/>
      <c r="B17852" s="2"/>
      <c r="BJ17852" s="3"/>
      <c r="BL17852" s="3"/>
      <c r="BN17852" s="3"/>
      <c r="BP17852" s="3"/>
    </row>
    <row r="17853" spans="1:68" x14ac:dyDescent="0.25">
      <c r="A17853" s="1"/>
      <c r="B17853" s="2"/>
      <c r="BJ17853" s="3"/>
      <c r="BL17853" s="3"/>
      <c r="BN17853" s="3"/>
      <c r="BP17853" s="3"/>
    </row>
    <row r="17854" spans="1:68" x14ac:dyDescent="0.25">
      <c r="A17854" s="1"/>
      <c r="B17854" s="2"/>
      <c r="BJ17854" s="3"/>
      <c r="BL17854" s="3"/>
      <c r="BN17854" s="3"/>
      <c r="BP17854" s="3"/>
    </row>
    <row r="17855" spans="1:68" x14ac:dyDescent="0.25">
      <c r="A17855" s="1"/>
      <c r="B17855" s="2"/>
      <c r="BJ17855" s="3"/>
      <c r="BL17855" s="3"/>
      <c r="BN17855" s="3"/>
      <c r="BP17855" s="3"/>
    </row>
    <row r="17856" spans="1:68" x14ac:dyDescent="0.25">
      <c r="A17856" s="1"/>
      <c r="B17856" s="2"/>
      <c r="BJ17856" s="3"/>
      <c r="BL17856" s="3"/>
      <c r="BN17856" s="3"/>
      <c r="BP17856" s="3"/>
    </row>
    <row r="17857" spans="1:68" x14ac:dyDescent="0.25">
      <c r="A17857" s="1"/>
      <c r="B17857" s="2"/>
      <c r="BJ17857" s="3"/>
      <c r="BL17857" s="3"/>
      <c r="BN17857" s="3"/>
      <c r="BP17857" s="3"/>
    </row>
    <row r="17858" spans="1:68" x14ac:dyDescent="0.25">
      <c r="A17858" s="1"/>
      <c r="B17858" s="2"/>
      <c r="BJ17858" s="3"/>
      <c r="BL17858" s="3"/>
      <c r="BN17858" s="3"/>
      <c r="BP17858" s="3"/>
    </row>
    <row r="17859" spans="1:68" x14ac:dyDescent="0.25">
      <c r="A17859" s="1"/>
      <c r="B17859" s="2"/>
      <c r="BJ17859" s="3"/>
      <c r="BL17859" s="3"/>
      <c r="BN17859" s="3"/>
      <c r="BP17859" s="3"/>
    </row>
    <row r="17860" spans="1:68" x14ac:dyDescent="0.25">
      <c r="A17860" s="1"/>
      <c r="B17860" s="2"/>
      <c r="BJ17860" s="3"/>
      <c r="BL17860" s="3"/>
      <c r="BN17860" s="3"/>
      <c r="BP17860" s="3"/>
    </row>
    <row r="17861" spans="1:68" x14ac:dyDescent="0.25">
      <c r="A17861" s="1"/>
      <c r="B17861" s="2"/>
      <c r="BJ17861" s="3"/>
      <c r="BL17861" s="3"/>
      <c r="BN17861" s="3"/>
      <c r="BP17861" s="3"/>
    </row>
    <row r="17862" spans="1:68" x14ac:dyDescent="0.25">
      <c r="A17862" s="1"/>
      <c r="B17862" s="2"/>
      <c r="BJ17862" s="3"/>
      <c r="BL17862" s="3"/>
      <c r="BN17862" s="3"/>
      <c r="BP17862" s="3"/>
    </row>
    <row r="17863" spans="1:68" x14ac:dyDescent="0.25">
      <c r="A17863" s="1"/>
      <c r="B17863" s="2"/>
      <c r="BJ17863" s="3"/>
      <c r="BL17863" s="3"/>
      <c r="BN17863" s="3"/>
      <c r="BP17863" s="3"/>
    </row>
    <row r="17864" spans="1:68" x14ac:dyDescent="0.25">
      <c r="A17864" s="1"/>
      <c r="B17864" s="2"/>
      <c r="BJ17864" s="3"/>
      <c r="BL17864" s="3"/>
      <c r="BN17864" s="3"/>
      <c r="BP17864" s="3"/>
    </row>
    <row r="17865" spans="1:68" x14ac:dyDescent="0.25">
      <c r="A17865" s="1"/>
      <c r="B17865" s="2"/>
      <c r="BJ17865" s="3"/>
      <c r="BL17865" s="3"/>
      <c r="BN17865" s="3"/>
      <c r="BP17865" s="3"/>
    </row>
    <row r="17866" spans="1:68" x14ac:dyDescent="0.25">
      <c r="A17866" s="1"/>
      <c r="B17866" s="2"/>
      <c r="BJ17866" s="3"/>
      <c r="BL17866" s="3"/>
      <c r="BN17866" s="3"/>
      <c r="BP17866" s="3"/>
    </row>
    <row r="17867" spans="1:68" x14ac:dyDescent="0.25">
      <c r="A17867" s="1"/>
      <c r="B17867" s="2"/>
      <c r="BJ17867" s="3"/>
      <c r="BL17867" s="3"/>
      <c r="BN17867" s="3"/>
      <c r="BP17867" s="3"/>
    </row>
    <row r="17868" spans="1:68" x14ac:dyDescent="0.25">
      <c r="A17868" s="1"/>
      <c r="B17868" s="2"/>
      <c r="BJ17868" s="3"/>
      <c r="BL17868" s="3"/>
      <c r="BN17868" s="3"/>
      <c r="BP17868" s="3"/>
    </row>
    <row r="17869" spans="1:68" x14ac:dyDescent="0.25">
      <c r="A17869" s="1"/>
      <c r="B17869" s="2"/>
      <c r="BJ17869" s="3"/>
      <c r="BL17869" s="3"/>
      <c r="BN17869" s="3"/>
      <c r="BP17869" s="3"/>
    </row>
    <row r="17870" spans="1:68" x14ac:dyDescent="0.25">
      <c r="A17870" s="1"/>
      <c r="B17870" s="2"/>
      <c r="BJ17870" s="3"/>
      <c r="BL17870" s="3"/>
      <c r="BN17870" s="3"/>
      <c r="BP17870" s="3"/>
    </row>
    <row r="17871" spans="1:68" x14ac:dyDescent="0.25">
      <c r="A17871" s="1"/>
      <c r="B17871" s="2"/>
      <c r="BJ17871" s="3"/>
      <c r="BL17871" s="3"/>
      <c r="BN17871" s="3"/>
      <c r="BP17871" s="3"/>
    </row>
    <row r="17872" spans="1:68" x14ac:dyDescent="0.25">
      <c r="A17872" s="1"/>
      <c r="B17872" s="2"/>
      <c r="BJ17872" s="3"/>
      <c r="BL17872" s="3"/>
      <c r="BN17872" s="3"/>
      <c r="BP17872" s="3"/>
    </row>
    <row r="17873" spans="1:68" x14ac:dyDescent="0.25">
      <c r="A17873" s="1"/>
      <c r="B17873" s="2"/>
      <c r="BJ17873" s="3"/>
      <c r="BL17873" s="3"/>
      <c r="BN17873" s="3"/>
      <c r="BP17873" s="3"/>
    </row>
    <row r="17874" spans="1:68" x14ac:dyDescent="0.25">
      <c r="A17874" s="1"/>
      <c r="B17874" s="2"/>
      <c r="BJ17874" s="3"/>
      <c r="BL17874" s="3"/>
      <c r="BN17874" s="3"/>
      <c r="BP17874" s="3"/>
    </row>
    <row r="17875" spans="1:68" x14ac:dyDescent="0.25">
      <c r="A17875" s="1"/>
      <c r="B17875" s="2"/>
      <c r="BJ17875" s="3"/>
      <c r="BL17875" s="3"/>
      <c r="BN17875" s="3"/>
      <c r="BP17875" s="3"/>
    </row>
    <row r="17876" spans="1:68" x14ac:dyDescent="0.25">
      <c r="A17876" s="1"/>
      <c r="B17876" s="2"/>
      <c r="BJ17876" s="3"/>
      <c r="BL17876" s="3"/>
      <c r="BN17876" s="3"/>
      <c r="BP17876" s="3"/>
    </row>
    <row r="17877" spans="1:68" x14ac:dyDescent="0.25">
      <c r="A17877" s="1"/>
      <c r="B17877" s="2"/>
      <c r="BJ17877" s="3"/>
      <c r="BL17877" s="3"/>
      <c r="BN17877" s="3"/>
      <c r="BP17877" s="3"/>
    </row>
    <row r="17878" spans="1:68" x14ac:dyDescent="0.25">
      <c r="A17878" s="1"/>
      <c r="B17878" s="2"/>
      <c r="BJ17878" s="3"/>
      <c r="BL17878" s="3"/>
      <c r="BN17878" s="3"/>
      <c r="BP17878" s="3"/>
    </row>
    <row r="17879" spans="1:68" x14ac:dyDescent="0.25">
      <c r="A17879" s="1"/>
      <c r="B17879" s="2"/>
      <c r="BJ17879" s="3"/>
      <c r="BL17879" s="3"/>
      <c r="BN17879" s="3"/>
      <c r="BP17879" s="3"/>
    </row>
    <row r="17880" spans="1:68" x14ac:dyDescent="0.25">
      <c r="A17880" s="1"/>
      <c r="B17880" s="2"/>
      <c r="BJ17880" s="3"/>
      <c r="BL17880" s="3"/>
      <c r="BN17880" s="3"/>
      <c r="BP17880" s="3"/>
    </row>
    <row r="17881" spans="1:68" x14ac:dyDescent="0.25">
      <c r="A17881" s="1"/>
      <c r="B17881" s="2"/>
      <c r="BJ17881" s="3"/>
      <c r="BL17881" s="3"/>
      <c r="BN17881" s="3"/>
      <c r="BP17881" s="3"/>
    </row>
    <row r="17882" spans="1:68" x14ac:dyDescent="0.25">
      <c r="A17882" s="1"/>
      <c r="B17882" s="2"/>
      <c r="BJ17882" s="3"/>
      <c r="BL17882" s="3"/>
      <c r="BN17882" s="3"/>
      <c r="BP17882" s="3"/>
    </row>
    <row r="17883" spans="1:68" x14ac:dyDescent="0.25">
      <c r="A17883" s="1"/>
      <c r="B17883" s="2"/>
      <c r="BJ17883" s="3"/>
      <c r="BL17883" s="3"/>
      <c r="BN17883" s="3"/>
      <c r="BP17883" s="3"/>
    </row>
    <row r="17884" spans="1:68" x14ac:dyDescent="0.25">
      <c r="A17884" s="1"/>
      <c r="B17884" s="2"/>
      <c r="BJ17884" s="3"/>
      <c r="BL17884" s="3"/>
      <c r="BN17884" s="3"/>
      <c r="BP17884" s="3"/>
    </row>
    <row r="17885" spans="1:68" x14ac:dyDescent="0.25">
      <c r="A17885" s="1"/>
      <c r="B17885" s="2"/>
      <c r="BJ17885" s="3"/>
      <c r="BL17885" s="3"/>
      <c r="BN17885" s="3"/>
      <c r="BP17885" s="3"/>
    </row>
    <row r="17886" spans="1:68" x14ac:dyDescent="0.25">
      <c r="A17886" s="1"/>
      <c r="B17886" s="2"/>
      <c r="BJ17886" s="3"/>
      <c r="BL17886" s="3"/>
      <c r="BN17886" s="3"/>
      <c r="BP17886" s="3"/>
    </row>
    <row r="17887" spans="1:68" x14ac:dyDescent="0.25">
      <c r="A17887" s="1"/>
      <c r="B17887" s="2"/>
      <c r="BJ17887" s="3"/>
      <c r="BL17887" s="3"/>
      <c r="BN17887" s="3"/>
      <c r="BP17887" s="3"/>
    </row>
    <row r="17888" spans="1:68" x14ac:dyDescent="0.25">
      <c r="A17888" s="1"/>
      <c r="B17888" s="2"/>
      <c r="BJ17888" s="3"/>
      <c r="BL17888" s="3"/>
      <c r="BN17888" s="3"/>
      <c r="BP17888" s="3"/>
    </row>
    <row r="17889" spans="1:68" x14ac:dyDescent="0.25">
      <c r="A17889" s="1"/>
      <c r="B17889" s="2"/>
      <c r="BJ17889" s="3"/>
      <c r="BL17889" s="3"/>
      <c r="BN17889" s="3"/>
      <c r="BP17889" s="3"/>
    </row>
    <row r="17890" spans="1:68" x14ac:dyDescent="0.25">
      <c r="A17890" s="1"/>
      <c r="B17890" s="2"/>
      <c r="BJ17890" s="3"/>
      <c r="BL17890" s="3"/>
      <c r="BN17890" s="3"/>
      <c r="BP17890" s="3"/>
    </row>
    <row r="17891" spans="1:68" x14ac:dyDescent="0.25">
      <c r="A17891" s="1"/>
      <c r="B17891" s="2"/>
      <c r="BJ17891" s="3"/>
      <c r="BL17891" s="3"/>
      <c r="BN17891" s="3"/>
      <c r="BP17891" s="3"/>
    </row>
    <row r="17892" spans="1:68" x14ac:dyDescent="0.25">
      <c r="A17892" s="1"/>
      <c r="B17892" s="2"/>
      <c r="BJ17892" s="3"/>
      <c r="BL17892" s="3"/>
      <c r="BN17892" s="3"/>
      <c r="BP17892" s="3"/>
    </row>
    <row r="17893" spans="1:68" x14ac:dyDescent="0.25">
      <c r="A17893" s="1"/>
      <c r="B17893" s="2"/>
      <c r="BJ17893" s="3"/>
      <c r="BL17893" s="3"/>
      <c r="BN17893" s="3"/>
      <c r="BP17893" s="3"/>
    </row>
    <row r="17894" spans="1:68" x14ac:dyDescent="0.25">
      <c r="A17894" s="1"/>
      <c r="B17894" s="2"/>
      <c r="BJ17894" s="3"/>
      <c r="BL17894" s="3"/>
      <c r="BN17894" s="3"/>
      <c r="BP17894" s="3"/>
    </row>
    <row r="17895" spans="1:68" x14ac:dyDescent="0.25">
      <c r="A17895" s="1"/>
      <c r="B17895" s="2"/>
      <c r="BJ17895" s="3"/>
      <c r="BL17895" s="3"/>
      <c r="BN17895" s="3"/>
      <c r="BP17895" s="3"/>
    </row>
    <row r="17896" spans="1:68" x14ac:dyDescent="0.25">
      <c r="A17896" s="1"/>
      <c r="B17896" s="2"/>
      <c r="BJ17896" s="3"/>
      <c r="BL17896" s="3"/>
      <c r="BN17896" s="3"/>
      <c r="BP17896" s="3"/>
    </row>
    <row r="17897" spans="1:68" x14ac:dyDescent="0.25">
      <c r="A17897" s="1"/>
      <c r="B17897" s="2"/>
      <c r="BJ17897" s="3"/>
      <c r="BL17897" s="3"/>
      <c r="BN17897" s="3"/>
      <c r="BP17897" s="3"/>
    </row>
    <row r="17898" spans="1:68" x14ac:dyDescent="0.25">
      <c r="A17898" s="1"/>
      <c r="B17898" s="2"/>
      <c r="BJ17898" s="3"/>
      <c r="BL17898" s="3"/>
      <c r="BN17898" s="3"/>
      <c r="BP17898" s="3"/>
    </row>
    <row r="17899" spans="1:68" x14ac:dyDescent="0.25">
      <c r="A17899" s="1"/>
      <c r="B17899" s="2"/>
      <c r="BJ17899" s="3"/>
      <c r="BL17899" s="3"/>
      <c r="BN17899" s="3"/>
      <c r="BP17899" s="3"/>
    </row>
    <row r="17900" spans="1:68" x14ac:dyDescent="0.25">
      <c r="A17900" s="1"/>
      <c r="B17900" s="2"/>
      <c r="BJ17900" s="3"/>
      <c r="BL17900" s="3"/>
      <c r="BN17900" s="3"/>
      <c r="BP17900" s="3"/>
    </row>
    <row r="17901" spans="1:68" x14ac:dyDescent="0.25">
      <c r="A17901" s="1"/>
      <c r="B17901" s="2"/>
      <c r="BJ17901" s="3"/>
      <c r="BL17901" s="3"/>
      <c r="BN17901" s="3"/>
      <c r="BP17901" s="3"/>
    </row>
    <row r="17902" spans="1:68" x14ac:dyDescent="0.25">
      <c r="A17902" s="1"/>
      <c r="B17902" s="2"/>
      <c r="BJ17902" s="3"/>
      <c r="BL17902" s="3"/>
      <c r="BN17902" s="3"/>
      <c r="BP17902" s="3"/>
    </row>
    <row r="17903" spans="1:68" x14ac:dyDescent="0.25">
      <c r="A17903" s="1"/>
      <c r="B17903" s="2"/>
      <c r="BJ17903" s="3"/>
      <c r="BL17903" s="3"/>
      <c r="BN17903" s="3"/>
      <c r="BP17903" s="3"/>
    </row>
    <row r="17904" spans="1:68" x14ac:dyDescent="0.25">
      <c r="A17904" s="1"/>
      <c r="B17904" s="2"/>
      <c r="BJ17904" s="3"/>
      <c r="BL17904" s="3"/>
      <c r="BN17904" s="3"/>
      <c r="BP17904" s="3"/>
    </row>
    <row r="17905" spans="1:68" x14ac:dyDescent="0.25">
      <c r="A17905" s="1"/>
      <c r="B17905" s="2"/>
      <c r="BJ17905" s="3"/>
      <c r="BL17905" s="3"/>
      <c r="BN17905" s="3"/>
      <c r="BP17905" s="3"/>
    </row>
    <row r="17906" spans="1:68" x14ac:dyDescent="0.25">
      <c r="A17906" s="1"/>
      <c r="B17906" s="2"/>
      <c r="BJ17906" s="3"/>
      <c r="BL17906" s="3"/>
      <c r="BN17906" s="3"/>
      <c r="BP17906" s="3"/>
    </row>
    <row r="17907" spans="1:68" x14ac:dyDescent="0.25">
      <c r="A17907" s="1"/>
      <c r="B17907" s="2"/>
      <c r="BJ17907" s="3"/>
      <c r="BL17907" s="3"/>
      <c r="BN17907" s="3"/>
      <c r="BP17907" s="3"/>
    </row>
    <row r="17908" spans="1:68" x14ac:dyDescent="0.25">
      <c r="A17908" s="1"/>
      <c r="B17908" s="2"/>
      <c r="BJ17908" s="3"/>
      <c r="BL17908" s="3"/>
      <c r="BN17908" s="3"/>
      <c r="BP17908" s="3"/>
    </row>
    <row r="17909" spans="1:68" x14ac:dyDescent="0.25">
      <c r="A17909" s="1"/>
      <c r="B17909" s="2"/>
      <c r="BJ17909" s="3"/>
      <c r="BL17909" s="3"/>
      <c r="BN17909" s="3"/>
      <c r="BP17909" s="3"/>
    </row>
    <row r="17910" spans="1:68" x14ac:dyDescent="0.25">
      <c r="A17910" s="1"/>
      <c r="B17910" s="2"/>
      <c r="BJ17910" s="3"/>
      <c r="BL17910" s="3"/>
      <c r="BN17910" s="3"/>
      <c r="BP17910" s="3"/>
    </row>
    <row r="17911" spans="1:68" x14ac:dyDescent="0.25">
      <c r="A17911" s="1"/>
      <c r="B17911" s="2"/>
      <c r="BJ17911" s="3"/>
      <c r="BL17911" s="3"/>
      <c r="BN17911" s="3"/>
      <c r="BP17911" s="3"/>
    </row>
    <row r="17912" spans="1:68" x14ac:dyDescent="0.25">
      <c r="A17912" s="1"/>
      <c r="B17912" s="2"/>
      <c r="BJ17912" s="3"/>
      <c r="BL17912" s="3"/>
      <c r="BN17912" s="3"/>
      <c r="BP17912" s="3"/>
    </row>
    <row r="17913" spans="1:68" x14ac:dyDescent="0.25">
      <c r="A17913" s="1"/>
      <c r="B17913" s="2"/>
      <c r="BJ17913" s="3"/>
      <c r="BL17913" s="3"/>
      <c r="BN17913" s="3"/>
      <c r="BP17913" s="3"/>
    </row>
    <row r="17914" spans="1:68" x14ac:dyDescent="0.25">
      <c r="A17914" s="1"/>
      <c r="B17914" s="2"/>
      <c r="BJ17914" s="3"/>
      <c r="BL17914" s="3"/>
      <c r="BN17914" s="3"/>
      <c r="BP17914" s="3"/>
    </row>
    <row r="17915" spans="1:68" x14ac:dyDescent="0.25">
      <c r="A17915" s="1"/>
      <c r="B17915" s="2"/>
      <c r="BJ17915" s="3"/>
      <c r="BL17915" s="3"/>
      <c r="BN17915" s="3"/>
      <c r="BP17915" s="3"/>
    </row>
    <row r="17916" spans="1:68" x14ac:dyDescent="0.25">
      <c r="A17916" s="1"/>
      <c r="B17916" s="2"/>
      <c r="BJ17916" s="3"/>
      <c r="BL17916" s="3"/>
      <c r="BN17916" s="3"/>
      <c r="BP17916" s="3"/>
    </row>
    <row r="17917" spans="1:68" x14ac:dyDescent="0.25">
      <c r="A17917" s="1"/>
      <c r="B17917" s="2"/>
      <c r="BJ17917" s="3"/>
      <c r="BL17917" s="3"/>
      <c r="BN17917" s="3"/>
      <c r="BP17917" s="3"/>
    </row>
    <row r="17918" spans="1:68" x14ac:dyDescent="0.25">
      <c r="A17918" s="1"/>
      <c r="B17918" s="2"/>
      <c r="BJ17918" s="3"/>
      <c r="BL17918" s="3"/>
      <c r="BN17918" s="3"/>
      <c r="BP17918" s="3"/>
    </row>
    <row r="17919" spans="1:68" x14ac:dyDescent="0.25">
      <c r="A17919" s="1"/>
      <c r="B17919" s="2"/>
      <c r="BJ17919" s="3"/>
      <c r="BL17919" s="3"/>
      <c r="BN17919" s="3"/>
      <c r="BP17919" s="3"/>
    </row>
    <row r="17920" spans="1:68" x14ac:dyDescent="0.25">
      <c r="A17920" s="1"/>
      <c r="B17920" s="2"/>
      <c r="BJ17920" s="3"/>
      <c r="BL17920" s="3"/>
      <c r="BN17920" s="3"/>
      <c r="BP17920" s="3"/>
    </row>
    <row r="17921" spans="1:68" x14ac:dyDescent="0.25">
      <c r="A17921" s="1"/>
      <c r="B17921" s="2"/>
      <c r="BJ17921" s="3"/>
      <c r="BL17921" s="3"/>
      <c r="BN17921" s="3"/>
      <c r="BP17921" s="3"/>
    </row>
    <row r="17922" spans="1:68" x14ac:dyDescent="0.25">
      <c r="A17922" s="1"/>
      <c r="B17922" s="2"/>
      <c r="BJ17922" s="3"/>
      <c r="BL17922" s="3"/>
      <c r="BN17922" s="3"/>
      <c r="BP17922" s="3"/>
    </row>
    <row r="17923" spans="1:68" x14ac:dyDescent="0.25">
      <c r="A17923" s="1"/>
      <c r="B17923" s="2"/>
      <c r="BJ17923" s="3"/>
      <c r="BL17923" s="3"/>
      <c r="BN17923" s="3"/>
      <c r="BP17923" s="3"/>
    </row>
    <row r="17924" spans="1:68" x14ac:dyDescent="0.25">
      <c r="A17924" s="1"/>
      <c r="B17924" s="2"/>
      <c r="BJ17924" s="3"/>
      <c r="BL17924" s="3"/>
      <c r="BN17924" s="3"/>
      <c r="BP17924" s="3"/>
    </row>
    <row r="17925" spans="1:68" x14ac:dyDescent="0.25">
      <c r="A17925" s="1"/>
      <c r="B17925" s="2"/>
      <c r="BJ17925" s="3"/>
      <c r="BL17925" s="3"/>
      <c r="BN17925" s="3"/>
      <c r="BP17925" s="3"/>
    </row>
    <row r="17926" spans="1:68" x14ac:dyDescent="0.25">
      <c r="A17926" s="1"/>
      <c r="B17926" s="2"/>
      <c r="BJ17926" s="3"/>
      <c r="BL17926" s="3"/>
      <c r="BN17926" s="3"/>
      <c r="BP17926" s="3"/>
    </row>
    <row r="17927" spans="1:68" x14ac:dyDescent="0.25">
      <c r="A17927" s="1"/>
      <c r="B17927" s="2"/>
      <c r="BJ17927" s="3"/>
      <c r="BL17927" s="3"/>
      <c r="BN17927" s="3"/>
      <c r="BP17927" s="3"/>
    </row>
    <row r="17928" spans="1:68" x14ac:dyDescent="0.25">
      <c r="A17928" s="1"/>
      <c r="B17928" s="2"/>
      <c r="BJ17928" s="3"/>
      <c r="BL17928" s="3"/>
      <c r="BN17928" s="3"/>
      <c r="BP17928" s="3"/>
    </row>
    <row r="17929" spans="1:68" x14ac:dyDescent="0.25">
      <c r="A17929" s="1"/>
      <c r="B17929" s="2"/>
      <c r="BJ17929" s="3"/>
      <c r="BL17929" s="3"/>
      <c r="BN17929" s="3"/>
      <c r="BP17929" s="3"/>
    </row>
    <row r="17930" spans="1:68" x14ac:dyDescent="0.25">
      <c r="A17930" s="1"/>
      <c r="B17930" s="2"/>
      <c r="BJ17930" s="3"/>
      <c r="BL17930" s="3"/>
      <c r="BN17930" s="3"/>
      <c r="BP17930" s="3"/>
    </row>
    <row r="17931" spans="1:68" x14ac:dyDescent="0.25">
      <c r="A17931" s="1"/>
      <c r="B17931" s="2"/>
      <c r="BJ17931" s="3"/>
      <c r="BL17931" s="3"/>
      <c r="BN17931" s="3"/>
      <c r="BP17931" s="3"/>
    </row>
    <row r="17932" spans="1:68" x14ac:dyDescent="0.25">
      <c r="A17932" s="1"/>
      <c r="B17932" s="2"/>
      <c r="BJ17932" s="3"/>
      <c r="BL17932" s="3"/>
      <c r="BN17932" s="3"/>
      <c r="BP17932" s="3"/>
    </row>
    <row r="17933" spans="1:68" x14ac:dyDescent="0.25">
      <c r="A17933" s="1"/>
      <c r="B17933" s="2"/>
      <c r="BJ17933" s="3"/>
      <c r="BL17933" s="3"/>
      <c r="BN17933" s="3"/>
      <c r="BP17933" s="3"/>
    </row>
    <row r="17934" spans="1:68" x14ac:dyDescent="0.25">
      <c r="A17934" s="1"/>
      <c r="B17934" s="2"/>
      <c r="BJ17934" s="3"/>
      <c r="BL17934" s="3"/>
      <c r="BN17934" s="3"/>
      <c r="BP17934" s="3"/>
    </row>
    <row r="17935" spans="1:68" x14ac:dyDescent="0.25">
      <c r="A17935" s="1"/>
      <c r="B17935" s="2"/>
      <c r="BJ17935" s="3"/>
      <c r="BL17935" s="3"/>
      <c r="BN17935" s="3"/>
      <c r="BP17935" s="3"/>
    </row>
    <row r="17936" spans="1:68" x14ac:dyDescent="0.25">
      <c r="A17936" s="1"/>
      <c r="B17936" s="2"/>
      <c r="BJ17936" s="3"/>
      <c r="BL17936" s="3"/>
      <c r="BN17936" s="3"/>
      <c r="BP17936" s="3"/>
    </row>
    <row r="17937" spans="1:68" x14ac:dyDescent="0.25">
      <c r="A17937" s="1"/>
      <c r="B17937" s="2"/>
      <c r="BJ17937" s="3"/>
      <c r="BL17937" s="3"/>
      <c r="BN17937" s="3"/>
      <c r="BP17937" s="3"/>
    </row>
    <row r="17938" spans="1:68" x14ac:dyDescent="0.25">
      <c r="A17938" s="1"/>
      <c r="B17938" s="2"/>
      <c r="BJ17938" s="3"/>
      <c r="BL17938" s="3"/>
      <c r="BN17938" s="3"/>
      <c r="BP17938" s="3"/>
    </row>
    <row r="17939" spans="1:68" x14ac:dyDescent="0.25">
      <c r="A17939" s="1"/>
      <c r="B17939" s="2"/>
      <c r="BJ17939" s="3"/>
      <c r="BL17939" s="3"/>
      <c r="BN17939" s="3"/>
      <c r="BP17939" s="3"/>
    </row>
    <row r="17940" spans="1:68" x14ac:dyDescent="0.25">
      <c r="A17940" s="1"/>
      <c r="B17940" s="2"/>
      <c r="BJ17940" s="3"/>
      <c r="BL17940" s="3"/>
      <c r="BN17940" s="3"/>
      <c r="BP17940" s="3"/>
    </row>
    <row r="17941" spans="1:68" x14ac:dyDescent="0.25">
      <c r="A17941" s="1"/>
      <c r="B17941" s="2"/>
      <c r="BJ17941" s="3"/>
      <c r="BL17941" s="3"/>
      <c r="BN17941" s="3"/>
      <c r="BP17941" s="3"/>
    </row>
    <row r="17942" spans="1:68" x14ac:dyDescent="0.25">
      <c r="A17942" s="1"/>
      <c r="B17942" s="2"/>
      <c r="BJ17942" s="3"/>
      <c r="BL17942" s="3"/>
      <c r="BN17942" s="3"/>
      <c r="BP17942" s="3"/>
    </row>
    <row r="17943" spans="1:68" x14ac:dyDescent="0.25">
      <c r="A17943" s="1"/>
      <c r="B17943" s="2"/>
      <c r="BJ17943" s="3"/>
      <c r="BL17943" s="3"/>
      <c r="BN17943" s="3"/>
      <c r="BP17943" s="3"/>
    </row>
    <row r="17944" spans="1:68" x14ac:dyDescent="0.25">
      <c r="A17944" s="1"/>
      <c r="B17944" s="2"/>
      <c r="BJ17944" s="3"/>
      <c r="BL17944" s="3"/>
      <c r="BN17944" s="3"/>
      <c r="BP17944" s="3"/>
    </row>
    <row r="17945" spans="1:68" x14ac:dyDescent="0.25">
      <c r="A17945" s="1"/>
      <c r="B17945" s="2"/>
      <c r="BJ17945" s="3"/>
      <c r="BL17945" s="3"/>
      <c r="BN17945" s="3"/>
      <c r="BP17945" s="3"/>
    </row>
    <row r="17946" spans="1:68" x14ac:dyDescent="0.25">
      <c r="A17946" s="1"/>
      <c r="B17946" s="2"/>
      <c r="BJ17946" s="3"/>
      <c r="BL17946" s="3"/>
      <c r="BN17946" s="3"/>
      <c r="BP17946" s="3"/>
    </row>
    <row r="17947" spans="1:68" x14ac:dyDescent="0.25">
      <c r="A17947" s="1"/>
      <c r="B17947" s="2"/>
      <c r="BJ17947" s="3"/>
      <c r="BL17947" s="3"/>
      <c r="BN17947" s="3"/>
      <c r="BP17947" s="3"/>
    </row>
    <row r="17948" spans="1:68" x14ac:dyDescent="0.25">
      <c r="A17948" s="1"/>
      <c r="B17948" s="2"/>
      <c r="BJ17948" s="3"/>
      <c r="BL17948" s="3"/>
      <c r="BN17948" s="3"/>
      <c r="BP17948" s="3"/>
    </row>
    <row r="17949" spans="1:68" x14ac:dyDescent="0.25">
      <c r="A17949" s="1"/>
      <c r="B17949" s="2"/>
      <c r="BJ17949" s="3"/>
      <c r="BL17949" s="3"/>
      <c r="BN17949" s="3"/>
      <c r="BP17949" s="3"/>
    </row>
    <row r="17950" spans="1:68" x14ac:dyDescent="0.25">
      <c r="A17950" s="1"/>
      <c r="B17950" s="2"/>
      <c r="BJ17950" s="3"/>
      <c r="BL17950" s="3"/>
      <c r="BN17950" s="3"/>
      <c r="BP17950" s="3"/>
    </row>
    <row r="17951" spans="1:68" x14ac:dyDescent="0.25">
      <c r="A17951" s="1"/>
      <c r="B17951" s="2"/>
      <c r="BJ17951" s="3"/>
      <c r="BL17951" s="3"/>
      <c r="BN17951" s="3"/>
      <c r="BP17951" s="3"/>
    </row>
    <row r="17952" spans="1:68" x14ac:dyDescent="0.25">
      <c r="A17952" s="1"/>
      <c r="B17952" s="2"/>
      <c r="BJ17952" s="3"/>
      <c r="BL17952" s="3"/>
      <c r="BN17952" s="3"/>
      <c r="BP17952" s="3"/>
    </row>
    <row r="17953" spans="1:68" x14ac:dyDescent="0.25">
      <c r="A17953" s="1"/>
      <c r="B17953" s="2"/>
      <c r="BJ17953" s="3"/>
      <c r="BL17953" s="3"/>
      <c r="BN17953" s="3"/>
      <c r="BP17953" s="3"/>
    </row>
    <row r="17954" spans="1:68" x14ac:dyDescent="0.25">
      <c r="A17954" s="1"/>
      <c r="B17954" s="2"/>
      <c r="BJ17954" s="3"/>
      <c r="BL17954" s="3"/>
      <c r="BN17954" s="3"/>
      <c r="BP17954" s="3"/>
    </row>
    <row r="17955" spans="1:68" x14ac:dyDescent="0.25">
      <c r="A17955" s="1"/>
      <c r="B17955" s="2"/>
      <c r="BJ17955" s="3"/>
      <c r="BL17955" s="3"/>
      <c r="BN17955" s="3"/>
      <c r="BP17955" s="3"/>
    </row>
    <row r="17956" spans="1:68" x14ac:dyDescent="0.25">
      <c r="A17956" s="1"/>
      <c r="B17956" s="2"/>
      <c r="BJ17956" s="3"/>
      <c r="BL17956" s="3"/>
      <c r="BN17956" s="3"/>
      <c r="BP17956" s="3"/>
    </row>
    <row r="17957" spans="1:68" x14ac:dyDescent="0.25">
      <c r="A17957" s="1"/>
      <c r="B17957" s="2"/>
      <c r="BJ17957" s="3"/>
      <c r="BL17957" s="3"/>
      <c r="BN17957" s="3"/>
      <c r="BP17957" s="3"/>
    </row>
    <row r="17958" spans="1:68" x14ac:dyDescent="0.25">
      <c r="A17958" s="1"/>
      <c r="B17958" s="2"/>
      <c r="BJ17958" s="3"/>
      <c r="BL17958" s="3"/>
      <c r="BN17958" s="3"/>
      <c r="BP17958" s="3"/>
    </row>
    <row r="17959" spans="1:68" x14ac:dyDescent="0.25">
      <c r="A17959" s="1"/>
      <c r="B17959" s="2"/>
      <c r="BJ17959" s="3"/>
      <c r="BL17959" s="3"/>
      <c r="BN17959" s="3"/>
      <c r="BP17959" s="3"/>
    </row>
    <row r="17960" spans="1:68" x14ac:dyDescent="0.25">
      <c r="A17960" s="1"/>
      <c r="B17960" s="2"/>
      <c r="BJ17960" s="3"/>
      <c r="BL17960" s="3"/>
      <c r="BN17960" s="3"/>
      <c r="BP17960" s="3"/>
    </row>
    <row r="17961" spans="1:68" x14ac:dyDescent="0.25">
      <c r="A17961" s="1"/>
      <c r="B17961" s="2"/>
      <c r="BJ17961" s="3"/>
      <c r="BL17961" s="3"/>
      <c r="BN17961" s="3"/>
      <c r="BP17961" s="3"/>
    </row>
    <row r="17962" spans="1:68" x14ac:dyDescent="0.25">
      <c r="A17962" s="1"/>
      <c r="B17962" s="2"/>
      <c r="BJ17962" s="3"/>
      <c r="BL17962" s="3"/>
      <c r="BN17962" s="3"/>
      <c r="BP17962" s="3"/>
    </row>
    <row r="17963" spans="1:68" x14ac:dyDescent="0.25">
      <c r="A17963" s="1"/>
      <c r="B17963" s="2"/>
      <c r="BJ17963" s="3"/>
      <c r="BL17963" s="3"/>
      <c r="BN17963" s="3"/>
      <c r="BP17963" s="3"/>
    </row>
    <row r="17964" spans="1:68" x14ac:dyDescent="0.25">
      <c r="A17964" s="1"/>
      <c r="B17964" s="2"/>
      <c r="BJ17964" s="3"/>
      <c r="BL17964" s="3"/>
      <c r="BN17964" s="3"/>
      <c r="BP17964" s="3"/>
    </row>
    <row r="17965" spans="1:68" x14ac:dyDescent="0.25">
      <c r="A17965" s="1"/>
      <c r="B17965" s="2"/>
      <c r="BJ17965" s="3"/>
      <c r="BL17965" s="3"/>
      <c r="BN17965" s="3"/>
      <c r="BP17965" s="3"/>
    </row>
    <row r="17966" spans="1:68" x14ac:dyDescent="0.25">
      <c r="A17966" s="1"/>
      <c r="B17966" s="2"/>
      <c r="BJ17966" s="3"/>
      <c r="BL17966" s="3"/>
      <c r="BN17966" s="3"/>
      <c r="BP17966" s="3"/>
    </row>
    <row r="17967" spans="1:68" x14ac:dyDescent="0.25">
      <c r="A17967" s="1"/>
      <c r="B17967" s="2"/>
      <c r="BJ17967" s="3"/>
      <c r="BL17967" s="3"/>
      <c r="BN17967" s="3"/>
      <c r="BP17967" s="3"/>
    </row>
    <row r="17968" spans="1:68" x14ac:dyDescent="0.25">
      <c r="A17968" s="1"/>
      <c r="B17968" s="2"/>
      <c r="BJ17968" s="3"/>
      <c r="BL17968" s="3"/>
      <c r="BN17968" s="3"/>
      <c r="BP17968" s="3"/>
    </row>
    <row r="17969" spans="1:68" x14ac:dyDescent="0.25">
      <c r="A17969" s="1"/>
      <c r="B17969" s="2"/>
      <c r="BJ17969" s="3"/>
      <c r="BL17969" s="3"/>
      <c r="BN17969" s="3"/>
      <c r="BP17969" s="3"/>
    </row>
    <row r="17970" spans="1:68" x14ac:dyDescent="0.25">
      <c r="A17970" s="1"/>
      <c r="B17970" s="2"/>
      <c r="BJ17970" s="3"/>
      <c r="BL17970" s="3"/>
      <c r="BN17970" s="3"/>
      <c r="BP17970" s="3"/>
    </row>
    <row r="17971" spans="1:68" x14ac:dyDescent="0.25">
      <c r="A17971" s="1"/>
      <c r="B17971" s="2"/>
      <c r="BJ17971" s="3"/>
      <c r="BL17971" s="3"/>
      <c r="BN17971" s="3"/>
      <c r="BP17971" s="3"/>
    </row>
    <row r="17972" spans="1:68" x14ac:dyDescent="0.25">
      <c r="A17972" s="1"/>
      <c r="B17972" s="2"/>
      <c r="BJ17972" s="3"/>
      <c r="BL17972" s="3"/>
      <c r="BN17972" s="3"/>
      <c r="BP17972" s="3"/>
    </row>
    <row r="17973" spans="1:68" x14ac:dyDescent="0.25">
      <c r="A17973" s="1"/>
      <c r="B17973" s="2"/>
      <c r="BJ17973" s="3"/>
      <c r="BL17973" s="3"/>
      <c r="BN17973" s="3"/>
      <c r="BP17973" s="3"/>
    </row>
    <row r="17974" spans="1:68" x14ac:dyDescent="0.25">
      <c r="A17974" s="1"/>
      <c r="B17974" s="2"/>
      <c r="BJ17974" s="3"/>
      <c r="BL17974" s="3"/>
      <c r="BN17974" s="3"/>
      <c r="BP17974" s="3"/>
    </row>
    <row r="17975" spans="1:68" x14ac:dyDescent="0.25">
      <c r="A17975" s="1"/>
      <c r="B17975" s="2"/>
      <c r="BJ17975" s="3"/>
      <c r="BL17975" s="3"/>
      <c r="BN17975" s="3"/>
      <c r="BP17975" s="3"/>
    </row>
    <row r="17976" spans="1:68" x14ac:dyDescent="0.25">
      <c r="A17976" s="1"/>
      <c r="B17976" s="2"/>
      <c r="BJ17976" s="3"/>
      <c r="BL17976" s="3"/>
      <c r="BN17976" s="3"/>
      <c r="BP17976" s="3"/>
    </row>
    <row r="17977" spans="1:68" x14ac:dyDescent="0.25">
      <c r="A17977" s="1"/>
      <c r="B17977" s="2"/>
      <c r="BJ17977" s="3"/>
      <c r="BL17977" s="3"/>
      <c r="BN17977" s="3"/>
      <c r="BP17977" s="3"/>
    </row>
    <row r="17978" spans="1:68" x14ac:dyDescent="0.25">
      <c r="A17978" s="1"/>
      <c r="B17978" s="2"/>
      <c r="BJ17978" s="3"/>
      <c r="BL17978" s="3"/>
      <c r="BN17978" s="3"/>
      <c r="BP17978" s="3"/>
    </row>
    <row r="17979" spans="1:68" x14ac:dyDescent="0.25">
      <c r="A17979" s="1"/>
      <c r="B17979" s="2"/>
      <c r="BJ17979" s="3"/>
      <c r="BL17979" s="3"/>
      <c r="BN17979" s="3"/>
      <c r="BP17979" s="3"/>
    </row>
    <row r="17980" spans="1:68" x14ac:dyDescent="0.25">
      <c r="A17980" s="1"/>
      <c r="B17980" s="2"/>
      <c r="BJ17980" s="3"/>
      <c r="BL17980" s="3"/>
      <c r="BN17980" s="3"/>
      <c r="BP17980" s="3"/>
    </row>
    <row r="17981" spans="1:68" x14ac:dyDescent="0.25">
      <c r="A17981" s="1"/>
      <c r="B17981" s="2"/>
      <c r="BJ17981" s="3"/>
      <c r="BL17981" s="3"/>
      <c r="BN17981" s="3"/>
      <c r="BP17981" s="3"/>
    </row>
    <row r="17982" spans="1:68" x14ac:dyDescent="0.25">
      <c r="A17982" s="1"/>
      <c r="B17982" s="2"/>
      <c r="BJ17982" s="3"/>
      <c r="BL17982" s="3"/>
      <c r="BN17982" s="3"/>
      <c r="BP17982" s="3"/>
    </row>
    <row r="17983" spans="1:68" x14ac:dyDescent="0.25">
      <c r="A17983" s="1"/>
      <c r="B17983" s="2"/>
      <c r="BJ17983" s="3"/>
      <c r="BL17983" s="3"/>
      <c r="BN17983" s="3"/>
      <c r="BP17983" s="3"/>
    </row>
    <row r="17984" spans="1:68" x14ac:dyDescent="0.25">
      <c r="A17984" s="1"/>
      <c r="B17984" s="2"/>
      <c r="BJ17984" s="3"/>
      <c r="BL17984" s="3"/>
      <c r="BN17984" s="3"/>
      <c r="BP17984" s="3"/>
    </row>
    <row r="17985" spans="1:68" x14ac:dyDescent="0.25">
      <c r="A17985" s="1"/>
      <c r="B17985" s="2"/>
      <c r="BJ17985" s="3"/>
      <c r="BL17985" s="3"/>
      <c r="BN17985" s="3"/>
      <c r="BP17985" s="3"/>
    </row>
    <row r="17986" spans="1:68" x14ac:dyDescent="0.25">
      <c r="A17986" s="1"/>
      <c r="B17986" s="2"/>
      <c r="BJ17986" s="3"/>
      <c r="BL17986" s="3"/>
      <c r="BN17986" s="3"/>
      <c r="BP17986" s="3"/>
    </row>
    <row r="17987" spans="1:68" x14ac:dyDescent="0.25">
      <c r="A17987" s="1"/>
      <c r="B17987" s="2"/>
      <c r="BJ17987" s="3"/>
      <c r="BL17987" s="3"/>
      <c r="BN17987" s="3"/>
      <c r="BP17987" s="3"/>
    </row>
    <row r="17988" spans="1:68" x14ac:dyDescent="0.25">
      <c r="A17988" s="1"/>
      <c r="B17988" s="2"/>
      <c r="BJ17988" s="3"/>
      <c r="BL17988" s="3"/>
      <c r="BN17988" s="3"/>
      <c r="BP17988" s="3"/>
    </row>
    <row r="17989" spans="1:68" x14ac:dyDescent="0.25">
      <c r="A17989" s="1"/>
      <c r="B17989" s="2"/>
      <c r="BJ17989" s="3"/>
      <c r="BL17989" s="3"/>
      <c r="BN17989" s="3"/>
      <c r="BP17989" s="3"/>
    </row>
    <row r="17990" spans="1:68" x14ac:dyDescent="0.25">
      <c r="A17990" s="1"/>
      <c r="B17990" s="2"/>
      <c r="BJ17990" s="3"/>
      <c r="BL17990" s="3"/>
      <c r="BN17990" s="3"/>
      <c r="BP17990" s="3"/>
    </row>
    <row r="17991" spans="1:68" x14ac:dyDescent="0.25">
      <c r="A17991" s="1"/>
      <c r="B17991" s="2"/>
      <c r="BJ17991" s="3"/>
      <c r="BL17991" s="3"/>
      <c r="BN17991" s="3"/>
      <c r="BP17991" s="3"/>
    </row>
    <row r="17992" spans="1:68" x14ac:dyDescent="0.25">
      <c r="A17992" s="1"/>
      <c r="B17992" s="2"/>
      <c r="BJ17992" s="3"/>
      <c r="BL17992" s="3"/>
      <c r="BN17992" s="3"/>
      <c r="BP17992" s="3"/>
    </row>
    <row r="17993" spans="1:68" x14ac:dyDescent="0.25">
      <c r="A17993" s="1"/>
      <c r="B17993" s="2"/>
      <c r="BJ17993" s="3"/>
      <c r="BL17993" s="3"/>
      <c r="BN17993" s="3"/>
      <c r="BP17993" s="3"/>
    </row>
    <row r="17994" spans="1:68" x14ac:dyDescent="0.25">
      <c r="A17994" s="1"/>
      <c r="B17994" s="2"/>
      <c r="BJ17994" s="3"/>
      <c r="BL17994" s="3"/>
      <c r="BN17994" s="3"/>
      <c r="BP17994" s="3"/>
    </row>
    <row r="17995" spans="1:68" x14ac:dyDescent="0.25">
      <c r="A17995" s="1"/>
      <c r="B17995" s="2"/>
      <c r="BJ17995" s="3"/>
      <c r="BL17995" s="3"/>
      <c r="BN17995" s="3"/>
      <c r="BP17995" s="3"/>
    </row>
    <row r="17996" spans="1:68" x14ac:dyDescent="0.25">
      <c r="A17996" s="1"/>
      <c r="B17996" s="2"/>
      <c r="BJ17996" s="3"/>
      <c r="BL17996" s="3"/>
      <c r="BN17996" s="3"/>
      <c r="BP17996" s="3"/>
    </row>
    <row r="17997" spans="1:68" x14ac:dyDescent="0.25">
      <c r="A17997" s="1"/>
      <c r="B17997" s="2"/>
      <c r="BJ17997" s="3"/>
      <c r="BL17997" s="3"/>
      <c r="BN17997" s="3"/>
      <c r="BP17997" s="3"/>
    </row>
    <row r="17998" spans="1:68" x14ac:dyDescent="0.25">
      <c r="A17998" s="1"/>
      <c r="B17998" s="2"/>
      <c r="BJ17998" s="3"/>
      <c r="BL17998" s="3"/>
      <c r="BN17998" s="3"/>
      <c r="BP17998" s="3"/>
    </row>
    <row r="17999" spans="1:68" x14ac:dyDescent="0.25">
      <c r="A17999" s="1"/>
      <c r="B17999" s="2"/>
      <c r="BJ17999" s="3"/>
      <c r="BL17999" s="3"/>
      <c r="BN17999" s="3"/>
      <c r="BP17999" s="3"/>
    </row>
    <row r="18000" spans="1:68" x14ac:dyDescent="0.25">
      <c r="A18000" s="1"/>
      <c r="B18000" s="2"/>
      <c r="BJ18000" s="3"/>
      <c r="BL18000" s="3"/>
      <c r="BN18000" s="3"/>
      <c r="BP18000" s="3"/>
    </row>
    <row r="18001" spans="1:68" x14ac:dyDescent="0.25">
      <c r="A18001" s="1"/>
      <c r="B18001" s="2"/>
      <c r="BJ18001" s="3"/>
      <c r="BL18001" s="3"/>
      <c r="BN18001" s="3"/>
      <c r="BP18001" s="3"/>
    </row>
    <row r="18002" spans="1:68" x14ac:dyDescent="0.25">
      <c r="A18002" s="1"/>
      <c r="B18002" s="2"/>
      <c r="BJ18002" s="3"/>
      <c r="BL18002" s="3"/>
      <c r="BN18002" s="3"/>
      <c r="BP18002" s="3"/>
    </row>
    <row r="18003" spans="1:68" x14ac:dyDescent="0.25">
      <c r="A18003" s="1"/>
      <c r="B18003" s="2"/>
      <c r="BJ18003" s="3"/>
      <c r="BL18003" s="3"/>
      <c r="BN18003" s="3"/>
      <c r="BP18003" s="3"/>
    </row>
    <row r="18004" spans="1:68" x14ac:dyDescent="0.25">
      <c r="A18004" s="1"/>
      <c r="B18004" s="2"/>
      <c r="BJ18004" s="3"/>
      <c r="BL18004" s="3"/>
      <c r="BN18004" s="3"/>
      <c r="BP18004" s="3"/>
    </row>
    <row r="18005" spans="1:68" x14ac:dyDescent="0.25">
      <c r="A18005" s="1"/>
      <c r="B18005" s="2"/>
      <c r="BJ18005" s="3"/>
      <c r="BL18005" s="3"/>
      <c r="BN18005" s="3"/>
      <c r="BP18005" s="3"/>
    </row>
    <row r="18006" spans="1:68" x14ac:dyDescent="0.25">
      <c r="A18006" s="1"/>
      <c r="B18006" s="2"/>
      <c r="BJ18006" s="3"/>
      <c r="BL18006" s="3"/>
      <c r="BN18006" s="3"/>
      <c r="BP18006" s="3"/>
    </row>
    <row r="18007" spans="1:68" x14ac:dyDescent="0.25">
      <c r="A18007" s="1"/>
      <c r="B18007" s="2"/>
      <c r="BJ18007" s="3"/>
      <c r="BL18007" s="3"/>
      <c r="BN18007" s="3"/>
      <c r="BP18007" s="3"/>
    </row>
    <row r="18008" spans="1:68" x14ac:dyDescent="0.25">
      <c r="A18008" s="1"/>
      <c r="B18008" s="2"/>
      <c r="BJ18008" s="3"/>
      <c r="BL18008" s="3"/>
      <c r="BN18008" s="3"/>
      <c r="BP18008" s="3"/>
    </row>
    <row r="18009" spans="1:68" x14ac:dyDescent="0.25">
      <c r="A18009" s="1"/>
      <c r="B18009" s="2"/>
      <c r="BJ18009" s="3"/>
      <c r="BL18009" s="3"/>
      <c r="BN18009" s="3"/>
      <c r="BP18009" s="3"/>
    </row>
    <row r="18010" spans="1:68" x14ac:dyDescent="0.25">
      <c r="A18010" s="1"/>
      <c r="B18010" s="2"/>
      <c r="BJ18010" s="3"/>
      <c r="BL18010" s="3"/>
      <c r="BN18010" s="3"/>
      <c r="BP18010" s="3"/>
    </row>
    <row r="18011" spans="1:68" x14ac:dyDescent="0.25">
      <c r="A18011" s="1"/>
      <c r="B18011" s="2"/>
      <c r="BJ18011" s="3"/>
      <c r="BL18011" s="3"/>
      <c r="BN18011" s="3"/>
      <c r="BP18011" s="3"/>
    </row>
    <row r="18012" spans="1:68" x14ac:dyDescent="0.25">
      <c r="A18012" s="1"/>
      <c r="B18012" s="2"/>
      <c r="BJ18012" s="3"/>
      <c r="BL18012" s="3"/>
      <c r="BN18012" s="3"/>
      <c r="BP18012" s="3"/>
    </row>
    <row r="18013" spans="1:68" x14ac:dyDescent="0.25">
      <c r="A18013" s="1"/>
      <c r="B18013" s="2"/>
      <c r="BJ18013" s="3"/>
      <c r="BL18013" s="3"/>
      <c r="BN18013" s="3"/>
      <c r="BP18013" s="3"/>
    </row>
    <row r="18014" spans="1:68" x14ac:dyDescent="0.25">
      <c r="A18014" s="1"/>
      <c r="B18014" s="2"/>
      <c r="BJ18014" s="3"/>
      <c r="BL18014" s="3"/>
      <c r="BN18014" s="3"/>
      <c r="BP18014" s="3"/>
    </row>
    <row r="18015" spans="1:68" x14ac:dyDescent="0.25">
      <c r="A18015" s="1"/>
      <c r="B18015" s="2"/>
      <c r="BJ18015" s="3"/>
      <c r="BL18015" s="3"/>
      <c r="BN18015" s="3"/>
      <c r="BP18015" s="3"/>
    </row>
    <row r="18016" spans="1:68" x14ac:dyDescent="0.25">
      <c r="A18016" s="1"/>
      <c r="B18016" s="2"/>
      <c r="BJ18016" s="3"/>
      <c r="BL18016" s="3"/>
      <c r="BN18016" s="3"/>
      <c r="BP18016" s="3"/>
    </row>
    <row r="18017" spans="1:68" x14ac:dyDescent="0.25">
      <c r="A18017" s="1"/>
      <c r="B18017" s="2"/>
      <c r="BJ18017" s="3"/>
      <c r="BL18017" s="3"/>
      <c r="BN18017" s="3"/>
      <c r="BP18017" s="3"/>
    </row>
    <row r="18018" spans="1:68" x14ac:dyDescent="0.25">
      <c r="A18018" s="1"/>
      <c r="B18018" s="2"/>
      <c r="BJ18018" s="3"/>
      <c r="BL18018" s="3"/>
      <c r="BN18018" s="3"/>
      <c r="BP18018" s="3"/>
    </row>
    <row r="18019" spans="1:68" x14ac:dyDescent="0.25">
      <c r="A18019" s="1"/>
      <c r="B18019" s="2"/>
      <c r="BJ18019" s="3"/>
      <c r="BL18019" s="3"/>
      <c r="BN18019" s="3"/>
      <c r="BP18019" s="3"/>
    </row>
    <row r="18020" spans="1:68" x14ac:dyDescent="0.25">
      <c r="A18020" s="1"/>
      <c r="B18020" s="2"/>
      <c r="BJ18020" s="3"/>
      <c r="BL18020" s="3"/>
      <c r="BN18020" s="3"/>
      <c r="BP18020" s="3"/>
    </row>
    <row r="18021" spans="1:68" x14ac:dyDescent="0.25">
      <c r="A18021" s="1"/>
      <c r="B18021" s="2"/>
      <c r="BJ18021" s="3"/>
      <c r="BL18021" s="3"/>
      <c r="BN18021" s="3"/>
      <c r="BP18021" s="3"/>
    </row>
    <row r="18022" spans="1:68" x14ac:dyDescent="0.25">
      <c r="A18022" s="1"/>
      <c r="B18022" s="2"/>
      <c r="BJ18022" s="3"/>
      <c r="BL18022" s="3"/>
      <c r="BN18022" s="3"/>
      <c r="BP18022" s="3"/>
    </row>
    <row r="18023" spans="1:68" x14ac:dyDescent="0.25">
      <c r="A18023" s="1"/>
      <c r="B18023" s="2"/>
      <c r="BJ18023" s="3"/>
      <c r="BL18023" s="3"/>
      <c r="BN18023" s="3"/>
      <c r="BP18023" s="3"/>
    </row>
    <row r="18024" spans="1:68" x14ac:dyDescent="0.25">
      <c r="A18024" s="1"/>
      <c r="B18024" s="2"/>
      <c r="BJ18024" s="3"/>
      <c r="BL18024" s="3"/>
      <c r="BN18024" s="3"/>
      <c r="BP18024" s="3"/>
    </row>
    <row r="18025" spans="1:68" x14ac:dyDescent="0.25">
      <c r="A18025" s="1"/>
      <c r="B18025" s="2"/>
      <c r="BJ18025" s="3"/>
      <c r="BL18025" s="3"/>
      <c r="BN18025" s="3"/>
      <c r="BP18025" s="3"/>
    </row>
    <row r="18026" spans="1:68" x14ac:dyDescent="0.25">
      <c r="A18026" s="1"/>
      <c r="B18026" s="2"/>
      <c r="BJ18026" s="3"/>
      <c r="BL18026" s="3"/>
      <c r="BN18026" s="3"/>
      <c r="BP18026" s="3"/>
    </row>
    <row r="18027" spans="1:68" x14ac:dyDescent="0.25">
      <c r="A18027" s="1"/>
      <c r="B18027" s="2"/>
      <c r="BJ18027" s="3"/>
      <c r="BL18027" s="3"/>
      <c r="BN18027" s="3"/>
      <c r="BP18027" s="3"/>
    </row>
    <row r="18028" spans="1:68" x14ac:dyDescent="0.25">
      <c r="A18028" s="1"/>
      <c r="B18028" s="2"/>
      <c r="BJ18028" s="3"/>
      <c r="BL18028" s="3"/>
      <c r="BN18028" s="3"/>
      <c r="BP18028" s="3"/>
    </row>
    <row r="18029" spans="1:68" x14ac:dyDescent="0.25">
      <c r="A18029" s="1"/>
      <c r="B18029" s="2"/>
      <c r="BJ18029" s="3"/>
      <c r="BL18029" s="3"/>
      <c r="BN18029" s="3"/>
      <c r="BP18029" s="3"/>
    </row>
    <row r="18030" spans="1:68" x14ac:dyDescent="0.25">
      <c r="A18030" s="1"/>
      <c r="B18030" s="2"/>
      <c r="BJ18030" s="3"/>
      <c r="BL18030" s="3"/>
      <c r="BN18030" s="3"/>
      <c r="BP18030" s="3"/>
    </row>
    <row r="18031" spans="1:68" x14ac:dyDescent="0.25">
      <c r="A18031" s="1"/>
      <c r="B18031" s="2"/>
      <c r="BJ18031" s="3"/>
      <c r="BL18031" s="3"/>
      <c r="BN18031" s="3"/>
      <c r="BP18031" s="3"/>
    </row>
    <row r="18032" spans="1:68" x14ac:dyDescent="0.25">
      <c r="A18032" s="1"/>
      <c r="B18032" s="2"/>
      <c r="BJ18032" s="3"/>
      <c r="BL18032" s="3"/>
      <c r="BN18032" s="3"/>
      <c r="BP18032" s="3"/>
    </row>
    <row r="18033" spans="1:68" x14ac:dyDescent="0.25">
      <c r="A18033" s="1"/>
      <c r="B18033" s="2"/>
      <c r="BJ18033" s="3"/>
      <c r="BL18033" s="3"/>
      <c r="BN18033" s="3"/>
      <c r="BP18033" s="3"/>
    </row>
    <row r="18034" spans="1:68" x14ac:dyDescent="0.25">
      <c r="A18034" s="1"/>
      <c r="B18034" s="2"/>
      <c r="BJ18034" s="3"/>
      <c r="BL18034" s="3"/>
      <c r="BN18034" s="3"/>
      <c r="BP18034" s="3"/>
    </row>
    <row r="18035" spans="1:68" x14ac:dyDescent="0.25">
      <c r="A18035" s="1"/>
      <c r="B18035" s="2"/>
      <c r="BJ18035" s="3"/>
      <c r="BL18035" s="3"/>
      <c r="BN18035" s="3"/>
      <c r="BP18035" s="3"/>
    </row>
    <row r="18036" spans="1:68" x14ac:dyDescent="0.25">
      <c r="A18036" s="1"/>
      <c r="B18036" s="2"/>
      <c r="BJ18036" s="3"/>
      <c r="BL18036" s="3"/>
      <c r="BN18036" s="3"/>
      <c r="BP18036" s="3"/>
    </row>
    <row r="18037" spans="1:68" x14ac:dyDescent="0.25">
      <c r="A18037" s="1"/>
      <c r="B18037" s="2"/>
      <c r="BJ18037" s="3"/>
      <c r="BL18037" s="3"/>
      <c r="BN18037" s="3"/>
      <c r="BP18037" s="3"/>
    </row>
    <row r="18038" spans="1:68" x14ac:dyDescent="0.25">
      <c r="A18038" s="1"/>
      <c r="B18038" s="2"/>
      <c r="BJ18038" s="3"/>
      <c r="BL18038" s="3"/>
      <c r="BN18038" s="3"/>
      <c r="BP18038" s="3"/>
    </row>
    <row r="18039" spans="1:68" x14ac:dyDescent="0.25">
      <c r="A18039" s="1"/>
      <c r="B18039" s="2"/>
      <c r="BJ18039" s="3"/>
      <c r="BL18039" s="3"/>
      <c r="BN18039" s="3"/>
      <c r="BP18039" s="3"/>
    </row>
    <row r="18040" spans="1:68" x14ac:dyDescent="0.25">
      <c r="A18040" s="1"/>
      <c r="B18040" s="2"/>
      <c r="BJ18040" s="3"/>
      <c r="BL18040" s="3"/>
      <c r="BN18040" s="3"/>
      <c r="BP18040" s="3"/>
    </row>
    <row r="18041" spans="1:68" x14ac:dyDescent="0.25">
      <c r="A18041" s="1"/>
      <c r="B18041" s="2"/>
      <c r="BJ18041" s="3"/>
      <c r="BL18041" s="3"/>
      <c r="BN18041" s="3"/>
      <c r="BP18041" s="3"/>
    </row>
    <row r="18042" spans="1:68" x14ac:dyDescent="0.25">
      <c r="A18042" s="1"/>
      <c r="B18042" s="2"/>
      <c r="BJ18042" s="3"/>
      <c r="BL18042" s="3"/>
      <c r="BN18042" s="3"/>
      <c r="BP18042" s="3"/>
    </row>
    <row r="18043" spans="1:68" x14ac:dyDescent="0.25">
      <c r="A18043" s="1"/>
      <c r="B18043" s="2"/>
      <c r="BJ18043" s="3"/>
      <c r="BL18043" s="3"/>
      <c r="BN18043" s="3"/>
      <c r="BP18043" s="3"/>
    </row>
    <row r="18044" spans="1:68" x14ac:dyDescent="0.25">
      <c r="A18044" s="1"/>
      <c r="B18044" s="2"/>
      <c r="BJ18044" s="3"/>
      <c r="BL18044" s="3"/>
      <c r="BN18044" s="3"/>
      <c r="BP18044" s="3"/>
    </row>
    <row r="18045" spans="1:68" x14ac:dyDescent="0.25">
      <c r="A18045" s="1"/>
      <c r="B18045" s="2"/>
      <c r="BJ18045" s="3"/>
      <c r="BL18045" s="3"/>
      <c r="BN18045" s="3"/>
      <c r="BP18045" s="3"/>
    </row>
    <row r="18046" spans="1:68" x14ac:dyDescent="0.25">
      <c r="A18046" s="1"/>
      <c r="B18046" s="2"/>
      <c r="BJ18046" s="3"/>
      <c r="BL18046" s="3"/>
      <c r="BN18046" s="3"/>
      <c r="BP18046" s="3"/>
    </row>
    <row r="18047" spans="1:68" x14ac:dyDescent="0.25">
      <c r="A18047" s="1"/>
      <c r="B18047" s="2"/>
      <c r="BJ18047" s="3"/>
      <c r="BL18047" s="3"/>
      <c r="BN18047" s="3"/>
      <c r="BP18047" s="3"/>
    </row>
    <row r="18048" spans="1:68" x14ac:dyDescent="0.25">
      <c r="A18048" s="1"/>
      <c r="B18048" s="2"/>
      <c r="BJ18048" s="3"/>
      <c r="BL18048" s="3"/>
      <c r="BN18048" s="3"/>
      <c r="BP18048" s="3"/>
    </row>
    <row r="18049" spans="1:68" x14ac:dyDescent="0.25">
      <c r="A18049" s="1"/>
      <c r="B18049" s="2"/>
      <c r="BJ18049" s="3"/>
      <c r="BL18049" s="3"/>
      <c r="BN18049" s="3"/>
      <c r="BP18049" s="3"/>
    </row>
    <row r="18050" spans="1:68" x14ac:dyDescent="0.25">
      <c r="A18050" s="1"/>
      <c r="B18050" s="2"/>
      <c r="BJ18050" s="3"/>
      <c r="BL18050" s="3"/>
      <c r="BN18050" s="3"/>
      <c r="BP18050" s="3"/>
    </row>
    <row r="18051" spans="1:68" x14ac:dyDescent="0.25">
      <c r="A18051" s="1"/>
      <c r="B18051" s="2"/>
      <c r="BJ18051" s="3"/>
      <c r="BL18051" s="3"/>
      <c r="BN18051" s="3"/>
      <c r="BP18051" s="3"/>
    </row>
    <row r="18052" spans="1:68" x14ac:dyDescent="0.25">
      <c r="A18052" s="1"/>
      <c r="B18052" s="2"/>
      <c r="BJ18052" s="3"/>
      <c r="BL18052" s="3"/>
      <c r="BN18052" s="3"/>
      <c r="BP18052" s="3"/>
    </row>
    <row r="18053" spans="1:68" x14ac:dyDescent="0.25">
      <c r="A18053" s="1"/>
      <c r="B18053" s="2"/>
      <c r="BJ18053" s="3"/>
      <c r="BL18053" s="3"/>
      <c r="BN18053" s="3"/>
      <c r="BP18053" s="3"/>
    </row>
    <row r="18054" spans="1:68" x14ac:dyDescent="0.25">
      <c r="A18054" s="1"/>
      <c r="B18054" s="2"/>
      <c r="BJ18054" s="3"/>
      <c r="BL18054" s="3"/>
      <c r="BN18054" s="3"/>
      <c r="BP18054" s="3"/>
    </row>
    <row r="18055" spans="1:68" x14ac:dyDescent="0.25">
      <c r="A18055" s="1"/>
      <c r="B18055" s="2"/>
      <c r="BJ18055" s="3"/>
      <c r="BL18055" s="3"/>
      <c r="BN18055" s="3"/>
      <c r="BP18055" s="3"/>
    </row>
    <row r="18056" spans="1:68" x14ac:dyDescent="0.25">
      <c r="A18056" s="1"/>
      <c r="B18056" s="2"/>
      <c r="BJ18056" s="3"/>
      <c r="BL18056" s="3"/>
      <c r="BN18056" s="3"/>
      <c r="BP18056" s="3"/>
    </row>
    <row r="18057" spans="1:68" x14ac:dyDescent="0.25">
      <c r="A18057" s="1"/>
      <c r="B18057" s="2"/>
      <c r="BJ18057" s="3"/>
      <c r="BL18057" s="3"/>
      <c r="BN18057" s="3"/>
      <c r="BP18057" s="3"/>
    </row>
    <row r="18058" spans="1:68" x14ac:dyDescent="0.25">
      <c r="A18058" s="1"/>
      <c r="B18058" s="2"/>
      <c r="BJ18058" s="3"/>
      <c r="BL18058" s="3"/>
      <c r="BN18058" s="3"/>
      <c r="BP18058" s="3"/>
    </row>
    <row r="18059" spans="1:68" x14ac:dyDescent="0.25">
      <c r="A18059" s="1"/>
      <c r="B18059" s="2"/>
      <c r="BJ18059" s="3"/>
      <c r="BL18059" s="3"/>
      <c r="BN18059" s="3"/>
      <c r="BP18059" s="3"/>
    </row>
    <row r="18060" spans="1:68" x14ac:dyDescent="0.25">
      <c r="A18060" s="1"/>
      <c r="B18060" s="2"/>
      <c r="BJ18060" s="3"/>
      <c r="BL18060" s="3"/>
      <c r="BN18060" s="3"/>
      <c r="BP18060" s="3"/>
    </row>
    <row r="18061" spans="1:68" x14ac:dyDescent="0.25">
      <c r="A18061" s="1"/>
      <c r="B18061" s="2"/>
      <c r="BJ18061" s="3"/>
      <c r="BL18061" s="3"/>
      <c r="BN18061" s="3"/>
      <c r="BP18061" s="3"/>
    </row>
    <row r="18062" spans="1:68" x14ac:dyDescent="0.25">
      <c r="A18062" s="1"/>
      <c r="B18062" s="2"/>
      <c r="BJ18062" s="3"/>
      <c r="BL18062" s="3"/>
      <c r="BN18062" s="3"/>
      <c r="BP18062" s="3"/>
    </row>
    <row r="18063" spans="1:68" x14ac:dyDescent="0.25">
      <c r="A18063" s="1"/>
      <c r="B18063" s="2"/>
      <c r="BJ18063" s="3"/>
      <c r="BL18063" s="3"/>
      <c r="BN18063" s="3"/>
      <c r="BP18063" s="3"/>
    </row>
    <row r="18064" spans="1:68" x14ac:dyDescent="0.25">
      <c r="A18064" s="1"/>
      <c r="B18064" s="2"/>
      <c r="BJ18064" s="3"/>
      <c r="BL18064" s="3"/>
      <c r="BN18064" s="3"/>
      <c r="BP18064" s="3"/>
    </row>
    <row r="18065" spans="1:68" x14ac:dyDescent="0.25">
      <c r="A18065" s="1"/>
      <c r="B18065" s="2"/>
      <c r="BJ18065" s="3"/>
      <c r="BL18065" s="3"/>
      <c r="BN18065" s="3"/>
      <c r="BP18065" s="3"/>
    </row>
    <row r="18066" spans="1:68" x14ac:dyDescent="0.25">
      <c r="A18066" s="1"/>
      <c r="B18066" s="2"/>
      <c r="BJ18066" s="3"/>
      <c r="BL18066" s="3"/>
      <c r="BN18066" s="3"/>
      <c r="BP18066" s="3"/>
    </row>
    <row r="18067" spans="1:68" x14ac:dyDescent="0.25">
      <c r="A18067" s="1"/>
      <c r="B18067" s="2"/>
      <c r="BJ18067" s="3"/>
      <c r="BL18067" s="3"/>
      <c r="BN18067" s="3"/>
      <c r="BP18067" s="3"/>
    </row>
    <row r="18068" spans="1:68" x14ac:dyDescent="0.25">
      <c r="A18068" s="1"/>
      <c r="B18068" s="2"/>
      <c r="BJ18068" s="3"/>
      <c r="BL18068" s="3"/>
      <c r="BN18068" s="3"/>
      <c r="BP18068" s="3"/>
    </row>
    <row r="18069" spans="1:68" x14ac:dyDescent="0.25">
      <c r="A18069" s="1"/>
      <c r="B18069" s="2"/>
      <c r="BJ18069" s="3"/>
      <c r="BL18069" s="3"/>
      <c r="BN18069" s="3"/>
      <c r="BP18069" s="3"/>
    </row>
    <row r="18070" spans="1:68" x14ac:dyDescent="0.25">
      <c r="A18070" s="1"/>
      <c r="B18070" s="2"/>
      <c r="BJ18070" s="3"/>
      <c r="BL18070" s="3"/>
      <c r="BN18070" s="3"/>
      <c r="BP18070" s="3"/>
    </row>
    <row r="18071" spans="1:68" x14ac:dyDescent="0.25">
      <c r="A18071" s="1"/>
      <c r="B18071" s="2"/>
      <c r="BJ18071" s="3"/>
      <c r="BL18071" s="3"/>
      <c r="BN18071" s="3"/>
      <c r="BP18071" s="3"/>
    </row>
    <row r="18072" spans="1:68" x14ac:dyDescent="0.25">
      <c r="A18072" s="1"/>
      <c r="B18072" s="2"/>
      <c r="BJ18072" s="3"/>
      <c r="BL18072" s="3"/>
      <c r="BN18072" s="3"/>
      <c r="BP18072" s="3"/>
    </row>
    <row r="18073" spans="1:68" x14ac:dyDescent="0.25">
      <c r="A18073" s="1"/>
      <c r="B18073" s="2"/>
      <c r="BJ18073" s="3"/>
      <c r="BL18073" s="3"/>
      <c r="BN18073" s="3"/>
      <c r="BP18073" s="3"/>
    </row>
    <row r="18074" spans="1:68" x14ac:dyDescent="0.25">
      <c r="A18074" s="1"/>
      <c r="B18074" s="2"/>
      <c r="BJ18074" s="3"/>
      <c r="BL18074" s="3"/>
      <c r="BN18074" s="3"/>
      <c r="BP18074" s="3"/>
    </row>
    <row r="18075" spans="1:68" x14ac:dyDescent="0.25">
      <c r="A18075" s="1"/>
      <c r="B18075" s="2"/>
      <c r="BJ18075" s="3"/>
      <c r="BL18075" s="3"/>
      <c r="BN18075" s="3"/>
      <c r="BP18075" s="3"/>
    </row>
    <row r="18076" spans="1:68" x14ac:dyDescent="0.25">
      <c r="A18076" s="1"/>
      <c r="B18076" s="2"/>
      <c r="BJ18076" s="3"/>
      <c r="BL18076" s="3"/>
      <c r="BN18076" s="3"/>
      <c r="BP18076" s="3"/>
    </row>
    <row r="18077" spans="1:68" x14ac:dyDescent="0.25">
      <c r="A18077" s="1"/>
      <c r="B18077" s="2"/>
      <c r="BJ18077" s="3"/>
      <c r="BL18077" s="3"/>
      <c r="BN18077" s="3"/>
      <c r="BP18077" s="3"/>
    </row>
    <row r="18078" spans="1:68" x14ac:dyDescent="0.25">
      <c r="A18078" s="1"/>
      <c r="B18078" s="2"/>
      <c r="BJ18078" s="3"/>
      <c r="BL18078" s="3"/>
      <c r="BN18078" s="3"/>
      <c r="BP18078" s="3"/>
    </row>
    <row r="18079" spans="1:68" x14ac:dyDescent="0.25">
      <c r="A18079" s="1"/>
      <c r="B18079" s="2"/>
      <c r="BJ18079" s="3"/>
      <c r="BL18079" s="3"/>
      <c r="BN18079" s="3"/>
      <c r="BP18079" s="3"/>
    </row>
    <row r="18080" spans="1:68" x14ac:dyDescent="0.25">
      <c r="A18080" s="1"/>
      <c r="B18080" s="2"/>
      <c r="BJ18080" s="3"/>
      <c r="BL18080" s="3"/>
      <c r="BN18080" s="3"/>
      <c r="BP18080" s="3"/>
    </row>
    <row r="18081" spans="1:68" x14ac:dyDescent="0.25">
      <c r="A18081" s="1"/>
      <c r="B18081" s="2"/>
      <c r="BJ18081" s="3"/>
      <c r="BL18081" s="3"/>
      <c r="BN18081" s="3"/>
      <c r="BP18081" s="3"/>
    </row>
    <row r="18082" spans="1:68" x14ac:dyDescent="0.25">
      <c r="A18082" s="1"/>
      <c r="B18082" s="2"/>
      <c r="BJ18082" s="3"/>
      <c r="BL18082" s="3"/>
      <c r="BN18082" s="3"/>
      <c r="BP18082" s="3"/>
    </row>
    <row r="18083" spans="1:68" x14ac:dyDescent="0.25">
      <c r="A18083" s="1"/>
      <c r="B18083" s="2"/>
      <c r="BJ18083" s="3"/>
      <c r="BL18083" s="3"/>
      <c r="BN18083" s="3"/>
      <c r="BP18083" s="3"/>
    </row>
    <row r="18084" spans="1:68" x14ac:dyDescent="0.25">
      <c r="A18084" s="1"/>
      <c r="B18084" s="2"/>
      <c r="BJ18084" s="3"/>
      <c r="BL18084" s="3"/>
      <c r="BN18084" s="3"/>
      <c r="BP18084" s="3"/>
    </row>
    <row r="18085" spans="1:68" x14ac:dyDescent="0.25">
      <c r="A18085" s="1"/>
      <c r="B18085" s="2"/>
      <c r="BJ18085" s="3"/>
      <c r="BL18085" s="3"/>
      <c r="BN18085" s="3"/>
      <c r="BP18085" s="3"/>
    </row>
    <row r="18086" spans="1:68" x14ac:dyDescent="0.25">
      <c r="A18086" s="1"/>
      <c r="B18086" s="2"/>
      <c r="BJ18086" s="3"/>
      <c r="BL18086" s="3"/>
      <c r="BN18086" s="3"/>
      <c r="BP18086" s="3"/>
    </row>
    <row r="18087" spans="1:68" x14ac:dyDescent="0.25">
      <c r="A18087" s="1"/>
      <c r="B18087" s="2"/>
      <c r="BJ18087" s="3"/>
      <c r="BL18087" s="3"/>
      <c r="BN18087" s="3"/>
      <c r="BP18087" s="3"/>
    </row>
    <row r="18088" spans="1:68" x14ac:dyDescent="0.25">
      <c r="A18088" s="1"/>
      <c r="B18088" s="2"/>
      <c r="BJ18088" s="3"/>
      <c r="BL18088" s="3"/>
      <c r="BN18088" s="3"/>
      <c r="BP18088" s="3"/>
    </row>
    <row r="18089" spans="1:68" x14ac:dyDescent="0.25">
      <c r="A18089" s="1"/>
      <c r="B18089" s="2"/>
      <c r="BJ18089" s="3"/>
      <c r="BL18089" s="3"/>
      <c r="BN18089" s="3"/>
      <c r="BP18089" s="3"/>
    </row>
    <row r="18090" spans="1:68" x14ac:dyDescent="0.25">
      <c r="A18090" s="1"/>
      <c r="B18090" s="2"/>
      <c r="BJ18090" s="3"/>
      <c r="BL18090" s="3"/>
      <c r="BN18090" s="3"/>
      <c r="BP18090" s="3"/>
    </row>
    <row r="18091" spans="1:68" x14ac:dyDescent="0.25">
      <c r="A18091" s="1"/>
      <c r="B18091" s="2"/>
      <c r="BJ18091" s="3"/>
      <c r="BL18091" s="3"/>
      <c r="BN18091" s="3"/>
      <c r="BP18091" s="3"/>
    </row>
    <row r="18092" spans="1:68" x14ac:dyDescent="0.25">
      <c r="A18092" s="1"/>
      <c r="B18092" s="2"/>
      <c r="BJ18092" s="3"/>
      <c r="BL18092" s="3"/>
      <c r="BN18092" s="3"/>
      <c r="BP18092" s="3"/>
    </row>
    <row r="18093" spans="1:68" x14ac:dyDescent="0.25">
      <c r="A18093" s="1"/>
      <c r="B18093" s="2"/>
      <c r="BJ18093" s="3"/>
      <c r="BL18093" s="3"/>
      <c r="BN18093" s="3"/>
      <c r="BP18093" s="3"/>
    </row>
    <row r="18094" spans="1:68" x14ac:dyDescent="0.25">
      <c r="A18094" s="1"/>
      <c r="B18094" s="2"/>
      <c r="BJ18094" s="3"/>
      <c r="BL18094" s="3"/>
      <c r="BN18094" s="3"/>
      <c r="BP18094" s="3"/>
    </row>
    <row r="18095" spans="1:68" x14ac:dyDescent="0.25">
      <c r="A18095" s="1"/>
      <c r="B18095" s="2"/>
      <c r="BJ18095" s="3"/>
      <c r="BL18095" s="3"/>
      <c r="BN18095" s="3"/>
      <c r="BP18095" s="3"/>
    </row>
    <row r="18096" spans="1:68" x14ac:dyDescent="0.25">
      <c r="A18096" s="1"/>
      <c r="B18096" s="2"/>
      <c r="BJ18096" s="3"/>
      <c r="BL18096" s="3"/>
      <c r="BN18096" s="3"/>
      <c r="BP18096" s="3"/>
    </row>
    <row r="18097" spans="1:68" x14ac:dyDescent="0.25">
      <c r="A18097" s="1"/>
      <c r="B18097" s="2"/>
      <c r="BJ18097" s="3"/>
      <c r="BL18097" s="3"/>
      <c r="BN18097" s="3"/>
      <c r="BP18097" s="3"/>
    </row>
    <row r="18098" spans="1:68" x14ac:dyDescent="0.25">
      <c r="A18098" s="1"/>
      <c r="B18098" s="2"/>
      <c r="BJ18098" s="3"/>
      <c r="BL18098" s="3"/>
      <c r="BN18098" s="3"/>
      <c r="BP18098" s="3"/>
    </row>
    <row r="18099" spans="1:68" x14ac:dyDescent="0.25">
      <c r="A18099" s="1"/>
      <c r="B18099" s="2"/>
      <c r="BJ18099" s="3"/>
      <c r="BL18099" s="3"/>
      <c r="BN18099" s="3"/>
      <c r="BP18099" s="3"/>
    </row>
    <row r="18100" spans="1:68" x14ac:dyDescent="0.25">
      <c r="A18100" s="1"/>
      <c r="B18100" s="2"/>
      <c r="BJ18100" s="3"/>
      <c r="BL18100" s="3"/>
      <c r="BN18100" s="3"/>
      <c r="BP18100" s="3"/>
    </row>
    <row r="18101" spans="1:68" x14ac:dyDescent="0.25">
      <c r="A18101" s="1"/>
      <c r="B18101" s="2"/>
      <c r="BJ18101" s="3"/>
      <c r="BL18101" s="3"/>
      <c r="BN18101" s="3"/>
      <c r="BP18101" s="3"/>
    </row>
    <row r="18102" spans="1:68" x14ac:dyDescent="0.25">
      <c r="A18102" s="1"/>
      <c r="B18102" s="2"/>
      <c r="BJ18102" s="3"/>
      <c r="BL18102" s="3"/>
      <c r="BN18102" s="3"/>
      <c r="BP18102" s="3"/>
    </row>
    <row r="18103" spans="1:68" x14ac:dyDescent="0.25">
      <c r="A18103" s="1"/>
      <c r="B18103" s="2"/>
      <c r="BJ18103" s="3"/>
      <c r="BL18103" s="3"/>
      <c r="BN18103" s="3"/>
      <c r="BP18103" s="3"/>
    </row>
    <row r="18104" spans="1:68" x14ac:dyDescent="0.25">
      <c r="A18104" s="1"/>
      <c r="B18104" s="2"/>
      <c r="BJ18104" s="3"/>
      <c r="BL18104" s="3"/>
      <c r="BN18104" s="3"/>
      <c r="BP18104" s="3"/>
    </row>
    <row r="18105" spans="1:68" x14ac:dyDescent="0.25">
      <c r="A18105" s="1"/>
      <c r="B18105" s="2"/>
      <c r="BJ18105" s="3"/>
      <c r="BL18105" s="3"/>
      <c r="BN18105" s="3"/>
      <c r="BP18105" s="3"/>
    </row>
    <row r="18106" spans="1:68" x14ac:dyDescent="0.25">
      <c r="A18106" s="1"/>
      <c r="B18106" s="2"/>
      <c r="BJ18106" s="3"/>
      <c r="BL18106" s="3"/>
      <c r="BN18106" s="3"/>
      <c r="BP18106" s="3"/>
    </row>
    <row r="18107" spans="1:68" x14ac:dyDescent="0.25">
      <c r="A18107" s="1"/>
      <c r="B18107" s="2"/>
      <c r="BJ18107" s="3"/>
      <c r="BL18107" s="3"/>
      <c r="BN18107" s="3"/>
      <c r="BP18107" s="3"/>
    </row>
    <row r="18108" spans="1:68" x14ac:dyDescent="0.25">
      <c r="A18108" s="1"/>
      <c r="B18108" s="2"/>
      <c r="BJ18108" s="3"/>
      <c r="BL18108" s="3"/>
      <c r="BN18108" s="3"/>
      <c r="BP18108" s="3"/>
    </row>
    <row r="18109" spans="1:68" x14ac:dyDescent="0.25">
      <c r="A18109" s="1"/>
      <c r="B18109" s="2"/>
      <c r="BJ18109" s="3"/>
      <c r="BL18109" s="3"/>
      <c r="BN18109" s="3"/>
      <c r="BP18109" s="3"/>
    </row>
    <row r="18110" spans="1:68" x14ac:dyDescent="0.25">
      <c r="A18110" s="1"/>
      <c r="B18110" s="2"/>
      <c r="BJ18110" s="3"/>
      <c r="BL18110" s="3"/>
      <c r="BN18110" s="3"/>
      <c r="BP18110" s="3"/>
    </row>
    <row r="18111" spans="1:68" x14ac:dyDescent="0.25">
      <c r="A18111" s="1"/>
      <c r="B18111" s="2"/>
      <c r="BJ18111" s="3"/>
      <c r="BL18111" s="3"/>
      <c r="BN18111" s="3"/>
      <c r="BP18111" s="3"/>
    </row>
    <row r="18112" spans="1:68" x14ac:dyDescent="0.25">
      <c r="A18112" s="1"/>
      <c r="B18112" s="2"/>
      <c r="BJ18112" s="3"/>
      <c r="BL18112" s="3"/>
      <c r="BN18112" s="3"/>
      <c r="BP18112" s="3"/>
    </row>
    <row r="18113" spans="1:68" x14ac:dyDescent="0.25">
      <c r="A18113" s="1"/>
      <c r="B18113" s="2"/>
      <c r="BJ18113" s="3"/>
      <c r="BL18113" s="3"/>
      <c r="BN18113" s="3"/>
      <c r="BP18113" s="3"/>
    </row>
    <row r="18114" spans="1:68" x14ac:dyDescent="0.25">
      <c r="A18114" s="1"/>
      <c r="B18114" s="2"/>
      <c r="BJ18114" s="3"/>
      <c r="BL18114" s="3"/>
      <c r="BN18114" s="3"/>
      <c r="BP18114" s="3"/>
    </row>
    <row r="18115" spans="1:68" x14ac:dyDescent="0.25">
      <c r="A18115" s="1"/>
      <c r="B18115" s="2"/>
      <c r="BJ18115" s="3"/>
      <c r="BL18115" s="3"/>
      <c r="BN18115" s="3"/>
      <c r="BP18115" s="3"/>
    </row>
    <row r="18116" spans="1:68" x14ac:dyDescent="0.25">
      <c r="A18116" s="1"/>
      <c r="B18116" s="2"/>
      <c r="BJ18116" s="3"/>
      <c r="BL18116" s="3"/>
      <c r="BN18116" s="3"/>
      <c r="BP18116" s="3"/>
    </row>
    <row r="18117" spans="1:68" x14ac:dyDescent="0.25">
      <c r="A18117" s="1"/>
      <c r="B18117" s="2"/>
      <c r="BJ18117" s="3"/>
      <c r="BL18117" s="3"/>
      <c r="BN18117" s="3"/>
      <c r="BP18117" s="3"/>
    </row>
    <row r="18118" spans="1:68" x14ac:dyDescent="0.25">
      <c r="A18118" s="1"/>
      <c r="B18118" s="2"/>
      <c r="BJ18118" s="3"/>
      <c r="BL18118" s="3"/>
      <c r="BN18118" s="3"/>
      <c r="BP18118" s="3"/>
    </row>
    <row r="18119" spans="1:68" x14ac:dyDescent="0.25">
      <c r="A18119" s="1"/>
      <c r="B18119" s="2"/>
      <c r="BJ18119" s="3"/>
      <c r="BL18119" s="3"/>
      <c r="BN18119" s="3"/>
      <c r="BP18119" s="3"/>
    </row>
    <row r="18120" spans="1:68" x14ac:dyDescent="0.25">
      <c r="A18120" s="1"/>
      <c r="B18120" s="2"/>
      <c r="BJ18120" s="3"/>
      <c r="BL18120" s="3"/>
      <c r="BN18120" s="3"/>
      <c r="BP18120" s="3"/>
    </row>
    <row r="18121" spans="1:68" x14ac:dyDescent="0.25">
      <c r="A18121" s="1"/>
      <c r="B18121" s="2"/>
      <c r="BJ18121" s="3"/>
      <c r="BL18121" s="3"/>
      <c r="BN18121" s="3"/>
      <c r="BP18121" s="3"/>
    </row>
    <row r="18122" spans="1:68" x14ac:dyDescent="0.25">
      <c r="A18122" s="1"/>
      <c r="B18122" s="2"/>
      <c r="BJ18122" s="3"/>
      <c r="BL18122" s="3"/>
      <c r="BN18122" s="3"/>
      <c r="BP18122" s="3"/>
    </row>
    <row r="18123" spans="1:68" x14ac:dyDescent="0.25">
      <c r="A18123" s="1"/>
      <c r="B18123" s="2"/>
      <c r="BJ18123" s="3"/>
      <c r="BL18123" s="3"/>
      <c r="BN18123" s="3"/>
      <c r="BP18123" s="3"/>
    </row>
    <row r="18124" spans="1:68" x14ac:dyDescent="0.25">
      <c r="A18124" s="1"/>
      <c r="B18124" s="2"/>
      <c r="BJ18124" s="3"/>
      <c r="BL18124" s="3"/>
      <c r="BN18124" s="3"/>
      <c r="BP18124" s="3"/>
    </row>
    <row r="18125" spans="1:68" x14ac:dyDescent="0.25">
      <c r="A18125" s="1"/>
      <c r="B18125" s="2"/>
      <c r="BJ18125" s="3"/>
      <c r="BL18125" s="3"/>
      <c r="BN18125" s="3"/>
      <c r="BP18125" s="3"/>
    </row>
    <row r="18126" spans="1:68" x14ac:dyDescent="0.25">
      <c r="A18126" s="1"/>
      <c r="B18126" s="2"/>
      <c r="BJ18126" s="3"/>
      <c r="BL18126" s="3"/>
      <c r="BN18126" s="3"/>
      <c r="BP18126" s="3"/>
    </row>
    <row r="18127" spans="1:68" x14ac:dyDescent="0.25">
      <c r="A18127" s="1"/>
      <c r="B18127" s="2"/>
      <c r="BJ18127" s="3"/>
      <c r="BL18127" s="3"/>
      <c r="BN18127" s="3"/>
      <c r="BP18127" s="3"/>
    </row>
    <row r="18128" spans="1:68" x14ac:dyDescent="0.25">
      <c r="A18128" s="1"/>
      <c r="B18128" s="2"/>
      <c r="BJ18128" s="3"/>
      <c r="BL18128" s="3"/>
      <c r="BN18128" s="3"/>
      <c r="BP18128" s="3"/>
    </row>
    <row r="18129" spans="1:68" x14ac:dyDescent="0.25">
      <c r="A18129" s="1"/>
      <c r="B18129" s="2"/>
      <c r="BJ18129" s="3"/>
      <c r="BL18129" s="3"/>
      <c r="BN18129" s="3"/>
      <c r="BP18129" s="3"/>
    </row>
    <row r="18130" spans="1:68" x14ac:dyDescent="0.25">
      <c r="A18130" s="1"/>
      <c r="B18130" s="2"/>
      <c r="BJ18130" s="3"/>
      <c r="BL18130" s="3"/>
      <c r="BN18130" s="3"/>
      <c r="BP18130" s="3"/>
    </row>
    <row r="18131" spans="1:68" x14ac:dyDescent="0.25">
      <c r="A18131" s="1"/>
      <c r="B18131" s="2"/>
      <c r="BJ18131" s="3"/>
      <c r="BL18131" s="3"/>
      <c r="BN18131" s="3"/>
      <c r="BP18131" s="3"/>
    </row>
    <row r="18132" spans="1:68" x14ac:dyDescent="0.25">
      <c r="A18132" s="1"/>
      <c r="B18132" s="2"/>
      <c r="BJ18132" s="3"/>
      <c r="BL18132" s="3"/>
      <c r="BN18132" s="3"/>
      <c r="BP18132" s="3"/>
    </row>
    <row r="18133" spans="1:68" x14ac:dyDescent="0.25">
      <c r="A18133" s="1"/>
      <c r="B18133" s="2"/>
      <c r="BJ18133" s="3"/>
      <c r="BL18133" s="3"/>
      <c r="BN18133" s="3"/>
      <c r="BP18133" s="3"/>
    </row>
    <row r="18134" spans="1:68" x14ac:dyDescent="0.25">
      <c r="A18134" s="1"/>
      <c r="B18134" s="2"/>
      <c r="BJ18134" s="3"/>
      <c r="BL18134" s="3"/>
      <c r="BN18134" s="3"/>
      <c r="BP18134" s="3"/>
    </row>
    <row r="18135" spans="1:68" x14ac:dyDescent="0.25">
      <c r="A18135" s="1"/>
      <c r="B18135" s="2"/>
      <c r="BJ18135" s="3"/>
      <c r="BL18135" s="3"/>
      <c r="BN18135" s="3"/>
      <c r="BP18135" s="3"/>
    </row>
    <row r="18136" spans="1:68" x14ac:dyDescent="0.25">
      <c r="A18136" s="1"/>
      <c r="B18136" s="2"/>
      <c r="BJ18136" s="3"/>
      <c r="BL18136" s="3"/>
      <c r="BN18136" s="3"/>
      <c r="BP18136" s="3"/>
    </row>
    <row r="18137" spans="1:68" x14ac:dyDescent="0.25">
      <c r="A18137" s="1"/>
      <c r="B18137" s="2"/>
      <c r="BJ18137" s="3"/>
      <c r="BL18137" s="3"/>
      <c r="BN18137" s="3"/>
      <c r="BP18137" s="3"/>
    </row>
    <row r="18138" spans="1:68" x14ac:dyDescent="0.25">
      <c r="A18138" s="1"/>
      <c r="B18138" s="2"/>
      <c r="BJ18138" s="3"/>
      <c r="BL18138" s="3"/>
      <c r="BN18138" s="3"/>
      <c r="BP18138" s="3"/>
    </row>
    <row r="18139" spans="1:68" x14ac:dyDescent="0.25">
      <c r="A18139" s="1"/>
      <c r="B18139" s="2"/>
      <c r="BJ18139" s="3"/>
      <c r="BL18139" s="3"/>
      <c r="BN18139" s="3"/>
      <c r="BP18139" s="3"/>
    </row>
    <row r="18140" spans="1:68" x14ac:dyDescent="0.25">
      <c r="A18140" s="1"/>
      <c r="B18140" s="2"/>
      <c r="BJ18140" s="3"/>
      <c r="BL18140" s="3"/>
      <c r="BN18140" s="3"/>
      <c r="BP18140" s="3"/>
    </row>
    <row r="18141" spans="1:68" x14ac:dyDescent="0.25">
      <c r="A18141" s="1"/>
      <c r="B18141" s="2"/>
      <c r="BJ18141" s="3"/>
      <c r="BL18141" s="3"/>
      <c r="BN18141" s="3"/>
      <c r="BP18141" s="3"/>
    </row>
    <row r="18142" spans="1:68" x14ac:dyDescent="0.25">
      <c r="A18142" s="1"/>
      <c r="B18142" s="2"/>
      <c r="BJ18142" s="3"/>
      <c r="BL18142" s="3"/>
      <c r="BN18142" s="3"/>
      <c r="BP18142" s="3"/>
    </row>
    <row r="18143" spans="1:68" x14ac:dyDescent="0.25">
      <c r="A18143" s="1"/>
      <c r="B18143" s="2"/>
      <c r="BJ18143" s="3"/>
      <c r="BL18143" s="3"/>
      <c r="BN18143" s="3"/>
      <c r="BP18143" s="3"/>
    </row>
    <row r="18144" spans="1:68" x14ac:dyDescent="0.25">
      <c r="A18144" s="1"/>
      <c r="B18144" s="2"/>
      <c r="BJ18144" s="3"/>
      <c r="BL18144" s="3"/>
      <c r="BN18144" s="3"/>
      <c r="BP18144" s="3"/>
    </row>
    <row r="18145" spans="1:68" x14ac:dyDescent="0.25">
      <c r="A18145" s="1"/>
      <c r="B18145" s="2"/>
      <c r="BJ18145" s="3"/>
      <c r="BL18145" s="3"/>
      <c r="BN18145" s="3"/>
      <c r="BP18145" s="3"/>
    </row>
    <row r="18146" spans="1:68" x14ac:dyDescent="0.25">
      <c r="A18146" s="1"/>
      <c r="B18146" s="2"/>
      <c r="BJ18146" s="3"/>
      <c r="BL18146" s="3"/>
      <c r="BN18146" s="3"/>
      <c r="BP18146" s="3"/>
    </row>
    <row r="18147" spans="1:68" x14ac:dyDescent="0.25">
      <c r="A18147" s="1"/>
      <c r="B18147" s="2"/>
      <c r="BJ18147" s="3"/>
      <c r="BL18147" s="3"/>
      <c r="BN18147" s="3"/>
      <c r="BP18147" s="3"/>
    </row>
    <row r="18148" spans="1:68" x14ac:dyDescent="0.25">
      <c r="A18148" s="1"/>
      <c r="B18148" s="2"/>
      <c r="BJ18148" s="3"/>
      <c r="BL18148" s="3"/>
      <c r="BN18148" s="3"/>
      <c r="BP18148" s="3"/>
    </row>
    <row r="18149" spans="1:68" x14ac:dyDescent="0.25">
      <c r="A18149" s="1"/>
      <c r="B18149" s="2"/>
      <c r="BJ18149" s="3"/>
      <c r="BL18149" s="3"/>
      <c r="BN18149" s="3"/>
      <c r="BP18149" s="3"/>
    </row>
    <row r="18150" spans="1:68" x14ac:dyDescent="0.25">
      <c r="A18150" s="1"/>
      <c r="B18150" s="2"/>
      <c r="BJ18150" s="3"/>
      <c r="BL18150" s="3"/>
      <c r="BN18150" s="3"/>
      <c r="BP18150" s="3"/>
    </row>
    <row r="18151" spans="1:68" x14ac:dyDescent="0.25">
      <c r="A18151" s="1"/>
      <c r="B18151" s="2"/>
      <c r="BJ18151" s="3"/>
      <c r="BL18151" s="3"/>
      <c r="BN18151" s="3"/>
      <c r="BP18151" s="3"/>
    </row>
    <row r="18152" spans="1:68" x14ac:dyDescent="0.25">
      <c r="A18152" s="1"/>
      <c r="B18152" s="2"/>
      <c r="BJ18152" s="3"/>
      <c r="BL18152" s="3"/>
      <c r="BN18152" s="3"/>
      <c r="BP18152" s="3"/>
    </row>
    <row r="18153" spans="1:68" x14ac:dyDescent="0.25">
      <c r="A18153" s="1"/>
      <c r="B18153" s="2"/>
      <c r="BJ18153" s="3"/>
      <c r="BL18153" s="3"/>
      <c r="BN18153" s="3"/>
      <c r="BP18153" s="3"/>
    </row>
    <row r="18154" spans="1:68" x14ac:dyDescent="0.25">
      <c r="A18154" s="1"/>
      <c r="B18154" s="2"/>
      <c r="BJ18154" s="3"/>
      <c r="BL18154" s="3"/>
      <c r="BN18154" s="3"/>
      <c r="BP18154" s="3"/>
    </row>
    <row r="18155" spans="1:68" x14ac:dyDescent="0.25">
      <c r="A18155" s="1"/>
      <c r="B18155" s="2"/>
      <c r="BJ18155" s="3"/>
      <c r="BL18155" s="3"/>
      <c r="BN18155" s="3"/>
      <c r="BP18155" s="3"/>
    </row>
    <row r="18156" spans="1:68" x14ac:dyDescent="0.25">
      <c r="A18156" s="1"/>
      <c r="B18156" s="2"/>
      <c r="BJ18156" s="3"/>
      <c r="BL18156" s="3"/>
      <c r="BN18156" s="3"/>
      <c r="BP18156" s="3"/>
    </row>
    <row r="18157" spans="1:68" x14ac:dyDescent="0.25">
      <c r="A18157" s="1"/>
      <c r="B18157" s="2"/>
      <c r="BJ18157" s="3"/>
      <c r="BL18157" s="3"/>
      <c r="BN18157" s="3"/>
      <c r="BP18157" s="3"/>
    </row>
    <row r="18158" spans="1:68" x14ac:dyDescent="0.25">
      <c r="A18158" s="1"/>
      <c r="B18158" s="2"/>
      <c r="BJ18158" s="3"/>
      <c r="BL18158" s="3"/>
      <c r="BN18158" s="3"/>
      <c r="BP18158" s="3"/>
    </row>
    <row r="18159" spans="1:68" x14ac:dyDescent="0.25">
      <c r="A18159" s="1"/>
      <c r="B18159" s="2"/>
      <c r="BJ18159" s="3"/>
      <c r="BL18159" s="3"/>
      <c r="BN18159" s="3"/>
      <c r="BP18159" s="3"/>
    </row>
    <row r="18160" spans="1:68" x14ac:dyDescent="0.25">
      <c r="A18160" s="1"/>
      <c r="B18160" s="2"/>
      <c r="BJ18160" s="3"/>
      <c r="BL18160" s="3"/>
      <c r="BN18160" s="3"/>
      <c r="BP18160" s="3"/>
    </row>
    <row r="18161" spans="1:68" x14ac:dyDescent="0.25">
      <c r="A18161" s="1"/>
      <c r="B18161" s="2"/>
      <c r="BJ18161" s="3"/>
      <c r="BL18161" s="3"/>
      <c r="BN18161" s="3"/>
      <c r="BP18161" s="3"/>
    </row>
    <row r="18162" spans="1:68" x14ac:dyDescent="0.25">
      <c r="A18162" s="1"/>
      <c r="B18162" s="2"/>
      <c r="BJ18162" s="3"/>
      <c r="BL18162" s="3"/>
      <c r="BN18162" s="3"/>
      <c r="BP18162" s="3"/>
    </row>
    <row r="18163" spans="1:68" x14ac:dyDescent="0.25">
      <c r="A18163" s="1"/>
      <c r="B18163" s="2"/>
      <c r="BJ18163" s="3"/>
      <c r="BL18163" s="3"/>
      <c r="BN18163" s="3"/>
      <c r="BP18163" s="3"/>
    </row>
    <row r="18164" spans="1:68" x14ac:dyDescent="0.25">
      <c r="A18164" s="1"/>
      <c r="B18164" s="2"/>
      <c r="BJ18164" s="3"/>
      <c r="BL18164" s="3"/>
      <c r="BN18164" s="3"/>
      <c r="BP18164" s="3"/>
    </row>
    <row r="18165" spans="1:68" x14ac:dyDescent="0.25">
      <c r="A18165" s="1"/>
      <c r="B18165" s="2"/>
      <c r="BJ18165" s="3"/>
      <c r="BL18165" s="3"/>
      <c r="BN18165" s="3"/>
      <c r="BP18165" s="3"/>
    </row>
    <row r="18166" spans="1:68" x14ac:dyDescent="0.25">
      <c r="A18166" s="1"/>
      <c r="B18166" s="2"/>
      <c r="BJ18166" s="3"/>
      <c r="BL18166" s="3"/>
      <c r="BN18166" s="3"/>
      <c r="BP18166" s="3"/>
    </row>
    <row r="18167" spans="1:68" x14ac:dyDescent="0.25">
      <c r="A18167" s="1"/>
      <c r="B18167" s="2"/>
      <c r="BJ18167" s="3"/>
      <c r="BL18167" s="3"/>
      <c r="BN18167" s="3"/>
      <c r="BP18167" s="3"/>
    </row>
    <row r="18168" spans="1:68" x14ac:dyDescent="0.25">
      <c r="A18168" s="1"/>
      <c r="B18168" s="2"/>
      <c r="BJ18168" s="3"/>
      <c r="BL18168" s="3"/>
      <c r="BN18168" s="3"/>
      <c r="BP18168" s="3"/>
    </row>
    <row r="18169" spans="1:68" x14ac:dyDescent="0.25">
      <c r="A18169" s="1"/>
      <c r="B18169" s="2"/>
      <c r="BJ18169" s="3"/>
      <c r="BL18169" s="3"/>
      <c r="BN18169" s="3"/>
      <c r="BP18169" s="3"/>
    </row>
    <row r="18170" spans="1:68" x14ac:dyDescent="0.25">
      <c r="A18170" s="1"/>
      <c r="B18170" s="2"/>
      <c r="BJ18170" s="3"/>
      <c r="BL18170" s="3"/>
      <c r="BN18170" s="3"/>
      <c r="BP18170" s="3"/>
    </row>
    <row r="18171" spans="1:68" x14ac:dyDescent="0.25">
      <c r="A18171" s="1"/>
      <c r="B18171" s="2"/>
      <c r="BJ18171" s="3"/>
      <c r="BL18171" s="3"/>
      <c r="BN18171" s="3"/>
      <c r="BP18171" s="3"/>
    </row>
    <row r="18172" spans="1:68" x14ac:dyDescent="0.25">
      <c r="A18172" s="1"/>
      <c r="B18172" s="2"/>
      <c r="BJ18172" s="3"/>
      <c r="BL18172" s="3"/>
      <c r="BN18172" s="3"/>
      <c r="BP18172" s="3"/>
    </row>
    <row r="18173" spans="1:68" x14ac:dyDescent="0.25">
      <c r="A18173" s="1"/>
      <c r="B18173" s="2"/>
      <c r="BJ18173" s="3"/>
      <c r="BL18173" s="3"/>
      <c r="BN18173" s="3"/>
      <c r="BP18173" s="3"/>
    </row>
    <row r="18174" spans="1:68" x14ac:dyDescent="0.25">
      <c r="A18174" s="1"/>
      <c r="B18174" s="2"/>
      <c r="BJ18174" s="3"/>
      <c r="BL18174" s="3"/>
      <c r="BN18174" s="3"/>
      <c r="BP18174" s="3"/>
    </row>
    <row r="18175" spans="1:68" x14ac:dyDescent="0.25">
      <c r="A18175" s="1"/>
      <c r="B18175" s="2"/>
      <c r="BJ18175" s="3"/>
      <c r="BL18175" s="3"/>
      <c r="BN18175" s="3"/>
      <c r="BP18175" s="3"/>
    </row>
    <row r="18176" spans="1:68" x14ac:dyDescent="0.25">
      <c r="A18176" s="1"/>
      <c r="B18176" s="2"/>
      <c r="BJ18176" s="3"/>
      <c r="BL18176" s="3"/>
      <c r="BN18176" s="3"/>
      <c r="BP18176" s="3"/>
    </row>
    <row r="18177" spans="1:68" x14ac:dyDescent="0.25">
      <c r="A18177" s="1"/>
      <c r="B18177" s="2"/>
      <c r="BJ18177" s="3"/>
      <c r="BL18177" s="3"/>
      <c r="BN18177" s="3"/>
      <c r="BP18177" s="3"/>
    </row>
    <row r="18178" spans="1:68" x14ac:dyDescent="0.25">
      <c r="A18178" s="1"/>
      <c r="B18178" s="2"/>
      <c r="BJ18178" s="3"/>
      <c r="BL18178" s="3"/>
      <c r="BN18178" s="3"/>
      <c r="BP18178" s="3"/>
    </row>
    <row r="18179" spans="1:68" x14ac:dyDescent="0.25">
      <c r="A18179" s="1"/>
      <c r="B18179" s="2"/>
      <c r="BJ18179" s="3"/>
      <c r="BL18179" s="3"/>
      <c r="BN18179" s="3"/>
      <c r="BP18179" s="3"/>
    </row>
    <row r="18180" spans="1:68" x14ac:dyDescent="0.25">
      <c r="A18180" s="1"/>
      <c r="B18180" s="2"/>
      <c r="BJ18180" s="3"/>
      <c r="BL18180" s="3"/>
      <c r="BN18180" s="3"/>
      <c r="BP18180" s="3"/>
    </row>
    <row r="18181" spans="1:68" x14ac:dyDescent="0.25">
      <c r="A18181" s="1"/>
      <c r="B18181" s="2"/>
      <c r="BJ18181" s="3"/>
      <c r="BL18181" s="3"/>
      <c r="BN18181" s="3"/>
      <c r="BP18181" s="3"/>
    </row>
    <row r="18182" spans="1:68" x14ac:dyDescent="0.25">
      <c r="A18182" s="1"/>
      <c r="B18182" s="2"/>
      <c r="BJ18182" s="3"/>
      <c r="BL18182" s="3"/>
      <c r="BN18182" s="3"/>
      <c r="BP18182" s="3"/>
    </row>
    <row r="18183" spans="1:68" x14ac:dyDescent="0.25">
      <c r="A18183" s="1"/>
      <c r="B18183" s="2"/>
      <c r="BJ18183" s="3"/>
      <c r="BL18183" s="3"/>
      <c r="BN18183" s="3"/>
      <c r="BP18183" s="3"/>
    </row>
    <row r="18184" spans="1:68" x14ac:dyDescent="0.25">
      <c r="A18184" s="1"/>
      <c r="B18184" s="2"/>
      <c r="BJ18184" s="3"/>
      <c r="BL18184" s="3"/>
      <c r="BN18184" s="3"/>
      <c r="BP18184" s="3"/>
    </row>
    <row r="18185" spans="1:68" x14ac:dyDescent="0.25">
      <c r="A18185" s="1"/>
      <c r="B18185" s="2"/>
      <c r="BJ18185" s="3"/>
      <c r="BL18185" s="3"/>
      <c r="BN18185" s="3"/>
      <c r="BP18185" s="3"/>
    </row>
    <row r="18186" spans="1:68" x14ac:dyDescent="0.25">
      <c r="A18186" s="1"/>
      <c r="B18186" s="2"/>
      <c r="BJ18186" s="3"/>
      <c r="BL18186" s="3"/>
      <c r="BN18186" s="3"/>
      <c r="BP18186" s="3"/>
    </row>
    <row r="18187" spans="1:68" x14ac:dyDescent="0.25">
      <c r="A18187" s="1"/>
      <c r="B18187" s="2"/>
      <c r="BJ18187" s="3"/>
      <c r="BL18187" s="3"/>
      <c r="BN18187" s="3"/>
      <c r="BP18187" s="3"/>
    </row>
    <row r="18188" spans="1:68" x14ac:dyDescent="0.25">
      <c r="A18188" s="1"/>
      <c r="B18188" s="2"/>
      <c r="BJ18188" s="3"/>
      <c r="BL18188" s="3"/>
      <c r="BN18188" s="3"/>
      <c r="BP18188" s="3"/>
    </row>
    <row r="18189" spans="1:68" x14ac:dyDescent="0.25">
      <c r="A18189" s="1"/>
      <c r="B18189" s="2"/>
      <c r="BJ18189" s="3"/>
      <c r="BL18189" s="3"/>
      <c r="BN18189" s="3"/>
      <c r="BP18189" s="3"/>
    </row>
    <row r="18190" spans="1:68" x14ac:dyDescent="0.25">
      <c r="A18190" s="1"/>
      <c r="B18190" s="2"/>
      <c r="BJ18190" s="3"/>
      <c r="BL18190" s="3"/>
      <c r="BN18190" s="3"/>
      <c r="BP18190" s="3"/>
    </row>
    <row r="18191" spans="1:68" x14ac:dyDescent="0.25">
      <c r="A18191" s="1"/>
      <c r="B18191" s="2"/>
      <c r="BJ18191" s="3"/>
      <c r="BL18191" s="3"/>
      <c r="BN18191" s="3"/>
      <c r="BP18191" s="3"/>
    </row>
    <row r="18192" spans="1:68" x14ac:dyDescent="0.25">
      <c r="A18192" s="1"/>
      <c r="B18192" s="2"/>
      <c r="BJ18192" s="3"/>
      <c r="BL18192" s="3"/>
      <c r="BN18192" s="3"/>
      <c r="BP18192" s="3"/>
    </row>
    <row r="18193" spans="1:68" x14ac:dyDescent="0.25">
      <c r="A18193" s="1"/>
      <c r="B18193" s="2"/>
      <c r="BJ18193" s="3"/>
      <c r="BL18193" s="3"/>
      <c r="BN18193" s="3"/>
      <c r="BP18193" s="3"/>
    </row>
    <row r="18194" spans="1:68" x14ac:dyDescent="0.25">
      <c r="A18194" s="1"/>
      <c r="B18194" s="2"/>
      <c r="BJ18194" s="3"/>
      <c r="BL18194" s="3"/>
      <c r="BN18194" s="3"/>
      <c r="BP18194" s="3"/>
    </row>
    <row r="18195" spans="1:68" x14ac:dyDescent="0.25">
      <c r="A18195" s="1"/>
      <c r="B18195" s="2"/>
      <c r="BJ18195" s="3"/>
      <c r="BL18195" s="3"/>
      <c r="BN18195" s="3"/>
      <c r="BP18195" s="3"/>
    </row>
    <row r="18196" spans="1:68" x14ac:dyDescent="0.25">
      <c r="A18196" s="1"/>
      <c r="B18196" s="2"/>
      <c r="BJ18196" s="3"/>
      <c r="BL18196" s="3"/>
      <c r="BN18196" s="3"/>
      <c r="BP18196" s="3"/>
    </row>
    <row r="18197" spans="1:68" x14ac:dyDescent="0.25">
      <c r="A18197" s="1"/>
      <c r="B18197" s="2"/>
      <c r="BJ18197" s="3"/>
      <c r="BL18197" s="3"/>
      <c r="BN18197" s="3"/>
      <c r="BP18197" s="3"/>
    </row>
    <row r="18198" spans="1:68" x14ac:dyDescent="0.25">
      <c r="A18198" s="1"/>
      <c r="B18198" s="2"/>
      <c r="BJ18198" s="3"/>
      <c r="BL18198" s="3"/>
      <c r="BN18198" s="3"/>
      <c r="BP18198" s="3"/>
    </row>
    <row r="18199" spans="1:68" x14ac:dyDescent="0.25">
      <c r="A18199" s="1"/>
      <c r="B18199" s="2"/>
      <c r="BJ18199" s="3"/>
      <c r="BL18199" s="3"/>
      <c r="BN18199" s="3"/>
      <c r="BP18199" s="3"/>
    </row>
    <row r="18200" spans="1:68" x14ac:dyDescent="0.25">
      <c r="A18200" s="1"/>
      <c r="B18200" s="2"/>
      <c r="BJ18200" s="3"/>
      <c r="BL18200" s="3"/>
      <c r="BN18200" s="3"/>
      <c r="BP18200" s="3"/>
    </row>
    <row r="18201" spans="1:68" x14ac:dyDescent="0.25">
      <c r="A18201" s="1"/>
      <c r="B18201" s="2"/>
      <c r="BJ18201" s="3"/>
      <c r="BL18201" s="3"/>
      <c r="BN18201" s="3"/>
      <c r="BP18201" s="3"/>
    </row>
    <row r="18202" spans="1:68" x14ac:dyDescent="0.25">
      <c r="A18202" s="1"/>
      <c r="B18202" s="2"/>
      <c r="BJ18202" s="3"/>
      <c r="BL18202" s="3"/>
      <c r="BN18202" s="3"/>
      <c r="BP18202" s="3"/>
    </row>
    <row r="18203" spans="1:68" x14ac:dyDescent="0.25">
      <c r="A18203" s="1"/>
      <c r="B18203" s="2"/>
      <c r="BJ18203" s="3"/>
      <c r="BL18203" s="3"/>
      <c r="BN18203" s="3"/>
      <c r="BP18203" s="3"/>
    </row>
    <row r="18204" spans="1:68" x14ac:dyDescent="0.25">
      <c r="A18204" s="1"/>
      <c r="B18204" s="2"/>
      <c r="BJ18204" s="3"/>
      <c r="BL18204" s="3"/>
      <c r="BN18204" s="3"/>
      <c r="BP18204" s="3"/>
    </row>
    <row r="18205" spans="1:68" x14ac:dyDescent="0.25">
      <c r="A18205" s="1"/>
      <c r="B18205" s="2"/>
      <c r="BJ18205" s="3"/>
      <c r="BL18205" s="3"/>
      <c r="BN18205" s="3"/>
      <c r="BP18205" s="3"/>
    </row>
    <row r="18206" spans="1:68" x14ac:dyDescent="0.25">
      <c r="A18206" s="1"/>
      <c r="B18206" s="2"/>
      <c r="BJ18206" s="3"/>
      <c r="BL18206" s="3"/>
      <c r="BN18206" s="3"/>
      <c r="BP18206" s="3"/>
    </row>
    <row r="18207" spans="1:68" x14ac:dyDescent="0.25">
      <c r="A18207" s="1"/>
      <c r="B18207" s="2"/>
      <c r="BJ18207" s="3"/>
      <c r="BL18207" s="3"/>
      <c r="BN18207" s="3"/>
      <c r="BP18207" s="3"/>
    </row>
    <row r="18208" spans="1:68" x14ac:dyDescent="0.25">
      <c r="A18208" s="1"/>
      <c r="B18208" s="2"/>
      <c r="BJ18208" s="3"/>
      <c r="BL18208" s="3"/>
      <c r="BN18208" s="3"/>
      <c r="BP18208" s="3"/>
    </row>
    <row r="18209" spans="1:68" x14ac:dyDescent="0.25">
      <c r="A18209" s="1"/>
      <c r="B18209" s="2"/>
      <c r="BJ18209" s="3"/>
      <c r="BL18209" s="3"/>
      <c r="BN18209" s="3"/>
      <c r="BP18209" s="3"/>
    </row>
    <row r="18210" spans="1:68" x14ac:dyDescent="0.25">
      <c r="A18210" s="1"/>
      <c r="B18210" s="2"/>
      <c r="BJ18210" s="3"/>
      <c r="BL18210" s="3"/>
      <c r="BN18210" s="3"/>
      <c r="BP18210" s="3"/>
    </row>
    <row r="18211" spans="1:68" x14ac:dyDescent="0.25">
      <c r="A18211" s="1"/>
      <c r="B18211" s="2"/>
      <c r="BJ18211" s="3"/>
      <c r="BL18211" s="3"/>
      <c r="BN18211" s="3"/>
      <c r="BP18211" s="3"/>
    </row>
    <row r="18212" spans="1:68" x14ac:dyDescent="0.25">
      <c r="A18212" s="1"/>
      <c r="B18212" s="2"/>
      <c r="BJ18212" s="3"/>
      <c r="BL18212" s="3"/>
      <c r="BN18212" s="3"/>
      <c r="BP18212" s="3"/>
    </row>
    <row r="18213" spans="1:68" x14ac:dyDescent="0.25">
      <c r="A18213" s="1"/>
      <c r="B18213" s="2"/>
      <c r="BJ18213" s="3"/>
      <c r="BL18213" s="3"/>
      <c r="BN18213" s="3"/>
      <c r="BP18213" s="3"/>
    </row>
    <row r="18214" spans="1:68" x14ac:dyDescent="0.25">
      <c r="A18214" s="1"/>
      <c r="B18214" s="2"/>
      <c r="BJ18214" s="3"/>
      <c r="BL18214" s="3"/>
      <c r="BN18214" s="3"/>
      <c r="BP18214" s="3"/>
    </row>
    <row r="18215" spans="1:68" x14ac:dyDescent="0.25">
      <c r="A18215" s="1"/>
      <c r="B18215" s="2"/>
      <c r="BJ18215" s="3"/>
      <c r="BL18215" s="3"/>
      <c r="BN18215" s="3"/>
      <c r="BP18215" s="3"/>
    </row>
    <row r="18216" spans="1:68" x14ac:dyDescent="0.25">
      <c r="A18216" s="1"/>
      <c r="B18216" s="2"/>
      <c r="BJ18216" s="3"/>
      <c r="BL18216" s="3"/>
      <c r="BN18216" s="3"/>
      <c r="BP18216" s="3"/>
    </row>
    <row r="18217" spans="1:68" x14ac:dyDescent="0.25">
      <c r="A18217" s="1"/>
      <c r="B18217" s="2"/>
      <c r="BJ18217" s="3"/>
      <c r="BL18217" s="3"/>
      <c r="BN18217" s="3"/>
      <c r="BP18217" s="3"/>
    </row>
    <row r="18218" spans="1:68" x14ac:dyDescent="0.25">
      <c r="A18218" s="1"/>
      <c r="B18218" s="2"/>
      <c r="BJ18218" s="3"/>
      <c r="BL18218" s="3"/>
      <c r="BN18218" s="3"/>
      <c r="BP18218" s="3"/>
    </row>
    <row r="18219" spans="1:68" x14ac:dyDescent="0.25">
      <c r="A18219" s="1"/>
      <c r="B18219" s="2"/>
      <c r="BJ18219" s="3"/>
      <c r="BL18219" s="3"/>
      <c r="BN18219" s="3"/>
      <c r="BP18219" s="3"/>
    </row>
    <row r="18220" spans="1:68" x14ac:dyDescent="0.25">
      <c r="A18220" s="1"/>
      <c r="B18220" s="2"/>
      <c r="BJ18220" s="3"/>
      <c r="BL18220" s="3"/>
      <c r="BN18220" s="3"/>
      <c r="BP18220" s="3"/>
    </row>
    <row r="18221" spans="1:68" x14ac:dyDescent="0.25">
      <c r="A18221" s="1"/>
      <c r="B18221" s="2"/>
      <c r="BJ18221" s="3"/>
      <c r="BL18221" s="3"/>
      <c r="BN18221" s="3"/>
      <c r="BP18221" s="3"/>
    </row>
    <row r="18222" spans="1:68" x14ac:dyDescent="0.25">
      <c r="A18222" s="1"/>
      <c r="B18222" s="2"/>
      <c r="BJ18222" s="3"/>
      <c r="BL18222" s="3"/>
      <c r="BN18222" s="3"/>
      <c r="BP18222" s="3"/>
    </row>
    <row r="18223" spans="1:68" x14ac:dyDescent="0.25">
      <c r="A18223" s="1"/>
      <c r="B18223" s="2"/>
      <c r="BJ18223" s="3"/>
      <c r="BL18223" s="3"/>
      <c r="BN18223" s="3"/>
      <c r="BP18223" s="3"/>
    </row>
    <row r="18224" spans="1:68" x14ac:dyDescent="0.25">
      <c r="A18224" s="1"/>
      <c r="B18224" s="2"/>
      <c r="BJ18224" s="3"/>
      <c r="BL18224" s="3"/>
      <c r="BN18224" s="3"/>
      <c r="BP18224" s="3"/>
    </row>
    <row r="18225" spans="1:68" x14ac:dyDescent="0.25">
      <c r="A18225" s="1"/>
      <c r="B18225" s="2"/>
      <c r="BJ18225" s="3"/>
      <c r="BL18225" s="3"/>
      <c r="BN18225" s="3"/>
      <c r="BP18225" s="3"/>
    </row>
    <row r="18226" spans="1:68" x14ac:dyDescent="0.25">
      <c r="A18226" s="1"/>
      <c r="B18226" s="2"/>
      <c r="BJ18226" s="3"/>
      <c r="BL18226" s="3"/>
      <c r="BN18226" s="3"/>
      <c r="BP18226" s="3"/>
    </row>
    <row r="18227" spans="1:68" x14ac:dyDescent="0.25">
      <c r="A18227" s="1"/>
      <c r="B18227" s="2"/>
      <c r="BJ18227" s="3"/>
      <c r="BL18227" s="3"/>
      <c r="BN18227" s="3"/>
      <c r="BP18227" s="3"/>
    </row>
    <row r="18228" spans="1:68" x14ac:dyDescent="0.25">
      <c r="A18228" s="1"/>
      <c r="B18228" s="2"/>
      <c r="BJ18228" s="3"/>
      <c r="BL18228" s="3"/>
      <c r="BN18228" s="3"/>
      <c r="BP18228" s="3"/>
    </row>
    <row r="18229" spans="1:68" x14ac:dyDescent="0.25">
      <c r="A18229" s="1"/>
      <c r="B18229" s="2"/>
      <c r="BJ18229" s="3"/>
      <c r="BL18229" s="3"/>
      <c r="BN18229" s="3"/>
      <c r="BP18229" s="3"/>
    </row>
    <row r="18230" spans="1:68" x14ac:dyDescent="0.25">
      <c r="A18230" s="1"/>
      <c r="B18230" s="2"/>
      <c r="BJ18230" s="3"/>
      <c r="BL18230" s="3"/>
      <c r="BN18230" s="3"/>
      <c r="BP18230" s="3"/>
    </row>
    <row r="18231" spans="1:68" x14ac:dyDescent="0.25">
      <c r="A18231" s="1"/>
      <c r="B18231" s="2"/>
      <c r="BJ18231" s="3"/>
      <c r="BL18231" s="3"/>
      <c r="BN18231" s="3"/>
      <c r="BP18231" s="3"/>
    </row>
    <row r="18232" spans="1:68" x14ac:dyDescent="0.25">
      <c r="A18232" s="1"/>
      <c r="B18232" s="2"/>
      <c r="BJ18232" s="3"/>
      <c r="BL18232" s="3"/>
      <c r="BN18232" s="3"/>
      <c r="BP18232" s="3"/>
    </row>
    <row r="18233" spans="1:68" x14ac:dyDescent="0.25">
      <c r="A18233" s="1"/>
      <c r="B18233" s="2"/>
      <c r="BJ18233" s="3"/>
      <c r="BL18233" s="3"/>
      <c r="BN18233" s="3"/>
      <c r="BP18233" s="3"/>
    </row>
    <row r="18234" spans="1:68" x14ac:dyDescent="0.25">
      <c r="A18234" s="1"/>
      <c r="B18234" s="2"/>
      <c r="BJ18234" s="3"/>
      <c r="BL18234" s="3"/>
      <c r="BN18234" s="3"/>
      <c r="BP18234" s="3"/>
    </row>
    <row r="18235" spans="1:68" x14ac:dyDescent="0.25">
      <c r="A18235" s="1"/>
      <c r="B18235" s="2"/>
      <c r="BJ18235" s="3"/>
      <c r="BL18235" s="3"/>
      <c r="BN18235" s="3"/>
      <c r="BP18235" s="3"/>
    </row>
    <row r="18236" spans="1:68" x14ac:dyDescent="0.25">
      <c r="A18236" s="1"/>
      <c r="B18236" s="2"/>
      <c r="BJ18236" s="3"/>
      <c r="BL18236" s="3"/>
      <c r="BN18236" s="3"/>
      <c r="BP18236" s="3"/>
    </row>
    <row r="18237" spans="1:68" x14ac:dyDescent="0.25">
      <c r="A18237" s="1"/>
      <c r="B18237" s="2"/>
      <c r="BJ18237" s="3"/>
      <c r="BL18237" s="3"/>
      <c r="BN18237" s="3"/>
      <c r="BP18237" s="3"/>
    </row>
    <row r="18238" spans="1:68" x14ac:dyDescent="0.25">
      <c r="A18238" s="1"/>
      <c r="B18238" s="2"/>
      <c r="BJ18238" s="3"/>
      <c r="BL18238" s="3"/>
      <c r="BN18238" s="3"/>
      <c r="BP18238" s="3"/>
    </row>
    <row r="18239" spans="1:68" x14ac:dyDescent="0.25">
      <c r="A18239" s="1"/>
      <c r="B18239" s="2"/>
      <c r="BJ18239" s="3"/>
      <c r="BL18239" s="3"/>
      <c r="BN18239" s="3"/>
      <c r="BP18239" s="3"/>
    </row>
    <row r="18240" spans="1:68" x14ac:dyDescent="0.25">
      <c r="A18240" s="1"/>
      <c r="B18240" s="2"/>
      <c r="BJ18240" s="3"/>
      <c r="BL18240" s="3"/>
      <c r="BN18240" s="3"/>
      <c r="BP18240" s="3"/>
    </row>
    <row r="18241" spans="1:68" x14ac:dyDescent="0.25">
      <c r="A18241" s="1"/>
      <c r="B18241" s="2"/>
      <c r="BJ18241" s="3"/>
      <c r="BL18241" s="3"/>
      <c r="BN18241" s="3"/>
      <c r="BP18241" s="3"/>
    </row>
    <row r="18242" spans="1:68" x14ac:dyDescent="0.25">
      <c r="A18242" s="1"/>
      <c r="B18242" s="2"/>
      <c r="BJ18242" s="3"/>
      <c r="BL18242" s="3"/>
      <c r="BN18242" s="3"/>
      <c r="BP18242" s="3"/>
    </row>
    <row r="18243" spans="1:68" x14ac:dyDescent="0.25">
      <c r="A18243" s="1"/>
      <c r="B18243" s="2"/>
      <c r="BJ18243" s="3"/>
      <c r="BL18243" s="3"/>
      <c r="BN18243" s="3"/>
      <c r="BP18243" s="3"/>
    </row>
    <row r="18244" spans="1:68" x14ac:dyDescent="0.25">
      <c r="A18244" s="1"/>
      <c r="B18244" s="2"/>
      <c r="BJ18244" s="3"/>
      <c r="BL18244" s="3"/>
      <c r="BN18244" s="3"/>
      <c r="BP18244" s="3"/>
    </row>
    <row r="18245" spans="1:68" x14ac:dyDescent="0.25">
      <c r="A18245" s="1"/>
      <c r="B18245" s="2"/>
      <c r="BJ18245" s="3"/>
      <c r="BL18245" s="3"/>
      <c r="BN18245" s="3"/>
      <c r="BP18245" s="3"/>
    </row>
    <row r="18246" spans="1:68" x14ac:dyDescent="0.25">
      <c r="A18246" s="1"/>
      <c r="B18246" s="2"/>
      <c r="BJ18246" s="3"/>
      <c r="BL18246" s="3"/>
      <c r="BN18246" s="3"/>
      <c r="BP18246" s="3"/>
    </row>
    <row r="18247" spans="1:68" x14ac:dyDescent="0.25">
      <c r="A18247" s="1"/>
      <c r="B18247" s="2"/>
      <c r="BJ18247" s="3"/>
      <c r="BL18247" s="3"/>
      <c r="BN18247" s="3"/>
      <c r="BP18247" s="3"/>
    </row>
    <row r="18248" spans="1:68" x14ac:dyDescent="0.25">
      <c r="A18248" s="1"/>
      <c r="B18248" s="2"/>
      <c r="BJ18248" s="3"/>
      <c r="BL18248" s="3"/>
      <c r="BN18248" s="3"/>
      <c r="BP18248" s="3"/>
    </row>
    <row r="18249" spans="1:68" x14ac:dyDescent="0.25">
      <c r="A18249" s="1"/>
      <c r="B18249" s="2"/>
      <c r="BJ18249" s="3"/>
      <c r="BL18249" s="3"/>
      <c r="BN18249" s="3"/>
      <c r="BP18249" s="3"/>
    </row>
    <row r="18250" spans="1:68" x14ac:dyDescent="0.25">
      <c r="A18250" s="1"/>
      <c r="B18250" s="2"/>
      <c r="BJ18250" s="3"/>
      <c r="BL18250" s="3"/>
      <c r="BN18250" s="3"/>
      <c r="BP18250" s="3"/>
    </row>
    <row r="18251" spans="1:68" x14ac:dyDescent="0.25">
      <c r="A18251" s="1"/>
      <c r="B18251" s="2"/>
      <c r="BJ18251" s="3"/>
      <c r="BL18251" s="3"/>
      <c r="BN18251" s="3"/>
      <c r="BP18251" s="3"/>
    </row>
    <row r="18252" spans="1:68" x14ac:dyDescent="0.25">
      <c r="A18252" s="1"/>
      <c r="B18252" s="2"/>
      <c r="BJ18252" s="3"/>
      <c r="BL18252" s="3"/>
      <c r="BN18252" s="3"/>
      <c r="BP18252" s="3"/>
    </row>
    <row r="18253" spans="1:68" x14ac:dyDescent="0.25">
      <c r="A18253" s="1"/>
      <c r="B18253" s="2"/>
      <c r="BJ18253" s="3"/>
      <c r="BL18253" s="3"/>
      <c r="BN18253" s="3"/>
      <c r="BP18253" s="3"/>
    </row>
    <row r="18254" spans="1:68" x14ac:dyDescent="0.25">
      <c r="A18254" s="1"/>
      <c r="B18254" s="2"/>
      <c r="BJ18254" s="3"/>
      <c r="BL18254" s="3"/>
      <c r="BN18254" s="3"/>
      <c r="BP18254" s="3"/>
    </row>
    <row r="18255" spans="1:68" x14ac:dyDescent="0.25">
      <c r="A18255" s="1"/>
      <c r="B18255" s="2"/>
      <c r="BJ18255" s="3"/>
      <c r="BL18255" s="3"/>
      <c r="BN18255" s="3"/>
      <c r="BP18255" s="3"/>
    </row>
    <row r="18256" spans="1:68" x14ac:dyDescent="0.25">
      <c r="A18256" s="1"/>
      <c r="B18256" s="2"/>
      <c r="BJ18256" s="3"/>
      <c r="BL18256" s="3"/>
      <c r="BN18256" s="3"/>
      <c r="BP18256" s="3"/>
    </row>
    <row r="18257" spans="1:68" x14ac:dyDescent="0.25">
      <c r="A18257" s="1"/>
      <c r="B18257" s="2"/>
      <c r="BJ18257" s="3"/>
      <c r="BL18257" s="3"/>
      <c r="BN18257" s="3"/>
      <c r="BP18257" s="3"/>
    </row>
    <row r="18258" spans="1:68" x14ac:dyDescent="0.25">
      <c r="A18258" s="1"/>
      <c r="B18258" s="2"/>
      <c r="BJ18258" s="3"/>
      <c r="BL18258" s="3"/>
      <c r="BN18258" s="3"/>
      <c r="BP18258" s="3"/>
    </row>
    <row r="18259" spans="1:68" x14ac:dyDescent="0.25">
      <c r="A18259" s="1"/>
      <c r="B18259" s="2"/>
      <c r="BJ18259" s="3"/>
      <c r="BL18259" s="3"/>
      <c r="BN18259" s="3"/>
      <c r="BP18259" s="3"/>
    </row>
    <row r="18260" spans="1:68" x14ac:dyDescent="0.25">
      <c r="A18260" s="1"/>
      <c r="B18260" s="2"/>
      <c r="BJ18260" s="3"/>
      <c r="BL18260" s="3"/>
      <c r="BN18260" s="3"/>
      <c r="BP18260" s="3"/>
    </row>
    <row r="18261" spans="1:68" x14ac:dyDescent="0.25">
      <c r="A18261" s="1"/>
      <c r="B18261" s="2"/>
      <c r="BJ18261" s="3"/>
      <c r="BL18261" s="3"/>
      <c r="BN18261" s="3"/>
      <c r="BP18261" s="3"/>
    </row>
    <row r="18262" spans="1:68" x14ac:dyDescent="0.25">
      <c r="A18262" s="1"/>
      <c r="B18262" s="2"/>
      <c r="BJ18262" s="3"/>
      <c r="BL18262" s="3"/>
      <c r="BN18262" s="3"/>
      <c r="BP18262" s="3"/>
    </row>
    <row r="18263" spans="1:68" x14ac:dyDescent="0.25">
      <c r="A18263" s="1"/>
      <c r="B18263" s="2"/>
      <c r="BJ18263" s="3"/>
      <c r="BL18263" s="3"/>
      <c r="BN18263" s="3"/>
      <c r="BP18263" s="3"/>
    </row>
    <row r="18264" spans="1:68" x14ac:dyDescent="0.25">
      <c r="A18264" s="1"/>
      <c r="B18264" s="2"/>
      <c r="BJ18264" s="3"/>
      <c r="BL18264" s="3"/>
      <c r="BN18264" s="3"/>
      <c r="BP18264" s="3"/>
    </row>
    <row r="18265" spans="1:68" x14ac:dyDescent="0.25">
      <c r="A18265" s="1"/>
      <c r="B18265" s="2"/>
      <c r="BJ18265" s="3"/>
      <c r="BL18265" s="3"/>
      <c r="BN18265" s="3"/>
      <c r="BP18265" s="3"/>
    </row>
    <row r="18266" spans="1:68" x14ac:dyDescent="0.25">
      <c r="A18266" s="1"/>
      <c r="B18266" s="2"/>
      <c r="BJ18266" s="3"/>
      <c r="BL18266" s="3"/>
      <c r="BN18266" s="3"/>
      <c r="BP18266" s="3"/>
    </row>
    <row r="18267" spans="1:68" x14ac:dyDescent="0.25">
      <c r="A18267" s="1"/>
      <c r="B18267" s="2"/>
      <c r="BJ18267" s="3"/>
      <c r="BL18267" s="3"/>
      <c r="BN18267" s="3"/>
      <c r="BP18267" s="3"/>
    </row>
    <row r="18268" spans="1:68" x14ac:dyDescent="0.25">
      <c r="A18268" s="1"/>
      <c r="B18268" s="2"/>
      <c r="BJ18268" s="3"/>
      <c r="BL18268" s="3"/>
      <c r="BN18268" s="3"/>
      <c r="BP18268" s="3"/>
    </row>
    <row r="18269" spans="1:68" x14ac:dyDescent="0.25">
      <c r="A18269" s="1"/>
      <c r="B18269" s="2"/>
      <c r="BJ18269" s="3"/>
      <c r="BL18269" s="3"/>
      <c r="BN18269" s="3"/>
      <c r="BP18269" s="3"/>
    </row>
    <row r="18270" spans="1:68" x14ac:dyDescent="0.25">
      <c r="A18270" s="1"/>
      <c r="B18270" s="2"/>
      <c r="BJ18270" s="3"/>
      <c r="BL18270" s="3"/>
      <c r="BN18270" s="3"/>
      <c r="BP18270" s="3"/>
    </row>
    <row r="18271" spans="1:68" x14ac:dyDescent="0.25">
      <c r="A18271" s="1"/>
      <c r="B18271" s="2"/>
      <c r="BJ18271" s="3"/>
      <c r="BL18271" s="3"/>
      <c r="BN18271" s="3"/>
      <c r="BP18271" s="3"/>
    </row>
    <row r="18272" spans="1:68" x14ac:dyDescent="0.25">
      <c r="A18272" s="1"/>
      <c r="B18272" s="2"/>
      <c r="BJ18272" s="3"/>
      <c r="BL18272" s="3"/>
      <c r="BN18272" s="3"/>
      <c r="BP18272" s="3"/>
    </row>
    <row r="18273" spans="1:68" x14ac:dyDescent="0.25">
      <c r="A18273" s="1"/>
      <c r="B18273" s="2"/>
      <c r="BJ18273" s="3"/>
      <c r="BL18273" s="3"/>
      <c r="BN18273" s="3"/>
      <c r="BP18273" s="3"/>
    </row>
    <row r="18274" spans="1:68" x14ac:dyDescent="0.25">
      <c r="A18274" s="1"/>
      <c r="B18274" s="2"/>
      <c r="BJ18274" s="3"/>
      <c r="BL18274" s="3"/>
      <c r="BN18274" s="3"/>
      <c r="BP18274" s="3"/>
    </row>
    <row r="18275" spans="1:68" x14ac:dyDescent="0.25">
      <c r="A18275" s="1"/>
      <c r="B18275" s="2"/>
      <c r="BJ18275" s="3"/>
      <c r="BL18275" s="3"/>
      <c r="BN18275" s="3"/>
      <c r="BP18275" s="3"/>
    </row>
    <row r="18276" spans="1:68" x14ac:dyDescent="0.25">
      <c r="A18276" s="1"/>
      <c r="B18276" s="2"/>
      <c r="BJ18276" s="3"/>
      <c r="BL18276" s="3"/>
      <c r="BN18276" s="3"/>
      <c r="BP18276" s="3"/>
    </row>
    <row r="18277" spans="1:68" x14ac:dyDescent="0.25">
      <c r="A18277" s="1"/>
      <c r="B18277" s="2"/>
      <c r="BJ18277" s="3"/>
      <c r="BL18277" s="3"/>
      <c r="BN18277" s="3"/>
      <c r="BP18277" s="3"/>
    </row>
    <row r="18278" spans="1:68" x14ac:dyDescent="0.25">
      <c r="A18278" s="1"/>
      <c r="B18278" s="2"/>
      <c r="BJ18278" s="3"/>
      <c r="BL18278" s="3"/>
      <c r="BN18278" s="3"/>
      <c r="BP18278" s="3"/>
    </row>
    <row r="18279" spans="1:68" x14ac:dyDescent="0.25">
      <c r="A18279" s="1"/>
      <c r="B18279" s="2"/>
      <c r="BJ18279" s="3"/>
      <c r="BL18279" s="3"/>
      <c r="BN18279" s="3"/>
      <c r="BP18279" s="3"/>
    </row>
    <row r="18280" spans="1:68" x14ac:dyDescent="0.25">
      <c r="A18280" s="1"/>
      <c r="B18280" s="2"/>
      <c r="BJ18280" s="3"/>
      <c r="BL18280" s="3"/>
      <c r="BN18280" s="3"/>
      <c r="BP18280" s="3"/>
    </row>
    <row r="18281" spans="1:68" x14ac:dyDescent="0.25">
      <c r="A18281" s="1"/>
      <c r="B18281" s="2"/>
      <c r="BJ18281" s="3"/>
      <c r="BL18281" s="3"/>
      <c r="BN18281" s="3"/>
      <c r="BP18281" s="3"/>
    </row>
    <row r="18282" spans="1:68" x14ac:dyDescent="0.25">
      <c r="A18282" s="1"/>
      <c r="B18282" s="2"/>
      <c r="BJ18282" s="3"/>
      <c r="BL18282" s="3"/>
      <c r="BN18282" s="3"/>
      <c r="BP18282" s="3"/>
    </row>
    <row r="18283" spans="1:68" x14ac:dyDescent="0.25">
      <c r="A18283" s="1"/>
      <c r="B18283" s="2"/>
      <c r="BJ18283" s="3"/>
      <c r="BL18283" s="3"/>
      <c r="BN18283" s="3"/>
      <c r="BP18283" s="3"/>
    </row>
    <row r="18284" spans="1:68" x14ac:dyDescent="0.25">
      <c r="A18284" s="1"/>
      <c r="B18284" s="2"/>
      <c r="BJ18284" s="3"/>
      <c r="BL18284" s="3"/>
      <c r="BN18284" s="3"/>
      <c r="BP18284" s="3"/>
    </row>
    <row r="18285" spans="1:68" x14ac:dyDescent="0.25">
      <c r="A18285" s="1"/>
      <c r="B18285" s="2"/>
      <c r="BJ18285" s="3"/>
      <c r="BL18285" s="3"/>
      <c r="BN18285" s="3"/>
      <c r="BP18285" s="3"/>
    </row>
    <row r="18286" spans="1:68" x14ac:dyDescent="0.25">
      <c r="A18286" s="1"/>
      <c r="B18286" s="2"/>
      <c r="BJ18286" s="3"/>
      <c r="BL18286" s="3"/>
      <c r="BN18286" s="3"/>
      <c r="BP18286" s="3"/>
    </row>
    <row r="18287" spans="1:68" x14ac:dyDescent="0.25">
      <c r="A18287" s="1"/>
      <c r="B18287" s="2"/>
      <c r="BJ18287" s="3"/>
      <c r="BL18287" s="3"/>
      <c r="BN18287" s="3"/>
      <c r="BP18287" s="3"/>
    </row>
    <row r="18288" spans="1:68" x14ac:dyDescent="0.25">
      <c r="A18288" s="1"/>
      <c r="B18288" s="2"/>
      <c r="BJ18288" s="3"/>
      <c r="BL18288" s="3"/>
      <c r="BN18288" s="3"/>
      <c r="BP18288" s="3"/>
    </row>
    <row r="18289" spans="1:68" x14ac:dyDescent="0.25">
      <c r="A18289" s="1"/>
      <c r="B18289" s="2"/>
      <c r="BJ18289" s="3"/>
      <c r="BL18289" s="3"/>
      <c r="BN18289" s="3"/>
      <c r="BP18289" s="3"/>
    </row>
    <row r="18290" spans="1:68" x14ac:dyDescent="0.25">
      <c r="A18290" s="1"/>
      <c r="B18290" s="2"/>
      <c r="BJ18290" s="3"/>
      <c r="BL18290" s="3"/>
      <c r="BN18290" s="3"/>
      <c r="BP18290" s="3"/>
    </row>
    <row r="18291" spans="1:68" x14ac:dyDescent="0.25">
      <c r="A18291" s="1"/>
      <c r="B18291" s="2"/>
      <c r="BJ18291" s="3"/>
      <c r="BL18291" s="3"/>
      <c r="BN18291" s="3"/>
      <c r="BP18291" s="3"/>
    </row>
    <row r="18292" spans="1:68" x14ac:dyDescent="0.25">
      <c r="A18292" s="1"/>
      <c r="B18292" s="2"/>
      <c r="BJ18292" s="3"/>
      <c r="BL18292" s="3"/>
      <c r="BN18292" s="3"/>
      <c r="BP18292" s="3"/>
    </row>
    <row r="18293" spans="1:68" x14ac:dyDescent="0.25">
      <c r="A18293" s="1"/>
      <c r="B18293" s="2"/>
      <c r="BJ18293" s="3"/>
      <c r="BL18293" s="3"/>
      <c r="BN18293" s="3"/>
      <c r="BP18293" s="3"/>
    </row>
    <row r="18294" spans="1:68" x14ac:dyDescent="0.25">
      <c r="A18294" s="1"/>
      <c r="B18294" s="2"/>
      <c r="BJ18294" s="3"/>
      <c r="BL18294" s="3"/>
      <c r="BN18294" s="3"/>
      <c r="BP18294" s="3"/>
    </row>
    <row r="18295" spans="1:68" x14ac:dyDescent="0.25">
      <c r="A18295" s="1"/>
      <c r="B18295" s="2"/>
      <c r="BJ18295" s="3"/>
      <c r="BL18295" s="3"/>
      <c r="BN18295" s="3"/>
      <c r="BP18295" s="3"/>
    </row>
    <row r="18296" spans="1:68" x14ac:dyDescent="0.25">
      <c r="A18296" s="1"/>
      <c r="B18296" s="2"/>
      <c r="BJ18296" s="3"/>
      <c r="BL18296" s="3"/>
      <c r="BN18296" s="3"/>
      <c r="BP18296" s="3"/>
    </row>
    <row r="18297" spans="1:68" x14ac:dyDescent="0.25">
      <c r="A18297" s="1"/>
      <c r="B18297" s="2"/>
      <c r="BJ18297" s="3"/>
      <c r="BL18297" s="3"/>
      <c r="BN18297" s="3"/>
      <c r="BP18297" s="3"/>
    </row>
    <row r="18298" spans="1:68" x14ac:dyDescent="0.25">
      <c r="A18298" s="1"/>
      <c r="B18298" s="2"/>
      <c r="BJ18298" s="3"/>
      <c r="BL18298" s="3"/>
      <c r="BN18298" s="3"/>
      <c r="BP18298" s="3"/>
    </row>
    <row r="18299" spans="1:68" x14ac:dyDescent="0.25">
      <c r="A18299" s="1"/>
      <c r="B18299" s="2"/>
      <c r="BJ18299" s="3"/>
      <c r="BL18299" s="3"/>
      <c r="BN18299" s="3"/>
      <c r="BP18299" s="3"/>
    </row>
    <row r="18300" spans="1:68" x14ac:dyDescent="0.25">
      <c r="A18300" s="1"/>
      <c r="B18300" s="2"/>
      <c r="BJ18300" s="3"/>
      <c r="BL18300" s="3"/>
      <c r="BN18300" s="3"/>
      <c r="BP18300" s="3"/>
    </row>
    <row r="18301" spans="1:68" x14ac:dyDescent="0.25">
      <c r="A18301" s="1"/>
      <c r="B18301" s="2"/>
      <c r="BJ18301" s="3"/>
      <c r="BL18301" s="3"/>
      <c r="BN18301" s="3"/>
      <c r="BP18301" s="3"/>
    </row>
    <row r="18302" spans="1:68" x14ac:dyDescent="0.25">
      <c r="A18302" s="1"/>
      <c r="B18302" s="2"/>
      <c r="BJ18302" s="3"/>
      <c r="BL18302" s="3"/>
      <c r="BN18302" s="3"/>
      <c r="BP18302" s="3"/>
    </row>
    <row r="18303" spans="1:68" x14ac:dyDescent="0.25">
      <c r="A18303" s="1"/>
      <c r="B18303" s="2"/>
      <c r="BJ18303" s="3"/>
      <c r="BL18303" s="3"/>
      <c r="BN18303" s="3"/>
      <c r="BP18303" s="3"/>
    </row>
    <row r="18304" spans="1:68" x14ac:dyDescent="0.25">
      <c r="A18304" s="1"/>
      <c r="B18304" s="2"/>
      <c r="BJ18304" s="3"/>
      <c r="BL18304" s="3"/>
      <c r="BN18304" s="3"/>
      <c r="BP18304" s="3"/>
    </row>
    <row r="18305" spans="1:68" x14ac:dyDescent="0.25">
      <c r="A18305" s="1"/>
      <c r="B18305" s="2"/>
      <c r="BJ18305" s="3"/>
      <c r="BL18305" s="3"/>
      <c r="BN18305" s="3"/>
      <c r="BP18305" s="3"/>
    </row>
    <row r="18306" spans="1:68" x14ac:dyDescent="0.25">
      <c r="A18306" s="1"/>
      <c r="B18306" s="2"/>
      <c r="BJ18306" s="3"/>
      <c r="BL18306" s="3"/>
      <c r="BN18306" s="3"/>
      <c r="BP18306" s="3"/>
    </row>
    <row r="18307" spans="1:68" x14ac:dyDescent="0.25">
      <c r="A18307" s="1"/>
      <c r="B18307" s="2"/>
      <c r="BJ18307" s="3"/>
      <c r="BL18307" s="3"/>
      <c r="BN18307" s="3"/>
      <c r="BP18307" s="3"/>
    </row>
    <row r="18308" spans="1:68" x14ac:dyDescent="0.25">
      <c r="A18308" s="1"/>
      <c r="B18308" s="2"/>
      <c r="BJ18308" s="3"/>
      <c r="BL18308" s="3"/>
      <c r="BN18308" s="3"/>
      <c r="BP18308" s="3"/>
    </row>
    <row r="18309" spans="1:68" x14ac:dyDescent="0.25">
      <c r="A18309" s="1"/>
      <c r="B18309" s="2"/>
      <c r="BJ18309" s="3"/>
      <c r="BL18309" s="3"/>
      <c r="BN18309" s="3"/>
      <c r="BP18309" s="3"/>
    </row>
    <row r="18310" spans="1:68" x14ac:dyDescent="0.25">
      <c r="A18310" s="1"/>
      <c r="B18310" s="2"/>
      <c r="BJ18310" s="3"/>
      <c r="BL18310" s="3"/>
      <c r="BN18310" s="3"/>
      <c r="BP18310" s="3"/>
    </row>
    <row r="18311" spans="1:68" x14ac:dyDescent="0.25">
      <c r="A18311" s="1"/>
      <c r="B18311" s="2"/>
      <c r="BJ18311" s="3"/>
      <c r="BL18311" s="3"/>
      <c r="BN18311" s="3"/>
      <c r="BP18311" s="3"/>
    </row>
    <row r="18312" spans="1:68" x14ac:dyDescent="0.25">
      <c r="A18312" s="1"/>
      <c r="B18312" s="2"/>
      <c r="BJ18312" s="3"/>
      <c r="BL18312" s="3"/>
      <c r="BN18312" s="3"/>
      <c r="BP18312" s="3"/>
    </row>
    <row r="18313" spans="1:68" x14ac:dyDescent="0.25">
      <c r="A18313" s="1"/>
      <c r="B18313" s="2"/>
      <c r="BJ18313" s="3"/>
      <c r="BL18313" s="3"/>
      <c r="BN18313" s="3"/>
      <c r="BP18313" s="3"/>
    </row>
    <row r="18314" spans="1:68" x14ac:dyDescent="0.25">
      <c r="A18314" s="1"/>
      <c r="B18314" s="2"/>
      <c r="BJ18314" s="3"/>
      <c r="BL18314" s="3"/>
      <c r="BN18314" s="3"/>
      <c r="BP18314" s="3"/>
    </row>
    <row r="18315" spans="1:68" x14ac:dyDescent="0.25">
      <c r="A18315" s="1"/>
      <c r="B18315" s="2"/>
      <c r="BJ18315" s="3"/>
      <c r="BL18315" s="3"/>
      <c r="BN18315" s="3"/>
      <c r="BP18315" s="3"/>
    </row>
    <row r="18316" spans="1:68" x14ac:dyDescent="0.25">
      <c r="A18316" s="1"/>
      <c r="B18316" s="2"/>
      <c r="BJ18316" s="3"/>
      <c r="BL18316" s="3"/>
      <c r="BN18316" s="3"/>
      <c r="BP18316" s="3"/>
    </row>
    <row r="18317" spans="1:68" x14ac:dyDescent="0.25">
      <c r="A18317" s="1"/>
      <c r="B18317" s="2"/>
      <c r="BJ18317" s="3"/>
      <c r="BL18317" s="3"/>
      <c r="BN18317" s="3"/>
      <c r="BP18317" s="3"/>
    </row>
    <row r="18318" spans="1:68" x14ac:dyDescent="0.25">
      <c r="A18318" s="1"/>
      <c r="B18318" s="2"/>
      <c r="BJ18318" s="3"/>
      <c r="BL18318" s="3"/>
      <c r="BN18318" s="3"/>
      <c r="BP18318" s="3"/>
    </row>
    <row r="18319" spans="1:68" x14ac:dyDescent="0.25">
      <c r="A18319" s="1"/>
      <c r="B18319" s="2"/>
      <c r="BJ18319" s="3"/>
      <c r="BL18319" s="3"/>
      <c r="BN18319" s="3"/>
      <c r="BP18319" s="3"/>
    </row>
    <row r="18320" spans="1:68" x14ac:dyDescent="0.25">
      <c r="A18320" s="1"/>
      <c r="B18320" s="2"/>
      <c r="BJ18320" s="3"/>
      <c r="BL18320" s="3"/>
      <c r="BN18320" s="3"/>
      <c r="BP18320" s="3"/>
    </row>
    <row r="18321" spans="1:68" x14ac:dyDescent="0.25">
      <c r="A18321" s="1"/>
      <c r="B18321" s="2"/>
      <c r="BJ18321" s="3"/>
      <c r="BL18321" s="3"/>
      <c r="BN18321" s="3"/>
      <c r="BP18321" s="3"/>
    </row>
    <row r="18322" spans="1:68" x14ac:dyDescent="0.25">
      <c r="A18322" s="1"/>
      <c r="B18322" s="2"/>
      <c r="BJ18322" s="3"/>
      <c r="BL18322" s="3"/>
      <c r="BN18322" s="3"/>
      <c r="BP18322" s="3"/>
    </row>
    <row r="18323" spans="1:68" x14ac:dyDescent="0.25">
      <c r="A18323" s="1"/>
      <c r="B18323" s="2"/>
      <c r="BJ18323" s="3"/>
      <c r="BL18323" s="3"/>
      <c r="BN18323" s="3"/>
      <c r="BP18323" s="3"/>
    </row>
    <row r="18324" spans="1:68" x14ac:dyDescent="0.25">
      <c r="A18324" s="1"/>
      <c r="B18324" s="2"/>
      <c r="BJ18324" s="3"/>
      <c r="BL18324" s="3"/>
      <c r="BN18324" s="3"/>
      <c r="BP18324" s="3"/>
    </row>
    <row r="18325" spans="1:68" x14ac:dyDescent="0.25">
      <c r="A18325" s="1"/>
      <c r="B18325" s="2"/>
      <c r="BJ18325" s="3"/>
      <c r="BL18325" s="3"/>
      <c r="BN18325" s="3"/>
      <c r="BP18325" s="3"/>
    </row>
    <row r="18326" spans="1:68" x14ac:dyDescent="0.25">
      <c r="A18326" s="1"/>
      <c r="B18326" s="2"/>
      <c r="BJ18326" s="3"/>
      <c r="BL18326" s="3"/>
      <c r="BN18326" s="3"/>
      <c r="BP18326" s="3"/>
    </row>
    <row r="18327" spans="1:68" x14ac:dyDescent="0.25">
      <c r="A18327" s="1"/>
      <c r="B18327" s="2"/>
      <c r="BJ18327" s="3"/>
      <c r="BL18327" s="3"/>
      <c r="BN18327" s="3"/>
      <c r="BP18327" s="3"/>
    </row>
    <row r="18328" spans="1:68" x14ac:dyDescent="0.25">
      <c r="A18328" s="1"/>
      <c r="B18328" s="2"/>
      <c r="BJ18328" s="3"/>
      <c r="BL18328" s="3"/>
      <c r="BN18328" s="3"/>
      <c r="BP18328" s="3"/>
    </row>
    <row r="18329" spans="1:68" x14ac:dyDescent="0.25">
      <c r="A18329" s="1"/>
      <c r="B18329" s="2"/>
      <c r="BJ18329" s="3"/>
      <c r="BL18329" s="3"/>
      <c r="BN18329" s="3"/>
      <c r="BP18329" s="3"/>
    </row>
    <row r="18330" spans="1:68" x14ac:dyDescent="0.25">
      <c r="A18330" s="1"/>
      <c r="B18330" s="2"/>
      <c r="BJ18330" s="3"/>
      <c r="BL18330" s="3"/>
      <c r="BN18330" s="3"/>
      <c r="BP18330" s="3"/>
    </row>
    <row r="18331" spans="1:68" x14ac:dyDescent="0.25">
      <c r="A18331" s="1"/>
      <c r="B18331" s="2"/>
      <c r="BJ18331" s="3"/>
      <c r="BL18331" s="3"/>
      <c r="BN18331" s="3"/>
      <c r="BP18331" s="3"/>
    </row>
    <row r="18332" spans="1:68" x14ac:dyDescent="0.25">
      <c r="A18332" s="1"/>
      <c r="B18332" s="2"/>
      <c r="BJ18332" s="3"/>
      <c r="BL18332" s="3"/>
      <c r="BN18332" s="3"/>
      <c r="BP18332" s="3"/>
    </row>
    <row r="18333" spans="1:68" x14ac:dyDescent="0.25">
      <c r="A18333" s="1"/>
      <c r="B18333" s="2"/>
      <c r="BJ18333" s="3"/>
      <c r="BL18333" s="3"/>
      <c r="BN18333" s="3"/>
      <c r="BP18333" s="3"/>
    </row>
    <row r="18334" spans="1:68" x14ac:dyDescent="0.25">
      <c r="A18334" s="1"/>
      <c r="B18334" s="2"/>
      <c r="BJ18334" s="3"/>
      <c r="BL18334" s="3"/>
      <c r="BN18334" s="3"/>
      <c r="BP18334" s="3"/>
    </row>
    <row r="18335" spans="1:68" x14ac:dyDescent="0.25">
      <c r="A18335" s="1"/>
      <c r="B18335" s="2"/>
      <c r="BJ18335" s="3"/>
      <c r="BL18335" s="3"/>
      <c r="BN18335" s="3"/>
      <c r="BP18335" s="3"/>
    </row>
    <row r="18336" spans="1:68" x14ac:dyDescent="0.25">
      <c r="A18336" s="1"/>
      <c r="B18336" s="2"/>
      <c r="BJ18336" s="3"/>
      <c r="BL18336" s="3"/>
      <c r="BN18336" s="3"/>
      <c r="BP18336" s="3"/>
    </row>
    <row r="18337" spans="1:68" x14ac:dyDescent="0.25">
      <c r="A18337" s="1"/>
      <c r="B18337" s="2"/>
      <c r="BJ18337" s="3"/>
      <c r="BL18337" s="3"/>
      <c r="BN18337" s="3"/>
      <c r="BP18337" s="3"/>
    </row>
    <row r="18338" spans="1:68" x14ac:dyDescent="0.25">
      <c r="A18338" s="1"/>
      <c r="B18338" s="2"/>
      <c r="BJ18338" s="3"/>
      <c r="BL18338" s="3"/>
      <c r="BN18338" s="3"/>
      <c r="BP18338" s="3"/>
    </row>
    <row r="18339" spans="1:68" x14ac:dyDescent="0.25">
      <c r="A18339" s="1"/>
      <c r="B18339" s="2"/>
      <c r="BJ18339" s="3"/>
      <c r="BL18339" s="3"/>
      <c r="BN18339" s="3"/>
      <c r="BP18339" s="3"/>
    </row>
    <row r="18340" spans="1:68" x14ac:dyDescent="0.25">
      <c r="A18340" s="1"/>
      <c r="B18340" s="2"/>
      <c r="BJ18340" s="3"/>
      <c r="BL18340" s="3"/>
      <c r="BN18340" s="3"/>
      <c r="BP18340" s="3"/>
    </row>
    <row r="18341" spans="1:68" x14ac:dyDescent="0.25">
      <c r="A18341" s="1"/>
      <c r="B18341" s="2"/>
      <c r="BJ18341" s="3"/>
      <c r="BL18341" s="3"/>
      <c r="BN18341" s="3"/>
      <c r="BP18341" s="3"/>
    </row>
    <row r="18342" spans="1:68" x14ac:dyDescent="0.25">
      <c r="A18342" s="1"/>
      <c r="B18342" s="2"/>
      <c r="BJ18342" s="3"/>
      <c r="BL18342" s="3"/>
      <c r="BN18342" s="3"/>
      <c r="BP18342" s="3"/>
    </row>
    <row r="18343" spans="1:68" x14ac:dyDescent="0.25">
      <c r="A18343" s="1"/>
      <c r="B18343" s="2"/>
      <c r="BJ18343" s="3"/>
      <c r="BL18343" s="3"/>
      <c r="BN18343" s="3"/>
      <c r="BP18343" s="3"/>
    </row>
    <row r="18344" spans="1:68" x14ac:dyDescent="0.25">
      <c r="A18344" s="1"/>
      <c r="B18344" s="2"/>
      <c r="BJ18344" s="3"/>
      <c r="BL18344" s="3"/>
      <c r="BN18344" s="3"/>
      <c r="BP18344" s="3"/>
    </row>
    <row r="18345" spans="1:68" x14ac:dyDescent="0.25">
      <c r="A18345" s="1"/>
      <c r="B18345" s="2"/>
      <c r="BJ18345" s="3"/>
      <c r="BL18345" s="3"/>
      <c r="BN18345" s="3"/>
      <c r="BP18345" s="3"/>
    </row>
    <row r="18346" spans="1:68" x14ac:dyDescent="0.25">
      <c r="A18346" s="1"/>
      <c r="B18346" s="2"/>
      <c r="BJ18346" s="3"/>
      <c r="BL18346" s="3"/>
      <c r="BN18346" s="3"/>
      <c r="BP18346" s="3"/>
    </row>
    <row r="18347" spans="1:68" x14ac:dyDescent="0.25">
      <c r="A18347" s="1"/>
      <c r="B18347" s="2"/>
      <c r="BJ18347" s="3"/>
      <c r="BL18347" s="3"/>
      <c r="BN18347" s="3"/>
      <c r="BP18347" s="3"/>
    </row>
    <row r="18348" spans="1:68" x14ac:dyDescent="0.25">
      <c r="A18348" s="1"/>
      <c r="B18348" s="2"/>
      <c r="BJ18348" s="3"/>
      <c r="BL18348" s="3"/>
      <c r="BN18348" s="3"/>
      <c r="BP18348" s="3"/>
    </row>
    <row r="18349" spans="1:68" x14ac:dyDescent="0.25">
      <c r="A18349" s="1"/>
      <c r="B18349" s="2"/>
      <c r="BJ18349" s="3"/>
      <c r="BL18349" s="3"/>
      <c r="BN18349" s="3"/>
      <c r="BP18349" s="3"/>
    </row>
    <row r="18350" spans="1:68" x14ac:dyDescent="0.25">
      <c r="A18350" s="1"/>
      <c r="B18350" s="2"/>
      <c r="BJ18350" s="3"/>
      <c r="BL18350" s="3"/>
      <c r="BN18350" s="3"/>
      <c r="BP18350" s="3"/>
    </row>
    <row r="18351" spans="1:68" x14ac:dyDescent="0.25">
      <c r="A18351" s="1"/>
      <c r="B18351" s="2"/>
      <c r="BJ18351" s="3"/>
      <c r="BL18351" s="3"/>
      <c r="BN18351" s="3"/>
      <c r="BP18351" s="3"/>
    </row>
    <row r="18352" spans="1:68" x14ac:dyDescent="0.25">
      <c r="A18352" s="1"/>
      <c r="B18352" s="2"/>
      <c r="BJ18352" s="3"/>
      <c r="BL18352" s="3"/>
      <c r="BN18352" s="3"/>
      <c r="BP18352" s="3"/>
    </row>
    <row r="18353" spans="1:68" x14ac:dyDescent="0.25">
      <c r="A18353" s="1"/>
      <c r="B18353" s="2"/>
      <c r="BJ18353" s="3"/>
      <c r="BL18353" s="3"/>
      <c r="BN18353" s="3"/>
      <c r="BP18353" s="3"/>
    </row>
    <row r="18354" spans="1:68" x14ac:dyDescent="0.25">
      <c r="A18354" s="1"/>
      <c r="B18354" s="2"/>
      <c r="BJ18354" s="3"/>
      <c r="BL18354" s="3"/>
      <c r="BN18354" s="3"/>
      <c r="BP18354" s="3"/>
    </row>
    <row r="18355" spans="1:68" x14ac:dyDescent="0.25">
      <c r="A18355" s="1"/>
      <c r="B18355" s="2"/>
      <c r="BJ18355" s="3"/>
      <c r="BL18355" s="3"/>
      <c r="BN18355" s="3"/>
      <c r="BP18355" s="3"/>
    </row>
    <row r="18356" spans="1:68" x14ac:dyDescent="0.25">
      <c r="A18356" s="1"/>
      <c r="B18356" s="2"/>
      <c r="BJ18356" s="3"/>
      <c r="BL18356" s="3"/>
      <c r="BN18356" s="3"/>
      <c r="BP18356" s="3"/>
    </row>
    <row r="18357" spans="1:68" x14ac:dyDescent="0.25">
      <c r="A18357" s="1"/>
      <c r="B18357" s="2"/>
      <c r="BJ18357" s="3"/>
      <c r="BL18357" s="3"/>
      <c r="BN18357" s="3"/>
      <c r="BP18357" s="3"/>
    </row>
    <row r="18358" spans="1:68" x14ac:dyDescent="0.25">
      <c r="A18358" s="1"/>
      <c r="B18358" s="2"/>
      <c r="BJ18358" s="3"/>
      <c r="BL18358" s="3"/>
      <c r="BN18358" s="3"/>
      <c r="BP18358" s="3"/>
    </row>
    <row r="18359" spans="1:68" x14ac:dyDescent="0.25">
      <c r="A18359" s="1"/>
      <c r="B18359" s="2"/>
      <c r="BJ18359" s="3"/>
      <c r="BL18359" s="3"/>
      <c r="BN18359" s="3"/>
      <c r="BP18359" s="3"/>
    </row>
    <row r="18360" spans="1:68" x14ac:dyDescent="0.25">
      <c r="A18360" s="1"/>
      <c r="B18360" s="2"/>
      <c r="BJ18360" s="3"/>
      <c r="BL18360" s="3"/>
      <c r="BN18360" s="3"/>
      <c r="BP18360" s="3"/>
    </row>
    <row r="18361" spans="1:68" x14ac:dyDescent="0.25">
      <c r="A18361" s="1"/>
      <c r="B18361" s="2"/>
      <c r="BJ18361" s="3"/>
      <c r="BL18361" s="3"/>
      <c r="BN18361" s="3"/>
      <c r="BP18361" s="3"/>
    </row>
    <row r="18362" spans="1:68" x14ac:dyDescent="0.25">
      <c r="A18362" s="1"/>
      <c r="B18362" s="2"/>
      <c r="BJ18362" s="3"/>
      <c r="BL18362" s="3"/>
      <c r="BN18362" s="3"/>
      <c r="BP18362" s="3"/>
    </row>
    <row r="18363" spans="1:68" x14ac:dyDescent="0.25">
      <c r="A18363" s="1"/>
      <c r="B18363" s="2"/>
      <c r="BJ18363" s="3"/>
      <c r="BL18363" s="3"/>
      <c r="BN18363" s="3"/>
      <c r="BP18363" s="3"/>
    </row>
    <row r="18364" spans="1:68" x14ac:dyDescent="0.25">
      <c r="A18364" s="1"/>
      <c r="B18364" s="2"/>
      <c r="BJ18364" s="3"/>
      <c r="BL18364" s="3"/>
      <c r="BN18364" s="3"/>
      <c r="BP18364" s="3"/>
    </row>
    <row r="18365" spans="1:68" x14ac:dyDescent="0.25">
      <c r="A18365" s="1"/>
      <c r="B18365" s="2"/>
      <c r="BJ18365" s="3"/>
      <c r="BL18365" s="3"/>
      <c r="BN18365" s="3"/>
      <c r="BP18365" s="3"/>
    </row>
    <row r="18366" spans="1:68" x14ac:dyDescent="0.25">
      <c r="A18366" s="1"/>
      <c r="B18366" s="2"/>
      <c r="BJ18366" s="3"/>
      <c r="BL18366" s="3"/>
      <c r="BN18366" s="3"/>
      <c r="BP18366" s="3"/>
    </row>
    <row r="18367" spans="1:68" x14ac:dyDescent="0.25">
      <c r="A18367" s="1"/>
      <c r="B18367" s="2"/>
      <c r="BJ18367" s="3"/>
      <c r="BL18367" s="3"/>
      <c r="BN18367" s="3"/>
      <c r="BP18367" s="3"/>
    </row>
    <row r="18368" spans="1:68" x14ac:dyDescent="0.25">
      <c r="A18368" s="1"/>
      <c r="B18368" s="2"/>
      <c r="BJ18368" s="3"/>
      <c r="BL18368" s="3"/>
      <c r="BN18368" s="3"/>
      <c r="BP18368" s="3"/>
    </row>
    <row r="18369" spans="1:68" x14ac:dyDescent="0.25">
      <c r="A18369" s="1"/>
      <c r="B18369" s="2"/>
      <c r="BJ18369" s="3"/>
      <c r="BL18369" s="3"/>
      <c r="BN18369" s="3"/>
      <c r="BP18369" s="3"/>
    </row>
    <row r="18370" spans="1:68" x14ac:dyDescent="0.25">
      <c r="A18370" s="1"/>
      <c r="B18370" s="2"/>
      <c r="BJ18370" s="3"/>
      <c r="BL18370" s="3"/>
      <c r="BN18370" s="3"/>
      <c r="BP18370" s="3"/>
    </row>
    <row r="18371" spans="1:68" x14ac:dyDescent="0.25">
      <c r="A18371" s="1"/>
      <c r="B18371" s="2"/>
      <c r="BJ18371" s="3"/>
      <c r="BL18371" s="3"/>
      <c r="BN18371" s="3"/>
      <c r="BP18371" s="3"/>
    </row>
    <row r="18372" spans="1:68" x14ac:dyDescent="0.25">
      <c r="A18372" s="1"/>
      <c r="B18372" s="2"/>
      <c r="BJ18372" s="3"/>
      <c r="BL18372" s="3"/>
      <c r="BN18372" s="3"/>
      <c r="BP18372" s="3"/>
    </row>
    <row r="18373" spans="1:68" x14ac:dyDescent="0.25">
      <c r="A18373" s="1"/>
      <c r="B18373" s="2"/>
      <c r="BJ18373" s="3"/>
      <c r="BL18373" s="3"/>
      <c r="BN18373" s="3"/>
      <c r="BP18373" s="3"/>
    </row>
    <row r="18374" spans="1:68" x14ac:dyDescent="0.25">
      <c r="A18374" s="1"/>
      <c r="B18374" s="2"/>
      <c r="BJ18374" s="3"/>
      <c r="BL18374" s="3"/>
      <c r="BN18374" s="3"/>
      <c r="BP18374" s="3"/>
    </row>
    <row r="18375" spans="1:68" x14ac:dyDescent="0.25">
      <c r="A18375" s="1"/>
      <c r="B18375" s="2"/>
      <c r="BJ18375" s="3"/>
      <c r="BL18375" s="3"/>
      <c r="BN18375" s="3"/>
      <c r="BP18375" s="3"/>
    </row>
    <row r="18376" spans="1:68" x14ac:dyDescent="0.25">
      <c r="A18376" s="1"/>
      <c r="B18376" s="2"/>
      <c r="BJ18376" s="3"/>
      <c r="BL18376" s="3"/>
      <c r="BN18376" s="3"/>
      <c r="BP18376" s="3"/>
    </row>
    <row r="18377" spans="1:68" x14ac:dyDescent="0.25">
      <c r="A18377" s="1"/>
      <c r="B18377" s="2"/>
      <c r="BJ18377" s="3"/>
      <c r="BL18377" s="3"/>
      <c r="BN18377" s="3"/>
      <c r="BP18377" s="3"/>
    </row>
    <row r="18378" spans="1:68" x14ac:dyDescent="0.25">
      <c r="A18378" s="1"/>
      <c r="B18378" s="2"/>
      <c r="BJ18378" s="3"/>
      <c r="BL18378" s="3"/>
      <c r="BN18378" s="3"/>
      <c r="BP18378" s="3"/>
    </row>
    <row r="18379" spans="1:68" x14ac:dyDescent="0.25">
      <c r="A18379" s="1"/>
      <c r="B18379" s="2"/>
      <c r="BJ18379" s="3"/>
      <c r="BL18379" s="3"/>
      <c r="BN18379" s="3"/>
      <c r="BP18379" s="3"/>
    </row>
    <row r="18380" spans="1:68" x14ac:dyDescent="0.25">
      <c r="A18380" s="1"/>
      <c r="B18380" s="2"/>
      <c r="BJ18380" s="3"/>
      <c r="BL18380" s="3"/>
      <c r="BN18380" s="3"/>
      <c r="BP18380" s="3"/>
    </row>
    <row r="18381" spans="1:68" x14ac:dyDescent="0.25">
      <c r="A18381" s="1"/>
      <c r="B18381" s="2"/>
      <c r="BJ18381" s="3"/>
      <c r="BL18381" s="3"/>
      <c r="BN18381" s="3"/>
      <c r="BP18381" s="3"/>
    </row>
    <row r="18382" spans="1:68" x14ac:dyDescent="0.25">
      <c r="A18382" s="1"/>
      <c r="B18382" s="2"/>
      <c r="BJ18382" s="3"/>
      <c r="BL18382" s="3"/>
      <c r="BN18382" s="3"/>
      <c r="BP18382" s="3"/>
    </row>
    <row r="18383" spans="1:68" x14ac:dyDescent="0.25">
      <c r="A18383" s="1"/>
      <c r="B18383" s="2"/>
      <c r="BJ18383" s="3"/>
      <c r="BL18383" s="3"/>
      <c r="BN18383" s="3"/>
      <c r="BP18383" s="3"/>
    </row>
    <row r="18384" spans="1:68" x14ac:dyDescent="0.25">
      <c r="A18384" s="1"/>
      <c r="B18384" s="2"/>
      <c r="BJ18384" s="3"/>
      <c r="BL18384" s="3"/>
      <c r="BN18384" s="3"/>
      <c r="BP18384" s="3"/>
    </row>
    <row r="18385" spans="1:68" x14ac:dyDescent="0.25">
      <c r="A18385" s="1"/>
      <c r="B18385" s="2"/>
      <c r="BJ18385" s="3"/>
      <c r="BL18385" s="3"/>
      <c r="BN18385" s="3"/>
      <c r="BP18385" s="3"/>
    </row>
    <row r="18386" spans="1:68" x14ac:dyDescent="0.25">
      <c r="A18386" s="1"/>
      <c r="B18386" s="2"/>
      <c r="BJ18386" s="3"/>
      <c r="BL18386" s="3"/>
      <c r="BN18386" s="3"/>
      <c r="BP18386" s="3"/>
    </row>
    <row r="18387" spans="1:68" x14ac:dyDescent="0.25">
      <c r="A18387" s="1"/>
      <c r="B18387" s="2"/>
      <c r="BJ18387" s="3"/>
      <c r="BL18387" s="3"/>
      <c r="BN18387" s="3"/>
      <c r="BP18387" s="3"/>
    </row>
    <row r="18388" spans="1:68" x14ac:dyDescent="0.25">
      <c r="A18388" s="1"/>
      <c r="B18388" s="2"/>
      <c r="BJ18388" s="3"/>
      <c r="BL18388" s="3"/>
      <c r="BN18388" s="3"/>
      <c r="BP18388" s="3"/>
    </row>
    <row r="18389" spans="1:68" x14ac:dyDescent="0.25">
      <c r="A18389" s="1"/>
      <c r="B18389" s="2"/>
      <c r="BJ18389" s="3"/>
      <c r="BL18389" s="3"/>
      <c r="BN18389" s="3"/>
      <c r="BP18389" s="3"/>
    </row>
    <row r="18390" spans="1:68" x14ac:dyDescent="0.25">
      <c r="A18390" s="1"/>
      <c r="B18390" s="2"/>
      <c r="BJ18390" s="3"/>
      <c r="BL18390" s="3"/>
      <c r="BN18390" s="3"/>
      <c r="BP18390" s="3"/>
    </row>
    <row r="18391" spans="1:68" x14ac:dyDescent="0.25">
      <c r="A18391" s="1"/>
      <c r="B18391" s="2"/>
      <c r="BJ18391" s="3"/>
      <c r="BL18391" s="3"/>
      <c r="BN18391" s="3"/>
      <c r="BP18391" s="3"/>
    </row>
    <row r="18392" spans="1:68" x14ac:dyDescent="0.25">
      <c r="A18392" s="1"/>
      <c r="B18392" s="2"/>
      <c r="BJ18392" s="3"/>
      <c r="BL18392" s="3"/>
      <c r="BN18392" s="3"/>
      <c r="BP18392" s="3"/>
    </row>
    <row r="18393" spans="1:68" x14ac:dyDescent="0.25">
      <c r="A18393" s="1"/>
      <c r="B18393" s="2"/>
      <c r="BJ18393" s="3"/>
      <c r="BL18393" s="3"/>
      <c r="BN18393" s="3"/>
      <c r="BP18393" s="3"/>
    </row>
    <row r="18394" spans="1:68" x14ac:dyDescent="0.25">
      <c r="A18394" s="1"/>
      <c r="B18394" s="2"/>
      <c r="BJ18394" s="3"/>
      <c r="BL18394" s="3"/>
      <c r="BN18394" s="3"/>
      <c r="BP18394" s="3"/>
    </row>
    <row r="18395" spans="1:68" x14ac:dyDescent="0.25">
      <c r="A18395" s="1"/>
      <c r="B18395" s="2"/>
      <c r="BJ18395" s="3"/>
      <c r="BL18395" s="3"/>
      <c r="BN18395" s="3"/>
      <c r="BP18395" s="3"/>
    </row>
    <row r="18396" spans="1:68" x14ac:dyDescent="0.25">
      <c r="A18396" s="1"/>
      <c r="B18396" s="2"/>
      <c r="BJ18396" s="3"/>
      <c r="BL18396" s="3"/>
      <c r="BN18396" s="3"/>
      <c r="BP18396" s="3"/>
    </row>
    <row r="18397" spans="1:68" x14ac:dyDescent="0.25">
      <c r="A18397" s="1"/>
      <c r="B18397" s="2"/>
      <c r="BJ18397" s="3"/>
      <c r="BL18397" s="3"/>
      <c r="BN18397" s="3"/>
      <c r="BP18397" s="3"/>
    </row>
    <row r="18398" spans="1:68" x14ac:dyDescent="0.25">
      <c r="A18398" s="1"/>
      <c r="B18398" s="2"/>
      <c r="BJ18398" s="3"/>
      <c r="BL18398" s="3"/>
      <c r="BN18398" s="3"/>
      <c r="BP18398" s="3"/>
    </row>
    <row r="18399" spans="1:68" x14ac:dyDescent="0.25">
      <c r="A18399" s="1"/>
      <c r="B18399" s="2"/>
      <c r="BJ18399" s="3"/>
      <c r="BL18399" s="3"/>
      <c r="BN18399" s="3"/>
      <c r="BP18399" s="3"/>
    </row>
    <row r="18400" spans="1:68" x14ac:dyDescent="0.25">
      <c r="A18400" s="1"/>
      <c r="B18400" s="2"/>
      <c r="BJ18400" s="3"/>
      <c r="BL18400" s="3"/>
      <c r="BN18400" s="3"/>
      <c r="BP18400" s="3"/>
    </row>
    <row r="18401" spans="1:68" x14ac:dyDescent="0.25">
      <c r="A18401" s="1"/>
      <c r="B18401" s="2"/>
      <c r="BJ18401" s="3"/>
      <c r="BL18401" s="3"/>
      <c r="BN18401" s="3"/>
      <c r="BP18401" s="3"/>
    </row>
    <row r="18402" spans="1:68" x14ac:dyDescent="0.25">
      <c r="A18402" s="1"/>
      <c r="B18402" s="2"/>
      <c r="BJ18402" s="3"/>
      <c r="BL18402" s="3"/>
      <c r="BN18402" s="3"/>
      <c r="BP18402" s="3"/>
    </row>
    <row r="18403" spans="1:68" x14ac:dyDescent="0.25">
      <c r="A18403" s="1"/>
      <c r="B18403" s="2"/>
      <c r="BJ18403" s="3"/>
      <c r="BL18403" s="3"/>
      <c r="BN18403" s="3"/>
      <c r="BP18403" s="3"/>
    </row>
    <row r="18404" spans="1:68" x14ac:dyDescent="0.25">
      <c r="A18404" s="1"/>
      <c r="B18404" s="2"/>
      <c r="BJ18404" s="3"/>
      <c r="BL18404" s="3"/>
      <c r="BN18404" s="3"/>
      <c r="BP18404" s="3"/>
    </row>
    <row r="18405" spans="1:68" x14ac:dyDescent="0.25">
      <c r="A18405" s="1"/>
      <c r="B18405" s="2"/>
      <c r="BJ18405" s="3"/>
      <c r="BL18405" s="3"/>
      <c r="BN18405" s="3"/>
      <c r="BP18405" s="3"/>
    </row>
    <row r="18406" spans="1:68" x14ac:dyDescent="0.25">
      <c r="A18406" s="1"/>
      <c r="B18406" s="2"/>
      <c r="BJ18406" s="3"/>
      <c r="BL18406" s="3"/>
      <c r="BN18406" s="3"/>
      <c r="BP18406" s="3"/>
    </row>
    <row r="18407" spans="1:68" x14ac:dyDescent="0.25">
      <c r="A18407" s="1"/>
      <c r="B18407" s="2"/>
      <c r="BJ18407" s="3"/>
      <c r="BL18407" s="3"/>
      <c r="BN18407" s="3"/>
      <c r="BP18407" s="3"/>
    </row>
    <row r="18408" spans="1:68" x14ac:dyDescent="0.25">
      <c r="A18408" s="1"/>
      <c r="B18408" s="2"/>
      <c r="BJ18408" s="3"/>
      <c r="BL18408" s="3"/>
      <c r="BN18408" s="3"/>
      <c r="BP18408" s="3"/>
    </row>
    <row r="18409" spans="1:68" x14ac:dyDescent="0.25">
      <c r="A18409" s="1"/>
      <c r="B18409" s="2"/>
      <c r="BJ18409" s="3"/>
      <c r="BL18409" s="3"/>
      <c r="BN18409" s="3"/>
      <c r="BP18409" s="3"/>
    </row>
    <row r="18410" spans="1:68" x14ac:dyDescent="0.25">
      <c r="A18410" s="1"/>
      <c r="B18410" s="2"/>
      <c r="BJ18410" s="3"/>
      <c r="BL18410" s="3"/>
      <c r="BN18410" s="3"/>
      <c r="BP18410" s="3"/>
    </row>
    <row r="18411" spans="1:68" x14ac:dyDescent="0.25">
      <c r="A18411" s="1"/>
      <c r="B18411" s="2"/>
      <c r="BJ18411" s="3"/>
      <c r="BL18411" s="3"/>
      <c r="BN18411" s="3"/>
      <c r="BP18411" s="3"/>
    </row>
    <row r="18412" spans="1:68" x14ac:dyDescent="0.25">
      <c r="A18412" s="1"/>
      <c r="B18412" s="2"/>
      <c r="BJ18412" s="3"/>
      <c r="BL18412" s="3"/>
      <c r="BN18412" s="3"/>
      <c r="BP18412" s="3"/>
    </row>
    <row r="18413" spans="1:68" x14ac:dyDescent="0.25">
      <c r="A18413" s="1"/>
      <c r="B18413" s="2"/>
      <c r="BJ18413" s="3"/>
      <c r="BL18413" s="3"/>
      <c r="BN18413" s="3"/>
      <c r="BP18413" s="3"/>
    </row>
    <row r="18414" spans="1:68" x14ac:dyDescent="0.25">
      <c r="A18414" s="1"/>
      <c r="B18414" s="2"/>
      <c r="BJ18414" s="3"/>
      <c r="BL18414" s="3"/>
      <c r="BN18414" s="3"/>
      <c r="BP18414" s="3"/>
    </row>
    <row r="18415" spans="1:68" x14ac:dyDescent="0.25">
      <c r="A18415" s="1"/>
      <c r="B18415" s="2"/>
      <c r="BJ18415" s="3"/>
      <c r="BL18415" s="3"/>
      <c r="BN18415" s="3"/>
      <c r="BP18415" s="3"/>
    </row>
    <row r="18416" spans="1:68" x14ac:dyDescent="0.25">
      <c r="A18416" s="1"/>
      <c r="B18416" s="2"/>
      <c r="BJ18416" s="3"/>
      <c r="BL18416" s="3"/>
      <c r="BN18416" s="3"/>
      <c r="BP18416" s="3"/>
    </row>
    <row r="18417" spans="1:68" x14ac:dyDescent="0.25">
      <c r="A18417" s="1"/>
      <c r="B18417" s="2"/>
      <c r="BJ18417" s="3"/>
      <c r="BL18417" s="3"/>
      <c r="BN18417" s="3"/>
      <c r="BP18417" s="3"/>
    </row>
    <row r="18418" spans="1:68" x14ac:dyDescent="0.25">
      <c r="A18418" s="1"/>
      <c r="B18418" s="2"/>
      <c r="BJ18418" s="3"/>
      <c r="BL18418" s="3"/>
      <c r="BN18418" s="3"/>
      <c r="BP18418" s="3"/>
    </row>
    <row r="18419" spans="1:68" x14ac:dyDescent="0.25">
      <c r="A18419" s="1"/>
      <c r="B18419" s="2"/>
      <c r="BJ18419" s="3"/>
      <c r="BL18419" s="3"/>
      <c r="BN18419" s="3"/>
      <c r="BP18419" s="3"/>
    </row>
    <row r="18420" spans="1:68" x14ac:dyDescent="0.25">
      <c r="A18420" s="1"/>
      <c r="B18420" s="2"/>
      <c r="BJ18420" s="3"/>
      <c r="BL18420" s="3"/>
      <c r="BN18420" s="3"/>
      <c r="BP18420" s="3"/>
    </row>
    <row r="18421" spans="1:68" x14ac:dyDescent="0.25">
      <c r="A18421" s="1"/>
      <c r="B18421" s="2"/>
      <c r="BJ18421" s="3"/>
      <c r="BL18421" s="3"/>
      <c r="BN18421" s="3"/>
      <c r="BP18421" s="3"/>
    </row>
    <row r="18422" spans="1:68" x14ac:dyDescent="0.25">
      <c r="A18422" s="1"/>
      <c r="B18422" s="2"/>
      <c r="BJ18422" s="3"/>
      <c r="BL18422" s="3"/>
      <c r="BN18422" s="3"/>
      <c r="BP18422" s="3"/>
    </row>
    <row r="18423" spans="1:68" x14ac:dyDescent="0.25">
      <c r="A18423" s="1"/>
      <c r="B18423" s="2"/>
      <c r="BJ18423" s="3"/>
      <c r="BL18423" s="3"/>
      <c r="BN18423" s="3"/>
      <c r="BP18423" s="3"/>
    </row>
    <row r="18424" spans="1:68" x14ac:dyDescent="0.25">
      <c r="A18424" s="1"/>
      <c r="B18424" s="2"/>
      <c r="BJ18424" s="3"/>
      <c r="BL18424" s="3"/>
      <c r="BN18424" s="3"/>
      <c r="BP18424" s="3"/>
    </row>
    <row r="18425" spans="1:68" x14ac:dyDescent="0.25">
      <c r="A18425" s="1"/>
      <c r="B18425" s="2"/>
      <c r="BJ18425" s="3"/>
      <c r="BL18425" s="3"/>
      <c r="BN18425" s="3"/>
      <c r="BP18425" s="3"/>
    </row>
    <row r="18426" spans="1:68" x14ac:dyDescent="0.25">
      <c r="A18426" s="1"/>
      <c r="B18426" s="2"/>
      <c r="BJ18426" s="3"/>
      <c r="BL18426" s="3"/>
      <c r="BN18426" s="3"/>
      <c r="BP18426" s="3"/>
    </row>
    <row r="18427" spans="1:68" x14ac:dyDescent="0.25">
      <c r="A18427" s="1"/>
      <c r="B18427" s="2"/>
      <c r="BJ18427" s="3"/>
      <c r="BL18427" s="3"/>
      <c r="BN18427" s="3"/>
      <c r="BP18427" s="3"/>
    </row>
    <row r="18428" spans="1:68" x14ac:dyDescent="0.25">
      <c r="A18428" s="1"/>
      <c r="B18428" s="2"/>
      <c r="BJ18428" s="3"/>
      <c r="BL18428" s="3"/>
      <c r="BN18428" s="3"/>
      <c r="BP18428" s="3"/>
    </row>
    <row r="18429" spans="1:68" x14ac:dyDescent="0.25">
      <c r="A18429" s="1"/>
      <c r="B18429" s="2"/>
      <c r="BJ18429" s="3"/>
      <c r="BL18429" s="3"/>
      <c r="BN18429" s="3"/>
      <c r="BP18429" s="3"/>
    </row>
    <row r="18430" spans="1:68" x14ac:dyDescent="0.25">
      <c r="A18430" s="1"/>
      <c r="B18430" s="2"/>
      <c r="BJ18430" s="3"/>
      <c r="BL18430" s="3"/>
      <c r="BN18430" s="3"/>
      <c r="BP18430" s="3"/>
    </row>
    <row r="18431" spans="1:68" x14ac:dyDescent="0.25">
      <c r="A18431" s="1"/>
      <c r="B18431" s="2"/>
      <c r="BJ18431" s="3"/>
      <c r="BL18431" s="3"/>
      <c r="BN18431" s="3"/>
      <c r="BP18431" s="3"/>
    </row>
    <row r="18432" spans="1:68" x14ac:dyDescent="0.25">
      <c r="A18432" s="1"/>
      <c r="B18432" s="2"/>
      <c r="BJ18432" s="3"/>
      <c r="BL18432" s="3"/>
      <c r="BN18432" s="3"/>
      <c r="BP18432" s="3"/>
    </row>
    <row r="18433" spans="1:68" x14ac:dyDescent="0.25">
      <c r="A18433" s="1"/>
      <c r="B18433" s="2"/>
      <c r="BJ18433" s="3"/>
      <c r="BL18433" s="3"/>
      <c r="BN18433" s="3"/>
      <c r="BP18433" s="3"/>
    </row>
    <row r="18434" spans="1:68" x14ac:dyDescent="0.25">
      <c r="A18434" s="1"/>
      <c r="B18434" s="2"/>
      <c r="BJ18434" s="3"/>
      <c r="BL18434" s="3"/>
      <c r="BN18434" s="3"/>
      <c r="BP18434" s="3"/>
    </row>
    <row r="18435" spans="1:68" x14ac:dyDescent="0.25">
      <c r="A18435" s="1"/>
      <c r="B18435" s="2"/>
      <c r="BJ18435" s="3"/>
      <c r="BL18435" s="3"/>
      <c r="BN18435" s="3"/>
      <c r="BP18435" s="3"/>
    </row>
    <row r="18436" spans="1:68" x14ac:dyDescent="0.25">
      <c r="A18436" s="1"/>
      <c r="B18436" s="2"/>
      <c r="BJ18436" s="3"/>
      <c r="BL18436" s="3"/>
      <c r="BN18436" s="3"/>
      <c r="BP18436" s="3"/>
    </row>
    <row r="18437" spans="1:68" x14ac:dyDescent="0.25">
      <c r="A18437" s="1"/>
      <c r="B18437" s="2"/>
      <c r="BJ18437" s="3"/>
      <c r="BL18437" s="3"/>
      <c r="BN18437" s="3"/>
      <c r="BP18437" s="3"/>
    </row>
    <row r="18438" spans="1:68" x14ac:dyDescent="0.25">
      <c r="A18438" s="1"/>
      <c r="B18438" s="2"/>
      <c r="BJ18438" s="3"/>
      <c r="BL18438" s="3"/>
      <c r="BN18438" s="3"/>
      <c r="BP18438" s="3"/>
    </row>
    <row r="18439" spans="1:68" x14ac:dyDescent="0.25">
      <c r="A18439" s="1"/>
      <c r="B18439" s="2"/>
      <c r="BJ18439" s="3"/>
      <c r="BL18439" s="3"/>
      <c r="BN18439" s="3"/>
      <c r="BP18439" s="3"/>
    </row>
    <row r="18440" spans="1:68" x14ac:dyDescent="0.25">
      <c r="A18440" s="1"/>
      <c r="B18440" s="2"/>
      <c r="BJ18440" s="3"/>
      <c r="BL18440" s="3"/>
      <c r="BN18440" s="3"/>
      <c r="BP18440" s="3"/>
    </row>
    <row r="18441" spans="1:68" x14ac:dyDescent="0.25">
      <c r="A18441" s="1"/>
      <c r="B18441" s="2"/>
      <c r="BJ18441" s="3"/>
      <c r="BL18441" s="3"/>
      <c r="BN18441" s="3"/>
      <c r="BP18441" s="3"/>
    </row>
    <row r="18442" spans="1:68" x14ac:dyDescent="0.25">
      <c r="A18442" s="1"/>
      <c r="B18442" s="2"/>
      <c r="BJ18442" s="3"/>
      <c r="BL18442" s="3"/>
      <c r="BN18442" s="3"/>
      <c r="BP18442" s="3"/>
    </row>
    <row r="18443" spans="1:68" x14ac:dyDescent="0.25">
      <c r="A18443" s="1"/>
      <c r="B18443" s="2"/>
      <c r="BJ18443" s="3"/>
      <c r="BL18443" s="3"/>
      <c r="BN18443" s="3"/>
      <c r="BP18443" s="3"/>
    </row>
    <row r="18444" spans="1:68" x14ac:dyDescent="0.25">
      <c r="A18444" s="1"/>
      <c r="B18444" s="2"/>
      <c r="BJ18444" s="3"/>
      <c r="BL18444" s="3"/>
      <c r="BN18444" s="3"/>
      <c r="BP18444" s="3"/>
    </row>
    <row r="18445" spans="1:68" x14ac:dyDescent="0.25">
      <c r="A18445" s="1"/>
      <c r="B18445" s="2"/>
      <c r="BJ18445" s="3"/>
      <c r="BL18445" s="3"/>
      <c r="BN18445" s="3"/>
      <c r="BP18445" s="3"/>
    </row>
    <row r="18446" spans="1:68" x14ac:dyDescent="0.25">
      <c r="A18446" s="1"/>
      <c r="B18446" s="2"/>
      <c r="BJ18446" s="3"/>
      <c r="BL18446" s="3"/>
      <c r="BN18446" s="3"/>
      <c r="BP18446" s="3"/>
    </row>
    <row r="18447" spans="1:68" x14ac:dyDescent="0.25">
      <c r="A18447" s="1"/>
      <c r="B18447" s="2"/>
      <c r="BJ18447" s="3"/>
      <c r="BL18447" s="3"/>
      <c r="BN18447" s="3"/>
      <c r="BP18447" s="3"/>
    </row>
    <row r="18448" spans="1:68" x14ac:dyDescent="0.25">
      <c r="A18448" s="1"/>
      <c r="B18448" s="2"/>
      <c r="BJ18448" s="3"/>
      <c r="BL18448" s="3"/>
      <c r="BN18448" s="3"/>
      <c r="BP18448" s="3"/>
    </row>
    <row r="18449" spans="1:68" x14ac:dyDescent="0.25">
      <c r="A18449" s="1"/>
      <c r="B18449" s="2"/>
      <c r="BJ18449" s="3"/>
      <c r="BL18449" s="3"/>
      <c r="BN18449" s="3"/>
      <c r="BP18449" s="3"/>
    </row>
    <row r="18450" spans="1:68" x14ac:dyDescent="0.25">
      <c r="A18450" s="1"/>
      <c r="B18450" s="2"/>
      <c r="BJ18450" s="3"/>
      <c r="BL18450" s="3"/>
      <c r="BN18450" s="3"/>
      <c r="BP18450" s="3"/>
    </row>
    <row r="18451" spans="1:68" x14ac:dyDescent="0.25">
      <c r="A18451" s="1"/>
      <c r="B18451" s="2"/>
      <c r="BJ18451" s="3"/>
      <c r="BL18451" s="3"/>
      <c r="BN18451" s="3"/>
      <c r="BP18451" s="3"/>
    </row>
    <row r="18452" spans="1:68" x14ac:dyDescent="0.25">
      <c r="A18452" s="1"/>
      <c r="B18452" s="2"/>
      <c r="BJ18452" s="3"/>
      <c r="BL18452" s="3"/>
      <c r="BN18452" s="3"/>
      <c r="BP18452" s="3"/>
    </row>
    <row r="18453" spans="1:68" x14ac:dyDescent="0.25">
      <c r="A18453" s="1"/>
      <c r="B18453" s="2"/>
      <c r="BJ18453" s="3"/>
      <c r="BL18453" s="3"/>
      <c r="BN18453" s="3"/>
      <c r="BP18453" s="3"/>
    </row>
    <row r="18454" spans="1:68" x14ac:dyDescent="0.25">
      <c r="A18454" s="1"/>
      <c r="B18454" s="2"/>
      <c r="BJ18454" s="3"/>
      <c r="BL18454" s="3"/>
      <c r="BN18454" s="3"/>
      <c r="BP18454" s="3"/>
    </row>
    <row r="18455" spans="1:68" x14ac:dyDescent="0.25">
      <c r="A18455" s="1"/>
      <c r="B18455" s="2"/>
      <c r="BJ18455" s="3"/>
      <c r="BL18455" s="3"/>
      <c r="BN18455" s="3"/>
      <c r="BP18455" s="3"/>
    </row>
    <row r="18456" spans="1:68" x14ac:dyDescent="0.25">
      <c r="A18456" s="1"/>
      <c r="B18456" s="2"/>
      <c r="BJ18456" s="3"/>
      <c r="BL18456" s="3"/>
      <c r="BN18456" s="3"/>
      <c r="BP18456" s="3"/>
    </row>
    <row r="18457" spans="1:68" x14ac:dyDescent="0.25">
      <c r="A18457" s="1"/>
      <c r="B18457" s="2"/>
      <c r="BJ18457" s="3"/>
      <c r="BL18457" s="3"/>
      <c r="BN18457" s="3"/>
      <c r="BP18457" s="3"/>
    </row>
    <row r="18458" spans="1:68" x14ac:dyDescent="0.25">
      <c r="A18458" s="1"/>
      <c r="B18458" s="2"/>
      <c r="BJ18458" s="3"/>
      <c r="BL18458" s="3"/>
      <c r="BN18458" s="3"/>
      <c r="BP18458" s="3"/>
    </row>
    <row r="18459" spans="1:68" x14ac:dyDescent="0.25">
      <c r="A18459" s="1"/>
      <c r="B18459" s="2"/>
      <c r="BJ18459" s="3"/>
      <c r="BL18459" s="3"/>
      <c r="BN18459" s="3"/>
      <c r="BP18459" s="3"/>
    </row>
    <row r="18460" spans="1:68" x14ac:dyDescent="0.25">
      <c r="A18460" s="1"/>
      <c r="B18460" s="2"/>
      <c r="BJ18460" s="3"/>
      <c r="BL18460" s="3"/>
      <c r="BN18460" s="3"/>
      <c r="BP18460" s="3"/>
    </row>
    <row r="18461" spans="1:68" x14ac:dyDescent="0.25">
      <c r="A18461" s="1"/>
      <c r="B18461" s="2"/>
      <c r="BJ18461" s="3"/>
      <c r="BL18461" s="3"/>
      <c r="BN18461" s="3"/>
      <c r="BP18461" s="3"/>
    </row>
    <row r="18462" spans="1:68" x14ac:dyDescent="0.25">
      <c r="A18462" s="1"/>
      <c r="B18462" s="2"/>
      <c r="BJ18462" s="3"/>
      <c r="BL18462" s="3"/>
      <c r="BN18462" s="3"/>
      <c r="BP18462" s="3"/>
    </row>
    <row r="18463" spans="1:68" x14ac:dyDescent="0.25">
      <c r="A18463" s="1"/>
      <c r="B18463" s="2"/>
      <c r="BJ18463" s="3"/>
      <c r="BL18463" s="3"/>
      <c r="BN18463" s="3"/>
      <c r="BP18463" s="3"/>
    </row>
    <row r="18464" spans="1:68" x14ac:dyDescent="0.25">
      <c r="A18464" s="1"/>
      <c r="B18464" s="2"/>
      <c r="BJ18464" s="3"/>
      <c r="BL18464" s="3"/>
      <c r="BN18464" s="3"/>
      <c r="BP18464" s="3"/>
    </row>
    <row r="18465" spans="1:68" x14ac:dyDescent="0.25">
      <c r="A18465" s="1"/>
      <c r="B18465" s="2"/>
      <c r="BJ18465" s="3"/>
      <c r="BL18465" s="3"/>
      <c r="BN18465" s="3"/>
      <c r="BP18465" s="3"/>
    </row>
    <row r="18466" spans="1:68" x14ac:dyDescent="0.25">
      <c r="A18466" s="1"/>
      <c r="B18466" s="2"/>
      <c r="BJ18466" s="3"/>
      <c r="BL18466" s="3"/>
      <c r="BN18466" s="3"/>
      <c r="BP18466" s="3"/>
    </row>
    <row r="18467" spans="1:68" x14ac:dyDescent="0.25">
      <c r="A18467" s="1"/>
      <c r="B18467" s="2"/>
      <c r="BJ18467" s="3"/>
      <c r="BL18467" s="3"/>
      <c r="BN18467" s="3"/>
      <c r="BP18467" s="3"/>
    </row>
    <row r="18468" spans="1:68" x14ac:dyDescent="0.25">
      <c r="A18468" s="1"/>
      <c r="B18468" s="2"/>
      <c r="BJ18468" s="3"/>
      <c r="BL18468" s="3"/>
      <c r="BN18468" s="3"/>
      <c r="BP18468" s="3"/>
    </row>
    <row r="18469" spans="1:68" x14ac:dyDescent="0.25">
      <c r="A18469" s="1"/>
      <c r="B18469" s="2"/>
      <c r="BJ18469" s="3"/>
      <c r="BL18469" s="3"/>
      <c r="BN18469" s="3"/>
      <c r="BP18469" s="3"/>
    </row>
    <row r="18470" spans="1:68" x14ac:dyDescent="0.25">
      <c r="A18470" s="1"/>
      <c r="B18470" s="2"/>
      <c r="BJ18470" s="3"/>
      <c r="BL18470" s="3"/>
      <c r="BN18470" s="3"/>
      <c r="BP18470" s="3"/>
    </row>
    <row r="18471" spans="1:68" x14ac:dyDescent="0.25">
      <c r="A18471" s="1"/>
      <c r="B18471" s="2"/>
      <c r="BJ18471" s="3"/>
      <c r="BL18471" s="3"/>
      <c r="BN18471" s="3"/>
      <c r="BP18471" s="3"/>
    </row>
    <row r="18472" spans="1:68" x14ac:dyDescent="0.25">
      <c r="A18472" s="1"/>
      <c r="B18472" s="2"/>
      <c r="BJ18472" s="3"/>
      <c r="BL18472" s="3"/>
      <c r="BN18472" s="3"/>
      <c r="BP18472" s="3"/>
    </row>
    <row r="18473" spans="1:68" x14ac:dyDescent="0.25">
      <c r="A18473" s="1"/>
      <c r="B18473" s="2"/>
      <c r="BJ18473" s="3"/>
      <c r="BL18473" s="3"/>
      <c r="BN18473" s="3"/>
      <c r="BP18473" s="3"/>
    </row>
    <row r="18474" spans="1:68" x14ac:dyDescent="0.25">
      <c r="A18474" s="1"/>
      <c r="B18474" s="2"/>
      <c r="BJ18474" s="3"/>
      <c r="BL18474" s="3"/>
      <c r="BN18474" s="3"/>
      <c r="BP18474" s="3"/>
    </row>
    <row r="18475" spans="1:68" x14ac:dyDescent="0.25">
      <c r="A18475" s="1"/>
      <c r="B18475" s="2"/>
      <c r="BJ18475" s="3"/>
      <c r="BL18475" s="3"/>
      <c r="BN18475" s="3"/>
      <c r="BP18475" s="3"/>
    </row>
    <row r="18476" spans="1:68" x14ac:dyDescent="0.25">
      <c r="A18476" s="1"/>
      <c r="B18476" s="2"/>
      <c r="BJ18476" s="3"/>
      <c r="BL18476" s="3"/>
      <c r="BN18476" s="3"/>
      <c r="BP18476" s="3"/>
    </row>
    <row r="18477" spans="1:68" x14ac:dyDescent="0.25">
      <c r="A18477" s="1"/>
      <c r="B18477" s="2"/>
      <c r="BJ18477" s="3"/>
      <c r="BL18477" s="3"/>
      <c r="BN18477" s="3"/>
      <c r="BP18477" s="3"/>
    </row>
    <row r="18478" spans="1:68" x14ac:dyDescent="0.25">
      <c r="A18478" s="1"/>
      <c r="B18478" s="2"/>
      <c r="BJ18478" s="3"/>
      <c r="BL18478" s="3"/>
      <c r="BN18478" s="3"/>
      <c r="BP18478" s="3"/>
    </row>
    <row r="18479" spans="1:68" x14ac:dyDescent="0.25">
      <c r="A18479" s="1"/>
      <c r="B18479" s="2"/>
      <c r="BJ18479" s="3"/>
      <c r="BL18479" s="3"/>
      <c r="BN18479" s="3"/>
      <c r="BP18479" s="3"/>
    </row>
    <row r="18480" spans="1:68" x14ac:dyDescent="0.25">
      <c r="A18480" s="1"/>
      <c r="B18480" s="2"/>
      <c r="BJ18480" s="3"/>
      <c r="BL18480" s="3"/>
      <c r="BN18480" s="3"/>
      <c r="BP18480" s="3"/>
    </row>
    <row r="18481" spans="1:68" x14ac:dyDescent="0.25">
      <c r="A18481" s="1"/>
      <c r="B18481" s="2"/>
      <c r="BJ18481" s="3"/>
      <c r="BL18481" s="3"/>
      <c r="BN18481" s="3"/>
      <c r="BP18481" s="3"/>
    </row>
    <row r="18482" spans="1:68" x14ac:dyDescent="0.25">
      <c r="A18482" s="1"/>
      <c r="B18482" s="2"/>
      <c r="BJ18482" s="3"/>
      <c r="BL18482" s="3"/>
      <c r="BN18482" s="3"/>
      <c r="BP18482" s="3"/>
    </row>
    <row r="18483" spans="1:68" x14ac:dyDescent="0.25">
      <c r="A18483" s="1"/>
      <c r="B18483" s="2"/>
      <c r="BJ18483" s="3"/>
      <c r="BL18483" s="3"/>
      <c r="BN18483" s="3"/>
      <c r="BP18483" s="3"/>
    </row>
    <row r="18484" spans="1:68" x14ac:dyDescent="0.25">
      <c r="A18484" s="1"/>
      <c r="B18484" s="2"/>
      <c r="BJ18484" s="3"/>
      <c r="BL18484" s="3"/>
      <c r="BN18484" s="3"/>
      <c r="BP18484" s="3"/>
    </row>
    <row r="18485" spans="1:68" x14ac:dyDescent="0.25">
      <c r="A18485" s="1"/>
      <c r="B18485" s="2"/>
      <c r="BJ18485" s="3"/>
      <c r="BL18485" s="3"/>
      <c r="BN18485" s="3"/>
      <c r="BP18485" s="3"/>
    </row>
    <row r="18486" spans="1:68" x14ac:dyDescent="0.25">
      <c r="A18486" s="1"/>
      <c r="B18486" s="2"/>
      <c r="BJ18486" s="3"/>
      <c r="BL18486" s="3"/>
      <c r="BN18486" s="3"/>
      <c r="BP18486" s="3"/>
    </row>
    <row r="18487" spans="1:68" x14ac:dyDescent="0.25">
      <c r="A18487" s="1"/>
      <c r="B18487" s="2"/>
      <c r="BJ18487" s="3"/>
      <c r="BL18487" s="3"/>
      <c r="BN18487" s="3"/>
      <c r="BP18487" s="3"/>
    </row>
    <row r="18488" spans="1:68" x14ac:dyDescent="0.25">
      <c r="A18488" s="1"/>
      <c r="B18488" s="2"/>
      <c r="BJ18488" s="3"/>
      <c r="BL18488" s="3"/>
      <c r="BN18488" s="3"/>
      <c r="BP18488" s="3"/>
    </row>
    <row r="18489" spans="1:68" x14ac:dyDescent="0.25">
      <c r="A18489" s="1"/>
      <c r="B18489" s="2"/>
      <c r="BJ18489" s="3"/>
      <c r="BL18489" s="3"/>
      <c r="BN18489" s="3"/>
      <c r="BP18489" s="3"/>
    </row>
    <row r="18490" spans="1:68" x14ac:dyDescent="0.25">
      <c r="A18490" s="1"/>
      <c r="B18490" s="2"/>
      <c r="BJ18490" s="3"/>
      <c r="BL18490" s="3"/>
      <c r="BN18490" s="3"/>
      <c r="BP18490" s="3"/>
    </row>
    <row r="18491" spans="1:68" x14ac:dyDescent="0.25">
      <c r="A18491" s="1"/>
      <c r="B18491" s="2"/>
      <c r="BJ18491" s="3"/>
      <c r="BL18491" s="3"/>
      <c r="BN18491" s="3"/>
      <c r="BP18491" s="3"/>
    </row>
    <row r="18492" spans="1:68" x14ac:dyDescent="0.25">
      <c r="A18492" s="1"/>
      <c r="B18492" s="2"/>
      <c r="BJ18492" s="3"/>
      <c r="BL18492" s="3"/>
      <c r="BN18492" s="3"/>
      <c r="BP18492" s="3"/>
    </row>
    <row r="18493" spans="1:68" x14ac:dyDescent="0.25">
      <c r="A18493" s="1"/>
      <c r="B18493" s="2"/>
      <c r="BJ18493" s="3"/>
      <c r="BL18493" s="3"/>
      <c r="BN18493" s="3"/>
      <c r="BP18493" s="3"/>
    </row>
    <row r="18494" spans="1:68" x14ac:dyDescent="0.25">
      <c r="A18494" s="1"/>
      <c r="B18494" s="2"/>
      <c r="BJ18494" s="3"/>
      <c r="BL18494" s="3"/>
      <c r="BN18494" s="3"/>
      <c r="BP18494" s="3"/>
    </row>
    <row r="18495" spans="1:68" x14ac:dyDescent="0.25">
      <c r="A18495" s="1"/>
      <c r="B18495" s="2"/>
      <c r="BJ18495" s="3"/>
      <c r="BL18495" s="3"/>
      <c r="BN18495" s="3"/>
      <c r="BP18495" s="3"/>
    </row>
    <row r="18496" spans="1:68" x14ac:dyDescent="0.25">
      <c r="A18496" s="1"/>
      <c r="B18496" s="2"/>
      <c r="BJ18496" s="3"/>
      <c r="BL18496" s="3"/>
      <c r="BN18496" s="3"/>
      <c r="BP18496" s="3"/>
    </row>
    <row r="18497" spans="1:68" x14ac:dyDescent="0.25">
      <c r="A18497" s="1"/>
      <c r="B18497" s="2"/>
      <c r="BJ18497" s="3"/>
      <c r="BL18497" s="3"/>
      <c r="BN18497" s="3"/>
      <c r="BP18497" s="3"/>
    </row>
    <row r="18498" spans="1:68" x14ac:dyDescent="0.25">
      <c r="A18498" s="1"/>
      <c r="B18498" s="2"/>
      <c r="BJ18498" s="3"/>
      <c r="BL18498" s="3"/>
      <c r="BN18498" s="3"/>
      <c r="BP18498" s="3"/>
    </row>
    <row r="18499" spans="1:68" x14ac:dyDescent="0.25">
      <c r="A18499" s="1"/>
      <c r="B18499" s="2"/>
      <c r="BJ18499" s="3"/>
      <c r="BL18499" s="3"/>
      <c r="BN18499" s="3"/>
      <c r="BP18499" s="3"/>
    </row>
    <row r="18500" spans="1:68" x14ac:dyDescent="0.25">
      <c r="A18500" s="1"/>
      <c r="B18500" s="2"/>
      <c r="BJ18500" s="3"/>
      <c r="BL18500" s="3"/>
      <c r="BN18500" s="3"/>
      <c r="BP18500" s="3"/>
    </row>
    <row r="18501" spans="1:68" x14ac:dyDescent="0.25">
      <c r="A18501" s="1"/>
      <c r="B18501" s="2"/>
      <c r="BJ18501" s="3"/>
      <c r="BL18501" s="3"/>
      <c r="BN18501" s="3"/>
      <c r="BP18501" s="3"/>
    </row>
    <row r="18502" spans="1:68" x14ac:dyDescent="0.25">
      <c r="A18502" s="1"/>
      <c r="B18502" s="2"/>
      <c r="BJ18502" s="3"/>
      <c r="BL18502" s="3"/>
      <c r="BN18502" s="3"/>
      <c r="BP18502" s="3"/>
    </row>
    <row r="18503" spans="1:68" x14ac:dyDescent="0.25">
      <c r="A18503" s="1"/>
      <c r="B18503" s="2"/>
      <c r="BJ18503" s="3"/>
      <c r="BL18503" s="3"/>
      <c r="BN18503" s="3"/>
      <c r="BP18503" s="3"/>
    </row>
    <row r="18504" spans="1:68" x14ac:dyDescent="0.25">
      <c r="A18504" s="1"/>
      <c r="B18504" s="2"/>
      <c r="BJ18504" s="3"/>
      <c r="BL18504" s="3"/>
      <c r="BN18504" s="3"/>
      <c r="BP18504" s="3"/>
    </row>
    <row r="18505" spans="1:68" x14ac:dyDescent="0.25">
      <c r="A18505" s="1"/>
      <c r="B18505" s="2"/>
      <c r="BJ18505" s="3"/>
      <c r="BL18505" s="3"/>
      <c r="BN18505" s="3"/>
      <c r="BP18505" s="3"/>
    </row>
    <row r="18506" spans="1:68" x14ac:dyDescent="0.25">
      <c r="A18506" s="1"/>
      <c r="B18506" s="2"/>
      <c r="BJ18506" s="3"/>
      <c r="BL18506" s="3"/>
      <c r="BN18506" s="3"/>
      <c r="BP18506" s="3"/>
    </row>
    <row r="18507" spans="1:68" x14ac:dyDescent="0.25">
      <c r="A18507" s="1"/>
      <c r="B18507" s="2"/>
      <c r="BJ18507" s="3"/>
      <c r="BL18507" s="3"/>
      <c r="BN18507" s="3"/>
      <c r="BP18507" s="3"/>
    </row>
    <row r="18508" spans="1:68" x14ac:dyDescent="0.25">
      <c r="A18508" s="1"/>
      <c r="B18508" s="2"/>
      <c r="BJ18508" s="3"/>
      <c r="BL18508" s="3"/>
      <c r="BN18508" s="3"/>
      <c r="BP18508" s="3"/>
    </row>
    <row r="18509" spans="1:68" x14ac:dyDescent="0.25">
      <c r="A18509" s="1"/>
      <c r="B18509" s="2"/>
      <c r="BJ18509" s="3"/>
      <c r="BL18509" s="3"/>
      <c r="BN18509" s="3"/>
      <c r="BP18509" s="3"/>
    </row>
    <row r="18510" spans="1:68" x14ac:dyDescent="0.25">
      <c r="A18510" s="1"/>
      <c r="B18510" s="2"/>
      <c r="BJ18510" s="3"/>
      <c r="BL18510" s="3"/>
      <c r="BN18510" s="3"/>
      <c r="BP18510" s="3"/>
    </row>
    <row r="18511" spans="1:68" x14ac:dyDescent="0.25">
      <c r="A18511" s="1"/>
      <c r="B18511" s="2"/>
      <c r="BJ18511" s="3"/>
      <c r="BL18511" s="3"/>
      <c r="BN18511" s="3"/>
      <c r="BP18511" s="3"/>
    </row>
    <row r="18512" spans="1:68" x14ac:dyDescent="0.25">
      <c r="A18512" s="1"/>
      <c r="B18512" s="2"/>
      <c r="BJ18512" s="3"/>
      <c r="BL18512" s="3"/>
      <c r="BN18512" s="3"/>
      <c r="BP18512" s="3"/>
    </row>
    <row r="18513" spans="1:68" x14ac:dyDescent="0.25">
      <c r="A18513" s="1"/>
      <c r="B18513" s="2"/>
      <c r="BJ18513" s="3"/>
      <c r="BL18513" s="3"/>
      <c r="BN18513" s="3"/>
      <c r="BP18513" s="3"/>
    </row>
    <row r="18514" spans="1:68" x14ac:dyDescent="0.25">
      <c r="A18514" s="1"/>
      <c r="B18514" s="2"/>
      <c r="BJ18514" s="3"/>
      <c r="BL18514" s="3"/>
      <c r="BN18514" s="3"/>
      <c r="BP18514" s="3"/>
    </row>
    <row r="18515" spans="1:68" x14ac:dyDescent="0.25">
      <c r="A18515" s="1"/>
      <c r="B18515" s="2"/>
      <c r="BJ18515" s="3"/>
      <c r="BL18515" s="3"/>
      <c r="BN18515" s="3"/>
      <c r="BP18515" s="3"/>
    </row>
    <row r="18516" spans="1:68" x14ac:dyDescent="0.25">
      <c r="A18516" s="1"/>
      <c r="B18516" s="2"/>
      <c r="BJ18516" s="3"/>
      <c r="BL18516" s="3"/>
      <c r="BN18516" s="3"/>
      <c r="BP18516" s="3"/>
    </row>
    <row r="18517" spans="1:68" x14ac:dyDescent="0.25">
      <c r="A18517" s="1"/>
      <c r="B18517" s="2"/>
      <c r="BJ18517" s="3"/>
      <c r="BL18517" s="3"/>
      <c r="BN18517" s="3"/>
      <c r="BP18517" s="3"/>
    </row>
    <row r="18518" spans="1:68" x14ac:dyDescent="0.25">
      <c r="A18518" s="1"/>
      <c r="B18518" s="2"/>
      <c r="BJ18518" s="3"/>
      <c r="BL18518" s="3"/>
      <c r="BN18518" s="3"/>
      <c r="BP18518" s="3"/>
    </row>
    <row r="18519" spans="1:68" x14ac:dyDescent="0.25">
      <c r="A18519" s="1"/>
      <c r="B18519" s="2"/>
      <c r="BJ18519" s="3"/>
      <c r="BL18519" s="3"/>
      <c r="BN18519" s="3"/>
      <c r="BP18519" s="3"/>
    </row>
    <row r="18520" spans="1:68" x14ac:dyDescent="0.25">
      <c r="A18520" s="1"/>
      <c r="B18520" s="2"/>
      <c r="BJ18520" s="3"/>
      <c r="BL18520" s="3"/>
      <c r="BN18520" s="3"/>
      <c r="BP18520" s="3"/>
    </row>
    <row r="18521" spans="1:68" x14ac:dyDescent="0.25">
      <c r="A18521" s="1"/>
      <c r="B18521" s="2"/>
      <c r="BJ18521" s="3"/>
      <c r="BL18521" s="3"/>
      <c r="BN18521" s="3"/>
      <c r="BP18521" s="3"/>
    </row>
    <row r="18522" spans="1:68" x14ac:dyDescent="0.25">
      <c r="A18522" s="1"/>
      <c r="B18522" s="2"/>
      <c r="BJ18522" s="3"/>
      <c r="BL18522" s="3"/>
      <c r="BN18522" s="3"/>
      <c r="BP18522" s="3"/>
    </row>
    <row r="18523" spans="1:68" x14ac:dyDescent="0.25">
      <c r="A18523" s="1"/>
      <c r="B18523" s="2"/>
      <c r="BJ18523" s="3"/>
      <c r="BL18523" s="3"/>
      <c r="BN18523" s="3"/>
      <c r="BP18523" s="3"/>
    </row>
    <row r="18524" spans="1:68" x14ac:dyDescent="0.25">
      <c r="A18524" s="1"/>
      <c r="B18524" s="2"/>
      <c r="BJ18524" s="3"/>
      <c r="BL18524" s="3"/>
      <c r="BN18524" s="3"/>
      <c r="BP18524" s="3"/>
    </row>
    <row r="18525" spans="1:68" x14ac:dyDescent="0.25">
      <c r="A18525" s="1"/>
      <c r="B18525" s="2"/>
      <c r="BJ18525" s="3"/>
      <c r="BL18525" s="3"/>
      <c r="BN18525" s="3"/>
      <c r="BP18525" s="3"/>
    </row>
    <row r="18526" spans="1:68" x14ac:dyDescent="0.25">
      <c r="A18526" s="1"/>
      <c r="B18526" s="2"/>
      <c r="BJ18526" s="3"/>
      <c r="BL18526" s="3"/>
      <c r="BN18526" s="3"/>
      <c r="BP18526" s="3"/>
    </row>
    <row r="18527" spans="1:68" x14ac:dyDescent="0.25">
      <c r="A18527" s="1"/>
      <c r="B18527" s="2"/>
      <c r="BJ18527" s="3"/>
      <c r="BL18527" s="3"/>
      <c r="BN18527" s="3"/>
      <c r="BP18527" s="3"/>
    </row>
    <row r="18528" spans="1:68" x14ac:dyDescent="0.25">
      <c r="A18528" s="1"/>
      <c r="B18528" s="2"/>
      <c r="BJ18528" s="3"/>
      <c r="BL18528" s="3"/>
      <c r="BN18528" s="3"/>
      <c r="BP18528" s="3"/>
    </row>
    <row r="18529" spans="1:68" x14ac:dyDescent="0.25">
      <c r="A18529" s="1"/>
      <c r="B18529" s="2"/>
      <c r="BJ18529" s="3"/>
      <c r="BL18529" s="3"/>
      <c r="BN18529" s="3"/>
      <c r="BP18529" s="3"/>
    </row>
    <row r="18530" spans="1:68" x14ac:dyDescent="0.25">
      <c r="A18530" s="1"/>
      <c r="B18530" s="2"/>
      <c r="BJ18530" s="3"/>
      <c r="BL18530" s="3"/>
      <c r="BN18530" s="3"/>
      <c r="BP18530" s="3"/>
    </row>
    <row r="18531" spans="1:68" x14ac:dyDescent="0.25">
      <c r="A18531" s="1"/>
      <c r="B18531" s="2"/>
      <c r="BJ18531" s="3"/>
      <c r="BL18531" s="3"/>
      <c r="BN18531" s="3"/>
      <c r="BP18531" s="3"/>
    </row>
    <row r="18532" spans="1:68" x14ac:dyDescent="0.25">
      <c r="A18532" s="1"/>
      <c r="B18532" s="2"/>
      <c r="BJ18532" s="3"/>
      <c r="BL18532" s="3"/>
      <c r="BN18532" s="3"/>
      <c r="BP18532" s="3"/>
    </row>
    <row r="18533" spans="1:68" x14ac:dyDescent="0.25">
      <c r="A18533" s="1"/>
      <c r="B18533" s="2"/>
      <c r="BJ18533" s="3"/>
      <c r="BL18533" s="3"/>
      <c r="BN18533" s="3"/>
      <c r="BP18533" s="3"/>
    </row>
    <row r="18534" spans="1:68" x14ac:dyDescent="0.25">
      <c r="A18534" s="1"/>
      <c r="B18534" s="2"/>
      <c r="BJ18534" s="3"/>
      <c r="BL18534" s="3"/>
      <c r="BN18534" s="3"/>
      <c r="BP18534" s="3"/>
    </row>
    <row r="18535" spans="1:68" x14ac:dyDescent="0.25">
      <c r="A18535" s="1"/>
      <c r="B18535" s="2"/>
      <c r="BJ18535" s="3"/>
      <c r="BL18535" s="3"/>
      <c r="BN18535" s="3"/>
      <c r="BP18535" s="3"/>
    </row>
    <row r="18536" spans="1:68" x14ac:dyDescent="0.25">
      <c r="A18536" s="1"/>
      <c r="B18536" s="2"/>
      <c r="BJ18536" s="3"/>
      <c r="BL18536" s="3"/>
      <c r="BN18536" s="3"/>
      <c r="BP18536" s="3"/>
    </row>
    <row r="18537" spans="1:68" x14ac:dyDescent="0.25">
      <c r="A18537" s="1"/>
      <c r="B18537" s="2"/>
      <c r="BJ18537" s="3"/>
      <c r="BL18537" s="3"/>
      <c r="BN18537" s="3"/>
      <c r="BP18537" s="3"/>
    </row>
    <row r="18538" spans="1:68" x14ac:dyDescent="0.25">
      <c r="A18538" s="1"/>
      <c r="B18538" s="2"/>
      <c r="BJ18538" s="3"/>
      <c r="BL18538" s="3"/>
      <c r="BN18538" s="3"/>
      <c r="BP18538" s="3"/>
    </row>
    <row r="18539" spans="1:68" x14ac:dyDescent="0.25">
      <c r="A18539" s="1"/>
      <c r="B18539" s="2"/>
      <c r="BJ18539" s="3"/>
      <c r="BL18539" s="3"/>
      <c r="BN18539" s="3"/>
      <c r="BP18539" s="3"/>
    </row>
    <row r="18540" spans="1:68" x14ac:dyDescent="0.25">
      <c r="A18540" s="1"/>
      <c r="B18540" s="2"/>
      <c r="BJ18540" s="3"/>
      <c r="BL18540" s="3"/>
      <c r="BN18540" s="3"/>
      <c r="BP18540" s="3"/>
    </row>
    <row r="18541" spans="1:68" x14ac:dyDescent="0.25">
      <c r="A18541" s="1"/>
      <c r="B18541" s="2"/>
      <c r="BJ18541" s="3"/>
      <c r="BL18541" s="3"/>
      <c r="BN18541" s="3"/>
      <c r="BP18541" s="3"/>
    </row>
    <row r="18542" spans="1:68" x14ac:dyDescent="0.25">
      <c r="A18542" s="1"/>
      <c r="B18542" s="2"/>
      <c r="BJ18542" s="3"/>
      <c r="BL18542" s="3"/>
      <c r="BN18542" s="3"/>
      <c r="BP18542" s="3"/>
    </row>
    <row r="18543" spans="1:68" x14ac:dyDescent="0.25">
      <c r="A18543" s="1"/>
      <c r="B18543" s="2"/>
      <c r="BJ18543" s="3"/>
      <c r="BL18543" s="3"/>
      <c r="BN18543" s="3"/>
      <c r="BP18543" s="3"/>
    </row>
    <row r="18544" spans="1:68" x14ac:dyDescent="0.25">
      <c r="A18544" s="1"/>
      <c r="B18544" s="2"/>
      <c r="BJ18544" s="3"/>
      <c r="BL18544" s="3"/>
      <c r="BN18544" s="3"/>
      <c r="BP18544" s="3"/>
    </row>
    <row r="18545" spans="1:68" x14ac:dyDescent="0.25">
      <c r="A18545" s="1"/>
      <c r="B18545" s="2"/>
      <c r="BJ18545" s="3"/>
      <c r="BL18545" s="3"/>
      <c r="BN18545" s="3"/>
      <c r="BP18545" s="3"/>
    </row>
    <row r="18546" spans="1:68" x14ac:dyDescent="0.25">
      <c r="A18546" s="1"/>
      <c r="B18546" s="2"/>
      <c r="BJ18546" s="3"/>
      <c r="BL18546" s="3"/>
      <c r="BN18546" s="3"/>
      <c r="BP18546" s="3"/>
    </row>
    <row r="18547" spans="1:68" x14ac:dyDescent="0.25">
      <c r="A18547" s="1"/>
      <c r="B18547" s="2"/>
      <c r="BJ18547" s="3"/>
      <c r="BL18547" s="3"/>
      <c r="BN18547" s="3"/>
      <c r="BP18547" s="3"/>
    </row>
    <row r="18548" spans="1:68" x14ac:dyDescent="0.25">
      <c r="A18548" s="1"/>
      <c r="B18548" s="2"/>
      <c r="BJ18548" s="3"/>
      <c r="BL18548" s="3"/>
      <c r="BN18548" s="3"/>
      <c r="BP18548" s="3"/>
    </row>
    <row r="18549" spans="1:68" x14ac:dyDescent="0.25">
      <c r="A18549" s="1"/>
      <c r="B18549" s="2"/>
      <c r="BJ18549" s="3"/>
      <c r="BL18549" s="3"/>
      <c r="BN18549" s="3"/>
      <c r="BP18549" s="3"/>
    </row>
    <row r="18550" spans="1:68" x14ac:dyDescent="0.25">
      <c r="A18550" s="1"/>
      <c r="B18550" s="2"/>
      <c r="BJ18550" s="3"/>
      <c r="BL18550" s="3"/>
      <c r="BN18550" s="3"/>
      <c r="BP18550" s="3"/>
    </row>
    <row r="18551" spans="1:68" x14ac:dyDescent="0.25">
      <c r="A18551" s="1"/>
      <c r="B18551" s="2"/>
      <c r="BJ18551" s="3"/>
      <c r="BL18551" s="3"/>
      <c r="BN18551" s="3"/>
      <c r="BP18551" s="3"/>
    </row>
    <row r="18552" spans="1:68" x14ac:dyDescent="0.25">
      <c r="A18552" s="1"/>
      <c r="B18552" s="2"/>
      <c r="BJ18552" s="3"/>
      <c r="BL18552" s="3"/>
      <c r="BN18552" s="3"/>
      <c r="BP18552" s="3"/>
    </row>
    <row r="18553" spans="1:68" x14ac:dyDescent="0.25">
      <c r="A18553" s="1"/>
      <c r="B18553" s="2"/>
      <c r="BJ18553" s="3"/>
      <c r="BL18553" s="3"/>
      <c r="BN18553" s="3"/>
      <c r="BP18553" s="3"/>
    </row>
    <row r="18554" spans="1:68" x14ac:dyDescent="0.25">
      <c r="A18554" s="1"/>
      <c r="B18554" s="2"/>
      <c r="BJ18554" s="3"/>
      <c r="BL18554" s="3"/>
      <c r="BN18554" s="3"/>
      <c r="BP18554" s="3"/>
    </row>
    <row r="18555" spans="1:68" x14ac:dyDescent="0.25">
      <c r="A18555" s="1"/>
      <c r="B18555" s="2"/>
      <c r="BJ18555" s="3"/>
      <c r="BL18555" s="3"/>
      <c r="BN18555" s="3"/>
      <c r="BP18555" s="3"/>
    </row>
    <row r="18556" spans="1:68" x14ac:dyDescent="0.25">
      <c r="A18556" s="1"/>
      <c r="B18556" s="2"/>
      <c r="BJ18556" s="3"/>
      <c r="BL18556" s="3"/>
      <c r="BN18556" s="3"/>
      <c r="BP18556" s="3"/>
    </row>
    <row r="18557" spans="1:68" x14ac:dyDescent="0.25">
      <c r="A18557" s="1"/>
      <c r="B18557" s="2"/>
      <c r="BJ18557" s="3"/>
      <c r="BL18557" s="3"/>
      <c r="BN18557" s="3"/>
      <c r="BP18557" s="3"/>
    </row>
    <row r="18558" spans="1:68" x14ac:dyDescent="0.25">
      <c r="A18558" s="1"/>
      <c r="B18558" s="2"/>
      <c r="BJ18558" s="3"/>
      <c r="BL18558" s="3"/>
      <c r="BN18558" s="3"/>
      <c r="BP18558" s="3"/>
    </row>
    <row r="18559" spans="1:68" x14ac:dyDescent="0.25">
      <c r="A18559" s="1"/>
      <c r="B18559" s="2"/>
      <c r="BJ18559" s="3"/>
      <c r="BL18559" s="3"/>
      <c r="BN18559" s="3"/>
      <c r="BP18559" s="3"/>
    </row>
    <row r="18560" spans="1:68" x14ac:dyDescent="0.25">
      <c r="A18560" s="1"/>
      <c r="B18560" s="2"/>
      <c r="BJ18560" s="3"/>
      <c r="BL18560" s="3"/>
      <c r="BN18560" s="3"/>
      <c r="BP18560" s="3"/>
    </row>
    <row r="18561" spans="1:68" x14ac:dyDescent="0.25">
      <c r="A18561" s="1"/>
      <c r="B18561" s="2"/>
      <c r="BJ18561" s="3"/>
      <c r="BL18561" s="3"/>
      <c r="BN18561" s="3"/>
      <c r="BP18561" s="3"/>
    </row>
    <row r="18562" spans="1:68" x14ac:dyDescent="0.25">
      <c r="A18562" s="1"/>
      <c r="B18562" s="2"/>
      <c r="BJ18562" s="3"/>
      <c r="BL18562" s="3"/>
      <c r="BN18562" s="3"/>
      <c r="BP18562" s="3"/>
    </row>
    <row r="18563" spans="1:68" x14ac:dyDescent="0.25">
      <c r="A18563" s="1"/>
      <c r="B18563" s="2"/>
      <c r="BJ18563" s="3"/>
      <c r="BL18563" s="3"/>
      <c r="BN18563" s="3"/>
      <c r="BP18563" s="3"/>
    </row>
    <row r="18564" spans="1:68" x14ac:dyDescent="0.25">
      <c r="A18564" s="1"/>
      <c r="B18564" s="2"/>
      <c r="BJ18564" s="3"/>
      <c r="BL18564" s="3"/>
      <c r="BN18564" s="3"/>
      <c r="BP18564" s="3"/>
    </row>
    <row r="18565" spans="1:68" x14ac:dyDescent="0.25">
      <c r="A18565" s="1"/>
      <c r="B18565" s="2"/>
      <c r="BJ18565" s="3"/>
      <c r="BL18565" s="3"/>
      <c r="BN18565" s="3"/>
      <c r="BP18565" s="3"/>
    </row>
    <row r="18566" spans="1:68" x14ac:dyDescent="0.25">
      <c r="A18566" s="1"/>
      <c r="B18566" s="2"/>
      <c r="BJ18566" s="3"/>
      <c r="BL18566" s="3"/>
      <c r="BN18566" s="3"/>
      <c r="BP18566" s="3"/>
    </row>
    <row r="18567" spans="1:68" x14ac:dyDescent="0.25">
      <c r="A18567" s="1"/>
      <c r="B18567" s="2"/>
      <c r="BJ18567" s="3"/>
      <c r="BL18567" s="3"/>
      <c r="BN18567" s="3"/>
      <c r="BP18567" s="3"/>
    </row>
    <row r="18568" spans="1:68" x14ac:dyDescent="0.25">
      <c r="A18568" s="1"/>
      <c r="B18568" s="2"/>
      <c r="BJ18568" s="3"/>
      <c r="BL18568" s="3"/>
      <c r="BN18568" s="3"/>
      <c r="BP18568" s="3"/>
    </row>
    <row r="18569" spans="1:68" x14ac:dyDescent="0.25">
      <c r="A18569" s="1"/>
      <c r="B18569" s="2"/>
      <c r="BJ18569" s="3"/>
      <c r="BL18569" s="3"/>
      <c r="BN18569" s="3"/>
      <c r="BP18569" s="3"/>
    </row>
    <row r="18570" spans="1:68" x14ac:dyDescent="0.25">
      <c r="A18570" s="1"/>
      <c r="B18570" s="2"/>
      <c r="BJ18570" s="3"/>
      <c r="BL18570" s="3"/>
      <c r="BN18570" s="3"/>
      <c r="BP18570" s="3"/>
    </row>
    <row r="18571" spans="1:68" x14ac:dyDescent="0.25">
      <c r="A18571" s="1"/>
      <c r="B18571" s="2"/>
      <c r="BJ18571" s="3"/>
      <c r="BL18571" s="3"/>
      <c r="BN18571" s="3"/>
      <c r="BP18571" s="3"/>
    </row>
    <row r="18572" spans="1:68" x14ac:dyDescent="0.25">
      <c r="A18572" s="1"/>
      <c r="B18572" s="2"/>
      <c r="BJ18572" s="3"/>
      <c r="BL18572" s="3"/>
      <c r="BN18572" s="3"/>
      <c r="BP18572" s="3"/>
    </row>
    <row r="18573" spans="1:68" x14ac:dyDescent="0.25">
      <c r="A18573" s="1"/>
      <c r="B18573" s="2"/>
      <c r="BJ18573" s="3"/>
      <c r="BL18573" s="3"/>
      <c r="BN18573" s="3"/>
      <c r="BP18573" s="3"/>
    </row>
    <row r="18574" spans="1:68" x14ac:dyDescent="0.25">
      <c r="A18574" s="1"/>
      <c r="B18574" s="2"/>
      <c r="BJ18574" s="3"/>
      <c r="BL18574" s="3"/>
      <c r="BN18574" s="3"/>
      <c r="BP18574" s="3"/>
    </row>
    <row r="18575" spans="1:68" x14ac:dyDescent="0.25">
      <c r="A18575" s="1"/>
      <c r="B18575" s="2"/>
      <c r="BJ18575" s="3"/>
      <c r="BL18575" s="3"/>
      <c r="BN18575" s="3"/>
      <c r="BP18575" s="3"/>
    </row>
    <row r="18576" spans="1:68" x14ac:dyDescent="0.25">
      <c r="A18576" s="1"/>
      <c r="B18576" s="2"/>
      <c r="BJ18576" s="3"/>
      <c r="BL18576" s="3"/>
      <c r="BN18576" s="3"/>
      <c r="BP18576" s="3"/>
    </row>
    <row r="18577" spans="1:68" x14ac:dyDescent="0.25">
      <c r="A18577" s="1"/>
      <c r="B18577" s="2"/>
      <c r="BJ18577" s="3"/>
      <c r="BL18577" s="3"/>
      <c r="BN18577" s="3"/>
      <c r="BP18577" s="3"/>
    </row>
    <row r="18578" spans="1:68" x14ac:dyDescent="0.25">
      <c r="A18578" s="1"/>
      <c r="B18578" s="2"/>
      <c r="BJ18578" s="3"/>
      <c r="BL18578" s="3"/>
      <c r="BN18578" s="3"/>
      <c r="BP18578" s="3"/>
    </row>
    <row r="18579" spans="1:68" x14ac:dyDescent="0.25">
      <c r="A18579" s="1"/>
      <c r="B18579" s="2"/>
      <c r="BJ18579" s="3"/>
      <c r="BL18579" s="3"/>
      <c r="BN18579" s="3"/>
      <c r="BP18579" s="3"/>
    </row>
    <row r="18580" spans="1:68" x14ac:dyDescent="0.25">
      <c r="A18580" s="1"/>
      <c r="B18580" s="2"/>
      <c r="BJ18580" s="3"/>
      <c r="BL18580" s="3"/>
      <c r="BN18580" s="3"/>
      <c r="BP18580" s="3"/>
    </row>
    <row r="18581" spans="1:68" x14ac:dyDescent="0.25">
      <c r="A18581" s="1"/>
      <c r="B18581" s="2"/>
      <c r="BJ18581" s="3"/>
      <c r="BL18581" s="3"/>
      <c r="BN18581" s="3"/>
      <c r="BP18581" s="3"/>
    </row>
    <row r="18582" spans="1:68" x14ac:dyDescent="0.25">
      <c r="A18582" s="1"/>
      <c r="B18582" s="2"/>
      <c r="BJ18582" s="3"/>
      <c r="BL18582" s="3"/>
      <c r="BN18582" s="3"/>
      <c r="BP18582" s="3"/>
    </row>
    <row r="18583" spans="1:68" x14ac:dyDescent="0.25">
      <c r="A18583" s="1"/>
      <c r="B18583" s="2"/>
      <c r="BJ18583" s="3"/>
      <c r="BL18583" s="3"/>
      <c r="BN18583" s="3"/>
      <c r="BP18583" s="3"/>
    </row>
    <row r="18584" spans="1:68" x14ac:dyDescent="0.25">
      <c r="A18584" s="1"/>
      <c r="B18584" s="2"/>
      <c r="BJ18584" s="3"/>
      <c r="BL18584" s="3"/>
      <c r="BN18584" s="3"/>
      <c r="BP18584" s="3"/>
    </row>
    <row r="18585" spans="1:68" x14ac:dyDescent="0.25">
      <c r="A18585" s="1"/>
      <c r="B18585" s="2"/>
      <c r="BJ18585" s="3"/>
      <c r="BL18585" s="3"/>
      <c r="BN18585" s="3"/>
      <c r="BP18585" s="3"/>
    </row>
    <row r="18586" spans="1:68" x14ac:dyDescent="0.25">
      <c r="A18586" s="1"/>
      <c r="B18586" s="2"/>
      <c r="BJ18586" s="3"/>
      <c r="BL18586" s="3"/>
      <c r="BN18586" s="3"/>
      <c r="BP18586" s="3"/>
    </row>
    <row r="18587" spans="1:68" x14ac:dyDescent="0.25">
      <c r="A18587" s="1"/>
      <c r="B18587" s="2"/>
      <c r="BJ18587" s="3"/>
      <c r="BL18587" s="3"/>
      <c r="BN18587" s="3"/>
      <c r="BP18587" s="3"/>
    </row>
    <row r="18588" spans="1:68" x14ac:dyDescent="0.25">
      <c r="A18588" s="1"/>
      <c r="B18588" s="2"/>
      <c r="BJ18588" s="3"/>
      <c r="BL18588" s="3"/>
      <c r="BN18588" s="3"/>
      <c r="BP18588" s="3"/>
    </row>
    <row r="18589" spans="1:68" x14ac:dyDescent="0.25">
      <c r="A18589" s="1"/>
      <c r="B18589" s="2"/>
      <c r="BJ18589" s="3"/>
      <c r="BL18589" s="3"/>
      <c r="BN18589" s="3"/>
      <c r="BP18589" s="3"/>
    </row>
    <row r="18590" spans="1:68" x14ac:dyDescent="0.25">
      <c r="A18590" s="1"/>
      <c r="B18590" s="2"/>
      <c r="BJ18590" s="3"/>
      <c r="BL18590" s="3"/>
      <c r="BN18590" s="3"/>
      <c r="BP18590" s="3"/>
    </row>
    <row r="18591" spans="1:68" x14ac:dyDescent="0.25">
      <c r="A18591" s="1"/>
      <c r="B18591" s="2"/>
      <c r="BJ18591" s="3"/>
      <c r="BL18591" s="3"/>
      <c r="BN18591" s="3"/>
      <c r="BP18591" s="3"/>
    </row>
    <row r="18592" spans="1:68" x14ac:dyDescent="0.25">
      <c r="A18592" s="1"/>
      <c r="B18592" s="2"/>
      <c r="BJ18592" s="3"/>
      <c r="BL18592" s="3"/>
      <c r="BN18592" s="3"/>
      <c r="BP18592" s="3"/>
    </row>
    <row r="18593" spans="1:68" x14ac:dyDescent="0.25">
      <c r="A18593" s="1"/>
      <c r="B18593" s="2"/>
      <c r="BJ18593" s="3"/>
      <c r="BL18593" s="3"/>
      <c r="BN18593" s="3"/>
      <c r="BP18593" s="3"/>
    </row>
    <row r="18594" spans="1:68" x14ac:dyDescent="0.25">
      <c r="A18594" s="1"/>
      <c r="B18594" s="2"/>
      <c r="BJ18594" s="3"/>
      <c r="BL18594" s="3"/>
      <c r="BN18594" s="3"/>
      <c r="BP18594" s="3"/>
    </row>
    <row r="18595" spans="1:68" x14ac:dyDescent="0.25">
      <c r="A18595" s="1"/>
      <c r="B18595" s="2"/>
      <c r="BJ18595" s="3"/>
      <c r="BL18595" s="3"/>
      <c r="BN18595" s="3"/>
      <c r="BP18595" s="3"/>
    </row>
    <row r="18596" spans="1:68" x14ac:dyDescent="0.25">
      <c r="A18596" s="1"/>
      <c r="B18596" s="2"/>
      <c r="BJ18596" s="3"/>
      <c r="BL18596" s="3"/>
      <c r="BN18596" s="3"/>
      <c r="BP18596" s="3"/>
    </row>
    <row r="18597" spans="1:68" x14ac:dyDescent="0.25">
      <c r="A18597" s="1"/>
      <c r="B18597" s="2"/>
      <c r="BJ18597" s="3"/>
      <c r="BL18597" s="3"/>
      <c r="BN18597" s="3"/>
      <c r="BP18597" s="3"/>
    </row>
    <row r="18598" spans="1:68" x14ac:dyDescent="0.25">
      <c r="A18598" s="1"/>
      <c r="B18598" s="2"/>
      <c r="BJ18598" s="3"/>
      <c r="BL18598" s="3"/>
      <c r="BN18598" s="3"/>
      <c r="BP18598" s="3"/>
    </row>
    <row r="18599" spans="1:68" x14ac:dyDescent="0.25">
      <c r="A18599" s="1"/>
      <c r="B18599" s="2"/>
      <c r="BJ18599" s="3"/>
      <c r="BL18599" s="3"/>
      <c r="BN18599" s="3"/>
      <c r="BP18599" s="3"/>
    </row>
    <row r="18600" spans="1:68" x14ac:dyDescent="0.25">
      <c r="A18600" s="1"/>
      <c r="B18600" s="2"/>
      <c r="BJ18600" s="3"/>
      <c r="BL18600" s="3"/>
      <c r="BN18600" s="3"/>
      <c r="BP18600" s="3"/>
    </row>
    <row r="18601" spans="1:68" x14ac:dyDescent="0.25">
      <c r="A18601" s="1"/>
      <c r="B18601" s="2"/>
      <c r="BJ18601" s="3"/>
      <c r="BL18601" s="3"/>
      <c r="BN18601" s="3"/>
      <c r="BP18601" s="3"/>
    </row>
    <row r="18602" spans="1:68" x14ac:dyDescent="0.25">
      <c r="A18602" s="1"/>
      <c r="B18602" s="2"/>
      <c r="BJ18602" s="3"/>
      <c r="BL18602" s="3"/>
      <c r="BN18602" s="3"/>
      <c r="BP18602" s="3"/>
    </row>
    <row r="18603" spans="1:68" x14ac:dyDescent="0.25">
      <c r="A18603" s="1"/>
      <c r="B18603" s="2"/>
      <c r="BJ18603" s="3"/>
      <c r="BL18603" s="3"/>
      <c r="BN18603" s="3"/>
      <c r="BP18603" s="3"/>
    </row>
    <row r="18604" spans="1:68" x14ac:dyDescent="0.25">
      <c r="A18604" s="1"/>
      <c r="B18604" s="2"/>
      <c r="BJ18604" s="3"/>
      <c r="BL18604" s="3"/>
      <c r="BN18604" s="3"/>
      <c r="BP18604" s="3"/>
    </row>
    <row r="18605" spans="1:68" x14ac:dyDescent="0.25">
      <c r="A18605" s="1"/>
      <c r="B18605" s="2"/>
      <c r="BJ18605" s="3"/>
      <c r="BL18605" s="3"/>
      <c r="BN18605" s="3"/>
      <c r="BP18605" s="3"/>
    </row>
    <row r="18606" spans="1:68" x14ac:dyDescent="0.25">
      <c r="A18606" s="1"/>
      <c r="B18606" s="2"/>
      <c r="BJ18606" s="3"/>
      <c r="BL18606" s="3"/>
      <c r="BN18606" s="3"/>
      <c r="BP18606" s="3"/>
    </row>
    <row r="18607" spans="1:68" x14ac:dyDescent="0.25">
      <c r="A18607" s="1"/>
      <c r="B18607" s="2"/>
      <c r="BJ18607" s="3"/>
      <c r="BL18607" s="3"/>
      <c r="BN18607" s="3"/>
      <c r="BP18607" s="3"/>
    </row>
    <row r="18608" spans="1:68" x14ac:dyDescent="0.25">
      <c r="A18608" s="1"/>
      <c r="B18608" s="2"/>
      <c r="BJ18608" s="3"/>
      <c r="BL18608" s="3"/>
      <c r="BN18608" s="3"/>
      <c r="BP18608" s="3"/>
    </row>
    <row r="18609" spans="1:68" x14ac:dyDescent="0.25">
      <c r="A18609" s="1"/>
      <c r="B18609" s="2"/>
      <c r="BJ18609" s="3"/>
      <c r="BL18609" s="3"/>
      <c r="BN18609" s="3"/>
      <c r="BP18609" s="3"/>
    </row>
    <row r="18610" spans="1:68" x14ac:dyDescent="0.25">
      <c r="A18610" s="1"/>
      <c r="B18610" s="2"/>
      <c r="BJ18610" s="3"/>
      <c r="BL18610" s="3"/>
      <c r="BN18610" s="3"/>
      <c r="BP18610" s="3"/>
    </row>
    <row r="18611" spans="1:68" x14ac:dyDescent="0.25">
      <c r="A18611" s="1"/>
      <c r="B18611" s="2"/>
      <c r="BJ18611" s="3"/>
      <c r="BL18611" s="3"/>
      <c r="BN18611" s="3"/>
      <c r="BP18611" s="3"/>
    </row>
    <row r="18612" spans="1:68" x14ac:dyDescent="0.25">
      <c r="A18612" s="1"/>
      <c r="B18612" s="2"/>
      <c r="BJ18612" s="3"/>
      <c r="BL18612" s="3"/>
      <c r="BN18612" s="3"/>
      <c r="BP18612" s="3"/>
    </row>
    <row r="18613" spans="1:68" x14ac:dyDescent="0.25">
      <c r="A18613" s="1"/>
      <c r="B18613" s="2"/>
      <c r="BJ18613" s="3"/>
      <c r="BL18613" s="3"/>
      <c r="BN18613" s="3"/>
      <c r="BP18613" s="3"/>
    </row>
    <row r="18614" spans="1:68" x14ac:dyDescent="0.25">
      <c r="A18614" s="1"/>
      <c r="B18614" s="2"/>
      <c r="BJ18614" s="3"/>
      <c r="BL18614" s="3"/>
      <c r="BN18614" s="3"/>
      <c r="BP18614" s="3"/>
    </row>
    <row r="18615" spans="1:68" x14ac:dyDescent="0.25">
      <c r="A18615" s="1"/>
      <c r="B18615" s="2"/>
      <c r="BJ18615" s="3"/>
      <c r="BL18615" s="3"/>
      <c r="BN18615" s="3"/>
      <c r="BP18615" s="3"/>
    </row>
    <row r="18616" spans="1:68" x14ac:dyDescent="0.25">
      <c r="A18616" s="1"/>
      <c r="B18616" s="2"/>
      <c r="BJ18616" s="3"/>
      <c r="BL18616" s="3"/>
      <c r="BN18616" s="3"/>
      <c r="BP18616" s="3"/>
    </row>
    <row r="18617" spans="1:68" x14ac:dyDescent="0.25">
      <c r="A18617" s="1"/>
      <c r="B18617" s="2"/>
      <c r="BJ18617" s="3"/>
      <c r="BL18617" s="3"/>
      <c r="BN18617" s="3"/>
      <c r="BP18617" s="3"/>
    </row>
    <row r="18618" spans="1:68" x14ac:dyDescent="0.25">
      <c r="A18618" s="1"/>
      <c r="B18618" s="2"/>
      <c r="BJ18618" s="3"/>
      <c r="BL18618" s="3"/>
      <c r="BN18618" s="3"/>
      <c r="BP18618" s="3"/>
    </row>
    <row r="18619" spans="1:68" x14ac:dyDescent="0.25">
      <c r="A18619" s="1"/>
      <c r="B18619" s="2"/>
      <c r="BJ18619" s="3"/>
      <c r="BL18619" s="3"/>
      <c r="BN18619" s="3"/>
      <c r="BP18619" s="3"/>
    </row>
    <row r="18620" spans="1:68" x14ac:dyDescent="0.25">
      <c r="A18620" s="1"/>
      <c r="B18620" s="2"/>
      <c r="BJ18620" s="3"/>
      <c r="BL18620" s="3"/>
      <c r="BN18620" s="3"/>
      <c r="BP18620" s="3"/>
    </row>
    <row r="18621" spans="1:68" x14ac:dyDescent="0.25">
      <c r="A18621" s="1"/>
      <c r="B18621" s="2"/>
      <c r="BJ18621" s="3"/>
      <c r="BL18621" s="3"/>
      <c r="BN18621" s="3"/>
      <c r="BP18621" s="3"/>
    </row>
    <row r="18622" spans="1:68" x14ac:dyDescent="0.25">
      <c r="A18622" s="1"/>
      <c r="B18622" s="2"/>
      <c r="BJ18622" s="3"/>
      <c r="BL18622" s="3"/>
      <c r="BN18622" s="3"/>
      <c r="BP18622" s="3"/>
    </row>
    <row r="18623" spans="1:68" x14ac:dyDescent="0.25">
      <c r="A18623" s="1"/>
      <c r="B18623" s="2"/>
      <c r="BJ18623" s="3"/>
      <c r="BL18623" s="3"/>
      <c r="BN18623" s="3"/>
      <c r="BP18623" s="3"/>
    </row>
    <row r="18624" spans="1:68" x14ac:dyDescent="0.25">
      <c r="A18624" s="1"/>
      <c r="B18624" s="2"/>
      <c r="BJ18624" s="3"/>
      <c r="BL18624" s="3"/>
      <c r="BN18624" s="3"/>
      <c r="BP18624" s="3"/>
    </row>
    <row r="18625" spans="1:68" x14ac:dyDescent="0.25">
      <c r="A18625" s="1"/>
      <c r="B18625" s="2"/>
      <c r="BJ18625" s="3"/>
      <c r="BL18625" s="3"/>
      <c r="BN18625" s="3"/>
      <c r="BP18625" s="3"/>
    </row>
    <row r="18626" spans="1:68" x14ac:dyDescent="0.25">
      <c r="A18626" s="1"/>
      <c r="B18626" s="2"/>
      <c r="BJ18626" s="3"/>
      <c r="BL18626" s="3"/>
      <c r="BN18626" s="3"/>
      <c r="BP18626" s="3"/>
    </row>
    <row r="18627" spans="1:68" x14ac:dyDescent="0.25">
      <c r="A18627" s="1"/>
      <c r="B18627" s="2"/>
      <c r="BJ18627" s="3"/>
      <c r="BL18627" s="3"/>
      <c r="BN18627" s="3"/>
      <c r="BP18627" s="3"/>
    </row>
    <row r="18628" spans="1:68" x14ac:dyDescent="0.25">
      <c r="A18628" s="1"/>
      <c r="B18628" s="2"/>
      <c r="BJ18628" s="3"/>
      <c r="BL18628" s="3"/>
      <c r="BN18628" s="3"/>
      <c r="BP18628" s="3"/>
    </row>
    <row r="18629" spans="1:68" x14ac:dyDescent="0.25">
      <c r="A18629" s="1"/>
      <c r="B18629" s="2"/>
      <c r="BJ18629" s="3"/>
      <c r="BL18629" s="3"/>
      <c r="BN18629" s="3"/>
      <c r="BP18629" s="3"/>
    </row>
    <row r="18630" spans="1:68" x14ac:dyDescent="0.25">
      <c r="A18630" s="1"/>
      <c r="B18630" s="2"/>
      <c r="BJ18630" s="3"/>
      <c r="BL18630" s="3"/>
      <c r="BN18630" s="3"/>
      <c r="BP18630" s="3"/>
    </row>
    <row r="18631" spans="1:68" x14ac:dyDescent="0.25">
      <c r="A18631" s="1"/>
      <c r="B18631" s="2"/>
      <c r="BJ18631" s="3"/>
      <c r="BL18631" s="3"/>
      <c r="BN18631" s="3"/>
      <c r="BP18631" s="3"/>
    </row>
    <row r="18632" spans="1:68" x14ac:dyDescent="0.25">
      <c r="A18632" s="1"/>
      <c r="B18632" s="2"/>
      <c r="BJ18632" s="3"/>
      <c r="BL18632" s="3"/>
      <c r="BN18632" s="3"/>
      <c r="BP18632" s="3"/>
    </row>
    <row r="18633" spans="1:68" x14ac:dyDescent="0.25">
      <c r="A18633" s="1"/>
      <c r="B18633" s="2"/>
      <c r="BJ18633" s="3"/>
      <c r="BL18633" s="3"/>
      <c r="BN18633" s="3"/>
      <c r="BP18633" s="3"/>
    </row>
    <row r="18634" spans="1:68" x14ac:dyDescent="0.25">
      <c r="A18634" s="1"/>
      <c r="B18634" s="2"/>
      <c r="BJ18634" s="3"/>
      <c r="BL18634" s="3"/>
      <c r="BN18634" s="3"/>
      <c r="BP18634" s="3"/>
    </row>
    <row r="18635" spans="1:68" x14ac:dyDescent="0.25">
      <c r="A18635" s="1"/>
      <c r="B18635" s="2"/>
      <c r="BJ18635" s="3"/>
      <c r="BL18635" s="3"/>
      <c r="BN18635" s="3"/>
      <c r="BP18635" s="3"/>
    </row>
    <row r="18636" spans="1:68" x14ac:dyDescent="0.25">
      <c r="A18636" s="1"/>
      <c r="B18636" s="2"/>
      <c r="BJ18636" s="3"/>
      <c r="BL18636" s="3"/>
      <c r="BN18636" s="3"/>
      <c r="BP18636" s="3"/>
    </row>
    <row r="18637" spans="1:68" x14ac:dyDescent="0.25">
      <c r="A18637" s="1"/>
      <c r="B18637" s="2"/>
      <c r="BJ18637" s="3"/>
      <c r="BL18637" s="3"/>
      <c r="BN18637" s="3"/>
      <c r="BP18637" s="3"/>
    </row>
    <row r="18638" spans="1:68" x14ac:dyDescent="0.25">
      <c r="A18638" s="1"/>
      <c r="B18638" s="2"/>
      <c r="BJ18638" s="3"/>
      <c r="BL18638" s="3"/>
      <c r="BN18638" s="3"/>
      <c r="BP18638" s="3"/>
    </row>
    <row r="18639" spans="1:68" x14ac:dyDescent="0.25">
      <c r="A18639" s="1"/>
      <c r="B18639" s="2"/>
      <c r="BJ18639" s="3"/>
      <c r="BL18639" s="3"/>
      <c r="BN18639" s="3"/>
      <c r="BP18639" s="3"/>
    </row>
    <row r="18640" spans="1:68" x14ac:dyDescent="0.25">
      <c r="A18640" s="1"/>
      <c r="B18640" s="2"/>
      <c r="BJ18640" s="3"/>
      <c r="BL18640" s="3"/>
      <c r="BN18640" s="3"/>
      <c r="BP18640" s="3"/>
    </row>
    <row r="18641" spans="1:68" x14ac:dyDescent="0.25">
      <c r="A18641" s="1"/>
      <c r="B18641" s="2"/>
      <c r="BJ18641" s="3"/>
      <c r="BL18641" s="3"/>
      <c r="BN18641" s="3"/>
      <c r="BP18641" s="3"/>
    </row>
    <row r="18642" spans="1:68" x14ac:dyDescent="0.25">
      <c r="A18642" s="1"/>
      <c r="B18642" s="2"/>
      <c r="BJ18642" s="3"/>
      <c r="BL18642" s="3"/>
      <c r="BN18642" s="3"/>
      <c r="BP18642" s="3"/>
    </row>
    <row r="18643" spans="1:68" x14ac:dyDescent="0.25">
      <c r="A18643" s="1"/>
      <c r="B18643" s="2"/>
      <c r="BJ18643" s="3"/>
      <c r="BL18643" s="3"/>
      <c r="BN18643" s="3"/>
      <c r="BP18643" s="3"/>
    </row>
    <row r="18644" spans="1:68" x14ac:dyDescent="0.25">
      <c r="A18644" s="1"/>
      <c r="B18644" s="2"/>
      <c r="BJ18644" s="3"/>
      <c r="BL18644" s="3"/>
      <c r="BN18644" s="3"/>
      <c r="BP18644" s="3"/>
    </row>
    <row r="18645" spans="1:68" x14ac:dyDescent="0.25">
      <c r="A18645" s="1"/>
      <c r="B18645" s="2"/>
      <c r="BJ18645" s="3"/>
      <c r="BL18645" s="3"/>
      <c r="BN18645" s="3"/>
      <c r="BP18645" s="3"/>
    </row>
    <row r="18646" spans="1:68" x14ac:dyDescent="0.25">
      <c r="A18646" s="1"/>
      <c r="B18646" s="2"/>
      <c r="BJ18646" s="3"/>
      <c r="BL18646" s="3"/>
      <c r="BN18646" s="3"/>
      <c r="BP18646" s="3"/>
    </row>
    <row r="18647" spans="1:68" x14ac:dyDescent="0.25">
      <c r="A18647" s="1"/>
      <c r="B18647" s="2"/>
      <c r="BJ18647" s="3"/>
      <c r="BL18647" s="3"/>
      <c r="BN18647" s="3"/>
      <c r="BP18647" s="3"/>
    </row>
    <row r="18648" spans="1:68" x14ac:dyDescent="0.25">
      <c r="A18648" s="1"/>
      <c r="B18648" s="2"/>
      <c r="BJ18648" s="3"/>
      <c r="BL18648" s="3"/>
      <c r="BN18648" s="3"/>
      <c r="BP18648" s="3"/>
    </row>
    <row r="18649" spans="1:68" x14ac:dyDescent="0.25">
      <c r="A18649" s="1"/>
      <c r="B18649" s="2"/>
      <c r="BJ18649" s="3"/>
      <c r="BL18649" s="3"/>
      <c r="BN18649" s="3"/>
      <c r="BP18649" s="3"/>
    </row>
    <row r="18650" spans="1:68" x14ac:dyDescent="0.25">
      <c r="A18650" s="1"/>
      <c r="B18650" s="2"/>
      <c r="BJ18650" s="3"/>
      <c r="BL18650" s="3"/>
      <c r="BN18650" s="3"/>
      <c r="BP18650" s="3"/>
    </row>
    <row r="18651" spans="1:68" x14ac:dyDescent="0.25">
      <c r="A18651" s="1"/>
      <c r="B18651" s="2"/>
      <c r="BJ18651" s="3"/>
      <c r="BL18651" s="3"/>
      <c r="BN18651" s="3"/>
      <c r="BP18651" s="3"/>
    </row>
    <row r="18652" spans="1:68" x14ac:dyDescent="0.25">
      <c r="A18652" s="1"/>
      <c r="B18652" s="2"/>
      <c r="BJ18652" s="3"/>
      <c r="BL18652" s="3"/>
      <c r="BN18652" s="3"/>
      <c r="BP18652" s="3"/>
    </row>
    <row r="18653" spans="1:68" x14ac:dyDescent="0.25">
      <c r="A18653" s="1"/>
      <c r="B18653" s="2"/>
      <c r="BJ18653" s="3"/>
      <c r="BL18653" s="3"/>
      <c r="BN18653" s="3"/>
      <c r="BP18653" s="3"/>
    </row>
    <row r="18654" spans="1:68" x14ac:dyDescent="0.25">
      <c r="A18654" s="1"/>
      <c r="B18654" s="2"/>
      <c r="BJ18654" s="3"/>
      <c r="BL18654" s="3"/>
      <c r="BN18654" s="3"/>
      <c r="BP18654" s="3"/>
    </row>
    <row r="18655" spans="1:68" x14ac:dyDescent="0.25">
      <c r="A18655" s="1"/>
      <c r="B18655" s="2"/>
      <c r="BJ18655" s="3"/>
      <c r="BL18655" s="3"/>
      <c r="BN18655" s="3"/>
      <c r="BP18655" s="3"/>
    </row>
    <row r="18656" spans="1:68" x14ac:dyDescent="0.25">
      <c r="A18656" s="1"/>
      <c r="B18656" s="2"/>
      <c r="BJ18656" s="3"/>
      <c r="BL18656" s="3"/>
      <c r="BN18656" s="3"/>
      <c r="BP18656" s="3"/>
    </row>
    <row r="18657" spans="1:68" x14ac:dyDescent="0.25">
      <c r="A18657" s="1"/>
      <c r="B18657" s="2"/>
      <c r="BJ18657" s="3"/>
      <c r="BL18657" s="3"/>
      <c r="BN18657" s="3"/>
      <c r="BP18657" s="3"/>
    </row>
    <row r="18658" spans="1:68" x14ac:dyDescent="0.25">
      <c r="A18658" s="1"/>
      <c r="B18658" s="2"/>
      <c r="BJ18658" s="3"/>
      <c r="BL18658" s="3"/>
      <c r="BN18658" s="3"/>
      <c r="BP18658" s="3"/>
    </row>
    <row r="18659" spans="1:68" x14ac:dyDescent="0.25">
      <c r="A18659" s="1"/>
      <c r="B18659" s="2"/>
      <c r="BJ18659" s="3"/>
      <c r="BL18659" s="3"/>
      <c r="BN18659" s="3"/>
      <c r="BP18659" s="3"/>
    </row>
    <row r="18660" spans="1:68" x14ac:dyDescent="0.25">
      <c r="A18660" s="1"/>
      <c r="B18660" s="2"/>
      <c r="BJ18660" s="3"/>
      <c r="BL18660" s="3"/>
      <c r="BN18660" s="3"/>
      <c r="BP18660" s="3"/>
    </row>
    <row r="18661" spans="1:68" x14ac:dyDescent="0.25">
      <c r="A18661" s="1"/>
      <c r="B18661" s="2"/>
      <c r="BJ18661" s="3"/>
      <c r="BL18661" s="3"/>
      <c r="BN18661" s="3"/>
      <c r="BP18661" s="3"/>
    </row>
    <row r="18662" spans="1:68" x14ac:dyDescent="0.25">
      <c r="A18662" s="1"/>
      <c r="B18662" s="2"/>
      <c r="BJ18662" s="3"/>
      <c r="BL18662" s="3"/>
      <c r="BN18662" s="3"/>
      <c r="BP18662" s="3"/>
    </row>
    <row r="18663" spans="1:68" x14ac:dyDescent="0.25">
      <c r="A18663" s="1"/>
      <c r="B18663" s="2"/>
      <c r="BJ18663" s="3"/>
      <c r="BL18663" s="3"/>
      <c r="BN18663" s="3"/>
      <c r="BP18663" s="3"/>
    </row>
    <row r="18664" spans="1:68" x14ac:dyDescent="0.25">
      <c r="A18664" s="1"/>
      <c r="B18664" s="2"/>
      <c r="BJ18664" s="3"/>
      <c r="BL18664" s="3"/>
      <c r="BN18664" s="3"/>
      <c r="BP18664" s="3"/>
    </row>
    <row r="18665" spans="1:68" x14ac:dyDescent="0.25">
      <c r="A18665" s="1"/>
      <c r="B18665" s="2"/>
      <c r="BJ18665" s="3"/>
      <c r="BL18665" s="3"/>
      <c r="BN18665" s="3"/>
      <c r="BP18665" s="3"/>
    </row>
    <row r="18666" spans="1:68" x14ac:dyDescent="0.25">
      <c r="A18666" s="1"/>
      <c r="B18666" s="2"/>
      <c r="BJ18666" s="3"/>
      <c r="BL18666" s="3"/>
      <c r="BN18666" s="3"/>
      <c r="BP18666" s="3"/>
    </row>
    <row r="18667" spans="1:68" x14ac:dyDescent="0.25">
      <c r="A18667" s="1"/>
      <c r="B18667" s="2"/>
      <c r="BJ18667" s="3"/>
      <c r="BL18667" s="3"/>
      <c r="BN18667" s="3"/>
      <c r="BP18667" s="3"/>
    </row>
    <row r="18668" spans="1:68" x14ac:dyDescent="0.25">
      <c r="A18668" s="1"/>
      <c r="B18668" s="2"/>
      <c r="BJ18668" s="3"/>
      <c r="BL18668" s="3"/>
      <c r="BN18668" s="3"/>
      <c r="BP18668" s="3"/>
    </row>
    <row r="18669" spans="1:68" x14ac:dyDescent="0.25">
      <c r="A18669" s="1"/>
      <c r="B18669" s="2"/>
      <c r="BJ18669" s="3"/>
      <c r="BL18669" s="3"/>
      <c r="BN18669" s="3"/>
      <c r="BP18669" s="3"/>
    </row>
    <row r="18670" spans="1:68" x14ac:dyDescent="0.25">
      <c r="A18670" s="1"/>
      <c r="B18670" s="2"/>
      <c r="BJ18670" s="3"/>
      <c r="BL18670" s="3"/>
      <c r="BN18670" s="3"/>
      <c r="BP18670" s="3"/>
    </row>
    <row r="18671" spans="1:68" x14ac:dyDescent="0.25">
      <c r="A18671" s="1"/>
      <c r="B18671" s="2"/>
      <c r="BJ18671" s="3"/>
      <c r="BL18671" s="3"/>
      <c r="BN18671" s="3"/>
      <c r="BP18671" s="3"/>
    </row>
    <row r="18672" spans="1:68" x14ac:dyDescent="0.25">
      <c r="A18672" s="1"/>
      <c r="B18672" s="2"/>
      <c r="BJ18672" s="3"/>
      <c r="BL18672" s="3"/>
      <c r="BN18672" s="3"/>
      <c r="BP18672" s="3"/>
    </row>
    <row r="18673" spans="1:68" x14ac:dyDescent="0.25">
      <c r="A18673" s="1"/>
      <c r="B18673" s="2"/>
      <c r="BJ18673" s="3"/>
      <c r="BL18673" s="3"/>
      <c r="BN18673" s="3"/>
      <c r="BP18673" s="3"/>
    </row>
    <row r="18674" spans="1:68" x14ac:dyDescent="0.25">
      <c r="A18674" s="1"/>
      <c r="B18674" s="2"/>
      <c r="BJ18674" s="3"/>
      <c r="BL18674" s="3"/>
      <c r="BN18674" s="3"/>
      <c r="BP18674" s="3"/>
    </row>
    <row r="18675" spans="1:68" x14ac:dyDescent="0.25">
      <c r="A18675" s="1"/>
      <c r="B18675" s="2"/>
      <c r="BJ18675" s="3"/>
      <c r="BL18675" s="3"/>
      <c r="BN18675" s="3"/>
      <c r="BP18675" s="3"/>
    </row>
    <row r="18676" spans="1:68" x14ac:dyDescent="0.25">
      <c r="A18676" s="1"/>
      <c r="B18676" s="2"/>
      <c r="BJ18676" s="3"/>
      <c r="BL18676" s="3"/>
      <c r="BN18676" s="3"/>
      <c r="BP18676" s="3"/>
    </row>
    <row r="18677" spans="1:68" x14ac:dyDescent="0.25">
      <c r="A18677" s="1"/>
      <c r="B18677" s="2"/>
      <c r="BJ18677" s="3"/>
      <c r="BL18677" s="3"/>
      <c r="BN18677" s="3"/>
      <c r="BP18677" s="3"/>
    </row>
    <row r="18678" spans="1:68" x14ac:dyDescent="0.25">
      <c r="A18678" s="1"/>
      <c r="B18678" s="2"/>
      <c r="BJ18678" s="3"/>
      <c r="BL18678" s="3"/>
      <c r="BN18678" s="3"/>
      <c r="BP18678" s="3"/>
    </row>
    <row r="18679" spans="1:68" x14ac:dyDescent="0.25">
      <c r="A18679" s="1"/>
      <c r="B18679" s="2"/>
      <c r="BJ18679" s="3"/>
      <c r="BL18679" s="3"/>
      <c r="BN18679" s="3"/>
      <c r="BP18679" s="3"/>
    </row>
    <row r="18680" spans="1:68" x14ac:dyDescent="0.25">
      <c r="A18680" s="1"/>
      <c r="B18680" s="2"/>
      <c r="BJ18680" s="3"/>
      <c r="BL18680" s="3"/>
      <c r="BN18680" s="3"/>
      <c r="BP18680" s="3"/>
    </row>
    <row r="18681" spans="1:68" x14ac:dyDescent="0.25">
      <c r="A18681" s="1"/>
      <c r="B18681" s="2"/>
      <c r="BJ18681" s="3"/>
      <c r="BL18681" s="3"/>
      <c r="BN18681" s="3"/>
      <c r="BP18681" s="3"/>
    </row>
    <row r="18682" spans="1:68" x14ac:dyDescent="0.25">
      <c r="A18682" s="1"/>
      <c r="B18682" s="2"/>
      <c r="BJ18682" s="3"/>
      <c r="BL18682" s="3"/>
      <c r="BN18682" s="3"/>
      <c r="BP18682" s="3"/>
    </row>
    <row r="18683" spans="1:68" x14ac:dyDescent="0.25">
      <c r="A18683" s="1"/>
      <c r="B18683" s="2"/>
      <c r="BJ18683" s="3"/>
      <c r="BL18683" s="3"/>
      <c r="BN18683" s="3"/>
      <c r="BP18683" s="3"/>
    </row>
    <row r="18684" spans="1:68" x14ac:dyDescent="0.25">
      <c r="A18684" s="1"/>
      <c r="B18684" s="2"/>
      <c r="BJ18684" s="3"/>
      <c r="BL18684" s="3"/>
      <c r="BN18684" s="3"/>
      <c r="BP18684" s="3"/>
    </row>
    <row r="18685" spans="1:68" x14ac:dyDescent="0.25">
      <c r="A18685" s="1"/>
      <c r="B18685" s="2"/>
      <c r="BJ18685" s="3"/>
      <c r="BL18685" s="3"/>
      <c r="BN18685" s="3"/>
      <c r="BP18685" s="3"/>
    </row>
    <row r="18686" spans="1:68" x14ac:dyDescent="0.25">
      <c r="A18686" s="1"/>
      <c r="B18686" s="2"/>
      <c r="BJ18686" s="3"/>
      <c r="BL18686" s="3"/>
      <c r="BN18686" s="3"/>
      <c r="BP18686" s="3"/>
    </row>
    <row r="18687" spans="1:68" x14ac:dyDescent="0.25">
      <c r="A18687" s="1"/>
      <c r="B18687" s="2"/>
      <c r="BJ18687" s="3"/>
      <c r="BL18687" s="3"/>
      <c r="BN18687" s="3"/>
      <c r="BP18687" s="3"/>
    </row>
    <row r="18688" spans="1:68" x14ac:dyDescent="0.25">
      <c r="A18688" s="1"/>
      <c r="B18688" s="2"/>
      <c r="BJ18688" s="3"/>
      <c r="BL18688" s="3"/>
      <c r="BN18688" s="3"/>
      <c r="BP18688" s="3"/>
    </row>
    <row r="18689" spans="1:68" x14ac:dyDescent="0.25">
      <c r="A18689" s="1"/>
      <c r="B18689" s="2"/>
      <c r="BJ18689" s="3"/>
      <c r="BL18689" s="3"/>
      <c r="BN18689" s="3"/>
      <c r="BP18689" s="3"/>
    </row>
    <row r="18690" spans="1:68" x14ac:dyDescent="0.25">
      <c r="A18690" s="1"/>
      <c r="B18690" s="2"/>
      <c r="BJ18690" s="3"/>
      <c r="BL18690" s="3"/>
      <c r="BN18690" s="3"/>
      <c r="BP18690" s="3"/>
    </row>
    <row r="18691" spans="1:68" x14ac:dyDescent="0.25">
      <c r="A18691" s="1"/>
      <c r="B18691" s="2"/>
      <c r="BJ18691" s="3"/>
      <c r="BL18691" s="3"/>
      <c r="BN18691" s="3"/>
      <c r="BP18691" s="3"/>
    </row>
    <row r="18692" spans="1:68" x14ac:dyDescent="0.25">
      <c r="A18692" s="1"/>
      <c r="B18692" s="2"/>
      <c r="BJ18692" s="3"/>
      <c r="BL18692" s="3"/>
      <c r="BN18692" s="3"/>
      <c r="BP18692" s="3"/>
    </row>
    <row r="18693" spans="1:68" x14ac:dyDescent="0.25">
      <c r="A18693" s="1"/>
      <c r="B18693" s="2"/>
      <c r="BJ18693" s="3"/>
      <c r="BL18693" s="3"/>
      <c r="BN18693" s="3"/>
      <c r="BP18693" s="3"/>
    </row>
    <row r="18694" spans="1:68" x14ac:dyDescent="0.25">
      <c r="A18694" s="1"/>
      <c r="B18694" s="2"/>
      <c r="BJ18694" s="3"/>
      <c r="BL18694" s="3"/>
      <c r="BN18694" s="3"/>
      <c r="BP18694" s="3"/>
    </row>
    <row r="18695" spans="1:68" x14ac:dyDescent="0.25">
      <c r="A18695" s="1"/>
      <c r="B18695" s="2"/>
      <c r="BJ18695" s="3"/>
      <c r="BL18695" s="3"/>
      <c r="BN18695" s="3"/>
      <c r="BP18695" s="3"/>
    </row>
    <row r="18696" spans="1:68" x14ac:dyDescent="0.25">
      <c r="A18696" s="1"/>
      <c r="B18696" s="2"/>
      <c r="BJ18696" s="3"/>
      <c r="BL18696" s="3"/>
      <c r="BN18696" s="3"/>
      <c r="BP18696" s="3"/>
    </row>
    <row r="18697" spans="1:68" x14ac:dyDescent="0.25">
      <c r="A18697" s="1"/>
      <c r="B18697" s="2"/>
      <c r="BJ18697" s="3"/>
      <c r="BL18697" s="3"/>
      <c r="BN18697" s="3"/>
      <c r="BP18697" s="3"/>
    </row>
    <row r="18698" spans="1:68" x14ac:dyDescent="0.25">
      <c r="A18698" s="1"/>
      <c r="B18698" s="2"/>
      <c r="BJ18698" s="3"/>
      <c r="BL18698" s="3"/>
      <c r="BN18698" s="3"/>
      <c r="BP18698" s="3"/>
    </row>
    <row r="18699" spans="1:68" x14ac:dyDescent="0.25">
      <c r="A18699" s="1"/>
      <c r="B18699" s="2"/>
      <c r="BJ18699" s="3"/>
      <c r="BL18699" s="3"/>
      <c r="BN18699" s="3"/>
      <c r="BP18699" s="3"/>
    </row>
    <row r="18700" spans="1:68" x14ac:dyDescent="0.25">
      <c r="A18700" s="1"/>
      <c r="B18700" s="2"/>
      <c r="BJ18700" s="3"/>
      <c r="BL18700" s="3"/>
      <c r="BN18700" s="3"/>
      <c r="BP18700" s="3"/>
    </row>
    <row r="18701" spans="1:68" x14ac:dyDescent="0.25">
      <c r="A18701" s="1"/>
      <c r="B18701" s="2"/>
      <c r="BJ18701" s="3"/>
      <c r="BL18701" s="3"/>
      <c r="BN18701" s="3"/>
      <c r="BP18701" s="3"/>
    </row>
    <row r="18702" spans="1:68" x14ac:dyDescent="0.25">
      <c r="A18702" s="1"/>
      <c r="B18702" s="2"/>
      <c r="BJ18702" s="3"/>
      <c r="BL18702" s="3"/>
      <c r="BN18702" s="3"/>
      <c r="BP18702" s="3"/>
    </row>
    <row r="18703" spans="1:68" x14ac:dyDescent="0.25">
      <c r="A18703" s="1"/>
      <c r="B18703" s="2"/>
      <c r="BJ18703" s="3"/>
      <c r="BL18703" s="3"/>
      <c r="BN18703" s="3"/>
      <c r="BP18703" s="3"/>
    </row>
    <row r="18704" spans="1:68" x14ac:dyDescent="0.25">
      <c r="A18704" s="1"/>
      <c r="B18704" s="2"/>
      <c r="BJ18704" s="3"/>
      <c r="BL18704" s="3"/>
      <c r="BN18704" s="3"/>
      <c r="BP18704" s="3"/>
    </row>
    <row r="18705" spans="1:68" x14ac:dyDescent="0.25">
      <c r="A18705" s="1"/>
      <c r="B18705" s="2"/>
      <c r="BJ18705" s="3"/>
      <c r="BL18705" s="3"/>
      <c r="BN18705" s="3"/>
      <c r="BP18705" s="3"/>
    </row>
    <row r="18706" spans="1:68" x14ac:dyDescent="0.25">
      <c r="A18706" s="1"/>
      <c r="B18706" s="2"/>
      <c r="BJ18706" s="3"/>
      <c r="BL18706" s="3"/>
      <c r="BN18706" s="3"/>
      <c r="BP18706" s="3"/>
    </row>
    <row r="18707" spans="1:68" x14ac:dyDescent="0.25">
      <c r="A18707" s="1"/>
      <c r="B18707" s="2"/>
      <c r="BJ18707" s="3"/>
      <c r="BL18707" s="3"/>
      <c r="BN18707" s="3"/>
      <c r="BP18707" s="3"/>
    </row>
    <row r="18708" spans="1:68" x14ac:dyDescent="0.25">
      <c r="A18708" s="1"/>
      <c r="B18708" s="2"/>
      <c r="BJ18708" s="3"/>
      <c r="BL18708" s="3"/>
      <c r="BN18708" s="3"/>
      <c r="BP18708" s="3"/>
    </row>
    <row r="18709" spans="1:68" x14ac:dyDescent="0.25">
      <c r="A18709" s="1"/>
      <c r="B18709" s="2"/>
      <c r="BJ18709" s="3"/>
      <c r="BL18709" s="3"/>
      <c r="BN18709" s="3"/>
      <c r="BP18709" s="3"/>
    </row>
    <row r="18710" spans="1:68" x14ac:dyDescent="0.25">
      <c r="A18710" s="1"/>
      <c r="B18710" s="2"/>
      <c r="BJ18710" s="3"/>
      <c r="BL18710" s="3"/>
      <c r="BN18710" s="3"/>
      <c r="BP18710" s="3"/>
    </row>
    <row r="18711" spans="1:68" x14ac:dyDescent="0.25">
      <c r="A18711" s="1"/>
      <c r="B18711" s="2"/>
      <c r="BJ18711" s="3"/>
      <c r="BL18711" s="3"/>
      <c r="BN18711" s="3"/>
      <c r="BP18711" s="3"/>
    </row>
    <row r="18712" spans="1:68" x14ac:dyDescent="0.25">
      <c r="A18712" s="1"/>
      <c r="B18712" s="2"/>
      <c r="BJ18712" s="3"/>
      <c r="BL18712" s="3"/>
      <c r="BN18712" s="3"/>
      <c r="BP18712" s="3"/>
    </row>
    <row r="18713" spans="1:68" x14ac:dyDescent="0.25">
      <c r="A18713" s="1"/>
      <c r="B18713" s="2"/>
      <c r="BJ18713" s="3"/>
      <c r="BL18713" s="3"/>
      <c r="BN18713" s="3"/>
      <c r="BP18713" s="3"/>
    </row>
    <row r="18714" spans="1:68" x14ac:dyDescent="0.25">
      <c r="A18714" s="1"/>
      <c r="B18714" s="2"/>
      <c r="BJ18714" s="3"/>
      <c r="BL18714" s="3"/>
      <c r="BN18714" s="3"/>
      <c r="BP18714" s="3"/>
    </row>
    <row r="18715" spans="1:68" x14ac:dyDescent="0.25">
      <c r="A18715" s="1"/>
      <c r="B18715" s="2"/>
      <c r="BJ18715" s="3"/>
      <c r="BL18715" s="3"/>
      <c r="BN18715" s="3"/>
      <c r="BP18715" s="3"/>
    </row>
    <row r="18716" spans="1:68" x14ac:dyDescent="0.25">
      <c r="A18716" s="1"/>
      <c r="B18716" s="2"/>
      <c r="BJ18716" s="3"/>
      <c r="BL18716" s="3"/>
      <c r="BN18716" s="3"/>
      <c r="BP18716" s="3"/>
    </row>
    <row r="18717" spans="1:68" x14ac:dyDescent="0.25">
      <c r="A18717" s="1"/>
      <c r="B18717" s="2"/>
      <c r="BJ18717" s="3"/>
      <c r="BL18717" s="3"/>
      <c r="BN18717" s="3"/>
      <c r="BP18717" s="3"/>
    </row>
    <row r="18718" spans="1:68" x14ac:dyDescent="0.25">
      <c r="A18718" s="1"/>
      <c r="B18718" s="2"/>
      <c r="BJ18718" s="3"/>
      <c r="BL18718" s="3"/>
      <c r="BN18718" s="3"/>
      <c r="BP18718" s="3"/>
    </row>
    <row r="18719" spans="1:68" x14ac:dyDescent="0.25">
      <c r="A18719" s="1"/>
      <c r="B18719" s="2"/>
      <c r="BJ18719" s="3"/>
      <c r="BL18719" s="3"/>
      <c r="BN18719" s="3"/>
      <c r="BP18719" s="3"/>
    </row>
    <row r="18720" spans="1:68" x14ac:dyDescent="0.25">
      <c r="A18720" s="1"/>
      <c r="B18720" s="2"/>
      <c r="BJ18720" s="3"/>
      <c r="BL18720" s="3"/>
      <c r="BN18720" s="3"/>
      <c r="BP18720" s="3"/>
    </row>
    <row r="18721" spans="1:68" x14ac:dyDescent="0.25">
      <c r="A18721" s="1"/>
      <c r="B18721" s="2"/>
      <c r="BJ18721" s="3"/>
      <c r="BL18721" s="3"/>
      <c r="BN18721" s="3"/>
      <c r="BP18721" s="3"/>
    </row>
    <row r="18722" spans="1:68" x14ac:dyDescent="0.25">
      <c r="A18722" s="1"/>
      <c r="B18722" s="2"/>
      <c r="BJ18722" s="3"/>
      <c r="BL18722" s="3"/>
      <c r="BN18722" s="3"/>
      <c r="BP18722" s="3"/>
    </row>
    <row r="18723" spans="1:68" x14ac:dyDescent="0.25">
      <c r="A18723" s="1"/>
      <c r="B18723" s="2"/>
      <c r="BJ18723" s="3"/>
      <c r="BL18723" s="3"/>
      <c r="BN18723" s="3"/>
      <c r="BP18723" s="3"/>
    </row>
    <row r="18724" spans="1:68" x14ac:dyDescent="0.25">
      <c r="A18724" s="1"/>
      <c r="B18724" s="2"/>
      <c r="BJ18724" s="3"/>
      <c r="BL18724" s="3"/>
      <c r="BN18724" s="3"/>
      <c r="BP18724" s="3"/>
    </row>
    <row r="18725" spans="1:68" x14ac:dyDescent="0.25">
      <c r="A18725" s="1"/>
      <c r="B18725" s="2"/>
      <c r="BJ18725" s="3"/>
      <c r="BL18725" s="3"/>
      <c r="BN18725" s="3"/>
      <c r="BP18725" s="3"/>
    </row>
    <row r="18726" spans="1:68" x14ac:dyDescent="0.25">
      <c r="A18726" s="1"/>
      <c r="B18726" s="2"/>
      <c r="BJ18726" s="3"/>
      <c r="BL18726" s="3"/>
      <c r="BN18726" s="3"/>
      <c r="BP18726" s="3"/>
    </row>
    <row r="18727" spans="1:68" x14ac:dyDescent="0.25">
      <c r="A18727" s="1"/>
      <c r="B18727" s="2"/>
      <c r="BJ18727" s="3"/>
      <c r="BL18727" s="3"/>
      <c r="BN18727" s="3"/>
      <c r="BP18727" s="3"/>
    </row>
    <row r="18728" spans="1:68" x14ac:dyDescent="0.25">
      <c r="A18728" s="1"/>
      <c r="B18728" s="2"/>
      <c r="BJ18728" s="3"/>
      <c r="BL18728" s="3"/>
      <c r="BN18728" s="3"/>
      <c r="BP18728" s="3"/>
    </row>
    <row r="18729" spans="1:68" x14ac:dyDescent="0.25">
      <c r="A18729" s="1"/>
      <c r="B18729" s="2"/>
      <c r="BJ18729" s="3"/>
      <c r="BL18729" s="3"/>
      <c r="BN18729" s="3"/>
      <c r="BP18729" s="3"/>
    </row>
    <row r="18730" spans="1:68" x14ac:dyDescent="0.25">
      <c r="A18730" s="1"/>
      <c r="B18730" s="2"/>
      <c r="BJ18730" s="3"/>
      <c r="BL18730" s="3"/>
      <c r="BN18730" s="3"/>
      <c r="BP18730" s="3"/>
    </row>
    <row r="18731" spans="1:68" x14ac:dyDescent="0.25">
      <c r="A18731" s="1"/>
      <c r="B18731" s="2"/>
      <c r="BJ18731" s="3"/>
      <c r="BL18731" s="3"/>
      <c r="BN18731" s="3"/>
      <c r="BP18731" s="3"/>
    </row>
    <row r="18732" spans="1:68" x14ac:dyDescent="0.25">
      <c r="A18732" s="1"/>
      <c r="B18732" s="2"/>
      <c r="BJ18732" s="3"/>
      <c r="BL18732" s="3"/>
      <c r="BN18732" s="3"/>
      <c r="BP18732" s="3"/>
    </row>
    <row r="18733" spans="1:68" x14ac:dyDescent="0.25">
      <c r="A18733" s="1"/>
      <c r="B18733" s="2"/>
      <c r="BJ18733" s="3"/>
      <c r="BL18733" s="3"/>
      <c r="BN18733" s="3"/>
      <c r="BP18733" s="3"/>
    </row>
    <row r="18734" spans="1:68" x14ac:dyDescent="0.25">
      <c r="A18734" s="1"/>
      <c r="B18734" s="2"/>
      <c r="BJ18734" s="3"/>
      <c r="BL18734" s="3"/>
      <c r="BN18734" s="3"/>
      <c r="BP18734" s="3"/>
    </row>
    <row r="18735" spans="1:68" x14ac:dyDescent="0.25">
      <c r="A18735" s="1"/>
      <c r="B18735" s="2"/>
      <c r="BJ18735" s="3"/>
      <c r="BL18735" s="3"/>
      <c r="BN18735" s="3"/>
      <c r="BP18735" s="3"/>
    </row>
    <row r="18736" spans="1:68" x14ac:dyDescent="0.25">
      <c r="A18736" s="1"/>
      <c r="B18736" s="2"/>
      <c r="BJ18736" s="3"/>
      <c r="BL18736" s="3"/>
      <c r="BN18736" s="3"/>
      <c r="BP18736" s="3"/>
    </row>
    <row r="18737" spans="1:68" x14ac:dyDescent="0.25">
      <c r="A18737" s="1"/>
      <c r="B18737" s="2"/>
      <c r="BJ18737" s="3"/>
      <c r="BL18737" s="3"/>
      <c r="BN18737" s="3"/>
      <c r="BP18737" s="3"/>
    </row>
    <row r="18738" spans="1:68" x14ac:dyDescent="0.25">
      <c r="A18738" s="1"/>
      <c r="B18738" s="2"/>
      <c r="BJ18738" s="3"/>
      <c r="BL18738" s="3"/>
      <c r="BN18738" s="3"/>
      <c r="BP18738" s="3"/>
    </row>
    <row r="18739" spans="1:68" x14ac:dyDescent="0.25">
      <c r="A18739" s="1"/>
      <c r="B18739" s="2"/>
      <c r="BJ18739" s="3"/>
      <c r="BL18739" s="3"/>
      <c r="BN18739" s="3"/>
      <c r="BP18739" s="3"/>
    </row>
    <row r="18740" spans="1:68" x14ac:dyDescent="0.25">
      <c r="A18740" s="1"/>
      <c r="B18740" s="2"/>
      <c r="BJ18740" s="3"/>
      <c r="BL18740" s="3"/>
      <c r="BN18740" s="3"/>
      <c r="BP18740" s="3"/>
    </row>
    <row r="18741" spans="1:68" x14ac:dyDescent="0.25">
      <c r="A18741" s="1"/>
      <c r="B18741" s="2"/>
      <c r="BJ18741" s="3"/>
      <c r="BL18741" s="3"/>
      <c r="BN18741" s="3"/>
      <c r="BP18741" s="3"/>
    </row>
    <row r="18742" spans="1:68" x14ac:dyDescent="0.25">
      <c r="A18742" s="1"/>
      <c r="B18742" s="2"/>
      <c r="BJ18742" s="3"/>
      <c r="BL18742" s="3"/>
      <c r="BN18742" s="3"/>
      <c r="BP18742" s="3"/>
    </row>
    <row r="18743" spans="1:68" x14ac:dyDescent="0.25">
      <c r="A18743" s="1"/>
      <c r="B18743" s="2"/>
      <c r="BJ18743" s="3"/>
      <c r="BL18743" s="3"/>
      <c r="BN18743" s="3"/>
      <c r="BP18743" s="3"/>
    </row>
    <row r="18744" spans="1:68" x14ac:dyDescent="0.25">
      <c r="A18744" s="1"/>
      <c r="B18744" s="2"/>
      <c r="BJ18744" s="3"/>
      <c r="BL18744" s="3"/>
      <c r="BN18744" s="3"/>
      <c r="BP18744" s="3"/>
    </row>
    <row r="18745" spans="1:68" x14ac:dyDescent="0.25">
      <c r="A18745" s="1"/>
      <c r="B18745" s="2"/>
      <c r="BJ18745" s="3"/>
      <c r="BL18745" s="3"/>
      <c r="BN18745" s="3"/>
      <c r="BP18745" s="3"/>
    </row>
    <row r="18746" spans="1:68" x14ac:dyDescent="0.25">
      <c r="A18746" s="1"/>
      <c r="B18746" s="2"/>
      <c r="BJ18746" s="3"/>
      <c r="BL18746" s="3"/>
      <c r="BN18746" s="3"/>
      <c r="BP18746" s="3"/>
    </row>
    <row r="18747" spans="1:68" x14ac:dyDescent="0.25">
      <c r="A18747" s="1"/>
      <c r="B18747" s="2"/>
      <c r="BJ18747" s="3"/>
      <c r="BL18747" s="3"/>
      <c r="BN18747" s="3"/>
      <c r="BP18747" s="3"/>
    </row>
    <row r="18748" spans="1:68" x14ac:dyDescent="0.25">
      <c r="A18748" s="1"/>
      <c r="B18748" s="2"/>
      <c r="BJ18748" s="3"/>
      <c r="BL18748" s="3"/>
      <c r="BN18748" s="3"/>
      <c r="BP18748" s="3"/>
    </row>
    <row r="18749" spans="1:68" x14ac:dyDescent="0.25">
      <c r="A18749" s="1"/>
      <c r="B18749" s="2"/>
      <c r="BJ18749" s="3"/>
      <c r="BL18749" s="3"/>
      <c r="BN18749" s="3"/>
      <c r="BP18749" s="3"/>
    </row>
    <row r="18750" spans="1:68" x14ac:dyDescent="0.25">
      <c r="A18750" s="1"/>
      <c r="B18750" s="2"/>
      <c r="BJ18750" s="3"/>
      <c r="BL18750" s="3"/>
      <c r="BN18750" s="3"/>
      <c r="BP18750" s="3"/>
    </row>
    <row r="18751" spans="1:68" x14ac:dyDescent="0.25">
      <c r="A18751" s="1"/>
      <c r="B18751" s="2"/>
      <c r="BJ18751" s="3"/>
      <c r="BL18751" s="3"/>
      <c r="BN18751" s="3"/>
      <c r="BP18751" s="3"/>
    </row>
    <row r="18752" spans="1:68" x14ac:dyDescent="0.25">
      <c r="A18752" s="1"/>
      <c r="B18752" s="2"/>
      <c r="BJ18752" s="3"/>
      <c r="BL18752" s="3"/>
      <c r="BN18752" s="3"/>
      <c r="BP18752" s="3"/>
    </row>
    <row r="18753" spans="1:68" x14ac:dyDescent="0.25">
      <c r="A18753" s="1"/>
      <c r="B18753" s="2"/>
      <c r="BJ18753" s="3"/>
      <c r="BL18753" s="3"/>
      <c r="BN18753" s="3"/>
      <c r="BP18753" s="3"/>
    </row>
    <row r="18754" spans="1:68" x14ac:dyDescent="0.25">
      <c r="A18754" s="1"/>
      <c r="B18754" s="2"/>
      <c r="BJ18754" s="3"/>
      <c r="BL18754" s="3"/>
      <c r="BN18754" s="3"/>
      <c r="BP18754" s="3"/>
    </row>
    <row r="18755" spans="1:68" x14ac:dyDescent="0.25">
      <c r="A18755" s="1"/>
      <c r="B18755" s="2"/>
      <c r="BJ18755" s="3"/>
      <c r="BL18755" s="3"/>
      <c r="BN18755" s="3"/>
      <c r="BP18755" s="3"/>
    </row>
    <row r="18756" spans="1:68" x14ac:dyDescent="0.25">
      <c r="A18756" s="1"/>
      <c r="B18756" s="2"/>
      <c r="BJ18756" s="3"/>
      <c r="BL18756" s="3"/>
      <c r="BN18756" s="3"/>
      <c r="BP18756" s="3"/>
    </row>
    <row r="18757" spans="1:68" x14ac:dyDescent="0.25">
      <c r="A18757" s="1"/>
      <c r="B18757" s="2"/>
      <c r="BJ18757" s="3"/>
      <c r="BL18757" s="3"/>
      <c r="BN18757" s="3"/>
      <c r="BP18757" s="3"/>
    </row>
    <row r="18758" spans="1:68" x14ac:dyDescent="0.25">
      <c r="A18758" s="1"/>
      <c r="B18758" s="2"/>
      <c r="BJ18758" s="3"/>
      <c r="BL18758" s="3"/>
      <c r="BN18758" s="3"/>
      <c r="BP18758" s="3"/>
    </row>
    <row r="18759" spans="1:68" x14ac:dyDescent="0.25">
      <c r="A18759" s="1"/>
      <c r="B18759" s="2"/>
      <c r="BJ18759" s="3"/>
      <c r="BL18759" s="3"/>
      <c r="BN18759" s="3"/>
      <c r="BP18759" s="3"/>
    </row>
    <row r="18760" spans="1:68" x14ac:dyDescent="0.25">
      <c r="A18760" s="1"/>
      <c r="B18760" s="2"/>
      <c r="BJ18760" s="3"/>
      <c r="BL18760" s="3"/>
      <c r="BN18760" s="3"/>
      <c r="BP18760" s="3"/>
    </row>
    <row r="18761" spans="1:68" x14ac:dyDescent="0.25">
      <c r="A18761" s="1"/>
      <c r="B18761" s="2"/>
      <c r="BJ18761" s="3"/>
      <c r="BL18761" s="3"/>
      <c r="BN18761" s="3"/>
      <c r="BP18761" s="3"/>
    </row>
    <row r="18762" spans="1:68" x14ac:dyDescent="0.25">
      <c r="A18762" s="1"/>
      <c r="B18762" s="2"/>
      <c r="BJ18762" s="3"/>
      <c r="BL18762" s="3"/>
      <c r="BN18762" s="3"/>
      <c r="BP18762" s="3"/>
    </row>
    <row r="18763" spans="1:68" x14ac:dyDescent="0.25">
      <c r="A18763" s="1"/>
      <c r="B18763" s="2"/>
      <c r="BJ18763" s="3"/>
      <c r="BL18763" s="3"/>
      <c r="BN18763" s="3"/>
      <c r="BP18763" s="3"/>
    </row>
    <row r="18764" spans="1:68" x14ac:dyDescent="0.25">
      <c r="A18764" s="1"/>
      <c r="B18764" s="2"/>
      <c r="BJ18764" s="3"/>
      <c r="BL18764" s="3"/>
      <c r="BN18764" s="3"/>
      <c r="BP18764" s="3"/>
    </row>
    <row r="18765" spans="1:68" x14ac:dyDescent="0.25">
      <c r="A18765" s="1"/>
      <c r="B18765" s="2"/>
      <c r="BJ18765" s="3"/>
      <c r="BL18765" s="3"/>
      <c r="BN18765" s="3"/>
      <c r="BP18765" s="3"/>
    </row>
    <row r="18766" spans="1:68" x14ac:dyDescent="0.25">
      <c r="A18766" s="1"/>
      <c r="B18766" s="2"/>
      <c r="BJ18766" s="3"/>
      <c r="BL18766" s="3"/>
      <c r="BN18766" s="3"/>
      <c r="BP18766" s="3"/>
    </row>
    <row r="18767" spans="1:68" x14ac:dyDescent="0.25">
      <c r="A18767" s="1"/>
      <c r="B18767" s="2"/>
      <c r="BJ18767" s="3"/>
      <c r="BL18767" s="3"/>
      <c r="BN18767" s="3"/>
      <c r="BP18767" s="3"/>
    </row>
    <row r="18768" spans="1:68" x14ac:dyDescent="0.25">
      <c r="A18768" s="1"/>
      <c r="B18768" s="2"/>
      <c r="BJ18768" s="3"/>
      <c r="BL18768" s="3"/>
      <c r="BN18768" s="3"/>
      <c r="BP18768" s="3"/>
    </row>
    <row r="18769" spans="1:68" x14ac:dyDescent="0.25">
      <c r="A18769" s="1"/>
      <c r="B18769" s="2"/>
      <c r="BJ18769" s="3"/>
      <c r="BL18769" s="3"/>
      <c r="BN18769" s="3"/>
      <c r="BP18769" s="3"/>
    </row>
    <row r="18770" spans="1:68" x14ac:dyDescent="0.25">
      <c r="A18770" s="1"/>
      <c r="B18770" s="2"/>
      <c r="BJ18770" s="3"/>
      <c r="BL18770" s="3"/>
      <c r="BN18770" s="3"/>
      <c r="BP18770" s="3"/>
    </row>
    <row r="18771" spans="1:68" x14ac:dyDescent="0.25">
      <c r="A18771" s="1"/>
      <c r="B18771" s="2"/>
      <c r="BJ18771" s="3"/>
      <c r="BL18771" s="3"/>
      <c r="BN18771" s="3"/>
      <c r="BP18771" s="3"/>
    </row>
    <row r="18772" spans="1:68" x14ac:dyDescent="0.25">
      <c r="A18772" s="1"/>
      <c r="B18772" s="2"/>
      <c r="BJ18772" s="3"/>
      <c r="BL18772" s="3"/>
      <c r="BN18772" s="3"/>
      <c r="BP18772" s="3"/>
    </row>
    <row r="18773" spans="1:68" x14ac:dyDescent="0.25">
      <c r="A18773" s="1"/>
      <c r="B18773" s="2"/>
      <c r="BJ18773" s="3"/>
      <c r="BL18773" s="3"/>
      <c r="BN18773" s="3"/>
      <c r="BP18773" s="3"/>
    </row>
    <row r="18774" spans="1:68" x14ac:dyDescent="0.25">
      <c r="A18774" s="1"/>
      <c r="B18774" s="2"/>
      <c r="BJ18774" s="3"/>
      <c r="BL18774" s="3"/>
      <c r="BN18774" s="3"/>
      <c r="BP18774" s="3"/>
    </row>
    <row r="18775" spans="1:68" x14ac:dyDescent="0.25">
      <c r="A18775" s="1"/>
      <c r="B18775" s="2"/>
      <c r="BJ18775" s="3"/>
      <c r="BL18775" s="3"/>
      <c r="BN18775" s="3"/>
      <c r="BP18775" s="3"/>
    </row>
    <row r="18776" spans="1:68" x14ac:dyDescent="0.25">
      <c r="A18776" s="1"/>
      <c r="B18776" s="2"/>
      <c r="BJ18776" s="3"/>
      <c r="BL18776" s="3"/>
      <c r="BN18776" s="3"/>
      <c r="BP18776" s="3"/>
    </row>
    <row r="18777" spans="1:68" x14ac:dyDescent="0.25">
      <c r="A18777" s="1"/>
      <c r="B18777" s="2"/>
      <c r="BJ18777" s="3"/>
      <c r="BL18777" s="3"/>
      <c r="BN18777" s="3"/>
      <c r="BP18777" s="3"/>
    </row>
    <row r="18778" spans="1:68" x14ac:dyDescent="0.25">
      <c r="A18778" s="1"/>
      <c r="B18778" s="2"/>
      <c r="BJ18778" s="3"/>
      <c r="BL18778" s="3"/>
      <c r="BN18778" s="3"/>
      <c r="BP18778" s="3"/>
    </row>
    <row r="18779" spans="1:68" x14ac:dyDescent="0.25">
      <c r="A18779" s="1"/>
      <c r="B18779" s="2"/>
      <c r="BJ18779" s="3"/>
      <c r="BL18779" s="3"/>
      <c r="BN18779" s="3"/>
      <c r="BP18779" s="3"/>
    </row>
    <row r="18780" spans="1:68" x14ac:dyDescent="0.25">
      <c r="A18780" s="1"/>
      <c r="B18780" s="2"/>
      <c r="BJ18780" s="3"/>
      <c r="BL18780" s="3"/>
      <c r="BN18780" s="3"/>
      <c r="BP18780" s="3"/>
    </row>
    <row r="18781" spans="1:68" x14ac:dyDescent="0.25">
      <c r="A18781" s="1"/>
      <c r="B18781" s="2"/>
      <c r="BJ18781" s="3"/>
      <c r="BL18781" s="3"/>
      <c r="BN18781" s="3"/>
      <c r="BP18781" s="3"/>
    </row>
    <row r="18782" spans="1:68" x14ac:dyDescent="0.25">
      <c r="A18782" s="1"/>
      <c r="B18782" s="2"/>
      <c r="BJ18782" s="3"/>
      <c r="BL18782" s="3"/>
      <c r="BN18782" s="3"/>
      <c r="BP18782" s="3"/>
    </row>
    <row r="18783" spans="1:68" x14ac:dyDescent="0.25">
      <c r="A18783" s="1"/>
      <c r="B18783" s="2"/>
      <c r="BJ18783" s="3"/>
      <c r="BL18783" s="3"/>
      <c r="BN18783" s="3"/>
      <c r="BP18783" s="3"/>
    </row>
    <row r="18784" spans="1:68" x14ac:dyDescent="0.25">
      <c r="A18784" s="1"/>
      <c r="B18784" s="2"/>
      <c r="BJ18784" s="3"/>
      <c r="BL18784" s="3"/>
      <c r="BN18784" s="3"/>
      <c r="BP18784" s="3"/>
    </row>
    <row r="18785" spans="1:68" x14ac:dyDescent="0.25">
      <c r="A18785" s="1"/>
      <c r="B18785" s="2"/>
      <c r="BJ18785" s="3"/>
      <c r="BL18785" s="3"/>
      <c r="BN18785" s="3"/>
      <c r="BP18785" s="3"/>
    </row>
    <row r="18786" spans="1:68" x14ac:dyDescent="0.25">
      <c r="A18786" s="1"/>
      <c r="B18786" s="2"/>
      <c r="BJ18786" s="3"/>
      <c r="BL18786" s="3"/>
      <c r="BN18786" s="3"/>
      <c r="BP18786" s="3"/>
    </row>
    <row r="18787" spans="1:68" x14ac:dyDescent="0.25">
      <c r="A18787" s="1"/>
      <c r="B18787" s="2"/>
      <c r="BJ18787" s="3"/>
      <c r="BL18787" s="3"/>
      <c r="BN18787" s="3"/>
      <c r="BP18787" s="3"/>
    </row>
    <row r="18788" spans="1:68" x14ac:dyDescent="0.25">
      <c r="A18788" s="1"/>
      <c r="B18788" s="2"/>
      <c r="BJ18788" s="3"/>
      <c r="BL18788" s="3"/>
      <c r="BN18788" s="3"/>
      <c r="BP18788" s="3"/>
    </row>
    <row r="18789" spans="1:68" x14ac:dyDescent="0.25">
      <c r="A18789" s="1"/>
      <c r="B18789" s="2"/>
      <c r="BJ18789" s="3"/>
      <c r="BL18789" s="3"/>
      <c r="BN18789" s="3"/>
      <c r="BP18789" s="3"/>
    </row>
    <row r="18790" spans="1:68" x14ac:dyDescent="0.25">
      <c r="A18790" s="1"/>
      <c r="B18790" s="2"/>
      <c r="BJ18790" s="3"/>
      <c r="BL18790" s="3"/>
      <c r="BN18790" s="3"/>
      <c r="BP18790" s="3"/>
    </row>
    <row r="18791" spans="1:68" x14ac:dyDescent="0.25">
      <c r="A18791" s="1"/>
      <c r="B18791" s="2"/>
      <c r="BJ18791" s="3"/>
      <c r="BL18791" s="3"/>
      <c r="BN18791" s="3"/>
      <c r="BP18791" s="3"/>
    </row>
    <row r="18792" spans="1:68" x14ac:dyDescent="0.25">
      <c r="A18792" s="1"/>
      <c r="B18792" s="2"/>
      <c r="BJ18792" s="3"/>
      <c r="BL18792" s="3"/>
      <c r="BN18792" s="3"/>
      <c r="BP18792" s="3"/>
    </row>
    <row r="18793" spans="1:68" x14ac:dyDescent="0.25">
      <c r="A18793" s="1"/>
      <c r="B18793" s="2"/>
      <c r="BJ18793" s="3"/>
      <c r="BL18793" s="3"/>
      <c r="BN18793" s="3"/>
      <c r="BP18793" s="3"/>
    </row>
    <row r="18794" spans="1:68" x14ac:dyDescent="0.25">
      <c r="A18794" s="1"/>
      <c r="B18794" s="2"/>
      <c r="BJ18794" s="3"/>
      <c r="BL18794" s="3"/>
      <c r="BN18794" s="3"/>
      <c r="BP18794" s="3"/>
    </row>
    <row r="18795" spans="1:68" x14ac:dyDescent="0.25">
      <c r="A18795" s="1"/>
      <c r="B18795" s="2"/>
      <c r="BJ18795" s="3"/>
      <c r="BL18795" s="3"/>
      <c r="BN18795" s="3"/>
      <c r="BP18795" s="3"/>
    </row>
    <row r="18796" spans="1:68" x14ac:dyDescent="0.25">
      <c r="A18796" s="1"/>
      <c r="B18796" s="2"/>
      <c r="BJ18796" s="3"/>
      <c r="BL18796" s="3"/>
      <c r="BN18796" s="3"/>
      <c r="BP18796" s="3"/>
    </row>
    <row r="18797" spans="1:68" x14ac:dyDescent="0.25">
      <c r="A18797" s="1"/>
      <c r="B18797" s="2"/>
      <c r="BJ18797" s="3"/>
      <c r="BL18797" s="3"/>
      <c r="BN18797" s="3"/>
      <c r="BP18797" s="3"/>
    </row>
    <row r="18798" spans="1:68" x14ac:dyDescent="0.25">
      <c r="A18798" s="1"/>
      <c r="B18798" s="2"/>
      <c r="BJ18798" s="3"/>
      <c r="BL18798" s="3"/>
      <c r="BN18798" s="3"/>
      <c r="BP18798" s="3"/>
    </row>
    <row r="18799" spans="1:68" x14ac:dyDescent="0.25">
      <c r="A18799" s="1"/>
      <c r="B18799" s="2"/>
      <c r="BJ18799" s="3"/>
      <c r="BL18799" s="3"/>
      <c r="BN18799" s="3"/>
      <c r="BP18799" s="3"/>
    </row>
    <row r="18800" spans="1:68" x14ac:dyDescent="0.25">
      <c r="A18800" s="1"/>
      <c r="B18800" s="2"/>
      <c r="BJ18800" s="3"/>
      <c r="BL18800" s="3"/>
      <c r="BN18800" s="3"/>
      <c r="BP18800" s="3"/>
    </row>
    <row r="18801" spans="1:68" x14ac:dyDescent="0.25">
      <c r="A18801" s="1"/>
      <c r="B18801" s="2"/>
      <c r="BJ18801" s="3"/>
      <c r="BL18801" s="3"/>
      <c r="BN18801" s="3"/>
      <c r="BP18801" s="3"/>
    </row>
    <row r="18802" spans="1:68" x14ac:dyDescent="0.25">
      <c r="A18802" s="1"/>
      <c r="B18802" s="2"/>
      <c r="BJ18802" s="3"/>
      <c r="BL18802" s="3"/>
      <c r="BN18802" s="3"/>
      <c r="BP18802" s="3"/>
    </row>
    <row r="18803" spans="1:68" x14ac:dyDescent="0.25">
      <c r="A18803" s="1"/>
      <c r="B18803" s="2"/>
      <c r="BJ18803" s="3"/>
      <c r="BL18803" s="3"/>
      <c r="BN18803" s="3"/>
      <c r="BP18803" s="3"/>
    </row>
    <row r="18804" spans="1:68" x14ac:dyDescent="0.25">
      <c r="A18804" s="1"/>
      <c r="B18804" s="2"/>
      <c r="BJ18804" s="3"/>
      <c r="BL18804" s="3"/>
      <c r="BN18804" s="3"/>
      <c r="BP18804" s="3"/>
    </row>
    <row r="18805" spans="1:68" x14ac:dyDescent="0.25">
      <c r="A18805" s="1"/>
      <c r="B18805" s="2"/>
      <c r="BJ18805" s="3"/>
      <c r="BL18805" s="3"/>
      <c r="BN18805" s="3"/>
      <c r="BP18805" s="3"/>
    </row>
    <row r="18806" spans="1:68" x14ac:dyDescent="0.25">
      <c r="A18806" s="1"/>
      <c r="B18806" s="2"/>
      <c r="BJ18806" s="3"/>
      <c r="BL18806" s="3"/>
      <c r="BN18806" s="3"/>
      <c r="BP18806" s="3"/>
    </row>
    <row r="18807" spans="1:68" x14ac:dyDescent="0.25">
      <c r="A18807" s="1"/>
      <c r="B18807" s="2"/>
      <c r="BJ18807" s="3"/>
      <c r="BL18807" s="3"/>
      <c r="BN18807" s="3"/>
      <c r="BP18807" s="3"/>
    </row>
    <row r="18808" spans="1:68" x14ac:dyDescent="0.25">
      <c r="A18808" s="1"/>
      <c r="B18808" s="2"/>
      <c r="BJ18808" s="3"/>
      <c r="BL18808" s="3"/>
      <c r="BN18808" s="3"/>
      <c r="BP18808" s="3"/>
    </row>
    <row r="18809" spans="1:68" x14ac:dyDescent="0.25">
      <c r="A18809" s="1"/>
      <c r="B18809" s="2"/>
      <c r="BJ18809" s="3"/>
      <c r="BL18809" s="3"/>
      <c r="BN18809" s="3"/>
      <c r="BP18809" s="3"/>
    </row>
    <row r="18810" spans="1:68" x14ac:dyDescent="0.25">
      <c r="A18810" s="1"/>
      <c r="B18810" s="2"/>
      <c r="BJ18810" s="3"/>
      <c r="BL18810" s="3"/>
      <c r="BN18810" s="3"/>
      <c r="BP18810" s="3"/>
    </row>
    <row r="18811" spans="1:68" x14ac:dyDescent="0.25">
      <c r="A18811" s="1"/>
      <c r="B18811" s="2"/>
      <c r="BJ18811" s="3"/>
      <c r="BL18811" s="3"/>
      <c r="BN18811" s="3"/>
      <c r="BP18811" s="3"/>
    </row>
    <row r="18812" spans="1:68" x14ac:dyDescent="0.25">
      <c r="A18812" s="1"/>
      <c r="B18812" s="2"/>
      <c r="BJ18812" s="3"/>
      <c r="BL18812" s="3"/>
      <c r="BN18812" s="3"/>
      <c r="BP18812" s="3"/>
    </row>
    <row r="18813" spans="1:68" x14ac:dyDescent="0.25">
      <c r="A18813" s="1"/>
      <c r="B18813" s="2"/>
      <c r="BJ18813" s="3"/>
      <c r="BL18813" s="3"/>
      <c r="BN18813" s="3"/>
      <c r="BP18813" s="3"/>
    </row>
    <row r="18814" spans="1:68" x14ac:dyDescent="0.25">
      <c r="A18814" s="1"/>
      <c r="B18814" s="2"/>
      <c r="BJ18814" s="3"/>
      <c r="BL18814" s="3"/>
      <c r="BN18814" s="3"/>
      <c r="BP18814" s="3"/>
    </row>
    <row r="18815" spans="1:68" x14ac:dyDescent="0.25">
      <c r="A18815" s="1"/>
      <c r="B18815" s="2"/>
      <c r="BJ18815" s="3"/>
      <c r="BL18815" s="3"/>
      <c r="BN18815" s="3"/>
      <c r="BP18815" s="3"/>
    </row>
    <row r="18816" spans="1:68" x14ac:dyDescent="0.25">
      <c r="A18816" s="1"/>
      <c r="B18816" s="2"/>
      <c r="BJ18816" s="3"/>
      <c r="BL18816" s="3"/>
      <c r="BN18816" s="3"/>
      <c r="BP18816" s="3"/>
    </row>
    <row r="18817" spans="1:68" x14ac:dyDescent="0.25">
      <c r="A18817" s="1"/>
      <c r="B18817" s="2"/>
      <c r="BJ18817" s="3"/>
      <c r="BL18817" s="3"/>
      <c r="BN18817" s="3"/>
      <c r="BP18817" s="3"/>
    </row>
    <row r="18818" spans="1:68" x14ac:dyDescent="0.25">
      <c r="A18818" s="1"/>
      <c r="B18818" s="2"/>
      <c r="BJ18818" s="3"/>
      <c r="BL18818" s="3"/>
      <c r="BN18818" s="3"/>
      <c r="BP18818" s="3"/>
    </row>
    <row r="18819" spans="1:68" x14ac:dyDescent="0.25">
      <c r="A18819" s="1"/>
      <c r="B18819" s="2"/>
      <c r="BJ18819" s="3"/>
      <c r="BL18819" s="3"/>
      <c r="BN18819" s="3"/>
      <c r="BP18819" s="3"/>
    </row>
    <row r="18820" spans="1:68" x14ac:dyDescent="0.25">
      <c r="A18820" s="1"/>
      <c r="B18820" s="2"/>
      <c r="BJ18820" s="3"/>
      <c r="BL18820" s="3"/>
      <c r="BN18820" s="3"/>
      <c r="BP18820" s="3"/>
    </row>
    <row r="18821" spans="1:68" x14ac:dyDescent="0.25">
      <c r="A18821" s="1"/>
      <c r="B18821" s="2"/>
      <c r="BJ18821" s="3"/>
      <c r="BL18821" s="3"/>
      <c r="BN18821" s="3"/>
      <c r="BP18821" s="3"/>
    </row>
    <row r="18822" spans="1:68" x14ac:dyDescent="0.25">
      <c r="A18822" s="1"/>
      <c r="B18822" s="2"/>
      <c r="BJ18822" s="3"/>
      <c r="BL18822" s="3"/>
      <c r="BN18822" s="3"/>
      <c r="BP18822" s="3"/>
    </row>
    <row r="18823" spans="1:68" x14ac:dyDescent="0.25">
      <c r="A18823" s="1"/>
      <c r="B18823" s="2"/>
      <c r="BJ18823" s="3"/>
      <c r="BL18823" s="3"/>
      <c r="BN18823" s="3"/>
      <c r="BP18823" s="3"/>
    </row>
    <row r="18824" spans="1:68" x14ac:dyDescent="0.25">
      <c r="A18824" s="1"/>
      <c r="B18824" s="2"/>
      <c r="BJ18824" s="3"/>
      <c r="BL18824" s="3"/>
      <c r="BN18824" s="3"/>
      <c r="BP18824" s="3"/>
    </row>
    <row r="18825" spans="1:68" x14ac:dyDescent="0.25">
      <c r="A18825" s="1"/>
      <c r="B18825" s="2"/>
      <c r="BJ18825" s="3"/>
      <c r="BL18825" s="3"/>
      <c r="BN18825" s="3"/>
      <c r="BP18825" s="3"/>
    </row>
    <row r="18826" spans="1:68" x14ac:dyDescent="0.25">
      <c r="A18826" s="1"/>
      <c r="B18826" s="2"/>
      <c r="BJ18826" s="3"/>
      <c r="BL18826" s="3"/>
      <c r="BN18826" s="3"/>
      <c r="BP18826" s="3"/>
    </row>
    <row r="18827" spans="1:68" x14ac:dyDescent="0.25">
      <c r="A18827" s="1"/>
      <c r="B18827" s="2"/>
      <c r="BJ18827" s="3"/>
      <c r="BL18827" s="3"/>
      <c r="BN18827" s="3"/>
      <c r="BP18827" s="3"/>
    </row>
    <row r="18828" spans="1:68" x14ac:dyDescent="0.25">
      <c r="A18828" s="1"/>
      <c r="B18828" s="2"/>
      <c r="BJ18828" s="3"/>
      <c r="BL18828" s="3"/>
      <c r="BN18828" s="3"/>
      <c r="BP18828" s="3"/>
    </row>
    <row r="18829" spans="1:68" x14ac:dyDescent="0.25">
      <c r="A18829" s="1"/>
      <c r="B18829" s="2"/>
      <c r="BJ18829" s="3"/>
      <c r="BL18829" s="3"/>
      <c r="BN18829" s="3"/>
      <c r="BP18829" s="3"/>
    </row>
    <row r="18830" spans="1:68" x14ac:dyDescent="0.25">
      <c r="A18830" s="1"/>
      <c r="B18830" s="2"/>
      <c r="BJ18830" s="3"/>
      <c r="BL18830" s="3"/>
      <c r="BN18830" s="3"/>
      <c r="BP18830" s="3"/>
    </row>
    <row r="18831" spans="1:68" x14ac:dyDescent="0.25">
      <c r="A18831" s="1"/>
      <c r="B18831" s="2"/>
      <c r="BJ18831" s="3"/>
      <c r="BL18831" s="3"/>
      <c r="BN18831" s="3"/>
      <c r="BP18831" s="3"/>
    </row>
    <row r="18832" spans="1:68" x14ac:dyDescent="0.25">
      <c r="A18832" s="1"/>
      <c r="B18832" s="2"/>
      <c r="BJ18832" s="3"/>
      <c r="BL18832" s="3"/>
      <c r="BN18832" s="3"/>
      <c r="BP18832" s="3"/>
    </row>
    <row r="18833" spans="1:68" x14ac:dyDescent="0.25">
      <c r="A18833" s="1"/>
      <c r="B18833" s="2"/>
      <c r="BJ18833" s="3"/>
      <c r="BL18833" s="3"/>
      <c r="BN18833" s="3"/>
      <c r="BP18833" s="3"/>
    </row>
    <row r="18834" spans="1:68" x14ac:dyDescent="0.25">
      <c r="A18834" s="1"/>
      <c r="B18834" s="2"/>
      <c r="BJ18834" s="3"/>
      <c r="BL18834" s="3"/>
      <c r="BN18834" s="3"/>
      <c r="BP18834" s="3"/>
    </row>
    <row r="18835" spans="1:68" x14ac:dyDescent="0.25">
      <c r="A18835" s="1"/>
      <c r="B18835" s="2"/>
      <c r="BJ18835" s="3"/>
      <c r="BL18835" s="3"/>
      <c r="BN18835" s="3"/>
      <c r="BP18835" s="3"/>
    </row>
    <row r="18836" spans="1:68" x14ac:dyDescent="0.25">
      <c r="A18836" s="1"/>
      <c r="B18836" s="2"/>
      <c r="BJ18836" s="3"/>
      <c r="BL18836" s="3"/>
      <c r="BN18836" s="3"/>
      <c r="BP18836" s="3"/>
    </row>
    <row r="18837" spans="1:68" x14ac:dyDescent="0.25">
      <c r="A18837" s="1"/>
      <c r="B18837" s="2"/>
      <c r="BJ18837" s="3"/>
      <c r="BL18837" s="3"/>
      <c r="BN18837" s="3"/>
      <c r="BP18837" s="3"/>
    </row>
    <row r="18838" spans="1:68" x14ac:dyDescent="0.25">
      <c r="A18838" s="1"/>
      <c r="B18838" s="2"/>
      <c r="BJ18838" s="3"/>
      <c r="BL18838" s="3"/>
      <c r="BN18838" s="3"/>
      <c r="BP18838" s="3"/>
    </row>
    <row r="18839" spans="1:68" x14ac:dyDescent="0.25">
      <c r="A18839" s="1"/>
      <c r="B18839" s="2"/>
      <c r="BJ18839" s="3"/>
      <c r="BL18839" s="3"/>
      <c r="BN18839" s="3"/>
      <c r="BP18839" s="3"/>
    </row>
    <row r="18840" spans="1:68" x14ac:dyDescent="0.25">
      <c r="A18840" s="1"/>
      <c r="B18840" s="2"/>
      <c r="BJ18840" s="3"/>
      <c r="BL18840" s="3"/>
      <c r="BN18840" s="3"/>
      <c r="BP18840" s="3"/>
    </row>
    <row r="18841" spans="1:68" x14ac:dyDescent="0.25">
      <c r="A18841" s="1"/>
      <c r="B18841" s="2"/>
      <c r="BJ18841" s="3"/>
      <c r="BL18841" s="3"/>
      <c r="BN18841" s="3"/>
      <c r="BP18841" s="3"/>
    </row>
    <row r="18842" spans="1:68" x14ac:dyDescent="0.25">
      <c r="A18842" s="1"/>
      <c r="B18842" s="2"/>
      <c r="BJ18842" s="3"/>
      <c r="BL18842" s="3"/>
      <c r="BN18842" s="3"/>
      <c r="BP18842" s="3"/>
    </row>
    <row r="18843" spans="1:68" x14ac:dyDescent="0.25">
      <c r="A18843" s="1"/>
      <c r="B18843" s="2"/>
      <c r="BJ18843" s="3"/>
      <c r="BL18843" s="3"/>
      <c r="BN18843" s="3"/>
      <c r="BP18843" s="3"/>
    </row>
    <row r="18844" spans="1:68" x14ac:dyDescent="0.25">
      <c r="A18844" s="1"/>
      <c r="B18844" s="2"/>
      <c r="BJ18844" s="3"/>
      <c r="BL18844" s="3"/>
      <c r="BN18844" s="3"/>
      <c r="BP18844" s="3"/>
    </row>
    <row r="18845" spans="1:68" x14ac:dyDescent="0.25">
      <c r="A18845" s="1"/>
      <c r="B18845" s="2"/>
      <c r="BJ18845" s="3"/>
      <c r="BL18845" s="3"/>
      <c r="BN18845" s="3"/>
      <c r="BP18845" s="3"/>
    </row>
    <row r="18846" spans="1:68" x14ac:dyDescent="0.25">
      <c r="A18846" s="1"/>
      <c r="B18846" s="2"/>
      <c r="BJ18846" s="3"/>
      <c r="BL18846" s="3"/>
      <c r="BN18846" s="3"/>
      <c r="BP18846" s="3"/>
    </row>
    <row r="18847" spans="1:68" x14ac:dyDescent="0.25">
      <c r="A18847" s="1"/>
      <c r="B18847" s="2"/>
      <c r="BJ18847" s="3"/>
      <c r="BL18847" s="3"/>
      <c r="BN18847" s="3"/>
      <c r="BP18847" s="3"/>
    </row>
    <row r="18848" spans="1:68" x14ac:dyDescent="0.25">
      <c r="A18848" s="1"/>
      <c r="B18848" s="2"/>
      <c r="BJ18848" s="3"/>
      <c r="BL18848" s="3"/>
      <c r="BN18848" s="3"/>
      <c r="BP18848" s="3"/>
    </row>
    <row r="18849" spans="1:68" x14ac:dyDescent="0.25">
      <c r="A18849" s="1"/>
      <c r="B18849" s="2"/>
      <c r="BJ18849" s="3"/>
      <c r="BL18849" s="3"/>
      <c r="BN18849" s="3"/>
      <c r="BP18849" s="3"/>
    </row>
    <row r="18850" spans="1:68" x14ac:dyDescent="0.25">
      <c r="A18850" s="1"/>
      <c r="B18850" s="2"/>
      <c r="BJ18850" s="3"/>
      <c r="BL18850" s="3"/>
      <c r="BN18850" s="3"/>
      <c r="BP18850" s="3"/>
    </row>
    <row r="18851" spans="1:68" x14ac:dyDescent="0.25">
      <c r="A18851" s="1"/>
      <c r="B18851" s="2"/>
      <c r="BJ18851" s="3"/>
      <c r="BL18851" s="3"/>
      <c r="BN18851" s="3"/>
      <c r="BP18851" s="3"/>
    </row>
    <row r="18852" spans="1:68" x14ac:dyDescent="0.25">
      <c r="A18852" s="1"/>
      <c r="B18852" s="2"/>
      <c r="BJ18852" s="3"/>
      <c r="BL18852" s="3"/>
      <c r="BN18852" s="3"/>
      <c r="BP18852" s="3"/>
    </row>
    <row r="18853" spans="1:68" x14ac:dyDescent="0.25">
      <c r="A18853" s="1"/>
      <c r="B18853" s="2"/>
      <c r="BJ18853" s="3"/>
      <c r="BL18853" s="3"/>
      <c r="BN18853" s="3"/>
      <c r="BP18853" s="3"/>
    </row>
    <row r="18854" spans="1:68" x14ac:dyDescent="0.25">
      <c r="A18854" s="1"/>
      <c r="B18854" s="2"/>
      <c r="BJ18854" s="3"/>
      <c r="BL18854" s="3"/>
      <c r="BN18854" s="3"/>
      <c r="BP18854" s="3"/>
    </row>
    <row r="18855" spans="1:68" x14ac:dyDescent="0.25">
      <c r="A18855" s="1"/>
      <c r="B18855" s="2"/>
      <c r="BJ18855" s="3"/>
      <c r="BL18855" s="3"/>
      <c r="BN18855" s="3"/>
      <c r="BP18855" s="3"/>
    </row>
    <row r="18856" spans="1:68" x14ac:dyDescent="0.25">
      <c r="A18856" s="1"/>
      <c r="B18856" s="2"/>
      <c r="BJ18856" s="3"/>
      <c r="BL18856" s="3"/>
      <c r="BN18856" s="3"/>
      <c r="BP18856" s="3"/>
    </row>
    <row r="18857" spans="1:68" x14ac:dyDescent="0.25">
      <c r="A18857" s="1"/>
      <c r="B18857" s="2"/>
      <c r="BJ18857" s="3"/>
      <c r="BL18857" s="3"/>
      <c r="BN18857" s="3"/>
      <c r="BP18857" s="3"/>
    </row>
    <row r="18858" spans="1:68" x14ac:dyDescent="0.25">
      <c r="A18858" s="1"/>
      <c r="B18858" s="2"/>
      <c r="BJ18858" s="3"/>
      <c r="BL18858" s="3"/>
      <c r="BN18858" s="3"/>
      <c r="BP18858" s="3"/>
    </row>
    <row r="18859" spans="1:68" x14ac:dyDescent="0.25">
      <c r="A18859" s="1"/>
      <c r="B18859" s="2"/>
      <c r="BJ18859" s="3"/>
      <c r="BL18859" s="3"/>
      <c r="BN18859" s="3"/>
      <c r="BP18859" s="3"/>
    </row>
    <row r="18860" spans="1:68" x14ac:dyDescent="0.25">
      <c r="A18860" s="1"/>
      <c r="B18860" s="2"/>
      <c r="BJ18860" s="3"/>
      <c r="BL18860" s="3"/>
      <c r="BN18860" s="3"/>
      <c r="BP18860" s="3"/>
    </row>
    <row r="18861" spans="1:68" x14ac:dyDescent="0.25">
      <c r="A18861" s="1"/>
      <c r="B18861" s="2"/>
      <c r="BJ18861" s="3"/>
      <c r="BL18861" s="3"/>
      <c r="BN18861" s="3"/>
      <c r="BP18861" s="3"/>
    </row>
    <row r="18862" spans="1:68" x14ac:dyDescent="0.25">
      <c r="A18862" s="1"/>
      <c r="B18862" s="2"/>
      <c r="BJ18862" s="3"/>
      <c r="BL18862" s="3"/>
      <c r="BN18862" s="3"/>
      <c r="BP18862" s="3"/>
    </row>
    <row r="18863" spans="1:68" x14ac:dyDescent="0.25">
      <c r="A18863" s="1"/>
      <c r="B18863" s="2"/>
      <c r="BJ18863" s="3"/>
      <c r="BL18863" s="3"/>
      <c r="BN18863" s="3"/>
      <c r="BP18863" s="3"/>
    </row>
    <row r="18864" spans="1:68" x14ac:dyDescent="0.25">
      <c r="A18864" s="1"/>
      <c r="B18864" s="2"/>
      <c r="BJ18864" s="3"/>
      <c r="BL18864" s="3"/>
      <c r="BN18864" s="3"/>
      <c r="BP18864" s="3"/>
    </row>
    <row r="18865" spans="1:68" x14ac:dyDescent="0.25">
      <c r="A18865" s="1"/>
      <c r="B18865" s="2"/>
      <c r="BJ18865" s="3"/>
      <c r="BL18865" s="3"/>
      <c r="BN18865" s="3"/>
      <c r="BP18865" s="3"/>
    </row>
    <row r="18866" spans="1:68" x14ac:dyDescent="0.25">
      <c r="A18866" s="1"/>
      <c r="B18866" s="2"/>
      <c r="BJ18866" s="3"/>
      <c r="BL18866" s="3"/>
      <c r="BN18866" s="3"/>
      <c r="BP18866" s="3"/>
    </row>
    <row r="18867" spans="1:68" x14ac:dyDescent="0.25">
      <c r="A18867" s="1"/>
      <c r="B18867" s="2"/>
      <c r="BJ18867" s="3"/>
      <c r="BL18867" s="3"/>
      <c r="BN18867" s="3"/>
      <c r="BP18867" s="3"/>
    </row>
    <row r="18868" spans="1:68" x14ac:dyDescent="0.25">
      <c r="A18868" s="1"/>
      <c r="B18868" s="2"/>
      <c r="BJ18868" s="3"/>
      <c r="BL18868" s="3"/>
      <c r="BN18868" s="3"/>
      <c r="BP18868" s="3"/>
    </row>
    <row r="18869" spans="1:68" x14ac:dyDescent="0.25">
      <c r="A18869" s="1"/>
      <c r="B18869" s="2"/>
      <c r="BJ18869" s="3"/>
      <c r="BL18869" s="3"/>
      <c r="BN18869" s="3"/>
      <c r="BP18869" s="3"/>
    </row>
    <row r="18870" spans="1:68" x14ac:dyDescent="0.25">
      <c r="A18870" s="1"/>
      <c r="B18870" s="2"/>
      <c r="BJ18870" s="3"/>
      <c r="BL18870" s="3"/>
      <c r="BN18870" s="3"/>
      <c r="BP18870" s="3"/>
    </row>
    <row r="18871" spans="1:68" x14ac:dyDescent="0.25">
      <c r="A18871" s="1"/>
      <c r="B18871" s="2"/>
      <c r="BJ18871" s="3"/>
      <c r="BL18871" s="3"/>
      <c r="BN18871" s="3"/>
      <c r="BP18871" s="3"/>
    </row>
    <row r="18872" spans="1:68" x14ac:dyDescent="0.25">
      <c r="A18872" s="1"/>
      <c r="B18872" s="2"/>
      <c r="BJ18872" s="3"/>
      <c r="BL18872" s="3"/>
      <c r="BN18872" s="3"/>
      <c r="BP18872" s="3"/>
    </row>
    <row r="18873" spans="1:68" x14ac:dyDescent="0.25">
      <c r="A18873" s="1"/>
      <c r="B18873" s="2"/>
      <c r="BJ18873" s="3"/>
      <c r="BL18873" s="3"/>
      <c r="BN18873" s="3"/>
      <c r="BP18873" s="3"/>
    </row>
    <row r="18874" spans="1:68" x14ac:dyDescent="0.25">
      <c r="A18874" s="1"/>
      <c r="B18874" s="2"/>
      <c r="BJ18874" s="3"/>
      <c r="BL18874" s="3"/>
      <c r="BN18874" s="3"/>
      <c r="BP18874" s="3"/>
    </row>
    <row r="18875" spans="1:68" x14ac:dyDescent="0.25">
      <c r="A18875" s="1"/>
      <c r="B18875" s="2"/>
      <c r="BJ18875" s="3"/>
      <c r="BL18875" s="3"/>
      <c r="BN18875" s="3"/>
      <c r="BP18875" s="3"/>
    </row>
    <row r="18876" spans="1:68" x14ac:dyDescent="0.25">
      <c r="A18876" s="1"/>
      <c r="B18876" s="2"/>
      <c r="BJ18876" s="3"/>
      <c r="BL18876" s="3"/>
      <c r="BN18876" s="3"/>
      <c r="BP18876" s="3"/>
    </row>
    <row r="18877" spans="1:68" x14ac:dyDescent="0.25">
      <c r="A18877" s="1"/>
      <c r="B18877" s="2"/>
      <c r="BJ18877" s="3"/>
      <c r="BL18877" s="3"/>
      <c r="BN18877" s="3"/>
      <c r="BP18877" s="3"/>
    </row>
    <row r="18878" spans="1:68" x14ac:dyDescent="0.25">
      <c r="A18878" s="1"/>
      <c r="B18878" s="2"/>
      <c r="BJ18878" s="3"/>
      <c r="BL18878" s="3"/>
      <c r="BN18878" s="3"/>
      <c r="BP18878" s="3"/>
    </row>
    <row r="18879" spans="1:68" x14ac:dyDescent="0.25">
      <c r="A18879" s="1"/>
      <c r="B18879" s="2"/>
      <c r="BJ18879" s="3"/>
      <c r="BL18879" s="3"/>
      <c r="BN18879" s="3"/>
      <c r="BP18879" s="3"/>
    </row>
    <row r="18880" spans="1:68" x14ac:dyDescent="0.25">
      <c r="A18880" s="1"/>
      <c r="B18880" s="2"/>
      <c r="BJ18880" s="3"/>
      <c r="BL18880" s="3"/>
      <c r="BN18880" s="3"/>
      <c r="BP18880" s="3"/>
    </row>
    <row r="18881" spans="1:68" x14ac:dyDescent="0.25">
      <c r="A18881" s="1"/>
      <c r="B18881" s="2"/>
      <c r="BJ18881" s="3"/>
      <c r="BL18881" s="3"/>
      <c r="BN18881" s="3"/>
      <c r="BP18881" s="3"/>
    </row>
    <row r="18882" spans="1:68" x14ac:dyDescent="0.25">
      <c r="A18882" s="1"/>
      <c r="B18882" s="2"/>
      <c r="BJ18882" s="3"/>
      <c r="BL18882" s="3"/>
      <c r="BN18882" s="3"/>
      <c r="BP18882" s="3"/>
    </row>
    <row r="18883" spans="1:68" x14ac:dyDescent="0.25">
      <c r="A18883" s="1"/>
      <c r="B18883" s="2"/>
      <c r="BJ18883" s="3"/>
      <c r="BL18883" s="3"/>
      <c r="BN18883" s="3"/>
      <c r="BP18883" s="3"/>
    </row>
    <row r="18884" spans="1:68" x14ac:dyDescent="0.25">
      <c r="A18884" s="1"/>
      <c r="B18884" s="2"/>
      <c r="BJ18884" s="3"/>
      <c r="BL18884" s="3"/>
      <c r="BN18884" s="3"/>
      <c r="BP18884" s="3"/>
    </row>
    <row r="18885" spans="1:68" x14ac:dyDescent="0.25">
      <c r="A18885" s="1"/>
      <c r="B18885" s="2"/>
      <c r="BJ18885" s="3"/>
      <c r="BL18885" s="3"/>
      <c r="BN18885" s="3"/>
      <c r="BP18885" s="3"/>
    </row>
    <row r="18886" spans="1:68" x14ac:dyDescent="0.25">
      <c r="A18886" s="1"/>
      <c r="B18886" s="2"/>
      <c r="BJ18886" s="3"/>
      <c r="BL18886" s="3"/>
      <c r="BN18886" s="3"/>
      <c r="BP18886" s="3"/>
    </row>
    <row r="18887" spans="1:68" x14ac:dyDescent="0.25">
      <c r="A18887" s="1"/>
      <c r="B18887" s="2"/>
      <c r="BJ18887" s="3"/>
      <c r="BL18887" s="3"/>
      <c r="BN18887" s="3"/>
      <c r="BP18887" s="3"/>
    </row>
    <row r="18888" spans="1:68" x14ac:dyDescent="0.25">
      <c r="A18888" s="1"/>
      <c r="B18888" s="2"/>
      <c r="BJ18888" s="3"/>
      <c r="BL18888" s="3"/>
      <c r="BN18888" s="3"/>
      <c r="BP18888" s="3"/>
    </row>
    <row r="18889" spans="1:68" x14ac:dyDescent="0.25">
      <c r="A18889" s="1"/>
      <c r="B18889" s="2"/>
      <c r="BJ18889" s="3"/>
      <c r="BL18889" s="3"/>
      <c r="BN18889" s="3"/>
      <c r="BP18889" s="3"/>
    </row>
    <row r="18890" spans="1:68" x14ac:dyDescent="0.25">
      <c r="A18890" s="1"/>
      <c r="B18890" s="2"/>
      <c r="BJ18890" s="3"/>
      <c r="BL18890" s="3"/>
      <c r="BN18890" s="3"/>
      <c r="BP18890" s="3"/>
    </row>
    <row r="18891" spans="1:68" x14ac:dyDescent="0.25">
      <c r="A18891" s="1"/>
      <c r="B18891" s="2"/>
      <c r="BJ18891" s="3"/>
      <c r="BL18891" s="3"/>
      <c r="BN18891" s="3"/>
      <c r="BP18891" s="3"/>
    </row>
    <row r="18892" spans="1:68" x14ac:dyDescent="0.25">
      <c r="A18892" s="1"/>
      <c r="B18892" s="2"/>
      <c r="BJ18892" s="3"/>
      <c r="BL18892" s="3"/>
      <c r="BN18892" s="3"/>
      <c r="BP18892" s="3"/>
    </row>
    <row r="18893" spans="1:68" x14ac:dyDescent="0.25">
      <c r="A18893" s="1"/>
      <c r="B18893" s="2"/>
      <c r="BJ18893" s="3"/>
      <c r="BL18893" s="3"/>
      <c r="BN18893" s="3"/>
      <c r="BP18893" s="3"/>
    </row>
    <row r="18894" spans="1:68" x14ac:dyDescent="0.25">
      <c r="A18894" s="1"/>
      <c r="B18894" s="2"/>
      <c r="BJ18894" s="3"/>
      <c r="BL18894" s="3"/>
      <c r="BN18894" s="3"/>
      <c r="BP18894" s="3"/>
    </row>
    <row r="18895" spans="1:68" x14ac:dyDescent="0.25">
      <c r="A18895" s="1"/>
      <c r="B18895" s="2"/>
      <c r="BJ18895" s="3"/>
      <c r="BL18895" s="3"/>
      <c r="BN18895" s="3"/>
      <c r="BP18895" s="3"/>
    </row>
    <row r="18896" spans="1:68" x14ac:dyDescent="0.25">
      <c r="A18896" s="1"/>
      <c r="B18896" s="2"/>
      <c r="BJ18896" s="3"/>
      <c r="BL18896" s="3"/>
      <c r="BN18896" s="3"/>
      <c r="BP18896" s="3"/>
    </row>
    <row r="18897" spans="1:68" x14ac:dyDescent="0.25">
      <c r="A18897" s="1"/>
      <c r="B18897" s="2"/>
      <c r="BJ18897" s="3"/>
      <c r="BL18897" s="3"/>
      <c r="BN18897" s="3"/>
      <c r="BP18897" s="3"/>
    </row>
    <row r="18898" spans="1:68" x14ac:dyDescent="0.25">
      <c r="A18898" s="1"/>
      <c r="B18898" s="2"/>
      <c r="BJ18898" s="3"/>
      <c r="BL18898" s="3"/>
      <c r="BN18898" s="3"/>
      <c r="BP18898" s="3"/>
    </row>
    <row r="18899" spans="1:68" x14ac:dyDescent="0.25">
      <c r="A18899" s="1"/>
      <c r="B18899" s="2"/>
      <c r="BJ18899" s="3"/>
      <c r="BL18899" s="3"/>
      <c r="BN18899" s="3"/>
      <c r="BP18899" s="3"/>
    </row>
    <row r="18900" spans="1:68" x14ac:dyDescent="0.25">
      <c r="A18900" s="1"/>
      <c r="B18900" s="2"/>
      <c r="BJ18900" s="3"/>
      <c r="BL18900" s="3"/>
      <c r="BN18900" s="3"/>
      <c r="BP18900" s="3"/>
    </row>
    <row r="18901" spans="1:68" x14ac:dyDescent="0.25">
      <c r="A18901" s="1"/>
      <c r="B18901" s="2"/>
      <c r="BJ18901" s="3"/>
      <c r="BL18901" s="3"/>
      <c r="BN18901" s="3"/>
      <c r="BP18901" s="3"/>
    </row>
    <row r="18902" spans="1:68" x14ac:dyDescent="0.25">
      <c r="A18902" s="1"/>
      <c r="B18902" s="2"/>
      <c r="BJ18902" s="3"/>
      <c r="BL18902" s="3"/>
      <c r="BN18902" s="3"/>
      <c r="BP18902" s="3"/>
    </row>
    <row r="18903" spans="1:68" x14ac:dyDescent="0.25">
      <c r="A18903" s="1"/>
      <c r="B18903" s="2"/>
      <c r="BJ18903" s="3"/>
      <c r="BL18903" s="3"/>
      <c r="BN18903" s="3"/>
      <c r="BP18903" s="3"/>
    </row>
    <row r="18904" spans="1:68" x14ac:dyDescent="0.25">
      <c r="A18904" s="1"/>
      <c r="B18904" s="2"/>
      <c r="BJ18904" s="3"/>
      <c r="BL18904" s="3"/>
      <c r="BN18904" s="3"/>
      <c r="BP18904" s="3"/>
    </row>
    <row r="18905" spans="1:68" x14ac:dyDescent="0.25">
      <c r="A18905" s="1"/>
      <c r="B18905" s="2"/>
      <c r="BJ18905" s="3"/>
      <c r="BL18905" s="3"/>
      <c r="BN18905" s="3"/>
      <c r="BP18905" s="3"/>
    </row>
    <row r="18906" spans="1:68" x14ac:dyDescent="0.25">
      <c r="A18906" s="1"/>
      <c r="B18906" s="2"/>
      <c r="BJ18906" s="3"/>
      <c r="BL18906" s="3"/>
      <c r="BN18906" s="3"/>
      <c r="BP18906" s="3"/>
    </row>
    <row r="18907" spans="1:68" x14ac:dyDescent="0.25">
      <c r="A18907" s="1"/>
      <c r="B18907" s="2"/>
      <c r="BJ18907" s="3"/>
      <c r="BL18907" s="3"/>
      <c r="BN18907" s="3"/>
      <c r="BP18907" s="3"/>
    </row>
    <row r="18908" spans="1:68" x14ac:dyDescent="0.25">
      <c r="A18908" s="1"/>
      <c r="B18908" s="2"/>
      <c r="BJ18908" s="3"/>
      <c r="BL18908" s="3"/>
      <c r="BN18908" s="3"/>
      <c r="BP18908" s="3"/>
    </row>
    <row r="18909" spans="1:68" x14ac:dyDescent="0.25">
      <c r="A18909" s="1"/>
      <c r="B18909" s="2"/>
      <c r="BJ18909" s="3"/>
      <c r="BL18909" s="3"/>
      <c r="BN18909" s="3"/>
      <c r="BP18909" s="3"/>
    </row>
    <row r="18910" spans="1:68" x14ac:dyDescent="0.25">
      <c r="A18910" s="1"/>
      <c r="B18910" s="2"/>
      <c r="BJ18910" s="3"/>
      <c r="BL18910" s="3"/>
      <c r="BN18910" s="3"/>
      <c r="BP18910" s="3"/>
    </row>
    <row r="18911" spans="1:68" x14ac:dyDescent="0.25">
      <c r="A18911" s="1"/>
      <c r="B18911" s="2"/>
      <c r="BJ18911" s="3"/>
      <c r="BL18911" s="3"/>
      <c r="BN18911" s="3"/>
      <c r="BP18911" s="3"/>
    </row>
    <row r="18912" spans="1:68" x14ac:dyDescent="0.25">
      <c r="A18912" s="1"/>
      <c r="B18912" s="2"/>
      <c r="BJ18912" s="3"/>
      <c r="BL18912" s="3"/>
      <c r="BN18912" s="3"/>
      <c r="BP18912" s="3"/>
    </row>
    <row r="18913" spans="1:68" x14ac:dyDescent="0.25">
      <c r="A18913" s="1"/>
      <c r="B18913" s="2"/>
      <c r="BJ18913" s="3"/>
      <c r="BL18913" s="3"/>
      <c r="BN18913" s="3"/>
      <c r="BP18913" s="3"/>
    </row>
    <row r="18914" spans="1:68" x14ac:dyDescent="0.25">
      <c r="A18914" s="1"/>
      <c r="B18914" s="2"/>
      <c r="BJ18914" s="3"/>
      <c r="BL18914" s="3"/>
      <c r="BN18914" s="3"/>
      <c r="BP18914" s="3"/>
    </row>
    <row r="18915" spans="1:68" x14ac:dyDescent="0.25">
      <c r="A18915" s="1"/>
      <c r="B18915" s="2"/>
      <c r="BJ18915" s="3"/>
      <c r="BL18915" s="3"/>
      <c r="BN18915" s="3"/>
      <c r="BP18915" s="3"/>
    </row>
    <row r="18916" spans="1:68" x14ac:dyDescent="0.25">
      <c r="A18916" s="1"/>
      <c r="B18916" s="2"/>
      <c r="BJ18916" s="3"/>
      <c r="BL18916" s="3"/>
      <c r="BN18916" s="3"/>
      <c r="BP18916" s="3"/>
    </row>
    <row r="18917" spans="1:68" x14ac:dyDescent="0.25">
      <c r="A18917" s="1"/>
      <c r="B18917" s="2"/>
      <c r="BJ18917" s="3"/>
      <c r="BL18917" s="3"/>
      <c r="BN18917" s="3"/>
      <c r="BP18917" s="3"/>
    </row>
    <row r="18918" spans="1:68" x14ac:dyDescent="0.25">
      <c r="A18918" s="1"/>
      <c r="B18918" s="2"/>
      <c r="BJ18918" s="3"/>
      <c r="BL18918" s="3"/>
      <c r="BN18918" s="3"/>
      <c r="BP18918" s="3"/>
    </row>
    <row r="18919" spans="1:68" x14ac:dyDescent="0.25">
      <c r="A18919" s="1"/>
      <c r="B18919" s="2"/>
      <c r="BJ18919" s="3"/>
      <c r="BL18919" s="3"/>
      <c r="BN18919" s="3"/>
      <c r="BP18919" s="3"/>
    </row>
    <row r="18920" spans="1:68" x14ac:dyDescent="0.25">
      <c r="A18920" s="1"/>
      <c r="B18920" s="2"/>
      <c r="BJ18920" s="3"/>
      <c r="BL18920" s="3"/>
      <c r="BN18920" s="3"/>
      <c r="BP18920" s="3"/>
    </row>
    <row r="18921" spans="1:68" x14ac:dyDescent="0.25">
      <c r="A18921" s="1"/>
      <c r="B18921" s="2"/>
      <c r="BJ18921" s="3"/>
      <c r="BL18921" s="3"/>
      <c r="BN18921" s="3"/>
      <c r="BP18921" s="3"/>
    </row>
    <row r="18922" spans="1:68" x14ac:dyDescent="0.25">
      <c r="A18922" s="1"/>
      <c r="B18922" s="2"/>
      <c r="BJ18922" s="3"/>
      <c r="BL18922" s="3"/>
      <c r="BN18922" s="3"/>
      <c r="BP18922" s="3"/>
    </row>
    <row r="18923" spans="1:68" x14ac:dyDescent="0.25">
      <c r="A18923" s="1"/>
      <c r="B18923" s="2"/>
      <c r="BJ18923" s="3"/>
      <c r="BL18923" s="3"/>
      <c r="BN18923" s="3"/>
      <c r="BP18923" s="3"/>
    </row>
    <row r="18924" spans="1:68" x14ac:dyDescent="0.25">
      <c r="A18924" s="1"/>
      <c r="B18924" s="2"/>
      <c r="BJ18924" s="3"/>
      <c r="BL18924" s="3"/>
      <c r="BN18924" s="3"/>
      <c r="BP18924" s="3"/>
    </row>
    <row r="18925" spans="1:68" x14ac:dyDescent="0.25">
      <c r="A18925" s="1"/>
      <c r="B18925" s="2"/>
      <c r="BJ18925" s="3"/>
      <c r="BL18925" s="3"/>
      <c r="BN18925" s="3"/>
      <c r="BP18925" s="3"/>
    </row>
    <row r="18926" spans="1:68" x14ac:dyDescent="0.25">
      <c r="A18926" s="1"/>
      <c r="B18926" s="2"/>
      <c r="BJ18926" s="3"/>
      <c r="BL18926" s="3"/>
      <c r="BN18926" s="3"/>
      <c r="BP18926" s="3"/>
    </row>
    <row r="18927" spans="1:68" x14ac:dyDescent="0.25">
      <c r="A18927" s="1"/>
      <c r="B18927" s="2"/>
      <c r="BJ18927" s="3"/>
      <c r="BL18927" s="3"/>
      <c r="BN18927" s="3"/>
      <c r="BP18927" s="3"/>
    </row>
    <row r="18928" spans="1:68" x14ac:dyDescent="0.25">
      <c r="A18928" s="1"/>
      <c r="B18928" s="2"/>
      <c r="BJ18928" s="3"/>
      <c r="BL18928" s="3"/>
      <c r="BN18928" s="3"/>
      <c r="BP18928" s="3"/>
    </row>
    <row r="18929" spans="1:68" x14ac:dyDescent="0.25">
      <c r="A18929" s="1"/>
      <c r="B18929" s="2"/>
      <c r="BJ18929" s="3"/>
      <c r="BL18929" s="3"/>
      <c r="BN18929" s="3"/>
      <c r="BP18929" s="3"/>
    </row>
    <row r="18930" spans="1:68" x14ac:dyDescent="0.25">
      <c r="A18930" s="1"/>
      <c r="B18930" s="2"/>
      <c r="BJ18930" s="3"/>
      <c r="BL18930" s="3"/>
      <c r="BN18930" s="3"/>
      <c r="BP18930" s="3"/>
    </row>
    <row r="18931" spans="1:68" x14ac:dyDescent="0.25">
      <c r="A18931" s="1"/>
      <c r="B18931" s="2"/>
      <c r="BJ18931" s="3"/>
      <c r="BL18931" s="3"/>
      <c r="BN18931" s="3"/>
      <c r="BP18931" s="3"/>
    </row>
    <row r="18932" spans="1:68" x14ac:dyDescent="0.25">
      <c r="A18932" s="1"/>
      <c r="B18932" s="2"/>
      <c r="BJ18932" s="3"/>
      <c r="BL18932" s="3"/>
      <c r="BN18932" s="3"/>
      <c r="BP18932" s="3"/>
    </row>
    <row r="18933" spans="1:68" x14ac:dyDescent="0.25">
      <c r="A18933" s="1"/>
      <c r="B18933" s="2"/>
      <c r="BJ18933" s="3"/>
      <c r="BL18933" s="3"/>
      <c r="BN18933" s="3"/>
      <c r="BP18933" s="3"/>
    </row>
    <row r="18934" spans="1:68" x14ac:dyDescent="0.25">
      <c r="A18934" s="1"/>
      <c r="B18934" s="2"/>
      <c r="BJ18934" s="3"/>
      <c r="BL18934" s="3"/>
      <c r="BN18934" s="3"/>
      <c r="BP18934" s="3"/>
    </row>
    <row r="18935" spans="1:68" x14ac:dyDescent="0.25">
      <c r="A18935" s="1"/>
      <c r="B18935" s="2"/>
      <c r="BJ18935" s="3"/>
      <c r="BL18935" s="3"/>
      <c r="BN18935" s="3"/>
      <c r="BP18935" s="3"/>
    </row>
    <row r="18936" spans="1:68" x14ac:dyDescent="0.25">
      <c r="A18936" s="1"/>
      <c r="B18936" s="2"/>
      <c r="BJ18936" s="3"/>
      <c r="BL18936" s="3"/>
      <c r="BN18936" s="3"/>
      <c r="BP18936" s="3"/>
    </row>
    <row r="18937" spans="1:68" x14ac:dyDescent="0.25">
      <c r="A18937" s="1"/>
      <c r="B18937" s="2"/>
      <c r="BJ18937" s="3"/>
      <c r="BL18937" s="3"/>
      <c r="BN18937" s="3"/>
      <c r="BP18937" s="3"/>
    </row>
    <row r="18938" spans="1:68" x14ac:dyDescent="0.25">
      <c r="A18938" s="1"/>
      <c r="B18938" s="2"/>
      <c r="BJ18938" s="3"/>
      <c r="BL18938" s="3"/>
      <c r="BN18938" s="3"/>
      <c r="BP18938" s="3"/>
    </row>
    <row r="18939" spans="1:68" x14ac:dyDescent="0.25">
      <c r="A18939" s="1"/>
      <c r="B18939" s="2"/>
      <c r="BJ18939" s="3"/>
      <c r="BL18939" s="3"/>
      <c r="BN18939" s="3"/>
      <c r="BP18939" s="3"/>
    </row>
    <row r="18940" spans="1:68" x14ac:dyDescent="0.25">
      <c r="A18940" s="1"/>
      <c r="B18940" s="2"/>
      <c r="BJ18940" s="3"/>
      <c r="BL18940" s="3"/>
      <c r="BN18940" s="3"/>
      <c r="BP18940" s="3"/>
    </row>
    <row r="18941" spans="1:68" x14ac:dyDescent="0.25">
      <c r="A18941" s="1"/>
      <c r="B18941" s="2"/>
      <c r="BJ18941" s="3"/>
      <c r="BL18941" s="3"/>
      <c r="BN18941" s="3"/>
      <c r="BP18941" s="3"/>
    </row>
    <row r="18942" spans="1:68" x14ac:dyDescent="0.25">
      <c r="A18942" s="1"/>
      <c r="B18942" s="2"/>
      <c r="BJ18942" s="3"/>
      <c r="BL18942" s="3"/>
      <c r="BN18942" s="3"/>
      <c r="BP18942" s="3"/>
    </row>
    <row r="18943" spans="1:68" x14ac:dyDescent="0.25">
      <c r="A18943" s="1"/>
      <c r="B18943" s="2"/>
      <c r="BJ18943" s="3"/>
      <c r="BL18943" s="3"/>
      <c r="BN18943" s="3"/>
      <c r="BP18943" s="3"/>
    </row>
    <row r="18944" spans="1:68" x14ac:dyDescent="0.25">
      <c r="A18944" s="1"/>
      <c r="B18944" s="2"/>
      <c r="BJ18944" s="3"/>
      <c r="BL18944" s="3"/>
      <c r="BN18944" s="3"/>
      <c r="BP18944" s="3"/>
    </row>
    <row r="18945" spans="1:68" x14ac:dyDescent="0.25">
      <c r="A18945" s="1"/>
      <c r="B18945" s="2"/>
      <c r="BJ18945" s="3"/>
      <c r="BL18945" s="3"/>
      <c r="BN18945" s="3"/>
      <c r="BP18945" s="3"/>
    </row>
    <row r="18946" spans="1:68" x14ac:dyDescent="0.25">
      <c r="A18946" s="1"/>
      <c r="B18946" s="2"/>
      <c r="BJ18946" s="3"/>
      <c r="BL18946" s="3"/>
      <c r="BN18946" s="3"/>
      <c r="BP18946" s="3"/>
    </row>
    <row r="18947" spans="1:68" x14ac:dyDescent="0.25">
      <c r="A18947" s="1"/>
      <c r="B18947" s="2"/>
      <c r="BJ18947" s="3"/>
      <c r="BL18947" s="3"/>
      <c r="BN18947" s="3"/>
      <c r="BP18947" s="3"/>
    </row>
    <row r="18948" spans="1:68" x14ac:dyDescent="0.25">
      <c r="A18948" s="1"/>
      <c r="B18948" s="2"/>
      <c r="BJ18948" s="3"/>
      <c r="BL18948" s="3"/>
      <c r="BN18948" s="3"/>
      <c r="BP18948" s="3"/>
    </row>
    <row r="18949" spans="1:68" x14ac:dyDescent="0.25">
      <c r="A18949" s="1"/>
      <c r="B18949" s="2"/>
      <c r="BJ18949" s="3"/>
      <c r="BL18949" s="3"/>
      <c r="BN18949" s="3"/>
      <c r="BP18949" s="3"/>
    </row>
    <row r="18950" spans="1:68" x14ac:dyDescent="0.25">
      <c r="A18950" s="1"/>
      <c r="B18950" s="2"/>
      <c r="BJ18950" s="3"/>
      <c r="BL18950" s="3"/>
      <c r="BN18950" s="3"/>
      <c r="BP18950" s="3"/>
    </row>
    <row r="18951" spans="1:68" x14ac:dyDescent="0.25">
      <c r="A18951" s="1"/>
      <c r="B18951" s="2"/>
      <c r="BJ18951" s="3"/>
      <c r="BL18951" s="3"/>
      <c r="BN18951" s="3"/>
      <c r="BP18951" s="3"/>
    </row>
    <row r="18952" spans="1:68" x14ac:dyDescent="0.25">
      <c r="A18952" s="1"/>
      <c r="B18952" s="2"/>
      <c r="BJ18952" s="3"/>
      <c r="BL18952" s="3"/>
      <c r="BN18952" s="3"/>
      <c r="BP18952" s="3"/>
    </row>
    <row r="18953" spans="1:68" x14ac:dyDescent="0.25">
      <c r="A18953" s="1"/>
      <c r="B18953" s="2"/>
      <c r="BJ18953" s="3"/>
      <c r="BL18953" s="3"/>
      <c r="BN18953" s="3"/>
      <c r="BP18953" s="3"/>
    </row>
    <row r="18954" spans="1:68" x14ac:dyDescent="0.25">
      <c r="A18954" s="1"/>
      <c r="B18954" s="2"/>
      <c r="BJ18954" s="3"/>
      <c r="BL18954" s="3"/>
      <c r="BN18954" s="3"/>
      <c r="BP18954" s="3"/>
    </row>
    <row r="18955" spans="1:68" x14ac:dyDescent="0.25">
      <c r="A18955" s="1"/>
      <c r="B18955" s="2"/>
      <c r="BJ18955" s="3"/>
      <c r="BL18955" s="3"/>
      <c r="BN18955" s="3"/>
      <c r="BP18955" s="3"/>
    </row>
    <row r="18956" spans="1:68" x14ac:dyDescent="0.25">
      <c r="A18956" s="1"/>
      <c r="B18956" s="2"/>
      <c r="BJ18956" s="3"/>
      <c r="BL18956" s="3"/>
      <c r="BN18956" s="3"/>
      <c r="BP18956" s="3"/>
    </row>
    <row r="18957" spans="1:68" x14ac:dyDescent="0.25">
      <c r="A18957" s="1"/>
      <c r="B18957" s="2"/>
      <c r="BJ18957" s="3"/>
      <c r="BL18957" s="3"/>
      <c r="BN18957" s="3"/>
      <c r="BP18957" s="3"/>
    </row>
    <row r="18958" spans="1:68" x14ac:dyDescent="0.25">
      <c r="A18958" s="1"/>
      <c r="B18958" s="2"/>
      <c r="BJ18958" s="3"/>
      <c r="BL18958" s="3"/>
      <c r="BN18958" s="3"/>
      <c r="BP18958" s="3"/>
    </row>
    <row r="18959" spans="1:68" x14ac:dyDescent="0.25">
      <c r="A18959" s="1"/>
      <c r="B18959" s="2"/>
      <c r="BJ18959" s="3"/>
      <c r="BL18959" s="3"/>
      <c r="BN18959" s="3"/>
      <c r="BP18959" s="3"/>
    </row>
    <row r="18960" spans="1:68" x14ac:dyDescent="0.25">
      <c r="A18960" s="1"/>
      <c r="B18960" s="2"/>
      <c r="BJ18960" s="3"/>
      <c r="BL18960" s="3"/>
      <c r="BN18960" s="3"/>
      <c r="BP18960" s="3"/>
    </row>
    <row r="18961" spans="1:68" x14ac:dyDescent="0.25">
      <c r="A18961" s="1"/>
      <c r="B18961" s="2"/>
      <c r="BJ18961" s="3"/>
      <c r="BL18961" s="3"/>
      <c r="BN18961" s="3"/>
      <c r="BP18961" s="3"/>
    </row>
    <row r="18962" spans="1:68" x14ac:dyDescent="0.25">
      <c r="A18962" s="1"/>
      <c r="B18962" s="2"/>
      <c r="BJ18962" s="3"/>
      <c r="BL18962" s="3"/>
      <c r="BN18962" s="3"/>
      <c r="BP18962" s="3"/>
    </row>
    <row r="18963" spans="1:68" x14ac:dyDescent="0.25">
      <c r="A18963" s="1"/>
      <c r="B18963" s="2"/>
      <c r="BJ18963" s="3"/>
      <c r="BL18963" s="3"/>
      <c r="BN18963" s="3"/>
      <c r="BP18963" s="3"/>
    </row>
    <row r="18964" spans="1:68" x14ac:dyDescent="0.25">
      <c r="A18964" s="1"/>
      <c r="B18964" s="2"/>
      <c r="BJ18964" s="3"/>
      <c r="BL18964" s="3"/>
      <c r="BN18964" s="3"/>
      <c r="BP18964" s="3"/>
    </row>
    <row r="18965" spans="1:68" x14ac:dyDescent="0.25">
      <c r="A18965" s="1"/>
      <c r="B18965" s="2"/>
      <c r="BJ18965" s="3"/>
      <c r="BL18965" s="3"/>
      <c r="BN18965" s="3"/>
      <c r="BP18965" s="3"/>
    </row>
    <row r="18966" spans="1:68" x14ac:dyDescent="0.25">
      <c r="A18966" s="1"/>
      <c r="B18966" s="2"/>
      <c r="BJ18966" s="3"/>
      <c r="BL18966" s="3"/>
      <c r="BN18966" s="3"/>
      <c r="BP18966" s="3"/>
    </row>
    <row r="18967" spans="1:68" x14ac:dyDescent="0.25">
      <c r="A18967" s="1"/>
      <c r="B18967" s="2"/>
      <c r="BJ18967" s="3"/>
      <c r="BL18967" s="3"/>
      <c r="BN18967" s="3"/>
      <c r="BP18967" s="3"/>
    </row>
    <row r="18968" spans="1:68" x14ac:dyDescent="0.25">
      <c r="A18968" s="1"/>
      <c r="B18968" s="2"/>
      <c r="BJ18968" s="3"/>
      <c r="BL18968" s="3"/>
      <c r="BN18968" s="3"/>
      <c r="BP18968" s="3"/>
    </row>
    <row r="18969" spans="1:68" x14ac:dyDescent="0.25">
      <c r="A18969" s="1"/>
      <c r="B18969" s="2"/>
      <c r="BJ18969" s="3"/>
      <c r="BL18969" s="3"/>
      <c r="BN18969" s="3"/>
      <c r="BP18969" s="3"/>
    </row>
    <row r="18970" spans="1:68" x14ac:dyDescent="0.25">
      <c r="A18970" s="1"/>
      <c r="B18970" s="2"/>
      <c r="BJ18970" s="3"/>
      <c r="BL18970" s="3"/>
      <c r="BN18970" s="3"/>
      <c r="BP18970" s="3"/>
    </row>
    <row r="18971" spans="1:68" x14ac:dyDescent="0.25">
      <c r="A18971" s="1"/>
      <c r="B18971" s="2"/>
      <c r="BJ18971" s="3"/>
      <c r="BL18971" s="3"/>
      <c r="BN18971" s="3"/>
      <c r="BP18971" s="3"/>
    </row>
    <row r="18972" spans="1:68" x14ac:dyDescent="0.25">
      <c r="A18972" s="1"/>
      <c r="B18972" s="2"/>
      <c r="BJ18972" s="3"/>
      <c r="BL18972" s="3"/>
      <c r="BN18972" s="3"/>
      <c r="BP18972" s="3"/>
    </row>
    <row r="18973" spans="1:68" x14ac:dyDescent="0.25">
      <c r="A18973" s="1"/>
      <c r="B18973" s="2"/>
      <c r="BJ18973" s="3"/>
      <c r="BL18973" s="3"/>
      <c r="BN18973" s="3"/>
      <c r="BP18973" s="3"/>
    </row>
    <row r="18974" spans="1:68" x14ac:dyDescent="0.25">
      <c r="A18974" s="1"/>
      <c r="B18974" s="2"/>
      <c r="BJ18974" s="3"/>
      <c r="BL18974" s="3"/>
      <c r="BN18974" s="3"/>
      <c r="BP18974" s="3"/>
    </row>
    <row r="18975" spans="1:68" x14ac:dyDescent="0.25">
      <c r="A18975" s="1"/>
      <c r="B18975" s="2"/>
      <c r="BJ18975" s="3"/>
      <c r="BL18975" s="3"/>
      <c r="BN18975" s="3"/>
      <c r="BP18975" s="3"/>
    </row>
    <row r="18976" spans="1:68" x14ac:dyDescent="0.25">
      <c r="A18976" s="1"/>
      <c r="B18976" s="2"/>
      <c r="BJ18976" s="3"/>
      <c r="BL18976" s="3"/>
      <c r="BN18976" s="3"/>
      <c r="BP18976" s="3"/>
    </row>
    <row r="18977" spans="1:68" x14ac:dyDescent="0.25">
      <c r="A18977" s="1"/>
      <c r="B18977" s="2"/>
      <c r="BJ18977" s="3"/>
      <c r="BL18977" s="3"/>
      <c r="BN18977" s="3"/>
      <c r="BP18977" s="3"/>
    </row>
    <row r="18978" spans="1:68" x14ac:dyDescent="0.25">
      <c r="A18978" s="1"/>
      <c r="B18978" s="2"/>
      <c r="BJ18978" s="3"/>
      <c r="BL18978" s="3"/>
      <c r="BN18978" s="3"/>
      <c r="BP18978" s="3"/>
    </row>
    <row r="18979" spans="1:68" x14ac:dyDescent="0.25">
      <c r="A18979" s="1"/>
      <c r="B18979" s="2"/>
      <c r="BJ18979" s="3"/>
      <c r="BL18979" s="3"/>
      <c r="BN18979" s="3"/>
      <c r="BP18979" s="3"/>
    </row>
    <row r="18980" spans="1:68" x14ac:dyDescent="0.25">
      <c r="A18980" s="1"/>
      <c r="B18980" s="2"/>
      <c r="BJ18980" s="3"/>
      <c r="BL18980" s="3"/>
      <c r="BN18980" s="3"/>
      <c r="BP18980" s="3"/>
    </row>
    <row r="18981" spans="1:68" x14ac:dyDescent="0.25">
      <c r="A18981" s="1"/>
      <c r="B18981" s="2"/>
      <c r="BJ18981" s="3"/>
      <c r="BL18981" s="3"/>
      <c r="BN18981" s="3"/>
      <c r="BP18981" s="3"/>
    </row>
    <row r="18982" spans="1:68" x14ac:dyDescent="0.25">
      <c r="A18982" s="1"/>
      <c r="B18982" s="2"/>
      <c r="BJ18982" s="3"/>
      <c r="BL18982" s="3"/>
      <c r="BN18982" s="3"/>
      <c r="BP18982" s="3"/>
    </row>
    <row r="18983" spans="1:68" x14ac:dyDescent="0.25">
      <c r="A18983" s="1"/>
      <c r="B18983" s="2"/>
      <c r="BJ18983" s="3"/>
      <c r="BL18983" s="3"/>
      <c r="BN18983" s="3"/>
      <c r="BP18983" s="3"/>
    </row>
    <row r="18984" spans="1:68" x14ac:dyDescent="0.25">
      <c r="A18984" s="1"/>
      <c r="B18984" s="2"/>
      <c r="BJ18984" s="3"/>
      <c r="BL18984" s="3"/>
      <c r="BN18984" s="3"/>
      <c r="BP18984" s="3"/>
    </row>
    <row r="18985" spans="1:68" x14ac:dyDescent="0.25">
      <c r="A18985" s="1"/>
      <c r="B18985" s="2"/>
      <c r="BJ18985" s="3"/>
      <c r="BL18985" s="3"/>
      <c r="BN18985" s="3"/>
      <c r="BP18985" s="3"/>
    </row>
    <row r="18986" spans="1:68" x14ac:dyDescent="0.25">
      <c r="A18986" s="1"/>
      <c r="B18986" s="2"/>
      <c r="BJ18986" s="3"/>
      <c r="BL18986" s="3"/>
      <c r="BN18986" s="3"/>
      <c r="BP18986" s="3"/>
    </row>
    <row r="18987" spans="1:68" x14ac:dyDescent="0.25">
      <c r="A18987" s="1"/>
      <c r="B18987" s="2"/>
      <c r="BJ18987" s="3"/>
      <c r="BL18987" s="3"/>
      <c r="BN18987" s="3"/>
      <c r="BP18987" s="3"/>
    </row>
    <row r="18988" spans="1:68" x14ac:dyDescent="0.25">
      <c r="A18988" s="1"/>
      <c r="B18988" s="2"/>
      <c r="BJ18988" s="3"/>
      <c r="BL18988" s="3"/>
      <c r="BN18988" s="3"/>
      <c r="BP18988" s="3"/>
    </row>
    <row r="18989" spans="1:68" x14ac:dyDescent="0.25">
      <c r="A18989" s="1"/>
      <c r="B18989" s="2"/>
      <c r="BJ18989" s="3"/>
      <c r="BL18989" s="3"/>
      <c r="BN18989" s="3"/>
      <c r="BP18989" s="3"/>
    </row>
    <row r="18990" spans="1:68" x14ac:dyDescent="0.25">
      <c r="A18990" s="1"/>
      <c r="B18990" s="2"/>
      <c r="BJ18990" s="3"/>
      <c r="BL18990" s="3"/>
      <c r="BN18990" s="3"/>
      <c r="BP18990" s="3"/>
    </row>
    <row r="18991" spans="1:68" x14ac:dyDescent="0.25">
      <c r="A18991" s="1"/>
      <c r="B18991" s="2"/>
      <c r="BJ18991" s="3"/>
      <c r="BL18991" s="3"/>
      <c r="BN18991" s="3"/>
      <c r="BP18991" s="3"/>
    </row>
    <row r="18992" spans="1:68" x14ac:dyDescent="0.25">
      <c r="A18992" s="1"/>
      <c r="B18992" s="2"/>
      <c r="BJ18992" s="3"/>
      <c r="BL18992" s="3"/>
      <c r="BN18992" s="3"/>
      <c r="BP18992" s="3"/>
    </row>
    <row r="18993" spans="1:68" x14ac:dyDescent="0.25">
      <c r="A18993" s="1"/>
      <c r="B18993" s="2"/>
      <c r="BJ18993" s="3"/>
      <c r="BL18993" s="3"/>
      <c r="BN18993" s="3"/>
      <c r="BP18993" s="3"/>
    </row>
    <row r="18994" spans="1:68" x14ac:dyDescent="0.25">
      <c r="A18994" s="1"/>
      <c r="B18994" s="2"/>
      <c r="BJ18994" s="3"/>
      <c r="BL18994" s="3"/>
      <c r="BN18994" s="3"/>
      <c r="BP18994" s="3"/>
    </row>
    <row r="18995" spans="1:68" x14ac:dyDescent="0.25">
      <c r="A18995" s="1"/>
      <c r="B18995" s="2"/>
      <c r="BJ18995" s="3"/>
      <c r="BL18995" s="3"/>
      <c r="BN18995" s="3"/>
      <c r="BP18995" s="3"/>
    </row>
    <row r="18996" spans="1:68" x14ac:dyDescent="0.25">
      <c r="A18996" s="1"/>
      <c r="B18996" s="2"/>
      <c r="BJ18996" s="3"/>
      <c r="BL18996" s="3"/>
      <c r="BN18996" s="3"/>
      <c r="BP18996" s="3"/>
    </row>
    <row r="18997" spans="1:68" x14ac:dyDescent="0.25">
      <c r="A18997" s="1"/>
      <c r="B18997" s="2"/>
      <c r="BJ18997" s="3"/>
      <c r="BL18997" s="3"/>
      <c r="BN18997" s="3"/>
      <c r="BP18997" s="3"/>
    </row>
    <row r="18998" spans="1:68" x14ac:dyDescent="0.25">
      <c r="A18998" s="1"/>
      <c r="B18998" s="2"/>
      <c r="BJ18998" s="3"/>
      <c r="BL18998" s="3"/>
      <c r="BN18998" s="3"/>
      <c r="BP18998" s="3"/>
    </row>
    <row r="18999" spans="1:68" x14ac:dyDescent="0.25">
      <c r="A18999" s="1"/>
      <c r="B18999" s="2"/>
      <c r="BJ18999" s="3"/>
      <c r="BL18999" s="3"/>
      <c r="BN18999" s="3"/>
      <c r="BP18999" s="3"/>
    </row>
    <row r="19000" spans="1:68" x14ac:dyDescent="0.25">
      <c r="A19000" s="1"/>
      <c r="B19000" s="2"/>
      <c r="BJ19000" s="3"/>
      <c r="BL19000" s="3"/>
      <c r="BN19000" s="3"/>
      <c r="BP19000" s="3"/>
    </row>
    <row r="19001" spans="1:68" x14ac:dyDescent="0.25">
      <c r="A19001" s="1"/>
      <c r="B19001" s="2"/>
      <c r="BJ19001" s="3"/>
      <c r="BL19001" s="3"/>
      <c r="BN19001" s="3"/>
      <c r="BP19001" s="3"/>
    </row>
    <row r="19002" spans="1:68" x14ac:dyDescent="0.25">
      <c r="A19002" s="1"/>
      <c r="B19002" s="2"/>
      <c r="BJ19002" s="3"/>
      <c r="BL19002" s="3"/>
      <c r="BN19002" s="3"/>
      <c r="BP19002" s="3"/>
    </row>
    <row r="19003" spans="1:68" x14ac:dyDescent="0.25">
      <c r="A19003" s="1"/>
      <c r="B19003" s="2"/>
      <c r="BJ19003" s="3"/>
      <c r="BL19003" s="3"/>
      <c r="BN19003" s="3"/>
      <c r="BP19003" s="3"/>
    </row>
    <row r="19004" spans="1:68" x14ac:dyDescent="0.25">
      <c r="A19004" s="1"/>
      <c r="B19004" s="2"/>
      <c r="BJ19004" s="3"/>
      <c r="BL19004" s="3"/>
      <c r="BN19004" s="3"/>
      <c r="BP19004" s="3"/>
    </row>
    <row r="19005" spans="1:68" x14ac:dyDescent="0.25">
      <c r="A19005" s="1"/>
      <c r="B19005" s="2"/>
      <c r="BJ19005" s="3"/>
      <c r="BL19005" s="3"/>
      <c r="BN19005" s="3"/>
      <c r="BP19005" s="3"/>
    </row>
    <row r="19006" spans="1:68" x14ac:dyDescent="0.25">
      <c r="A19006" s="1"/>
      <c r="B19006" s="2"/>
      <c r="BJ19006" s="3"/>
      <c r="BL19006" s="3"/>
      <c r="BN19006" s="3"/>
      <c r="BP19006" s="3"/>
    </row>
    <row r="19007" spans="1:68" x14ac:dyDescent="0.25">
      <c r="A19007" s="1"/>
      <c r="B19007" s="2"/>
      <c r="BJ19007" s="3"/>
      <c r="BL19007" s="3"/>
      <c r="BN19007" s="3"/>
      <c r="BP19007" s="3"/>
    </row>
    <row r="19008" spans="1:68" x14ac:dyDescent="0.25">
      <c r="A19008" s="1"/>
      <c r="B19008" s="2"/>
      <c r="BJ19008" s="3"/>
      <c r="BL19008" s="3"/>
      <c r="BN19008" s="3"/>
      <c r="BP19008" s="3"/>
    </row>
    <row r="19009" spans="1:68" x14ac:dyDescent="0.25">
      <c r="A19009" s="1"/>
      <c r="B19009" s="2"/>
      <c r="BJ19009" s="3"/>
      <c r="BL19009" s="3"/>
      <c r="BN19009" s="3"/>
      <c r="BP19009" s="3"/>
    </row>
    <row r="19010" spans="1:68" x14ac:dyDescent="0.25">
      <c r="A19010" s="1"/>
      <c r="B19010" s="2"/>
      <c r="BJ19010" s="3"/>
      <c r="BL19010" s="3"/>
      <c r="BN19010" s="3"/>
      <c r="BP19010" s="3"/>
    </row>
    <row r="19011" spans="1:68" x14ac:dyDescent="0.25">
      <c r="A19011" s="1"/>
      <c r="B19011" s="2"/>
      <c r="BJ19011" s="3"/>
      <c r="BL19011" s="3"/>
      <c r="BN19011" s="3"/>
      <c r="BP19011" s="3"/>
    </row>
    <row r="19012" spans="1:68" x14ac:dyDescent="0.25">
      <c r="A19012" s="1"/>
      <c r="B19012" s="2"/>
      <c r="BJ19012" s="3"/>
      <c r="BL19012" s="3"/>
      <c r="BN19012" s="3"/>
      <c r="BP19012" s="3"/>
    </row>
    <row r="19013" spans="1:68" x14ac:dyDescent="0.25">
      <c r="A19013" s="1"/>
      <c r="B19013" s="2"/>
      <c r="BJ19013" s="3"/>
      <c r="BL19013" s="3"/>
      <c r="BN19013" s="3"/>
      <c r="BP19013" s="3"/>
    </row>
    <row r="19014" spans="1:68" x14ac:dyDescent="0.25">
      <c r="A19014" s="1"/>
      <c r="B19014" s="2"/>
      <c r="BJ19014" s="3"/>
      <c r="BL19014" s="3"/>
      <c r="BN19014" s="3"/>
      <c r="BP19014" s="3"/>
    </row>
    <row r="19015" spans="1:68" x14ac:dyDescent="0.25">
      <c r="A19015" s="1"/>
      <c r="B19015" s="2"/>
      <c r="BJ19015" s="3"/>
      <c r="BL19015" s="3"/>
      <c r="BN19015" s="3"/>
      <c r="BP19015" s="3"/>
    </row>
    <row r="19016" spans="1:68" x14ac:dyDescent="0.25">
      <c r="A19016" s="1"/>
      <c r="B19016" s="2"/>
      <c r="BJ19016" s="3"/>
      <c r="BL19016" s="3"/>
      <c r="BN19016" s="3"/>
      <c r="BP19016" s="3"/>
    </row>
    <row r="19017" spans="1:68" x14ac:dyDescent="0.25">
      <c r="A19017" s="1"/>
      <c r="B19017" s="2"/>
      <c r="BJ19017" s="3"/>
      <c r="BL19017" s="3"/>
      <c r="BN19017" s="3"/>
      <c r="BP19017" s="3"/>
    </row>
    <row r="19018" spans="1:68" x14ac:dyDescent="0.25">
      <c r="A19018" s="1"/>
      <c r="B19018" s="2"/>
      <c r="BJ19018" s="3"/>
      <c r="BL19018" s="3"/>
      <c r="BN19018" s="3"/>
      <c r="BP19018" s="3"/>
    </row>
    <row r="19019" spans="1:68" x14ac:dyDescent="0.25">
      <c r="A19019" s="1"/>
      <c r="B19019" s="2"/>
      <c r="BJ19019" s="3"/>
      <c r="BL19019" s="3"/>
      <c r="BN19019" s="3"/>
      <c r="BP19019" s="3"/>
    </row>
    <row r="19020" spans="1:68" x14ac:dyDescent="0.25">
      <c r="A19020" s="1"/>
      <c r="B19020" s="2"/>
      <c r="BJ19020" s="3"/>
      <c r="BL19020" s="3"/>
      <c r="BN19020" s="3"/>
      <c r="BP19020" s="3"/>
    </row>
    <row r="19021" spans="1:68" x14ac:dyDescent="0.25">
      <c r="A19021" s="1"/>
      <c r="B19021" s="2"/>
      <c r="BJ19021" s="3"/>
      <c r="BL19021" s="3"/>
      <c r="BN19021" s="3"/>
      <c r="BP19021" s="3"/>
    </row>
    <row r="19022" spans="1:68" x14ac:dyDescent="0.25">
      <c r="A19022" s="1"/>
      <c r="B19022" s="2"/>
      <c r="BJ19022" s="3"/>
      <c r="BL19022" s="3"/>
      <c r="BN19022" s="3"/>
      <c r="BP19022" s="3"/>
    </row>
    <row r="19023" spans="1:68" x14ac:dyDescent="0.25">
      <c r="A19023" s="1"/>
      <c r="B19023" s="2"/>
      <c r="BJ19023" s="3"/>
      <c r="BL19023" s="3"/>
      <c r="BN19023" s="3"/>
      <c r="BP19023" s="3"/>
    </row>
    <row r="19024" spans="1:68" x14ac:dyDescent="0.25">
      <c r="A19024" s="1"/>
      <c r="B19024" s="2"/>
      <c r="BJ19024" s="3"/>
      <c r="BL19024" s="3"/>
      <c r="BN19024" s="3"/>
      <c r="BP19024" s="3"/>
    </row>
    <row r="19025" spans="1:68" x14ac:dyDescent="0.25">
      <c r="A19025" s="1"/>
      <c r="B19025" s="2"/>
      <c r="BJ19025" s="3"/>
      <c r="BL19025" s="3"/>
      <c r="BN19025" s="3"/>
      <c r="BP19025" s="3"/>
    </row>
    <row r="19026" spans="1:68" x14ac:dyDescent="0.25">
      <c r="A19026" s="1"/>
      <c r="B19026" s="2"/>
      <c r="BJ19026" s="3"/>
      <c r="BL19026" s="3"/>
      <c r="BN19026" s="3"/>
      <c r="BP19026" s="3"/>
    </row>
    <row r="19027" spans="1:68" x14ac:dyDescent="0.25">
      <c r="A19027" s="1"/>
      <c r="B19027" s="2"/>
      <c r="BJ19027" s="3"/>
      <c r="BL19027" s="3"/>
      <c r="BN19027" s="3"/>
      <c r="BP19027" s="3"/>
    </row>
    <row r="19028" spans="1:68" x14ac:dyDescent="0.25">
      <c r="A19028" s="1"/>
      <c r="B19028" s="2"/>
      <c r="BJ19028" s="3"/>
      <c r="BL19028" s="3"/>
      <c r="BN19028" s="3"/>
      <c r="BP19028" s="3"/>
    </row>
    <row r="19029" spans="1:68" x14ac:dyDescent="0.25">
      <c r="A19029" s="1"/>
      <c r="B19029" s="2"/>
      <c r="BJ19029" s="3"/>
      <c r="BL19029" s="3"/>
      <c r="BN19029" s="3"/>
      <c r="BP19029" s="3"/>
    </row>
    <row r="19030" spans="1:68" x14ac:dyDescent="0.25">
      <c r="A19030" s="1"/>
      <c r="B19030" s="2"/>
      <c r="BJ19030" s="3"/>
      <c r="BL19030" s="3"/>
      <c r="BN19030" s="3"/>
      <c r="BP19030" s="3"/>
    </row>
    <row r="19031" spans="1:68" x14ac:dyDescent="0.25">
      <c r="A19031" s="1"/>
      <c r="B19031" s="2"/>
      <c r="BJ19031" s="3"/>
      <c r="BL19031" s="3"/>
      <c r="BN19031" s="3"/>
      <c r="BP19031" s="3"/>
    </row>
    <row r="19032" spans="1:68" x14ac:dyDescent="0.25">
      <c r="A19032" s="1"/>
      <c r="B19032" s="2"/>
      <c r="BJ19032" s="3"/>
      <c r="BL19032" s="3"/>
      <c r="BN19032" s="3"/>
      <c r="BP19032" s="3"/>
    </row>
    <row r="19033" spans="1:68" x14ac:dyDescent="0.25">
      <c r="A19033" s="1"/>
      <c r="B19033" s="2"/>
      <c r="BJ19033" s="3"/>
      <c r="BL19033" s="3"/>
      <c r="BN19033" s="3"/>
      <c r="BP19033" s="3"/>
    </row>
    <row r="19034" spans="1:68" x14ac:dyDescent="0.25">
      <c r="A19034" s="1"/>
      <c r="B19034" s="2"/>
      <c r="BJ19034" s="3"/>
      <c r="BL19034" s="3"/>
      <c r="BN19034" s="3"/>
      <c r="BP19034" s="3"/>
    </row>
    <row r="19035" spans="1:68" x14ac:dyDescent="0.25">
      <c r="A19035" s="1"/>
      <c r="B19035" s="2"/>
      <c r="BJ19035" s="3"/>
      <c r="BL19035" s="3"/>
      <c r="BN19035" s="3"/>
      <c r="BP19035" s="3"/>
    </row>
    <row r="19036" spans="1:68" x14ac:dyDescent="0.25">
      <c r="A19036" s="1"/>
      <c r="B19036" s="2"/>
      <c r="BJ19036" s="3"/>
      <c r="BL19036" s="3"/>
      <c r="BN19036" s="3"/>
      <c r="BP19036" s="3"/>
    </row>
    <row r="19037" spans="1:68" x14ac:dyDescent="0.25">
      <c r="A19037" s="1"/>
      <c r="B19037" s="2"/>
      <c r="BJ19037" s="3"/>
      <c r="BL19037" s="3"/>
      <c r="BN19037" s="3"/>
      <c r="BP19037" s="3"/>
    </row>
    <row r="19038" spans="1:68" x14ac:dyDescent="0.25">
      <c r="A19038" s="1"/>
      <c r="B19038" s="2"/>
      <c r="BJ19038" s="3"/>
      <c r="BL19038" s="3"/>
      <c r="BN19038" s="3"/>
      <c r="BP19038" s="3"/>
    </row>
    <row r="19039" spans="1:68" x14ac:dyDescent="0.25">
      <c r="A19039" s="1"/>
      <c r="B19039" s="2"/>
      <c r="BJ19039" s="3"/>
      <c r="BL19039" s="3"/>
      <c r="BN19039" s="3"/>
      <c r="BP19039" s="3"/>
    </row>
    <row r="19040" spans="1:68" x14ac:dyDescent="0.25">
      <c r="A19040" s="1"/>
      <c r="B19040" s="2"/>
      <c r="BJ19040" s="3"/>
      <c r="BL19040" s="3"/>
      <c r="BN19040" s="3"/>
      <c r="BP19040" s="3"/>
    </row>
    <row r="19041" spans="1:68" x14ac:dyDescent="0.25">
      <c r="A19041" s="1"/>
      <c r="B19041" s="2"/>
      <c r="BJ19041" s="3"/>
      <c r="BL19041" s="3"/>
      <c r="BN19041" s="3"/>
      <c r="BP19041" s="3"/>
    </row>
    <row r="19042" spans="1:68" x14ac:dyDescent="0.25">
      <c r="A19042" s="1"/>
      <c r="B19042" s="2"/>
      <c r="BJ19042" s="3"/>
      <c r="BL19042" s="3"/>
      <c r="BN19042" s="3"/>
      <c r="BP19042" s="3"/>
    </row>
    <row r="19043" spans="1:68" x14ac:dyDescent="0.25">
      <c r="A19043" s="1"/>
      <c r="B19043" s="2"/>
      <c r="BJ19043" s="3"/>
      <c r="BL19043" s="3"/>
      <c r="BN19043" s="3"/>
      <c r="BP19043" s="3"/>
    </row>
    <row r="19044" spans="1:68" x14ac:dyDescent="0.25">
      <c r="A19044" s="1"/>
      <c r="B19044" s="2"/>
      <c r="BJ19044" s="3"/>
      <c r="BL19044" s="3"/>
      <c r="BN19044" s="3"/>
      <c r="BP19044" s="3"/>
    </row>
    <row r="19045" spans="1:68" x14ac:dyDescent="0.25">
      <c r="A19045" s="1"/>
      <c r="B19045" s="2"/>
      <c r="BJ19045" s="3"/>
      <c r="BL19045" s="3"/>
      <c r="BN19045" s="3"/>
      <c r="BP19045" s="3"/>
    </row>
    <row r="19046" spans="1:68" x14ac:dyDescent="0.25">
      <c r="A19046" s="1"/>
      <c r="B19046" s="2"/>
      <c r="BJ19046" s="3"/>
      <c r="BL19046" s="3"/>
      <c r="BN19046" s="3"/>
      <c r="BP19046" s="3"/>
    </row>
    <row r="19047" spans="1:68" x14ac:dyDescent="0.25">
      <c r="A19047" s="1"/>
      <c r="B19047" s="2"/>
      <c r="BJ19047" s="3"/>
      <c r="BL19047" s="3"/>
      <c r="BN19047" s="3"/>
      <c r="BP19047" s="3"/>
    </row>
    <row r="19048" spans="1:68" x14ac:dyDescent="0.25">
      <c r="A19048" s="1"/>
      <c r="B19048" s="2"/>
      <c r="BJ19048" s="3"/>
      <c r="BL19048" s="3"/>
      <c r="BN19048" s="3"/>
      <c r="BP19048" s="3"/>
    </row>
    <row r="19049" spans="1:68" x14ac:dyDescent="0.25">
      <c r="A19049" s="1"/>
      <c r="B19049" s="2"/>
      <c r="BJ19049" s="3"/>
      <c r="BL19049" s="3"/>
      <c r="BN19049" s="3"/>
      <c r="BP19049" s="3"/>
    </row>
    <row r="19050" spans="1:68" x14ac:dyDescent="0.25">
      <c r="A19050" s="1"/>
      <c r="B19050" s="2"/>
      <c r="BJ19050" s="3"/>
      <c r="BL19050" s="3"/>
      <c r="BN19050" s="3"/>
      <c r="BP19050" s="3"/>
    </row>
    <row r="19051" spans="1:68" x14ac:dyDescent="0.25">
      <c r="A19051" s="1"/>
      <c r="B19051" s="2"/>
      <c r="BJ19051" s="3"/>
      <c r="BL19051" s="3"/>
      <c r="BN19051" s="3"/>
      <c r="BP19051" s="3"/>
    </row>
    <row r="19052" spans="1:68" x14ac:dyDescent="0.25">
      <c r="A19052" s="1"/>
      <c r="B19052" s="2"/>
      <c r="BJ19052" s="3"/>
      <c r="BL19052" s="3"/>
      <c r="BN19052" s="3"/>
      <c r="BP19052" s="3"/>
    </row>
    <row r="19053" spans="1:68" x14ac:dyDescent="0.25">
      <c r="A19053" s="1"/>
      <c r="B19053" s="2"/>
      <c r="BJ19053" s="3"/>
      <c r="BL19053" s="3"/>
      <c r="BN19053" s="3"/>
      <c r="BP19053" s="3"/>
    </row>
    <row r="19054" spans="1:68" x14ac:dyDescent="0.25">
      <c r="A19054" s="1"/>
      <c r="B19054" s="2"/>
      <c r="BJ19054" s="3"/>
      <c r="BL19054" s="3"/>
      <c r="BN19054" s="3"/>
      <c r="BP19054" s="3"/>
    </row>
    <row r="19055" spans="1:68" x14ac:dyDescent="0.25">
      <c r="A19055" s="1"/>
      <c r="B19055" s="2"/>
      <c r="BJ19055" s="3"/>
      <c r="BL19055" s="3"/>
      <c r="BN19055" s="3"/>
      <c r="BP19055" s="3"/>
    </row>
    <row r="19056" spans="1:68" x14ac:dyDescent="0.25">
      <c r="A19056" s="1"/>
      <c r="B19056" s="2"/>
      <c r="BJ19056" s="3"/>
      <c r="BL19056" s="3"/>
      <c r="BN19056" s="3"/>
      <c r="BP19056" s="3"/>
    </row>
    <row r="19057" spans="1:68" x14ac:dyDescent="0.25">
      <c r="A19057" s="1"/>
      <c r="B19057" s="2"/>
      <c r="BJ19057" s="3"/>
      <c r="BL19057" s="3"/>
      <c r="BN19057" s="3"/>
      <c r="BP19057" s="3"/>
    </row>
    <row r="19058" spans="1:68" x14ac:dyDescent="0.25">
      <c r="A19058" s="1"/>
      <c r="B19058" s="2"/>
      <c r="BJ19058" s="3"/>
      <c r="BL19058" s="3"/>
      <c r="BN19058" s="3"/>
      <c r="BP19058" s="3"/>
    </row>
    <row r="19059" spans="1:68" x14ac:dyDescent="0.25">
      <c r="A19059" s="1"/>
      <c r="B19059" s="2"/>
      <c r="BJ19059" s="3"/>
      <c r="BL19059" s="3"/>
      <c r="BN19059" s="3"/>
      <c r="BP19059" s="3"/>
    </row>
    <row r="19060" spans="1:68" x14ac:dyDescent="0.25">
      <c r="A19060" s="1"/>
      <c r="B19060" s="2"/>
      <c r="BJ19060" s="3"/>
      <c r="BL19060" s="3"/>
      <c r="BN19060" s="3"/>
      <c r="BP19060" s="3"/>
    </row>
    <row r="19061" spans="1:68" x14ac:dyDescent="0.25">
      <c r="A19061" s="1"/>
      <c r="B19061" s="2"/>
      <c r="BJ19061" s="3"/>
      <c r="BL19061" s="3"/>
      <c r="BN19061" s="3"/>
      <c r="BP19061" s="3"/>
    </row>
    <row r="19062" spans="1:68" x14ac:dyDescent="0.25">
      <c r="A19062" s="1"/>
      <c r="B19062" s="2"/>
      <c r="BJ19062" s="3"/>
      <c r="BL19062" s="3"/>
      <c r="BN19062" s="3"/>
      <c r="BP19062" s="3"/>
    </row>
    <row r="19063" spans="1:68" x14ac:dyDescent="0.25">
      <c r="A19063" s="1"/>
      <c r="B19063" s="2"/>
      <c r="BJ19063" s="3"/>
      <c r="BL19063" s="3"/>
      <c r="BN19063" s="3"/>
      <c r="BP19063" s="3"/>
    </row>
    <row r="19064" spans="1:68" x14ac:dyDescent="0.25">
      <c r="A19064" s="1"/>
      <c r="B19064" s="2"/>
      <c r="BJ19064" s="3"/>
      <c r="BL19064" s="3"/>
      <c r="BN19064" s="3"/>
      <c r="BP19064" s="3"/>
    </row>
    <row r="19065" spans="1:68" x14ac:dyDescent="0.25">
      <c r="A19065" s="1"/>
      <c r="B19065" s="2"/>
      <c r="BJ19065" s="3"/>
      <c r="BL19065" s="3"/>
      <c r="BN19065" s="3"/>
      <c r="BP19065" s="3"/>
    </row>
    <row r="19066" spans="1:68" x14ac:dyDescent="0.25">
      <c r="A19066" s="1"/>
      <c r="B19066" s="2"/>
      <c r="BJ19066" s="3"/>
      <c r="BL19066" s="3"/>
      <c r="BN19066" s="3"/>
      <c r="BP19066" s="3"/>
    </row>
    <row r="19067" spans="1:68" x14ac:dyDescent="0.25">
      <c r="A19067" s="1"/>
      <c r="B19067" s="2"/>
      <c r="BJ19067" s="3"/>
      <c r="BL19067" s="3"/>
      <c r="BN19067" s="3"/>
      <c r="BP19067" s="3"/>
    </row>
    <row r="19068" spans="1:68" x14ac:dyDescent="0.25">
      <c r="A19068" s="1"/>
      <c r="B19068" s="2"/>
      <c r="BJ19068" s="3"/>
      <c r="BL19068" s="3"/>
      <c r="BN19068" s="3"/>
      <c r="BP19068" s="3"/>
    </row>
    <row r="19069" spans="1:68" x14ac:dyDescent="0.25">
      <c r="A19069" s="1"/>
      <c r="B19069" s="2"/>
      <c r="BJ19069" s="3"/>
      <c r="BL19069" s="3"/>
      <c r="BN19069" s="3"/>
      <c r="BP19069" s="3"/>
    </row>
    <row r="19070" spans="1:68" x14ac:dyDescent="0.25">
      <c r="A19070" s="1"/>
      <c r="B19070" s="2"/>
      <c r="BJ19070" s="3"/>
      <c r="BL19070" s="3"/>
      <c r="BN19070" s="3"/>
      <c r="BP19070" s="3"/>
    </row>
    <row r="19071" spans="1:68" x14ac:dyDescent="0.25">
      <c r="A19071" s="1"/>
      <c r="B19071" s="2"/>
      <c r="BJ19071" s="3"/>
      <c r="BL19071" s="3"/>
      <c r="BN19071" s="3"/>
      <c r="BP19071" s="3"/>
    </row>
    <row r="19072" spans="1:68" x14ac:dyDescent="0.25">
      <c r="A19072" s="1"/>
      <c r="B19072" s="2"/>
      <c r="BJ19072" s="3"/>
      <c r="BL19072" s="3"/>
      <c r="BN19072" s="3"/>
      <c r="BP19072" s="3"/>
    </row>
    <row r="19073" spans="1:68" x14ac:dyDescent="0.25">
      <c r="A19073" s="1"/>
      <c r="B19073" s="2"/>
      <c r="BJ19073" s="3"/>
      <c r="BL19073" s="3"/>
      <c r="BN19073" s="3"/>
      <c r="BP19073" s="3"/>
    </row>
    <row r="19074" spans="1:68" x14ac:dyDescent="0.25">
      <c r="A19074" s="1"/>
      <c r="B19074" s="2"/>
      <c r="BJ19074" s="3"/>
      <c r="BL19074" s="3"/>
      <c r="BN19074" s="3"/>
      <c r="BP19074" s="3"/>
    </row>
    <row r="19075" spans="1:68" x14ac:dyDescent="0.25">
      <c r="A19075" s="1"/>
      <c r="B19075" s="2"/>
      <c r="BJ19075" s="3"/>
      <c r="BL19075" s="3"/>
      <c r="BN19075" s="3"/>
      <c r="BP19075" s="3"/>
    </row>
    <row r="19076" spans="1:68" x14ac:dyDescent="0.25">
      <c r="A19076" s="1"/>
      <c r="B19076" s="2"/>
      <c r="BJ19076" s="3"/>
      <c r="BL19076" s="3"/>
      <c r="BN19076" s="3"/>
      <c r="BP19076" s="3"/>
    </row>
    <row r="19077" spans="1:68" x14ac:dyDescent="0.25">
      <c r="A19077" s="1"/>
      <c r="B19077" s="2"/>
      <c r="BJ19077" s="3"/>
      <c r="BL19077" s="3"/>
      <c r="BN19077" s="3"/>
      <c r="BP19077" s="3"/>
    </row>
    <row r="19078" spans="1:68" x14ac:dyDescent="0.25">
      <c r="A19078" s="1"/>
      <c r="B19078" s="2"/>
      <c r="BJ19078" s="3"/>
      <c r="BL19078" s="3"/>
      <c r="BN19078" s="3"/>
      <c r="BP19078" s="3"/>
    </row>
    <row r="19079" spans="1:68" x14ac:dyDescent="0.25">
      <c r="A19079" s="1"/>
      <c r="B19079" s="2"/>
      <c r="BJ19079" s="3"/>
      <c r="BL19079" s="3"/>
      <c r="BN19079" s="3"/>
      <c r="BP19079" s="3"/>
    </row>
    <row r="19080" spans="1:68" x14ac:dyDescent="0.25">
      <c r="A19080" s="1"/>
      <c r="B19080" s="2"/>
      <c r="BJ19080" s="3"/>
      <c r="BL19080" s="3"/>
      <c r="BN19080" s="3"/>
      <c r="BP19080" s="3"/>
    </row>
    <row r="19081" spans="1:68" x14ac:dyDescent="0.25">
      <c r="A19081" s="1"/>
      <c r="B19081" s="2"/>
      <c r="BJ19081" s="3"/>
      <c r="BL19081" s="3"/>
      <c r="BN19081" s="3"/>
      <c r="BP19081" s="3"/>
    </row>
    <row r="19082" spans="1:68" x14ac:dyDescent="0.25">
      <c r="A19082" s="1"/>
      <c r="B19082" s="2"/>
      <c r="BJ19082" s="3"/>
      <c r="BL19082" s="3"/>
      <c r="BN19082" s="3"/>
      <c r="BP19082" s="3"/>
    </row>
    <row r="19083" spans="1:68" x14ac:dyDescent="0.25">
      <c r="A19083" s="1"/>
      <c r="B19083" s="2"/>
      <c r="BJ19083" s="3"/>
      <c r="BL19083" s="3"/>
      <c r="BN19083" s="3"/>
      <c r="BP19083" s="3"/>
    </row>
    <row r="19084" spans="1:68" x14ac:dyDescent="0.25">
      <c r="A19084" s="1"/>
      <c r="B19084" s="2"/>
      <c r="BJ19084" s="3"/>
      <c r="BL19084" s="3"/>
      <c r="BN19084" s="3"/>
      <c r="BP19084" s="3"/>
    </row>
    <row r="19085" spans="1:68" x14ac:dyDescent="0.25">
      <c r="A19085" s="1"/>
      <c r="B19085" s="2"/>
      <c r="BJ19085" s="3"/>
      <c r="BL19085" s="3"/>
      <c r="BN19085" s="3"/>
      <c r="BP19085" s="3"/>
    </row>
    <row r="19086" spans="1:68" x14ac:dyDescent="0.25">
      <c r="A19086" s="1"/>
      <c r="B19086" s="2"/>
      <c r="BJ19086" s="3"/>
      <c r="BL19086" s="3"/>
      <c r="BN19086" s="3"/>
      <c r="BP19086" s="3"/>
    </row>
    <row r="19087" spans="1:68" x14ac:dyDescent="0.25">
      <c r="A19087" s="1"/>
      <c r="B19087" s="2"/>
      <c r="BJ19087" s="3"/>
      <c r="BL19087" s="3"/>
      <c r="BN19087" s="3"/>
      <c r="BP19087" s="3"/>
    </row>
    <row r="19088" spans="1:68" x14ac:dyDescent="0.25">
      <c r="A19088" s="1"/>
      <c r="B19088" s="2"/>
      <c r="BJ19088" s="3"/>
      <c r="BL19088" s="3"/>
      <c r="BN19088" s="3"/>
      <c r="BP19088" s="3"/>
    </row>
    <row r="19089" spans="1:68" x14ac:dyDescent="0.25">
      <c r="A19089" s="1"/>
      <c r="B19089" s="2"/>
      <c r="BJ19089" s="3"/>
      <c r="BL19089" s="3"/>
      <c r="BN19089" s="3"/>
      <c r="BP19089" s="3"/>
    </row>
    <row r="19090" spans="1:68" x14ac:dyDescent="0.25">
      <c r="A19090" s="1"/>
      <c r="B19090" s="2"/>
      <c r="BJ19090" s="3"/>
      <c r="BL19090" s="3"/>
      <c r="BN19090" s="3"/>
      <c r="BP19090" s="3"/>
    </row>
    <row r="19091" spans="1:68" x14ac:dyDescent="0.25">
      <c r="A19091" s="1"/>
      <c r="B19091" s="2"/>
      <c r="BJ19091" s="3"/>
      <c r="BL19091" s="3"/>
      <c r="BN19091" s="3"/>
      <c r="BP19091" s="3"/>
    </row>
    <row r="19092" spans="1:68" x14ac:dyDescent="0.25">
      <c r="A19092" s="1"/>
      <c r="B19092" s="2"/>
      <c r="BJ19092" s="3"/>
      <c r="BL19092" s="3"/>
      <c r="BN19092" s="3"/>
      <c r="BP19092" s="3"/>
    </row>
    <row r="19093" spans="1:68" x14ac:dyDescent="0.25">
      <c r="A19093" s="1"/>
      <c r="B19093" s="2"/>
      <c r="BJ19093" s="3"/>
      <c r="BL19093" s="3"/>
      <c r="BN19093" s="3"/>
      <c r="BP19093" s="3"/>
    </row>
    <row r="19094" spans="1:68" x14ac:dyDescent="0.25">
      <c r="A19094" s="1"/>
      <c r="B19094" s="2"/>
      <c r="BJ19094" s="3"/>
      <c r="BL19094" s="3"/>
      <c r="BN19094" s="3"/>
      <c r="BP19094" s="3"/>
    </row>
    <row r="19095" spans="1:68" x14ac:dyDescent="0.25">
      <c r="A19095" s="1"/>
      <c r="B19095" s="2"/>
      <c r="BJ19095" s="3"/>
      <c r="BL19095" s="3"/>
      <c r="BN19095" s="3"/>
      <c r="BP19095" s="3"/>
    </row>
    <row r="19096" spans="1:68" x14ac:dyDescent="0.25">
      <c r="A19096" s="1"/>
      <c r="B19096" s="2"/>
      <c r="BJ19096" s="3"/>
      <c r="BL19096" s="3"/>
      <c r="BN19096" s="3"/>
      <c r="BP19096" s="3"/>
    </row>
    <row r="19097" spans="1:68" x14ac:dyDescent="0.25">
      <c r="A19097" s="1"/>
      <c r="B19097" s="2"/>
      <c r="BJ19097" s="3"/>
      <c r="BL19097" s="3"/>
      <c r="BN19097" s="3"/>
      <c r="BP19097" s="3"/>
    </row>
    <row r="19098" spans="1:68" x14ac:dyDescent="0.25">
      <c r="A19098" s="1"/>
      <c r="B19098" s="2"/>
      <c r="BJ19098" s="3"/>
      <c r="BL19098" s="3"/>
      <c r="BN19098" s="3"/>
      <c r="BP19098" s="3"/>
    </row>
    <row r="19099" spans="1:68" x14ac:dyDescent="0.25">
      <c r="A19099" s="1"/>
      <c r="B19099" s="2"/>
      <c r="BJ19099" s="3"/>
      <c r="BL19099" s="3"/>
      <c r="BN19099" s="3"/>
      <c r="BP19099" s="3"/>
    </row>
    <row r="19100" spans="1:68" x14ac:dyDescent="0.25">
      <c r="A19100" s="1"/>
      <c r="B19100" s="2"/>
      <c r="BJ19100" s="3"/>
      <c r="BL19100" s="3"/>
      <c r="BN19100" s="3"/>
      <c r="BP19100" s="3"/>
    </row>
    <row r="19101" spans="1:68" x14ac:dyDescent="0.25">
      <c r="A19101" s="1"/>
      <c r="B19101" s="2"/>
      <c r="BJ19101" s="3"/>
      <c r="BL19101" s="3"/>
      <c r="BN19101" s="3"/>
      <c r="BP19101" s="3"/>
    </row>
    <row r="19102" spans="1:68" x14ac:dyDescent="0.25">
      <c r="A19102" s="1"/>
      <c r="B19102" s="2"/>
      <c r="BJ19102" s="3"/>
      <c r="BL19102" s="3"/>
      <c r="BN19102" s="3"/>
      <c r="BP19102" s="3"/>
    </row>
    <row r="19103" spans="1:68" x14ac:dyDescent="0.25">
      <c r="A19103" s="1"/>
      <c r="B19103" s="2"/>
      <c r="BJ19103" s="3"/>
      <c r="BL19103" s="3"/>
      <c r="BN19103" s="3"/>
      <c r="BP19103" s="3"/>
    </row>
    <row r="19104" spans="1:68" x14ac:dyDescent="0.25">
      <c r="A19104" s="1"/>
      <c r="B19104" s="2"/>
      <c r="BJ19104" s="3"/>
      <c r="BL19104" s="3"/>
      <c r="BN19104" s="3"/>
      <c r="BP19104" s="3"/>
    </row>
    <row r="19105" spans="1:68" x14ac:dyDescent="0.25">
      <c r="A19105" s="1"/>
      <c r="B19105" s="2"/>
      <c r="BJ19105" s="3"/>
      <c r="BL19105" s="3"/>
      <c r="BN19105" s="3"/>
      <c r="BP19105" s="3"/>
    </row>
    <row r="19106" spans="1:68" x14ac:dyDescent="0.25">
      <c r="A19106" s="1"/>
      <c r="B19106" s="2"/>
      <c r="BJ19106" s="3"/>
      <c r="BL19106" s="3"/>
      <c r="BN19106" s="3"/>
      <c r="BP19106" s="3"/>
    </row>
    <row r="19107" spans="1:68" x14ac:dyDescent="0.25">
      <c r="A19107" s="1"/>
      <c r="B19107" s="2"/>
      <c r="BJ19107" s="3"/>
      <c r="BL19107" s="3"/>
      <c r="BN19107" s="3"/>
      <c r="BP19107" s="3"/>
    </row>
    <row r="19108" spans="1:68" x14ac:dyDescent="0.25">
      <c r="A19108" s="1"/>
      <c r="B19108" s="2"/>
      <c r="BJ19108" s="3"/>
      <c r="BL19108" s="3"/>
      <c r="BN19108" s="3"/>
      <c r="BP19108" s="3"/>
    </row>
    <row r="19109" spans="1:68" x14ac:dyDescent="0.25">
      <c r="A19109" s="1"/>
      <c r="B19109" s="2"/>
      <c r="BJ19109" s="3"/>
      <c r="BL19109" s="3"/>
      <c r="BN19109" s="3"/>
      <c r="BP19109" s="3"/>
    </row>
    <row r="19110" spans="1:68" x14ac:dyDescent="0.25">
      <c r="A19110" s="1"/>
      <c r="B19110" s="2"/>
      <c r="BJ19110" s="3"/>
      <c r="BL19110" s="3"/>
      <c r="BN19110" s="3"/>
      <c r="BP19110" s="3"/>
    </row>
    <row r="19111" spans="1:68" x14ac:dyDescent="0.25">
      <c r="A19111" s="1"/>
      <c r="B19111" s="2"/>
      <c r="BJ19111" s="3"/>
      <c r="BL19111" s="3"/>
      <c r="BN19111" s="3"/>
      <c r="BP19111" s="3"/>
    </row>
    <row r="19112" spans="1:68" x14ac:dyDescent="0.25">
      <c r="A19112" s="1"/>
      <c r="B19112" s="2"/>
      <c r="BJ19112" s="3"/>
      <c r="BL19112" s="3"/>
      <c r="BN19112" s="3"/>
      <c r="BP19112" s="3"/>
    </row>
    <row r="19113" spans="1:68" x14ac:dyDescent="0.25">
      <c r="A19113" s="1"/>
      <c r="B19113" s="2"/>
      <c r="BJ19113" s="3"/>
      <c r="BL19113" s="3"/>
      <c r="BN19113" s="3"/>
      <c r="BP19113" s="3"/>
    </row>
    <row r="19114" spans="1:68" x14ac:dyDescent="0.25">
      <c r="A19114" s="1"/>
      <c r="B19114" s="2"/>
      <c r="BJ19114" s="3"/>
      <c r="BL19114" s="3"/>
      <c r="BN19114" s="3"/>
      <c r="BP19114" s="3"/>
    </row>
    <row r="19115" spans="1:68" x14ac:dyDescent="0.25">
      <c r="A19115" s="1"/>
      <c r="B19115" s="2"/>
      <c r="BJ19115" s="3"/>
      <c r="BL19115" s="3"/>
      <c r="BN19115" s="3"/>
      <c r="BP19115" s="3"/>
    </row>
    <row r="19116" spans="1:68" x14ac:dyDescent="0.25">
      <c r="A19116" s="1"/>
      <c r="B19116" s="2"/>
      <c r="BJ19116" s="3"/>
      <c r="BL19116" s="3"/>
      <c r="BN19116" s="3"/>
      <c r="BP19116" s="3"/>
    </row>
    <row r="19117" spans="1:68" x14ac:dyDescent="0.25">
      <c r="A19117" s="1"/>
      <c r="B19117" s="2"/>
      <c r="BJ19117" s="3"/>
      <c r="BL19117" s="3"/>
      <c r="BN19117" s="3"/>
      <c r="BP19117" s="3"/>
    </row>
    <row r="19118" spans="1:68" x14ac:dyDescent="0.25">
      <c r="A19118" s="1"/>
      <c r="B19118" s="2"/>
      <c r="BJ19118" s="3"/>
      <c r="BL19118" s="3"/>
      <c r="BN19118" s="3"/>
      <c r="BP19118" s="3"/>
    </row>
    <row r="19119" spans="1:68" x14ac:dyDescent="0.25">
      <c r="A19119" s="1"/>
      <c r="B19119" s="2"/>
      <c r="BJ19119" s="3"/>
      <c r="BL19119" s="3"/>
      <c r="BN19119" s="3"/>
      <c r="BP19119" s="3"/>
    </row>
    <row r="19120" spans="1:68" x14ac:dyDescent="0.25">
      <c r="A19120" s="1"/>
      <c r="B19120" s="2"/>
      <c r="BJ19120" s="3"/>
      <c r="BL19120" s="3"/>
      <c r="BN19120" s="3"/>
      <c r="BP19120" s="3"/>
    </row>
    <row r="19121" spans="1:68" x14ac:dyDescent="0.25">
      <c r="A19121" s="1"/>
      <c r="B19121" s="2"/>
      <c r="BJ19121" s="3"/>
      <c r="BL19121" s="3"/>
      <c r="BN19121" s="3"/>
      <c r="BP19121" s="3"/>
    </row>
    <row r="19122" spans="1:68" x14ac:dyDescent="0.25">
      <c r="A19122" s="1"/>
      <c r="B19122" s="2"/>
      <c r="BJ19122" s="3"/>
      <c r="BL19122" s="3"/>
      <c r="BN19122" s="3"/>
      <c r="BP19122" s="3"/>
    </row>
    <row r="19123" spans="1:68" x14ac:dyDescent="0.25">
      <c r="A19123" s="1"/>
      <c r="B19123" s="2"/>
      <c r="BJ19123" s="3"/>
      <c r="BL19123" s="3"/>
      <c r="BN19123" s="3"/>
      <c r="BP19123" s="3"/>
    </row>
    <row r="19124" spans="1:68" x14ac:dyDescent="0.25">
      <c r="A19124" s="1"/>
      <c r="B19124" s="2"/>
      <c r="BJ19124" s="3"/>
      <c r="BL19124" s="3"/>
      <c r="BN19124" s="3"/>
      <c r="BP19124" s="3"/>
    </row>
    <row r="19125" spans="1:68" x14ac:dyDescent="0.25">
      <c r="A19125" s="1"/>
      <c r="B19125" s="2"/>
      <c r="BJ19125" s="3"/>
      <c r="BL19125" s="3"/>
      <c r="BN19125" s="3"/>
      <c r="BP19125" s="3"/>
    </row>
    <row r="19126" spans="1:68" x14ac:dyDescent="0.25">
      <c r="A19126" s="1"/>
      <c r="B19126" s="2"/>
      <c r="BJ19126" s="3"/>
      <c r="BL19126" s="3"/>
      <c r="BN19126" s="3"/>
      <c r="BP19126" s="3"/>
    </row>
    <row r="19127" spans="1:68" x14ac:dyDescent="0.25">
      <c r="A19127" s="1"/>
      <c r="B19127" s="2"/>
      <c r="BJ19127" s="3"/>
      <c r="BL19127" s="3"/>
      <c r="BN19127" s="3"/>
      <c r="BP19127" s="3"/>
    </row>
    <row r="19128" spans="1:68" x14ac:dyDescent="0.25">
      <c r="A19128" s="1"/>
      <c r="B19128" s="2"/>
      <c r="BJ19128" s="3"/>
      <c r="BL19128" s="3"/>
      <c r="BN19128" s="3"/>
      <c r="BP19128" s="3"/>
    </row>
    <row r="19129" spans="1:68" x14ac:dyDescent="0.25">
      <c r="A19129" s="1"/>
      <c r="B19129" s="2"/>
      <c r="BJ19129" s="3"/>
      <c r="BL19129" s="3"/>
      <c r="BN19129" s="3"/>
      <c r="BP19129" s="3"/>
    </row>
    <row r="19130" spans="1:68" x14ac:dyDescent="0.25">
      <c r="A19130" s="1"/>
      <c r="B19130" s="2"/>
      <c r="BJ19130" s="3"/>
      <c r="BL19130" s="3"/>
      <c r="BN19130" s="3"/>
      <c r="BP19130" s="3"/>
    </row>
    <row r="19131" spans="1:68" x14ac:dyDescent="0.25">
      <c r="A19131" s="1"/>
      <c r="B19131" s="2"/>
      <c r="BJ19131" s="3"/>
      <c r="BL19131" s="3"/>
      <c r="BN19131" s="3"/>
      <c r="BP19131" s="3"/>
    </row>
    <row r="19132" spans="1:68" x14ac:dyDescent="0.25">
      <c r="A19132" s="1"/>
      <c r="B19132" s="2"/>
      <c r="BJ19132" s="3"/>
      <c r="BL19132" s="3"/>
      <c r="BN19132" s="3"/>
      <c r="BP19132" s="3"/>
    </row>
    <row r="19133" spans="1:68" x14ac:dyDescent="0.25">
      <c r="A19133" s="1"/>
      <c r="B19133" s="2"/>
      <c r="BJ19133" s="3"/>
      <c r="BL19133" s="3"/>
      <c r="BN19133" s="3"/>
      <c r="BP19133" s="3"/>
    </row>
    <row r="19134" spans="1:68" x14ac:dyDescent="0.25">
      <c r="A19134" s="1"/>
      <c r="B19134" s="2"/>
      <c r="BJ19134" s="3"/>
      <c r="BL19134" s="3"/>
      <c r="BN19134" s="3"/>
      <c r="BP19134" s="3"/>
    </row>
    <row r="19135" spans="1:68" x14ac:dyDescent="0.25">
      <c r="A19135" s="1"/>
      <c r="B19135" s="2"/>
      <c r="BJ19135" s="3"/>
      <c r="BL19135" s="3"/>
      <c r="BN19135" s="3"/>
      <c r="BP19135" s="3"/>
    </row>
    <row r="19136" spans="1:68" x14ac:dyDescent="0.25">
      <c r="A19136" s="1"/>
      <c r="B19136" s="2"/>
      <c r="BJ19136" s="3"/>
      <c r="BL19136" s="3"/>
      <c r="BN19136" s="3"/>
      <c r="BP19136" s="3"/>
    </row>
    <row r="19137" spans="1:68" x14ac:dyDescent="0.25">
      <c r="A19137" s="1"/>
      <c r="B19137" s="2"/>
      <c r="BJ19137" s="3"/>
      <c r="BL19137" s="3"/>
      <c r="BN19137" s="3"/>
      <c r="BP19137" s="3"/>
    </row>
    <row r="19138" spans="1:68" x14ac:dyDescent="0.25">
      <c r="A19138" s="1"/>
      <c r="B19138" s="2"/>
      <c r="BJ19138" s="3"/>
      <c r="BL19138" s="3"/>
      <c r="BN19138" s="3"/>
      <c r="BP19138" s="3"/>
    </row>
    <row r="19139" spans="1:68" x14ac:dyDescent="0.25">
      <c r="A19139" s="1"/>
      <c r="B19139" s="2"/>
      <c r="BJ19139" s="3"/>
      <c r="BL19139" s="3"/>
      <c r="BN19139" s="3"/>
      <c r="BP19139" s="3"/>
    </row>
    <row r="19140" spans="1:68" x14ac:dyDescent="0.25">
      <c r="A19140" s="1"/>
      <c r="B19140" s="2"/>
      <c r="BJ19140" s="3"/>
      <c r="BL19140" s="3"/>
      <c r="BN19140" s="3"/>
      <c r="BP19140" s="3"/>
    </row>
    <row r="19141" spans="1:68" x14ac:dyDescent="0.25">
      <c r="A19141" s="1"/>
      <c r="B19141" s="2"/>
      <c r="BJ19141" s="3"/>
      <c r="BL19141" s="3"/>
      <c r="BN19141" s="3"/>
      <c r="BP19141" s="3"/>
    </row>
    <row r="19142" spans="1:68" x14ac:dyDescent="0.25">
      <c r="A19142" s="1"/>
      <c r="B19142" s="2"/>
      <c r="BJ19142" s="3"/>
      <c r="BL19142" s="3"/>
      <c r="BN19142" s="3"/>
      <c r="BP19142" s="3"/>
    </row>
    <row r="19143" spans="1:68" x14ac:dyDescent="0.25">
      <c r="A19143" s="1"/>
      <c r="B19143" s="2"/>
      <c r="BJ19143" s="3"/>
      <c r="BL19143" s="3"/>
      <c r="BN19143" s="3"/>
      <c r="BP19143" s="3"/>
    </row>
    <row r="19144" spans="1:68" x14ac:dyDescent="0.25">
      <c r="A19144" s="1"/>
      <c r="B19144" s="2"/>
      <c r="BJ19144" s="3"/>
      <c r="BL19144" s="3"/>
      <c r="BN19144" s="3"/>
      <c r="BP19144" s="3"/>
    </row>
    <row r="19145" spans="1:68" x14ac:dyDescent="0.25">
      <c r="A19145" s="1"/>
      <c r="B19145" s="2"/>
      <c r="BJ19145" s="3"/>
      <c r="BL19145" s="3"/>
      <c r="BN19145" s="3"/>
      <c r="BP19145" s="3"/>
    </row>
    <row r="19146" spans="1:68" x14ac:dyDescent="0.25">
      <c r="A19146" s="1"/>
      <c r="B19146" s="2"/>
      <c r="BJ19146" s="3"/>
      <c r="BL19146" s="3"/>
      <c r="BN19146" s="3"/>
      <c r="BP19146" s="3"/>
    </row>
    <row r="19147" spans="1:68" x14ac:dyDescent="0.25">
      <c r="A19147" s="1"/>
      <c r="B19147" s="2"/>
      <c r="BJ19147" s="3"/>
      <c r="BL19147" s="3"/>
      <c r="BN19147" s="3"/>
      <c r="BP19147" s="3"/>
    </row>
    <row r="19148" spans="1:68" x14ac:dyDescent="0.25">
      <c r="A19148" s="1"/>
      <c r="B19148" s="2"/>
      <c r="BJ19148" s="3"/>
      <c r="BL19148" s="3"/>
      <c r="BN19148" s="3"/>
      <c r="BP19148" s="3"/>
    </row>
    <row r="19149" spans="1:68" x14ac:dyDescent="0.25">
      <c r="A19149" s="1"/>
      <c r="B19149" s="2"/>
      <c r="BJ19149" s="3"/>
      <c r="BL19149" s="3"/>
      <c r="BN19149" s="3"/>
      <c r="BP19149" s="3"/>
    </row>
    <row r="19150" spans="1:68" x14ac:dyDescent="0.25">
      <c r="A19150" s="1"/>
      <c r="B19150" s="2"/>
      <c r="BJ19150" s="3"/>
      <c r="BL19150" s="3"/>
      <c r="BN19150" s="3"/>
      <c r="BP19150" s="3"/>
    </row>
    <row r="19151" spans="1:68" x14ac:dyDescent="0.25">
      <c r="A19151" s="1"/>
      <c r="B19151" s="2"/>
      <c r="BJ19151" s="3"/>
      <c r="BL19151" s="3"/>
      <c r="BN19151" s="3"/>
      <c r="BP19151" s="3"/>
    </row>
    <row r="19152" spans="1:68" x14ac:dyDescent="0.25">
      <c r="A19152" s="1"/>
      <c r="B19152" s="2"/>
      <c r="BJ19152" s="3"/>
      <c r="BL19152" s="3"/>
      <c r="BN19152" s="3"/>
      <c r="BP19152" s="3"/>
    </row>
    <row r="19153" spans="1:68" x14ac:dyDescent="0.25">
      <c r="A19153" s="1"/>
      <c r="B19153" s="2"/>
      <c r="BJ19153" s="3"/>
      <c r="BL19153" s="3"/>
      <c r="BN19153" s="3"/>
      <c r="BP19153" s="3"/>
    </row>
    <row r="19154" spans="1:68" x14ac:dyDescent="0.25">
      <c r="A19154" s="1"/>
      <c r="B19154" s="2"/>
      <c r="BJ19154" s="3"/>
      <c r="BL19154" s="3"/>
      <c r="BN19154" s="3"/>
      <c r="BP19154" s="3"/>
    </row>
    <row r="19155" spans="1:68" x14ac:dyDescent="0.25">
      <c r="A19155" s="1"/>
      <c r="B19155" s="2"/>
      <c r="BJ19155" s="3"/>
      <c r="BL19155" s="3"/>
      <c r="BN19155" s="3"/>
      <c r="BP19155" s="3"/>
    </row>
    <row r="19156" spans="1:68" x14ac:dyDescent="0.25">
      <c r="A19156" s="1"/>
      <c r="B19156" s="2"/>
      <c r="BJ19156" s="3"/>
      <c r="BL19156" s="3"/>
      <c r="BN19156" s="3"/>
      <c r="BP19156" s="3"/>
    </row>
    <row r="19157" spans="1:68" x14ac:dyDescent="0.25">
      <c r="A19157" s="1"/>
      <c r="B19157" s="2"/>
      <c r="BJ19157" s="3"/>
      <c r="BL19157" s="3"/>
      <c r="BN19157" s="3"/>
      <c r="BP19157" s="3"/>
    </row>
    <row r="19158" spans="1:68" x14ac:dyDescent="0.25">
      <c r="A19158" s="1"/>
      <c r="B19158" s="2"/>
      <c r="BJ19158" s="3"/>
      <c r="BL19158" s="3"/>
      <c r="BN19158" s="3"/>
      <c r="BP19158" s="3"/>
    </row>
    <row r="19159" spans="1:68" x14ac:dyDescent="0.25">
      <c r="A19159" s="1"/>
      <c r="B19159" s="2"/>
      <c r="BJ19159" s="3"/>
      <c r="BL19159" s="3"/>
      <c r="BN19159" s="3"/>
      <c r="BP19159" s="3"/>
    </row>
    <row r="19160" spans="1:68" x14ac:dyDescent="0.25">
      <c r="A19160" s="1"/>
      <c r="B19160" s="2"/>
      <c r="BJ19160" s="3"/>
      <c r="BL19160" s="3"/>
      <c r="BN19160" s="3"/>
      <c r="BP19160" s="3"/>
    </row>
    <row r="19161" spans="1:68" x14ac:dyDescent="0.25">
      <c r="A19161" s="1"/>
      <c r="B19161" s="2"/>
      <c r="BJ19161" s="3"/>
      <c r="BL19161" s="3"/>
      <c r="BN19161" s="3"/>
      <c r="BP19161" s="3"/>
    </row>
    <row r="19162" spans="1:68" x14ac:dyDescent="0.25">
      <c r="A19162" s="1"/>
      <c r="B19162" s="2"/>
      <c r="BJ19162" s="3"/>
      <c r="BL19162" s="3"/>
      <c r="BN19162" s="3"/>
      <c r="BP19162" s="3"/>
    </row>
    <row r="19163" spans="1:68" x14ac:dyDescent="0.25">
      <c r="A19163" s="1"/>
      <c r="B19163" s="2"/>
      <c r="BJ19163" s="3"/>
      <c r="BL19163" s="3"/>
      <c r="BN19163" s="3"/>
      <c r="BP19163" s="3"/>
    </row>
    <row r="19164" spans="1:68" x14ac:dyDescent="0.25">
      <c r="A19164" s="1"/>
      <c r="B19164" s="2"/>
      <c r="BJ19164" s="3"/>
      <c r="BL19164" s="3"/>
      <c r="BN19164" s="3"/>
      <c r="BP19164" s="3"/>
    </row>
    <row r="19165" spans="1:68" x14ac:dyDescent="0.25">
      <c r="A19165" s="1"/>
      <c r="B19165" s="2"/>
      <c r="BJ19165" s="3"/>
      <c r="BL19165" s="3"/>
      <c r="BN19165" s="3"/>
      <c r="BP19165" s="3"/>
    </row>
    <row r="19166" spans="1:68" x14ac:dyDescent="0.25">
      <c r="A19166" s="1"/>
      <c r="B19166" s="2"/>
      <c r="BJ19166" s="3"/>
      <c r="BL19166" s="3"/>
      <c r="BN19166" s="3"/>
      <c r="BP19166" s="3"/>
    </row>
    <row r="19167" spans="1:68" x14ac:dyDescent="0.25">
      <c r="A19167" s="1"/>
      <c r="B19167" s="2"/>
      <c r="BJ19167" s="3"/>
      <c r="BL19167" s="3"/>
      <c r="BN19167" s="3"/>
      <c r="BP19167" s="3"/>
    </row>
    <row r="19168" spans="1:68" x14ac:dyDescent="0.25">
      <c r="A19168" s="1"/>
      <c r="B19168" s="2"/>
      <c r="BJ19168" s="3"/>
      <c r="BL19168" s="3"/>
      <c r="BN19168" s="3"/>
      <c r="BP19168" s="3"/>
    </row>
    <row r="19169" spans="1:68" x14ac:dyDescent="0.25">
      <c r="A19169" s="1"/>
      <c r="B19169" s="2"/>
      <c r="BJ19169" s="3"/>
      <c r="BL19169" s="3"/>
      <c r="BN19169" s="3"/>
      <c r="BP19169" s="3"/>
    </row>
    <row r="19170" spans="1:68" x14ac:dyDescent="0.25">
      <c r="A19170" s="1"/>
      <c r="B19170" s="2"/>
      <c r="BJ19170" s="3"/>
      <c r="BL19170" s="3"/>
      <c r="BN19170" s="3"/>
      <c r="BP19170" s="3"/>
    </row>
    <row r="19171" spans="1:68" x14ac:dyDescent="0.25">
      <c r="A19171" s="1"/>
      <c r="B19171" s="2"/>
      <c r="BJ19171" s="3"/>
      <c r="BL19171" s="3"/>
      <c r="BN19171" s="3"/>
      <c r="BP19171" s="3"/>
    </row>
    <row r="19172" spans="1:68" x14ac:dyDescent="0.25">
      <c r="A19172" s="1"/>
      <c r="B19172" s="2"/>
      <c r="BJ19172" s="3"/>
      <c r="BL19172" s="3"/>
      <c r="BN19172" s="3"/>
      <c r="BP19172" s="3"/>
    </row>
    <row r="19173" spans="1:68" x14ac:dyDescent="0.25">
      <c r="A19173" s="1"/>
      <c r="B19173" s="2"/>
      <c r="BJ19173" s="3"/>
      <c r="BL19173" s="3"/>
      <c r="BN19173" s="3"/>
      <c r="BP19173" s="3"/>
    </row>
    <row r="19174" spans="1:68" x14ac:dyDescent="0.25">
      <c r="A19174" s="1"/>
      <c r="B19174" s="2"/>
      <c r="BJ19174" s="3"/>
      <c r="BL19174" s="3"/>
      <c r="BN19174" s="3"/>
      <c r="BP19174" s="3"/>
    </row>
    <row r="19175" spans="1:68" x14ac:dyDescent="0.25">
      <c r="A19175" s="1"/>
      <c r="B19175" s="2"/>
      <c r="BJ19175" s="3"/>
      <c r="BL19175" s="3"/>
      <c r="BN19175" s="3"/>
      <c r="BP19175" s="3"/>
    </row>
    <row r="19176" spans="1:68" x14ac:dyDescent="0.25">
      <c r="A19176" s="1"/>
      <c r="B19176" s="2"/>
      <c r="BJ19176" s="3"/>
      <c r="BL19176" s="3"/>
      <c r="BN19176" s="3"/>
      <c r="BP19176" s="3"/>
    </row>
    <row r="19177" spans="1:68" x14ac:dyDescent="0.25">
      <c r="A19177" s="1"/>
      <c r="B19177" s="2"/>
      <c r="BJ19177" s="3"/>
      <c r="BL19177" s="3"/>
      <c r="BN19177" s="3"/>
      <c r="BP19177" s="3"/>
    </row>
    <row r="19178" spans="1:68" x14ac:dyDescent="0.25">
      <c r="A19178" s="1"/>
      <c r="B19178" s="2"/>
      <c r="BJ19178" s="3"/>
      <c r="BL19178" s="3"/>
      <c r="BN19178" s="3"/>
      <c r="BP19178" s="3"/>
    </row>
    <row r="19179" spans="1:68" x14ac:dyDescent="0.25">
      <c r="A19179" s="1"/>
      <c r="B19179" s="2"/>
      <c r="BJ19179" s="3"/>
      <c r="BL19179" s="3"/>
      <c r="BN19179" s="3"/>
      <c r="BP19179" s="3"/>
    </row>
    <row r="19180" spans="1:68" x14ac:dyDescent="0.25">
      <c r="A19180" s="1"/>
      <c r="B19180" s="2"/>
      <c r="BJ19180" s="3"/>
      <c r="BL19180" s="3"/>
      <c r="BN19180" s="3"/>
      <c r="BP19180" s="3"/>
    </row>
    <row r="19181" spans="1:68" x14ac:dyDescent="0.25">
      <c r="A19181" s="1"/>
      <c r="B19181" s="2"/>
      <c r="BJ19181" s="3"/>
      <c r="BL19181" s="3"/>
      <c r="BN19181" s="3"/>
      <c r="BP19181" s="3"/>
    </row>
    <row r="19182" spans="1:68" x14ac:dyDescent="0.25">
      <c r="A19182" s="1"/>
      <c r="B19182" s="2"/>
      <c r="BJ19182" s="3"/>
      <c r="BL19182" s="3"/>
      <c r="BN19182" s="3"/>
      <c r="BP19182" s="3"/>
    </row>
    <row r="19183" spans="1:68" x14ac:dyDescent="0.25">
      <c r="A19183" s="1"/>
      <c r="B19183" s="2"/>
      <c r="BJ19183" s="3"/>
      <c r="BL19183" s="3"/>
      <c r="BN19183" s="3"/>
      <c r="BP19183" s="3"/>
    </row>
    <row r="19184" spans="1:68" x14ac:dyDescent="0.25">
      <c r="A19184" s="1"/>
      <c r="B19184" s="2"/>
      <c r="BJ19184" s="3"/>
      <c r="BL19184" s="3"/>
      <c r="BN19184" s="3"/>
      <c r="BP19184" s="3"/>
    </row>
    <row r="19185" spans="1:68" x14ac:dyDescent="0.25">
      <c r="A19185" s="1"/>
      <c r="B19185" s="2"/>
      <c r="BJ19185" s="3"/>
      <c r="BL19185" s="3"/>
      <c r="BN19185" s="3"/>
      <c r="BP19185" s="3"/>
    </row>
    <row r="19186" spans="1:68" x14ac:dyDescent="0.25">
      <c r="A19186" s="1"/>
      <c r="B19186" s="2"/>
      <c r="BJ19186" s="3"/>
      <c r="BL19186" s="3"/>
      <c r="BN19186" s="3"/>
      <c r="BP19186" s="3"/>
    </row>
    <row r="19187" spans="1:68" x14ac:dyDescent="0.25">
      <c r="A19187" s="1"/>
      <c r="B19187" s="2"/>
      <c r="BJ19187" s="3"/>
      <c r="BL19187" s="3"/>
      <c r="BN19187" s="3"/>
      <c r="BP19187" s="3"/>
    </row>
    <row r="19188" spans="1:68" x14ac:dyDescent="0.25">
      <c r="A19188" s="1"/>
      <c r="B19188" s="2"/>
      <c r="BJ19188" s="3"/>
      <c r="BL19188" s="3"/>
      <c r="BN19188" s="3"/>
      <c r="BP19188" s="3"/>
    </row>
    <row r="19189" spans="1:68" x14ac:dyDescent="0.25">
      <c r="A19189" s="1"/>
      <c r="B19189" s="2"/>
      <c r="BJ19189" s="3"/>
      <c r="BL19189" s="3"/>
      <c r="BN19189" s="3"/>
      <c r="BP19189" s="3"/>
    </row>
    <row r="19190" spans="1:68" x14ac:dyDescent="0.25">
      <c r="A19190" s="1"/>
      <c r="B19190" s="2"/>
      <c r="BJ19190" s="3"/>
      <c r="BL19190" s="3"/>
      <c r="BN19190" s="3"/>
      <c r="BP19190" s="3"/>
    </row>
    <row r="19191" spans="1:68" x14ac:dyDescent="0.25">
      <c r="A19191" s="1"/>
      <c r="B19191" s="2"/>
      <c r="BJ19191" s="3"/>
      <c r="BL19191" s="3"/>
      <c r="BN19191" s="3"/>
      <c r="BP19191" s="3"/>
    </row>
    <row r="19192" spans="1:68" x14ac:dyDescent="0.25">
      <c r="A19192" s="1"/>
      <c r="B19192" s="2"/>
      <c r="BJ19192" s="3"/>
      <c r="BL19192" s="3"/>
      <c r="BN19192" s="3"/>
      <c r="BP19192" s="3"/>
    </row>
    <row r="19193" spans="1:68" x14ac:dyDescent="0.25">
      <c r="A19193" s="1"/>
      <c r="B19193" s="2"/>
      <c r="BJ19193" s="3"/>
      <c r="BL19193" s="3"/>
      <c r="BN19193" s="3"/>
      <c r="BP19193" s="3"/>
    </row>
    <row r="19194" spans="1:68" x14ac:dyDescent="0.25">
      <c r="A19194" s="1"/>
      <c r="B19194" s="2"/>
      <c r="BJ19194" s="3"/>
      <c r="BL19194" s="3"/>
      <c r="BN19194" s="3"/>
      <c r="BP19194" s="3"/>
    </row>
    <row r="19195" spans="1:68" x14ac:dyDescent="0.25">
      <c r="A19195" s="1"/>
      <c r="B19195" s="2"/>
      <c r="BJ19195" s="3"/>
      <c r="BL19195" s="3"/>
      <c r="BN19195" s="3"/>
      <c r="BP19195" s="3"/>
    </row>
    <row r="19196" spans="1:68" x14ac:dyDescent="0.25">
      <c r="A19196" s="1"/>
      <c r="B19196" s="2"/>
      <c r="BJ19196" s="3"/>
      <c r="BL19196" s="3"/>
      <c r="BN19196" s="3"/>
      <c r="BP19196" s="3"/>
    </row>
    <row r="19197" spans="1:68" x14ac:dyDescent="0.25">
      <c r="A19197" s="1"/>
      <c r="B19197" s="2"/>
      <c r="BJ19197" s="3"/>
      <c r="BL19197" s="3"/>
      <c r="BN19197" s="3"/>
      <c r="BP19197" s="3"/>
    </row>
    <row r="19198" spans="1:68" x14ac:dyDescent="0.25">
      <c r="A19198" s="1"/>
      <c r="B19198" s="2"/>
      <c r="BJ19198" s="3"/>
      <c r="BL19198" s="3"/>
      <c r="BN19198" s="3"/>
      <c r="BP19198" s="3"/>
    </row>
    <row r="19199" spans="1:68" x14ac:dyDescent="0.25">
      <c r="A19199" s="1"/>
      <c r="B19199" s="2"/>
      <c r="BJ19199" s="3"/>
      <c r="BL19199" s="3"/>
      <c r="BN19199" s="3"/>
      <c r="BP19199" s="3"/>
    </row>
    <row r="19200" spans="1:68" x14ac:dyDescent="0.25">
      <c r="A19200" s="1"/>
      <c r="B19200" s="2"/>
      <c r="BJ19200" s="3"/>
      <c r="BL19200" s="3"/>
      <c r="BN19200" s="3"/>
      <c r="BP19200" s="3"/>
    </row>
    <row r="19201" spans="1:68" x14ac:dyDescent="0.25">
      <c r="A19201" s="1"/>
      <c r="B19201" s="2"/>
      <c r="BJ19201" s="3"/>
      <c r="BL19201" s="3"/>
      <c r="BN19201" s="3"/>
      <c r="BP19201" s="3"/>
    </row>
    <row r="19202" spans="1:68" x14ac:dyDescent="0.25">
      <c r="A19202" s="1"/>
      <c r="B19202" s="2"/>
      <c r="BJ19202" s="3"/>
      <c r="BL19202" s="3"/>
      <c r="BN19202" s="3"/>
      <c r="BP19202" s="3"/>
    </row>
    <row r="19203" spans="1:68" x14ac:dyDescent="0.25">
      <c r="A19203" s="1"/>
      <c r="B19203" s="2"/>
      <c r="BJ19203" s="3"/>
      <c r="BL19203" s="3"/>
      <c r="BN19203" s="3"/>
      <c r="BP19203" s="3"/>
    </row>
    <row r="19204" spans="1:68" x14ac:dyDescent="0.25">
      <c r="A19204" s="1"/>
      <c r="B19204" s="2"/>
      <c r="BJ19204" s="3"/>
      <c r="BL19204" s="3"/>
      <c r="BN19204" s="3"/>
      <c r="BP19204" s="3"/>
    </row>
    <row r="19205" spans="1:68" x14ac:dyDescent="0.25">
      <c r="A19205" s="1"/>
      <c r="B19205" s="2"/>
      <c r="BJ19205" s="3"/>
      <c r="BL19205" s="3"/>
      <c r="BN19205" s="3"/>
      <c r="BP19205" s="3"/>
    </row>
    <row r="19206" spans="1:68" x14ac:dyDescent="0.25">
      <c r="A19206" s="1"/>
      <c r="B19206" s="2"/>
      <c r="BJ19206" s="3"/>
      <c r="BL19206" s="3"/>
      <c r="BN19206" s="3"/>
      <c r="BP19206" s="3"/>
    </row>
    <row r="19207" spans="1:68" x14ac:dyDescent="0.25">
      <c r="A19207" s="1"/>
      <c r="B19207" s="2"/>
      <c r="BJ19207" s="3"/>
      <c r="BL19207" s="3"/>
      <c r="BN19207" s="3"/>
      <c r="BP19207" s="3"/>
    </row>
    <row r="19208" spans="1:68" x14ac:dyDescent="0.25">
      <c r="A19208" s="1"/>
      <c r="B19208" s="2"/>
      <c r="BJ19208" s="3"/>
      <c r="BL19208" s="3"/>
      <c r="BN19208" s="3"/>
      <c r="BP19208" s="3"/>
    </row>
    <row r="19209" spans="1:68" x14ac:dyDescent="0.25">
      <c r="A19209" s="1"/>
      <c r="B19209" s="2"/>
      <c r="BJ19209" s="3"/>
      <c r="BL19209" s="3"/>
      <c r="BN19209" s="3"/>
      <c r="BP19209" s="3"/>
    </row>
    <row r="19210" spans="1:68" x14ac:dyDescent="0.25">
      <c r="A19210" s="1"/>
      <c r="B19210" s="2"/>
      <c r="BJ19210" s="3"/>
      <c r="BL19210" s="3"/>
      <c r="BN19210" s="3"/>
      <c r="BP19210" s="3"/>
    </row>
    <row r="19211" spans="1:68" x14ac:dyDescent="0.25">
      <c r="A19211" s="1"/>
      <c r="B19211" s="2"/>
      <c r="BJ19211" s="3"/>
      <c r="BL19211" s="3"/>
      <c r="BN19211" s="3"/>
      <c r="BP19211" s="3"/>
    </row>
    <row r="19212" spans="1:68" x14ac:dyDescent="0.25">
      <c r="A19212" s="1"/>
      <c r="B19212" s="2"/>
      <c r="BJ19212" s="3"/>
      <c r="BL19212" s="3"/>
      <c r="BN19212" s="3"/>
      <c r="BP19212" s="3"/>
    </row>
    <row r="19213" spans="1:68" x14ac:dyDescent="0.25">
      <c r="A19213" s="1"/>
      <c r="B19213" s="2"/>
      <c r="BJ19213" s="3"/>
      <c r="BL19213" s="3"/>
      <c r="BN19213" s="3"/>
      <c r="BP19213" s="3"/>
    </row>
    <row r="19214" spans="1:68" x14ac:dyDescent="0.25">
      <c r="A19214" s="1"/>
      <c r="B19214" s="2"/>
      <c r="BJ19214" s="3"/>
      <c r="BL19214" s="3"/>
      <c r="BN19214" s="3"/>
      <c r="BP19214" s="3"/>
    </row>
    <row r="19215" spans="1:68" x14ac:dyDescent="0.25">
      <c r="A19215" s="1"/>
      <c r="B19215" s="2"/>
      <c r="BJ19215" s="3"/>
      <c r="BL19215" s="3"/>
      <c r="BN19215" s="3"/>
      <c r="BP19215" s="3"/>
    </row>
    <row r="19216" spans="1:68" x14ac:dyDescent="0.25">
      <c r="A19216" s="1"/>
      <c r="B19216" s="2"/>
      <c r="BJ19216" s="3"/>
      <c r="BL19216" s="3"/>
      <c r="BN19216" s="3"/>
      <c r="BP19216" s="3"/>
    </row>
    <row r="19217" spans="1:68" x14ac:dyDescent="0.25">
      <c r="A19217" s="1"/>
      <c r="B19217" s="2"/>
      <c r="BJ19217" s="3"/>
      <c r="BL19217" s="3"/>
      <c r="BN19217" s="3"/>
      <c r="BP19217" s="3"/>
    </row>
    <row r="19218" spans="1:68" x14ac:dyDescent="0.25">
      <c r="A19218" s="1"/>
      <c r="B19218" s="2"/>
      <c r="BJ19218" s="3"/>
      <c r="BL19218" s="3"/>
      <c r="BN19218" s="3"/>
      <c r="BP19218" s="3"/>
    </row>
    <row r="19219" spans="1:68" x14ac:dyDescent="0.25">
      <c r="A19219" s="1"/>
      <c r="B19219" s="2"/>
      <c r="BJ19219" s="3"/>
      <c r="BL19219" s="3"/>
      <c r="BN19219" s="3"/>
      <c r="BP19219" s="3"/>
    </row>
    <row r="19220" spans="1:68" x14ac:dyDescent="0.25">
      <c r="A19220" s="1"/>
      <c r="B19220" s="2"/>
      <c r="BJ19220" s="3"/>
      <c r="BL19220" s="3"/>
      <c r="BN19220" s="3"/>
      <c r="BP19220" s="3"/>
    </row>
    <row r="19221" spans="1:68" x14ac:dyDescent="0.25">
      <c r="A19221" s="1"/>
      <c r="B19221" s="2"/>
      <c r="BJ19221" s="3"/>
      <c r="BL19221" s="3"/>
      <c r="BN19221" s="3"/>
      <c r="BP19221" s="3"/>
    </row>
    <row r="19222" spans="1:68" x14ac:dyDescent="0.25">
      <c r="A19222" s="1"/>
      <c r="B19222" s="2"/>
      <c r="BJ19222" s="3"/>
      <c r="BL19222" s="3"/>
      <c r="BN19222" s="3"/>
      <c r="BP19222" s="3"/>
    </row>
    <row r="19223" spans="1:68" x14ac:dyDescent="0.25">
      <c r="A19223" s="1"/>
      <c r="B19223" s="2"/>
      <c r="BJ19223" s="3"/>
      <c r="BL19223" s="3"/>
      <c r="BN19223" s="3"/>
      <c r="BP19223" s="3"/>
    </row>
    <row r="19224" spans="1:68" x14ac:dyDescent="0.25">
      <c r="A19224" s="1"/>
      <c r="B19224" s="2"/>
      <c r="BJ19224" s="3"/>
      <c r="BL19224" s="3"/>
      <c r="BN19224" s="3"/>
      <c r="BP19224" s="3"/>
    </row>
    <row r="19225" spans="1:68" x14ac:dyDescent="0.25">
      <c r="A19225" s="1"/>
      <c r="B19225" s="2"/>
      <c r="BJ19225" s="3"/>
      <c r="BL19225" s="3"/>
      <c r="BN19225" s="3"/>
      <c r="BP19225" s="3"/>
    </row>
    <row r="19226" spans="1:68" x14ac:dyDescent="0.25">
      <c r="A19226" s="1"/>
      <c r="B19226" s="2"/>
      <c r="BJ19226" s="3"/>
      <c r="BL19226" s="3"/>
      <c r="BN19226" s="3"/>
      <c r="BP19226" s="3"/>
    </row>
    <row r="19227" spans="1:68" x14ac:dyDescent="0.25">
      <c r="A19227" s="1"/>
      <c r="B19227" s="2"/>
      <c r="BJ19227" s="3"/>
      <c r="BL19227" s="3"/>
      <c r="BN19227" s="3"/>
      <c r="BP19227" s="3"/>
    </row>
    <row r="19228" spans="1:68" x14ac:dyDescent="0.25">
      <c r="A19228" s="1"/>
      <c r="B19228" s="2"/>
      <c r="BJ19228" s="3"/>
      <c r="BL19228" s="3"/>
      <c r="BN19228" s="3"/>
      <c r="BP19228" s="3"/>
    </row>
    <row r="19229" spans="1:68" x14ac:dyDescent="0.25">
      <c r="A19229" s="1"/>
      <c r="B19229" s="2"/>
      <c r="BJ19229" s="3"/>
      <c r="BL19229" s="3"/>
      <c r="BN19229" s="3"/>
      <c r="BP19229" s="3"/>
    </row>
    <row r="19230" spans="1:68" x14ac:dyDescent="0.25">
      <c r="A19230" s="1"/>
      <c r="B19230" s="2"/>
      <c r="BJ19230" s="3"/>
      <c r="BL19230" s="3"/>
      <c r="BN19230" s="3"/>
      <c r="BP19230" s="3"/>
    </row>
    <row r="19231" spans="1:68" x14ac:dyDescent="0.25">
      <c r="A19231" s="1"/>
      <c r="B19231" s="2"/>
      <c r="BJ19231" s="3"/>
      <c r="BL19231" s="3"/>
      <c r="BN19231" s="3"/>
      <c r="BP19231" s="3"/>
    </row>
    <row r="19232" spans="1:68" x14ac:dyDescent="0.25">
      <c r="A19232" s="1"/>
      <c r="B19232" s="2"/>
      <c r="BJ19232" s="3"/>
      <c r="BL19232" s="3"/>
      <c r="BN19232" s="3"/>
      <c r="BP19232" s="3"/>
    </row>
    <row r="19233" spans="1:68" x14ac:dyDescent="0.25">
      <c r="A19233" s="1"/>
      <c r="B19233" s="2"/>
      <c r="BJ19233" s="3"/>
      <c r="BL19233" s="3"/>
      <c r="BN19233" s="3"/>
      <c r="BP19233" s="3"/>
    </row>
    <row r="19234" spans="1:68" x14ac:dyDescent="0.25">
      <c r="A19234" s="1"/>
      <c r="B19234" s="2"/>
      <c r="BJ19234" s="3"/>
      <c r="BL19234" s="3"/>
      <c r="BN19234" s="3"/>
      <c r="BP19234" s="3"/>
    </row>
    <row r="19235" spans="1:68" x14ac:dyDescent="0.25">
      <c r="A19235" s="1"/>
      <c r="B19235" s="2"/>
      <c r="BJ19235" s="3"/>
      <c r="BL19235" s="3"/>
      <c r="BN19235" s="3"/>
      <c r="BP19235" s="3"/>
    </row>
    <row r="19236" spans="1:68" x14ac:dyDescent="0.25">
      <c r="A19236" s="1"/>
      <c r="B19236" s="2"/>
      <c r="BJ19236" s="3"/>
      <c r="BL19236" s="3"/>
      <c r="BN19236" s="3"/>
      <c r="BP19236" s="3"/>
    </row>
    <row r="19237" spans="1:68" x14ac:dyDescent="0.25">
      <c r="A19237" s="1"/>
      <c r="B19237" s="2"/>
      <c r="BJ19237" s="3"/>
      <c r="BL19237" s="3"/>
      <c r="BN19237" s="3"/>
      <c r="BP19237" s="3"/>
    </row>
    <row r="19238" spans="1:68" x14ac:dyDescent="0.25">
      <c r="A19238" s="1"/>
      <c r="B19238" s="2"/>
      <c r="BJ19238" s="3"/>
      <c r="BL19238" s="3"/>
      <c r="BN19238" s="3"/>
      <c r="BP19238" s="3"/>
    </row>
    <row r="19239" spans="1:68" x14ac:dyDescent="0.25">
      <c r="A19239" s="1"/>
      <c r="B19239" s="2"/>
      <c r="BJ19239" s="3"/>
      <c r="BL19239" s="3"/>
      <c r="BN19239" s="3"/>
      <c r="BP19239" s="3"/>
    </row>
    <row r="19240" spans="1:68" x14ac:dyDescent="0.25">
      <c r="A19240" s="1"/>
      <c r="B19240" s="2"/>
      <c r="BJ19240" s="3"/>
      <c r="BL19240" s="3"/>
      <c r="BN19240" s="3"/>
      <c r="BP19240" s="3"/>
    </row>
    <row r="19241" spans="1:68" x14ac:dyDescent="0.25">
      <c r="A19241" s="1"/>
      <c r="B19241" s="2"/>
      <c r="BJ19241" s="3"/>
      <c r="BL19241" s="3"/>
      <c r="BN19241" s="3"/>
      <c r="BP19241" s="3"/>
    </row>
    <row r="19242" spans="1:68" x14ac:dyDescent="0.25">
      <c r="A19242" s="1"/>
      <c r="B19242" s="2"/>
      <c r="BJ19242" s="3"/>
      <c r="BL19242" s="3"/>
      <c r="BN19242" s="3"/>
      <c r="BP19242" s="3"/>
    </row>
    <row r="19243" spans="1:68" x14ac:dyDescent="0.25">
      <c r="A19243" s="1"/>
      <c r="B19243" s="2"/>
      <c r="BJ19243" s="3"/>
      <c r="BL19243" s="3"/>
      <c r="BN19243" s="3"/>
      <c r="BP19243" s="3"/>
    </row>
    <row r="19244" spans="1:68" x14ac:dyDescent="0.25">
      <c r="A19244" s="1"/>
      <c r="B19244" s="2"/>
      <c r="BJ19244" s="3"/>
      <c r="BL19244" s="3"/>
      <c r="BN19244" s="3"/>
      <c r="BP19244" s="3"/>
    </row>
    <row r="19245" spans="1:68" x14ac:dyDescent="0.25">
      <c r="A19245" s="1"/>
      <c r="B19245" s="2"/>
      <c r="BJ19245" s="3"/>
      <c r="BL19245" s="3"/>
      <c r="BN19245" s="3"/>
      <c r="BP19245" s="3"/>
    </row>
    <row r="19246" spans="1:68" x14ac:dyDescent="0.25">
      <c r="A19246" s="1"/>
      <c r="B19246" s="2"/>
      <c r="BJ19246" s="3"/>
      <c r="BL19246" s="3"/>
      <c r="BN19246" s="3"/>
      <c r="BP19246" s="3"/>
    </row>
    <row r="19247" spans="1:68" x14ac:dyDescent="0.25">
      <c r="A19247" s="1"/>
      <c r="B19247" s="2"/>
      <c r="BJ19247" s="3"/>
      <c r="BL19247" s="3"/>
      <c r="BN19247" s="3"/>
      <c r="BP19247" s="3"/>
    </row>
    <row r="19248" spans="1:68" x14ac:dyDescent="0.25">
      <c r="A19248" s="1"/>
      <c r="B19248" s="2"/>
      <c r="BJ19248" s="3"/>
      <c r="BL19248" s="3"/>
      <c r="BN19248" s="3"/>
      <c r="BP19248" s="3"/>
    </row>
    <row r="19249" spans="1:68" x14ac:dyDescent="0.25">
      <c r="A19249" s="1"/>
      <c r="B19249" s="2"/>
      <c r="BJ19249" s="3"/>
      <c r="BL19249" s="3"/>
      <c r="BN19249" s="3"/>
      <c r="BP19249" s="3"/>
    </row>
    <row r="19250" spans="1:68" x14ac:dyDescent="0.25">
      <c r="A19250" s="1"/>
      <c r="B19250" s="2"/>
      <c r="BJ19250" s="3"/>
      <c r="BL19250" s="3"/>
      <c r="BN19250" s="3"/>
      <c r="BP19250" s="3"/>
    </row>
    <row r="19251" spans="1:68" x14ac:dyDescent="0.25">
      <c r="A19251" s="1"/>
      <c r="B19251" s="2"/>
      <c r="BJ19251" s="3"/>
      <c r="BL19251" s="3"/>
      <c r="BN19251" s="3"/>
      <c r="BP19251" s="3"/>
    </row>
    <row r="19252" spans="1:68" x14ac:dyDescent="0.25">
      <c r="A19252" s="1"/>
      <c r="B19252" s="2"/>
      <c r="BJ19252" s="3"/>
      <c r="BL19252" s="3"/>
      <c r="BN19252" s="3"/>
      <c r="BP19252" s="3"/>
    </row>
    <row r="19253" spans="1:68" x14ac:dyDescent="0.25">
      <c r="A19253" s="1"/>
      <c r="B19253" s="2"/>
      <c r="BJ19253" s="3"/>
      <c r="BL19253" s="3"/>
      <c r="BN19253" s="3"/>
      <c r="BP19253" s="3"/>
    </row>
    <row r="19254" spans="1:68" x14ac:dyDescent="0.25">
      <c r="A19254" s="1"/>
      <c r="B19254" s="2"/>
      <c r="BJ19254" s="3"/>
      <c r="BL19254" s="3"/>
      <c r="BN19254" s="3"/>
      <c r="BP19254" s="3"/>
    </row>
    <row r="19255" spans="1:68" x14ac:dyDescent="0.25">
      <c r="A19255" s="1"/>
      <c r="B19255" s="2"/>
      <c r="BJ19255" s="3"/>
      <c r="BL19255" s="3"/>
      <c r="BN19255" s="3"/>
      <c r="BP19255" s="3"/>
    </row>
    <row r="19256" spans="1:68" x14ac:dyDescent="0.25">
      <c r="A19256" s="1"/>
      <c r="B19256" s="2"/>
      <c r="BJ19256" s="3"/>
      <c r="BL19256" s="3"/>
      <c r="BN19256" s="3"/>
      <c r="BP19256" s="3"/>
    </row>
    <row r="19257" spans="1:68" x14ac:dyDescent="0.25">
      <c r="A19257" s="1"/>
      <c r="B19257" s="2"/>
      <c r="BJ19257" s="3"/>
      <c r="BL19257" s="3"/>
      <c r="BN19257" s="3"/>
      <c r="BP19257" s="3"/>
    </row>
    <row r="19258" spans="1:68" x14ac:dyDescent="0.25">
      <c r="A19258" s="1"/>
      <c r="B19258" s="2"/>
      <c r="BJ19258" s="3"/>
      <c r="BL19258" s="3"/>
      <c r="BN19258" s="3"/>
      <c r="BP19258" s="3"/>
    </row>
    <row r="19259" spans="1:68" x14ac:dyDescent="0.25">
      <c r="A19259" s="1"/>
      <c r="B19259" s="2"/>
      <c r="BJ19259" s="3"/>
      <c r="BL19259" s="3"/>
      <c r="BN19259" s="3"/>
      <c r="BP19259" s="3"/>
    </row>
    <row r="19260" spans="1:68" x14ac:dyDescent="0.25">
      <c r="A19260" s="1"/>
      <c r="B19260" s="2"/>
      <c r="BJ19260" s="3"/>
      <c r="BL19260" s="3"/>
      <c r="BN19260" s="3"/>
      <c r="BP19260" s="3"/>
    </row>
    <row r="19261" spans="1:68" x14ac:dyDescent="0.25">
      <c r="A19261" s="1"/>
      <c r="B19261" s="2"/>
      <c r="BJ19261" s="3"/>
      <c r="BL19261" s="3"/>
      <c r="BN19261" s="3"/>
      <c r="BP19261" s="3"/>
    </row>
    <row r="19262" spans="1:68" x14ac:dyDescent="0.25">
      <c r="A19262" s="1"/>
      <c r="B19262" s="2"/>
      <c r="BJ19262" s="3"/>
      <c r="BL19262" s="3"/>
      <c r="BN19262" s="3"/>
      <c r="BP19262" s="3"/>
    </row>
    <row r="19263" spans="1:68" x14ac:dyDescent="0.25">
      <c r="A19263" s="1"/>
      <c r="B19263" s="2"/>
      <c r="BJ19263" s="3"/>
      <c r="BL19263" s="3"/>
      <c r="BN19263" s="3"/>
      <c r="BP19263" s="3"/>
    </row>
    <row r="19264" spans="1:68" x14ac:dyDescent="0.25">
      <c r="A19264" s="1"/>
      <c r="B19264" s="2"/>
      <c r="BJ19264" s="3"/>
      <c r="BL19264" s="3"/>
      <c r="BN19264" s="3"/>
      <c r="BP19264" s="3"/>
    </row>
    <row r="19265" spans="1:68" x14ac:dyDescent="0.25">
      <c r="A19265" s="1"/>
      <c r="B19265" s="2"/>
      <c r="BJ19265" s="3"/>
      <c r="BL19265" s="3"/>
      <c r="BN19265" s="3"/>
      <c r="BP19265" s="3"/>
    </row>
    <row r="19266" spans="1:68" x14ac:dyDescent="0.25">
      <c r="A19266" s="1"/>
      <c r="B19266" s="2"/>
      <c r="BJ19266" s="3"/>
      <c r="BL19266" s="3"/>
      <c r="BN19266" s="3"/>
      <c r="BP19266" s="3"/>
    </row>
    <row r="19267" spans="1:68" x14ac:dyDescent="0.25">
      <c r="A19267" s="1"/>
      <c r="B19267" s="2"/>
      <c r="BJ19267" s="3"/>
      <c r="BL19267" s="3"/>
      <c r="BN19267" s="3"/>
      <c r="BP19267" s="3"/>
    </row>
    <row r="19268" spans="1:68" x14ac:dyDescent="0.25">
      <c r="A19268" s="1"/>
      <c r="B19268" s="2"/>
      <c r="BJ19268" s="3"/>
      <c r="BL19268" s="3"/>
      <c r="BN19268" s="3"/>
      <c r="BP19268" s="3"/>
    </row>
    <row r="19269" spans="1:68" x14ac:dyDescent="0.25">
      <c r="A19269" s="1"/>
      <c r="B19269" s="2"/>
      <c r="BJ19269" s="3"/>
      <c r="BL19269" s="3"/>
      <c r="BN19269" s="3"/>
      <c r="BP19269" s="3"/>
    </row>
    <row r="19270" spans="1:68" x14ac:dyDescent="0.25">
      <c r="A19270" s="1"/>
      <c r="B19270" s="2"/>
      <c r="BJ19270" s="3"/>
      <c r="BL19270" s="3"/>
      <c r="BN19270" s="3"/>
      <c r="BP19270" s="3"/>
    </row>
    <row r="19271" spans="1:68" x14ac:dyDescent="0.25">
      <c r="A19271" s="1"/>
      <c r="B19271" s="2"/>
      <c r="BJ19271" s="3"/>
      <c r="BL19271" s="3"/>
      <c r="BN19271" s="3"/>
      <c r="BP19271" s="3"/>
    </row>
    <row r="19272" spans="1:68" x14ac:dyDescent="0.25">
      <c r="A19272" s="1"/>
      <c r="B19272" s="2"/>
      <c r="BJ19272" s="3"/>
      <c r="BL19272" s="3"/>
      <c r="BN19272" s="3"/>
      <c r="BP19272" s="3"/>
    </row>
    <row r="19273" spans="1:68" x14ac:dyDescent="0.25">
      <c r="A19273" s="1"/>
      <c r="B19273" s="2"/>
      <c r="BJ19273" s="3"/>
      <c r="BL19273" s="3"/>
      <c r="BN19273" s="3"/>
      <c r="BP19273" s="3"/>
    </row>
    <row r="19274" spans="1:68" x14ac:dyDescent="0.25">
      <c r="A19274" s="1"/>
      <c r="B19274" s="2"/>
      <c r="BJ19274" s="3"/>
      <c r="BL19274" s="3"/>
      <c r="BN19274" s="3"/>
      <c r="BP19274" s="3"/>
    </row>
    <row r="19275" spans="1:68" x14ac:dyDescent="0.25">
      <c r="A19275" s="1"/>
      <c r="B19275" s="2"/>
      <c r="BJ19275" s="3"/>
      <c r="BL19275" s="3"/>
      <c r="BN19275" s="3"/>
      <c r="BP19275" s="3"/>
    </row>
    <row r="19276" spans="1:68" x14ac:dyDescent="0.25">
      <c r="A19276" s="1"/>
      <c r="B19276" s="2"/>
      <c r="BJ19276" s="3"/>
      <c r="BL19276" s="3"/>
      <c r="BN19276" s="3"/>
      <c r="BP19276" s="3"/>
    </row>
    <row r="19277" spans="1:68" x14ac:dyDescent="0.25">
      <c r="A19277" s="1"/>
      <c r="B19277" s="2"/>
      <c r="BJ19277" s="3"/>
      <c r="BL19277" s="3"/>
      <c r="BN19277" s="3"/>
      <c r="BP19277" s="3"/>
    </row>
    <row r="19278" spans="1:68" x14ac:dyDescent="0.25">
      <c r="A19278" s="1"/>
      <c r="B19278" s="2"/>
      <c r="BJ19278" s="3"/>
      <c r="BL19278" s="3"/>
      <c r="BN19278" s="3"/>
      <c r="BP19278" s="3"/>
    </row>
    <row r="19279" spans="1:68" x14ac:dyDescent="0.25">
      <c r="A19279" s="1"/>
      <c r="B19279" s="2"/>
      <c r="BJ19279" s="3"/>
      <c r="BL19279" s="3"/>
      <c r="BN19279" s="3"/>
      <c r="BP19279" s="3"/>
    </row>
    <row r="19280" spans="1:68" x14ac:dyDescent="0.25">
      <c r="A19280" s="1"/>
      <c r="B19280" s="2"/>
      <c r="BJ19280" s="3"/>
      <c r="BL19280" s="3"/>
      <c r="BN19280" s="3"/>
      <c r="BP19280" s="3"/>
    </row>
    <row r="19281" spans="1:68" x14ac:dyDescent="0.25">
      <c r="A19281" s="1"/>
      <c r="B19281" s="2"/>
      <c r="BJ19281" s="3"/>
      <c r="BL19281" s="3"/>
      <c r="BN19281" s="3"/>
      <c r="BP19281" s="3"/>
    </row>
    <row r="19282" spans="1:68" x14ac:dyDescent="0.25">
      <c r="A19282" s="1"/>
      <c r="B19282" s="2"/>
      <c r="BJ19282" s="3"/>
      <c r="BL19282" s="3"/>
      <c r="BN19282" s="3"/>
      <c r="BP19282" s="3"/>
    </row>
    <row r="19283" spans="1:68" x14ac:dyDescent="0.25">
      <c r="A19283" s="1"/>
      <c r="B19283" s="2"/>
      <c r="BJ19283" s="3"/>
      <c r="BL19283" s="3"/>
      <c r="BN19283" s="3"/>
      <c r="BP19283" s="3"/>
    </row>
    <row r="19284" spans="1:68" x14ac:dyDescent="0.25">
      <c r="A19284" s="1"/>
      <c r="B19284" s="2"/>
      <c r="BJ19284" s="3"/>
      <c r="BL19284" s="3"/>
      <c r="BN19284" s="3"/>
      <c r="BP19284" s="3"/>
    </row>
    <row r="19285" spans="1:68" x14ac:dyDescent="0.25">
      <c r="A19285" s="1"/>
      <c r="B19285" s="2"/>
      <c r="BJ19285" s="3"/>
      <c r="BL19285" s="3"/>
      <c r="BN19285" s="3"/>
      <c r="BP19285" s="3"/>
    </row>
    <row r="19286" spans="1:68" x14ac:dyDescent="0.25">
      <c r="A19286" s="1"/>
      <c r="B19286" s="2"/>
      <c r="BJ19286" s="3"/>
      <c r="BL19286" s="3"/>
      <c r="BN19286" s="3"/>
      <c r="BP19286" s="3"/>
    </row>
    <row r="19287" spans="1:68" x14ac:dyDescent="0.25">
      <c r="A19287" s="1"/>
      <c r="B19287" s="2"/>
      <c r="BJ19287" s="3"/>
      <c r="BL19287" s="3"/>
      <c r="BN19287" s="3"/>
      <c r="BP19287" s="3"/>
    </row>
    <row r="19288" spans="1:68" x14ac:dyDescent="0.25">
      <c r="A19288" s="1"/>
      <c r="B19288" s="2"/>
      <c r="BJ19288" s="3"/>
      <c r="BL19288" s="3"/>
      <c r="BN19288" s="3"/>
      <c r="BP19288" s="3"/>
    </row>
    <row r="19289" spans="1:68" x14ac:dyDescent="0.25">
      <c r="A19289" s="1"/>
      <c r="B19289" s="2"/>
      <c r="BJ19289" s="3"/>
      <c r="BL19289" s="3"/>
      <c r="BN19289" s="3"/>
      <c r="BP19289" s="3"/>
    </row>
    <row r="19290" spans="1:68" x14ac:dyDescent="0.25">
      <c r="A19290" s="1"/>
      <c r="B19290" s="2"/>
      <c r="BJ19290" s="3"/>
      <c r="BL19290" s="3"/>
      <c r="BN19290" s="3"/>
      <c r="BP19290" s="3"/>
    </row>
    <row r="19291" spans="1:68" x14ac:dyDescent="0.25">
      <c r="A19291" s="1"/>
      <c r="B19291" s="2"/>
      <c r="BJ19291" s="3"/>
      <c r="BL19291" s="3"/>
      <c r="BN19291" s="3"/>
      <c r="BP19291" s="3"/>
    </row>
    <row r="19292" spans="1:68" x14ac:dyDescent="0.25">
      <c r="A19292" s="1"/>
      <c r="B19292" s="2"/>
      <c r="BJ19292" s="3"/>
      <c r="BL19292" s="3"/>
      <c r="BN19292" s="3"/>
      <c r="BP19292" s="3"/>
    </row>
    <row r="19293" spans="1:68" x14ac:dyDescent="0.25">
      <c r="A19293" s="1"/>
      <c r="B19293" s="2"/>
      <c r="BJ19293" s="3"/>
      <c r="BL19293" s="3"/>
      <c r="BN19293" s="3"/>
      <c r="BP19293" s="3"/>
    </row>
    <row r="19294" spans="1:68" x14ac:dyDescent="0.25">
      <c r="A19294" s="1"/>
      <c r="B19294" s="2"/>
      <c r="BJ19294" s="3"/>
      <c r="BL19294" s="3"/>
      <c r="BN19294" s="3"/>
      <c r="BP19294" s="3"/>
    </row>
    <row r="19295" spans="1:68" x14ac:dyDescent="0.25">
      <c r="A19295" s="1"/>
      <c r="B19295" s="2"/>
      <c r="BJ19295" s="3"/>
      <c r="BL19295" s="3"/>
      <c r="BN19295" s="3"/>
      <c r="BP19295" s="3"/>
    </row>
    <row r="19296" spans="1:68" x14ac:dyDescent="0.25">
      <c r="A19296" s="1"/>
      <c r="B19296" s="2"/>
      <c r="BJ19296" s="3"/>
      <c r="BL19296" s="3"/>
      <c r="BN19296" s="3"/>
      <c r="BP19296" s="3"/>
    </row>
    <row r="19297" spans="1:68" x14ac:dyDescent="0.25">
      <c r="A19297" s="1"/>
      <c r="B19297" s="2"/>
      <c r="BJ19297" s="3"/>
      <c r="BL19297" s="3"/>
      <c r="BN19297" s="3"/>
      <c r="BP19297" s="3"/>
    </row>
    <row r="19298" spans="1:68" x14ac:dyDescent="0.25">
      <c r="A19298" s="1"/>
      <c r="B19298" s="2"/>
      <c r="BJ19298" s="3"/>
      <c r="BL19298" s="3"/>
      <c r="BN19298" s="3"/>
      <c r="BP19298" s="3"/>
    </row>
    <row r="19299" spans="1:68" x14ac:dyDescent="0.25">
      <c r="A19299" s="1"/>
      <c r="B19299" s="2"/>
      <c r="BJ19299" s="3"/>
      <c r="BL19299" s="3"/>
      <c r="BN19299" s="3"/>
      <c r="BP19299" s="3"/>
    </row>
    <row r="19300" spans="1:68" x14ac:dyDescent="0.25">
      <c r="A19300" s="1"/>
      <c r="B19300" s="2"/>
      <c r="BJ19300" s="3"/>
      <c r="BL19300" s="3"/>
      <c r="BN19300" s="3"/>
      <c r="BP19300" s="3"/>
    </row>
    <row r="19301" spans="1:68" x14ac:dyDescent="0.25">
      <c r="A19301" s="1"/>
      <c r="B19301" s="2"/>
      <c r="BJ19301" s="3"/>
      <c r="BL19301" s="3"/>
      <c r="BN19301" s="3"/>
      <c r="BP19301" s="3"/>
    </row>
    <row r="19302" spans="1:68" x14ac:dyDescent="0.25">
      <c r="A19302" s="1"/>
      <c r="B19302" s="2"/>
      <c r="BJ19302" s="3"/>
      <c r="BL19302" s="3"/>
      <c r="BN19302" s="3"/>
      <c r="BP19302" s="3"/>
    </row>
    <row r="19303" spans="1:68" x14ac:dyDescent="0.25">
      <c r="A19303" s="1"/>
      <c r="B19303" s="2"/>
      <c r="BJ19303" s="3"/>
      <c r="BL19303" s="3"/>
      <c r="BN19303" s="3"/>
      <c r="BP19303" s="3"/>
    </row>
    <row r="19304" spans="1:68" x14ac:dyDescent="0.25">
      <c r="A19304" s="1"/>
      <c r="B19304" s="2"/>
      <c r="BJ19304" s="3"/>
      <c r="BL19304" s="3"/>
      <c r="BN19304" s="3"/>
      <c r="BP19304" s="3"/>
    </row>
    <row r="19305" spans="1:68" x14ac:dyDescent="0.25">
      <c r="A19305" s="1"/>
      <c r="B19305" s="2"/>
      <c r="BJ19305" s="3"/>
      <c r="BL19305" s="3"/>
      <c r="BN19305" s="3"/>
      <c r="BP19305" s="3"/>
    </row>
    <row r="19306" spans="1:68" x14ac:dyDescent="0.25">
      <c r="A19306" s="1"/>
      <c r="B19306" s="2"/>
      <c r="BJ19306" s="3"/>
      <c r="BL19306" s="3"/>
      <c r="BN19306" s="3"/>
      <c r="BP19306" s="3"/>
    </row>
    <row r="19307" spans="1:68" x14ac:dyDescent="0.25">
      <c r="A19307" s="1"/>
      <c r="B19307" s="2"/>
      <c r="BJ19307" s="3"/>
      <c r="BL19307" s="3"/>
      <c r="BN19307" s="3"/>
      <c r="BP19307" s="3"/>
    </row>
    <row r="19308" spans="1:68" x14ac:dyDescent="0.25">
      <c r="A19308" s="1"/>
      <c r="B19308" s="2"/>
      <c r="BJ19308" s="3"/>
      <c r="BL19308" s="3"/>
      <c r="BN19308" s="3"/>
      <c r="BP19308" s="3"/>
    </row>
    <row r="19309" spans="1:68" x14ac:dyDescent="0.25">
      <c r="A19309" s="1"/>
      <c r="B19309" s="2"/>
      <c r="BJ19309" s="3"/>
      <c r="BL19309" s="3"/>
      <c r="BN19309" s="3"/>
      <c r="BP19309" s="3"/>
    </row>
    <row r="19310" spans="1:68" x14ac:dyDescent="0.25">
      <c r="A19310" s="1"/>
      <c r="B19310" s="2"/>
      <c r="BJ19310" s="3"/>
      <c r="BL19310" s="3"/>
      <c r="BN19310" s="3"/>
      <c r="BP19310" s="3"/>
    </row>
    <row r="19311" spans="1:68" x14ac:dyDescent="0.25">
      <c r="A19311" s="1"/>
      <c r="B19311" s="2"/>
      <c r="BJ19311" s="3"/>
      <c r="BL19311" s="3"/>
      <c r="BN19311" s="3"/>
      <c r="BP19311" s="3"/>
    </row>
    <row r="19312" spans="1:68" x14ac:dyDescent="0.25">
      <c r="A19312" s="1"/>
      <c r="B19312" s="2"/>
      <c r="BJ19312" s="3"/>
      <c r="BL19312" s="3"/>
      <c r="BN19312" s="3"/>
      <c r="BP19312" s="3"/>
    </row>
    <row r="19313" spans="1:68" x14ac:dyDescent="0.25">
      <c r="A19313" s="1"/>
      <c r="B19313" s="2"/>
      <c r="BJ19313" s="3"/>
      <c r="BL19313" s="3"/>
      <c r="BN19313" s="3"/>
      <c r="BP19313" s="3"/>
    </row>
    <row r="19314" spans="1:68" x14ac:dyDescent="0.25">
      <c r="A19314" s="1"/>
      <c r="B19314" s="2"/>
      <c r="BJ19314" s="3"/>
      <c r="BL19314" s="3"/>
      <c r="BN19314" s="3"/>
      <c r="BP19314" s="3"/>
    </row>
    <row r="19315" spans="1:68" x14ac:dyDescent="0.25">
      <c r="A19315" s="1"/>
      <c r="B19315" s="2"/>
      <c r="BJ19315" s="3"/>
      <c r="BL19315" s="3"/>
      <c r="BN19315" s="3"/>
      <c r="BP19315" s="3"/>
    </row>
    <row r="19316" spans="1:68" x14ac:dyDescent="0.25">
      <c r="A19316" s="1"/>
      <c r="B19316" s="2"/>
      <c r="BJ19316" s="3"/>
      <c r="BL19316" s="3"/>
      <c r="BN19316" s="3"/>
      <c r="BP19316" s="3"/>
    </row>
    <row r="19317" spans="1:68" x14ac:dyDescent="0.25">
      <c r="A19317" s="1"/>
      <c r="B19317" s="2"/>
      <c r="BJ19317" s="3"/>
      <c r="BL19317" s="3"/>
      <c r="BN19317" s="3"/>
      <c r="BP19317" s="3"/>
    </row>
    <row r="19318" spans="1:68" x14ac:dyDescent="0.25">
      <c r="A19318" s="1"/>
      <c r="B19318" s="2"/>
      <c r="BJ19318" s="3"/>
      <c r="BL19318" s="3"/>
      <c r="BN19318" s="3"/>
      <c r="BP19318" s="3"/>
    </row>
    <row r="19319" spans="1:68" x14ac:dyDescent="0.25">
      <c r="A19319" s="1"/>
      <c r="B19319" s="2"/>
      <c r="BJ19319" s="3"/>
      <c r="BL19319" s="3"/>
      <c r="BN19319" s="3"/>
      <c r="BP19319" s="3"/>
    </row>
    <row r="19320" spans="1:68" x14ac:dyDescent="0.25">
      <c r="A19320" s="1"/>
      <c r="B19320" s="2"/>
      <c r="BJ19320" s="3"/>
      <c r="BL19320" s="3"/>
      <c r="BN19320" s="3"/>
      <c r="BP19320" s="3"/>
    </row>
    <row r="19321" spans="1:68" x14ac:dyDescent="0.25">
      <c r="A19321" s="1"/>
      <c r="B19321" s="2"/>
      <c r="BJ19321" s="3"/>
      <c r="BL19321" s="3"/>
      <c r="BN19321" s="3"/>
      <c r="BP19321" s="3"/>
    </row>
    <row r="19322" spans="1:68" x14ac:dyDescent="0.25">
      <c r="A19322" s="1"/>
      <c r="B19322" s="2"/>
      <c r="BJ19322" s="3"/>
      <c r="BL19322" s="3"/>
      <c r="BN19322" s="3"/>
      <c r="BP19322" s="3"/>
    </row>
    <row r="19323" spans="1:68" x14ac:dyDescent="0.25">
      <c r="A19323" s="1"/>
      <c r="B19323" s="2"/>
      <c r="BJ19323" s="3"/>
      <c r="BL19323" s="3"/>
      <c r="BN19323" s="3"/>
      <c r="BP19323" s="3"/>
    </row>
    <row r="19324" spans="1:68" x14ac:dyDescent="0.25">
      <c r="A19324" s="1"/>
      <c r="B19324" s="2"/>
      <c r="BJ19324" s="3"/>
      <c r="BL19324" s="3"/>
      <c r="BN19324" s="3"/>
      <c r="BP19324" s="3"/>
    </row>
    <row r="19325" spans="1:68" x14ac:dyDescent="0.25">
      <c r="A19325" s="1"/>
      <c r="B19325" s="2"/>
      <c r="BJ19325" s="3"/>
      <c r="BL19325" s="3"/>
      <c r="BN19325" s="3"/>
      <c r="BP19325" s="3"/>
    </row>
    <row r="19326" spans="1:68" x14ac:dyDescent="0.25">
      <c r="A19326" s="1"/>
      <c r="B19326" s="2"/>
      <c r="BJ19326" s="3"/>
      <c r="BL19326" s="3"/>
      <c r="BN19326" s="3"/>
      <c r="BP19326" s="3"/>
    </row>
    <row r="19327" spans="1:68" x14ac:dyDescent="0.25">
      <c r="A19327" s="1"/>
      <c r="B19327" s="2"/>
      <c r="BJ19327" s="3"/>
      <c r="BL19327" s="3"/>
      <c r="BN19327" s="3"/>
      <c r="BP19327" s="3"/>
    </row>
    <row r="19328" spans="1:68" x14ac:dyDescent="0.25">
      <c r="A19328" s="1"/>
      <c r="B19328" s="2"/>
      <c r="BJ19328" s="3"/>
      <c r="BL19328" s="3"/>
      <c r="BN19328" s="3"/>
      <c r="BP19328" s="3"/>
    </row>
    <row r="19329" spans="1:68" x14ac:dyDescent="0.25">
      <c r="A19329" s="1"/>
      <c r="B19329" s="2"/>
      <c r="BJ19329" s="3"/>
      <c r="BL19329" s="3"/>
      <c r="BN19329" s="3"/>
      <c r="BP19329" s="3"/>
    </row>
    <row r="19330" spans="1:68" x14ac:dyDescent="0.25">
      <c r="A19330" s="1"/>
      <c r="B19330" s="2"/>
      <c r="BJ19330" s="3"/>
      <c r="BL19330" s="3"/>
      <c r="BN19330" s="3"/>
      <c r="BP19330" s="3"/>
    </row>
    <row r="19331" spans="1:68" x14ac:dyDescent="0.25">
      <c r="A19331" s="1"/>
      <c r="B19331" s="2"/>
      <c r="BJ19331" s="3"/>
      <c r="BL19331" s="3"/>
      <c r="BN19331" s="3"/>
      <c r="BP19331" s="3"/>
    </row>
    <row r="19332" spans="1:68" x14ac:dyDescent="0.25">
      <c r="A19332" s="1"/>
      <c r="B19332" s="2"/>
      <c r="BJ19332" s="3"/>
      <c r="BL19332" s="3"/>
      <c r="BN19332" s="3"/>
      <c r="BP19332" s="3"/>
    </row>
    <row r="19333" spans="1:68" x14ac:dyDescent="0.25">
      <c r="A19333" s="1"/>
      <c r="B19333" s="2"/>
      <c r="BJ19333" s="3"/>
      <c r="BL19333" s="3"/>
      <c r="BN19333" s="3"/>
      <c r="BP19333" s="3"/>
    </row>
    <row r="19334" spans="1:68" x14ac:dyDescent="0.25">
      <c r="A19334" s="1"/>
      <c r="B19334" s="2"/>
      <c r="BJ19334" s="3"/>
      <c r="BL19334" s="3"/>
      <c r="BN19334" s="3"/>
      <c r="BP19334" s="3"/>
    </row>
    <row r="19335" spans="1:68" x14ac:dyDescent="0.25">
      <c r="A19335" s="1"/>
      <c r="B19335" s="2"/>
      <c r="BJ19335" s="3"/>
      <c r="BL19335" s="3"/>
      <c r="BN19335" s="3"/>
      <c r="BP19335" s="3"/>
    </row>
    <row r="19336" spans="1:68" x14ac:dyDescent="0.25">
      <c r="A19336" s="1"/>
      <c r="B19336" s="2"/>
      <c r="BJ19336" s="3"/>
      <c r="BL19336" s="3"/>
      <c r="BN19336" s="3"/>
      <c r="BP19336" s="3"/>
    </row>
    <row r="19337" spans="1:68" x14ac:dyDescent="0.25">
      <c r="A19337" s="1"/>
      <c r="B19337" s="2"/>
      <c r="BJ19337" s="3"/>
      <c r="BL19337" s="3"/>
      <c r="BN19337" s="3"/>
      <c r="BP19337" s="3"/>
    </row>
    <row r="19338" spans="1:68" x14ac:dyDescent="0.25">
      <c r="A19338" s="1"/>
      <c r="B19338" s="2"/>
      <c r="BJ19338" s="3"/>
      <c r="BL19338" s="3"/>
      <c r="BN19338" s="3"/>
      <c r="BP19338" s="3"/>
    </row>
    <row r="19339" spans="1:68" x14ac:dyDescent="0.25">
      <c r="A19339" s="1"/>
      <c r="B19339" s="2"/>
      <c r="BJ19339" s="3"/>
      <c r="BL19339" s="3"/>
      <c r="BN19339" s="3"/>
      <c r="BP19339" s="3"/>
    </row>
    <row r="19340" spans="1:68" x14ac:dyDescent="0.25">
      <c r="A19340" s="1"/>
      <c r="B19340" s="2"/>
      <c r="BJ19340" s="3"/>
      <c r="BL19340" s="3"/>
      <c r="BN19340" s="3"/>
      <c r="BP19340" s="3"/>
    </row>
    <row r="19341" spans="1:68" x14ac:dyDescent="0.25">
      <c r="A19341" s="1"/>
      <c r="B19341" s="2"/>
      <c r="BJ19341" s="3"/>
      <c r="BL19341" s="3"/>
      <c r="BN19341" s="3"/>
      <c r="BP19341" s="3"/>
    </row>
    <row r="19342" spans="1:68" x14ac:dyDescent="0.25">
      <c r="A19342" s="1"/>
      <c r="B19342" s="2"/>
      <c r="BJ19342" s="3"/>
      <c r="BL19342" s="3"/>
      <c r="BN19342" s="3"/>
      <c r="BP19342" s="3"/>
    </row>
    <row r="19343" spans="1:68" x14ac:dyDescent="0.25">
      <c r="A19343" s="1"/>
      <c r="B19343" s="2"/>
      <c r="BJ19343" s="3"/>
      <c r="BL19343" s="3"/>
      <c r="BN19343" s="3"/>
      <c r="BP19343" s="3"/>
    </row>
    <row r="19344" spans="1:68" x14ac:dyDescent="0.25">
      <c r="A19344" s="1"/>
      <c r="B19344" s="2"/>
      <c r="BJ19344" s="3"/>
      <c r="BL19344" s="3"/>
      <c r="BN19344" s="3"/>
      <c r="BP19344" s="3"/>
    </row>
    <row r="19345" spans="1:68" x14ac:dyDescent="0.25">
      <c r="A19345" s="1"/>
      <c r="B19345" s="2"/>
      <c r="BJ19345" s="3"/>
      <c r="BL19345" s="3"/>
      <c r="BN19345" s="3"/>
      <c r="BP19345" s="3"/>
    </row>
    <row r="19346" spans="1:68" x14ac:dyDescent="0.25">
      <c r="A19346" s="1"/>
      <c r="B19346" s="2"/>
      <c r="BJ19346" s="3"/>
      <c r="BL19346" s="3"/>
      <c r="BN19346" s="3"/>
      <c r="BP19346" s="3"/>
    </row>
    <row r="19347" spans="1:68" x14ac:dyDescent="0.25">
      <c r="A19347" s="1"/>
      <c r="B19347" s="2"/>
      <c r="BJ19347" s="3"/>
      <c r="BL19347" s="3"/>
      <c r="BN19347" s="3"/>
      <c r="BP19347" s="3"/>
    </row>
    <row r="19348" spans="1:68" x14ac:dyDescent="0.25">
      <c r="A19348" s="1"/>
      <c r="B19348" s="2"/>
      <c r="BJ19348" s="3"/>
      <c r="BL19348" s="3"/>
      <c r="BN19348" s="3"/>
      <c r="BP19348" s="3"/>
    </row>
    <row r="19349" spans="1:68" x14ac:dyDescent="0.25">
      <c r="A19349" s="1"/>
      <c r="B19349" s="2"/>
      <c r="BJ19349" s="3"/>
      <c r="BL19349" s="3"/>
      <c r="BN19349" s="3"/>
      <c r="BP19349" s="3"/>
    </row>
    <row r="19350" spans="1:68" x14ac:dyDescent="0.25">
      <c r="A19350" s="1"/>
      <c r="B19350" s="2"/>
      <c r="BJ19350" s="3"/>
      <c r="BL19350" s="3"/>
      <c r="BN19350" s="3"/>
      <c r="BP19350" s="3"/>
    </row>
    <row r="19351" spans="1:68" x14ac:dyDescent="0.25">
      <c r="A19351" s="1"/>
      <c r="B19351" s="2"/>
      <c r="BJ19351" s="3"/>
      <c r="BL19351" s="3"/>
      <c r="BN19351" s="3"/>
      <c r="BP19351" s="3"/>
    </row>
    <row r="19352" spans="1:68" x14ac:dyDescent="0.25">
      <c r="A19352" s="1"/>
      <c r="B19352" s="2"/>
      <c r="BJ19352" s="3"/>
      <c r="BL19352" s="3"/>
      <c r="BN19352" s="3"/>
      <c r="BP19352" s="3"/>
    </row>
    <row r="19353" spans="1:68" x14ac:dyDescent="0.25">
      <c r="A19353" s="1"/>
      <c r="B19353" s="2"/>
      <c r="BJ19353" s="3"/>
      <c r="BL19353" s="3"/>
      <c r="BN19353" s="3"/>
      <c r="BP19353" s="3"/>
    </row>
    <row r="19354" spans="1:68" x14ac:dyDescent="0.25">
      <c r="A19354" s="1"/>
      <c r="B19354" s="2"/>
      <c r="BJ19354" s="3"/>
      <c r="BL19354" s="3"/>
      <c r="BN19354" s="3"/>
      <c r="BP19354" s="3"/>
    </row>
    <row r="19355" spans="1:68" x14ac:dyDescent="0.25">
      <c r="A19355" s="1"/>
      <c r="B19355" s="2"/>
      <c r="BJ19355" s="3"/>
      <c r="BL19355" s="3"/>
      <c r="BN19355" s="3"/>
      <c r="BP19355" s="3"/>
    </row>
    <row r="19356" spans="1:68" x14ac:dyDescent="0.25">
      <c r="A19356" s="1"/>
      <c r="B19356" s="2"/>
      <c r="BJ19356" s="3"/>
      <c r="BL19356" s="3"/>
      <c r="BN19356" s="3"/>
      <c r="BP19356" s="3"/>
    </row>
    <row r="19357" spans="1:68" x14ac:dyDescent="0.25">
      <c r="A19357" s="1"/>
      <c r="B19357" s="2"/>
      <c r="BJ19357" s="3"/>
      <c r="BL19357" s="3"/>
      <c r="BN19357" s="3"/>
      <c r="BP19357" s="3"/>
    </row>
    <row r="19358" spans="1:68" x14ac:dyDescent="0.25">
      <c r="A19358" s="1"/>
      <c r="B19358" s="2"/>
      <c r="BJ19358" s="3"/>
      <c r="BL19358" s="3"/>
      <c r="BN19358" s="3"/>
      <c r="BP19358" s="3"/>
    </row>
    <row r="19359" spans="1:68" x14ac:dyDescent="0.25">
      <c r="A19359" s="1"/>
      <c r="B19359" s="2"/>
      <c r="BJ19359" s="3"/>
      <c r="BL19359" s="3"/>
      <c r="BN19359" s="3"/>
      <c r="BP19359" s="3"/>
    </row>
    <row r="19360" spans="1:68" x14ac:dyDescent="0.25">
      <c r="A19360" s="1"/>
      <c r="B19360" s="2"/>
      <c r="BJ19360" s="3"/>
      <c r="BL19360" s="3"/>
      <c r="BN19360" s="3"/>
      <c r="BP19360" s="3"/>
    </row>
    <row r="19361" spans="1:68" x14ac:dyDescent="0.25">
      <c r="A19361" s="1"/>
      <c r="B19361" s="2"/>
      <c r="BJ19361" s="3"/>
      <c r="BL19361" s="3"/>
      <c r="BN19361" s="3"/>
      <c r="BP19361" s="3"/>
    </row>
    <row r="19362" spans="1:68" x14ac:dyDescent="0.25">
      <c r="A19362" s="1"/>
      <c r="B19362" s="2"/>
      <c r="BJ19362" s="3"/>
      <c r="BL19362" s="3"/>
      <c r="BN19362" s="3"/>
      <c r="BP19362" s="3"/>
    </row>
    <row r="19363" spans="1:68" x14ac:dyDescent="0.25">
      <c r="A19363" s="1"/>
      <c r="B19363" s="2"/>
      <c r="BJ19363" s="3"/>
      <c r="BL19363" s="3"/>
      <c r="BN19363" s="3"/>
      <c r="BP19363" s="3"/>
    </row>
    <row r="19364" spans="1:68" x14ac:dyDescent="0.25">
      <c r="A19364" s="1"/>
      <c r="B19364" s="2"/>
      <c r="BJ19364" s="3"/>
      <c r="BL19364" s="3"/>
      <c r="BN19364" s="3"/>
      <c r="BP19364" s="3"/>
    </row>
    <row r="19365" spans="1:68" x14ac:dyDescent="0.25">
      <c r="A19365" s="1"/>
      <c r="B19365" s="2"/>
      <c r="BJ19365" s="3"/>
      <c r="BL19365" s="3"/>
      <c r="BN19365" s="3"/>
      <c r="BP19365" s="3"/>
    </row>
    <row r="19366" spans="1:68" x14ac:dyDescent="0.25">
      <c r="A19366" s="1"/>
      <c r="B19366" s="2"/>
      <c r="BJ19366" s="3"/>
      <c r="BL19366" s="3"/>
      <c r="BN19366" s="3"/>
      <c r="BP19366" s="3"/>
    </row>
    <row r="19367" spans="1:68" x14ac:dyDescent="0.25">
      <c r="A19367" s="1"/>
      <c r="B19367" s="2"/>
      <c r="BJ19367" s="3"/>
      <c r="BL19367" s="3"/>
      <c r="BN19367" s="3"/>
      <c r="BP19367" s="3"/>
    </row>
    <row r="19368" spans="1:68" x14ac:dyDescent="0.25">
      <c r="A19368" s="1"/>
      <c r="B19368" s="2"/>
      <c r="BJ19368" s="3"/>
      <c r="BL19368" s="3"/>
      <c r="BN19368" s="3"/>
      <c r="BP19368" s="3"/>
    </row>
    <row r="19369" spans="1:68" x14ac:dyDescent="0.25">
      <c r="A19369" s="1"/>
      <c r="B19369" s="2"/>
      <c r="BJ19369" s="3"/>
      <c r="BL19369" s="3"/>
      <c r="BN19369" s="3"/>
      <c r="BP19369" s="3"/>
    </row>
    <row r="19370" spans="1:68" x14ac:dyDescent="0.25">
      <c r="A19370" s="1"/>
      <c r="B19370" s="2"/>
      <c r="BJ19370" s="3"/>
      <c r="BL19370" s="3"/>
      <c r="BN19370" s="3"/>
      <c r="BP19370" s="3"/>
    </row>
    <row r="19371" spans="1:68" x14ac:dyDescent="0.25">
      <c r="A19371" s="1"/>
      <c r="B19371" s="2"/>
      <c r="BJ19371" s="3"/>
      <c r="BL19371" s="3"/>
      <c r="BN19371" s="3"/>
      <c r="BP19371" s="3"/>
    </row>
    <row r="19372" spans="1:68" x14ac:dyDescent="0.25">
      <c r="A19372" s="1"/>
      <c r="B19372" s="2"/>
      <c r="BJ19372" s="3"/>
      <c r="BL19372" s="3"/>
      <c r="BN19372" s="3"/>
      <c r="BP19372" s="3"/>
    </row>
    <row r="19373" spans="1:68" x14ac:dyDescent="0.25">
      <c r="A19373" s="1"/>
      <c r="B19373" s="2"/>
      <c r="BJ19373" s="3"/>
      <c r="BL19373" s="3"/>
      <c r="BN19373" s="3"/>
      <c r="BP19373" s="3"/>
    </row>
    <row r="19374" spans="1:68" x14ac:dyDescent="0.25">
      <c r="A19374" s="1"/>
      <c r="B19374" s="2"/>
      <c r="BJ19374" s="3"/>
      <c r="BL19374" s="3"/>
      <c r="BN19374" s="3"/>
      <c r="BP19374" s="3"/>
    </row>
    <row r="19375" spans="1:68" x14ac:dyDescent="0.25">
      <c r="A19375" s="1"/>
      <c r="B19375" s="2"/>
      <c r="BJ19375" s="3"/>
      <c r="BL19375" s="3"/>
      <c r="BN19375" s="3"/>
      <c r="BP19375" s="3"/>
    </row>
    <row r="19376" spans="1:68" x14ac:dyDescent="0.25">
      <c r="A19376" s="1"/>
      <c r="B19376" s="2"/>
      <c r="BJ19376" s="3"/>
      <c r="BL19376" s="3"/>
      <c r="BN19376" s="3"/>
      <c r="BP19376" s="3"/>
    </row>
    <row r="19377" spans="1:68" x14ac:dyDescent="0.25">
      <c r="A19377" s="1"/>
      <c r="B19377" s="2"/>
      <c r="BJ19377" s="3"/>
      <c r="BL19377" s="3"/>
      <c r="BN19377" s="3"/>
      <c r="BP19377" s="3"/>
    </row>
    <row r="19378" spans="1:68" x14ac:dyDescent="0.25">
      <c r="A19378" s="1"/>
      <c r="B19378" s="2"/>
      <c r="BJ19378" s="3"/>
      <c r="BL19378" s="3"/>
      <c r="BN19378" s="3"/>
      <c r="BP19378" s="3"/>
    </row>
    <row r="19379" spans="1:68" x14ac:dyDescent="0.25">
      <c r="A19379" s="1"/>
      <c r="B19379" s="2"/>
      <c r="BJ19379" s="3"/>
      <c r="BL19379" s="3"/>
      <c r="BN19379" s="3"/>
      <c r="BP19379" s="3"/>
    </row>
    <row r="19380" spans="1:68" x14ac:dyDescent="0.25">
      <c r="A19380" s="1"/>
      <c r="B19380" s="2"/>
      <c r="BJ19380" s="3"/>
      <c r="BL19380" s="3"/>
      <c r="BN19380" s="3"/>
      <c r="BP19380" s="3"/>
    </row>
    <row r="19381" spans="1:68" x14ac:dyDescent="0.25">
      <c r="A19381" s="1"/>
      <c r="B19381" s="2"/>
      <c r="BJ19381" s="3"/>
      <c r="BL19381" s="3"/>
      <c r="BN19381" s="3"/>
      <c r="BP19381" s="3"/>
    </row>
    <row r="19382" spans="1:68" x14ac:dyDescent="0.25">
      <c r="A19382" s="1"/>
      <c r="B19382" s="2"/>
      <c r="BJ19382" s="3"/>
      <c r="BL19382" s="3"/>
      <c r="BN19382" s="3"/>
      <c r="BP19382" s="3"/>
    </row>
    <row r="19383" spans="1:68" x14ac:dyDescent="0.25">
      <c r="A19383" s="1"/>
      <c r="B19383" s="2"/>
      <c r="BJ19383" s="3"/>
      <c r="BL19383" s="3"/>
      <c r="BN19383" s="3"/>
      <c r="BP19383" s="3"/>
    </row>
    <row r="19384" spans="1:68" x14ac:dyDescent="0.25">
      <c r="A19384" s="1"/>
      <c r="B19384" s="2"/>
      <c r="BJ19384" s="3"/>
      <c r="BL19384" s="3"/>
      <c r="BN19384" s="3"/>
      <c r="BP19384" s="3"/>
    </row>
    <row r="19385" spans="1:68" x14ac:dyDescent="0.25">
      <c r="A19385" s="1"/>
      <c r="B19385" s="2"/>
      <c r="BJ19385" s="3"/>
      <c r="BL19385" s="3"/>
      <c r="BN19385" s="3"/>
      <c r="BP19385" s="3"/>
    </row>
    <row r="19386" spans="1:68" x14ac:dyDescent="0.25">
      <c r="A19386" s="1"/>
      <c r="B19386" s="2"/>
      <c r="BJ19386" s="3"/>
      <c r="BL19386" s="3"/>
      <c r="BN19386" s="3"/>
      <c r="BP19386" s="3"/>
    </row>
    <row r="19387" spans="1:68" x14ac:dyDescent="0.25">
      <c r="A19387" s="1"/>
      <c r="B19387" s="2"/>
      <c r="BJ19387" s="3"/>
      <c r="BL19387" s="3"/>
      <c r="BN19387" s="3"/>
      <c r="BP19387" s="3"/>
    </row>
    <row r="19388" spans="1:68" x14ac:dyDescent="0.25">
      <c r="A19388" s="1"/>
      <c r="B19388" s="2"/>
      <c r="BJ19388" s="3"/>
      <c r="BL19388" s="3"/>
      <c r="BN19388" s="3"/>
      <c r="BP19388" s="3"/>
    </row>
    <row r="19389" spans="1:68" x14ac:dyDescent="0.25">
      <c r="A19389" s="1"/>
      <c r="B19389" s="2"/>
      <c r="BJ19389" s="3"/>
      <c r="BL19389" s="3"/>
      <c r="BN19389" s="3"/>
      <c r="BP19389" s="3"/>
    </row>
    <row r="19390" spans="1:68" x14ac:dyDescent="0.25">
      <c r="A19390" s="1"/>
      <c r="B19390" s="2"/>
      <c r="BJ19390" s="3"/>
      <c r="BL19390" s="3"/>
      <c r="BN19390" s="3"/>
      <c r="BP19390" s="3"/>
    </row>
    <row r="19391" spans="1:68" x14ac:dyDescent="0.25">
      <c r="A19391" s="1"/>
      <c r="B19391" s="2"/>
      <c r="BJ19391" s="3"/>
      <c r="BL19391" s="3"/>
      <c r="BN19391" s="3"/>
      <c r="BP19391" s="3"/>
    </row>
    <row r="19392" spans="1:68" x14ac:dyDescent="0.25">
      <c r="A19392" s="1"/>
      <c r="B19392" s="2"/>
      <c r="BJ19392" s="3"/>
      <c r="BL19392" s="3"/>
      <c r="BN19392" s="3"/>
      <c r="BP19392" s="3"/>
    </row>
    <row r="19393" spans="1:68" x14ac:dyDescent="0.25">
      <c r="A19393" s="1"/>
      <c r="B19393" s="2"/>
      <c r="BJ19393" s="3"/>
      <c r="BL19393" s="3"/>
      <c r="BN19393" s="3"/>
      <c r="BP19393" s="3"/>
    </row>
    <row r="19394" spans="1:68" x14ac:dyDescent="0.25">
      <c r="A19394" s="1"/>
      <c r="B19394" s="2"/>
      <c r="BJ19394" s="3"/>
      <c r="BL19394" s="3"/>
      <c r="BN19394" s="3"/>
      <c r="BP19394" s="3"/>
    </row>
    <row r="19395" spans="1:68" x14ac:dyDescent="0.25">
      <c r="A19395" s="1"/>
      <c r="B19395" s="2"/>
      <c r="BJ19395" s="3"/>
      <c r="BL19395" s="3"/>
      <c r="BN19395" s="3"/>
      <c r="BP19395" s="3"/>
    </row>
    <row r="19396" spans="1:68" x14ac:dyDescent="0.25">
      <c r="A19396" s="1"/>
      <c r="B19396" s="2"/>
      <c r="BJ19396" s="3"/>
      <c r="BL19396" s="3"/>
      <c r="BN19396" s="3"/>
      <c r="BP19396" s="3"/>
    </row>
    <row r="19397" spans="1:68" x14ac:dyDescent="0.25">
      <c r="A19397" s="1"/>
      <c r="B19397" s="2"/>
      <c r="BJ19397" s="3"/>
      <c r="BL19397" s="3"/>
      <c r="BN19397" s="3"/>
      <c r="BP19397" s="3"/>
    </row>
    <row r="19398" spans="1:68" x14ac:dyDescent="0.25">
      <c r="A19398" s="1"/>
      <c r="B19398" s="2"/>
      <c r="BJ19398" s="3"/>
      <c r="BL19398" s="3"/>
      <c r="BN19398" s="3"/>
      <c r="BP19398" s="3"/>
    </row>
    <row r="19399" spans="1:68" x14ac:dyDescent="0.25">
      <c r="A19399" s="1"/>
      <c r="B19399" s="2"/>
      <c r="BJ19399" s="3"/>
      <c r="BL19399" s="3"/>
      <c r="BN19399" s="3"/>
      <c r="BP19399" s="3"/>
    </row>
    <row r="19400" spans="1:68" x14ac:dyDescent="0.25">
      <c r="A19400" s="1"/>
      <c r="B19400" s="2"/>
      <c r="BJ19400" s="3"/>
      <c r="BL19400" s="3"/>
      <c r="BN19400" s="3"/>
      <c r="BP19400" s="3"/>
    </row>
    <row r="19401" spans="1:68" x14ac:dyDescent="0.25">
      <c r="A19401" s="1"/>
      <c r="B19401" s="2"/>
      <c r="BJ19401" s="3"/>
      <c r="BL19401" s="3"/>
      <c r="BN19401" s="3"/>
      <c r="BP19401" s="3"/>
    </row>
    <row r="19402" spans="1:68" x14ac:dyDescent="0.25">
      <c r="A19402" s="1"/>
      <c r="B19402" s="2"/>
      <c r="BJ19402" s="3"/>
      <c r="BL19402" s="3"/>
      <c r="BN19402" s="3"/>
      <c r="BP19402" s="3"/>
    </row>
    <row r="19403" spans="1:68" x14ac:dyDescent="0.25">
      <c r="A19403" s="1"/>
      <c r="B19403" s="2"/>
      <c r="BJ19403" s="3"/>
      <c r="BL19403" s="3"/>
      <c r="BN19403" s="3"/>
      <c r="BP19403" s="3"/>
    </row>
    <row r="19404" spans="1:68" x14ac:dyDescent="0.25">
      <c r="A19404" s="1"/>
      <c r="B19404" s="2"/>
      <c r="BJ19404" s="3"/>
      <c r="BL19404" s="3"/>
      <c r="BN19404" s="3"/>
      <c r="BP19404" s="3"/>
    </row>
    <row r="19405" spans="1:68" x14ac:dyDescent="0.25">
      <c r="A19405" s="1"/>
      <c r="B19405" s="2"/>
      <c r="BJ19405" s="3"/>
      <c r="BL19405" s="3"/>
      <c r="BN19405" s="3"/>
      <c r="BP19405" s="3"/>
    </row>
    <row r="19406" spans="1:68" x14ac:dyDescent="0.25">
      <c r="A19406" s="1"/>
      <c r="B19406" s="2"/>
      <c r="BJ19406" s="3"/>
      <c r="BL19406" s="3"/>
      <c r="BN19406" s="3"/>
      <c r="BP19406" s="3"/>
    </row>
    <row r="19407" spans="1:68" x14ac:dyDescent="0.25">
      <c r="A19407" s="1"/>
      <c r="B19407" s="2"/>
      <c r="BJ19407" s="3"/>
      <c r="BL19407" s="3"/>
      <c r="BN19407" s="3"/>
      <c r="BP19407" s="3"/>
    </row>
    <row r="19408" spans="1:68" x14ac:dyDescent="0.25">
      <c r="A19408" s="1"/>
      <c r="B19408" s="2"/>
      <c r="BJ19408" s="3"/>
      <c r="BL19408" s="3"/>
      <c r="BN19408" s="3"/>
      <c r="BP19408" s="3"/>
    </row>
    <row r="19409" spans="1:68" x14ac:dyDescent="0.25">
      <c r="A19409" s="1"/>
      <c r="B19409" s="2"/>
      <c r="BJ19409" s="3"/>
      <c r="BL19409" s="3"/>
      <c r="BN19409" s="3"/>
      <c r="BP19409" s="3"/>
    </row>
    <row r="19410" spans="1:68" x14ac:dyDescent="0.25">
      <c r="A19410" s="1"/>
      <c r="B19410" s="2"/>
      <c r="BJ19410" s="3"/>
      <c r="BL19410" s="3"/>
      <c r="BN19410" s="3"/>
      <c r="BP19410" s="3"/>
    </row>
    <row r="19411" spans="1:68" x14ac:dyDescent="0.25">
      <c r="A19411" s="1"/>
      <c r="B19411" s="2"/>
      <c r="BJ19411" s="3"/>
      <c r="BL19411" s="3"/>
      <c r="BN19411" s="3"/>
      <c r="BP19411" s="3"/>
    </row>
    <row r="19412" spans="1:68" x14ac:dyDescent="0.25">
      <c r="A19412" s="1"/>
      <c r="B19412" s="2"/>
      <c r="BJ19412" s="3"/>
      <c r="BL19412" s="3"/>
      <c r="BN19412" s="3"/>
      <c r="BP19412" s="3"/>
    </row>
    <row r="19413" spans="1:68" x14ac:dyDescent="0.25">
      <c r="A19413" s="1"/>
      <c r="B19413" s="2"/>
      <c r="BJ19413" s="3"/>
      <c r="BL19413" s="3"/>
      <c r="BN19413" s="3"/>
      <c r="BP19413" s="3"/>
    </row>
    <row r="19414" spans="1:68" x14ac:dyDescent="0.25">
      <c r="A19414" s="1"/>
      <c r="B19414" s="2"/>
      <c r="BJ19414" s="3"/>
      <c r="BL19414" s="3"/>
      <c r="BN19414" s="3"/>
      <c r="BP19414" s="3"/>
    </row>
    <row r="19415" spans="1:68" x14ac:dyDescent="0.25">
      <c r="A19415" s="1"/>
      <c r="B19415" s="2"/>
      <c r="BJ19415" s="3"/>
      <c r="BL19415" s="3"/>
      <c r="BN19415" s="3"/>
      <c r="BP19415" s="3"/>
    </row>
    <row r="19416" spans="1:68" x14ac:dyDescent="0.25">
      <c r="A19416" s="1"/>
      <c r="B19416" s="2"/>
      <c r="BJ19416" s="3"/>
      <c r="BL19416" s="3"/>
      <c r="BN19416" s="3"/>
      <c r="BP19416" s="3"/>
    </row>
    <row r="19417" spans="1:68" x14ac:dyDescent="0.25">
      <c r="A19417" s="1"/>
      <c r="B19417" s="2"/>
      <c r="BJ19417" s="3"/>
      <c r="BL19417" s="3"/>
      <c r="BN19417" s="3"/>
      <c r="BP19417" s="3"/>
    </row>
    <row r="19418" spans="1:68" x14ac:dyDescent="0.25">
      <c r="A19418" s="1"/>
      <c r="B19418" s="2"/>
      <c r="BJ19418" s="3"/>
      <c r="BL19418" s="3"/>
      <c r="BN19418" s="3"/>
      <c r="BP19418" s="3"/>
    </row>
    <row r="19419" spans="1:68" x14ac:dyDescent="0.25">
      <c r="A19419" s="1"/>
      <c r="B19419" s="2"/>
      <c r="BJ19419" s="3"/>
      <c r="BL19419" s="3"/>
      <c r="BN19419" s="3"/>
      <c r="BP19419" s="3"/>
    </row>
    <row r="19420" spans="1:68" x14ac:dyDescent="0.25">
      <c r="A19420" s="1"/>
      <c r="B19420" s="2"/>
      <c r="BJ19420" s="3"/>
      <c r="BL19420" s="3"/>
      <c r="BN19420" s="3"/>
      <c r="BP19420" s="3"/>
    </row>
    <row r="19421" spans="1:68" x14ac:dyDescent="0.25">
      <c r="A19421" s="1"/>
      <c r="B19421" s="2"/>
      <c r="BJ19421" s="3"/>
      <c r="BL19421" s="3"/>
      <c r="BN19421" s="3"/>
      <c r="BP19421" s="3"/>
    </row>
    <row r="19422" spans="1:68" x14ac:dyDescent="0.25">
      <c r="A19422" s="1"/>
      <c r="B19422" s="2"/>
      <c r="BJ19422" s="3"/>
      <c r="BL19422" s="3"/>
      <c r="BN19422" s="3"/>
      <c r="BP19422" s="3"/>
    </row>
    <row r="19423" spans="1:68" x14ac:dyDescent="0.25">
      <c r="A19423" s="1"/>
      <c r="B19423" s="2"/>
      <c r="BJ19423" s="3"/>
      <c r="BL19423" s="3"/>
      <c r="BN19423" s="3"/>
      <c r="BP19423" s="3"/>
    </row>
    <row r="19424" spans="1:68" x14ac:dyDescent="0.25">
      <c r="A19424" s="1"/>
      <c r="B19424" s="2"/>
      <c r="BJ19424" s="3"/>
      <c r="BL19424" s="3"/>
      <c r="BN19424" s="3"/>
      <c r="BP19424" s="3"/>
    </row>
    <row r="19425" spans="1:68" x14ac:dyDescent="0.25">
      <c r="A19425" s="1"/>
      <c r="B19425" s="2"/>
      <c r="BJ19425" s="3"/>
      <c r="BL19425" s="3"/>
      <c r="BN19425" s="3"/>
      <c r="BP19425" s="3"/>
    </row>
    <row r="19426" spans="1:68" x14ac:dyDescent="0.25">
      <c r="A19426" s="1"/>
      <c r="B19426" s="2"/>
      <c r="BJ19426" s="3"/>
      <c r="BL19426" s="3"/>
      <c r="BN19426" s="3"/>
      <c r="BP19426" s="3"/>
    </row>
    <row r="19427" spans="1:68" x14ac:dyDescent="0.25">
      <c r="A19427" s="1"/>
      <c r="B19427" s="2"/>
      <c r="BJ19427" s="3"/>
      <c r="BL19427" s="3"/>
      <c r="BN19427" s="3"/>
      <c r="BP19427" s="3"/>
    </row>
    <row r="19428" spans="1:68" x14ac:dyDescent="0.25">
      <c r="A19428" s="1"/>
      <c r="B19428" s="2"/>
      <c r="BJ19428" s="3"/>
      <c r="BL19428" s="3"/>
      <c r="BN19428" s="3"/>
      <c r="BP19428" s="3"/>
    </row>
    <row r="19429" spans="1:68" x14ac:dyDescent="0.25">
      <c r="A19429" s="1"/>
      <c r="B19429" s="2"/>
      <c r="BJ19429" s="3"/>
      <c r="BL19429" s="3"/>
      <c r="BN19429" s="3"/>
      <c r="BP19429" s="3"/>
    </row>
    <row r="19430" spans="1:68" x14ac:dyDescent="0.25">
      <c r="A19430" s="1"/>
      <c r="B19430" s="2"/>
      <c r="BJ19430" s="3"/>
      <c r="BL19430" s="3"/>
      <c r="BN19430" s="3"/>
      <c r="BP19430" s="3"/>
    </row>
    <row r="19431" spans="1:68" x14ac:dyDescent="0.25">
      <c r="A19431" s="1"/>
      <c r="B19431" s="2"/>
      <c r="BJ19431" s="3"/>
      <c r="BL19431" s="3"/>
      <c r="BN19431" s="3"/>
      <c r="BP19431" s="3"/>
    </row>
    <row r="19432" spans="1:68" x14ac:dyDescent="0.25">
      <c r="A19432" s="1"/>
      <c r="B19432" s="2"/>
      <c r="BJ19432" s="3"/>
      <c r="BL19432" s="3"/>
      <c r="BN19432" s="3"/>
      <c r="BP19432" s="3"/>
    </row>
    <row r="19433" spans="1:68" x14ac:dyDescent="0.25">
      <c r="A19433" s="1"/>
      <c r="B19433" s="2"/>
      <c r="BJ19433" s="3"/>
      <c r="BL19433" s="3"/>
      <c r="BN19433" s="3"/>
      <c r="BP19433" s="3"/>
    </row>
    <row r="19434" spans="1:68" x14ac:dyDescent="0.25">
      <c r="A19434" s="1"/>
      <c r="B19434" s="2"/>
      <c r="BJ19434" s="3"/>
      <c r="BL19434" s="3"/>
      <c r="BN19434" s="3"/>
      <c r="BP19434" s="3"/>
    </row>
    <row r="19435" spans="1:68" x14ac:dyDescent="0.25">
      <c r="A19435" s="1"/>
      <c r="B19435" s="2"/>
      <c r="BJ19435" s="3"/>
      <c r="BL19435" s="3"/>
      <c r="BN19435" s="3"/>
      <c r="BP19435" s="3"/>
    </row>
    <row r="19436" spans="1:68" x14ac:dyDescent="0.25">
      <c r="A19436" s="1"/>
      <c r="B19436" s="2"/>
      <c r="BJ19436" s="3"/>
      <c r="BL19436" s="3"/>
      <c r="BN19436" s="3"/>
      <c r="BP19436" s="3"/>
    </row>
    <row r="19437" spans="1:68" x14ac:dyDescent="0.25">
      <c r="A19437" s="1"/>
      <c r="B19437" s="2"/>
      <c r="BJ19437" s="3"/>
      <c r="BL19437" s="3"/>
      <c r="BN19437" s="3"/>
      <c r="BP19437" s="3"/>
    </row>
    <row r="19438" spans="1:68" x14ac:dyDescent="0.25">
      <c r="A19438" s="1"/>
      <c r="B19438" s="2"/>
      <c r="BJ19438" s="3"/>
      <c r="BL19438" s="3"/>
      <c r="BN19438" s="3"/>
      <c r="BP19438" s="3"/>
    </row>
    <row r="19439" spans="1:68" x14ac:dyDescent="0.25">
      <c r="A19439" s="1"/>
      <c r="B19439" s="2"/>
      <c r="BJ19439" s="3"/>
      <c r="BL19439" s="3"/>
      <c r="BN19439" s="3"/>
      <c r="BP19439" s="3"/>
    </row>
    <row r="19440" spans="1:68" x14ac:dyDescent="0.25">
      <c r="A19440" s="1"/>
      <c r="B19440" s="2"/>
      <c r="BJ19440" s="3"/>
      <c r="BL19440" s="3"/>
      <c r="BN19440" s="3"/>
      <c r="BP19440" s="3"/>
    </row>
    <row r="19441" spans="1:68" x14ac:dyDescent="0.25">
      <c r="A19441" s="1"/>
      <c r="B19441" s="2"/>
      <c r="BJ19441" s="3"/>
      <c r="BL19441" s="3"/>
      <c r="BN19441" s="3"/>
      <c r="BP19441" s="3"/>
    </row>
    <row r="19442" spans="1:68" x14ac:dyDescent="0.25">
      <c r="A19442" s="1"/>
      <c r="B19442" s="2"/>
      <c r="BJ19442" s="3"/>
      <c r="BL19442" s="3"/>
      <c r="BN19442" s="3"/>
      <c r="BP19442" s="3"/>
    </row>
    <row r="19443" spans="1:68" x14ac:dyDescent="0.25">
      <c r="A19443" s="1"/>
      <c r="B19443" s="2"/>
      <c r="BJ19443" s="3"/>
      <c r="BL19443" s="3"/>
      <c r="BN19443" s="3"/>
      <c r="BP19443" s="3"/>
    </row>
    <row r="19444" spans="1:68" x14ac:dyDescent="0.25">
      <c r="A19444" s="1"/>
      <c r="B19444" s="2"/>
      <c r="BJ19444" s="3"/>
      <c r="BL19444" s="3"/>
      <c r="BN19444" s="3"/>
      <c r="BP19444" s="3"/>
    </row>
    <row r="19445" spans="1:68" x14ac:dyDescent="0.25">
      <c r="A19445" s="1"/>
      <c r="B19445" s="2"/>
      <c r="BJ19445" s="3"/>
      <c r="BL19445" s="3"/>
      <c r="BN19445" s="3"/>
      <c r="BP19445" s="3"/>
    </row>
    <row r="19446" spans="1:68" x14ac:dyDescent="0.25">
      <c r="A19446" s="1"/>
      <c r="B19446" s="2"/>
      <c r="BJ19446" s="3"/>
      <c r="BL19446" s="3"/>
      <c r="BN19446" s="3"/>
      <c r="BP19446" s="3"/>
    </row>
    <row r="19447" spans="1:68" x14ac:dyDescent="0.25">
      <c r="A19447" s="1"/>
      <c r="B19447" s="2"/>
      <c r="BJ19447" s="3"/>
      <c r="BL19447" s="3"/>
      <c r="BN19447" s="3"/>
      <c r="BP19447" s="3"/>
    </row>
    <row r="19448" spans="1:68" x14ac:dyDescent="0.25">
      <c r="A19448" s="1"/>
      <c r="B19448" s="2"/>
      <c r="BJ19448" s="3"/>
      <c r="BL19448" s="3"/>
      <c r="BN19448" s="3"/>
      <c r="BP19448" s="3"/>
    </row>
    <row r="19449" spans="1:68" x14ac:dyDescent="0.25">
      <c r="A19449" s="1"/>
      <c r="B19449" s="2"/>
      <c r="BJ19449" s="3"/>
      <c r="BL19449" s="3"/>
      <c r="BN19449" s="3"/>
      <c r="BP19449" s="3"/>
    </row>
    <row r="19450" spans="1:68" x14ac:dyDescent="0.25">
      <c r="A19450" s="1"/>
      <c r="B19450" s="2"/>
      <c r="BJ19450" s="3"/>
      <c r="BL19450" s="3"/>
      <c r="BN19450" s="3"/>
      <c r="BP19450" s="3"/>
    </row>
    <row r="19451" spans="1:68" x14ac:dyDescent="0.25">
      <c r="A19451" s="1"/>
      <c r="B19451" s="2"/>
      <c r="BJ19451" s="3"/>
      <c r="BL19451" s="3"/>
      <c r="BN19451" s="3"/>
      <c r="BP19451" s="3"/>
    </row>
    <row r="19452" spans="1:68" x14ac:dyDescent="0.25">
      <c r="A19452" s="1"/>
      <c r="B19452" s="2"/>
      <c r="BJ19452" s="3"/>
      <c r="BL19452" s="3"/>
      <c r="BN19452" s="3"/>
      <c r="BP19452" s="3"/>
    </row>
    <row r="19453" spans="1:68" x14ac:dyDescent="0.25">
      <c r="A19453" s="1"/>
      <c r="B19453" s="2"/>
      <c r="BJ19453" s="3"/>
      <c r="BL19453" s="3"/>
      <c r="BN19453" s="3"/>
      <c r="BP19453" s="3"/>
    </row>
    <row r="19454" spans="1:68" x14ac:dyDescent="0.25">
      <c r="A19454" s="1"/>
      <c r="B19454" s="2"/>
      <c r="BJ19454" s="3"/>
      <c r="BL19454" s="3"/>
      <c r="BN19454" s="3"/>
      <c r="BP19454" s="3"/>
    </row>
    <row r="19455" spans="1:68" x14ac:dyDescent="0.25">
      <c r="A19455" s="1"/>
      <c r="B19455" s="2"/>
      <c r="BJ19455" s="3"/>
      <c r="BL19455" s="3"/>
      <c r="BN19455" s="3"/>
      <c r="BP19455" s="3"/>
    </row>
    <row r="19456" spans="1:68" x14ac:dyDescent="0.25">
      <c r="A19456" s="1"/>
      <c r="B19456" s="2"/>
      <c r="BJ19456" s="3"/>
      <c r="BL19456" s="3"/>
      <c r="BN19456" s="3"/>
      <c r="BP19456" s="3"/>
    </row>
    <row r="19457" spans="1:68" x14ac:dyDescent="0.25">
      <c r="A19457" s="1"/>
      <c r="B19457" s="2"/>
      <c r="BJ19457" s="3"/>
      <c r="BL19457" s="3"/>
      <c r="BN19457" s="3"/>
      <c r="BP19457" s="3"/>
    </row>
    <row r="19458" spans="1:68" x14ac:dyDescent="0.25">
      <c r="A19458" s="1"/>
      <c r="B19458" s="2"/>
      <c r="BJ19458" s="3"/>
      <c r="BL19458" s="3"/>
      <c r="BN19458" s="3"/>
      <c r="BP19458" s="3"/>
    </row>
    <row r="19459" spans="1:68" x14ac:dyDescent="0.25">
      <c r="A19459" s="1"/>
      <c r="B19459" s="2"/>
      <c r="BJ19459" s="3"/>
      <c r="BL19459" s="3"/>
      <c r="BN19459" s="3"/>
      <c r="BP19459" s="3"/>
    </row>
    <row r="19460" spans="1:68" x14ac:dyDescent="0.25">
      <c r="A19460" s="1"/>
      <c r="B19460" s="2"/>
      <c r="BJ19460" s="3"/>
      <c r="BL19460" s="3"/>
      <c r="BN19460" s="3"/>
      <c r="BP19460" s="3"/>
    </row>
    <row r="19461" spans="1:68" x14ac:dyDescent="0.25">
      <c r="A19461" s="1"/>
      <c r="B19461" s="2"/>
      <c r="BJ19461" s="3"/>
      <c r="BL19461" s="3"/>
      <c r="BN19461" s="3"/>
      <c r="BP19461" s="3"/>
    </row>
    <row r="19462" spans="1:68" x14ac:dyDescent="0.25">
      <c r="A19462" s="1"/>
      <c r="B19462" s="2"/>
      <c r="BJ19462" s="3"/>
      <c r="BL19462" s="3"/>
      <c r="BN19462" s="3"/>
      <c r="BP19462" s="3"/>
    </row>
    <row r="19463" spans="1:68" x14ac:dyDescent="0.25">
      <c r="A19463" s="1"/>
      <c r="B19463" s="2"/>
      <c r="BJ19463" s="3"/>
      <c r="BL19463" s="3"/>
      <c r="BN19463" s="3"/>
      <c r="BP19463" s="3"/>
    </row>
    <row r="19464" spans="1:68" x14ac:dyDescent="0.25">
      <c r="A19464" s="1"/>
      <c r="B19464" s="2"/>
      <c r="BJ19464" s="3"/>
      <c r="BL19464" s="3"/>
      <c r="BN19464" s="3"/>
      <c r="BP19464" s="3"/>
    </row>
    <row r="19465" spans="1:68" x14ac:dyDescent="0.25">
      <c r="A19465" s="1"/>
      <c r="B19465" s="2"/>
      <c r="BJ19465" s="3"/>
      <c r="BL19465" s="3"/>
      <c r="BN19465" s="3"/>
      <c r="BP19465" s="3"/>
    </row>
    <row r="19466" spans="1:68" x14ac:dyDescent="0.25">
      <c r="A19466" s="1"/>
      <c r="B19466" s="2"/>
      <c r="BJ19466" s="3"/>
      <c r="BL19466" s="3"/>
      <c r="BN19466" s="3"/>
      <c r="BP19466" s="3"/>
    </row>
    <row r="19467" spans="1:68" x14ac:dyDescent="0.25">
      <c r="A19467" s="1"/>
      <c r="B19467" s="2"/>
      <c r="BJ19467" s="3"/>
      <c r="BL19467" s="3"/>
      <c r="BN19467" s="3"/>
      <c r="BP19467" s="3"/>
    </row>
    <row r="19468" spans="1:68" x14ac:dyDescent="0.25">
      <c r="A19468" s="1"/>
      <c r="B19468" s="2"/>
      <c r="BJ19468" s="3"/>
      <c r="BL19468" s="3"/>
      <c r="BN19468" s="3"/>
      <c r="BP19468" s="3"/>
    </row>
    <row r="19469" spans="1:68" x14ac:dyDescent="0.25">
      <c r="A19469" s="1"/>
      <c r="B19469" s="2"/>
      <c r="BJ19469" s="3"/>
      <c r="BL19469" s="3"/>
      <c r="BN19469" s="3"/>
      <c r="BP19469" s="3"/>
    </row>
    <row r="19470" spans="1:68" x14ac:dyDescent="0.25">
      <c r="A19470" s="1"/>
      <c r="B19470" s="2"/>
      <c r="BJ19470" s="3"/>
      <c r="BL19470" s="3"/>
      <c r="BN19470" s="3"/>
      <c r="BP19470" s="3"/>
    </row>
    <row r="19471" spans="1:68" x14ac:dyDescent="0.25">
      <c r="A19471" s="1"/>
      <c r="B19471" s="2"/>
      <c r="BJ19471" s="3"/>
      <c r="BL19471" s="3"/>
      <c r="BN19471" s="3"/>
      <c r="BP19471" s="3"/>
    </row>
    <row r="19472" spans="1:68" x14ac:dyDescent="0.25">
      <c r="A19472" s="1"/>
      <c r="B19472" s="2"/>
      <c r="BJ19472" s="3"/>
      <c r="BL19472" s="3"/>
      <c r="BN19472" s="3"/>
      <c r="BP19472" s="3"/>
    </row>
    <row r="19473" spans="1:68" x14ac:dyDescent="0.25">
      <c r="A19473" s="1"/>
      <c r="B19473" s="2"/>
      <c r="BJ19473" s="3"/>
      <c r="BL19473" s="3"/>
      <c r="BN19473" s="3"/>
      <c r="BP19473" s="3"/>
    </row>
    <row r="19474" spans="1:68" x14ac:dyDescent="0.25">
      <c r="A19474" s="1"/>
      <c r="B19474" s="2"/>
      <c r="BJ19474" s="3"/>
      <c r="BL19474" s="3"/>
      <c r="BN19474" s="3"/>
      <c r="BP19474" s="3"/>
    </row>
    <row r="19475" spans="1:68" x14ac:dyDescent="0.25">
      <c r="A19475" s="1"/>
      <c r="B19475" s="2"/>
      <c r="BJ19475" s="3"/>
      <c r="BL19475" s="3"/>
      <c r="BN19475" s="3"/>
      <c r="BP19475" s="3"/>
    </row>
    <row r="19476" spans="1:68" x14ac:dyDescent="0.25">
      <c r="A19476" s="1"/>
      <c r="B19476" s="2"/>
      <c r="BJ19476" s="3"/>
      <c r="BL19476" s="3"/>
      <c r="BN19476" s="3"/>
      <c r="BP19476" s="3"/>
    </row>
    <row r="19477" spans="1:68" x14ac:dyDescent="0.25">
      <c r="A19477" s="1"/>
      <c r="B19477" s="2"/>
      <c r="BJ19477" s="3"/>
      <c r="BL19477" s="3"/>
      <c r="BN19477" s="3"/>
      <c r="BP19477" s="3"/>
    </row>
    <row r="19478" spans="1:68" x14ac:dyDescent="0.25">
      <c r="A19478" s="1"/>
      <c r="B19478" s="2"/>
      <c r="BJ19478" s="3"/>
      <c r="BL19478" s="3"/>
      <c r="BN19478" s="3"/>
      <c r="BP19478" s="3"/>
    </row>
    <row r="19479" spans="1:68" x14ac:dyDescent="0.25">
      <c r="A19479" s="1"/>
      <c r="B19479" s="2"/>
      <c r="BJ19479" s="3"/>
      <c r="BL19479" s="3"/>
      <c r="BN19479" s="3"/>
      <c r="BP19479" s="3"/>
    </row>
    <row r="19480" spans="1:68" x14ac:dyDescent="0.25">
      <c r="A19480" s="1"/>
      <c r="B19480" s="2"/>
      <c r="BJ19480" s="3"/>
      <c r="BL19480" s="3"/>
      <c r="BN19480" s="3"/>
      <c r="BP19480" s="3"/>
    </row>
    <row r="19481" spans="1:68" x14ac:dyDescent="0.25">
      <c r="A19481" s="1"/>
      <c r="B19481" s="2"/>
      <c r="BJ19481" s="3"/>
      <c r="BL19481" s="3"/>
      <c r="BN19481" s="3"/>
      <c r="BP19481" s="3"/>
    </row>
    <row r="19482" spans="1:68" x14ac:dyDescent="0.25">
      <c r="A19482" s="1"/>
      <c r="B19482" s="2"/>
      <c r="BJ19482" s="3"/>
      <c r="BL19482" s="3"/>
      <c r="BN19482" s="3"/>
      <c r="BP19482" s="3"/>
    </row>
    <row r="19483" spans="1:68" x14ac:dyDescent="0.25">
      <c r="A19483" s="1"/>
      <c r="B19483" s="2"/>
      <c r="BJ19483" s="3"/>
      <c r="BL19483" s="3"/>
      <c r="BN19483" s="3"/>
      <c r="BP19483" s="3"/>
    </row>
    <row r="19484" spans="1:68" x14ac:dyDescent="0.25">
      <c r="A19484" s="1"/>
      <c r="B19484" s="2"/>
      <c r="BJ19484" s="3"/>
      <c r="BL19484" s="3"/>
      <c r="BN19484" s="3"/>
      <c r="BP19484" s="3"/>
    </row>
    <row r="19485" spans="1:68" x14ac:dyDescent="0.25">
      <c r="A19485" s="1"/>
      <c r="B19485" s="2"/>
      <c r="BJ19485" s="3"/>
      <c r="BL19485" s="3"/>
      <c r="BN19485" s="3"/>
      <c r="BP19485" s="3"/>
    </row>
    <row r="19486" spans="1:68" x14ac:dyDescent="0.25">
      <c r="A19486" s="1"/>
      <c r="B19486" s="2"/>
      <c r="BJ19486" s="3"/>
      <c r="BL19486" s="3"/>
      <c r="BN19486" s="3"/>
      <c r="BP19486" s="3"/>
    </row>
    <row r="19487" spans="1:68" x14ac:dyDescent="0.25">
      <c r="A19487" s="1"/>
      <c r="B19487" s="2"/>
      <c r="BJ19487" s="3"/>
      <c r="BL19487" s="3"/>
      <c r="BN19487" s="3"/>
      <c r="BP19487" s="3"/>
    </row>
    <row r="19488" spans="1:68" x14ac:dyDescent="0.25">
      <c r="A19488" s="1"/>
      <c r="B19488" s="2"/>
      <c r="BJ19488" s="3"/>
      <c r="BL19488" s="3"/>
      <c r="BN19488" s="3"/>
      <c r="BP19488" s="3"/>
    </row>
    <row r="19489" spans="1:68" x14ac:dyDescent="0.25">
      <c r="A19489" s="1"/>
      <c r="B19489" s="2"/>
      <c r="BJ19489" s="3"/>
      <c r="BL19489" s="3"/>
      <c r="BN19489" s="3"/>
      <c r="BP19489" s="3"/>
    </row>
    <row r="19490" spans="1:68" x14ac:dyDescent="0.25">
      <c r="A19490" s="1"/>
      <c r="B19490" s="2"/>
      <c r="BJ19490" s="3"/>
      <c r="BL19490" s="3"/>
      <c r="BN19490" s="3"/>
      <c r="BP19490" s="3"/>
    </row>
    <row r="19491" spans="1:68" x14ac:dyDescent="0.25">
      <c r="A19491" s="1"/>
      <c r="B19491" s="2"/>
      <c r="BJ19491" s="3"/>
      <c r="BL19491" s="3"/>
      <c r="BN19491" s="3"/>
      <c r="BP19491" s="3"/>
    </row>
    <row r="19492" spans="1:68" x14ac:dyDescent="0.25">
      <c r="A19492" s="1"/>
      <c r="B19492" s="2"/>
      <c r="BJ19492" s="3"/>
      <c r="BL19492" s="3"/>
      <c r="BN19492" s="3"/>
      <c r="BP19492" s="3"/>
    </row>
    <row r="19493" spans="1:68" x14ac:dyDescent="0.25">
      <c r="A19493" s="1"/>
      <c r="B19493" s="2"/>
      <c r="BJ19493" s="3"/>
      <c r="BL19493" s="3"/>
      <c r="BN19493" s="3"/>
      <c r="BP19493" s="3"/>
    </row>
    <row r="19494" spans="1:68" x14ac:dyDescent="0.25">
      <c r="A19494" s="1"/>
      <c r="B19494" s="2"/>
      <c r="BJ19494" s="3"/>
      <c r="BL19494" s="3"/>
      <c r="BN19494" s="3"/>
      <c r="BP19494" s="3"/>
    </row>
    <row r="19495" spans="1:68" x14ac:dyDescent="0.25">
      <c r="A19495" s="1"/>
      <c r="B19495" s="2"/>
      <c r="BJ19495" s="3"/>
      <c r="BL19495" s="3"/>
      <c r="BN19495" s="3"/>
      <c r="BP19495" s="3"/>
    </row>
    <row r="19496" spans="1:68" x14ac:dyDescent="0.25">
      <c r="A19496" s="1"/>
      <c r="B19496" s="2"/>
      <c r="BJ19496" s="3"/>
      <c r="BL19496" s="3"/>
      <c r="BN19496" s="3"/>
      <c r="BP19496" s="3"/>
    </row>
    <row r="19497" spans="1:68" x14ac:dyDescent="0.25">
      <c r="A19497" s="1"/>
      <c r="B19497" s="2"/>
      <c r="BJ19497" s="3"/>
      <c r="BL19497" s="3"/>
      <c r="BN19497" s="3"/>
      <c r="BP19497" s="3"/>
    </row>
    <row r="19498" spans="1:68" x14ac:dyDescent="0.25">
      <c r="A19498" s="1"/>
      <c r="B19498" s="2"/>
      <c r="BJ19498" s="3"/>
      <c r="BL19498" s="3"/>
      <c r="BN19498" s="3"/>
      <c r="BP19498" s="3"/>
    </row>
    <row r="19499" spans="1:68" x14ac:dyDescent="0.25">
      <c r="A19499" s="1"/>
      <c r="B19499" s="2"/>
      <c r="BJ19499" s="3"/>
      <c r="BL19499" s="3"/>
      <c r="BN19499" s="3"/>
      <c r="BP19499" s="3"/>
    </row>
    <row r="19500" spans="1:68" x14ac:dyDescent="0.25">
      <c r="A19500" s="1"/>
      <c r="B19500" s="2"/>
      <c r="BJ19500" s="3"/>
      <c r="BL19500" s="3"/>
      <c r="BN19500" s="3"/>
      <c r="BP19500" s="3"/>
    </row>
    <row r="19501" spans="1:68" x14ac:dyDescent="0.25">
      <c r="A19501" s="1"/>
      <c r="B19501" s="2"/>
      <c r="BJ19501" s="3"/>
      <c r="BL19501" s="3"/>
      <c r="BN19501" s="3"/>
      <c r="BP19501" s="3"/>
    </row>
    <row r="19502" spans="1:68" x14ac:dyDescent="0.25">
      <c r="A19502" s="1"/>
      <c r="B19502" s="2"/>
      <c r="BJ19502" s="3"/>
      <c r="BL19502" s="3"/>
      <c r="BN19502" s="3"/>
      <c r="BP19502" s="3"/>
    </row>
    <row r="19503" spans="1:68" x14ac:dyDescent="0.25">
      <c r="A19503" s="1"/>
      <c r="B19503" s="2"/>
      <c r="BJ19503" s="3"/>
      <c r="BL19503" s="3"/>
      <c r="BN19503" s="3"/>
      <c r="BP19503" s="3"/>
    </row>
    <row r="19504" spans="1:68" x14ac:dyDescent="0.25">
      <c r="A19504" s="1"/>
      <c r="B19504" s="2"/>
      <c r="BJ19504" s="3"/>
      <c r="BL19504" s="3"/>
      <c r="BN19504" s="3"/>
      <c r="BP19504" s="3"/>
    </row>
    <row r="19505" spans="1:68" x14ac:dyDescent="0.25">
      <c r="A19505" s="1"/>
      <c r="B19505" s="2"/>
      <c r="BJ19505" s="3"/>
      <c r="BL19505" s="3"/>
      <c r="BN19505" s="3"/>
      <c r="BP19505" s="3"/>
    </row>
    <row r="19506" spans="1:68" x14ac:dyDescent="0.25">
      <c r="A19506" s="1"/>
      <c r="B19506" s="2"/>
      <c r="BJ19506" s="3"/>
      <c r="BL19506" s="3"/>
      <c r="BN19506" s="3"/>
      <c r="BP19506" s="3"/>
    </row>
    <row r="19507" spans="1:68" x14ac:dyDescent="0.25">
      <c r="A19507" s="1"/>
      <c r="B19507" s="2"/>
      <c r="BJ19507" s="3"/>
      <c r="BL19507" s="3"/>
      <c r="BN19507" s="3"/>
      <c r="BP19507" s="3"/>
    </row>
    <row r="19508" spans="1:68" x14ac:dyDescent="0.25">
      <c r="A19508" s="1"/>
      <c r="B19508" s="2"/>
      <c r="BJ19508" s="3"/>
      <c r="BL19508" s="3"/>
      <c r="BN19508" s="3"/>
      <c r="BP19508" s="3"/>
    </row>
    <row r="19509" spans="1:68" x14ac:dyDescent="0.25">
      <c r="A19509" s="1"/>
      <c r="B19509" s="2"/>
      <c r="BJ19509" s="3"/>
      <c r="BL19509" s="3"/>
      <c r="BN19509" s="3"/>
      <c r="BP19509" s="3"/>
    </row>
    <row r="19510" spans="1:68" x14ac:dyDescent="0.25">
      <c r="A19510" s="1"/>
      <c r="B19510" s="2"/>
      <c r="BJ19510" s="3"/>
      <c r="BL19510" s="3"/>
      <c r="BN19510" s="3"/>
      <c r="BP19510" s="3"/>
    </row>
    <row r="19511" spans="1:68" x14ac:dyDescent="0.25">
      <c r="A19511" s="1"/>
      <c r="B19511" s="2"/>
      <c r="BJ19511" s="3"/>
      <c r="BL19511" s="3"/>
      <c r="BN19511" s="3"/>
      <c r="BP19511" s="3"/>
    </row>
    <row r="19512" spans="1:68" x14ac:dyDescent="0.25">
      <c r="A19512" s="1"/>
      <c r="B19512" s="2"/>
      <c r="BJ19512" s="3"/>
      <c r="BL19512" s="3"/>
      <c r="BN19512" s="3"/>
      <c r="BP19512" s="3"/>
    </row>
    <row r="19513" spans="1:68" x14ac:dyDescent="0.25">
      <c r="A19513" s="1"/>
      <c r="B19513" s="2"/>
      <c r="BJ19513" s="3"/>
      <c r="BL19513" s="3"/>
      <c r="BN19513" s="3"/>
      <c r="BP19513" s="3"/>
    </row>
    <row r="19514" spans="1:68" x14ac:dyDescent="0.25">
      <c r="A19514" s="1"/>
      <c r="B19514" s="2"/>
      <c r="BJ19514" s="3"/>
      <c r="BL19514" s="3"/>
      <c r="BN19514" s="3"/>
      <c r="BP19514" s="3"/>
    </row>
    <row r="19515" spans="1:68" x14ac:dyDescent="0.25">
      <c r="A19515" s="1"/>
      <c r="B19515" s="2"/>
      <c r="BJ19515" s="3"/>
      <c r="BL19515" s="3"/>
      <c r="BN19515" s="3"/>
      <c r="BP19515" s="3"/>
    </row>
    <row r="19516" spans="1:68" x14ac:dyDescent="0.25">
      <c r="A19516" s="1"/>
      <c r="B19516" s="2"/>
      <c r="BJ19516" s="3"/>
      <c r="BL19516" s="3"/>
      <c r="BN19516" s="3"/>
      <c r="BP19516" s="3"/>
    </row>
    <row r="19517" spans="1:68" x14ac:dyDescent="0.25">
      <c r="A19517" s="1"/>
      <c r="B19517" s="2"/>
      <c r="BJ19517" s="3"/>
      <c r="BL19517" s="3"/>
      <c r="BN19517" s="3"/>
      <c r="BP19517" s="3"/>
    </row>
    <row r="19518" spans="1:68" x14ac:dyDescent="0.25">
      <c r="A19518" s="1"/>
      <c r="B19518" s="2"/>
      <c r="BJ19518" s="3"/>
      <c r="BL19518" s="3"/>
      <c r="BN19518" s="3"/>
      <c r="BP19518" s="3"/>
    </row>
    <row r="19519" spans="1:68" x14ac:dyDescent="0.25">
      <c r="A19519" s="1"/>
      <c r="B19519" s="2"/>
      <c r="BJ19519" s="3"/>
      <c r="BL19519" s="3"/>
      <c r="BN19519" s="3"/>
      <c r="BP19519" s="3"/>
    </row>
    <row r="19520" spans="1:68" x14ac:dyDescent="0.25">
      <c r="A19520" s="1"/>
      <c r="B19520" s="2"/>
      <c r="BJ19520" s="3"/>
      <c r="BL19520" s="3"/>
      <c r="BN19520" s="3"/>
      <c r="BP19520" s="3"/>
    </row>
    <row r="19521" spans="1:68" x14ac:dyDescent="0.25">
      <c r="A19521" s="1"/>
      <c r="B19521" s="2"/>
      <c r="BJ19521" s="3"/>
      <c r="BL19521" s="3"/>
      <c r="BN19521" s="3"/>
      <c r="BP19521" s="3"/>
    </row>
    <row r="19522" spans="1:68" x14ac:dyDescent="0.25">
      <c r="A19522" s="1"/>
      <c r="B19522" s="2"/>
      <c r="BJ19522" s="3"/>
      <c r="BL19522" s="3"/>
      <c r="BN19522" s="3"/>
      <c r="BP19522" s="3"/>
    </row>
    <row r="19523" spans="1:68" x14ac:dyDescent="0.25">
      <c r="A19523" s="1"/>
      <c r="B19523" s="2"/>
      <c r="BJ19523" s="3"/>
      <c r="BL19523" s="3"/>
      <c r="BN19523" s="3"/>
      <c r="BP19523" s="3"/>
    </row>
    <row r="19524" spans="1:68" x14ac:dyDescent="0.25">
      <c r="A19524" s="1"/>
      <c r="B19524" s="2"/>
      <c r="BJ19524" s="3"/>
      <c r="BL19524" s="3"/>
      <c r="BN19524" s="3"/>
      <c r="BP19524" s="3"/>
    </row>
    <row r="19525" spans="1:68" x14ac:dyDescent="0.25">
      <c r="A19525" s="1"/>
      <c r="B19525" s="2"/>
      <c r="BJ19525" s="3"/>
      <c r="BL19525" s="3"/>
      <c r="BN19525" s="3"/>
      <c r="BP19525" s="3"/>
    </row>
    <row r="19526" spans="1:68" x14ac:dyDescent="0.25">
      <c r="A19526" s="1"/>
      <c r="B19526" s="2"/>
      <c r="BJ19526" s="3"/>
      <c r="BL19526" s="3"/>
      <c r="BN19526" s="3"/>
      <c r="BP19526" s="3"/>
    </row>
    <row r="19527" spans="1:68" x14ac:dyDescent="0.25">
      <c r="A19527" s="1"/>
      <c r="B19527" s="2"/>
      <c r="BJ19527" s="3"/>
      <c r="BL19527" s="3"/>
      <c r="BN19527" s="3"/>
      <c r="BP19527" s="3"/>
    </row>
    <row r="19528" spans="1:68" x14ac:dyDescent="0.25">
      <c r="A19528" s="1"/>
      <c r="B19528" s="2"/>
      <c r="BJ19528" s="3"/>
      <c r="BL19528" s="3"/>
      <c r="BN19528" s="3"/>
      <c r="BP19528" s="3"/>
    </row>
    <row r="19529" spans="1:68" x14ac:dyDescent="0.25">
      <c r="A19529" s="1"/>
      <c r="B19529" s="2"/>
      <c r="BJ19529" s="3"/>
      <c r="BL19529" s="3"/>
      <c r="BN19529" s="3"/>
      <c r="BP19529" s="3"/>
    </row>
    <row r="19530" spans="1:68" x14ac:dyDescent="0.25">
      <c r="A19530" s="1"/>
      <c r="B19530" s="2"/>
      <c r="BJ19530" s="3"/>
      <c r="BL19530" s="3"/>
      <c r="BN19530" s="3"/>
      <c r="BP19530" s="3"/>
    </row>
    <row r="19531" spans="1:68" x14ac:dyDescent="0.25">
      <c r="A19531" s="1"/>
      <c r="B19531" s="2"/>
      <c r="BJ19531" s="3"/>
      <c r="BL19531" s="3"/>
      <c r="BN19531" s="3"/>
      <c r="BP19531" s="3"/>
    </row>
    <row r="19532" spans="1:68" x14ac:dyDescent="0.25">
      <c r="A19532" s="1"/>
      <c r="B19532" s="2"/>
      <c r="BJ19532" s="3"/>
      <c r="BL19532" s="3"/>
      <c r="BN19532" s="3"/>
      <c r="BP19532" s="3"/>
    </row>
    <row r="19533" spans="1:68" x14ac:dyDescent="0.25">
      <c r="A19533" s="1"/>
      <c r="B19533" s="2"/>
      <c r="BJ19533" s="3"/>
      <c r="BL19533" s="3"/>
      <c r="BN19533" s="3"/>
      <c r="BP19533" s="3"/>
    </row>
    <row r="19534" spans="1:68" x14ac:dyDescent="0.25">
      <c r="A19534" s="1"/>
      <c r="B19534" s="2"/>
      <c r="BJ19534" s="3"/>
      <c r="BL19534" s="3"/>
      <c r="BN19534" s="3"/>
      <c r="BP19534" s="3"/>
    </row>
    <row r="19535" spans="1:68" x14ac:dyDescent="0.25">
      <c r="A19535" s="1"/>
      <c r="B19535" s="2"/>
      <c r="BJ19535" s="3"/>
      <c r="BL19535" s="3"/>
      <c r="BN19535" s="3"/>
      <c r="BP19535" s="3"/>
    </row>
    <row r="19536" spans="1:68" x14ac:dyDescent="0.25">
      <c r="A19536" s="1"/>
      <c r="B19536" s="2"/>
      <c r="BJ19536" s="3"/>
      <c r="BL19536" s="3"/>
      <c r="BN19536" s="3"/>
      <c r="BP19536" s="3"/>
    </row>
    <row r="19537" spans="1:68" x14ac:dyDescent="0.25">
      <c r="A19537" s="1"/>
      <c r="B19537" s="2"/>
      <c r="BJ19537" s="3"/>
      <c r="BL19537" s="3"/>
      <c r="BN19537" s="3"/>
      <c r="BP19537" s="3"/>
    </row>
    <row r="19538" spans="1:68" x14ac:dyDescent="0.25">
      <c r="A19538" s="1"/>
      <c r="B19538" s="2"/>
      <c r="BJ19538" s="3"/>
      <c r="BL19538" s="3"/>
      <c r="BN19538" s="3"/>
      <c r="BP19538" s="3"/>
    </row>
    <row r="19539" spans="1:68" x14ac:dyDescent="0.25">
      <c r="A19539" s="1"/>
      <c r="B19539" s="2"/>
      <c r="BJ19539" s="3"/>
      <c r="BL19539" s="3"/>
      <c r="BN19539" s="3"/>
      <c r="BP19539" s="3"/>
    </row>
    <row r="19540" spans="1:68" x14ac:dyDescent="0.25">
      <c r="A19540" s="1"/>
      <c r="B19540" s="2"/>
      <c r="BJ19540" s="3"/>
      <c r="BL19540" s="3"/>
      <c r="BN19540" s="3"/>
      <c r="BP19540" s="3"/>
    </row>
    <row r="19541" spans="1:68" x14ac:dyDescent="0.25">
      <c r="A19541" s="1"/>
      <c r="B19541" s="2"/>
      <c r="BJ19541" s="3"/>
      <c r="BL19541" s="3"/>
      <c r="BN19541" s="3"/>
      <c r="BP19541" s="3"/>
    </row>
    <row r="19542" spans="1:68" x14ac:dyDescent="0.25">
      <c r="A19542" s="1"/>
      <c r="B19542" s="2"/>
      <c r="BJ19542" s="3"/>
      <c r="BL19542" s="3"/>
      <c r="BN19542" s="3"/>
      <c r="BP19542" s="3"/>
    </row>
    <row r="19543" spans="1:68" x14ac:dyDescent="0.25">
      <c r="A19543" s="1"/>
      <c r="B19543" s="2"/>
      <c r="BJ19543" s="3"/>
      <c r="BL19543" s="3"/>
      <c r="BN19543" s="3"/>
      <c r="BP19543" s="3"/>
    </row>
    <row r="19544" spans="1:68" x14ac:dyDescent="0.25">
      <c r="A19544" s="1"/>
      <c r="B19544" s="2"/>
      <c r="BJ19544" s="3"/>
      <c r="BL19544" s="3"/>
      <c r="BN19544" s="3"/>
      <c r="BP19544" s="3"/>
    </row>
    <row r="19545" spans="1:68" x14ac:dyDescent="0.25">
      <c r="A19545" s="1"/>
      <c r="B19545" s="2"/>
      <c r="BJ19545" s="3"/>
      <c r="BL19545" s="3"/>
      <c r="BN19545" s="3"/>
      <c r="BP19545" s="3"/>
    </row>
    <row r="19546" spans="1:68" x14ac:dyDescent="0.25">
      <c r="A19546" s="1"/>
      <c r="B19546" s="2"/>
      <c r="BJ19546" s="3"/>
      <c r="BL19546" s="3"/>
      <c r="BN19546" s="3"/>
      <c r="BP19546" s="3"/>
    </row>
    <row r="19547" spans="1:68" x14ac:dyDescent="0.25">
      <c r="A19547" s="1"/>
      <c r="B19547" s="2"/>
      <c r="BJ19547" s="3"/>
      <c r="BL19547" s="3"/>
      <c r="BN19547" s="3"/>
      <c r="BP19547" s="3"/>
    </row>
    <row r="19548" spans="1:68" x14ac:dyDescent="0.25">
      <c r="A19548" s="1"/>
      <c r="B19548" s="2"/>
      <c r="BJ19548" s="3"/>
      <c r="BL19548" s="3"/>
      <c r="BN19548" s="3"/>
      <c r="BP19548" s="3"/>
    </row>
    <row r="19549" spans="1:68" x14ac:dyDescent="0.25">
      <c r="A19549" s="1"/>
      <c r="B19549" s="2"/>
      <c r="BJ19549" s="3"/>
      <c r="BL19549" s="3"/>
      <c r="BN19549" s="3"/>
      <c r="BP19549" s="3"/>
    </row>
    <row r="19550" spans="1:68" x14ac:dyDescent="0.25">
      <c r="A19550" s="1"/>
      <c r="B19550" s="2"/>
      <c r="BJ19550" s="3"/>
      <c r="BL19550" s="3"/>
      <c r="BN19550" s="3"/>
      <c r="BP19550" s="3"/>
    </row>
    <row r="19551" spans="1:68" x14ac:dyDescent="0.25">
      <c r="A19551" s="1"/>
      <c r="B19551" s="2"/>
      <c r="BJ19551" s="3"/>
      <c r="BL19551" s="3"/>
      <c r="BN19551" s="3"/>
      <c r="BP19551" s="3"/>
    </row>
    <row r="19552" spans="1:68" x14ac:dyDescent="0.25">
      <c r="A19552" s="1"/>
      <c r="B19552" s="2"/>
      <c r="BJ19552" s="3"/>
      <c r="BL19552" s="3"/>
      <c r="BN19552" s="3"/>
      <c r="BP19552" s="3"/>
    </row>
    <row r="19553" spans="1:68" x14ac:dyDescent="0.25">
      <c r="A19553" s="1"/>
      <c r="B19553" s="2"/>
      <c r="BJ19553" s="3"/>
      <c r="BL19553" s="3"/>
      <c r="BN19553" s="3"/>
      <c r="BP19553" s="3"/>
    </row>
    <row r="19554" spans="1:68" x14ac:dyDescent="0.25">
      <c r="A19554" s="1"/>
      <c r="B19554" s="2"/>
      <c r="BJ19554" s="3"/>
      <c r="BL19554" s="3"/>
      <c r="BN19554" s="3"/>
      <c r="BP19554" s="3"/>
    </row>
    <row r="19555" spans="1:68" x14ac:dyDescent="0.25">
      <c r="A19555" s="1"/>
      <c r="B19555" s="2"/>
      <c r="BJ19555" s="3"/>
      <c r="BL19555" s="3"/>
      <c r="BN19555" s="3"/>
      <c r="BP19555" s="3"/>
    </row>
    <row r="19556" spans="1:68" x14ac:dyDescent="0.25">
      <c r="A19556" s="1"/>
      <c r="B19556" s="2"/>
      <c r="BJ19556" s="3"/>
      <c r="BL19556" s="3"/>
      <c r="BN19556" s="3"/>
      <c r="BP19556" s="3"/>
    </row>
    <row r="19557" spans="1:68" x14ac:dyDescent="0.25">
      <c r="A19557" s="1"/>
      <c r="B19557" s="2"/>
      <c r="BJ19557" s="3"/>
      <c r="BL19557" s="3"/>
      <c r="BN19557" s="3"/>
      <c r="BP19557" s="3"/>
    </row>
    <row r="19558" spans="1:68" x14ac:dyDescent="0.25">
      <c r="A19558" s="1"/>
      <c r="B19558" s="2"/>
      <c r="BJ19558" s="3"/>
      <c r="BL19558" s="3"/>
      <c r="BN19558" s="3"/>
      <c r="BP19558" s="3"/>
    </row>
    <row r="19559" spans="1:68" x14ac:dyDescent="0.25">
      <c r="A19559" s="1"/>
      <c r="B19559" s="2"/>
      <c r="BJ19559" s="3"/>
      <c r="BL19559" s="3"/>
      <c r="BN19559" s="3"/>
      <c r="BP19559" s="3"/>
    </row>
    <row r="19560" spans="1:68" x14ac:dyDescent="0.25">
      <c r="A19560" s="1"/>
      <c r="B19560" s="2"/>
      <c r="BJ19560" s="3"/>
      <c r="BL19560" s="3"/>
      <c r="BN19560" s="3"/>
      <c r="BP19560" s="3"/>
    </row>
    <row r="19561" spans="1:68" x14ac:dyDescent="0.25">
      <c r="A19561" s="1"/>
      <c r="B19561" s="2"/>
      <c r="BJ19561" s="3"/>
      <c r="BL19561" s="3"/>
      <c r="BN19561" s="3"/>
      <c r="BP19561" s="3"/>
    </row>
    <row r="19562" spans="1:68" x14ac:dyDescent="0.25">
      <c r="A19562" s="1"/>
      <c r="B19562" s="2"/>
      <c r="BJ19562" s="3"/>
      <c r="BL19562" s="3"/>
      <c r="BN19562" s="3"/>
      <c r="BP19562" s="3"/>
    </row>
    <row r="19563" spans="1:68" x14ac:dyDescent="0.25">
      <c r="A19563" s="1"/>
      <c r="B19563" s="2"/>
      <c r="BJ19563" s="3"/>
      <c r="BL19563" s="3"/>
      <c r="BN19563" s="3"/>
      <c r="BP19563" s="3"/>
    </row>
    <row r="19564" spans="1:68" x14ac:dyDescent="0.25">
      <c r="A19564" s="1"/>
      <c r="B19564" s="2"/>
      <c r="BJ19564" s="3"/>
      <c r="BL19564" s="3"/>
      <c r="BN19564" s="3"/>
      <c r="BP19564" s="3"/>
    </row>
    <row r="19565" spans="1:68" x14ac:dyDescent="0.25">
      <c r="A19565" s="1"/>
      <c r="B19565" s="2"/>
      <c r="BJ19565" s="3"/>
      <c r="BL19565" s="3"/>
      <c r="BN19565" s="3"/>
      <c r="BP19565" s="3"/>
    </row>
    <row r="19566" spans="1:68" x14ac:dyDescent="0.25">
      <c r="A19566" s="1"/>
      <c r="B19566" s="2"/>
      <c r="BJ19566" s="3"/>
      <c r="BL19566" s="3"/>
      <c r="BN19566" s="3"/>
      <c r="BP19566" s="3"/>
    </row>
    <row r="19567" spans="1:68" x14ac:dyDescent="0.25">
      <c r="A19567" s="1"/>
      <c r="B19567" s="2"/>
      <c r="BJ19567" s="3"/>
      <c r="BL19567" s="3"/>
      <c r="BN19567" s="3"/>
      <c r="BP19567" s="3"/>
    </row>
    <row r="19568" spans="1:68" x14ac:dyDescent="0.25">
      <c r="A19568" s="1"/>
      <c r="B19568" s="2"/>
      <c r="BJ19568" s="3"/>
      <c r="BL19568" s="3"/>
      <c r="BN19568" s="3"/>
      <c r="BP19568" s="3"/>
    </row>
    <row r="19569" spans="1:68" x14ac:dyDescent="0.25">
      <c r="A19569" s="1"/>
      <c r="B19569" s="2"/>
      <c r="BJ19569" s="3"/>
      <c r="BL19569" s="3"/>
      <c r="BN19569" s="3"/>
      <c r="BP19569" s="3"/>
    </row>
    <row r="19570" spans="1:68" x14ac:dyDescent="0.25">
      <c r="A19570" s="1"/>
      <c r="B19570" s="2"/>
      <c r="BJ19570" s="3"/>
      <c r="BL19570" s="3"/>
      <c r="BN19570" s="3"/>
      <c r="BP19570" s="3"/>
    </row>
    <row r="19571" spans="1:68" x14ac:dyDescent="0.25">
      <c r="A19571" s="1"/>
      <c r="B19571" s="2"/>
      <c r="BJ19571" s="3"/>
      <c r="BL19571" s="3"/>
      <c r="BN19571" s="3"/>
      <c r="BP19571" s="3"/>
    </row>
    <row r="19572" spans="1:68" x14ac:dyDescent="0.25">
      <c r="A19572" s="1"/>
      <c r="B19572" s="2"/>
      <c r="BJ19572" s="3"/>
      <c r="BL19572" s="3"/>
      <c r="BN19572" s="3"/>
      <c r="BP19572" s="3"/>
    </row>
    <row r="19573" spans="1:68" x14ac:dyDescent="0.25">
      <c r="A19573" s="1"/>
      <c r="B19573" s="2"/>
      <c r="BJ19573" s="3"/>
      <c r="BL19573" s="3"/>
      <c r="BN19573" s="3"/>
      <c r="BP19573" s="3"/>
    </row>
    <row r="19574" spans="1:68" x14ac:dyDescent="0.25">
      <c r="A19574" s="1"/>
      <c r="B19574" s="2"/>
      <c r="BJ19574" s="3"/>
      <c r="BL19574" s="3"/>
      <c r="BN19574" s="3"/>
      <c r="BP19574" s="3"/>
    </row>
    <row r="19575" spans="1:68" x14ac:dyDescent="0.25">
      <c r="A19575" s="1"/>
      <c r="B19575" s="2"/>
      <c r="BJ19575" s="3"/>
      <c r="BL19575" s="3"/>
      <c r="BN19575" s="3"/>
      <c r="BP19575" s="3"/>
    </row>
    <row r="19576" spans="1:68" x14ac:dyDescent="0.25">
      <c r="A19576" s="1"/>
      <c r="B19576" s="2"/>
      <c r="BJ19576" s="3"/>
      <c r="BL19576" s="3"/>
      <c r="BN19576" s="3"/>
      <c r="BP19576" s="3"/>
    </row>
    <row r="19577" spans="1:68" x14ac:dyDescent="0.25">
      <c r="A19577" s="1"/>
      <c r="B19577" s="2"/>
      <c r="BJ19577" s="3"/>
      <c r="BL19577" s="3"/>
      <c r="BN19577" s="3"/>
      <c r="BP19577" s="3"/>
    </row>
    <row r="19578" spans="1:68" x14ac:dyDescent="0.25">
      <c r="A19578" s="1"/>
      <c r="B19578" s="2"/>
      <c r="BJ19578" s="3"/>
      <c r="BL19578" s="3"/>
      <c r="BN19578" s="3"/>
      <c r="BP19578" s="3"/>
    </row>
    <row r="19579" spans="1:68" x14ac:dyDescent="0.25">
      <c r="A19579" s="1"/>
      <c r="B19579" s="2"/>
      <c r="BJ19579" s="3"/>
      <c r="BL19579" s="3"/>
      <c r="BN19579" s="3"/>
      <c r="BP19579" s="3"/>
    </row>
    <row r="19580" spans="1:68" x14ac:dyDescent="0.25">
      <c r="A19580" s="1"/>
      <c r="B19580" s="2"/>
      <c r="BJ19580" s="3"/>
      <c r="BL19580" s="3"/>
      <c r="BN19580" s="3"/>
      <c r="BP19580" s="3"/>
    </row>
    <row r="19581" spans="1:68" x14ac:dyDescent="0.25">
      <c r="A19581" s="1"/>
      <c r="B19581" s="2"/>
      <c r="BJ19581" s="3"/>
      <c r="BL19581" s="3"/>
      <c r="BN19581" s="3"/>
      <c r="BP19581" s="3"/>
    </row>
    <row r="19582" spans="1:68" x14ac:dyDescent="0.25">
      <c r="A19582" s="1"/>
      <c r="B19582" s="2"/>
      <c r="BJ19582" s="3"/>
      <c r="BL19582" s="3"/>
      <c r="BN19582" s="3"/>
      <c r="BP19582" s="3"/>
    </row>
    <row r="19583" spans="1:68" x14ac:dyDescent="0.25">
      <c r="A19583" s="1"/>
      <c r="B19583" s="2"/>
      <c r="BJ19583" s="3"/>
      <c r="BL19583" s="3"/>
      <c r="BN19583" s="3"/>
      <c r="BP19583" s="3"/>
    </row>
    <row r="19584" spans="1:68" x14ac:dyDescent="0.25">
      <c r="A19584" s="1"/>
      <c r="B19584" s="2"/>
      <c r="BJ19584" s="3"/>
      <c r="BL19584" s="3"/>
      <c r="BN19584" s="3"/>
      <c r="BP19584" s="3"/>
    </row>
    <row r="19585" spans="1:68" x14ac:dyDescent="0.25">
      <c r="A19585" s="1"/>
      <c r="B19585" s="2"/>
      <c r="BJ19585" s="3"/>
      <c r="BL19585" s="3"/>
      <c r="BN19585" s="3"/>
      <c r="BP19585" s="3"/>
    </row>
    <row r="19586" spans="1:68" x14ac:dyDescent="0.25">
      <c r="A19586" s="1"/>
      <c r="B19586" s="2"/>
      <c r="BJ19586" s="3"/>
      <c r="BL19586" s="3"/>
      <c r="BN19586" s="3"/>
      <c r="BP19586" s="3"/>
    </row>
    <row r="19587" spans="1:68" x14ac:dyDescent="0.25">
      <c r="A19587" s="1"/>
      <c r="B19587" s="2"/>
      <c r="BJ19587" s="3"/>
      <c r="BL19587" s="3"/>
      <c r="BN19587" s="3"/>
      <c r="BP19587" s="3"/>
    </row>
    <row r="19588" spans="1:68" x14ac:dyDescent="0.25">
      <c r="A19588" s="1"/>
      <c r="B19588" s="2"/>
      <c r="BJ19588" s="3"/>
      <c r="BL19588" s="3"/>
      <c r="BN19588" s="3"/>
      <c r="BP19588" s="3"/>
    </row>
    <row r="19589" spans="1:68" x14ac:dyDescent="0.25">
      <c r="A19589" s="1"/>
      <c r="B19589" s="2"/>
      <c r="BJ19589" s="3"/>
      <c r="BL19589" s="3"/>
      <c r="BN19589" s="3"/>
      <c r="BP19589" s="3"/>
    </row>
    <row r="19590" spans="1:68" x14ac:dyDescent="0.25">
      <c r="A19590" s="1"/>
      <c r="B19590" s="2"/>
      <c r="BJ19590" s="3"/>
      <c r="BL19590" s="3"/>
      <c r="BN19590" s="3"/>
      <c r="BP19590" s="3"/>
    </row>
    <row r="19591" spans="1:68" x14ac:dyDescent="0.25">
      <c r="A19591" s="1"/>
      <c r="B19591" s="2"/>
      <c r="BJ19591" s="3"/>
      <c r="BL19591" s="3"/>
      <c r="BN19591" s="3"/>
      <c r="BP19591" s="3"/>
    </row>
    <row r="19592" spans="1:68" x14ac:dyDescent="0.25">
      <c r="A19592" s="1"/>
      <c r="B19592" s="2"/>
      <c r="BJ19592" s="3"/>
      <c r="BL19592" s="3"/>
      <c r="BN19592" s="3"/>
      <c r="BP19592" s="3"/>
    </row>
    <row r="19593" spans="1:68" x14ac:dyDescent="0.25">
      <c r="A19593" s="1"/>
      <c r="B19593" s="2"/>
      <c r="BJ19593" s="3"/>
      <c r="BL19593" s="3"/>
      <c r="BN19593" s="3"/>
      <c r="BP19593" s="3"/>
    </row>
    <row r="19594" spans="1:68" x14ac:dyDescent="0.25">
      <c r="A19594" s="1"/>
      <c r="B19594" s="2"/>
      <c r="BJ19594" s="3"/>
      <c r="BL19594" s="3"/>
      <c r="BN19594" s="3"/>
      <c r="BP19594" s="3"/>
    </row>
    <row r="19595" spans="1:68" x14ac:dyDescent="0.25">
      <c r="A19595" s="1"/>
      <c r="B19595" s="2"/>
      <c r="BJ19595" s="3"/>
      <c r="BL19595" s="3"/>
      <c r="BN19595" s="3"/>
      <c r="BP19595" s="3"/>
    </row>
    <row r="19596" spans="1:68" x14ac:dyDescent="0.25">
      <c r="A19596" s="1"/>
      <c r="B19596" s="2"/>
      <c r="BJ19596" s="3"/>
      <c r="BL19596" s="3"/>
      <c r="BN19596" s="3"/>
      <c r="BP19596" s="3"/>
    </row>
    <row r="19597" spans="1:68" x14ac:dyDescent="0.25">
      <c r="A19597" s="1"/>
      <c r="B19597" s="2"/>
      <c r="BJ19597" s="3"/>
      <c r="BL19597" s="3"/>
      <c r="BN19597" s="3"/>
      <c r="BP19597" s="3"/>
    </row>
    <row r="19598" spans="1:68" x14ac:dyDescent="0.25">
      <c r="A19598" s="1"/>
      <c r="B19598" s="2"/>
      <c r="BJ19598" s="3"/>
      <c r="BL19598" s="3"/>
      <c r="BN19598" s="3"/>
      <c r="BP19598" s="3"/>
    </row>
    <row r="19599" spans="1:68" x14ac:dyDescent="0.25">
      <c r="A19599" s="1"/>
      <c r="B19599" s="2"/>
      <c r="BJ19599" s="3"/>
      <c r="BL19599" s="3"/>
      <c r="BN19599" s="3"/>
      <c r="BP19599" s="3"/>
    </row>
    <row r="19600" spans="1:68" x14ac:dyDescent="0.25">
      <c r="A19600" s="1"/>
      <c r="B19600" s="2"/>
      <c r="BJ19600" s="3"/>
      <c r="BL19600" s="3"/>
      <c r="BN19600" s="3"/>
      <c r="BP19600" s="3"/>
    </row>
    <row r="19601" spans="1:68" x14ac:dyDescent="0.25">
      <c r="A19601" s="1"/>
      <c r="B19601" s="2"/>
      <c r="BJ19601" s="3"/>
      <c r="BL19601" s="3"/>
      <c r="BN19601" s="3"/>
      <c r="BP19601" s="3"/>
    </row>
    <row r="19602" spans="1:68" x14ac:dyDescent="0.25">
      <c r="A19602" s="1"/>
      <c r="B19602" s="2"/>
      <c r="BJ19602" s="3"/>
      <c r="BL19602" s="3"/>
      <c r="BN19602" s="3"/>
      <c r="BP19602" s="3"/>
    </row>
    <row r="19603" spans="1:68" x14ac:dyDescent="0.25">
      <c r="A19603" s="1"/>
      <c r="B19603" s="2"/>
      <c r="BJ19603" s="3"/>
      <c r="BL19603" s="3"/>
      <c r="BN19603" s="3"/>
      <c r="BP19603" s="3"/>
    </row>
    <row r="19604" spans="1:68" x14ac:dyDescent="0.25">
      <c r="A19604" s="1"/>
      <c r="B19604" s="2"/>
      <c r="BJ19604" s="3"/>
      <c r="BL19604" s="3"/>
      <c r="BN19604" s="3"/>
      <c r="BP19604" s="3"/>
    </row>
    <row r="19605" spans="1:68" x14ac:dyDescent="0.25">
      <c r="A19605" s="1"/>
      <c r="B19605" s="2"/>
      <c r="BJ19605" s="3"/>
      <c r="BL19605" s="3"/>
      <c r="BN19605" s="3"/>
      <c r="BP19605" s="3"/>
    </row>
    <row r="19606" spans="1:68" x14ac:dyDescent="0.25">
      <c r="A19606" s="1"/>
      <c r="B19606" s="2"/>
      <c r="BJ19606" s="3"/>
      <c r="BL19606" s="3"/>
      <c r="BN19606" s="3"/>
      <c r="BP19606" s="3"/>
    </row>
    <row r="19607" spans="1:68" x14ac:dyDescent="0.25">
      <c r="A19607" s="1"/>
      <c r="B19607" s="2"/>
      <c r="BJ19607" s="3"/>
      <c r="BL19607" s="3"/>
      <c r="BN19607" s="3"/>
      <c r="BP19607" s="3"/>
    </row>
    <row r="19608" spans="1:68" x14ac:dyDescent="0.25">
      <c r="A19608" s="1"/>
      <c r="B19608" s="2"/>
      <c r="BJ19608" s="3"/>
      <c r="BL19608" s="3"/>
      <c r="BN19608" s="3"/>
      <c r="BP19608" s="3"/>
    </row>
    <row r="19609" spans="1:68" x14ac:dyDescent="0.25">
      <c r="A19609" s="1"/>
      <c r="B19609" s="2"/>
      <c r="BJ19609" s="3"/>
      <c r="BL19609" s="3"/>
      <c r="BN19609" s="3"/>
      <c r="BP19609" s="3"/>
    </row>
    <row r="19610" spans="1:68" x14ac:dyDescent="0.25">
      <c r="A19610" s="1"/>
      <c r="B19610" s="2"/>
      <c r="BJ19610" s="3"/>
      <c r="BL19610" s="3"/>
      <c r="BN19610" s="3"/>
      <c r="BP19610" s="3"/>
    </row>
    <row r="19611" spans="1:68" x14ac:dyDescent="0.25">
      <c r="A19611" s="1"/>
      <c r="B19611" s="2"/>
      <c r="BJ19611" s="3"/>
      <c r="BL19611" s="3"/>
      <c r="BN19611" s="3"/>
      <c r="BP19611" s="3"/>
    </row>
    <row r="19612" spans="1:68" x14ac:dyDescent="0.25">
      <c r="A19612" s="1"/>
      <c r="B19612" s="2"/>
      <c r="BJ19612" s="3"/>
      <c r="BL19612" s="3"/>
      <c r="BN19612" s="3"/>
      <c r="BP19612" s="3"/>
    </row>
    <row r="19613" spans="1:68" x14ac:dyDescent="0.25">
      <c r="A19613" s="1"/>
      <c r="B19613" s="2"/>
      <c r="BJ19613" s="3"/>
      <c r="BL19613" s="3"/>
      <c r="BN19613" s="3"/>
      <c r="BP19613" s="3"/>
    </row>
    <row r="19614" spans="1:68" x14ac:dyDescent="0.25">
      <c r="A19614" s="1"/>
      <c r="B19614" s="2"/>
      <c r="BJ19614" s="3"/>
      <c r="BL19614" s="3"/>
      <c r="BN19614" s="3"/>
      <c r="BP19614" s="3"/>
    </row>
    <row r="19615" spans="1:68" x14ac:dyDescent="0.25">
      <c r="A19615" s="1"/>
      <c r="B19615" s="2"/>
      <c r="BJ19615" s="3"/>
      <c r="BL19615" s="3"/>
      <c r="BN19615" s="3"/>
      <c r="BP19615" s="3"/>
    </row>
    <row r="19616" spans="1:68" x14ac:dyDescent="0.25">
      <c r="A19616" s="1"/>
      <c r="B19616" s="2"/>
      <c r="BJ19616" s="3"/>
      <c r="BL19616" s="3"/>
      <c r="BN19616" s="3"/>
      <c r="BP19616" s="3"/>
    </row>
    <row r="19617" spans="1:68" x14ac:dyDescent="0.25">
      <c r="A19617" s="1"/>
      <c r="B19617" s="2"/>
      <c r="BJ19617" s="3"/>
      <c r="BL19617" s="3"/>
      <c r="BN19617" s="3"/>
      <c r="BP19617" s="3"/>
    </row>
    <row r="19618" spans="1:68" x14ac:dyDescent="0.25">
      <c r="A19618" s="1"/>
      <c r="B19618" s="2"/>
      <c r="BJ19618" s="3"/>
      <c r="BL19618" s="3"/>
      <c r="BN19618" s="3"/>
      <c r="BP19618" s="3"/>
    </row>
    <row r="19619" spans="1:68" x14ac:dyDescent="0.25">
      <c r="A19619" s="1"/>
      <c r="B19619" s="2"/>
      <c r="BJ19619" s="3"/>
      <c r="BL19619" s="3"/>
      <c r="BN19619" s="3"/>
      <c r="BP19619" s="3"/>
    </row>
    <row r="19620" spans="1:68" x14ac:dyDescent="0.25">
      <c r="A19620" s="1"/>
      <c r="B19620" s="2"/>
      <c r="BJ19620" s="3"/>
      <c r="BL19620" s="3"/>
      <c r="BN19620" s="3"/>
      <c r="BP19620" s="3"/>
    </row>
    <row r="19621" spans="1:68" x14ac:dyDescent="0.25">
      <c r="A19621" s="1"/>
      <c r="B19621" s="2"/>
      <c r="BJ19621" s="3"/>
      <c r="BL19621" s="3"/>
      <c r="BN19621" s="3"/>
      <c r="BP19621" s="3"/>
    </row>
    <row r="19622" spans="1:68" x14ac:dyDescent="0.25">
      <c r="A19622" s="1"/>
      <c r="B19622" s="2"/>
      <c r="BJ19622" s="3"/>
      <c r="BL19622" s="3"/>
      <c r="BN19622" s="3"/>
      <c r="BP19622" s="3"/>
    </row>
    <row r="19623" spans="1:68" x14ac:dyDescent="0.25">
      <c r="A19623" s="1"/>
      <c r="B19623" s="2"/>
      <c r="BJ19623" s="3"/>
      <c r="BL19623" s="3"/>
      <c r="BN19623" s="3"/>
      <c r="BP19623" s="3"/>
    </row>
    <row r="19624" spans="1:68" x14ac:dyDescent="0.25">
      <c r="A19624" s="1"/>
      <c r="B19624" s="2"/>
      <c r="BJ19624" s="3"/>
      <c r="BL19624" s="3"/>
      <c r="BN19624" s="3"/>
      <c r="BP19624" s="3"/>
    </row>
    <row r="19625" spans="1:68" x14ac:dyDescent="0.25">
      <c r="A19625" s="1"/>
      <c r="B19625" s="2"/>
      <c r="BJ19625" s="3"/>
      <c r="BL19625" s="3"/>
      <c r="BN19625" s="3"/>
      <c r="BP19625" s="3"/>
    </row>
    <row r="19626" spans="1:68" x14ac:dyDescent="0.25">
      <c r="A19626" s="1"/>
      <c r="B19626" s="2"/>
      <c r="BJ19626" s="3"/>
      <c r="BL19626" s="3"/>
      <c r="BN19626" s="3"/>
      <c r="BP19626" s="3"/>
    </row>
    <row r="19627" spans="1:68" x14ac:dyDescent="0.25">
      <c r="A19627" s="1"/>
      <c r="B19627" s="2"/>
      <c r="BJ19627" s="3"/>
      <c r="BL19627" s="3"/>
      <c r="BN19627" s="3"/>
      <c r="BP19627" s="3"/>
    </row>
    <row r="19628" spans="1:68" x14ac:dyDescent="0.25">
      <c r="A19628" s="1"/>
      <c r="B19628" s="2"/>
      <c r="BJ19628" s="3"/>
      <c r="BL19628" s="3"/>
      <c r="BN19628" s="3"/>
      <c r="BP19628" s="3"/>
    </row>
    <row r="19629" spans="1:68" x14ac:dyDescent="0.25">
      <c r="A19629" s="1"/>
      <c r="B19629" s="2"/>
      <c r="BJ19629" s="3"/>
      <c r="BL19629" s="3"/>
      <c r="BN19629" s="3"/>
      <c r="BP19629" s="3"/>
    </row>
    <row r="19630" spans="1:68" x14ac:dyDescent="0.25">
      <c r="A19630" s="1"/>
      <c r="B19630" s="2"/>
      <c r="BJ19630" s="3"/>
      <c r="BL19630" s="3"/>
      <c r="BN19630" s="3"/>
      <c r="BP19630" s="3"/>
    </row>
    <row r="19631" spans="1:68" x14ac:dyDescent="0.25">
      <c r="A19631" s="1"/>
      <c r="B19631" s="2"/>
      <c r="BJ19631" s="3"/>
      <c r="BL19631" s="3"/>
      <c r="BN19631" s="3"/>
      <c r="BP19631" s="3"/>
    </row>
    <row r="19632" spans="1:68" x14ac:dyDescent="0.25">
      <c r="A19632" s="1"/>
      <c r="B19632" s="2"/>
      <c r="BJ19632" s="3"/>
      <c r="BL19632" s="3"/>
      <c r="BN19632" s="3"/>
      <c r="BP19632" s="3"/>
    </row>
    <row r="19633" spans="1:68" x14ac:dyDescent="0.25">
      <c r="A19633" s="1"/>
      <c r="B19633" s="2"/>
      <c r="BJ19633" s="3"/>
      <c r="BL19633" s="3"/>
      <c r="BN19633" s="3"/>
      <c r="BP19633" s="3"/>
    </row>
    <row r="19634" spans="1:68" x14ac:dyDescent="0.25">
      <c r="A19634" s="1"/>
      <c r="B19634" s="2"/>
      <c r="BJ19634" s="3"/>
      <c r="BL19634" s="3"/>
      <c r="BN19634" s="3"/>
      <c r="BP19634" s="3"/>
    </row>
    <row r="19635" spans="1:68" x14ac:dyDescent="0.25">
      <c r="A19635" s="1"/>
      <c r="B19635" s="2"/>
      <c r="BJ19635" s="3"/>
      <c r="BL19635" s="3"/>
      <c r="BN19635" s="3"/>
      <c r="BP19635" s="3"/>
    </row>
    <row r="19636" spans="1:68" x14ac:dyDescent="0.25">
      <c r="A19636" s="1"/>
      <c r="B19636" s="2"/>
      <c r="BJ19636" s="3"/>
      <c r="BL19636" s="3"/>
      <c r="BN19636" s="3"/>
      <c r="BP19636" s="3"/>
    </row>
    <row r="19637" spans="1:68" x14ac:dyDescent="0.25">
      <c r="A19637" s="1"/>
      <c r="B19637" s="2"/>
      <c r="BJ19637" s="3"/>
      <c r="BL19637" s="3"/>
      <c r="BN19637" s="3"/>
      <c r="BP19637" s="3"/>
    </row>
    <row r="19638" spans="1:68" x14ac:dyDescent="0.25">
      <c r="A19638" s="1"/>
      <c r="B19638" s="2"/>
      <c r="BJ19638" s="3"/>
      <c r="BL19638" s="3"/>
      <c r="BN19638" s="3"/>
      <c r="BP19638" s="3"/>
    </row>
    <row r="19639" spans="1:68" x14ac:dyDescent="0.25">
      <c r="A19639" s="1"/>
      <c r="B19639" s="2"/>
      <c r="BJ19639" s="3"/>
      <c r="BL19639" s="3"/>
      <c r="BN19639" s="3"/>
      <c r="BP19639" s="3"/>
    </row>
    <row r="19640" spans="1:68" x14ac:dyDescent="0.25">
      <c r="A19640" s="1"/>
      <c r="B19640" s="2"/>
      <c r="BJ19640" s="3"/>
      <c r="BL19640" s="3"/>
      <c r="BN19640" s="3"/>
      <c r="BP19640" s="3"/>
    </row>
    <row r="19641" spans="1:68" x14ac:dyDescent="0.25">
      <c r="A19641" s="1"/>
      <c r="B19641" s="2"/>
      <c r="BJ19641" s="3"/>
      <c r="BL19641" s="3"/>
      <c r="BN19641" s="3"/>
      <c r="BP19641" s="3"/>
    </row>
    <row r="19642" spans="1:68" x14ac:dyDescent="0.25">
      <c r="A19642" s="1"/>
      <c r="B19642" s="2"/>
      <c r="BJ19642" s="3"/>
      <c r="BL19642" s="3"/>
      <c r="BN19642" s="3"/>
      <c r="BP19642" s="3"/>
    </row>
    <row r="19643" spans="1:68" x14ac:dyDescent="0.25">
      <c r="A19643" s="1"/>
      <c r="B19643" s="2"/>
      <c r="BJ19643" s="3"/>
      <c r="BL19643" s="3"/>
      <c r="BN19643" s="3"/>
      <c r="BP19643" s="3"/>
    </row>
    <row r="19644" spans="1:68" x14ac:dyDescent="0.25">
      <c r="A19644" s="1"/>
      <c r="B19644" s="2"/>
      <c r="BJ19644" s="3"/>
      <c r="BL19644" s="3"/>
      <c r="BN19644" s="3"/>
      <c r="BP19644" s="3"/>
    </row>
    <row r="19645" spans="1:68" x14ac:dyDescent="0.25">
      <c r="A19645" s="1"/>
      <c r="B19645" s="2"/>
      <c r="BJ19645" s="3"/>
      <c r="BL19645" s="3"/>
      <c r="BN19645" s="3"/>
      <c r="BP19645" s="3"/>
    </row>
    <row r="19646" spans="1:68" x14ac:dyDescent="0.25">
      <c r="A19646" s="1"/>
      <c r="B19646" s="2"/>
      <c r="BJ19646" s="3"/>
      <c r="BL19646" s="3"/>
      <c r="BN19646" s="3"/>
      <c r="BP19646" s="3"/>
    </row>
    <row r="19647" spans="1:68" x14ac:dyDescent="0.25">
      <c r="A19647" s="1"/>
      <c r="B19647" s="2"/>
      <c r="BJ19647" s="3"/>
      <c r="BL19647" s="3"/>
      <c r="BN19647" s="3"/>
      <c r="BP19647" s="3"/>
    </row>
    <row r="19648" spans="1:68" x14ac:dyDescent="0.25">
      <c r="A19648" s="1"/>
      <c r="B19648" s="2"/>
      <c r="BJ19648" s="3"/>
      <c r="BL19648" s="3"/>
      <c r="BN19648" s="3"/>
      <c r="BP19648" s="3"/>
    </row>
    <row r="19649" spans="1:68" x14ac:dyDescent="0.25">
      <c r="A19649" s="1"/>
      <c r="B19649" s="2"/>
      <c r="BJ19649" s="3"/>
      <c r="BL19649" s="3"/>
      <c r="BN19649" s="3"/>
      <c r="BP19649" s="3"/>
    </row>
    <row r="19650" spans="1:68" x14ac:dyDescent="0.25">
      <c r="A19650" s="1"/>
      <c r="B19650" s="2"/>
      <c r="BJ19650" s="3"/>
      <c r="BL19650" s="3"/>
      <c r="BN19650" s="3"/>
      <c r="BP19650" s="3"/>
    </row>
    <row r="19651" spans="1:68" x14ac:dyDescent="0.25">
      <c r="A19651" s="1"/>
      <c r="B19651" s="2"/>
      <c r="BJ19651" s="3"/>
      <c r="BL19651" s="3"/>
      <c r="BN19651" s="3"/>
      <c r="BP19651" s="3"/>
    </row>
    <row r="19652" spans="1:68" x14ac:dyDescent="0.25">
      <c r="A19652" s="1"/>
      <c r="B19652" s="2"/>
      <c r="BJ19652" s="3"/>
      <c r="BL19652" s="3"/>
      <c r="BN19652" s="3"/>
      <c r="BP19652" s="3"/>
    </row>
    <row r="19653" spans="1:68" x14ac:dyDescent="0.25">
      <c r="A19653" s="1"/>
      <c r="B19653" s="2"/>
      <c r="BJ19653" s="3"/>
      <c r="BL19653" s="3"/>
      <c r="BN19653" s="3"/>
      <c r="BP19653" s="3"/>
    </row>
    <row r="19654" spans="1:68" x14ac:dyDescent="0.25">
      <c r="A19654" s="1"/>
      <c r="B19654" s="2"/>
      <c r="BJ19654" s="3"/>
      <c r="BL19654" s="3"/>
      <c r="BN19654" s="3"/>
      <c r="BP19654" s="3"/>
    </row>
    <row r="19655" spans="1:68" x14ac:dyDescent="0.25">
      <c r="A19655" s="1"/>
      <c r="B19655" s="2"/>
      <c r="BJ19655" s="3"/>
      <c r="BL19655" s="3"/>
      <c r="BN19655" s="3"/>
      <c r="BP19655" s="3"/>
    </row>
    <row r="19656" spans="1:68" x14ac:dyDescent="0.25">
      <c r="A19656" s="1"/>
      <c r="B19656" s="2"/>
      <c r="BJ19656" s="3"/>
      <c r="BL19656" s="3"/>
      <c r="BN19656" s="3"/>
      <c r="BP19656" s="3"/>
    </row>
    <row r="19657" spans="1:68" x14ac:dyDescent="0.25">
      <c r="A19657" s="1"/>
      <c r="B19657" s="2"/>
      <c r="BJ19657" s="3"/>
      <c r="BL19657" s="3"/>
      <c r="BN19657" s="3"/>
      <c r="BP19657" s="3"/>
    </row>
    <row r="19658" spans="1:68" x14ac:dyDescent="0.25">
      <c r="A19658" s="1"/>
      <c r="B19658" s="2"/>
      <c r="BJ19658" s="3"/>
      <c r="BL19658" s="3"/>
      <c r="BN19658" s="3"/>
      <c r="BP19658" s="3"/>
    </row>
    <row r="19659" spans="1:68" x14ac:dyDescent="0.25">
      <c r="A19659" s="1"/>
      <c r="B19659" s="2"/>
      <c r="BJ19659" s="3"/>
      <c r="BL19659" s="3"/>
      <c r="BN19659" s="3"/>
      <c r="BP19659" s="3"/>
    </row>
    <row r="19660" spans="1:68" x14ac:dyDescent="0.25">
      <c r="A19660" s="1"/>
      <c r="B19660" s="2"/>
      <c r="BJ19660" s="3"/>
      <c r="BL19660" s="3"/>
      <c r="BN19660" s="3"/>
      <c r="BP19660" s="3"/>
    </row>
    <row r="19661" spans="1:68" x14ac:dyDescent="0.25">
      <c r="A19661" s="1"/>
      <c r="B19661" s="2"/>
      <c r="BJ19661" s="3"/>
      <c r="BL19661" s="3"/>
      <c r="BN19661" s="3"/>
      <c r="BP19661" s="3"/>
    </row>
    <row r="19662" spans="1:68" x14ac:dyDescent="0.25">
      <c r="A19662" s="1"/>
      <c r="B19662" s="2"/>
      <c r="BJ19662" s="3"/>
      <c r="BL19662" s="3"/>
      <c r="BN19662" s="3"/>
      <c r="BP19662" s="3"/>
    </row>
    <row r="19663" spans="1:68" x14ac:dyDescent="0.25">
      <c r="A19663" s="1"/>
      <c r="B19663" s="2"/>
      <c r="BJ19663" s="3"/>
      <c r="BL19663" s="3"/>
      <c r="BN19663" s="3"/>
      <c r="BP19663" s="3"/>
    </row>
    <row r="19664" spans="1:68" x14ac:dyDescent="0.25">
      <c r="A19664" s="1"/>
      <c r="B19664" s="2"/>
      <c r="BJ19664" s="3"/>
      <c r="BL19664" s="3"/>
      <c r="BN19664" s="3"/>
      <c r="BP19664" s="3"/>
    </row>
    <row r="19665" spans="1:68" x14ac:dyDescent="0.25">
      <c r="A19665" s="1"/>
      <c r="B19665" s="2"/>
      <c r="BJ19665" s="3"/>
      <c r="BL19665" s="3"/>
      <c r="BN19665" s="3"/>
      <c r="BP19665" s="3"/>
    </row>
    <row r="19666" spans="1:68" x14ac:dyDescent="0.25">
      <c r="A19666" s="1"/>
      <c r="B19666" s="2"/>
      <c r="BJ19666" s="3"/>
      <c r="BL19666" s="3"/>
      <c r="BN19666" s="3"/>
      <c r="BP19666" s="3"/>
    </row>
    <row r="19667" spans="1:68" x14ac:dyDescent="0.25">
      <c r="A19667" s="1"/>
      <c r="B19667" s="2"/>
      <c r="BJ19667" s="3"/>
      <c r="BL19667" s="3"/>
      <c r="BN19667" s="3"/>
      <c r="BP19667" s="3"/>
    </row>
    <row r="19668" spans="1:68" x14ac:dyDescent="0.25">
      <c r="A19668" s="1"/>
      <c r="B19668" s="2"/>
      <c r="BJ19668" s="3"/>
      <c r="BL19668" s="3"/>
      <c r="BN19668" s="3"/>
      <c r="BP19668" s="3"/>
    </row>
    <row r="19669" spans="1:68" x14ac:dyDescent="0.25">
      <c r="A19669" s="1"/>
      <c r="B19669" s="2"/>
      <c r="BJ19669" s="3"/>
      <c r="BL19669" s="3"/>
      <c r="BN19669" s="3"/>
      <c r="BP19669" s="3"/>
    </row>
    <row r="19670" spans="1:68" x14ac:dyDescent="0.25">
      <c r="A19670" s="1"/>
      <c r="B19670" s="2"/>
      <c r="BJ19670" s="3"/>
      <c r="BL19670" s="3"/>
      <c r="BN19670" s="3"/>
      <c r="BP19670" s="3"/>
    </row>
    <row r="19671" spans="1:68" x14ac:dyDescent="0.25">
      <c r="A19671" s="1"/>
      <c r="B19671" s="2"/>
      <c r="BJ19671" s="3"/>
      <c r="BL19671" s="3"/>
      <c r="BN19671" s="3"/>
      <c r="BP19671" s="3"/>
    </row>
    <row r="19672" spans="1:68" x14ac:dyDescent="0.25">
      <c r="A19672" s="1"/>
      <c r="B19672" s="2"/>
      <c r="BJ19672" s="3"/>
      <c r="BL19672" s="3"/>
      <c r="BN19672" s="3"/>
      <c r="BP19672" s="3"/>
    </row>
    <row r="19673" spans="1:68" x14ac:dyDescent="0.25">
      <c r="A19673" s="1"/>
      <c r="B19673" s="2"/>
      <c r="BJ19673" s="3"/>
      <c r="BL19673" s="3"/>
      <c r="BN19673" s="3"/>
      <c r="BP19673" s="3"/>
    </row>
    <row r="19674" spans="1:68" x14ac:dyDescent="0.25">
      <c r="A19674" s="1"/>
      <c r="B19674" s="2"/>
      <c r="BJ19674" s="3"/>
      <c r="BL19674" s="3"/>
      <c r="BN19674" s="3"/>
      <c r="BP19674" s="3"/>
    </row>
    <row r="19675" spans="1:68" x14ac:dyDescent="0.25">
      <c r="A19675" s="1"/>
      <c r="B19675" s="2"/>
      <c r="BJ19675" s="3"/>
      <c r="BL19675" s="3"/>
      <c r="BN19675" s="3"/>
      <c r="BP19675" s="3"/>
    </row>
    <row r="19676" spans="1:68" x14ac:dyDescent="0.25">
      <c r="A19676" s="1"/>
      <c r="B19676" s="2"/>
      <c r="BJ19676" s="3"/>
      <c r="BL19676" s="3"/>
      <c r="BN19676" s="3"/>
      <c r="BP19676" s="3"/>
    </row>
    <row r="19677" spans="1:68" x14ac:dyDescent="0.25">
      <c r="A19677" s="1"/>
      <c r="B19677" s="2"/>
      <c r="BJ19677" s="3"/>
      <c r="BL19677" s="3"/>
      <c r="BN19677" s="3"/>
      <c r="BP19677" s="3"/>
    </row>
    <row r="19678" spans="1:68" x14ac:dyDescent="0.25">
      <c r="A19678" s="1"/>
      <c r="B19678" s="2"/>
      <c r="BJ19678" s="3"/>
      <c r="BL19678" s="3"/>
      <c r="BN19678" s="3"/>
      <c r="BP19678" s="3"/>
    </row>
    <row r="19679" spans="1:68" x14ac:dyDescent="0.25">
      <c r="A19679" s="1"/>
      <c r="B19679" s="2"/>
      <c r="BJ19679" s="3"/>
      <c r="BL19679" s="3"/>
      <c r="BN19679" s="3"/>
      <c r="BP19679" s="3"/>
    </row>
    <row r="19680" spans="1:68" x14ac:dyDescent="0.25">
      <c r="A19680" s="1"/>
      <c r="B19680" s="2"/>
      <c r="BJ19680" s="3"/>
      <c r="BL19680" s="3"/>
      <c r="BN19680" s="3"/>
      <c r="BP19680" s="3"/>
    </row>
    <row r="19681" spans="1:68" x14ac:dyDescent="0.25">
      <c r="A19681" s="1"/>
      <c r="B19681" s="2"/>
      <c r="BJ19681" s="3"/>
      <c r="BL19681" s="3"/>
      <c r="BN19681" s="3"/>
      <c r="BP19681" s="3"/>
    </row>
    <row r="19682" spans="1:68" x14ac:dyDescent="0.25">
      <c r="A19682" s="1"/>
      <c r="B19682" s="2"/>
      <c r="BJ19682" s="3"/>
      <c r="BL19682" s="3"/>
      <c r="BN19682" s="3"/>
      <c r="BP19682" s="3"/>
    </row>
    <row r="19683" spans="1:68" x14ac:dyDescent="0.25">
      <c r="A19683" s="1"/>
      <c r="B19683" s="2"/>
      <c r="BJ19683" s="3"/>
      <c r="BL19683" s="3"/>
      <c r="BN19683" s="3"/>
      <c r="BP19683" s="3"/>
    </row>
    <row r="19684" spans="1:68" x14ac:dyDescent="0.25">
      <c r="A19684" s="1"/>
      <c r="B19684" s="2"/>
      <c r="BJ19684" s="3"/>
      <c r="BL19684" s="3"/>
      <c r="BN19684" s="3"/>
      <c r="BP19684" s="3"/>
    </row>
    <row r="19685" spans="1:68" x14ac:dyDescent="0.25">
      <c r="A19685" s="1"/>
      <c r="B19685" s="2"/>
      <c r="BJ19685" s="3"/>
      <c r="BL19685" s="3"/>
      <c r="BN19685" s="3"/>
      <c r="BP19685" s="3"/>
    </row>
    <row r="19686" spans="1:68" x14ac:dyDescent="0.25">
      <c r="A19686" s="1"/>
      <c r="B19686" s="2"/>
      <c r="BJ19686" s="3"/>
      <c r="BL19686" s="3"/>
      <c r="BN19686" s="3"/>
      <c r="BP19686" s="3"/>
    </row>
    <row r="19687" spans="1:68" x14ac:dyDescent="0.25">
      <c r="A19687" s="1"/>
      <c r="B19687" s="2"/>
      <c r="BJ19687" s="3"/>
      <c r="BL19687" s="3"/>
      <c r="BN19687" s="3"/>
      <c r="BP19687" s="3"/>
    </row>
    <row r="19688" spans="1:68" x14ac:dyDescent="0.25">
      <c r="A19688" s="1"/>
      <c r="B19688" s="2"/>
      <c r="BJ19688" s="3"/>
      <c r="BL19688" s="3"/>
      <c r="BN19688" s="3"/>
      <c r="BP19688" s="3"/>
    </row>
    <row r="19689" spans="1:68" x14ac:dyDescent="0.25">
      <c r="A19689" s="1"/>
      <c r="B19689" s="2"/>
      <c r="BJ19689" s="3"/>
      <c r="BL19689" s="3"/>
      <c r="BN19689" s="3"/>
      <c r="BP19689" s="3"/>
    </row>
    <row r="19690" spans="1:68" x14ac:dyDescent="0.25">
      <c r="A19690" s="1"/>
      <c r="B19690" s="2"/>
      <c r="BJ19690" s="3"/>
      <c r="BL19690" s="3"/>
      <c r="BN19690" s="3"/>
      <c r="BP19690" s="3"/>
    </row>
    <row r="19691" spans="1:68" x14ac:dyDescent="0.25">
      <c r="A19691" s="1"/>
      <c r="B19691" s="2"/>
      <c r="BJ19691" s="3"/>
      <c r="BL19691" s="3"/>
      <c r="BN19691" s="3"/>
      <c r="BP19691" s="3"/>
    </row>
    <row r="19692" spans="1:68" x14ac:dyDescent="0.25">
      <c r="A19692" s="1"/>
      <c r="B19692" s="2"/>
      <c r="BJ19692" s="3"/>
      <c r="BL19692" s="3"/>
      <c r="BN19692" s="3"/>
      <c r="BP19692" s="3"/>
    </row>
    <row r="19693" spans="1:68" x14ac:dyDescent="0.25">
      <c r="A19693" s="1"/>
      <c r="B19693" s="2"/>
      <c r="BJ19693" s="3"/>
      <c r="BL19693" s="3"/>
      <c r="BN19693" s="3"/>
      <c r="BP19693" s="3"/>
    </row>
    <row r="19694" spans="1:68" x14ac:dyDescent="0.25">
      <c r="A19694" s="1"/>
      <c r="B19694" s="2"/>
      <c r="BJ19694" s="3"/>
      <c r="BL19694" s="3"/>
      <c r="BN19694" s="3"/>
      <c r="BP19694" s="3"/>
    </row>
    <row r="19695" spans="1:68" x14ac:dyDescent="0.25">
      <c r="A19695" s="1"/>
      <c r="B19695" s="2"/>
      <c r="BJ19695" s="3"/>
      <c r="BL19695" s="3"/>
      <c r="BN19695" s="3"/>
      <c r="BP19695" s="3"/>
    </row>
    <row r="19696" spans="1:68" x14ac:dyDescent="0.25">
      <c r="A19696" s="1"/>
      <c r="B19696" s="2"/>
      <c r="BJ19696" s="3"/>
      <c r="BL19696" s="3"/>
      <c r="BN19696" s="3"/>
      <c r="BP19696" s="3"/>
    </row>
    <row r="19697" spans="1:68" x14ac:dyDescent="0.25">
      <c r="A19697" s="1"/>
      <c r="B19697" s="2"/>
      <c r="BJ19697" s="3"/>
      <c r="BL19697" s="3"/>
      <c r="BN19697" s="3"/>
      <c r="BP19697" s="3"/>
    </row>
    <row r="19698" spans="1:68" x14ac:dyDescent="0.25">
      <c r="A19698" s="1"/>
      <c r="B19698" s="2"/>
      <c r="BJ19698" s="3"/>
      <c r="BL19698" s="3"/>
      <c r="BN19698" s="3"/>
      <c r="BP19698" s="3"/>
    </row>
    <row r="19699" spans="1:68" x14ac:dyDescent="0.25">
      <c r="A19699" s="1"/>
      <c r="B19699" s="2"/>
      <c r="BJ19699" s="3"/>
      <c r="BL19699" s="3"/>
      <c r="BN19699" s="3"/>
      <c r="BP19699" s="3"/>
    </row>
    <row r="19700" spans="1:68" x14ac:dyDescent="0.25">
      <c r="A19700" s="1"/>
      <c r="B19700" s="2"/>
      <c r="BJ19700" s="3"/>
      <c r="BL19700" s="3"/>
      <c r="BN19700" s="3"/>
      <c r="BP19700" s="3"/>
    </row>
    <row r="19701" spans="1:68" x14ac:dyDescent="0.25">
      <c r="A19701" s="1"/>
      <c r="B19701" s="2"/>
      <c r="BJ19701" s="3"/>
      <c r="BL19701" s="3"/>
      <c r="BN19701" s="3"/>
      <c r="BP19701" s="3"/>
    </row>
    <row r="19702" spans="1:68" x14ac:dyDescent="0.25">
      <c r="A19702" s="1"/>
      <c r="B19702" s="2"/>
      <c r="BJ19702" s="3"/>
      <c r="BL19702" s="3"/>
      <c r="BN19702" s="3"/>
      <c r="BP19702" s="3"/>
    </row>
    <row r="19703" spans="1:68" x14ac:dyDescent="0.25">
      <c r="A19703" s="1"/>
      <c r="B19703" s="2"/>
      <c r="BJ19703" s="3"/>
      <c r="BL19703" s="3"/>
      <c r="BN19703" s="3"/>
      <c r="BP19703" s="3"/>
    </row>
    <row r="19704" spans="1:68" x14ac:dyDescent="0.25">
      <c r="A19704" s="1"/>
      <c r="B19704" s="2"/>
      <c r="BJ19704" s="3"/>
      <c r="BL19704" s="3"/>
      <c r="BN19704" s="3"/>
      <c r="BP19704" s="3"/>
    </row>
    <row r="19705" spans="1:68" x14ac:dyDescent="0.25">
      <c r="A19705" s="1"/>
      <c r="B19705" s="2"/>
      <c r="BJ19705" s="3"/>
      <c r="BL19705" s="3"/>
      <c r="BN19705" s="3"/>
      <c r="BP19705" s="3"/>
    </row>
    <row r="19706" spans="1:68" x14ac:dyDescent="0.25">
      <c r="A19706" s="1"/>
      <c r="B19706" s="2"/>
      <c r="BJ19706" s="3"/>
      <c r="BL19706" s="3"/>
      <c r="BN19706" s="3"/>
      <c r="BP19706" s="3"/>
    </row>
    <row r="19707" spans="1:68" x14ac:dyDescent="0.25">
      <c r="A19707" s="1"/>
      <c r="B19707" s="2"/>
      <c r="BJ19707" s="3"/>
      <c r="BL19707" s="3"/>
      <c r="BN19707" s="3"/>
      <c r="BP19707" s="3"/>
    </row>
    <row r="19708" spans="1:68" x14ac:dyDescent="0.25">
      <c r="A19708" s="1"/>
      <c r="B19708" s="2"/>
      <c r="BJ19708" s="3"/>
      <c r="BL19708" s="3"/>
      <c r="BN19708" s="3"/>
      <c r="BP19708" s="3"/>
    </row>
    <row r="19709" spans="1:68" x14ac:dyDescent="0.25">
      <c r="A19709" s="1"/>
      <c r="B19709" s="2"/>
      <c r="BJ19709" s="3"/>
      <c r="BL19709" s="3"/>
      <c r="BN19709" s="3"/>
      <c r="BP19709" s="3"/>
    </row>
    <row r="19710" spans="1:68" x14ac:dyDescent="0.25">
      <c r="A19710" s="1"/>
      <c r="B19710" s="2"/>
      <c r="BJ19710" s="3"/>
      <c r="BL19710" s="3"/>
      <c r="BN19710" s="3"/>
      <c r="BP19710" s="3"/>
    </row>
    <row r="19711" spans="1:68" x14ac:dyDescent="0.25">
      <c r="A19711" s="1"/>
      <c r="B19711" s="2"/>
      <c r="BJ19711" s="3"/>
      <c r="BL19711" s="3"/>
      <c r="BN19711" s="3"/>
      <c r="BP19711" s="3"/>
    </row>
    <row r="19712" spans="1:68" x14ac:dyDescent="0.25">
      <c r="A19712" s="1"/>
      <c r="B19712" s="2"/>
      <c r="BJ19712" s="3"/>
      <c r="BL19712" s="3"/>
      <c r="BN19712" s="3"/>
      <c r="BP19712" s="3"/>
    </row>
    <row r="19713" spans="1:68" x14ac:dyDescent="0.25">
      <c r="A19713" s="1"/>
      <c r="B19713" s="2"/>
      <c r="BJ19713" s="3"/>
      <c r="BL19713" s="3"/>
      <c r="BN19713" s="3"/>
      <c r="BP19713" s="3"/>
    </row>
    <row r="19714" spans="1:68" x14ac:dyDescent="0.25">
      <c r="A19714" s="1"/>
      <c r="B19714" s="2"/>
      <c r="BJ19714" s="3"/>
      <c r="BL19714" s="3"/>
      <c r="BN19714" s="3"/>
      <c r="BP19714" s="3"/>
    </row>
    <row r="19715" spans="1:68" x14ac:dyDescent="0.25">
      <c r="A19715" s="1"/>
      <c r="B19715" s="2"/>
      <c r="BJ19715" s="3"/>
      <c r="BL19715" s="3"/>
      <c r="BN19715" s="3"/>
      <c r="BP19715" s="3"/>
    </row>
    <row r="19716" spans="1:68" x14ac:dyDescent="0.25">
      <c r="A19716" s="1"/>
      <c r="B19716" s="2"/>
      <c r="BJ19716" s="3"/>
      <c r="BL19716" s="3"/>
      <c r="BN19716" s="3"/>
      <c r="BP19716" s="3"/>
    </row>
    <row r="19717" spans="1:68" x14ac:dyDescent="0.25">
      <c r="A19717" s="1"/>
      <c r="B19717" s="2"/>
      <c r="BJ19717" s="3"/>
      <c r="BL19717" s="3"/>
      <c r="BN19717" s="3"/>
      <c r="BP19717" s="3"/>
    </row>
    <row r="19718" spans="1:68" x14ac:dyDescent="0.25">
      <c r="A19718" s="1"/>
      <c r="B19718" s="2"/>
      <c r="BJ19718" s="3"/>
      <c r="BL19718" s="3"/>
      <c r="BN19718" s="3"/>
      <c r="BP19718" s="3"/>
    </row>
    <row r="19719" spans="1:68" x14ac:dyDescent="0.25">
      <c r="A19719" s="1"/>
      <c r="B19719" s="2"/>
      <c r="BJ19719" s="3"/>
      <c r="BL19719" s="3"/>
      <c r="BN19719" s="3"/>
      <c r="BP19719" s="3"/>
    </row>
    <row r="19720" spans="1:68" x14ac:dyDescent="0.25">
      <c r="A19720" s="1"/>
      <c r="B19720" s="2"/>
      <c r="BJ19720" s="3"/>
      <c r="BL19720" s="3"/>
      <c r="BN19720" s="3"/>
      <c r="BP19720" s="3"/>
    </row>
    <row r="19721" spans="1:68" x14ac:dyDescent="0.25">
      <c r="A19721" s="1"/>
      <c r="B19721" s="2"/>
      <c r="BJ19721" s="3"/>
      <c r="BL19721" s="3"/>
      <c r="BN19721" s="3"/>
      <c r="BP19721" s="3"/>
    </row>
    <row r="19722" spans="1:68" x14ac:dyDescent="0.25">
      <c r="A19722" s="1"/>
      <c r="B19722" s="2"/>
      <c r="BJ19722" s="3"/>
      <c r="BL19722" s="3"/>
      <c r="BN19722" s="3"/>
      <c r="BP19722" s="3"/>
    </row>
    <row r="19723" spans="1:68" x14ac:dyDescent="0.25">
      <c r="A19723" s="1"/>
      <c r="B19723" s="2"/>
      <c r="BJ19723" s="3"/>
      <c r="BL19723" s="3"/>
      <c r="BN19723" s="3"/>
      <c r="BP19723" s="3"/>
    </row>
    <row r="19724" spans="1:68" x14ac:dyDescent="0.25">
      <c r="A19724" s="1"/>
      <c r="B19724" s="2"/>
      <c r="BJ19724" s="3"/>
      <c r="BL19724" s="3"/>
      <c r="BN19724" s="3"/>
      <c r="BP19724" s="3"/>
    </row>
    <row r="19725" spans="1:68" x14ac:dyDescent="0.25">
      <c r="A19725" s="1"/>
      <c r="B19725" s="2"/>
      <c r="BJ19725" s="3"/>
      <c r="BL19725" s="3"/>
      <c r="BN19725" s="3"/>
      <c r="BP19725" s="3"/>
    </row>
    <row r="19726" spans="1:68" x14ac:dyDescent="0.25">
      <c r="A19726" s="1"/>
      <c r="B19726" s="2"/>
      <c r="BJ19726" s="3"/>
      <c r="BL19726" s="3"/>
      <c r="BN19726" s="3"/>
      <c r="BP19726" s="3"/>
    </row>
    <row r="19727" spans="1:68" x14ac:dyDescent="0.25">
      <c r="A19727" s="1"/>
      <c r="B19727" s="2"/>
      <c r="BJ19727" s="3"/>
      <c r="BL19727" s="3"/>
      <c r="BN19727" s="3"/>
      <c r="BP19727" s="3"/>
    </row>
    <row r="19728" spans="1:68" x14ac:dyDescent="0.25">
      <c r="A19728" s="1"/>
      <c r="B19728" s="2"/>
      <c r="BJ19728" s="3"/>
      <c r="BL19728" s="3"/>
      <c r="BN19728" s="3"/>
      <c r="BP19728" s="3"/>
    </row>
    <row r="19729" spans="1:68" x14ac:dyDescent="0.25">
      <c r="A19729" s="1"/>
      <c r="B19729" s="2"/>
      <c r="BJ19729" s="3"/>
      <c r="BL19729" s="3"/>
      <c r="BN19729" s="3"/>
      <c r="BP19729" s="3"/>
    </row>
    <row r="19730" spans="1:68" x14ac:dyDescent="0.25">
      <c r="A19730" s="1"/>
      <c r="B19730" s="2"/>
      <c r="BJ19730" s="3"/>
      <c r="BL19730" s="3"/>
      <c r="BN19730" s="3"/>
      <c r="BP19730" s="3"/>
    </row>
    <row r="19731" spans="1:68" x14ac:dyDescent="0.25">
      <c r="A19731" s="1"/>
      <c r="B19731" s="2"/>
      <c r="BJ19731" s="3"/>
      <c r="BL19731" s="3"/>
      <c r="BN19731" s="3"/>
      <c r="BP19731" s="3"/>
    </row>
    <row r="19732" spans="1:68" x14ac:dyDescent="0.25">
      <c r="A19732" s="1"/>
      <c r="B19732" s="2"/>
      <c r="BJ19732" s="3"/>
      <c r="BL19732" s="3"/>
      <c r="BN19732" s="3"/>
      <c r="BP19732" s="3"/>
    </row>
    <row r="19733" spans="1:68" x14ac:dyDescent="0.25">
      <c r="A19733" s="1"/>
      <c r="B19733" s="2"/>
      <c r="BJ19733" s="3"/>
      <c r="BL19733" s="3"/>
      <c r="BN19733" s="3"/>
      <c r="BP19733" s="3"/>
    </row>
    <row r="19734" spans="1:68" x14ac:dyDescent="0.25">
      <c r="A19734" s="1"/>
      <c r="B19734" s="2"/>
      <c r="BJ19734" s="3"/>
      <c r="BL19734" s="3"/>
      <c r="BN19734" s="3"/>
      <c r="BP19734" s="3"/>
    </row>
    <row r="19735" spans="1:68" x14ac:dyDescent="0.25">
      <c r="A19735" s="1"/>
      <c r="B19735" s="2"/>
      <c r="BJ19735" s="3"/>
      <c r="BL19735" s="3"/>
      <c r="BN19735" s="3"/>
      <c r="BP19735" s="3"/>
    </row>
    <row r="19736" spans="1:68" x14ac:dyDescent="0.25">
      <c r="A19736" s="1"/>
      <c r="B19736" s="2"/>
      <c r="BJ19736" s="3"/>
      <c r="BL19736" s="3"/>
      <c r="BN19736" s="3"/>
      <c r="BP19736" s="3"/>
    </row>
    <row r="19737" spans="1:68" x14ac:dyDescent="0.25">
      <c r="A19737" s="1"/>
      <c r="B19737" s="2"/>
      <c r="BJ19737" s="3"/>
      <c r="BL19737" s="3"/>
      <c r="BN19737" s="3"/>
      <c r="BP19737" s="3"/>
    </row>
    <row r="19738" spans="1:68" x14ac:dyDescent="0.25">
      <c r="A19738" s="1"/>
      <c r="B19738" s="2"/>
      <c r="BJ19738" s="3"/>
      <c r="BL19738" s="3"/>
      <c r="BN19738" s="3"/>
      <c r="BP19738" s="3"/>
    </row>
    <row r="19739" spans="1:68" x14ac:dyDescent="0.25">
      <c r="A19739" s="1"/>
      <c r="B19739" s="2"/>
      <c r="BJ19739" s="3"/>
      <c r="BL19739" s="3"/>
      <c r="BN19739" s="3"/>
      <c r="BP19739" s="3"/>
    </row>
    <row r="19740" spans="1:68" x14ac:dyDescent="0.25">
      <c r="A19740" s="1"/>
      <c r="B19740" s="2"/>
      <c r="BJ19740" s="3"/>
      <c r="BL19740" s="3"/>
      <c r="BN19740" s="3"/>
      <c r="BP19740" s="3"/>
    </row>
    <row r="19741" spans="1:68" x14ac:dyDescent="0.25">
      <c r="A19741" s="1"/>
      <c r="B19741" s="2"/>
      <c r="BJ19741" s="3"/>
      <c r="BL19741" s="3"/>
      <c r="BN19741" s="3"/>
      <c r="BP19741" s="3"/>
    </row>
    <row r="19742" spans="1:68" x14ac:dyDescent="0.25">
      <c r="A19742" s="1"/>
      <c r="B19742" s="2"/>
      <c r="BJ19742" s="3"/>
      <c r="BL19742" s="3"/>
      <c r="BN19742" s="3"/>
      <c r="BP19742" s="3"/>
    </row>
    <row r="19743" spans="1:68" x14ac:dyDescent="0.25">
      <c r="A19743" s="1"/>
      <c r="B19743" s="2"/>
      <c r="BJ19743" s="3"/>
      <c r="BL19743" s="3"/>
      <c r="BN19743" s="3"/>
      <c r="BP19743" s="3"/>
    </row>
    <row r="19744" spans="1:68" x14ac:dyDescent="0.25">
      <c r="A19744" s="1"/>
      <c r="B19744" s="2"/>
      <c r="BJ19744" s="3"/>
      <c r="BL19744" s="3"/>
      <c r="BN19744" s="3"/>
      <c r="BP19744" s="3"/>
    </row>
    <row r="19745" spans="1:68" x14ac:dyDescent="0.25">
      <c r="A19745" s="1"/>
      <c r="B19745" s="2"/>
      <c r="BJ19745" s="3"/>
      <c r="BL19745" s="3"/>
      <c r="BN19745" s="3"/>
      <c r="BP19745" s="3"/>
    </row>
    <row r="19746" spans="1:68" x14ac:dyDescent="0.25">
      <c r="A19746" s="1"/>
      <c r="B19746" s="2"/>
      <c r="BJ19746" s="3"/>
      <c r="BL19746" s="3"/>
      <c r="BN19746" s="3"/>
      <c r="BP19746" s="3"/>
    </row>
    <row r="19747" spans="1:68" x14ac:dyDescent="0.25">
      <c r="A19747" s="1"/>
      <c r="B19747" s="2"/>
      <c r="BJ19747" s="3"/>
      <c r="BL19747" s="3"/>
      <c r="BN19747" s="3"/>
      <c r="BP19747" s="3"/>
    </row>
    <row r="19748" spans="1:68" x14ac:dyDescent="0.25">
      <c r="A19748" s="1"/>
      <c r="B19748" s="2"/>
      <c r="BJ19748" s="3"/>
      <c r="BL19748" s="3"/>
      <c r="BN19748" s="3"/>
      <c r="BP19748" s="3"/>
    </row>
    <row r="19749" spans="1:68" x14ac:dyDescent="0.25">
      <c r="A19749" s="1"/>
      <c r="B19749" s="2"/>
      <c r="BJ19749" s="3"/>
      <c r="BL19749" s="3"/>
      <c r="BN19749" s="3"/>
      <c r="BP19749" s="3"/>
    </row>
    <row r="19750" spans="1:68" x14ac:dyDescent="0.25">
      <c r="A19750" s="1"/>
      <c r="B19750" s="2"/>
      <c r="BJ19750" s="3"/>
      <c r="BL19750" s="3"/>
      <c r="BN19750" s="3"/>
      <c r="BP19750" s="3"/>
    </row>
    <row r="19751" spans="1:68" x14ac:dyDescent="0.25">
      <c r="A19751" s="1"/>
      <c r="B19751" s="2"/>
      <c r="BJ19751" s="3"/>
      <c r="BL19751" s="3"/>
      <c r="BN19751" s="3"/>
      <c r="BP19751" s="3"/>
    </row>
    <row r="19752" spans="1:68" x14ac:dyDescent="0.25">
      <c r="A19752" s="1"/>
      <c r="B19752" s="2"/>
      <c r="BJ19752" s="3"/>
      <c r="BL19752" s="3"/>
      <c r="BN19752" s="3"/>
      <c r="BP19752" s="3"/>
    </row>
    <row r="19753" spans="1:68" x14ac:dyDescent="0.25">
      <c r="A19753" s="1"/>
      <c r="B19753" s="2"/>
      <c r="BJ19753" s="3"/>
      <c r="BL19753" s="3"/>
      <c r="BN19753" s="3"/>
      <c r="BP19753" s="3"/>
    </row>
    <row r="19754" spans="1:68" x14ac:dyDescent="0.25">
      <c r="A19754" s="1"/>
      <c r="B19754" s="2"/>
      <c r="BJ19754" s="3"/>
      <c r="BL19754" s="3"/>
      <c r="BN19754" s="3"/>
      <c r="BP19754" s="3"/>
    </row>
    <row r="19755" spans="1:68" x14ac:dyDescent="0.25">
      <c r="A19755" s="1"/>
      <c r="B19755" s="2"/>
      <c r="BJ19755" s="3"/>
      <c r="BL19755" s="3"/>
      <c r="BN19755" s="3"/>
      <c r="BP19755" s="3"/>
    </row>
    <row r="19756" spans="1:68" x14ac:dyDescent="0.25">
      <c r="A19756" s="1"/>
      <c r="B19756" s="2"/>
      <c r="BJ19756" s="3"/>
      <c r="BL19756" s="3"/>
      <c r="BN19756" s="3"/>
      <c r="BP19756" s="3"/>
    </row>
    <row r="19757" spans="1:68" x14ac:dyDescent="0.25">
      <c r="A19757" s="1"/>
      <c r="B19757" s="2"/>
      <c r="BJ19757" s="3"/>
      <c r="BL19757" s="3"/>
      <c r="BN19757" s="3"/>
      <c r="BP19757" s="3"/>
    </row>
    <row r="19758" spans="1:68" x14ac:dyDescent="0.25">
      <c r="A19758" s="1"/>
      <c r="B19758" s="2"/>
      <c r="BJ19758" s="3"/>
      <c r="BL19758" s="3"/>
      <c r="BN19758" s="3"/>
      <c r="BP19758" s="3"/>
    </row>
    <row r="19759" spans="1:68" x14ac:dyDescent="0.25">
      <c r="A19759" s="1"/>
      <c r="B19759" s="2"/>
      <c r="BJ19759" s="3"/>
      <c r="BL19759" s="3"/>
      <c r="BN19759" s="3"/>
      <c r="BP19759" s="3"/>
    </row>
    <row r="19760" spans="1:68" x14ac:dyDescent="0.25">
      <c r="A19760" s="1"/>
      <c r="B19760" s="2"/>
      <c r="BJ19760" s="3"/>
      <c r="BL19760" s="3"/>
      <c r="BN19760" s="3"/>
      <c r="BP19760" s="3"/>
    </row>
    <row r="19761" spans="1:68" x14ac:dyDescent="0.25">
      <c r="A19761" s="1"/>
      <c r="B19761" s="2"/>
      <c r="BJ19761" s="3"/>
      <c r="BL19761" s="3"/>
      <c r="BN19761" s="3"/>
      <c r="BP19761" s="3"/>
    </row>
    <row r="19762" spans="1:68" x14ac:dyDescent="0.25">
      <c r="A19762" s="1"/>
      <c r="B19762" s="2"/>
      <c r="BJ19762" s="3"/>
      <c r="BL19762" s="3"/>
      <c r="BN19762" s="3"/>
      <c r="BP19762" s="3"/>
    </row>
    <row r="19763" spans="1:68" x14ac:dyDescent="0.25">
      <c r="A19763" s="1"/>
      <c r="B19763" s="2"/>
      <c r="BJ19763" s="3"/>
      <c r="BL19763" s="3"/>
      <c r="BN19763" s="3"/>
      <c r="BP19763" s="3"/>
    </row>
    <row r="19764" spans="1:68" x14ac:dyDescent="0.25">
      <c r="A19764" s="1"/>
      <c r="B19764" s="2"/>
      <c r="BJ19764" s="3"/>
      <c r="BL19764" s="3"/>
      <c r="BN19764" s="3"/>
      <c r="BP19764" s="3"/>
    </row>
    <row r="19765" spans="1:68" x14ac:dyDescent="0.25">
      <c r="A19765" s="1"/>
      <c r="B19765" s="2"/>
      <c r="BJ19765" s="3"/>
      <c r="BL19765" s="3"/>
      <c r="BN19765" s="3"/>
      <c r="BP19765" s="3"/>
    </row>
    <row r="19766" spans="1:68" x14ac:dyDescent="0.25">
      <c r="A19766" s="1"/>
      <c r="B19766" s="2"/>
      <c r="BJ19766" s="3"/>
      <c r="BL19766" s="3"/>
      <c r="BN19766" s="3"/>
      <c r="BP19766" s="3"/>
    </row>
    <row r="19767" spans="1:68" x14ac:dyDescent="0.25">
      <c r="A19767" s="1"/>
      <c r="B19767" s="2"/>
      <c r="BJ19767" s="3"/>
      <c r="BL19767" s="3"/>
      <c r="BN19767" s="3"/>
      <c r="BP19767" s="3"/>
    </row>
    <row r="19768" spans="1:68" x14ac:dyDescent="0.25">
      <c r="A19768" s="1"/>
      <c r="B19768" s="2"/>
      <c r="BJ19768" s="3"/>
      <c r="BL19768" s="3"/>
      <c r="BN19768" s="3"/>
      <c r="BP19768" s="3"/>
    </row>
    <row r="19769" spans="1:68" x14ac:dyDescent="0.25">
      <c r="A19769" s="1"/>
      <c r="B19769" s="2"/>
      <c r="BJ19769" s="3"/>
      <c r="BL19769" s="3"/>
      <c r="BN19769" s="3"/>
      <c r="BP19769" s="3"/>
    </row>
    <row r="19770" spans="1:68" x14ac:dyDescent="0.25">
      <c r="A19770" s="1"/>
      <c r="B19770" s="2"/>
      <c r="BJ19770" s="3"/>
      <c r="BL19770" s="3"/>
      <c r="BN19770" s="3"/>
      <c r="BP19770" s="3"/>
    </row>
    <row r="19771" spans="1:68" x14ac:dyDescent="0.25">
      <c r="A19771" s="1"/>
      <c r="B19771" s="2"/>
      <c r="BJ19771" s="3"/>
      <c r="BL19771" s="3"/>
      <c r="BN19771" s="3"/>
      <c r="BP19771" s="3"/>
    </row>
    <row r="19772" spans="1:68" x14ac:dyDescent="0.25">
      <c r="A19772" s="1"/>
      <c r="B19772" s="2"/>
      <c r="BJ19772" s="3"/>
      <c r="BL19772" s="3"/>
      <c r="BN19772" s="3"/>
      <c r="BP19772" s="3"/>
    </row>
    <row r="19773" spans="1:68" x14ac:dyDescent="0.25">
      <c r="A19773" s="1"/>
      <c r="B19773" s="2"/>
      <c r="BJ19773" s="3"/>
      <c r="BL19773" s="3"/>
      <c r="BN19773" s="3"/>
      <c r="BP19773" s="3"/>
    </row>
    <row r="19774" spans="1:68" x14ac:dyDescent="0.25">
      <c r="A19774" s="1"/>
      <c r="B19774" s="2"/>
      <c r="BJ19774" s="3"/>
      <c r="BL19774" s="3"/>
      <c r="BN19774" s="3"/>
      <c r="BP19774" s="3"/>
    </row>
    <row r="19775" spans="1:68" x14ac:dyDescent="0.25">
      <c r="A19775" s="1"/>
      <c r="B19775" s="2"/>
      <c r="BJ19775" s="3"/>
      <c r="BL19775" s="3"/>
      <c r="BN19775" s="3"/>
      <c r="BP19775" s="3"/>
    </row>
    <row r="19776" spans="1:68" x14ac:dyDescent="0.25">
      <c r="A19776" s="1"/>
      <c r="B19776" s="2"/>
      <c r="BJ19776" s="3"/>
      <c r="BL19776" s="3"/>
      <c r="BN19776" s="3"/>
      <c r="BP19776" s="3"/>
    </row>
    <row r="19777" spans="1:68" x14ac:dyDescent="0.25">
      <c r="A19777" s="1"/>
      <c r="B19777" s="2"/>
      <c r="BJ19777" s="3"/>
      <c r="BL19777" s="3"/>
      <c r="BN19777" s="3"/>
      <c r="BP19777" s="3"/>
    </row>
    <row r="19778" spans="1:68" x14ac:dyDescent="0.25">
      <c r="A19778" s="1"/>
      <c r="B19778" s="2"/>
      <c r="BJ19778" s="3"/>
      <c r="BL19778" s="3"/>
      <c r="BN19778" s="3"/>
      <c r="BP19778" s="3"/>
    </row>
    <row r="19779" spans="1:68" x14ac:dyDescent="0.25">
      <c r="A19779" s="1"/>
      <c r="B19779" s="2"/>
      <c r="BJ19779" s="3"/>
      <c r="BL19779" s="3"/>
      <c r="BN19779" s="3"/>
      <c r="BP19779" s="3"/>
    </row>
    <row r="19780" spans="1:68" x14ac:dyDescent="0.25">
      <c r="A19780" s="1"/>
      <c r="B19780" s="2"/>
      <c r="BJ19780" s="3"/>
      <c r="BL19780" s="3"/>
      <c r="BN19780" s="3"/>
      <c r="BP19780" s="3"/>
    </row>
    <row r="19781" spans="1:68" x14ac:dyDescent="0.25">
      <c r="A19781" s="1"/>
      <c r="B19781" s="2"/>
      <c r="BJ19781" s="3"/>
      <c r="BL19781" s="3"/>
      <c r="BN19781" s="3"/>
      <c r="BP19781" s="3"/>
    </row>
    <row r="19782" spans="1:68" x14ac:dyDescent="0.25">
      <c r="A19782" s="1"/>
      <c r="B19782" s="2"/>
      <c r="BJ19782" s="3"/>
      <c r="BL19782" s="3"/>
      <c r="BN19782" s="3"/>
      <c r="BP19782" s="3"/>
    </row>
    <row r="19783" spans="1:68" x14ac:dyDescent="0.25">
      <c r="A19783" s="1"/>
      <c r="B19783" s="2"/>
      <c r="BJ19783" s="3"/>
      <c r="BL19783" s="3"/>
      <c r="BN19783" s="3"/>
      <c r="BP19783" s="3"/>
    </row>
    <row r="19784" spans="1:68" x14ac:dyDescent="0.25">
      <c r="A19784" s="1"/>
      <c r="B19784" s="2"/>
      <c r="BJ19784" s="3"/>
      <c r="BL19784" s="3"/>
      <c r="BN19784" s="3"/>
      <c r="BP19784" s="3"/>
    </row>
    <row r="19785" spans="1:68" x14ac:dyDescent="0.25">
      <c r="A19785" s="1"/>
      <c r="B19785" s="2"/>
      <c r="BJ19785" s="3"/>
      <c r="BL19785" s="3"/>
      <c r="BN19785" s="3"/>
      <c r="BP19785" s="3"/>
    </row>
    <row r="19786" spans="1:68" x14ac:dyDescent="0.25">
      <c r="A19786" s="1"/>
      <c r="B19786" s="2"/>
      <c r="BJ19786" s="3"/>
      <c r="BL19786" s="3"/>
      <c r="BN19786" s="3"/>
      <c r="BP19786" s="3"/>
    </row>
    <row r="19787" spans="1:68" x14ac:dyDescent="0.25">
      <c r="A19787" s="1"/>
      <c r="B19787" s="2"/>
      <c r="BJ19787" s="3"/>
      <c r="BL19787" s="3"/>
      <c r="BN19787" s="3"/>
      <c r="BP19787" s="3"/>
    </row>
    <row r="19788" spans="1:68" x14ac:dyDescent="0.25">
      <c r="A19788" s="1"/>
      <c r="B19788" s="2"/>
      <c r="BJ19788" s="3"/>
      <c r="BL19788" s="3"/>
      <c r="BN19788" s="3"/>
      <c r="BP19788" s="3"/>
    </row>
    <row r="19789" spans="1:68" x14ac:dyDescent="0.25">
      <c r="A19789" s="1"/>
      <c r="B19789" s="2"/>
      <c r="BJ19789" s="3"/>
      <c r="BL19789" s="3"/>
      <c r="BN19789" s="3"/>
      <c r="BP19789" s="3"/>
    </row>
    <row r="19790" spans="1:68" x14ac:dyDescent="0.25">
      <c r="A19790" s="1"/>
      <c r="B19790" s="2"/>
      <c r="BJ19790" s="3"/>
      <c r="BL19790" s="3"/>
      <c r="BN19790" s="3"/>
      <c r="BP19790" s="3"/>
    </row>
    <row r="19791" spans="1:68" x14ac:dyDescent="0.25">
      <c r="A19791" s="1"/>
      <c r="B19791" s="2"/>
      <c r="BJ19791" s="3"/>
      <c r="BL19791" s="3"/>
      <c r="BN19791" s="3"/>
      <c r="BP19791" s="3"/>
    </row>
    <row r="19792" spans="1:68" x14ac:dyDescent="0.25">
      <c r="A19792" s="1"/>
      <c r="B19792" s="2"/>
      <c r="BJ19792" s="3"/>
      <c r="BL19792" s="3"/>
      <c r="BN19792" s="3"/>
      <c r="BP19792" s="3"/>
    </row>
    <row r="19793" spans="1:68" x14ac:dyDescent="0.25">
      <c r="A19793" s="1"/>
      <c r="B19793" s="2"/>
      <c r="BJ19793" s="3"/>
      <c r="BL19793" s="3"/>
      <c r="BN19793" s="3"/>
      <c r="BP19793" s="3"/>
    </row>
    <row r="19794" spans="1:68" x14ac:dyDescent="0.25">
      <c r="A19794" s="1"/>
      <c r="B19794" s="2"/>
      <c r="BJ19794" s="3"/>
      <c r="BL19794" s="3"/>
      <c r="BN19794" s="3"/>
      <c r="BP19794" s="3"/>
    </row>
    <row r="19795" spans="1:68" x14ac:dyDescent="0.25">
      <c r="A19795" s="1"/>
      <c r="B19795" s="2"/>
      <c r="BJ19795" s="3"/>
      <c r="BL19795" s="3"/>
      <c r="BN19795" s="3"/>
      <c r="BP19795" s="3"/>
    </row>
    <row r="19796" spans="1:68" x14ac:dyDescent="0.25">
      <c r="A19796" s="1"/>
      <c r="B19796" s="2"/>
      <c r="BJ19796" s="3"/>
      <c r="BL19796" s="3"/>
      <c r="BN19796" s="3"/>
      <c r="BP19796" s="3"/>
    </row>
    <row r="19797" spans="1:68" x14ac:dyDescent="0.25">
      <c r="A19797" s="1"/>
      <c r="B19797" s="2"/>
      <c r="BJ19797" s="3"/>
      <c r="BL19797" s="3"/>
      <c r="BN19797" s="3"/>
      <c r="BP19797" s="3"/>
    </row>
    <row r="19798" spans="1:68" x14ac:dyDescent="0.25">
      <c r="A19798" s="1"/>
      <c r="B19798" s="2"/>
      <c r="BJ19798" s="3"/>
      <c r="BL19798" s="3"/>
      <c r="BN19798" s="3"/>
      <c r="BP19798" s="3"/>
    </row>
    <row r="19799" spans="1:68" x14ac:dyDescent="0.25">
      <c r="A19799" s="1"/>
      <c r="B19799" s="2"/>
      <c r="BJ19799" s="3"/>
      <c r="BL19799" s="3"/>
      <c r="BN19799" s="3"/>
      <c r="BP19799" s="3"/>
    </row>
    <row r="19800" spans="1:68" x14ac:dyDescent="0.25">
      <c r="A19800" s="1"/>
      <c r="B19800" s="2"/>
      <c r="BJ19800" s="3"/>
      <c r="BL19800" s="3"/>
      <c r="BN19800" s="3"/>
      <c r="BP19800" s="3"/>
    </row>
    <row r="19801" spans="1:68" x14ac:dyDescent="0.25">
      <c r="A19801" s="1"/>
      <c r="B19801" s="2"/>
      <c r="BJ19801" s="3"/>
      <c r="BL19801" s="3"/>
      <c r="BN19801" s="3"/>
      <c r="BP19801" s="3"/>
    </row>
    <row r="19802" spans="1:68" x14ac:dyDescent="0.25">
      <c r="A19802" s="1"/>
      <c r="B19802" s="2"/>
      <c r="BJ19802" s="3"/>
      <c r="BL19802" s="3"/>
      <c r="BN19802" s="3"/>
      <c r="BP19802" s="3"/>
    </row>
    <row r="19803" spans="1:68" x14ac:dyDescent="0.25">
      <c r="A19803" s="1"/>
      <c r="B19803" s="2"/>
      <c r="BJ19803" s="3"/>
      <c r="BL19803" s="3"/>
      <c r="BN19803" s="3"/>
      <c r="BP19803" s="3"/>
    </row>
    <row r="19804" spans="1:68" x14ac:dyDescent="0.25">
      <c r="A19804" s="1"/>
      <c r="B19804" s="2"/>
      <c r="BJ19804" s="3"/>
      <c r="BL19804" s="3"/>
      <c r="BN19804" s="3"/>
      <c r="BP19804" s="3"/>
    </row>
    <row r="19805" spans="1:68" x14ac:dyDescent="0.25">
      <c r="A19805" s="1"/>
      <c r="B19805" s="2"/>
      <c r="BJ19805" s="3"/>
      <c r="BL19805" s="3"/>
      <c r="BN19805" s="3"/>
      <c r="BP19805" s="3"/>
    </row>
    <row r="19806" spans="1:68" x14ac:dyDescent="0.25">
      <c r="A19806" s="1"/>
      <c r="B19806" s="2"/>
      <c r="BJ19806" s="3"/>
      <c r="BL19806" s="3"/>
      <c r="BN19806" s="3"/>
      <c r="BP19806" s="3"/>
    </row>
    <row r="19807" spans="1:68" x14ac:dyDescent="0.25">
      <c r="A19807" s="1"/>
      <c r="B19807" s="2"/>
      <c r="BJ19807" s="3"/>
      <c r="BL19807" s="3"/>
      <c r="BN19807" s="3"/>
      <c r="BP19807" s="3"/>
    </row>
    <row r="19808" spans="1:68" x14ac:dyDescent="0.25">
      <c r="A19808" s="1"/>
      <c r="B19808" s="2"/>
      <c r="BJ19808" s="3"/>
      <c r="BL19808" s="3"/>
      <c r="BN19808" s="3"/>
      <c r="BP19808" s="3"/>
    </row>
    <row r="19809" spans="1:68" x14ac:dyDescent="0.25">
      <c r="A19809" s="1"/>
      <c r="B19809" s="2"/>
      <c r="BJ19809" s="3"/>
      <c r="BL19809" s="3"/>
      <c r="BN19809" s="3"/>
      <c r="BP19809" s="3"/>
    </row>
    <row r="19810" spans="1:68" x14ac:dyDescent="0.25">
      <c r="A19810" s="1"/>
      <c r="B19810" s="2"/>
      <c r="BJ19810" s="3"/>
      <c r="BL19810" s="3"/>
      <c r="BN19810" s="3"/>
      <c r="BP19810" s="3"/>
    </row>
    <row r="19811" spans="1:68" x14ac:dyDescent="0.25">
      <c r="A19811" s="1"/>
      <c r="B19811" s="2"/>
      <c r="BJ19811" s="3"/>
      <c r="BL19811" s="3"/>
      <c r="BN19811" s="3"/>
      <c r="BP19811" s="3"/>
    </row>
    <row r="19812" spans="1:68" x14ac:dyDescent="0.25">
      <c r="A19812" s="1"/>
      <c r="B19812" s="2"/>
      <c r="BJ19812" s="3"/>
      <c r="BL19812" s="3"/>
      <c r="BN19812" s="3"/>
      <c r="BP19812" s="3"/>
    </row>
    <row r="19813" spans="1:68" x14ac:dyDescent="0.25">
      <c r="A19813" s="1"/>
      <c r="B19813" s="2"/>
      <c r="BJ19813" s="3"/>
      <c r="BL19813" s="3"/>
      <c r="BN19813" s="3"/>
      <c r="BP19813" s="3"/>
    </row>
    <row r="19814" spans="1:68" x14ac:dyDescent="0.25">
      <c r="A19814" s="1"/>
      <c r="B19814" s="2"/>
      <c r="BJ19814" s="3"/>
      <c r="BL19814" s="3"/>
      <c r="BN19814" s="3"/>
      <c r="BP19814" s="3"/>
    </row>
    <row r="19815" spans="1:68" x14ac:dyDescent="0.25">
      <c r="A19815" s="1"/>
      <c r="B19815" s="2"/>
      <c r="BJ19815" s="3"/>
      <c r="BL19815" s="3"/>
      <c r="BN19815" s="3"/>
      <c r="BP19815" s="3"/>
    </row>
    <row r="19816" spans="1:68" x14ac:dyDescent="0.25">
      <c r="A19816" s="1"/>
      <c r="B19816" s="2"/>
      <c r="BJ19816" s="3"/>
      <c r="BL19816" s="3"/>
      <c r="BN19816" s="3"/>
      <c r="BP19816" s="3"/>
    </row>
    <row r="19817" spans="1:68" x14ac:dyDescent="0.25">
      <c r="A19817" s="1"/>
      <c r="B19817" s="2"/>
      <c r="BJ19817" s="3"/>
      <c r="BL19817" s="3"/>
      <c r="BN19817" s="3"/>
      <c r="BP19817" s="3"/>
    </row>
    <row r="19818" spans="1:68" x14ac:dyDescent="0.25">
      <c r="A19818" s="1"/>
      <c r="B19818" s="2"/>
      <c r="BJ19818" s="3"/>
      <c r="BL19818" s="3"/>
      <c r="BN19818" s="3"/>
      <c r="BP19818" s="3"/>
    </row>
    <row r="19819" spans="1:68" x14ac:dyDescent="0.25">
      <c r="A19819" s="1"/>
      <c r="B19819" s="2"/>
      <c r="BJ19819" s="3"/>
      <c r="BL19819" s="3"/>
      <c r="BN19819" s="3"/>
      <c r="BP19819" s="3"/>
    </row>
    <row r="19820" spans="1:68" x14ac:dyDescent="0.25">
      <c r="A19820" s="1"/>
      <c r="B19820" s="2"/>
      <c r="BJ19820" s="3"/>
      <c r="BL19820" s="3"/>
      <c r="BN19820" s="3"/>
      <c r="BP19820" s="3"/>
    </row>
    <row r="19821" spans="1:68" x14ac:dyDescent="0.25">
      <c r="A19821" s="1"/>
      <c r="B19821" s="2"/>
      <c r="BJ19821" s="3"/>
      <c r="BL19821" s="3"/>
      <c r="BN19821" s="3"/>
      <c r="BP19821" s="3"/>
    </row>
    <row r="19822" spans="1:68" x14ac:dyDescent="0.25">
      <c r="A19822" s="1"/>
      <c r="B19822" s="2"/>
      <c r="BJ19822" s="3"/>
      <c r="BL19822" s="3"/>
      <c r="BN19822" s="3"/>
      <c r="BP19822" s="3"/>
    </row>
    <row r="19823" spans="1:68" x14ac:dyDescent="0.25">
      <c r="A19823" s="1"/>
      <c r="B19823" s="2"/>
      <c r="BJ19823" s="3"/>
      <c r="BL19823" s="3"/>
      <c r="BN19823" s="3"/>
      <c r="BP19823" s="3"/>
    </row>
    <row r="19824" spans="1:68" x14ac:dyDescent="0.25">
      <c r="A19824" s="1"/>
      <c r="B19824" s="2"/>
      <c r="BJ19824" s="3"/>
      <c r="BL19824" s="3"/>
      <c r="BN19824" s="3"/>
      <c r="BP19824" s="3"/>
    </row>
    <row r="19825" spans="1:68" x14ac:dyDescent="0.25">
      <c r="A19825" s="1"/>
      <c r="B19825" s="2"/>
      <c r="BJ19825" s="3"/>
      <c r="BL19825" s="3"/>
      <c r="BN19825" s="3"/>
      <c r="BP19825" s="3"/>
    </row>
    <row r="19826" spans="1:68" x14ac:dyDescent="0.25">
      <c r="A19826" s="1"/>
      <c r="B19826" s="2"/>
      <c r="BJ19826" s="3"/>
      <c r="BL19826" s="3"/>
      <c r="BN19826" s="3"/>
      <c r="BP19826" s="3"/>
    </row>
    <row r="19827" spans="1:68" x14ac:dyDescent="0.25">
      <c r="A19827" s="1"/>
      <c r="B19827" s="2"/>
      <c r="BJ19827" s="3"/>
      <c r="BL19827" s="3"/>
      <c r="BN19827" s="3"/>
      <c r="BP19827" s="3"/>
    </row>
    <row r="19828" spans="1:68" x14ac:dyDescent="0.25">
      <c r="A19828" s="1"/>
      <c r="B19828" s="2"/>
      <c r="BJ19828" s="3"/>
      <c r="BL19828" s="3"/>
      <c r="BN19828" s="3"/>
      <c r="BP19828" s="3"/>
    </row>
    <row r="19829" spans="1:68" x14ac:dyDescent="0.25">
      <c r="A19829" s="1"/>
      <c r="B19829" s="2"/>
      <c r="BJ19829" s="3"/>
      <c r="BL19829" s="3"/>
      <c r="BN19829" s="3"/>
      <c r="BP19829" s="3"/>
    </row>
    <row r="19830" spans="1:68" x14ac:dyDescent="0.25">
      <c r="A19830" s="1"/>
      <c r="B19830" s="2"/>
      <c r="BJ19830" s="3"/>
      <c r="BL19830" s="3"/>
      <c r="BN19830" s="3"/>
      <c r="BP19830" s="3"/>
    </row>
    <row r="19831" spans="1:68" x14ac:dyDescent="0.25">
      <c r="A19831" s="1"/>
      <c r="B19831" s="2"/>
      <c r="BJ19831" s="3"/>
      <c r="BL19831" s="3"/>
      <c r="BN19831" s="3"/>
      <c r="BP19831" s="3"/>
    </row>
    <row r="19832" spans="1:68" x14ac:dyDescent="0.25">
      <c r="A19832" s="1"/>
      <c r="B19832" s="2"/>
      <c r="BJ19832" s="3"/>
      <c r="BL19832" s="3"/>
      <c r="BN19832" s="3"/>
      <c r="BP19832" s="3"/>
    </row>
    <row r="19833" spans="1:68" x14ac:dyDescent="0.25">
      <c r="A19833" s="1"/>
      <c r="B19833" s="2"/>
      <c r="BJ19833" s="3"/>
      <c r="BL19833" s="3"/>
      <c r="BN19833" s="3"/>
      <c r="BP19833" s="3"/>
    </row>
    <row r="19834" spans="1:68" x14ac:dyDescent="0.25">
      <c r="A19834" s="1"/>
      <c r="B19834" s="2"/>
      <c r="BJ19834" s="3"/>
      <c r="BL19834" s="3"/>
      <c r="BN19834" s="3"/>
      <c r="BP19834" s="3"/>
    </row>
    <row r="19835" spans="1:68" x14ac:dyDescent="0.25">
      <c r="A19835" s="1"/>
      <c r="B19835" s="2"/>
      <c r="BJ19835" s="3"/>
      <c r="BL19835" s="3"/>
      <c r="BN19835" s="3"/>
      <c r="BP19835" s="3"/>
    </row>
    <row r="19836" spans="1:68" x14ac:dyDescent="0.25">
      <c r="A19836" s="1"/>
      <c r="B19836" s="2"/>
      <c r="BJ19836" s="3"/>
      <c r="BL19836" s="3"/>
      <c r="BN19836" s="3"/>
      <c r="BP19836" s="3"/>
    </row>
    <row r="19837" spans="1:68" x14ac:dyDescent="0.25">
      <c r="A19837" s="1"/>
      <c r="B19837" s="2"/>
      <c r="BJ19837" s="3"/>
      <c r="BL19837" s="3"/>
      <c r="BN19837" s="3"/>
      <c r="BP19837" s="3"/>
    </row>
    <row r="19838" spans="1:68" x14ac:dyDescent="0.25">
      <c r="A19838" s="1"/>
      <c r="B19838" s="2"/>
      <c r="BJ19838" s="3"/>
      <c r="BL19838" s="3"/>
      <c r="BN19838" s="3"/>
      <c r="BP19838" s="3"/>
    </row>
    <row r="19839" spans="1:68" x14ac:dyDescent="0.25">
      <c r="A19839" s="1"/>
      <c r="B19839" s="2"/>
      <c r="BJ19839" s="3"/>
      <c r="BL19839" s="3"/>
      <c r="BN19839" s="3"/>
      <c r="BP19839" s="3"/>
    </row>
    <row r="19840" spans="1:68" x14ac:dyDescent="0.25">
      <c r="A19840" s="1"/>
      <c r="B19840" s="2"/>
      <c r="BJ19840" s="3"/>
      <c r="BL19840" s="3"/>
      <c r="BN19840" s="3"/>
      <c r="BP19840" s="3"/>
    </row>
    <row r="19841" spans="1:68" x14ac:dyDescent="0.25">
      <c r="A19841" s="1"/>
      <c r="B19841" s="2"/>
      <c r="BJ19841" s="3"/>
      <c r="BL19841" s="3"/>
      <c r="BN19841" s="3"/>
      <c r="BP19841" s="3"/>
    </row>
    <row r="19842" spans="1:68" x14ac:dyDescent="0.25">
      <c r="A19842" s="1"/>
      <c r="B19842" s="2"/>
      <c r="BJ19842" s="3"/>
      <c r="BL19842" s="3"/>
      <c r="BN19842" s="3"/>
      <c r="BP19842" s="3"/>
    </row>
    <row r="19843" spans="1:68" x14ac:dyDescent="0.25">
      <c r="A19843" s="1"/>
      <c r="B19843" s="2"/>
      <c r="BJ19843" s="3"/>
      <c r="BL19843" s="3"/>
      <c r="BN19843" s="3"/>
      <c r="BP19843" s="3"/>
    </row>
    <row r="19844" spans="1:68" x14ac:dyDescent="0.25">
      <c r="A19844" s="1"/>
      <c r="B19844" s="2"/>
      <c r="BJ19844" s="3"/>
      <c r="BL19844" s="3"/>
      <c r="BN19844" s="3"/>
      <c r="BP19844" s="3"/>
    </row>
    <row r="19845" spans="1:68" x14ac:dyDescent="0.25">
      <c r="A19845" s="1"/>
      <c r="B19845" s="2"/>
      <c r="BJ19845" s="3"/>
      <c r="BL19845" s="3"/>
      <c r="BN19845" s="3"/>
      <c r="BP19845" s="3"/>
    </row>
    <row r="19846" spans="1:68" x14ac:dyDescent="0.25">
      <c r="A19846" s="1"/>
      <c r="B19846" s="2"/>
      <c r="BJ19846" s="3"/>
      <c r="BL19846" s="3"/>
      <c r="BN19846" s="3"/>
      <c r="BP19846" s="3"/>
    </row>
    <row r="19847" spans="1:68" x14ac:dyDescent="0.25">
      <c r="A19847" s="1"/>
      <c r="B19847" s="2"/>
      <c r="BJ19847" s="3"/>
      <c r="BL19847" s="3"/>
      <c r="BN19847" s="3"/>
      <c r="BP19847" s="3"/>
    </row>
    <row r="19848" spans="1:68" x14ac:dyDescent="0.25">
      <c r="A19848" s="1"/>
      <c r="B19848" s="2"/>
      <c r="BJ19848" s="3"/>
      <c r="BL19848" s="3"/>
      <c r="BN19848" s="3"/>
      <c r="BP19848" s="3"/>
    </row>
    <row r="19849" spans="1:68" x14ac:dyDescent="0.25">
      <c r="A19849" s="1"/>
      <c r="B19849" s="2"/>
      <c r="BJ19849" s="3"/>
      <c r="BL19849" s="3"/>
      <c r="BN19849" s="3"/>
      <c r="BP19849" s="3"/>
    </row>
    <row r="19850" spans="1:68" x14ac:dyDescent="0.25">
      <c r="A19850" s="1"/>
      <c r="B19850" s="2"/>
      <c r="BJ19850" s="3"/>
      <c r="BL19850" s="3"/>
      <c r="BN19850" s="3"/>
      <c r="BP19850" s="3"/>
    </row>
    <row r="19851" spans="1:68" x14ac:dyDescent="0.25">
      <c r="A19851" s="1"/>
      <c r="B19851" s="2"/>
      <c r="BJ19851" s="3"/>
      <c r="BL19851" s="3"/>
      <c r="BN19851" s="3"/>
      <c r="BP19851" s="3"/>
    </row>
    <row r="19852" spans="1:68" x14ac:dyDescent="0.25">
      <c r="A19852" s="1"/>
      <c r="B19852" s="2"/>
      <c r="BJ19852" s="3"/>
      <c r="BL19852" s="3"/>
      <c r="BN19852" s="3"/>
      <c r="BP19852" s="3"/>
    </row>
    <row r="19853" spans="1:68" x14ac:dyDescent="0.25">
      <c r="A19853" s="1"/>
      <c r="B19853" s="2"/>
      <c r="BJ19853" s="3"/>
      <c r="BL19853" s="3"/>
      <c r="BN19853" s="3"/>
      <c r="BP19853" s="3"/>
    </row>
    <row r="19854" spans="1:68" x14ac:dyDescent="0.25">
      <c r="A19854" s="1"/>
      <c r="B19854" s="2"/>
      <c r="BJ19854" s="3"/>
      <c r="BL19854" s="3"/>
      <c r="BN19854" s="3"/>
      <c r="BP19854" s="3"/>
    </row>
    <row r="19855" spans="1:68" x14ac:dyDescent="0.25">
      <c r="A19855" s="1"/>
      <c r="B19855" s="2"/>
      <c r="BJ19855" s="3"/>
      <c r="BL19855" s="3"/>
      <c r="BN19855" s="3"/>
      <c r="BP19855" s="3"/>
    </row>
    <row r="19856" spans="1:68" x14ac:dyDescent="0.25">
      <c r="A19856" s="1"/>
      <c r="B19856" s="2"/>
      <c r="BJ19856" s="3"/>
      <c r="BL19856" s="3"/>
      <c r="BN19856" s="3"/>
      <c r="BP19856" s="3"/>
    </row>
    <row r="19857" spans="1:68" x14ac:dyDescent="0.25">
      <c r="A19857" s="1"/>
      <c r="B19857" s="2"/>
      <c r="BJ19857" s="3"/>
      <c r="BL19857" s="3"/>
      <c r="BN19857" s="3"/>
      <c r="BP19857" s="3"/>
    </row>
    <row r="19858" spans="1:68" x14ac:dyDescent="0.25">
      <c r="A19858" s="1"/>
      <c r="B19858" s="2"/>
      <c r="BJ19858" s="3"/>
      <c r="BL19858" s="3"/>
      <c r="BN19858" s="3"/>
      <c r="BP19858" s="3"/>
    </row>
    <row r="19859" spans="1:68" x14ac:dyDescent="0.25">
      <c r="A19859" s="1"/>
      <c r="B19859" s="2"/>
      <c r="BJ19859" s="3"/>
      <c r="BL19859" s="3"/>
      <c r="BN19859" s="3"/>
      <c r="BP19859" s="3"/>
    </row>
    <row r="19860" spans="1:68" x14ac:dyDescent="0.25">
      <c r="A19860" s="1"/>
      <c r="B19860" s="2"/>
      <c r="BJ19860" s="3"/>
      <c r="BL19860" s="3"/>
      <c r="BN19860" s="3"/>
      <c r="BP19860" s="3"/>
    </row>
    <row r="19861" spans="1:68" x14ac:dyDescent="0.25">
      <c r="A19861" s="1"/>
      <c r="B19861" s="2"/>
      <c r="BJ19861" s="3"/>
      <c r="BL19861" s="3"/>
      <c r="BN19861" s="3"/>
      <c r="BP19861" s="3"/>
    </row>
    <row r="19862" spans="1:68" x14ac:dyDescent="0.25">
      <c r="A19862" s="1"/>
      <c r="B19862" s="2"/>
      <c r="BJ19862" s="3"/>
      <c r="BL19862" s="3"/>
      <c r="BN19862" s="3"/>
      <c r="BP19862" s="3"/>
    </row>
    <row r="19863" spans="1:68" x14ac:dyDescent="0.25">
      <c r="A19863" s="1"/>
      <c r="B19863" s="2"/>
      <c r="BJ19863" s="3"/>
      <c r="BL19863" s="3"/>
      <c r="BN19863" s="3"/>
      <c r="BP19863" s="3"/>
    </row>
    <row r="19864" spans="1:68" x14ac:dyDescent="0.25">
      <c r="A19864" s="1"/>
      <c r="B19864" s="2"/>
      <c r="BJ19864" s="3"/>
      <c r="BL19864" s="3"/>
      <c r="BN19864" s="3"/>
      <c r="BP19864" s="3"/>
    </row>
    <row r="19865" spans="1:68" x14ac:dyDescent="0.25">
      <c r="A19865" s="1"/>
      <c r="B19865" s="2"/>
      <c r="BJ19865" s="3"/>
      <c r="BL19865" s="3"/>
      <c r="BN19865" s="3"/>
      <c r="BP19865" s="3"/>
    </row>
    <row r="19866" spans="1:68" x14ac:dyDescent="0.25">
      <c r="A19866" s="1"/>
      <c r="B19866" s="2"/>
      <c r="BJ19866" s="3"/>
      <c r="BL19866" s="3"/>
      <c r="BN19866" s="3"/>
      <c r="BP19866" s="3"/>
    </row>
    <row r="19867" spans="1:68" x14ac:dyDescent="0.25">
      <c r="A19867" s="1"/>
      <c r="B19867" s="2"/>
      <c r="BJ19867" s="3"/>
      <c r="BL19867" s="3"/>
      <c r="BN19867" s="3"/>
      <c r="BP19867" s="3"/>
    </row>
    <row r="19868" spans="1:68" x14ac:dyDescent="0.25">
      <c r="A19868" s="1"/>
      <c r="B19868" s="2"/>
      <c r="BJ19868" s="3"/>
      <c r="BL19868" s="3"/>
      <c r="BN19868" s="3"/>
      <c r="BP19868" s="3"/>
    </row>
    <row r="19869" spans="1:68" x14ac:dyDescent="0.25">
      <c r="A19869" s="1"/>
      <c r="B19869" s="2"/>
      <c r="BJ19869" s="3"/>
      <c r="BL19869" s="3"/>
      <c r="BN19869" s="3"/>
      <c r="BP19869" s="3"/>
    </row>
    <row r="19870" spans="1:68" x14ac:dyDescent="0.25">
      <c r="A19870" s="1"/>
      <c r="B19870" s="2"/>
      <c r="BJ19870" s="3"/>
      <c r="BL19870" s="3"/>
      <c r="BN19870" s="3"/>
      <c r="BP19870" s="3"/>
    </row>
    <row r="19871" spans="1:68" x14ac:dyDescent="0.25">
      <c r="A19871" s="1"/>
      <c r="B19871" s="2"/>
      <c r="BJ19871" s="3"/>
      <c r="BL19871" s="3"/>
      <c r="BN19871" s="3"/>
      <c r="BP19871" s="3"/>
    </row>
    <row r="19872" spans="1:68" x14ac:dyDescent="0.25">
      <c r="A19872" s="1"/>
      <c r="B19872" s="2"/>
      <c r="BJ19872" s="3"/>
      <c r="BL19872" s="3"/>
      <c r="BN19872" s="3"/>
      <c r="BP19872" s="3"/>
    </row>
    <row r="19873" spans="1:68" x14ac:dyDescent="0.25">
      <c r="A19873" s="1"/>
      <c r="B19873" s="2"/>
      <c r="BJ19873" s="3"/>
      <c r="BL19873" s="3"/>
      <c r="BN19873" s="3"/>
      <c r="BP19873" s="3"/>
    </row>
    <row r="19874" spans="1:68" x14ac:dyDescent="0.25">
      <c r="A19874" s="1"/>
      <c r="B19874" s="2"/>
      <c r="BJ19874" s="3"/>
      <c r="BL19874" s="3"/>
      <c r="BN19874" s="3"/>
      <c r="BP19874" s="3"/>
    </row>
    <row r="19875" spans="1:68" x14ac:dyDescent="0.25">
      <c r="A19875" s="1"/>
      <c r="B19875" s="2"/>
      <c r="BJ19875" s="3"/>
      <c r="BL19875" s="3"/>
      <c r="BN19875" s="3"/>
      <c r="BP19875" s="3"/>
    </row>
    <row r="19876" spans="1:68" x14ac:dyDescent="0.25">
      <c r="A19876" s="1"/>
      <c r="B19876" s="2"/>
      <c r="BJ19876" s="3"/>
      <c r="BL19876" s="3"/>
      <c r="BN19876" s="3"/>
      <c r="BP19876" s="3"/>
    </row>
    <row r="19877" spans="1:68" x14ac:dyDescent="0.25">
      <c r="A19877" s="1"/>
      <c r="B19877" s="2"/>
      <c r="BJ19877" s="3"/>
      <c r="BL19877" s="3"/>
      <c r="BN19877" s="3"/>
      <c r="BP19877" s="3"/>
    </row>
    <row r="19878" spans="1:68" x14ac:dyDescent="0.25">
      <c r="A19878" s="1"/>
      <c r="B19878" s="2"/>
      <c r="BJ19878" s="3"/>
      <c r="BL19878" s="3"/>
      <c r="BN19878" s="3"/>
      <c r="BP19878" s="3"/>
    </row>
    <row r="19879" spans="1:68" x14ac:dyDescent="0.25">
      <c r="A19879" s="1"/>
      <c r="B19879" s="2"/>
      <c r="BJ19879" s="3"/>
      <c r="BL19879" s="3"/>
      <c r="BN19879" s="3"/>
      <c r="BP19879" s="3"/>
    </row>
    <row r="19880" spans="1:68" x14ac:dyDescent="0.25">
      <c r="A19880" s="1"/>
      <c r="B19880" s="2"/>
      <c r="BJ19880" s="3"/>
      <c r="BL19880" s="3"/>
      <c r="BN19880" s="3"/>
      <c r="BP19880" s="3"/>
    </row>
    <row r="19881" spans="1:68" x14ac:dyDescent="0.25">
      <c r="A19881" s="1"/>
      <c r="B19881" s="2"/>
      <c r="BJ19881" s="3"/>
      <c r="BL19881" s="3"/>
      <c r="BN19881" s="3"/>
      <c r="BP19881" s="3"/>
    </row>
    <row r="19882" spans="1:68" x14ac:dyDescent="0.25">
      <c r="A19882" s="1"/>
      <c r="B19882" s="2"/>
      <c r="BJ19882" s="3"/>
      <c r="BL19882" s="3"/>
      <c r="BN19882" s="3"/>
      <c r="BP19882" s="3"/>
    </row>
    <row r="19883" spans="1:68" x14ac:dyDescent="0.25">
      <c r="A19883" s="1"/>
      <c r="B19883" s="2"/>
      <c r="BJ19883" s="3"/>
      <c r="BL19883" s="3"/>
      <c r="BN19883" s="3"/>
      <c r="BP19883" s="3"/>
    </row>
    <row r="19884" spans="1:68" x14ac:dyDescent="0.25">
      <c r="A19884" s="1"/>
      <c r="B19884" s="2"/>
      <c r="BJ19884" s="3"/>
      <c r="BL19884" s="3"/>
      <c r="BN19884" s="3"/>
      <c r="BP19884" s="3"/>
    </row>
    <row r="19885" spans="1:68" x14ac:dyDescent="0.25">
      <c r="A19885" s="1"/>
      <c r="B19885" s="2"/>
      <c r="BJ19885" s="3"/>
      <c r="BL19885" s="3"/>
      <c r="BN19885" s="3"/>
      <c r="BP19885" s="3"/>
    </row>
    <row r="19886" spans="1:68" x14ac:dyDescent="0.25">
      <c r="A19886" s="1"/>
      <c r="B19886" s="2"/>
      <c r="BJ19886" s="3"/>
      <c r="BL19886" s="3"/>
      <c r="BN19886" s="3"/>
      <c r="BP19886" s="3"/>
    </row>
    <row r="19887" spans="1:68" x14ac:dyDescent="0.25">
      <c r="A19887" s="1"/>
      <c r="B19887" s="2"/>
      <c r="BJ19887" s="3"/>
      <c r="BL19887" s="3"/>
      <c r="BN19887" s="3"/>
      <c r="BP19887" s="3"/>
    </row>
    <row r="19888" spans="1:68" x14ac:dyDescent="0.25">
      <c r="A19888" s="1"/>
      <c r="B19888" s="2"/>
      <c r="BJ19888" s="3"/>
      <c r="BL19888" s="3"/>
      <c r="BN19888" s="3"/>
      <c r="BP19888" s="3"/>
    </row>
    <row r="19889" spans="1:68" x14ac:dyDescent="0.25">
      <c r="A19889" s="1"/>
      <c r="B19889" s="2"/>
      <c r="BJ19889" s="3"/>
      <c r="BL19889" s="3"/>
      <c r="BN19889" s="3"/>
      <c r="BP19889" s="3"/>
    </row>
    <row r="19890" spans="1:68" x14ac:dyDescent="0.25">
      <c r="A19890" s="1"/>
      <c r="B19890" s="2"/>
      <c r="BJ19890" s="3"/>
      <c r="BL19890" s="3"/>
      <c r="BN19890" s="3"/>
      <c r="BP19890" s="3"/>
    </row>
    <row r="19891" spans="1:68" x14ac:dyDescent="0.25">
      <c r="A19891" s="1"/>
      <c r="B19891" s="2"/>
      <c r="BJ19891" s="3"/>
      <c r="BL19891" s="3"/>
      <c r="BN19891" s="3"/>
      <c r="BP19891" s="3"/>
    </row>
    <row r="19892" spans="1:68" x14ac:dyDescent="0.25">
      <c r="A19892" s="1"/>
      <c r="B19892" s="2"/>
      <c r="BJ19892" s="3"/>
      <c r="BL19892" s="3"/>
      <c r="BN19892" s="3"/>
      <c r="BP19892" s="3"/>
    </row>
    <row r="19893" spans="1:68" x14ac:dyDescent="0.25">
      <c r="A19893" s="1"/>
      <c r="B19893" s="2"/>
      <c r="BJ19893" s="3"/>
      <c r="BL19893" s="3"/>
      <c r="BN19893" s="3"/>
      <c r="BP19893" s="3"/>
    </row>
    <row r="19894" spans="1:68" x14ac:dyDescent="0.25">
      <c r="A19894" s="1"/>
      <c r="B19894" s="2"/>
      <c r="BJ19894" s="3"/>
      <c r="BL19894" s="3"/>
      <c r="BN19894" s="3"/>
      <c r="BP19894" s="3"/>
    </row>
    <row r="19895" spans="1:68" x14ac:dyDescent="0.25">
      <c r="A19895" s="1"/>
      <c r="B19895" s="2"/>
      <c r="BJ19895" s="3"/>
      <c r="BL19895" s="3"/>
      <c r="BN19895" s="3"/>
      <c r="BP19895" s="3"/>
    </row>
    <row r="19896" spans="1:68" x14ac:dyDescent="0.25">
      <c r="A19896" s="1"/>
      <c r="B19896" s="2"/>
      <c r="BJ19896" s="3"/>
      <c r="BL19896" s="3"/>
      <c r="BN19896" s="3"/>
      <c r="BP19896" s="3"/>
    </row>
    <row r="19897" spans="1:68" x14ac:dyDescent="0.25">
      <c r="A19897" s="1"/>
      <c r="B19897" s="2"/>
      <c r="BJ19897" s="3"/>
      <c r="BL19897" s="3"/>
      <c r="BN19897" s="3"/>
      <c r="BP19897" s="3"/>
    </row>
    <row r="19898" spans="1:68" x14ac:dyDescent="0.25">
      <c r="A19898" s="1"/>
      <c r="B19898" s="2"/>
      <c r="BJ19898" s="3"/>
      <c r="BL19898" s="3"/>
      <c r="BN19898" s="3"/>
      <c r="BP19898" s="3"/>
    </row>
    <row r="19899" spans="1:68" x14ac:dyDescent="0.25">
      <c r="A19899" s="1"/>
      <c r="B19899" s="2"/>
      <c r="BJ19899" s="3"/>
      <c r="BL19899" s="3"/>
      <c r="BN19899" s="3"/>
      <c r="BP19899" s="3"/>
    </row>
    <row r="19900" spans="1:68" x14ac:dyDescent="0.25">
      <c r="A19900" s="1"/>
      <c r="B19900" s="2"/>
      <c r="BJ19900" s="3"/>
      <c r="BL19900" s="3"/>
      <c r="BN19900" s="3"/>
      <c r="BP19900" s="3"/>
    </row>
    <row r="19901" spans="1:68" x14ac:dyDescent="0.25">
      <c r="A19901" s="1"/>
      <c r="B19901" s="2"/>
      <c r="BJ19901" s="3"/>
      <c r="BL19901" s="3"/>
      <c r="BN19901" s="3"/>
      <c r="BP19901" s="3"/>
    </row>
    <row r="19902" spans="1:68" x14ac:dyDescent="0.25">
      <c r="A19902" s="1"/>
      <c r="B19902" s="2"/>
      <c r="BJ19902" s="3"/>
      <c r="BL19902" s="3"/>
      <c r="BN19902" s="3"/>
      <c r="BP19902" s="3"/>
    </row>
    <row r="19903" spans="1:68" x14ac:dyDescent="0.25">
      <c r="A19903" s="1"/>
      <c r="B19903" s="2"/>
      <c r="BJ19903" s="3"/>
      <c r="BL19903" s="3"/>
      <c r="BN19903" s="3"/>
      <c r="BP19903" s="3"/>
    </row>
    <row r="19904" spans="1:68" x14ac:dyDescent="0.25">
      <c r="A19904" s="1"/>
      <c r="B19904" s="2"/>
      <c r="BJ19904" s="3"/>
      <c r="BL19904" s="3"/>
      <c r="BN19904" s="3"/>
      <c r="BP19904" s="3"/>
    </row>
    <row r="19905" spans="1:68" x14ac:dyDescent="0.25">
      <c r="A19905" s="1"/>
      <c r="B19905" s="2"/>
      <c r="BJ19905" s="3"/>
      <c r="BL19905" s="3"/>
      <c r="BN19905" s="3"/>
      <c r="BP19905" s="3"/>
    </row>
    <row r="19906" spans="1:68" x14ac:dyDescent="0.25">
      <c r="A19906" s="1"/>
      <c r="B19906" s="2"/>
      <c r="BJ19906" s="3"/>
      <c r="BL19906" s="3"/>
      <c r="BN19906" s="3"/>
      <c r="BP19906" s="3"/>
    </row>
    <row r="19907" spans="1:68" x14ac:dyDescent="0.25">
      <c r="A19907" s="1"/>
      <c r="B19907" s="2"/>
      <c r="BJ19907" s="3"/>
      <c r="BL19907" s="3"/>
      <c r="BN19907" s="3"/>
      <c r="BP19907" s="3"/>
    </row>
    <row r="19908" spans="1:68" x14ac:dyDescent="0.25">
      <c r="A19908" s="1"/>
      <c r="B19908" s="2"/>
      <c r="BJ19908" s="3"/>
      <c r="BL19908" s="3"/>
      <c r="BN19908" s="3"/>
      <c r="BP19908" s="3"/>
    </row>
    <row r="19909" spans="1:68" x14ac:dyDescent="0.25">
      <c r="A19909" s="1"/>
      <c r="B19909" s="2"/>
      <c r="BJ19909" s="3"/>
      <c r="BL19909" s="3"/>
      <c r="BN19909" s="3"/>
      <c r="BP19909" s="3"/>
    </row>
    <row r="19910" spans="1:68" x14ac:dyDescent="0.25">
      <c r="A19910" s="1"/>
      <c r="B19910" s="2"/>
      <c r="BJ19910" s="3"/>
      <c r="BL19910" s="3"/>
      <c r="BN19910" s="3"/>
      <c r="BP19910" s="3"/>
    </row>
    <row r="19911" spans="1:68" x14ac:dyDescent="0.25">
      <c r="A19911" s="1"/>
      <c r="B19911" s="2"/>
      <c r="BJ19911" s="3"/>
      <c r="BL19911" s="3"/>
      <c r="BN19911" s="3"/>
      <c r="BP19911" s="3"/>
    </row>
    <row r="19912" spans="1:68" x14ac:dyDescent="0.25">
      <c r="A19912" s="1"/>
      <c r="B19912" s="2"/>
      <c r="BJ19912" s="3"/>
      <c r="BL19912" s="3"/>
      <c r="BN19912" s="3"/>
      <c r="BP19912" s="3"/>
    </row>
    <row r="19913" spans="1:68" x14ac:dyDescent="0.25">
      <c r="A19913" s="1"/>
      <c r="B19913" s="2"/>
      <c r="BJ19913" s="3"/>
      <c r="BL19913" s="3"/>
      <c r="BN19913" s="3"/>
      <c r="BP19913" s="3"/>
    </row>
    <row r="19914" spans="1:68" x14ac:dyDescent="0.25">
      <c r="A19914" s="1"/>
      <c r="B19914" s="2"/>
      <c r="BJ19914" s="3"/>
      <c r="BL19914" s="3"/>
      <c r="BN19914" s="3"/>
      <c r="BP19914" s="3"/>
    </row>
    <row r="19915" spans="1:68" x14ac:dyDescent="0.25">
      <c r="A19915" s="1"/>
      <c r="B19915" s="2"/>
      <c r="BJ19915" s="3"/>
      <c r="BL19915" s="3"/>
      <c r="BN19915" s="3"/>
      <c r="BP19915" s="3"/>
    </row>
    <row r="19916" spans="1:68" x14ac:dyDescent="0.25">
      <c r="A19916" s="1"/>
      <c r="B19916" s="2"/>
      <c r="BJ19916" s="3"/>
      <c r="BL19916" s="3"/>
      <c r="BN19916" s="3"/>
      <c r="BP19916" s="3"/>
    </row>
    <row r="19917" spans="1:68" x14ac:dyDescent="0.25">
      <c r="A19917" s="1"/>
      <c r="B19917" s="2"/>
      <c r="BJ19917" s="3"/>
      <c r="BL19917" s="3"/>
      <c r="BN19917" s="3"/>
      <c r="BP19917" s="3"/>
    </row>
    <row r="19918" spans="1:68" x14ac:dyDescent="0.25">
      <c r="A19918" s="1"/>
      <c r="B19918" s="2"/>
      <c r="BJ19918" s="3"/>
      <c r="BL19918" s="3"/>
      <c r="BN19918" s="3"/>
      <c r="BP19918" s="3"/>
    </row>
    <row r="19919" spans="1:68" x14ac:dyDescent="0.25">
      <c r="A19919" s="1"/>
      <c r="B19919" s="2"/>
      <c r="BJ19919" s="3"/>
      <c r="BL19919" s="3"/>
      <c r="BN19919" s="3"/>
      <c r="BP19919" s="3"/>
    </row>
    <row r="19920" spans="1:68" x14ac:dyDescent="0.25">
      <c r="A19920" s="1"/>
      <c r="B19920" s="2"/>
      <c r="BJ19920" s="3"/>
      <c r="BL19920" s="3"/>
      <c r="BN19920" s="3"/>
      <c r="BP19920" s="3"/>
    </row>
    <row r="19921" spans="1:68" x14ac:dyDescent="0.25">
      <c r="A19921" s="1"/>
      <c r="B19921" s="2"/>
      <c r="BJ19921" s="3"/>
      <c r="BL19921" s="3"/>
      <c r="BN19921" s="3"/>
      <c r="BP19921" s="3"/>
    </row>
    <row r="19922" spans="1:68" x14ac:dyDescent="0.25">
      <c r="A19922" s="1"/>
      <c r="B19922" s="2"/>
      <c r="BJ19922" s="3"/>
      <c r="BL19922" s="3"/>
      <c r="BN19922" s="3"/>
      <c r="BP19922" s="3"/>
    </row>
    <row r="19923" spans="1:68" x14ac:dyDescent="0.25">
      <c r="A19923" s="1"/>
      <c r="B19923" s="2"/>
      <c r="BJ19923" s="3"/>
      <c r="BL19923" s="3"/>
      <c r="BN19923" s="3"/>
      <c r="BP19923" s="3"/>
    </row>
    <row r="19924" spans="1:68" x14ac:dyDescent="0.25">
      <c r="A19924" s="1"/>
      <c r="B19924" s="2"/>
      <c r="BJ19924" s="3"/>
      <c r="BL19924" s="3"/>
      <c r="BN19924" s="3"/>
      <c r="BP19924" s="3"/>
    </row>
    <row r="19925" spans="1:68" x14ac:dyDescent="0.25">
      <c r="A19925" s="1"/>
      <c r="B19925" s="2"/>
      <c r="BJ19925" s="3"/>
      <c r="BL19925" s="3"/>
      <c r="BN19925" s="3"/>
      <c r="BP19925" s="3"/>
    </row>
    <row r="19926" spans="1:68" x14ac:dyDescent="0.25">
      <c r="A19926" s="1"/>
      <c r="B19926" s="2"/>
      <c r="BJ19926" s="3"/>
      <c r="BL19926" s="3"/>
      <c r="BN19926" s="3"/>
      <c r="BP19926" s="3"/>
    </row>
    <row r="19927" spans="1:68" x14ac:dyDescent="0.25">
      <c r="A19927" s="1"/>
      <c r="B19927" s="2"/>
      <c r="BJ19927" s="3"/>
      <c r="BL19927" s="3"/>
      <c r="BN19927" s="3"/>
      <c r="BP19927" s="3"/>
    </row>
    <row r="19928" spans="1:68" x14ac:dyDescent="0.25">
      <c r="A19928" s="1"/>
      <c r="B19928" s="2"/>
      <c r="BJ19928" s="3"/>
      <c r="BL19928" s="3"/>
      <c r="BN19928" s="3"/>
      <c r="BP19928" s="3"/>
    </row>
    <row r="19929" spans="1:68" x14ac:dyDescent="0.25">
      <c r="A19929" s="1"/>
      <c r="B19929" s="2"/>
      <c r="BJ19929" s="3"/>
      <c r="BL19929" s="3"/>
      <c r="BN19929" s="3"/>
      <c r="BP19929" s="3"/>
    </row>
    <row r="19930" spans="1:68" x14ac:dyDescent="0.25">
      <c r="A19930" s="1"/>
      <c r="B19930" s="2"/>
      <c r="BJ19930" s="3"/>
      <c r="BL19930" s="3"/>
      <c r="BN19930" s="3"/>
      <c r="BP19930" s="3"/>
    </row>
    <row r="19931" spans="1:68" x14ac:dyDescent="0.25">
      <c r="A19931" s="1"/>
      <c r="B19931" s="2"/>
      <c r="BJ19931" s="3"/>
      <c r="BL19931" s="3"/>
      <c r="BN19931" s="3"/>
      <c r="BP19931" s="3"/>
    </row>
    <row r="19932" spans="1:68" x14ac:dyDescent="0.25">
      <c r="A19932" s="1"/>
      <c r="B19932" s="2"/>
      <c r="BJ19932" s="3"/>
      <c r="BL19932" s="3"/>
      <c r="BN19932" s="3"/>
      <c r="BP19932" s="3"/>
    </row>
    <row r="19933" spans="1:68" x14ac:dyDescent="0.25">
      <c r="A19933" s="1"/>
      <c r="B19933" s="2"/>
      <c r="BJ19933" s="3"/>
      <c r="BL19933" s="3"/>
      <c r="BN19933" s="3"/>
      <c r="BP19933" s="3"/>
    </row>
    <row r="19934" spans="1:68" x14ac:dyDescent="0.25">
      <c r="A19934" s="1"/>
      <c r="B19934" s="2"/>
      <c r="BJ19934" s="3"/>
      <c r="BL19934" s="3"/>
      <c r="BN19934" s="3"/>
      <c r="BP19934" s="3"/>
    </row>
    <row r="19935" spans="1:68" x14ac:dyDescent="0.25">
      <c r="A19935" s="1"/>
      <c r="B19935" s="2"/>
      <c r="BJ19935" s="3"/>
      <c r="BL19935" s="3"/>
      <c r="BN19935" s="3"/>
      <c r="BP19935" s="3"/>
    </row>
    <row r="19936" spans="1:68" x14ac:dyDescent="0.25">
      <c r="A19936" s="1"/>
      <c r="B19936" s="2"/>
      <c r="BJ19936" s="3"/>
      <c r="BL19936" s="3"/>
      <c r="BN19936" s="3"/>
      <c r="BP19936" s="3"/>
    </row>
    <row r="19937" spans="1:68" x14ac:dyDescent="0.25">
      <c r="A19937" s="1"/>
      <c r="B19937" s="2"/>
      <c r="BJ19937" s="3"/>
      <c r="BL19937" s="3"/>
      <c r="BN19937" s="3"/>
      <c r="BP19937" s="3"/>
    </row>
    <row r="19938" spans="1:68" x14ac:dyDescent="0.25">
      <c r="A19938" s="1"/>
      <c r="B19938" s="2"/>
      <c r="BJ19938" s="3"/>
      <c r="BL19938" s="3"/>
      <c r="BN19938" s="3"/>
      <c r="BP19938" s="3"/>
    </row>
    <row r="19939" spans="1:68" x14ac:dyDescent="0.25">
      <c r="A19939" s="1"/>
      <c r="B19939" s="2"/>
      <c r="BJ19939" s="3"/>
      <c r="BL19939" s="3"/>
      <c r="BN19939" s="3"/>
      <c r="BP19939" s="3"/>
    </row>
    <row r="19940" spans="1:68" x14ac:dyDescent="0.25">
      <c r="A19940" s="1"/>
      <c r="B19940" s="2"/>
      <c r="BJ19940" s="3"/>
      <c r="BL19940" s="3"/>
      <c r="BN19940" s="3"/>
      <c r="BP19940" s="3"/>
    </row>
    <row r="19941" spans="1:68" x14ac:dyDescent="0.25">
      <c r="A19941" s="1"/>
      <c r="B19941" s="2"/>
      <c r="BJ19941" s="3"/>
      <c r="BL19941" s="3"/>
      <c r="BN19941" s="3"/>
      <c r="BP19941" s="3"/>
    </row>
    <row r="19942" spans="1:68" x14ac:dyDescent="0.25">
      <c r="A19942" s="1"/>
      <c r="B19942" s="2"/>
      <c r="BJ19942" s="3"/>
      <c r="BL19942" s="3"/>
      <c r="BN19942" s="3"/>
      <c r="BP19942" s="3"/>
    </row>
    <row r="19943" spans="1:68" x14ac:dyDescent="0.25">
      <c r="A19943" s="1"/>
      <c r="B19943" s="2"/>
      <c r="BJ19943" s="3"/>
      <c r="BL19943" s="3"/>
      <c r="BN19943" s="3"/>
      <c r="BP19943" s="3"/>
    </row>
    <row r="19944" spans="1:68" x14ac:dyDescent="0.25">
      <c r="A19944" s="1"/>
      <c r="B19944" s="2"/>
      <c r="BJ19944" s="3"/>
      <c r="BL19944" s="3"/>
      <c r="BN19944" s="3"/>
      <c r="BP19944" s="3"/>
    </row>
    <row r="19945" spans="1:68" x14ac:dyDescent="0.25">
      <c r="A19945" s="1"/>
      <c r="B19945" s="2"/>
      <c r="BJ19945" s="3"/>
      <c r="BL19945" s="3"/>
      <c r="BN19945" s="3"/>
      <c r="BP19945" s="3"/>
    </row>
    <row r="19946" spans="1:68" x14ac:dyDescent="0.25">
      <c r="A19946" s="1"/>
      <c r="B19946" s="2"/>
      <c r="BJ19946" s="3"/>
      <c r="BL19946" s="3"/>
      <c r="BN19946" s="3"/>
      <c r="BP19946" s="3"/>
    </row>
    <row r="19947" spans="1:68" x14ac:dyDescent="0.25">
      <c r="A19947" s="1"/>
      <c r="B19947" s="2"/>
      <c r="BJ19947" s="3"/>
      <c r="BL19947" s="3"/>
      <c r="BN19947" s="3"/>
      <c r="BP19947" s="3"/>
    </row>
    <row r="19948" spans="1:68" x14ac:dyDescent="0.25">
      <c r="A19948" s="1"/>
      <c r="B19948" s="2"/>
      <c r="BJ19948" s="3"/>
      <c r="BL19948" s="3"/>
      <c r="BN19948" s="3"/>
      <c r="BP19948" s="3"/>
    </row>
    <row r="19949" spans="1:68" x14ac:dyDescent="0.25">
      <c r="A19949" s="1"/>
      <c r="B19949" s="2"/>
      <c r="BJ19949" s="3"/>
      <c r="BL19949" s="3"/>
      <c r="BN19949" s="3"/>
      <c r="BP19949" s="3"/>
    </row>
    <row r="19950" spans="1:68" x14ac:dyDescent="0.25">
      <c r="A19950" s="1"/>
      <c r="B19950" s="2"/>
      <c r="BJ19950" s="3"/>
      <c r="BL19950" s="3"/>
      <c r="BN19950" s="3"/>
      <c r="BP19950" s="3"/>
    </row>
    <row r="19951" spans="1:68" x14ac:dyDescent="0.25">
      <c r="A19951" s="1"/>
      <c r="B19951" s="2"/>
      <c r="BJ19951" s="3"/>
      <c r="BL19951" s="3"/>
      <c r="BN19951" s="3"/>
      <c r="BP19951" s="3"/>
    </row>
    <row r="19952" spans="1:68" x14ac:dyDescent="0.25">
      <c r="A19952" s="1"/>
      <c r="B19952" s="2"/>
      <c r="BJ19952" s="3"/>
      <c r="BL19952" s="3"/>
      <c r="BN19952" s="3"/>
      <c r="BP19952" s="3"/>
    </row>
    <row r="19953" spans="1:68" x14ac:dyDescent="0.25">
      <c r="A19953" s="1"/>
      <c r="B19953" s="2"/>
      <c r="BJ19953" s="3"/>
      <c r="BL19953" s="3"/>
      <c r="BN19953" s="3"/>
      <c r="BP19953" s="3"/>
    </row>
    <row r="19954" spans="1:68" x14ac:dyDescent="0.25">
      <c r="A19954" s="1"/>
      <c r="B19954" s="2"/>
      <c r="BJ19954" s="3"/>
      <c r="BL19954" s="3"/>
      <c r="BN19954" s="3"/>
      <c r="BP19954" s="3"/>
    </row>
    <row r="19955" spans="1:68" x14ac:dyDescent="0.25">
      <c r="A19955" s="1"/>
      <c r="B19955" s="2"/>
      <c r="BJ19955" s="3"/>
      <c r="BL19955" s="3"/>
      <c r="BN19955" s="3"/>
      <c r="BP19955" s="3"/>
    </row>
    <row r="19956" spans="1:68" x14ac:dyDescent="0.25">
      <c r="A19956" s="1"/>
      <c r="B19956" s="2"/>
      <c r="BJ19956" s="3"/>
      <c r="BL19956" s="3"/>
      <c r="BN19956" s="3"/>
      <c r="BP19956" s="3"/>
    </row>
    <row r="19957" spans="1:68" x14ac:dyDescent="0.25">
      <c r="A19957" s="1"/>
      <c r="B19957" s="2"/>
      <c r="BJ19957" s="3"/>
      <c r="BL19957" s="3"/>
      <c r="BN19957" s="3"/>
      <c r="BP19957" s="3"/>
    </row>
    <row r="19958" spans="1:68" x14ac:dyDescent="0.25">
      <c r="A19958" s="1"/>
      <c r="B19958" s="2"/>
      <c r="BJ19958" s="3"/>
      <c r="BL19958" s="3"/>
      <c r="BN19958" s="3"/>
      <c r="BP19958" s="3"/>
    </row>
    <row r="19959" spans="1:68" x14ac:dyDescent="0.25">
      <c r="A19959" s="1"/>
      <c r="B19959" s="2"/>
      <c r="BJ19959" s="3"/>
      <c r="BL19959" s="3"/>
      <c r="BN19959" s="3"/>
      <c r="BP19959" s="3"/>
    </row>
    <row r="19960" spans="1:68" x14ac:dyDescent="0.25">
      <c r="A19960" s="1"/>
      <c r="B19960" s="2"/>
      <c r="BJ19960" s="3"/>
      <c r="BL19960" s="3"/>
      <c r="BN19960" s="3"/>
      <c r="BP19960" s="3"/>
    </row>
    <row r="19961" spans="1:68" x14ac:dyDescent="0.25">
      <c r="A19961" s="1"/>
      <c r="B19961" s="2"/>
      <c r="BJ19961" s="3"/>
      <c r="BL19961" s="3"/>
      <c r="BN19961" s="3"/>
      <c r="BP19961" s="3"/>
    </row>
    <row r="19962" spans="1:68" x14ac:dyDescent="0.25">
      <c r="A19962" s="1"/>
      <c r="B19962" s="2"/>
      <c r="BJ19962" s="3"/>
      <c r="BL19962" s="3"/>
      <c r="BN19962" s="3"/>
      <c r="BP19962" s="3"/>
    </row>
    <row r="19963" spans="1:68" x14ac:dyDescent="0.25">
      <c r="A19963" s="1"/>
      <c r="B19963" s="2"/>
      <c r="BJ19963" s="3"/>
      <c r="BL19963" s="3"/>
      <c r="BN19963" s="3"/>
      <c r="BP19963" s="3"/>
    </row>
    <row r="19964" spans="1:68" x14ac:dyDescent="0.25">
      <c r="A19964" s="1"/>
      <c r="B19964" s="2"/>
      <c r="BJ19964" s="3"/>
      <c r="BL19964" s="3"/>
      <c r="BN19964" s="3"/>
      <c r="BP19964" s="3"/>
    </row>
    <row r="19965" spans="1:68" x14ac:dyDescent="0.25">
      <c r="A19965" s="1"/>
      <c r="B19965" s="2"/>
      <c r="BJ19965" s="3"/>
      <c r="BL19965" s="3"/>
      <c r="BN19965" s="3"/>
      <c r="BP19965" s="3"/>
    </row>
    <row r="19966" spans="1:68" x14ac:dyDescent="0.25">
      <c r="A19966" s="1"/>
      <c r="B19966" s="2"/>
      <c r="BJ19966" s="3"/>
      <c r="BL19966" s="3"/>
      <c r="BN19966" s="3"/>
      <c r="BP19966" s="3"/>
    </row>
    <row r="19967" spans="1:68" x14ac:dyDescent="0.25">
      <c r="A19967" s="1"/>
      <c r="B19967" s="2"/>
      <c r="BJ19967" s="3"/>
      <c r="BL19967" s="3"/>
      <c r="BN19967" s="3"/>
      <c r="BP19967" s="3"/>
    </row>
    <row r="19968" spans="1:68" x14ac:dyDescent="0.25">
      <c r="A19968" s="1"/>
      <c r="B19968" s="2"/>
      <c r="BJ19968" s="3"/>
      <c r="BL19968" s="3"/>
      <c r="BN19968" s="3"/>
      <c r="BP19968" s="3"/>
    </row>
    <row r="19969" spans="1:68" x14ac:dyDescent="0.25">
      <c r="A19969" s="1"/>
      <c r="B19969" s="2"/>
      <c r="BJ19969" s="3"/>
      <c r="BL19969" s="3"/>
      <c r="BN19969" s="3"/>
      <c r="BP19969" s="3"/>
    </row>
    <row r="19970" spans="1:68" x14ac:dyDescent="0.25">
      <c r="A19970" s="1"/>
      <c r="B19970" s="2"/>
      <c r="BJ19970" s="3"/>
      <c r="BL19970" s="3"/>
      <c r="BN19970" s="3"/>
      <c r="BP19970" s="3"/>
    </row>
    <row r="19971" spans="1:68" x14ac:dyDescent="0.25">
      <c r="A19971" s="1"/>
      <c r="B19971" s="2"/>
      <c r="BJ19971" s="3"/>
      <c r="BL19971" s="3"/>
      <c r="BN19971" s="3"/>
      <c r="BP19971" s="3"/>
    </row>
    <row r="19972" spans="1:68" x14ac:dyDescent="0.25">
      <c r="A19972" s="1"/>
      <c r="B19972" s="2"/>
      <c r="BJ19972" s="3"/>
      <c r="BL19972" s="3"/>
      <c r="BN19972" s="3"/>
      <c r="BP19972" s="3"/>
    </row>
    <row r="19973" spans="1:68" x14ac:dyDescent="0.25">
      <c r="A19973" s="1"/>
      <c r="B19973" s="2"/>
      <c r="BJ19973" s="3"/>
      <c r="BL19973" s="3"/>
      <c r="BN19973" s="3"/>
      <c r="BP19973" s="3"/>
    </row>
    <row r="19974" spans="1:68" x14ac:dyDescent="0.25">
      <c r="A19974" s="1"/>
      <c r="B19974" s="2"/>
      <c r="BJ19974" s="3"/>
      <c r="BL19974" s="3"/>
      <c r="BN19974" s="3"/>
      <c r="BP19974" s="3"/>
    </row>
    <row r="19975" spans="1:68" x14ac:dyDescent="0.25">
      <c r="A19975" s="1"/>
      <c r="B19975" s="2"/>
      <c r="BJ19975" s="3"/>
      <c r="BL19975" s="3"/>
      <c r="BN19975" s="3"/>
      <c r="BP19975" s="3"/>
    </row>
    <row r="19976" spans="1:68" x14ac:dyDescent="0.25">
      <c r="A19976" s="1"/>
      <c r="B19976" s="2"/>
      <c r="BJ19976" s="3"/>
      <c r="BL19976" s="3"/>
      <c r="BN19976" s="3"/>
      <c r="BP19976" s="3"/>
    </row>
    <row r="19977" spans="1:68" x14ac:dyDescent="0.25">
      <c r="A19977" s="1"/>
      <c r="B19977" s="2"/>
      <c r="BJ19977" s="3"/>
      <c r="BL19977" s="3"/>
      <c r="BN19977" s="3"/>
      <c r="BP19977" s="3"/>
    </row>
    <row r="19978" spans="1:68" x14ac:dyDescent="0.25">
      <c r="A19978" s="1"/>
      <c r="B19978" s="2"/>
      <c r="BJ19978" s="3"/>
      <c r="BL19978" s="3"/>
      <c r="BN19978" s="3"/>
      <c r="BP19978" s="3"/>
    </row>
    <row r="19979" spans="1:68" x14ac:dyDescent="0.25">
      <c r="A19979" s="1"/>
      <c r="B19979" s="2"/>
      <c r="BJ19979" s="3"/>
      <c r="BL19979" s="3"/>
      <c r="BN19979" s="3"/>
      <c r="BP19979" s="3"/>
    </row>
    <row r="19980" spans="1:68" x14ac:dyDescent="0.25">
      <c r="A19980" s="1"/>
      <c r="B19980" s="2"/>
      <c r="BJ19980" s="3"/>
      <c r="BL19980" s="3"/>
      <c r="BN19980" s="3"/>
      <c r="BP19980" s="3"/>
    </row>
    <row r="19981" spans="1:68" x14ac:dyDescent="0.25">
      <c r="A19981" s="1"/>
      <c r="B19981" s="2"/>
      <c r="BJ19981" s="3"/>
      <c r="BL19981" s="3"/>
      <c r="BN19981" s="3"/>
      <c r="BP19981" s="3"/>
    </row>
    <row r="19982" spans="1:68" x14ac:dyDescent="0.25">
      <c r="A19982" s="1"/>
      <c r="B19982" s="2"/>
      <c r="BJ19982" s="3"/>
      <c r="BL19982" s="3"/>
      <c r="BN19982" s="3"/>
      <c r="BP19982" s="3"/>
    </row>
    <row r="19983" spans="1:68" x14ac:dyDescent="0.25">
      <c r="A19983" s="1"/>
      <c r="B19983" s="2"/>
      <c r="BJ19983" s="3"/>
      <c r="BL19983" s="3"/>
      <c r="BN19983" s="3"/>
      <c r="BP19983" s="3"/>
    </row>
    <row r="19984" spans="1:68" x14ac:dyDescent="0.25">
      <c r="A19984" s="1"/>
      <c r="B19984" s="2"/>
      <c r="BJ19984" s="3"/>
      <c r="BL19984" s="3"/>
      <c r="BN19984" s="3"/>
      <c r="BP19984" s="3"/>
    </row>
    <row r="19985" spans="1:68" x14ac:dyDescent="0.25">
      <c r="A19985" s="1"/>
      <c r="B19985" s="2"/>
      <c r="BJ19985" s="3"/>
      <c r="BL19985" s="3"/>
      <c r="BN19985" s="3"/>
      <c r="BP19985" s="3"/>
    </row>
    <row r="19986" spans="1:68" x14ac:dyDescent="0.25">
      <c r="A19986" s="1"/>
      <c r="B19986" s="2"/>
      <c r="BJ19986" s="3"/>
      <c r="BL19986" s="3"/>
      <c r="BN19986" s="3"/>
      <c r="BP19986" s="3"/>
    </row>
    <row r="19987" spans="1:68" x14ac:dyDescent="0.25">
      <c r="A19987" s="1"/>
      <c r="B19987" s="2"/>
      <c r="BJ19987" s="3"/>
      <c r="BL19987" s="3"/>
      <c r="BN19987" s="3"/>
      <c r="BP19987" s="3"/>
    </row>
    <row r="19988" spans="1:68" x14ac:dyDescent="0.25">
      <c r="A19988" s="1"/>
      <c r="B19988" s="2"/>
      <c r="BJ19988" s="3"/>
      <c r="BL19988" s="3"/>
      <c r="BN19988" s="3"/>
      <c r="BP19988" s="3"/>
    </row>
    <row r="19989" spans="1:68" x14ac:dyDescent="0.25">
      <c r="A19989" s="1"/>
      <c r="B19989" s="2"/>
      <c r="BJ19989" s="3"/>
      <c r="BL19989" s="3"/>
      <c r="BN19989" s="3"/>
      <c r="BP19989" s="3"/>
    </row>
    <row r="19990" spans="1:68" x14ac:dyDescent="0.25">
      <c r="A19990" s="1"/>
      <c r="B19990" s="2"/>
      <c r="BJ19990" s="3"/>
      <c r="BL19990" s="3"/>
      <c r="BN19990" s="3"/>
      <c r="BP19990" s="3"/>
    </row>
    <row r="19991" spans="1:68" x14ac:dyDescent="0.25">
      <c r="A19991" s="1"/>
      <c r="B19991" s="2"/>
      <c r="BJ19991" s="3"/>
      <c r="BL19991" s="3"/>
      <c r="BN19991" s="3"/>
      <c r="BP19991" s="3"/>
    </row>
    <row r="19992" spans="1:68" x14ac:dyDescent="0.25">
      <c r="A19992" s="1"/>
      <c r="B19992" s="2"/>
      <c r="BJ19992" s="3"/>
      <c r="BL19992" s="3"/>
      <c r="BN19992" s="3"/>
      <c r="BP19992" s="3"/>
    </row>
    <row r="19993" spans="1:68" x14ac:dyDescent="0.25">
      <c r="A19993" s="1"/>
      <c r="B19993" s="2"/>
      <c r="BJ19993" s="3"/>
      <c r="BL19993" s="3"/>
      <c r="BN19993" s="3"/>
      <c r="BP19993" s="3"/>
    </row>
    <row r="19994" spans="1:68" x14ac:dyDescent="0.25">
      <c r="A19994" s="1"/>
      <c r="B19994" s="2"/>
      <c r="BJ19994" s="3"/>
      <c r="BL19994" s="3"/>
      <c r="BN19994" s="3"/>
      <c r="BP19994" s="3"/>
    </row>
    <row r="19995" spans="1:68" x14ac:dyDescent="0.25">
      <c r="A19995" s="1"/>
      <c r="B19995" s="2"/>
      <c r="BJ19995" s="3"/>
      <c r="BL19995" s="3"/>
      <c r="BN19995" s="3"/>
      <c r="BP19995" s="3"/>
    </row>
    <row r="19996" spans="1:68" x14ac:dyDescent="0.25">
      <c r="A19996" s="1"/>
      <c r="B19996" s="2"/>
      <c r="BJ19996" s="3"/>
      <c r="BL19996" s="3"/>
      <c r="BN19996" s="3"/>
      <c r="BP19996" s="3"/>
    </row>
    <row r="19997" spans="1:68" x14ac:dyDescent="0.25">
      <c r="A19997" s="1"/>
      <c r="B19997" s="2"/>
      <c r="BJ19997" s="3"/>
      <c r="BL19997" s="3"/>
      <c r="BN19997" s="3"/>
      <c r="BP19997" s="3"/>
    </row>
    <row r="19998" spans="1:68" x14ac:dyDescent="0.25">
      <c r="A19998" s="1"/>
      <c r="B19998" s="2"/>
      <c r="BJ19998" s="3"/>
      <c r="BL19998" s="3"/>
      <c r="BN19998" s="3"/>
      <c r="BP19998" s="3"/>
    </row>
    <row r="19999" spans="1:68" x14ac:dyDescent="0.25">
      <c r="A19999" s="1"/>
      <c r="B19999" s="2"/>
      <c r="BJ19999" s="3"/>
      <c r="BL19999" s="3"/>
      <c r="BN19999" s="3"/>
      <c r="BP19999" s="3"/>
    </row>
    <row r="20000" spans="1:68" x14ac:dyDescent="0.25">
      <c r="A20000" s="1"/>
      <c r="B20000" s="2"/>
      <c r="BJ20000" s="3"/>
      <c r="BL20000" s="3"/>
      <c r="BN20000" s="3"/>
      <c r="BP20000" s="3"/>
    </row>
    <row r="20001" spans="1:68" x14ac:dyDescent="0.25">
      <c r="A20001" s="1"/>
      <c r="B20001" s="2"/>
      <c r="BJ20001" s="3"/>
      <c r="BL20001" s="3"/>
      <c r="BN20001" s="3"/>
      <c r="BP20001" s="3"/>
    </row>
    <row r="20002" spans="1:68" x14ac:dyDescent="0.25">
      <c r="A20002" s="1"/>
      <c r="B20002" s="2"/>
      <c r="BJ20002" s="3"/>
      <c r="BL20002" s="3"/>
      <c r="BN20002" s="3"/>
      <c r="BP20002" s="3"/>
    </row>
    <row r="20003" spans="1:68" x14ac:dyDescent="0.25">
      <c r="A20003" s="1"/>
      <c r="B20003" s="2"/>
      <c r="BJ20003" s="3"/>
      <c r="BL20003" s="3"/>
      <c r="BN20003" s="3"/>
      <c r="BP20003" s="3"/>
    </row>
    <row r="20004" spans="1:68" x14ac:dyDescent="0.25">
      <c r="A20004" s="1"/>
      <c r="B20004" s="2"/>
      <c r="BJ20004" s="3"/>
      <c r="BL20004" s="3"/>
      <c r="BN20004" s="3"/>
      <c r="BP20004" s="3"/>
    </row>
    <row r="20005" spans="1:68" x14ac:dyDescent="0.25">
      <c r="A20005" s="1"/>
      <c r="B20005" s="2"/>
      <c r="BJ20005" s="3"/>
      <c r="BL20005" s="3"/>
      <c r="BN20005" s="3"/>
      <c r="BP20005" s="3"/>
    </row>
    <row r="20006" spans="1:68" x14ac:dyDescent="0.25">
      <c r="A20006" s="1"/>
      <c r="B20006" s="2"/>
      <c r="BJ20006" s="3"/>
      <c r="BL20006" s="3"/>
      <c r="BN20006" s="3"/>
      <c r="BP20006" s="3"/>
    </row>
    <row r="20007" spans="1:68" x14ac:dyDescent="0.25">
      <c r="A20007" s="1"/>
      <c r="B20007" s="2"/>
      <c r="BJ20007" s="3"/>
      <c r="BL20007" s="3"/>
      <c r="BN20007" s="3"/>
      <c r="BP20007" s="3"/>
    </row>
    <row r="20008" spans="1:68" x14ac:dyDescent="0.25">
      <c r="A20008" s="1"/>
      <c r="B20008" s="2"/>
      <c r="BJ20008" s="3"/>
      <c r="BL20008" s="3"/>
      <c r="BN20008" s="3"/>
      <c r="BP20008" s="3"/>
    </row>
    <row r="20009" spans="1:68" x14ac:dyDescent="0.25">
      <c r="A20009" s="1"/>
      <c r="B20009" s="2"/>
      <c r="BJ20009" s="3"/>
      <c r="BL20009" s="3"/>
      <c r="BN20009" s="3"/>
      <c r="BP20009" s="3"/>
    </row>
    <row r="20010" spans="1:68" x14ac:dyDescent="0.25">
      <c r="A20010" s="1"/>
      <c r="B20010" s="2"/>
      <c r="BJ20010" s="3"/>
      <c r="BL20010" s="3"/>
      <c r="BN20010" s="3"/>
      <c r="BP20010" s="3"/>
    </row>
    <row r="20011" spans="1:68" x14ac:dyDescent="0.25">
      <c r="A20011" s="1"/>
      <c r="B20011" s="2"/>
      <c r="BJ20011" s="3"/>
      <c r="BL20011" s="3"/>
      <c r="BN20011" s="3"/>
      <c r="BP20011" s="3"/>
    </row>
    <row r="20012" spans="1:68" x14ac:dyDescent="0.25">
      <c r="A20012" s="1"/>
      <c r="B20012" s="2"/>
      <c r="BJ20012" s="3"/>
      <c r="BL20012" s="3"/>
      <c r="BN20012" s="3"/>
      <c r="BP20012" s="3"/>
    </row>
    <row r="20013" spans="1:68" x14ac:dyDescent="0.25">
      <c r="A20013" s="1"/>
      <c r="B20013" s="2"/>
      <c r="BJ20013" s="3"/>
      <c r="BL20013" s="3"/>
      <c r="BN20013" s="3"/>
      <c r="BP20013" s="3"/>
    </row>
    <row r="20014" spans="1:68" x14ac:dyDescent="0.25">
      <c r="A20014" s="1"/>
      <c r="B20014" s="2"/>
      <c r="BJ20014" s="3"/>
      <c r="BL20014" s="3"/>
      <c r="BN20014" s="3"/>
      <c r="BP20014" s="3"/>
    </row>
    <row r="20015" spans="1:68" x14ac:dyDescent="0.25">
      <c r="A20015" s="1"/>
      <c r="B20015" s="2"/>
      <c r="BJ20015" s="3"/>
      <c r="BL20015" s="3"/>
      <c r="BN20015" s="3"/>
      <c r="BP20015" s="3"/>
    </row>
    <row r="20016" spans="1:68" x14ac:dyDescent="0.25">
      <c r="A20016" s="1"/>
      <c r="B20016" s="2"/>
      <c r="BJ20016" s="3"/>
      <c r="BL20016" s="3"/>
      <c r="BN20016" s="3"/>
      <c r="BP20016" s="3"/>
    </row>
    <row r="20017" spans="1:68" x14ac:dyDescent="0.25">
      <c r="A20017" s="1"/>
      <c r="B20017" s="2"/>
      <c r="BJ20017" s="3"/>
      <c r="BL20017" s="3"/>
      <c r="BN20017" s="3"/>
      <c r="BP20017" s="3"/>
    </row>
    <row r="20018" spans="1:68" x14ac:dyDescent="0.25">
      <c r="A20018" s="1"/>
      <c r="B20018" s="2"/>
      <c r="BJ20018" s="3"/>
      <c r="BL20018" s="3"/>
      <c r="BN20018" s="3"/>
      <c r="BP20018" s="3"/>
    </row>
    <row r="20019" spans="1:68" x14ac:dyDescent="0.25">
      <c r="A20019" s="1"/>
      <c r="B20019" s="2"/>
      <c r="BJ20019" s="3"/>
      <c r="BL20019" s="3"/>
      <c r="BN20019" s="3"/>
      <c r="BP20019" s="3"/>
    </row>
    <row r="20020" spans="1:68" x14ac:dyDescent="0.25">
      <c r="A20020" s="1"/>
      <c r="B20020" s="2"/>
      <c r="BJ20020" s="3"/>
      <c r="BL20020" s="3"/>
      <c r="BN20020" s="3"/>
      <c r="BP20020" s="3"/>
    </row>
    <row r="20021" spans="1:68" x14ac:dyDescent="0.25">
      <c r="A20021" s="1"/>
      <c r="B20021" s="2"/>
      <c r="BJ20021" s="3"/>
      <c r="BL20021" s="3"/>
      <c r="BN20021" s="3"/>
      <c r="BP20021" s="3"/>
    </row>
    <row r="20022" spans="1:68" x14ac:dyDescent="0.25">
      <c r="A20022" s="1"/>
      <c r="B20022" s="2"/>
      <c r="BJ20022" s="3"/>
      <c r="BL20022" s="3"/>
      <c r="BN20022" s="3"/>
      <c r="BP20022" s="3"/>
    </row>
    <row r="20023" spans="1:68" x14ac:dyDescent="0.25">
      <c r="A20023" s="1"/>
      <c r="B20023" s="2"/>
      <c r="BJ20023" s="3"/>
      <c r="BL20023" s="3"/>
      <c r="BN20023" s="3"/>
      <c r="BP20023" s="3"/>
    </row>
    <row r="20024" spans="1:68" x14ac:dyDescent="0.25">
      <c r="A20024" s="1"/>
      <c r="B20024" s="2"/>
      <c r="BJ20024" s="3"/>
      <c r="BL20024" s="3"/>
      <c r="BN20024" s="3"/>
      <c r="BP20024" s="3"/>
    </row>
    <row r="20025" spans="1:68" x14ac:dyDescent="0.25">
      <c r="A20025" s="1"/>
      <c r="B20025" s="2"/>
      <c r="BJ20025" s="3"/>
      <c r="BL20025" s="3"/>
      <c r="BN20025" s="3"/>
      <c r="BP20025" s="3"/>
    </row>
    <row r="20026" spans="1:68" x14ac:dyDescent="0.25">
      <c r="A20026" s="1"/>
      <c r="B20026" s="2"/>
      <c r="BJ20026" s="3"/>
      <c r="BL20026" s="3"/>
      <c r="BN20026" s="3"/>
      <c r="BP20026" s="3"/>
    </row>
    <row r="20027" spans="1:68" x14ac:dyDescent="0.25">
      <c r="A20027" s="1"/>
      <c r="B20027" s="2"/>
      <c r="BJ20027" s="3"/>
      <c r="BL20027" s="3"/>
      <c r="BN20027" s="3"/>
      <c r="BP20027" s="3"/>
    </row>
    <row r="20028" spans="1:68" x14ac:dyDescent="0.25">
      <c r="A20028" s="1"/>
      <c r="B20028" s="2"/>
      <c r="BJ20028" s="3"/>
      <c r="BL20028" s="3"/>
      <c r="BN20028" s="3"/>
      <c r="BP20028" s="3"/>
    </row>
    <row r="20029" spans="1:68" x14ac:dyDescent="0.25">
      <c r="A20029" s="1"/>
      <c r="B20029" s="2"/>
      <c r="BJ20029" s="3"/>
      <c r="BL20029" s="3"/>
      <c r="BN20029" s="3"/>
      <c r="BP20029" s="3"/>
    </row>
    <row r="20030" spans="1:68" x14ac:dyDescent="0.25">
      <c r="A20030" s="1"/>
      <c r="B20030" s="2"/>
      <c r="BJ20030" s="3"/>
      <c r="BL20030" s="3"/>
      <c r="BN20030" s="3"/>
      <c r="BP20030" s="3"/>
    </row>
    <row r="20031" spans="1:68" x14ac:dyDescent="0.25">
      <c r="A20031" s="1"/>
      <c r="B20031" s="2"/>
      <c r="BJ20031" s="3"/>
      <c r="BL20031" s="3"/>
      <c r="BN20031" s="3"/>
      <c r="BP20031" s="3"/>
    </row>
    <row r="20032" spans="1:68" x14ac:dyDescent="0.25">
      <c r="A20032" s="1"/>
      <c r="B20032" s="2"/>
      <c r="BJ20032" s="3"/>
      <c r="BL20032" s="3"/>
      <c r="BN20032" s="3"/>
      <c r="BP20032" s="3"/>
    </row>
    <row r="20033" spans="1:68" x14ac:dyDescent="0.25">
      <c r="A20033" s="1"/>
      <c r="B20033" s="2"/>
      <c r="BJ20033" s="3"/>
      <c r="BL20033" s="3"/>
      <c r="BN20033" s="3"/>
      <c r="BP20033" s="3"/>
    </row>
    <row r="20034" spans="1:68" x14ac:dyDescent="0.25">
      <c r="A20034" s="1"/>
      <c r="B20034" s="2"/>
      <c r="BJ20034" s="3"/>
      <c r="BL20034" s="3"/>
      <c r="BN20034" s="3"/>
      <c r="BP20034" s="3"/>
    </row>
    <row r="20035" spans="1:68" x14ac:dyDescent="0.25">
      <c r="A20035" s="1"/>
      <c r="B20035" s="2"/>
      <c r="BJ20035" s="3"/>
      <c r="BL20035" s="3"/>
      <c r="BN20035" s="3"/>
      <c r="BP20035" s="3"/>
    </row>
    <row r="20036" spans="1:68" x14ac:dyDescent="0.25">
      <c r="A20036" s="1"/>
      <c r="B20036" s="2"/>
      <c r="BJ20036" s="3"/>
      <c r="BL20036" s="3"/>
      <c r="BN20036" s="3"/>
      <c r="BP20036" s="3"/>
    </row>
    <row r="20037" spans="1:68" x14ac:dyDescent="0.25">
      <c r="A20037" s="1"/>
      <c r="B20037" s="2"/>
      <c r="BJ20037" s="3"/>
      <c r="BL20037" s="3"/>
      <c r="BN20037" s="3"/>
      <c r="BP20037" s="3"/>
    </row>
    <row r="20038" spans="1:68" x14ac:dyDescent="0.25">
      <c r="A20038" s="1"/>
      <c r="B20038" s="2"/>
      <c r="BJ20038" s="3"/>
      <c r="BL20038" s="3"/>
      <c r="BN20038" s="3"/>
      <c r="BP20038" s="3"/>
    </row>
    <row r="20039" spans="1:68" x14ac:dyDescent="0.25">
      <c r="A20039" s="1"/>
      <c r="B20039" s="2"/>
      <c r="BJ20039" s="3"/>
      <c r="BL20039" s="3"/>
      <c r="BN20039" s="3"/>
      <c r="BP20039" s="3"/>
    </row>
    <row r="20040" spans="1:68" x14ac:dyDescent="0.25">
      <c r="A20040" s="1"/>
      <c r="B20040" s="2"/>
      <c r="BJ20040" s="3"/>
      <c r="BL20040" s="3"/>
      <c r="BN20040" s="3"/>
      <c r="BP20040" s="3"/>
    </row>
    <row r="20041" spans="1:68" x14ac:dyDescent="0.25">
      <c r="A20041" s="1"/>
      <c r="B20041" s="2"/>
      <c r="BJ20041" s="3"/>
      <c r="BL20041" s="3"/>
      <c r="BN20041" s="3"/>
      <c r="BP20041" s="3"/>
    </row>
    <row r="20042" spans="1:68" x14ac:dyDescent="0.25">
      <c r="A20042" s="1"/>
      <c r="B20042" s="2"/>
      <c r="BJ20042" s="3"/>
      <c r="BL20042" s="3"/>
      <c r="BN20042" s="3"/>
      <c r="BP20042" s="3"/>
    </row>
    <row r="20043" spans="1:68" x14ac:dyDescent="0.25">
      <c r="A20043" s="1"/>
      <c r="B20043" s="2"/>
      <c r="BJ20043" s="3"/>
      <c r="BL20043" s="3"/>
      <c r="BN20043" s="3"/>
      <c r="BP20043" s="3"/>
    </row>
    <row r="20044" spans="1:68" x14ac:dyDescent="0.25">
      <c r="A20044" s="1"/>
      <c r="B20044" s="2"/>
      <c r="BJ20044" s="3"/>
      <c r="BL20044" s="3"/>
      <c r="BN20044" s="3"/>
      <c r="BP20044" s="3"/>
    </row>
    <row r="20045" spans="1:68" x14ac:dyDescent="0.25">
      <c r="A20045" s="1"/>
      <c r="B20045" s="2"/>
      <c r="BJ20045" s="3"/>
      <c r="BL20045" s="3"/>
      <c r="BN20045" s="3"/>
      <c r="BP20045" s="3"/>
    </row>
    <row r="20046" spans="1:68" x14ac:dyDescent="0.25">
      <c r="A20046" s="1"/>
      <c r="B20046" s="2"/>
      <c r="BJ20046" s="3"/>
      <c r="BL20046" s="3"/>
      <c r="BN20046" s="3"/>
      <c r="BP20046" s="3"/>
    </row>
    <row r="20047" spans="1:68" x14ac:dyDescent="0.25">
      <c r="A20047" s="1"/>
      <c r="B20047" s="2"/>
      <c r="BJ20047" s="3"/>
      <c r="BL20047" s="3"/>
      <c r="BN20047" s="3"/>
      <c r="BP20047" s="3"/>
    </row>
    <row r="20048" spans="1:68" x14ac:dyDescent="0.25">
      <c r="A20048" s="1"/>
      <c r="B20048" s="2"/>
      <c r="BJ20048" s="3"/>
      <c r="BL20048" s="3"/>
      <c r="BN20048" s="3"/>
      <c r="BP20048" s="3"/>
    </row>
    <row r="20049" spans="1:68" x14ac:dyDescent="0.25">
      <c r="A20049" s="1"/>
      <c r="B20049" s="2"/>
      <c r="BJ20049" s="3"/>
      <c r="BL20049" s="3"/>
      <c r="BN20049" s="3"/>
      <c r="BP20049" s="3"/>
    </row>
    <row r="20050" spans="1:68" x14ac:dyDescent="0.25">
      <c r="A20050" s="1"/>
      <c r="B20050" s="2"/>
      <c r="BJ20050" s="3"/>
      <c r="BL20050" s="3"/>
      <c r="BN20050" s="3"/>
      <c r="BP20050" s="3"/>
    </row>
    <row r="20051" spans="1:68" x14ac:dyDescent="0.25">
      <c r="A20051" s="1"/>
      <c r="B20051" s="2"/>
      <c r="BJ20051" s="3"/>
      <c r="BL20051" s="3"/>
      <c r="BN20051" s="3"/>
      <c r="BP20051" s="3"/>
    </row>
    <row r="20052" spans="1:68" x14ac:dyDescent="0.25">
      <c r="A20052" s="1"/>
      <c r="B20052" s="2"/>
      <c r="BJ20052" s="3"/>
      <c r="BL20052" s="3"/>
      <c r="BN20052" s="3"/>
      <c r="BP20052" s="3"/>
    </row>
    <row r="20053" spans="1:68" x14ac:dyDescent="0.25">
      <c r="A20053" s="1"/>
      <c r="B20053" s="2"/>
      <c r="BJ20053" s="3"/>
      <c r="BL20053" s="3"/>
      <c r="BN20053" s="3"/>
      <c r="BP20053" s="3"/>
    </row>
    <row r="20054" spans="1:68" x14ac:dyDescent="0.25">
      <c r="A20054" s="1"/>
      <c r="B20054" s="2"/>
      <c r="BJ20054" s="3"/>
      <c r="BL20054" s="3"/>
      <c r="BN20054" s="3"/>
      <c r="BP20054" s="3"/>
    </row>
    <row r="20055" spans="1:68" x14ac:dyDescent="0.25">
      <c r="A20055" s="1"/>
      <c r="B20055" s="2"/>
      <c r="BJ20055" s="3"/>
      <c r="BL20055" s="3"/>
      <c r="BN20055" s="3"/>
      <c r="BP20055" s="3"/>
    </row>
    <row r="20056" spans="1:68" x14ac:dyDescent="0.25">
      <c r="A20056" s="1"/>
      <c r="B20056" s="2"/>
      <c r="BJ20056" s="3"/>
      <c r="BL20056" s="3"/>
      <c r="BN20056" s="3"/>
      <c r="BP20056" s="3"/>
    </row>
    <row r="20057" spans="1:68" x14ac:dyDescent="0.25">
      <c r="A20057" s="1"/>
      <c r="B20057" s="2"/>
      <c r="BJ20057" s="3"/>
      <c r="BL20057" s="3"/>
      <c r="BN20057" s="3"/>
      <c r="BP20057" s="3"/>
    </row>
    <row r="20058" spans="1:68" x14ac:dyDescent="0.25">
      <c r="A20058" s="1"/>
      <c r="B20058" s="2"/>
      <c r="BJ20058" s="3"/>
      <c r="BL20058" s="3"/>
      <c r="BN20058" s="3"/>
      <c r="BP20058" s="3"/>
    </row>
    <row r="20059" spans="1:68" x14ac:dyDescent="0.25">
      <c r="A20059" s="1"/>
      <c r="B20059" s="2"/>
      <c r="BJ20059" s="3"/>
      <c r="BL20059" s="3"/>
      <c r="BN20059" s="3"/>
      <c r="BP20059" s="3"/>
    </row>
    <row r="20060" spans="1:68" x14ac:dyDescent="0.25">
      <c r="A20060" s="1"/>
      <c r="B20060" s="2"/>
      <c r="BJ20060" s="3"/>
      <c r="BL20060" s="3"/>
      <c r="BN20060" s="3"/>
      <c r="BP20060" s="3"/>
    </row>
    <row r="20061" spans="1:68" x14ac:dyDescent="0.25">
      <c r="A20061" s="1"/>
      <c r="B20061" s="2"/>
      <c r="BJ20061" s="3"/>
      <c r="BL20061" s="3"/>
      <c r="BN20061" s="3"/>
      <c r="BP20061" s="3"/>
    </row>
    <row r="20062" spans="1:68" x14ac:dyDescent="0.25">
      <c r="A20062" s="1"/>
      <c r="B20062" s="2"/>
      <c r="BJ20062" s="3"/>
      <c r="BL20062" s="3"/>
      <c r="BN20062" s="3"/>
      <c r="BP20062" s="3"/>
    </row>
    <row r="20063" spans="1:68" x14ac:dyDescent="0.25">
      <c r="A20063" s="1"/>
      <c r="B20063" s="2"/>
      <c r="BJ20063" s="3"/>
      <c r="BL20063" s="3"/>
      <c r="BN20063" s="3"/>
      <c r="BP20063" s="3"/>
    </row>
    <row r="20064" spans="1:68" x14ac:dyDescent="0.25">
      <c r="A20064" s="1"/>
      <c r="B20064" s="2"/>
      <c r="BJ20064" s="3"/>
      <c r="BL20064" s="3"/>
      <c r="BN20064" s="3"/>
      <c r="BP20064" s="3"/>
    </row>
    <row r="20065" spans="1:68" x14ac:dyDescent="0.25">
      <c r="A20065" s="1"/>
      <c r="B20065" s="2"/>
      <c r="BJ20065" s="3"/>
      <c r="BL20065" s="3"/>
      <c r="BN20065" s="3"/>
      <c r="BP20065" s="3"/>
    </row>
    <row r="20066" spans="1:68" x14ac:dyDescent="0.25">
      <c r="A20066" s="1"/>
      <c r="B20066" s="2"/>
      <c r="BJ20066" s="3"/>
      <c r="BL20066" s="3"/>
      <c r="BN20066" s="3"/>
      <c r="BP20066" s="3"/>
    </row>
    <row r="20067" spans="1:68" x14ac:dyDescent="0.25">
      <c r="A20067" s="1"/>
      <c r="B20067" s="2"/>
      <c r="BJ20067" s="3"/>
      <c r="BL20067" s="3"/>
      <c r="BN20067" s="3"/>
      <c r="BP20067" s="3"/>
    </row>
    <row r="20068" spans="1:68" x14ac:dyDescent="0.25">
      <c r="A20068" s="1"/>
      <c r="B20068" s="2"/>
      <c r="BJ20068" s="3"/>
      <c r="BL20068" s="3"/>
      <c r="BN20068" s="3"/>
      <c r="BP20068" s="3"/>
    </row>
    <row r="20069" spans="1:68" x14ac:dyDescent="0.25">
      <c r="A20069" s="1"/>
      <c r="B20069" s="2"/>
      <c r="BJ20069" s="3"/>
      <c r="BL20069" s="3"/>
      <c r="BN20069" s="3"/>
      <c r="BP20069" s="3"/>
    </row>
    <row r="20070" spans="1:68" x14ac:dyDescent="0.25">
      <c r="A20070" s="1"/>
      <c r="B20070" s="2"/>
      <c r="BJ20070" s="3"/>
      <c r="BL20070" s="3"/>
      <c r="BN20070" s="3"/>
      <c r="BP20070" s="3"/>
    </row>
    <row r="20071" spans="1:68" x14ac:dyDescent="0.25">
      <c r="A20071" s="1"/>
      <c r="B20071" s="2"/>
      <c r="BJ20071" s="3"/>
      <c r="BL20071" s="3"/>
      <c r="BN20071" s="3"/>
      <c r="BP20071" s="3"/>
    </row>
    <row r="20072" spans="1:68" x14ac:dyDescent="0.25">
      <c r="A20072" s="1"/>
      <c r="B20072" s="2"/>
      <c r="BJ20072" s="3"/>
      <c r="BL20072" s="3"/>
      <c r="BN20072" s="3"/>
      <c r="BP20072" s="3"/>
    </row>
    <row r="20073" spans="1:68" x14ac:dyDescent="0.25">
      <c r="A20073" s="1"/>
      <c r="B20073" s="2"/>
      <c r="BJ20073" s="3"/>
      <c r="BL20073" s="3"/>
      <c r="BN20073" s="3"/>
      <c r="BP20073" s="3"/>
    </row>
    <row r="20074" spans="1:68" x14ac:dyDescent="0.25">
      <c r="A20074" s="1"/>
      <c r="B20074" s="2"/>
      <c r="BJ20074" s="3"/>
      <c r="BL20074" s="3"/>
      <c r="BN20074" s="3"/>
      <c r="BP20074" s="3"/>
    </row>
    <row r="20075" spans="1:68" x14ac:dyDescent="0.25">
      <c r="A20075" s="1"/>
      <c r="B20075" s="2"/>
      <c r="BJ20075" s="3"/>
      <c r="BL20075" s="3"/>
      <c r="BN20075" s="3"/>
      <c r="BP20075" s="3"/>
    </row>
    <row r="20076" spans="1:68" x14ac:dyDescent="0.25">
      <c r="A20076" s="1"/>
      <c r="B20076" s="2"/>
      <c r="BJ20076" s="3"/>
      <c r="BL20076" s="3"/>
      <c r="BN20076" s="3"/>
      <c r="BP20076" s="3"/>
    </row>
    <row r="20077" spans="1:68" x14ac:dyDescent="0.25">
      <c r="A20077" s="1"/>
      <c r="B20077" s="2"/>
      <c r="BJ20077" s="3"/>
      <c r="BL20077" s="3"/>
      <c r="BN20077" s="3"/>
      <c r="BP20077" s="3"/>
    </row>
    <row r="20078" spans="1:68" x14ac:dyDescent="0.25">
      <c r="A20078" s="1"/>
      <c r="B20078" s="2"/>
      <c r="BJ20078" s="3"/>
      <c r="BL20078" s="3"/>
      <c r="BN20078" s="3"/>
      <c r="BP20078" s="3"/>
    </row>
    <row r="20079" spans="1:68" x14ac:dyDescent="0.25">
      <c r="A20079" s="1"/>
      <c r="B20079" s="2"/>
      <c r="BJ20079" s="3"/>
      <c r="BL20079" s="3"/>
      <c r="BN20079" s="3"/>
      <c r="BP20079" s="3"/>
    </row>
    <row r="20080" spans="1:68" x14ac:dyDescent="0.25">
      <c r="A20080" s="1"/>
      <c r="B20080" s="2"/>
      <c r="BJ20080" s="3"/>
      <c r="BL20080" s="3"/>
      <c r="BN20080" s="3"/>
      <c r="BP20080" s="3"/>
    </row>
    <row r="20081" spans="1:68" x14ac:dyDescent="0.25">
      <c r="A20081" s="1"/>
      <c r="B20081" s="2"/>
      <c r="BJ20081" s="3"/>
      <c r="BL20081" s="3"/>
      <c r="BN20081" s="3"/>
      <c r="BP20081" s="3"/>
    </row>
    <row r="20082" spans="1:68" x14ac:dyDescent="0.25">
      <c r="A20082" s="1"/>
      <c r="B20082" s="2"/>
      <c r="BJ20082" s="3"/>
      <c r="BL20082" s="3"/>
      <c r="BN20082" s="3"/>
      <c r="BP20082" s="3"/>
    </row>
    <row r="20083" spans="1:68" x14ac:dyDescent="0.25">
      <c r="A20083" s="1"/>
      <c r="B20083" s="2"/>
      <c r="BJ20083" s="3"/>
      <c r="BL20083" s="3"/>
      <c r="BN20083" s="3"/>
      <c r="BP20083" s="3"/>
    </row>
    <row r="20084" spans="1:68" x14ac:dyDescent="0.25">
      <c r="A20084" s="1"/>
      <c r="B20084" s="2"/>
      <c r="BJ20084" s="3"/>
      <c r="BL20084" s="3"/>
      <c r="BN20084" s="3"/>
      <c r="BP20084" s="3"/>
    </row>
    <row r="20085" spans="1:68" x14ac:dyDescent="0.25">
      <c r="A20085" s="1"/>
      <c r="B20085" s="2"/>
      <c r="BJ20085" s="3"/>
      <c r="BL20085" s="3"/>
      <c r="BN20085" s="3"/>
      <c r="BP20085" s="3"/>
    </row>
    <row r="20086" spans="1:68" x14ac:dyDescent="0.25">
      <c r="A20086" s="1"/>
      <c r="B20086" s="2"/>
      <c r="BJ20086" s="3"/>
      <c r="BL20086" s="3"/>
      <c r="BN20086" s="3"/>
      <c r="BP20086" s="3"/>
    </row>
    <row r="20087" spans="1:68" x14ac:dyDescent="0.25">
      <c r="A20087" s="1"/>
      <c r="B20087" s="2"/>
      <c r="BJ20087" s="3"/>
      <c r="BL20087" s="3"/>
      <c r="BN20087" s="3"/>
      <c r="BP20087" s="3"/>
    </row>
    <row r="20088" spans="1:68" x14ac:dyDescent="0.25">
      <c r="A20088" s="1"/>
      <c r="B20088" s="2"/>
      <c r="BJ20088" s="3"/>
      <c r="BL20088" s="3"/>
      <c r="BN20088" s="3"/>
      <c r="BP20088" s="3"/>
    </row>
    <row r="20089" spans="1:68" x14ac:dyDescent="0.25">
      <c r="A20089" s="1"/>
      <c r="B20089" s="2"/>
      <c r="BJ20089" s="3"/>
      <c r="BL20089" s="3"/>
      <c r="BN20089" s="3"/>
      <c r="BP20089" s="3"/>
    </row>
    <row r="20090" spans="1:68" x14ac:dyDescent="0.25">
      <c r="A20090" s="1"/>
      <c r="B20090" s="2"/>
      <c r="BJ20090" s="3"/>
      <c r="BL20090" s="3"/>
      <c r="BN20090" s="3"/>
      <c r="BP20090" s="3"/>
    </row>
    <row r="20091" spans="1:68" x14ac:dyDescent="0.25">
      <c r="A20091" s="1"/>
      <c r="B20091" s="2"/>
      <c r="BJ20091" s="3"/>
      <c r="BL20091" s="3"/>
      <c r="BN20091" s="3"/>
      <c r="BP20091" s="3"/>
    </row>
    <row r="20092" spans="1:68" x14ac:dyDescent="0.25">
      <c r="A20092" s="1"/>
      <c r="B20092" s="2"/>
      <c r="BJ20092" s="3"/>
      <c r="BL20092" s="3"/>
      <c r="BN20092" s="3"/>
      <c r="BP20092" s="3"/>
    </row>
    <row r="20093" spans="1:68" x14ac:dyDescent="0.25">
      <c r="A20093" s="1"/>
      <c r="B20093" s="2"/>
      <c r="BJ20093" s="3"/>
      <c r="BL20093" s="3"/>
      <c r="BN20093" s="3"/>
      <c r="BP20093" s="3"/>
    </row>
    <row r="20094" spans="1:68" x14ac:dyDescent="0.25">
      <c r="A20094" s="1"/>
      <c r="B20094" s="2"/>
      <c r="BJ20094" s="3"/>
      <c r="BL20094" s="3"/>
      <c r="BN20094" s="3"/>
      <c r="BP20094" s="3"/>
    </row>
    <row r="20095" spans="1:68" x14ac:dyDescent="0.25">
      <c r="A20095" s="1"/>
      <c r="B20095" s="2"/>
      <c r="BJ20095" s="3"/>
      <c r="BL20095" s="3"/>
      <c r="BN20095" s="3"/>
      <c r="BP20095" s="3"/>
    </row>
    <row r="20096" spans="1:68" x14ac:dyDescent="0.25">
      <c r="A20096" s="1"/>
      <c r="B20096" s="2"/>
      <c r="BJ20096" s="3"/>
      <c r="BL20096" s="3"/>
      <c r="BN20096" s="3"/>
      <c r="BP20096" s="3"/>
    </row>
    <row r="20097" spans="1:68" x14ac:dyDescent="0.25">
      <c r="A20097" s="1"/>
      <c r="B20097" s="2"/>
      <c r="BJ20097" s="3"/>
      <c r="BL20097" s="3"/>
      <c r="BN20097" s="3"/>
      <c r="BP20097" s="3"/>
    </row>
    <row r="20098" spans="1:68" x14ac:dyDescent="0.25">
      <c r="A20098" s="1"/>
      <c r="B20098" s="2"/>
      <c r="BJ20098" s="3"/>
      <c r="BL20098" s="3"/>
      <c r="BN20098" s="3"/>
      <c r="BP20098" s="3"/>
    </row>
    <row r="20099" spans="1:68" x14ac:dyDescent="0.25">
      <c r="A20099" s="1"/>
      <c r="B20099" s="2"/>
      <c r="BJ20099" s="3"/>
      <c r="BL20099" s="3"/>
      <c r="BN20099" s="3"/>
      <c r="BP20099" s="3"/>
    </row>
    <row r="20100" spans="1:68" x14ac:dyDescent="0.25">
      <c r="A20100" s="1"/>
      <c r="B20100" s="2"/>
      <c r="BJ20100" s="3"/>
      <c r="BL20100" s="3"/>
      <c r="BN20100" s="3"/>
      <c r="BP20100" s="3"/>
    </row>
    <row r="20101" spans="1:68" x14ac:dyDescent="0.25">
      <c r="A20101" s="1"/>
      <c r="B20101" s="2"/>
      <c r="BJ20101" s="3"/>
      <c r="BL20101" s="3"/>
      <c r="BN20101" s="3"/>
      <c r="BP20101" s="3"/>
    </row>
    <row r="20102" spans="1:68" x14ac:dyDescent="0.25">
      <c r="A20102" s="1"/>
      <c r="B20102" s="2"/>
      <c r="BJ20102" s="3"/>
      <c r="BL20102" s="3"/>
      <c r="BN20102" s="3"/>
      <c r="BP20102" s="3"/>
    </row>
    <row r="20103" spans="1:68" x14ac:dyDescent="0.25">
      <c r="A20103" s="1"/>
      <c r="B20103" s="2"/>
      <c r="BJ20103" s="3"/>
      <c r="BL20103" s="3"/>
      <c r="BN20103" s="3"/>
      <c r="BP20103" s="3"/>
    </row>
    <row r="20104" spans="1:68" x14ac:dyDescent="0.25">
      <c r="A20104" s="1"/>
      <c r="B20104" s="2"/>
      <c r="BJ20104" s="3"/>
      <c r="BL20104" s="3"/>
      <c r="BN20104" s="3"/>
      <c r="BP20104" s="3"/>
    </row>
    <row r="20105" spans="1:68" x14ac:dyDescent="0.25">
      <c r="A20105" s="1"/>
      <c r="B20105" s="2"/>
      <c r="BJ20105" s="3"/>
      <c r="BL20105" s="3"/>
      <c r="BN20105" s="3"/>
      <c r="BP20105" s="3"/>
    </row>
    <row r="20106" spans="1:68" x14ac:dyDescent="0.25">
      <c r="A20106" s="1"/>
      <c r="B20106" s="2"/>
      <c r="BJ20106" s="3"/>
      <c r="BL20106" s="3"/>
      <c r="BN20106" s="3"/>
      <c r="BP20106" s="3"/>
    </row>
    <row r="20107" spans="1:68" x14ac:dyDescent="0.25">
      <c r="A20107" s="1"/>
      <c r="B20107" s="2"/>
      <c r="BJ20107" s="3"/>
      <c r="BL20107" s="3"/>
      <c r="BN20107" s="3"/>
      <c r="BP20107" s="3"/>
    </row>
    <row r="20108" spans="1:68" x14ac:dyDescent="0.25">
      <c r="A20108" s="1"/>
      <c r="B20108" s="2"/>
      <c r="BJ20108" s="3"/>
      <c r="BL20108" s="3"/>
      <c r="BN20108" s="3"/>
      <c r="BP20108" s="3"/>
    </row>
    <row r="20109" spans="1:68" x14ac:dyDescent="0.25">
      <c r="A20109" s="1"/>
      <c r="B20109" s="2"/>
      <c r="BJ20109" s="3"/>
      <c r="BL20109" s="3"/>
      <c r="BN20109" s="3"/>
      <c r="BP20109" s="3"/>
    </row>
    <row r="20110" spans="1:68" x14ac:dyDescent="0.25">
      <c r="A20110" s="1"/>
      <c r="B20110" s="2"/>
      <c r="BJ20110" s="3"/>
      <c r="BL20110" s="3"/>
      <c r="BN20110" s="3"/>
      <c r="BP20110" s="3"/>
    </row>
    <row r="20111" spans="1:68" x14ac:dyDescent="0.25">
      <c r="A20111" s="1"/>
      <c r="B20111" s="2"/>
      <c r="BJ20111" s="3"/>
      <c r="BL20111" s="3"/>
      <c r="BN20111" s="3"/>
      <c r="BP20111" s="3"/>
    </row>
    <row r="20112" spans="1:68" x14ac:dyDescent="0.25">
      <c r="A20112" s="1"/>
      <c r="B20112" s="2"/>
      <c r="BJ20112" s="3"/>
      <c r="BL20112" s="3"/>
      <c r="BN20112" s="3"/>
      <c r="BP20112" s="3"/>
    </row>
    <row r="20113" spans="1:68" x14ac:dyDescent="0.25">
      <c r="A20113" s="1"/>
      <c r="B20113" s="2"/>
      <c r="BJ20113" s="3"/>
      <c r="BL20113" s="3"/>
      <c r="BN20113" s="3"/>
      <c r="BP20113" s="3"/>
    </row>
    <row r="20114" spans="1:68" x14ac:dyDescent="0.25">
      <c r="A20114" s="1"/>
      <c r="B20114" s="2"/>
      <c r="BJ20114" s="3"/>
      <c r="BL20114" s="3"/>
      <c r="BN20114" s="3"/>
      <c r="BP20114" s="3"/>
    </row>
    <row r="20115" spans="1:68" x14ac:dyDescent="0.25">
      <c r="A20115" s="1"/>
      <c r="B20115" s="2"/>
      <c r="BJ20115" s="3"/>
      <c r="BL20115" s="3"/>
      <c r="BN20115" s="3"/>
      <c r="BP20115" s="3"/>
    </row>
    <row r="20116" spans="1:68" x14ac:dyDescent="0.25">
      <c r="A20116" s="1"/>
      <c r="B20116" s="2"/>
      <c r="BJ20116" s="3"/>
      <c r="BL20116" s="3"/>
      <c r="BN20116" s="3"/>
      <c r="BP20116" s="3"/>
    </row>
    <row r="20117" spans="1:68" x14ac:dyDescent="0.25">
      <c r="A20117" s="1"/>
      <c r="B20117" s="2"/>
      <c r="BJ20117" s="3"/>
      <c r="BL20117" s="3"/>
      <c r="BN20117" s="3"/>
      <c r="BP20117" s="3"/>
    </row>
    <row r="20118" spans="1:68" x14ac:dyDescent="0.25">
      <c r="A20118" s="1"/>
      <c r="B20118" s="2"/>
      <c r="BJ20118" s="3"/>
      <c r="BL20118" s="3"/>
      <c r="BN20118" s="3"/>
      <c r="BP20118" s="3"/>
    </row>
    <row r="20119" spans="1:68" x14ac:dyDescent="0.25">
      <c r="A20119" s="1"/>
      <c r="B20119" s="2"/>
      <c r="BJ20119" s="3"/>
      <c r="BL20119" s="3"/>
      <c r="BN20119" s="3"/>
      <c r="BP20119" s="3"/>
    </row>
    <row r="20120" spans="1:68" x14ac:dyDescent="0.25">
      <c r="A20120" s="1"/>
      <c r="B20120" s="2"/>
      <c r="BJ20120" s="3"/>
      <c r="BL20120" s="3"/>
      <c r="BN20120" s="3"/>
      <c r="BP20120" s="3"/>
    </row>
    <row r="20121" spans="1:68" x14ac:dyDescent="0.25">
      <c r="A20121" s="1"/>
      <c r="B20121" s="2"/>
      <c r="BJ20121" s="3"/>
      <c r="BL20121" s="3"/>
      <c r="BN20121" s="3"/>
      <c r="BP20121" s="3"/>
    </row>
    <row r="20122" spans="1:68" x14ac:dyDescent="0.25">
      <c r="A20122" s="1"/>
      <c r="B20122" s="2"/>
      <c r="BJ20122" s="3"/>
      <c r="BL20122" s="3"/>
      <c r="BN20122" s="3"/>
      <c r="BP20122" s="3"/>
    </row>
    <row r="20123" spans="1:68" x14ac:dyDescent="0.25">
      <c r="A20123" s="1"/>
      <c r="B20123" s="2"/>
      <c r="BJ20123" s="3"/>
      <c r="BL20123" s="3"/>
      <c r="BN20123" s="3"/>
      <c r="BP20123" s="3"/>
    </row>
    <row r="20124" spans="1:68" x14ac:dyDescent="0.25">
      <c r="A20124" s="1"/>
      <c r="B20124" s="2"/>
      <c r="BJ20124" s="3"/>
      <c r="BL20124" s="3"/>
      <c r="BN20124" s="3"/>
      <c r="BP20124" s="3"/>
    </row>
    <row r="20125" spans="1:68" x14ac:dyDescent="0.25">
      <c r="A20125" s="1"/>
      <c r="B20125" s="2"/>
      <c r="BJ20125" s="3"/>
      <c r="BL20125" s="3"/>
      <c r="BN20125" s="3"/>
      <c r="BP20125" s="3"/>
    </row>
    <row r="20126" spans="1:68" x14ac:dyDescent="0.25">
      <c r="A20126" s="1"/>
      <c r="B20126" s="2"/>
      <c r="BJ20126" s="3"/>
      <c r="BL20126" s="3"/>
      <c r="BN20126" s="3"/>
      <c r="BP20126" s="3"/>
    </row>
    <row r="20127" spans="1:68" x14ac:dyDescent="0.25">
      <c r="A20127" s="1"/>
      <c r="B20127" s="2"/>
      <c r="BJ20127" s="3"/>
      <c r="BL20127" s="3"/>
      <c r="BN20127" s="3"/>
      <c r="BP20127" s="3"/>
    </row>
    <row r="20128" spans="1:68" x14ac:dyDescent="0.25">
      <c r="A20128" s="1"/>
      <c r="B20128" s="2"/>
      <c r="BJ20128" s="3"/>
      <c r="BL20128" s="3"/>
      <c r="BN20128" s="3"/>
      <c r="BP20128" s="3"/>
    </row>
    <row r="20129" spans="1:68" x14ac:dyDescent="0.25">
      <c r="A20129" s="1"/>
      <c r="B20129" s="2"/>
      <c r="BJ20129" s="3"/>
      <c r="BL20129" s="3"/>
      <c r="BN20129" s="3"/>
      <c r="BP20129" s="3"/>
    </row>
    <row r="20130" spans="1:68" x14ac:dyDescent="0.25">
      <c r="A20130" s="1"/>
      <c r="B20130" s="2"/>
      <c r="BJ20130" s="3"/>
      <c r="BL20130" s="3"/>
      <c r="BN20130" s="3"/>
      <c r="BP20130" s="3"/>
    </row>
    <row r="20131" spans="1:68" x14ac:dyDescent="0.25">
      <c r="A20131" s="1"/>
      <c r="B20131" s="2"/>
      <c r="BJ20131" s="3"/>
      <c r="BL20131" s="3"/>
      <c r="BN20131" s="3"/>
      <c r="BP20131" s="3"/>
    </row>
    <row r="20132" spans="1:68" x14ac:dyDescent="0.25">
      <c r="A20132" s="1"/>
      <c r="B20132" s="2"/>
      <c r="BJ20132" s="3"/>
      <c r="BL20132" s="3"/>
      <c r="BN20132" s="3"/>
      <c r="BP20132" s="3"/>
    </row>
    <row r="20133" spans="1:68" x14ac:dyDescent="0.25">
      <c r="A20133" s="1"/>
      <c r="B20133" s="2"/>
      <c r="BJ20133" s="3"/>
      <c r="BL20133" s="3"/>
      <c r="BN20133" s="3"/>
      <c r="BP20133" s="3"/>
    </row>
    <row r="20134" spans="1:68" x14ac:dyDescent="0.25">
      <c r="A20134" s="1"/>
      <c r="B20134" s="2"/>
      <c r="BJ20134" s="3"/>
      <c r="BL20134" s="3"/>
      <c r="BN20134" s="3"/>
      <c r="BP20134" s="3"/>
    </row>
    <row r="20135" spans="1:68" x14ac:dyDescent="0.25">
      <c r="A20135" s="1"/>
      <c r="B20135" s="2"/>
      <c r="BJ20135" s="3"/>
      <c r="BL20135" s="3"/>
      <c r="BN20135" s="3"/>
      <c r="BP20135" s="3"/>
    </row>
    <row r="20136" spans="1:68" x14ac:dyDescent="0.25">
      <c r="A20136" s="1"/>
      <c r="B20136" s="2"/>
      <c r="BJ20136" s="3"/>
      <c r="BL20136" s="3"/>
      <c r="BN20136" s="3"/>
      <c r="BP20136" s="3"/>
    </row>
    <row r="20137" spans="1:68" x14ac:dyDescent="0.25">
      <c r="A20137" s="1"/>
      <c r="B20137" s="2"/>
      <c r="BJ20137" s="3"/>
      <c r="BL20137" s="3"/>
      <c r="BN20137" s="3"/>
      <c r="BP20137" s="3"/>
    </row>
    <row r="20138" spans="1:68" x14ac:dyDescent="0.25">
      <c r="A20138" s="1"/>
      <c r="B20138" s="2"/>
      <c r="BJ20138" s="3"/>
      <c r="BL20138" s="3"/>
      <c r="BN20138" s="3"/>
      <c r="BP20138" s="3"/>
    </row>
    <row r="20139" spans="1:68" x14ac:dyDescent="0.25">
      <c r="A20139" s="1"/>
      <c r="B20139" s="2"/>
      <c r="BJ20139" s="3"/>
      <c r="BL20139" s="3"/>
      <c r="BN20139" s="3"/>
      <c r="BP20139" s="3"/>
    </row>
    <row r="20140" spans="1:68" x14ac:dyDescent="0.25">
      <c r="A20140" s="1"/>
      <c r="B20140" s="2"/>
      <c r="BJ20140" s="3"/>
      <c r="BL20140" s="3"/>
      <c r="BN20140" s="3"/>
      <c r="BP20140" s="3"/>
    </row>
    <row r="20141" spans="1:68" x14ac:dyDescent="0.25">
      <c r="A20141" s="1"/>
      <c r="B20141" s="2"/>
      <c r="BJ20141" s="3"/>
      <c r="BL20141" s="3"/>
      <c r="BN20141" s="3"/>
      <c r="BP20141" s="3"/>
    </row>
    <row r="20142" spans="1:68" x14ac:dyDescent="0.25">
      <c r="A20142" s="1"/>
      <c r="B20142" s="2"/>
      <c r="BJ20142" s="3"/>
      <c r="BL20142" s="3"/>
      <c r="BN20142" s="3"/>
      <c r="BP20142" s="3"/>
    </row>
    <row r="20143" spans="1:68" x14ac:dyDescent="0.25">
      <c r="A20143" s="1"/>
      <c r="B20143" s="2"/>
      <c r="BJ20143" s="3"/>
      <c r="BL20143" s="3"/>
      <c r="BN20143" s="3"/>
      <c r="BP20143" s="3"/>
    </row>
    <row r="20144" spans="1:68" x14ac:dyDescent="0.25">
      <c r="A20144" s="1"/>
      <c r="B20144" s="2"/>
      <c r="BJ20144" s="3"/>
      <c r="BL20144" s="3"/>
      <c r="BN20144" s="3"/>
      <c r="BP20144" s="3"/>
    </row>
    <row r="20145" spans="1:68" x14ac:dyDescent="0.25">
      <c r="A20145" s="1"/>
      <c r="B20145" s="2"/>
      <c r="BJ20145" s="3"/>
      <c r="BL20145" s="3"/>
      <c r="BN20145" s="3"/>
      <c r="BP20145" s="3"/>
    </row>
    <row r="20146" spans="1:68" x14ac:dyDescent="0.25">
      <c r="A20146" s="1"/>
      <c r="B20146" s="2"/>
      <c r="BJ20146" s="3"/>
      <c r="BL20146" s="3"/>
      <c r="BN20146" s="3"/>
      <c r="BP20146" s="3"/>
    </row>
    <row r="20147" spans="1:68" x14ac:dyDescent="0.25">
      <c r="A20147" s="1"/>
      <c r="B20147" s="2"/>
      <c r="BJ20147" s="3"/>
      <c r="BL20147" s="3"/>
      <c r="BN20147" s="3"/>
      <c r="BP20147" s="3"/>
    </row>
    <row r="20148" spans="1:68" x14ac:dyDescent="0.25">
      <c r="A20148" s="1"/>
      <c r="B20148" s="2"/>
      <c r="BJ20148" s="3"/>
      <c r="BL20148" s="3"/>
      <c r="BN20148" s="3"/>
      <c r="BP20148" s="3"/>
    </row>
    <row r="20149" spans="1:68" x14ac:dyDescent="0.25">
      <c r="A20149" s="1"/>
      <c r="B20149" s="2"/>
      <c r="BJ20149" s="3"/>
      <c r="BL20149" s="3"/>
      <c r="BN20149" s="3"/>
      <c r="BP20149" s="3"/>
    </row>
    <row r="20150" spans="1:68" x14ac:dyDescent="0.25">
      <c r="A20150" s="1"/>
      <c r="B20150" s="2"/>
      <c r="BJ20150" s="3"/>
      <c r="BL20150" s="3"/>
      <c r="BN20150" s="3"/>
      <c r="BP20150" s="3"/>
    </row>
    <row r="20151" spans="1:68" x14ac:dyDescent="0.25">
      <c r="A20151" s="1"/>
      <c r="B20151" s="2"/>
      <c r="BJ20151" s="3"/>
      <c r="BL20151" s="3"/>
      <c r="BN20151" s="3"/>
      <c r="BP20151" s="3"/>
    </row>
    <row r="20152" spans="1:68" x14ac:dyDescent="0.25">
      <c r="A20152" s="1"/>
      <c r="B20152" s="2"/>
      <c r="BJ20152" s="3"/>
      <c r="BL20152" s="3"/>
      <c r="BN20152" s="3"/>
      <c r="BP20152" s="3"/>
    </row>
    <row r="20153" spans="1:68" x14ac:dyDescent="0.25">
      <c r="A20153" s="1"/>
      <c r="B20153" s="2"/>
      <c r="BJ20153" s="3"/>
      <c r="BL20153" s="3"/>
      <c r="BN20153" s="3"/>
      <c r="BP20153" s="3"/>
    </row>
    <row r="20154" spans="1:68" x14ac:dyDescent="0.25">
      <c r="A20154" s="1"/>
      <c r="B20154" s="2"/>
      <c r="BJ20154" s="3"/>
      <c r="BL20154" s="3"/>
      <c r="BN20154" s="3"/>
      <c r="BP20154" s="3"/>
    </row>
    <row r="20155" spans="1:68" x14ac:dyDescent="0.25">
      <c r="A20155" s="1"/>
      <c r="B20155" s="2"/>
      <c r="BJ20155" s="3"/>
      <c r="BL20155" s="3"/>
      <c r="BN20155" s="3"/>
      <c r="BP20155" s="3"/>
    </row>
    <row r="20156" spans="1:68" x14ac:dyDescent="0.25">
      <c r="A20156" s="1"/>
      <c r="B20156" s="2"/>
      <c r="BJ20156" s="3"/>
      <c r="BL20156" s="3"/>
      <c r="BN20156" s="3"/>
      <c r="BP20156" s="3"/>
    </row>
    <row r="20157" spans="1:68" x14ac:dyDescent="0.25">
      <c r="A20157" s="1"/>
      <c r="B20157" s="2"/>
      <c r="BJ20157" s="3"/>
      <c r="BL20157" s="3"/>
      <c r="BN20157" s="3"/>
      <c r="BP20157" s="3"/>
    </row>
    <row r="20158" spans="1:68" x14ac:dyDescent="0.25">
      <c r="A20158" s="1"/>
      <c r="B20158" s="2"/>
      <c r="BJ20158" s="3"/>
      <c r="BL20158" s="3"/>
      <c r="BN20158" s="3"/>
      <c r="BP20158" s="3"/>
    </row>
    <row r="20159" spans="1:68" x14ac:dyDescent="0.25">
      <c r="A20159" s="1"/>
      <c r="B20159" s="2"/>
      <c r="BJ20159" s="3"/>
      <c r="BL20159" s="3"/>
      <c r="BN20159" s="3"/>
      <c r="BP20159" s="3"/>
    </row>
    <row r="20160" spans="1:68" x14ac:dyDescent="0.25">
      <c r="A20160" s="1"/>
      <c r="B20160" s="2"/>
      <c r="BJ20160" s="3"/>
      <c r="BL20160" s="3"/>
      <c r="BN20160" s="3"/>
      <c r="BP20160" s="3"/>
    </row>
    <row r="20161" spans="1:68" x14ac:dyDescent="0.25">
      <c r="A20161" s="1"/>
      <c r="B20161" s="2"/>
      <c r="BJ20161" s="3"/>
      <c r="BL20161" s="3"/>
      <c r="BN20161" s="3"/>
      <c r="BP20161" s="3"/>
    </row>
    <row r="20162" spans="1:68" x14ac:dyDescent="0.25">
      <c r="A20162" s="1"/>
      <c r="B20162" s="2"/>
      <c r="BJ20162" s="3"/>
      <c r="BL20162" s="3"/>
      <c r="BN20162" s="3"/>
      <c r="BP20162" s="3"/>
    </row>
    <row r="20163" spans="1:68" x14ac:dyDescent="0.25">
      <c r="A20163" s="1"/>
      <c r="B20163" s="2"/>
      <c r="BJ20163" s="3"/>
      <c r="BL20163" s="3"/>
      <c r="BN20163" s="3"/>
      <c r="BP20163" s="3"/>
    </row>
    <row r="20164" spans="1:68" x14ac:dyDescent="0.25">
      <c r="A20164" s="1"/>
      <c r="B20164" s="2"/>
      <c r="BJ20164" s="3"/>
      <c r="BL20164" s="3"/>
      <c r="BN20164" s="3"/>
      <c r="BP20164" s="3"/>
    </row>
    <row r="20165" spans="1:68" x14ac:dyDescent="0.25">
      <c r="A20165" s="1"/>
      <c r="B20165" s="2"/>
      <c r="BJ20165" s="3"/>
      <c r="BL20165" s="3"/>
      <c r="BN20165" s="3"/>
      <c r="BP20165" s="3"/>
    </row>
    <row r="20166" spans="1:68" x14ac:dyDescent="0.25">
      <c r="A20166" s="1"/>
      <c r="B20166" s="2"/>
      <c r="BJ20166" s="3"/>
      <c r="BL20166" s="3"/>
      <c r="BN20166" s="3"/>
      <c r="BP20166" s="3"/>
    </row>
    <row r="20167" spans="1:68" x14ac:dyDescent="0.25">
      <c r="A20167" s="1"/>
      <c r="B20167" s="2"/>
      <c r="BJ20167" s="3"/>
      <c r="BL20167" s="3"/>
      <c r="BN20167" s="3"/>
      <c r="BP20167" s="3"/>
    </row>
    <row r="20168" spans="1:68" x14ac:dyDescent="0.25">
      <c r="A20168" s="1"/>
      <c r="B20168" s="2"/>
      <c r="BJ20168" s="3"/>
      <c r="BL20168" s="3"/>
      <c r="BN20168" s="3"/>
      <c r="BP20168" s="3"/>
    </row>
    <row r="20169" spans="1:68" x14ac:dyDescent="0.25">
      <c r="A20169" s="1"/>
      <c r="B20169" s="2"/>
      <c r="BJ20169" s="3"/>
      <c r="BL20169" s="3"/>
      <c r="BN20169" s="3"/>
      <c r="BP20169" s="3"/>
    </row>
    <row r="20170" spans="1:68" x14ac:dyDescent="0.25">
      <c r="A20170" s="1"/>
      <c r="B20170" s="2"/>
      <c r="BJ20170" s="3"/>
      <c r="BL20170" s="3"/>
      <c r="BN20170" s="3"/>
      <c r="BP20170" s="3"/>
    </row>
    <row r="20171" spans="1:68" x14ac:dyDescent="0.25">
      <c r="A20171" s="1"/>
      <c r="B20171" s="2"/>
      <c r="BJ20171" s="3"/>
      <c r="BL20171" s="3"/>
      <c r="BN20171" s="3"/>
      <c r="BP20171" s="3"/>
    </row>
    <row r="20172" spans="1:68" x14ac:dyDescent="0.25">
      <c r="A20172" s="1"/>
      <c r="B20172" s="2"/>
      <c r="BJ20172" s="3"/>
      <c r="BL20172" s="3"/>
      <c r="BN20172" s="3"/>
      <c r="BP20172" s="3"/>
    </row>
    <row r="20173" spans="1:68" x14ac:dyDescent="0.25">
      <c r="A20173" s="1"/>
      <c r="B20173" s="2"/>
      <c r="BJ20173" s="3"/>
      <c r="BL20173" s="3"/>
      <c r="BN20173" s="3"/>
      <c r="BP20173" s="3"/>
    </row>
    <row r="20174" spans="1:68" x14ac:dyDescent="0.25">
      <c r="A20174" s="1"/>
      <c r="B20174" s="2"/>
      <c r="BJ20174" s="3"/>
      <c r="BL20174" s="3"/>
      <c r="BN20174" s="3"/>
      <c r="BP20174" s="3"/>
    </row>
    <row r="20175" spans="1:68" x14ac:dyDescent="0.25">
      <c r="A20175" s="1"/>
      <c r="B20175" s="2"/>
      <c r="BJ20175" s="3"/>
      <c r="BL20175" s="3"/>
      <c r="BN20175" s="3"/>
      <c r="BP20175" s="3"/>
    </row>
    <row r="20176" spans="1:68" x14ac:dyDescent="0.25">
      <c r="A20176" s="1"/>
      <c r="B20176" s="2"/>
      <c r="BJ20176" s="3"/>
      <c r="BL20176" s="3"/>
      <c r="BN20176" s="3"/>
      <c r="BP20176" s="3"/>
    </row>
    <row r="20177" spans="1:68" x14ac:dyDescent="0.25">
      <c r="A20177" s="1"/>
      <c r="B20177" s="2"/>
      <c r="BJ20177" s="3"/>
      <c r="BL20177" s="3"/>
      <c r="BN20177" s="3"/>
      <c r="BP20177" s="3"/>
    </row>
    <row r="20178" spans="1:68" x14ac:dyDescent="0.25">
      <c r="A20178" s="1"/>
      <c r="B20178" s="2"/>
      <c r="BJ20178" s="3"/>
      <c r="BL20178" s="3"/>
      <c r="BN20178" s="3"/>
      <c r="BP20178" s="3"/>
    </row>
    <row r="20179" spans="1:68" x14ac:dyDescent="0.25">
      <c r="A20179" s="1"/>
      <c r="B20179" s="2"/>
      <c r="BJ20179" s="3"/>
      <c r="BL20179" s="3"/>
      <c r="BN20179" s="3"/>
      <c r="BP20179" s="3"/>
    </row>
    <row r="20180" spans="1:68" x14ac:dyDescent="0.25">
      <c r="A20180" s="1"/>
      <c r="B20180" s="2"/>
      <c r="BJ20180" s="3"/>
      <c r="BL20180" s="3"/>
      <c r="BN20180" s="3"/>
      <c r="BP20180" s="3"/>
    </row>
    <row r="20181" spans="1:68" x14ac:dyDescent="0.25">
      <c r="A20181" s="1"/>
      <c r="B20181" s="2"/>
      <c r="BJ20181" s="3"/>
      <c r="BL20181" s="3"/>
      <c r="BN20181" s="3"/>
      <c r="BP20181" s="3"/>
    </row>
    <row r="20182" spans="1:68" x14ac:dyDescent="0.25">
      <c r="A20182" s="1"/>
      <c r="B20182" s="2"/>
      <c r="BJ20182" s="3"/>
      <c r="BL20182" s="3"/>
      <c r="BN20182" s="3"/>
      <c r="BP20182" s="3"/>
    </row>
    <row r="20183" spans="1:68" x14ac:dyDescent="0.25">
      <c r="A20183" s="1"/>
      <c r="B20183" s="2"/>
      <c r="BJ20183" s="3"/>
      <c r="BL20183" s="3"/>
      <c r="BN20183" s="3"/>
      <c r="BP20183" s="3"/>
    </row>
    <row r="20184" spans="1:68" x14ac:dyDescent="0.25">
      <c r="A20184" s="1"/>
      <c r="B20184" s="2"/>
      <c r="BJ20184" s="3"/>
      <c r="BL20184" s="3"/>
      <c r="BN20184" s="3"/>
      <c r="BP20184" s="3"/>
    </row>
    <row r="20185" spans="1:68" x14ac:dyDescent="0.25">
      <c r="A20185" s="1"/>
      <c r="B20185" s="2"/>
      <c r="BJ20185" s="3"/>
      <c r="BL20185" s="3"/>
      <c r="BN20185" s="3"/>
      <c r="BP20185" s="3"/>
    </row>
    <row r="20186" spans="1:68" x14ac:dyDescent="0.25">
      <c r="A20186" s="1"/>
      <c r="B20186" s="2"/>
      <c r="BJ20186" s="3"/>
      <c r="BL20186" s="3"/>
      <c r="BN20186" s="3"/>
      <c r="BP20186" s="3"/>
    </row>
    <row r="20187" spans="1:68" x14ac:dyDescent="0.25">
      <c r="A20187" s="1"/>
      <c r="B20187" s="2"/>
      <c r="BJ20187" s="3"/>
      <c r="BL20187" s="3"/>
      <c r="BN20187" s="3"/>
      <c r="BP20187" s="3"/>
    </row>
    <row r="20188" spans="1:68" x14ac:dyDescent="0.25">
      <c r="A20188" s="1"/>
      <c r="B20188" s="2"/>
      <c r="BJ20188" s="3"/>
      <c r="BL20188" s="3"/>
      <c r="BN20188" s="3"/>
      <c r="BP20188" s="3"/>
    </row>
    <row r="20189" spans="1:68" x14ac:dyDescent="0.25">
      <c r="A20189" s="1"/>
      <c r="B20189" s="2"/>
      <c r="BJ20189" s="3"/>
      <c r="BL20189" s="3"/>
      <c r="BN20189" s="3"/>
      <c r="BP20189" s="3"/>
    </row>
    <row r="20190" spans="1:68" x14ac:dyDescent="0.25">
      <c r="A20190" s="1"/>
      <c r="B20190" s="2"/>
      <c r="BJ20190" s="3"/>
      <c r="BL20190" s="3"/>
      <c r="BN20190" s="3"/>
      <c r="BP20190" s="3"/>
    </row>
    <row r="20191" spans="1:68" x14ac:dyDescent="0.25">
      <c r="A20191" s="1"/>
      <c r="B20191" s="2"/>
      <c r="BJ20191" s="3"/>
      <c r="BL20191" s="3"/>
      <c r="BN20191" s="3"/>
      <c r="BP20191" s="3"/>
    </row>
    <row r="20192" spans="1:68" x14ac:dyDescent="0.25">
      <c r="A20192" s="1"/>
      <c r="B20192" s="2"/>
      <c r="BJ20192" s="3"/>
      <c r="BL20192" s="3"/>
      <c r="BN20192" s="3"/>
      <c r="BP20192" s="3"/>
    </row>
    <row r="20193" spans="1:68" x14ac:dyDescent="0.25">
      <c r="A20193" s="1"/>
      <c r="B20193" s="2"/>
      <c r="BJ20193" s="3"/>
      <c r="BL20193" s="3"/>
      <c r="BN20193" s="3"/>
      <c r="BP20193" s="3"/>
    </row>
    <row r="20194" spans="1:68" x14ac:dyDescent="0.25">
      <c r="A20194" s="1"/>
      <c r="B20194" s="2"/>
      <c r="BJ20194" s="3"/>
      <c r="BL20194" s="3"/>
      <c r="BN20194" s="3"/>
      <c r="BP20194" s="3"/>
    </row>
    <row r="20195" spans="1:68" x14ac:dyDescent="0.25">
      <c r="A20195" s="1"/>
      <c r="B20195" s="2"/>
      <c r="BJ20195" s="3"/>
      <c r="BL20195" s="3"/>
      <c r="BN20195" s="3"/>
      <c r="BP20195" s="3"/>
    </row>
    <row r="20196" spans="1:68" x14ac:dyDescent="0.25">
      <c r="A20196" s="1"/>
      <c r="B20196" s="2"/>
      <c r="BJ20196" s="3"/>
      <c r="BL20196" s="3"/>
      <c r="BN20196" s="3"/>
      <c r="BP20196" s="3"/>
    </row>
    <row r="20197" spans="1:68" x14ac:dyDescent="0.25">
      <c r="A20197" s="1"/>
      <c r="B20197" s="2"/>
      <c r="BJ20197" s="3"/>
      <c r="BL20197" s="3"/>
      <c r="BN20197" s="3"/>
      <c r="BP20197" s="3"/>
    </row>
    <row r="20198" spans="1:68" x14ac:dyDescent="0.25">
      <c r="A20198" s="1"/>
      <c r="B20198" s="2"/>
      <c r="BJ20198" s="3"/>
      <c r="BL20198" s="3"/>
      <c r="BN20198" s="3"/>
      <c r="BP20198" s="3"/>
    </row>
    <row r="20199" spans="1:68" x14ac:dyDescent="0.25">
      <c r="A20199" s="1"/>
      <c r="B20199" s="2"/>
      <c r="BJ20199" s="3"/>
      <c r="BL20199" s="3"/>
      <c r="BN20199" s="3"/>
      <c r="BP20199" s="3"/>
    </row>
    <row r="20200" spans="1:68" x14ac:dyDescent="0.25">
      <c r="A20200" s="1"/>
      <c r="B20200" s="2"/>
      <c r="BJ20200" s="3"/>
      <c r="BL20200" s="3"/>
      <c r="BN20200" s="3"/>
      <c r="BP20200" s="3"/>
    </row>
    <row r="20201" spans="1:68" x14ac:dyDescent="0.25">
      <c r="A20201" s="1"/>
      <c r="B20201" s="2"/>
      <c r="BJ20201" s="3"/>
      <c r="BL20201" s="3"/>
      <c r="BN20201" s="3"/>
      <c r="BP20201" s="3"/>
    </row>
    <row r="20202" spans="1:68" x14ac:dyDescent="0.25">
      <c r="A20202" s="1"/>
      <c r="B20202" s="2"/>
      <c r="BJ20202" s="3"/>
      <c r="BL20202" s="3"/>
      <c r="BN20202" s="3"/>
      <c r="BP20202" s="3"/>
    </row>
    <row r="20203" spans="1:68" x14ac:dyDescent="0.25">
      <c r="A20203" s="1"/>
      <c r="B20203" s="2"/>
      <c r="BJ20203" s="3"/>
      <c r="BL20203" s="3"/>
      <c r="BN20203" s="3"/>
      <c r="BP20203" s="3"/>
    </row>
    <row r="20204" spans="1:68" x14ac:dyDescent="0.25">
      <c r="A20204" s="1"/>
      <c r="B20204" s="2"/>
      <c r="BJ20204" s="3"/>
      <c r="BL20204" s="3"/>
      <c r="BN20204" s="3"/>
      <c r="BP20204" s="3"/>
    </row>
    <row r="20205" spans="1:68" x14ac:dyDescent="0.25">
      <c r="A20205" s="1"/>
      <c r="B20205" s="2"/>
      <c r="BJ20205" s="3"/>
      <c r="BL20205" s="3"/>
      <c r="BN20205" s="3"/>
      <c r="BP20205" s="3"/>
    </row>
    <row r="20206" spans="1:68" x14ac:dyDescent="0.25">
      <c r="A20206" s="1"/>
      <c r="B20206" s="2"/>
      <c r="BJ20206" s="3"/>
      <c r="BL20206" s="3"/>
      <c r="BN20206" s="3"/>
      <c r="BP20206" s="3"/>
    </row>
    <row r="20207" spans="1:68" x14ac:dyDescent="0.25">
      <c r="A20207" s="1"/>
      <c r="B20207" s="2"/>
      <c r="BJ20207" s="3"/>
      <c r="BL20207" s="3"/>
      <c r="BN20207" s="3"/>
      <c r="BP20207" s="3"/>
    </row>
    <row r="20208" spans="1:68" x14ac:dyDescent="0.25">
      <c r="A20208" s="1"/>
      <c r="B20208" s="2"/>
      <c r="BJ20208" s="3"/>
      <c r="BL20208" s="3"/>
      <c r="BN20208" s="3"/>
      <c r="BP20208" s="3"/>
    </row>
    <row r="20209" spans="1:68" x14ac:dyDescent="0.25">
      <c r="A20209" s="1"/>
      <c r="B20209" s="2"/>
      <c r="BJ20209" s="3"/>
      <c r="BL20209" s="3"/>
      <c r="BN20209" s="3"/>
      <c r="BP20209" s="3"/>
    </row>
    <row r="20210" spans="1:68" x14ac:dyDescent="0.25">
      <c r="A20210" s="1"/>
      <c r="B20210" s="2"/>
      <c r="BJ20210" s="3"/>
      <c r="BL20210" s="3"/>
      <c r="BN20210" s="3"/>
      <c r="BP20210" s="3"/>
    </row>
    <row r="20211" spans="1:68" x14ac:dyDescent="0.25">
      <c r="A20211" s="1"/>
      <c r="B20211" s="2"/>
      <c r="BJ20211" s="3"/>
      <c r="BL20211" s="3"/>
      <c r="BN20211" s="3"/>
      <c r="BP20211" s="3"/>
    </row>
    <row r="20212" spans="1:68" x14ac:dyDescent="0.25">
      <c r="A20212" s="1"/>
      <c r="B20212" s="2"/>
      <c r="BJ20212" s="3"/>
      <c r="BL20212" s="3"/>
      <c r="BN20212" s="3"/>
      <c r="BP20212" s="3"/>
    </row>
    <row r="20213" spans="1:68" x14ac:dyDescent="0.25">
      <c r="A20213" s="1"/>
      <c r="B20213" s="2"/>
      <c r="BJ20213" s="3"/>
      <c r="BL20213" s="3"/>
      <c r="BN20213" s="3"/>
      <c r="BP20213" s="3"/>
    </row>
    <row r="20214" spans="1:68" x14ac:dyDescent="0.25">
      <c r="A20214" s="1"/>
      <c r="B20214" s="2"/>
      <c r="BJ20214" s="3"/>
      <c r="BL20214" s="3"/>
      <c r="BN20214" s="3"/>
      <c r="BP20214" s="3"/>
    </row>
    <row r="20215" spans="1:68" x14ac:dyDescent="0.25">
      <c r="A20215" s="1"/>
      <c r="B20215" s="2"/>
      <c r="BJ20215" s="3"/>
      <c r="BL20215" s="3"/>
      <c r="BN20215" s="3"/>
      <c r="BP20215" s="3"/>
    </row>
    <row r="20216" spans="1:68" x14ac:dyDescent="0.25">
      <c r="A20216" s="1"/>
      <c r="B20216" s="2"/>
      <c r="BJ20216" s="3"/>
      <c r="BL20216" s="3"/>
      <c r="BN20216" s="3"/>
      <c r="BP20216" s="3"/>
    </row>
    <row r="20217" spans="1:68" x14ac:dyDescent="0.25">
      <c r="A20217" s="1"/>
      <c r="B20217" s="2"/>
      <c r="BJ20217" s="3"/>
      <c r="BL20217" s="3"/>
      <c r="BN20217" s="3"/>
      <c r="BP20217" s="3"/>
    </row>
    <row r="20218" spans="1:68" x14ac:dyDescent="0.25">
      <c r="A20218" s="1"/>
      <c r="B20218" s="2"/>
      <c r="BJ20218" s="3"/>
      <c r="BL20218" s="3"/>
      <c r="BN20218" s="3"/>
      <c r="BP20218" s="3"/>
    </row>
    <row r="20219" spans="1:68" x14ac:dyDescent="0.25">
      <c r="A20219" s="1"/>
      <c r="B20219" s="2"/>
      <c r="BJ20219" s="3"/>
      <c r="BL20219" s="3"/>
      <c r="BN20219" s="3"/>
      <c r="BP20219" s="3"/>
    </row>
    <row r="20220" spans="1:68" x14ac:dyDescent="0.25">
      <c r="A20220" s="1"/>
      <c r="B20220" s="2"/>
      <c r="BJ20220" s="3"/>
      <c r="BL20220" s="3"/>
      <c r="BN20220" s="3"/>
      <c r="BP20220" s="3"/>
    </row>
    <row r="20221" spans="1:68" x14ac:dyDescent="0.25">
      <c r="A20221" s="1"/>
      <c r="B20221" s="2"/>
      <c r="BJ20221" s="3"/>
      <c r="BL20221" s="3"/>
      <c r="BN20221" s="3"/>
      <c r="BP20221" s="3"/>
    </row>
    <row r="20222" spans="1:68" x14ac:dyDescent="0.25">
      <c r="A20222" s="1"/>
      <c r="B20222" s="2"/>
      <c r="BJ20222" s="3"/>
      <c r="BL20222" s="3"/>
      <c r="BN20222" s="3"/>
      <c r="BP20222" s="3"/>
    </row>
    <row r="20223" spans="1:68" x14ac:dyDescent="0.25">
      <c r="A20223" s="1"/>
      <c r="B20223" s="2"/>
      <c r="BJ20223" s="3"/>
      <c r="BL20223" s="3"/>
      <c r="BN20223" s="3"/>
      <c r="BP20223" s="3"/>
    </row>
    <row r="20224" spans="1:68" x14ac:dyDescent="0.25">
      <c r="A20224" s="1"/>
      <c r="B20224" s="2"/>
      <c r="BJ20224" s="3"/>
      <c r="BL20224" s="3"/>
      <c r="BN20224" s="3"/>
      <c r="BP20224" s="3"/>
    </row>
    <row r="20225" spans="1:68" x14ac:dyDescent="0.25">
      <c r="A20225" s="1"/>
      <c r="B20225" s="2"/>
      <c r="BJ20225" s="3"/>
      <c r="BL20225" s="3"/>
      <c r="BN20225" s="3"/>
      <c r="BP20225" s="3"/>
    </row>
    <row r="20226" spans="1:68" x14ac:dyDescent="0.25">
      <c r="A20226" s="1"/>
      <c r="B20226" s="2"/>
      <c r="BJ20226" s="3"/>
      <c r="BL20226" s="3"/>
      <c r="BN20226" s="3"/>
      <c r="BP20226" s="3"/>
    </row>
    <row r="20227" spans="1:68" x14ac:dyDescent="0.25">
      <c r="A20227" s="1"/>
      <c r="B20227" s="2"/>
      <c r="BJ20227" s="3"/>
      <c r="BL20227" s="3"/>
      <c r="BN20227" s="3"/>
      <c r="BP20227" s="3"/>
    </row>
    <row r="20228" spans="1:68" x14ac:dyDescent="0.25">
      <c r="A20228" s="1"/>
      <c r="B20228" s="2"/>
      <c r="BJ20228" s="3"/>
      <c r="BL20228" s="3"/>
      <c r="BN20228" s="3"/>
      <c r="BP20228" s="3"/>
    </row>
    <row r="20229" spans="1:68" x14ac:dyDescent="0.25">
      <c r="A20229" s="1"/>
      <c r="B20229" s="2"/>
      <c r="BJ20229" s="3"/>
      <c r="BL20229" s="3"/>
      <c r="BN20229" s="3"/>
      <c r="BP20229" s="3"/>
    </row>
    <row r="20230" spans="1:68" x14ac:dyDescent="0.25">
      <c r="A20230" s="1"/>
      <c r="B20230" s="2"/>
      <c r="BJ20230" s="3"/>
      <c r="BL20230" s="3"/>
      <c r="BN20230" s="3"/>
      <c r="BP20230" s="3"/>
    </row>
    <row r="20231" spans="1:68" x14ac:dyDescent="0.25">
      <c r="A20231" s="1"/>
      <c r="B20231" s="2"/>
      <c r="BJ20231" s="3"/>
      <c r="BL20231" s="3"/>
      <c r="BN20231" s="3"/>
      <c r="BP20231" s="3"/>
    </row>
    <row r="20232" spans="1:68" x14ac:dyDescent="0.25">
      <c r="A20232" s="1"/>
      <c r="B20232" s="2"/>
      <c r="BJ20232" s="3"/>
      <c r="BL20232" s="3"/>
      <c r="BN20232" s="3"/>
      <c r="BP20232" s="3"/>
    </row>
    <row r="20233" spans="1:68" x14ac:dyDescent="0.25">
      <c r="A20233" s="1"/>
      <c r="B20233" s="2"/>
      <c r="BJ20233" s="3"/>
      <c r="BL20233" s="3"/>
      <c r="BN20233" s="3"/>
      <c r="BP20233" s="3"/>
    </row>
    <row r="20234" spans="1:68" x14ac:dyDescent="0.25">
      <c r="A20234" s="1"/>
      <c r="B20234" s="2"/>
      <c r="BJ20234" s="3"/>
      <c r="BL20234" s="3"/>
      <c r="BN20234" s="3"/>
      <c r="BP20234" s="3"/>
    </row>
    <row r="20235" spans="1:68" x14ac:dyDescent="0.25">
      <c r="A20235" s="1"/>
      <c r="B20235" s="2"/>
      <c r="BJ20235" s="3"/>
      <c r="BL20235" s="3"/>
      <c r="BN20235" s="3"/>
      <c r="BP20235" s="3"/>
    </row>
    <row r="20236" spans="1:68" x14ac:dyDescent="0.25">
      <c r="A20236" s="1"/>
      <c r="B20236" s="2"/>
      <c r="BJ20236" s="3"/>
      <c r="BL20236" s="3"/>
      <c r="BN20236" s="3"/>
      <c r="BP20236" s="3"/>
    </row>
    <row r="20237" spans="1:68" x14ac:dyDescent="0.25">
      <c r="A20237" s="1"/>
      <c r="B20237" s="2"/>
      <c r="BJ20237" s="3"/>
      <c r="BL20237" s="3"/>
      <c r="BN20237" s="3"/>
      <c r="BP20237" s="3"/>
    </row>
    <row r="20238" spans="1:68" x14ac:dyDescent="0.25">
      <c r="A20238" s="1"/>
      <c r="B20238" s="2"/>
      <c r="BJ20238" s="3"/>
      <c r="BL20238" s="3"/>
      <c r="BN20238" s="3"/>
      <c r="BP20238" s="3"/>
    </row>
    <row r="20239" spans="1:68" x14ac:dyDescent="0.25">
      <c r="A20239" s="1"/>
      <c r="B20239" s="2"/>
      <c r="BJ20239" s="3"/>
      <c r="BL20239" s="3"/>
      <c r="BN20239" s="3"/>
      <c r="BP20239" s="3"/>
    </row>
    <row r="20240" spans="1:68" x14ac:dyDescent="0.25">
      <c r="A20240" s="1"/>
      <c r="B20240" s="2"/>
      <c r="BJ20240" s="3"/>
      <c r="BL20240" s="3"/>
      <c r="BN20240" s="3"/>
      <c r="BP20240" s="3"/>
    </row>
    <row r="20241" spans="1:68" x14ac:dyDescent="0.25">
      <c r="A20241" s="1"/>
      <c r="B20241" s="2"/>
      <c r="BJ20241" s="3"/>
      <c r="BL20241" s="3"/>
      <c r="BN20241" s="3"/>
      <c r="BP20241" s="3"/>
    </row>
    <row r="20242" spans="1:68" x14ac:dyDescent="0.25">
      <c r="A20242" s="1"/>
      <c r="B20242" s="2"/>
      <c r="BJ20242" s="3"/>
      <c r="BL20242" s="3"/>
      <c r="BN20242" s="3"/>
      <c r="BP20242" s="3"/>
    </row>
    <row r="20243" spans="1:68" x14ac:dyDescent="0.25">
      <c r="A20243" s="1"/>
      <c r="B20243" s="2"/>
      <c r="BJ20243" s="3"/>
      <c r="BL20243" s="3"/>
      <c r="BN20243" s="3"/>
      <c r="BP20243" s="3"/>
    </row>
    <row r="20244" spans="1:68" x14ac:dyDescent="0.25">
      <c r="A20244" s="1"/>
      <c r="B20244" s="2"/>
      <c r="BJ20244" s="3"/>
      <c r="BL20244" s="3"/>
      <c r="BN20244" s="3"/>
      <c r="BP20244" s="3"/>
    </row>
    <row r="20245" spans="1:68" x14ac:dyDescent="0.25">
      <c r="A20245" s="1"/>
      <c r="B20245" s="2"/>
      <c r="BJ20245" s="3"/>
      <c r="BL20245" s="3"/>
      <c r="BN20245" s="3"/>
      <c r="BP20245" s="3"/>
    </row>
    <row r="20246" spans="1:68" x14ac:dyDescent="0.25">
      <c r="A20246" s="1"/>
      <c r="B20246" s="2"/>
      <c r="BJ20246" s="3"/>
      <c r="BL20246" s="3"/>
      <c r="BN20246" s="3"/>
      <c r="BP20246" s="3"/>
    </row>
    <row r="20247" spans="1:68" x14ac:dyDescent="0.25">
      <c r="A20247" s="1"/>
      <c r="B20247" s="2"/>
      <c r="BJ20247" s="3"/>
      <c r="BL20247" s="3"/>
      <c r="BN20247" s="3"/>
      <c r="BP20247" s="3"/>
    </row>
    <row r="20248" spans="1:68" x14ac:dyDescent="0.25">
      <c r="A20248" s="1"/>
      <c r="B20248" s="2"/>
      <c r="BJ20248" s="3"/>
      <c r="BL20248" s="3"/>
      <c r="BN20248" s="3"/>
      <c r="BP20248" s="3"/>
    </row>
    <row r="20249" spans="1:68" x14ac:dyDescent="0.25">
      <c r="A20249" s="1"/>
      <c r="B20249" s="2"/>
      <c r="BJ20249" s="3"/>
      <c r="BL20249" s="3"/>
      <c r="BN20249" s="3"/>
      <c r="BP20249" s="3"/>
    </row>
    <row r="20250" spans="1:68" x14ac:dyDescent="0.25">
      <c r="A20250" s="1"/>
      <c r="B20250" s="2"/>
      <c r="BJ20250" s="3"/>
      <c r="BL20250" s="3"/>
      <c r="BN20250" s="3"/>
      <c r="BP20250" s="3"/>
    </row>
    <row r="20251" spans="1:68" x14ac:dyDescent="0.25">
      <c r="A20251" s="1"/>
      <c r="B20251" s="2"/>
      <c r="BJ20251" s="3"/>
      <c r="BL20251" s="3"/>
      <c r="BN20251" s="3"/>
      <c r="BP20251" s="3"/>
    </row>
    <row r="20252" spans="1:68" x14ac:dyDescent="0.25">
      <c r="A20252" s="1"/>
      <c r="B20252" s="2"/>
      <c r="BJ20252" s="3"/>
      <c r="BL20252" s="3"/>
      <c r="BN20252" s="3"/>
      <c r="BP20252" s="3"/>
    </row>
    <row r="20253" spans="1:68" x14ac:dyDescent="0.25">
      <c r="A20253" s="1"/>
      <c r="B20253" s="2"/>
      <c r="BJ20253" s="3"/>
      <c r="BL20253" s="3"/>
      <c r="BN20253" s="3"/>
      <c r="BP20253" s="3"/>
    </row>
    <row r="20254" spans="1:68" x14ac:dyDescent="0.25">
      <c r="A20254" s="1"/>
      <c r="B20254" s="2"/>
      <c r="BJ20254" s="3"/>
      <c r="BL20254" s="3"/>
      <c r="BN20254" s="3"/>
      <c r="BP20254" s="3"/>
    </row>
    <row r="20255" spans="1:68" x14ac:dyDescent="0.25">
      <c r="A20255" s="1"/>
      <c r="B20255" s="2"/>
      <c r="BJ20255" s="3"/>
      <c r="BL20255" s="3"/>
      <c r="BN20255" s="3"/>
      <c r="BP20255" s="3"/>
    </row>
    <row r="20256" spans="1:68" x14ac:dyDescent="0.25">
      <c r="A20256" s="1"/>
      <c r="B20256" s="2"/>
      <c r="BJ20256" s="3"/>
      <c r="BL20256" s="3"/>
      <c r="BN20256" s="3"/>
      <c r="BP20256" s="3"/>
    </row>
    <row r="20257" spans="1:68" x14ac:dyDescent="0.25">
      <c r="A20257" s="1"/>
      <c r="B20257" s="2"/>
      <c r="BJ20257" s="3"/>
      <c r="BL20257" s="3"/>
      <c r="BN20257" s="3"/>
      <c r="BP20257" s="3"/>
    </row>
    <row r="20258" spans="1:68" x14ac:dyDescent="0.25">
      <c r="A20258" s="1"/>
      <c r="B20258" s="2"/>
      <c r="BJ20258" s="3"/>
      <c r="BL20258" s="3"/>
      <c r="BN20258" s="3"/>
      <c r="BP20258" s="3"/>
    </row>
    <row r="20259" spans="1:68" x14ac:dyDescent="0.25">
      <c r="A20259" s="1"/>
      <c r="B20259" s="2"/>
      <c r="BJ20259" s="3"/>
      <c r="BL20259" s="3"/>
      <c r="BN20259" s="3"/>
      <c r="BP20259" s="3"/>
    </row>
    <row r="20260" spans="1:68" x14ac:dyDescent="0.25">
      <c r="A20260" s="1"/>
      <c r="B20260" s="2"/>
      <c r="BJ20260" s="3"/>
      <c r="BL20260" s="3"/>
      <c r="BN20260" s="3"/>
      <c r="BP20260" s="3"/>
    </row>
    <row r="20261" spans="1:68" x14ac:dyDescent="0.25">
      <c r="A20261" s="1"/>
      <c r="B20261" s="2"/>
      <c r="BJ20261" s="3"/>
      <c r="BL20261" s="3"/>
      <c r="BN20261" s="3"/>
      <c r="BP20261" s="3"/>
    </row>
    <row r="20262" spans="1:68" x14ac:dyDescent="0.25">
      <c r="A20262" s="1"/>
      <c r="B20262" s="2"/>
      <c r="BJ20262" s="3"/>
      <c r="BL20262" s="3"/>
      <c r="BN20262" s="3"/>
      <c r="BP20262" s="3"/>
    </row>
    <row r="20263" spans="1:68" x14ac:dyDescent="0.25">
      <c r="A20263" s="1"/>
      <c r="B20263" s="2"/>
      <c r="BJ20263" s="3"/>
      <c r="BL20263" s="3"/>
      <c r="BN20263" s="3"/>
      <c r="BP20263" s="3"/>
    </row>
    <row r="20264" spans="1:68" x14ac:dyDescent="0.25">
      <c r="A20264" s="1"/>
      <c r="B20264" s="2"/>
      <c r="BJ20264" s="3"/>
      <c r="BL20264" s="3"/>
      <c r="BN20264" s="3"/>
      <c r="BP20264" s="3"/>
    </row>
    <row r="20265" spans="1:68" x14ac:dyDescent="0.25">
      <c r="A20265" s="1"/>
      <c r="B20265" s="2"/>
      <c r="BJ20265" s="3"/>
      <c r="BL20265" s="3"/>
      <c r="BN20265" s="3"/>
      <c r="BP20265" s="3"/>
    </row>
    <row r="20266" spans="1:68" x14ac:dyDescent="0.25">
      <c r="A20266" s="1"/>
      <c r="B20266" s="2"/>
      <c r="BJ20266" s="3"/>
      <c r="BL20266" s="3"/>
      <c r="BN20266" s="3"/>
      <c r="BP20266" s="3"/>
    </row>
    <row r="20267" spans="1:68" x14ac:dyDescent="0.25">
      <c r="A20267" s="1"/>
      <c r="B20267" s="2"/>
      <c r="BJ20267" s="3"/>
      <c r="BL20267" s="3"/>
      <c r="BN20267" s="3"/>
      <c r="BP20267" s="3"/>
    </row>
    <row r="20268" spans="1:68" x14ac:dyDescent="0.25">
      <c r="A20268" s="1"/>
      <c r="B20268" s="2"/>
      <c r="BJ20268" s="3"/>
      <c r="BL20268" s="3"/>
      <c r="BN20268" s="3"/>
      <c r="BP20268" s="3"/>
    </row>
    <row r="20269" spans="1:68" x14ac:dyDescent="0.25">
      <c r="A20269" s="1"/>
      <c r="B20269" s="2"/>
      <c r="BJ20269" s="3"/>
      <c r="BL20269" s="3"/>
      <c r="BN20269" s="3"/>
      <c r="BP20269" s="3"/>
    </row>
    <row r="20270" spans="1:68" x14ac:dyDescent="0.25">
      <c r="A20270" s="1"/>
      <c r="B20270" s="2"/>
      <c r="BJ20270" s="3"/>
      <c r="BL20270" s="3"/>
      <c r="BN20270" s="3"/>
      <c r="BP20270" s="3"/>
    </row>
    <row r="20271" spans="1:68" x14ac:dyDescent="0.25">
      <c r="A20271" s="1"/>
      <c r="B20271" s="2"/>
      <c r="BJ20271" s="3"/>
      <c r="BL20271" s="3"/>
      <c r="BN20271" s="3"/>
      <c r="BP20271" s="3"/>
    </row>
    <row r="20272" spans="1:68" x14ac:dyDescent="0.25">
      <c r="A20272" s="1"/>
      <c r="B20272" s="2"/>
      <c r="BJ20272" s="3"/>
      <c r="BL20272" s="3"/>
      <c r="BN20272" s="3"/>
      <c r="BP20272" s="3"/>
    </row>
    <row r="20273" spans="1:68" x14ac:dyDescent="0.25">
      <c r="A20273" s="1"/>
      <c r="B20273" s="2"/>
      <c r="BJ20273" s="3"/>
      <c r="BL20273" s="3"/>
      <c r="BN20273" s="3"/>
      <c r="BP20273" s="3"/>
    </row>
    <row r="20274" spans="1:68" x14ac:dyDescent="0.25">
      <c r="A20274" s="1"/>
      <c r="B20274" s="2"/>
      <c r="BJ20274" s="3"/>
      <c r="BL20274" s="3"/>
      <c r="BN20274" s="3"/>
      <c r="BP20274" s="3"/>
    </row>
    <row r="20275" spans="1:68" x14ac:dyDescent="0.25">
      <c r="A20275" s="1"/>
      <c r="B20275" s="2"/>
      <c r="BJ20275" s="3"/>
      <c r="BL20275" s="3"/>
      <c r="BN20275" s="3"/>
      <c r="BP20275" s="3"/>
    </row>
    <row r="20276" spans="1:68" x14ac:dyDescent="0.25">
      <c r="A20276" s="1"/>
      <c r="B20276" s="2"/>
      <c r="BJ20276" s="3"/>
      <c r="BL20276" s="3"/>
      <c r="BN20276" s="3"/>
      <c r="BP20276" s="3"/>
    </row>
    <row r="20277" spans="1:68" x14ac:dyDescent="0.25">
      <c r="A20277" s="1"/>
      <c r="B20277" s="2"/>
      <c r="BJ20277" s="3"/>
      <c r="BL20277" s="3"/>
      <c r="BN20277" s="3"/>
      <c r="BP20277" s="3"/>
    </row>
    <row r="20278" spans="1:68" x14ac:dyDescent="0.25">
      <c r="A20278" s="1"/>
      <c r="B20278" s="2"/>
      <c r="BJ20278" s="3"/>
      <c r="BL20278" s="3"/>
      <c r="BN20278" s="3"/>
      <c r="BP20278" s="3"/>
    </row>
    <row r="20279" spans="1:68" x14ac:dyDescent="0.25">
      <c r="A20279" s="1"/>
      <c r="B20279" s="2"/>
      <c r="BJ20279" s="3"/>
      <c r="BL20279" s="3"/>
      <c r="BN20279" s="3"/>
      <c r="BP20279" s="3"/>
    </row>
    <row r="20280" spans="1:68" x14ac:dyDescent="0.25">
      <c r="A20280" s="1"/>
      <c r="B20280" s="2"/>
      <c r="BJ20280" s="3"/>
      <c r="BL20280" s="3"/>
      <c r="BN20280" s="3"/>
      <c r="BP20280" s="3"/>
    </row>
    <row r="20281" spans="1:68" x14ac:dyDescent="0.25">
      <c r="A20281" s="1"/>
      <c r="B20281" s="2"/>
      <c r="BJ20281" s="3"/>
      <c r="BL20281" s="3"/>
      <c r="BN20281" s="3"/>
      <c r="BP20281" s="3"/>
    </row>
    <row r="20282" spans="1:68" x14ac:dyDescent="0.25">
      <c r="A20282" s="1"/>
      <c r="B20282" s="2"/>
      <c r="BJ20282" s="3"/>
      <c r="BL20282" s="3"/>
      <c r="BN20282" s="3"/>
      <c r="BP20282" s="3"/>
    </row>
    <row r="20283" spans="1:68" x14ac:dyDescent="0.25">
      <c r="A20283" s="1"/>
      <c r="B20283" s="2"/>
      <c r="BJ20283" s="3"/>
      <c r="BL20283" s="3"/>
      <c r="BN20283" s="3"/>
      <c r="BP20283" s="3"/>
    </row>
    <row r="20284" spans="1:68" x14ac:dyDescent="0.25">
      <c r="A20284" s="1"/>
      <c r="B20284" s="2"/>
      <c r="BJ20284" s="3"/>
      <c r="BL20284" s="3"/>
      <c r="BN20284" s="3"/>
      <c r="BP20284" s="3"/>
    </row>
    <row r="20285" spans="1:68" x14ac:dyDescent="0.25">
      <c r="A20285" s="1"/>
      <c r="B20285" s="2"/>
      <c r="BJ20285" s="3"/>
      <c r="BL20285" s="3"/>
      <c r="BN20285" s="3"/>
      <c r="BP20285" s="3"/>
    </row>
    <row r="20286" spans="1:68" x14ac:dyDescent="0.25">
      <c r="A20286" s="1"/>
      <c r="B20286" s="2"/>
      <c r="BJ20286" s="3"/>
      <c r="BL20286" s="3"/>
      <c r="BN20286" s="3"/>
      <c r="BP20286" s="3"/>
    </row>
    <row r="20287" spans="1:68" x14ac:dyDescent="0.25">
      <c r="A20287" s="1"/>
      <c r="B20287" s="2"/>
      <c r="BJ20287" s="3"/>
      <c r="BL20287" s="3"/>
      <c r="BN20287" s="3"/>
      <c r="BP20287" s="3"/>
    </row>
    <row r="20288" spans="1:68" x14ac:dyDescent="0.25">
      <c r="A20288" s="1"/>
      <c r="B20288" s="2"/>
      <c r="BJ20288" s="3"/>
      <c r="BL20288" s="3"/>
      <c r="BN20288" s="3"/>
      <c r="BP20288" s="3"/>
    </row>
    <row r="20289" spans="1:68" x14ac:dyDescent="0.25">
      <c r="A20289" s="1"/>
      <c r="B20289" s="2"/>
      <c r="BJ20289" s="3"/>
      <c r="BL20289" s="3"/>
      <c r="BN20289" s="3"/>
      <c r="BP20289" s="3"/>
    </row>
    <row r="20290" spans="1:68" x14ac:dyDescent="0.25">
      <c r="A20290" s="1"/>
      <c r="B20290" s="2"/>
      <c r="BJ20290" s="3"/>
      <c r="BL20290" s="3"/>
      <c r="BN20290" s="3"/>
      <c r="BP20290" s="3"/>
    </row>
    <row r="20291" spans="1:68" x14ac:dyDescent="0.25">
      <c r="A20291" s="1"/>
      <c r="B20291" s="2"/>
      <c r="BJ20291" s="3"/>
      <c r="BL20291" s="3"/>
      <c r="BN20291" s="3"/>
      <c r="BP20291" s="3"/>
    </row>
    <row r="20292" spans="1:68" x14ac:dyDescent="0.25">
      <c r="A20292" s="1"/>
      <c r="B20292" s="2"/>
      <c r="BJ20292" s="3"/>
      <c r="BL20292" s="3"/>
      <c r="BN20292" s="3"/>
      <c r="BP20292" s="3"/>
    </row>
    <row r="20293" spans="1:68" x14ac:dyDescent="0.25">
      <c r="A20293" s="1"/>
      <c r="B20293" s="2"/>
      <c r="BJ20293" s="3"/>
      <c r="BL20293" s="3"/>
      <c r="BN20293" s="3"/>
      <c r="BP20293" s="3"/>
    </row>
    <row r="20294" spans="1:68" x14ac:dyDescent="0.25">
      <c r="A20294" s="1"/>
      <c r="B20294" s="2"/>
      <c r="BJ20294" s="3"/>
      <c r="BL20294" s="3"/>
      <c r="BN20294" s="3"/>
      <c r="BP20294" s="3"/>
    </row>
    <row r="20295" spans="1:68" x14ac:dyDescent="0.25">
      <c r="A20295" s="1"/>
      <c r="B20295" s="2"/>
      <c r="BJ20295" s="3"/>
      <c r="BL20295" s="3"/>
      <c r="BN20295" s="3"/>
      <c r="BP20295" s="3"/>
    </row>
    <row r="20296" spans="1:68" x14ac:dyDescent="0.25">
      <c r="A20296" s="1"/>
      <c r="B20296" s="2"/>
      <c r="BJ20296" s="3"/>
      <c r="BL20296" s="3"/>
      <c r="BN20296" s="3"/>
      <c r="BP20296" s="3"/>
    </row>
    <row r="20297" spans="1:68" x14ac:dyDescent="0.25">
      <c r="A20297" s="1"/>
      <c r="B20297" s="2"/>
      <c r="BJ20297" s="3"/>
      <c r="BL20297" s="3"/>
      <c r="BN20297" s="3"/>
      <c r="BP20297" s="3"/>
    </row>
    <row r="20298" spans="1:68" x14ac:dyDescent="0.25">
      <c r="A20298" s="1"/>
      <c r="B20298" s="2"/>
      <c r="BJ20298" s="3"/>
      <c r="BL20298" s="3"/>
      <c r="BN20298" s="3"/>
      <c r="BP20298" s="3"/>
    </row>
    <row r="20299" spans="1:68" x14ac:dyDescent="0.25">
      <c r="A20299" s="1"/>
      <c r="B20299" s="2"/>
      <c r="BJ20299" s="3"/>
      <c r="BL20299" s="3"/>
      <c r="BN20299" s="3"/>
      <c r="BP20299" s="3"/>
    </row>
    <row r="20300" spans="1:68" x14ac:dyDescent="0.25">
      <c r="A20300" s="1"/>
      <c r="B20300" s="2"/>
      <c r="BJ20300" s="3"/>
      <c r="BL20300" s="3"/>
      <c r="BN20300" s="3"/>
      <c r="BP20300" s="3"/>
    </row>
    <row r="20301" spans="1:68" x14ac:dyDescent="0.25">
      <c r="A20301" s="1"/>
      <c r="B20301" s="2"/>
      <c r="BJ20301" s="3"/>
      <c r="BL20301" s="3"/>
      <c r="BN20301" s="3"/>
      <c r="BP20301" s="3"/>
    </row>
    <row r="20302" spans="1:68" x14ac:dyDescent="0.25">
      <c r="A20302" s="1"/>
      <c r="B20302" s="2"/>
      <c r="BJ20302" s="3"/>
      <c r="BL20302" s="3"/>
      <c r="BN20302" s="3"/>
      <c r="BP20302" s="3"/>
    </row>
    <row r="20303" spans="1:68" x14ac:dyDescent="0.25">
      <c r="A20303" s="1"/>
      <c r="B20303" s="2"/>
      <c r="BJ20303" s="3"/>
      <c r="BL20303" s="3"/>
      <c r="BN20303" s="3"/>
      <c r="BP20303" s="3"/>
    </row>
    <row r="20304" spans="1:68" x14ac:dyDescent="0.25">
      <c r="A20304" s="1"/>
      <c r="B20304" s="2"/>
      <c r="BJ20304" s="3"/>
      <c r="BL20304" s="3"/>
      <c r="BN20304" s="3"/>
      <c r="BP20304" s="3"/>
    </row>
    <row r="20305" spans="1:68" x14ac:dyDescent="0.25">
      <c r="A20305" s="1"/>
      <c r="B20305" s="2"/>
      <c r="BJ20305" s="3"/>
      <c r="BL20305" s="3"/>
      <c r="BN20305" s="3"/>
      <c r="BP20305" s="3"/>
    </row>
    <row r="20306" spans="1:68" x14ac:dyDescent="0.25">
      <c r="A20306" s="1"/>
      <c r="B20306" s="2"/>
      <c r="BJ20306" s="3"/>
      <c r="BL20306" s="3"/>
      <c r="BN20306" s="3"/>
      <c r="BP20306" s="3"/>
    </row>
    <row r="20307" spans="1:68" x14ac:dyDescent="0.25">
      <c r="A20307" s="1"/>
      <c r="B20307" s="2"/>
      <c r="BJ20307" s="3"/>
      <c r="BL20307" s="3"/>
      <c r="BN20307" s="3"/>
      <c r="BP20307" s="3"/>
    </row>
    <row r="20308" spans="1:68" x14ac:dyDescent="0.25">
      <c r="A20308" s="1"/>
      <c r="B20308" s="2"/>
      <c r="BJ20308" s="3"/>
      <c r="BL20308" s="3"/>
      <c r="BN20308" s="3"/>
      <c r="BP20308" s="3"/>
    </row>
    <row r="20309" spans="1:68" x14ac:dyDescent="0.25">
      <c r="A20309" s="1"/>
      <c r="B20309" s="2"/>
      <c r="BJ20309" s="3"/>
      <c r="BL20309" s="3"/>
      <c r="BN20309" s="3"/>
      <c r="BP20309" s="3"/>
    </row>
    <row r="20310" spans="1:68" x14ac:dyDescent="0.25">
      <c r="A20310" s="1"/>
      <c r="B20310" s="2"/>
      <c r="BJ20310" s="3"/>
      <c r="BL20310" s="3"/>
      <c r="BN20310" s="3"/>
      <c r="BP20310" s="3"/>
    </row>
    <row r="20311" spans="1:68" x14ac:dyDescent="0.25">
      <c r="A20311" s="1"/>
      <c r="B20311" s="2"/>
      <c r="BJ20311" s="3"/>
      <c r="BL20311" s="3"/>
      <c r="BN20311" s="3"/>
      <c r="BP20311" s="3"/>
    </row>
    <row r="20312" spans="1:68" x14ac:dyDescent="0.25">
      <c r="A20312" s="1"/>
      <c r="B20312" s="2"/>
      <c r="BJ20312" s="3"/>
      <c r="BL20312" s="3"/>
      <c r="BN20312" s="3"/>
      <c r="BP20312" s="3"/>
    </row>
    <row r="20313" spans="1:68" x14ac:dyDescent="0.25">
      <c r="A20313" s="1"/>
      <c r="B20313" s="2"/>
      <c r="BJ20313" s="3"/>
      <c r="BL20313" s="3"/>
      <c r="BN20313" s="3"/>
      <c r="BP20313" s="3"/>
    </row>
    <row r="20314" spans="1:68" x14ac:dyDescent="0.25">
      <c r="A20314" s="1"/>
      <c r="B20314" s="2"/>
      <c r="BJ20314" s="3"/>
      <c r="BL20314" s="3"/>
      <c r="BN20314" s="3"/>
      <c r="BP20314" s="3"/>
    </row>
    <row r="20315" spans="1:68" x14ac:dyDescent="0.25">
      <c r="A20315" s="1"/>
      <c r="B20315" s="2"/>
      <c r="BJ20315" s="3"/>
      <c r="BL20315" s="3"/>
      <c r="BN20315" s="3"/>
      <c r="BP20315" s="3"/>
    </row>
    <row r="20316" spans="1:68" x14ac:dyDescent="0.25">
      <c r="A20316" s="1"/>
      <c r="B20316" s="2"/>
      <c r="BJ20316" s="3"/>
      <c r="BL20316" s="3"/>
      <c r="BN20316" s="3"/>
      <c r="BP20316" s="3"/>
    </row>
    <row r="20317" spans="1:68" x14ac:dyDescent="0.25">
      <c r="A20317" s="1"/>
      <c r="B20317" s="2"/>
      <c r="BJ20317" s="3"/>
      <c r="BL20317" s="3"/>
      <c r="BN20317" s="3"/>
      <c r="BP20317" s="3"/>
    </row>
    <row r="20318" spans="1:68" x14ac:dyDescent="0.25">
      <c r="A20318" s="1"/>
      <c r="B20318" s="2"/>
      <c r="BJ20318" s="3"/>
      <c r="BL20318" s="3"/>
      <c r="BN20318" s="3"/>
      <c r="BP20318" s="3"/>
    </row>
    <row r="20319" spans="1:68" x14ac:dyDescent="0.25">
      <c r="A20319" s="1"/>
      <c r="B20319" s="2"/>
      <c r="BJ20319" s="3"/>
      <c r="BL20319" s="3"/>
      <c r="BN20319" s="3"/>
      <c r="BP20319" s="3"/>
    </row>
    <row r="20320" spans="1:68" x14ac:dyDescent="0.25">
      <c r="A20320" s="1"/>
      <c r="B20320" s="2"/>
      <c r="BJ20320" s="3"/>
      <c r="BL20320" s="3"/>
      <c r="BN20320" s="3"/>
      <c r="BP20320" s="3"/>
    </row>
    <row r="20321" spans="1:68" x14ac:dyDescent="0.25">
      <c r="A20321" s="1"/>
      <c r="B20321" s="2"/>
      <c r="BJ20321" s="3"/>
      <c r="BL20321" s="3"/>
      <c r="BN20321" s="3"/>
      <c r="BP20321" s="3"/>
    </row>
    <row r="20322" spans="1:68" x14ac:dyDescent="0.25">
      <c r="A20322" s="1"/>
      <c r="B20322" s="2"/>
      <c r="BJ20322" s="3"/>
      <c r="BL20322" s="3"/>
      <c r="BN20322" s="3"/>
      <c r="BP20322" s="3"/>
    </row>
    <row r="20323" spans="1:68" x14ac:dyDescent="0.25">
      <c r="A20323" s="1"/>
      <c r="B20323" s="2"/>
      <c r="BJ20323" s="3"/>
      <c r="BL20323" s="3"/>
      <c r="BN20323" s="3"/>
      <c r="BP20323" s="3"/>
    </row>
    <row r="20324" spans="1:68" x14ac:dyDescent="0.25">
      <c r="A20324" s="1"/>
      <c r="B20324" s="2"/>
      <c r="BJ20324" s="3"/>
      <c r="BL20324" s="3"/>
      <c r="BN20324" s="3"/>
      <c r="BP20324" s="3"/>
    </row>
    <row r="20325" spans="1:68" x14ac:dyDescent="0.25">
      <c r="A20325" s="1"/>
      <c r="B20325" s="2"/>
      <c r="BJ20325" s="3"/>
      <c r="BL20325" s="3"/>
      <c r="BN20325" s="3"/>
      <c r="BP20325" s="3"/>
    </row>
    <row r="20326" spans="1:68" x14ac:dyDescent="0.25">
      <c r="A20326" s="1"/>
      <c r="B20326" s="2"/>
      <c r="BJ20326" s="3"/>
      <c r="BL20326" s="3"/>
      <c r="BN20326" s="3"/>
      <c r="BP20326" s="3"/>
    </row>
    <row r="20327" spans="1:68" x14ac:dyDescent="0.25">
      <c r="A20327" s="1"/>
      <c r="B20327" s="2"/>
      <c r="BJ20327" s="3"/>
      <c r="BL20327" s="3"/>
      <c r="BN20327" s="3"/>
      <c r="BP20327" s="3"/>
    </row>
    <row r="20328" spans="1:68" x14ac:dyDescent="0.25">
      <c r="A20328" s="1"/>
      <c r="B20328" s="2"/>
      <c r="BJ20328" s="3"/>
      <c r="BL20328" s="3"/>
      <c r="BN20328" s="3"/>
      <c r="BP20328" s="3"/>
    </row>
    <row r="20329" spans="1:68" x14ac:dyDescent="0.25">
      <c r="A20329" s="1"/>
      <c r="B20329" s="2"/>
      <c r="BJ20329" s="3"/>
      <c r="BL20329" s="3"/>
      <c r="BN20329" s="3"/>
      <c r="BP20329" s="3"/>
    </row>
    <row r="20330" spans="1:68" x14ac:dyDescent="0.25">
      <c r="A20330" s="1"/>
      <c r="B20330" s="2"/>
      <c r="BJ20330" s="3"/>
      <c r="BL20330" s="3"/>
      <c r="BN20330" s="3"/>
      <c r="BP20330" s="3"/>
    </row>
    <row r="20331" spans="1:68" x14ac:dyDescent="0.25">
      <c r="A20331" s="1"/>
      <c r="B20331" s="2"/>
      <c r="BJ20331" s="3"/>
      <c r="BL20331" s="3"/>
      <c r="BN20331" s="3"/>
      <c r="BP20331" s="3"/>
    </row>
    <row r="20332" spans="1:68" x14ac:dyDescent="0.25">
      <c r="A20332" s="1"/>
      <c r="B20332" s="2"/>
      <c r="BJ20332" s="3"/>
      <c r="BL20332" s="3"/>
      <c r="BN20332" s="3"/>
      <c r="BP20332" s="3"/>
    </row>
    <row r="20333" spans="1:68" x14ac:dyDescent="0.25">
      <c r="A20333" s="1"/>
      <c r="B20333" s="2"/>
      <c r="BJ20333" s="3"/>
      <c r="BL20333" s="3"/>
      <c r="BN20333" s="3"/>
      <c r="BP20333" s="3"/>
    </row>
    <row r="20334" spans="1:68" x14ac:dyDescent="0.25">
      <c r="A20334" s="1"/>
      <c r="B20334" s="2"/>
      <c r="BJ20334" s="3"/>
      <c r="BL20334" s="3"/>
      <c r="BN20334" s="3"/>
      <c r="BP20334" s="3"/>
    </row>
    <row r="20335" spans="1:68" x14ac:dyDescent="0.25">
      <c r="A20335" s="1"/>
      <c r="B20335" s="2"/>
      <c r="BJ20335" s="3"/>
      <c r="BL20335" s="3"/>
      <c r="BN20335" s="3"/>
      <c r="BP20335" s="3"/>
    </row>
    <row r="20336" spans="1:68" x14ac:dyDescent="0.25">
      <c r="A20336" s="1"/>
      <c r="B20336" s="2"/>
      <c r="BJ20336" s="3"/>
      <c r="BL20336" s="3"/>
      <c r="BN20336" s="3"/>
      <c r="BP20336" s="3"/>
    </row>
    <row r="20337" spans="1:68" x14ac:dyDescent="0.25">
      <c r="A20337" s="1"/>
      <c r="B20337" s="2"/>
      <c r="BJ20337" s="3"/>
      <c r="BL20337" s="3"/>
      <c r="BN20337" s="3"/>
      <c r="BP20337" s="3"/>
    </row>
    <row r="20338" spans="1:68" x14ac:dyDescent="0.25">
      <c r="A20338" s="1"/>
      <c r="B20338" s="2"/>
      <c r="BJ20338" s="3"/>
      <c r="BL20338" s="3"/>
      <c r="BN20338" s="3"/>
      <c r="BP20338" s="3"/>
    </row>
    <row r="20339" spans="1:68" x14ac:dyDescent="0.25">
      <c r="A20339" s="1"/>
      <c r="B20339" s="2"/>
      <c r="BJ20339" s="3"/>
      <c r="BL20339" s="3"/>
      <c r="BN20339" s="3"/>
      <c r="BP20339" s="3"/>
    </row>
    <row r="20340" spans="1:68" x14ac:dyDescent="0.25">
      <c r="A20340" s="1"/>
      <c r="B20340" s="2"/>
      <c r="BJ20340" s="3"/>
      <c r="BL20340" s="3"/>
      <c r="BN20340" s="3"/>
      <c r="BP20340" s="3"/>
    </row>
    <row r="20341" spans="1:68" x14ac:dyDescent="0.25">
      <c r="A20341" s="1"/>
      <c r="B20341" s="2"/>
      <c r="BJ20341" s="3"/>
      <c r="BL20341" s="3"/>
      <c r="BN20341" s="3"/>
      <c r="BP20341" s="3"/>
    </row>
    <row r="20342" spans="1:68" x14ac:dyDescent="0.25">
      <c r="A20342" s="1"/>
      <c r="B20342" s="2"/>
      <c r="BJ20342" s="3"/>
      <c r="BL20342" s="3"/>
      <c r="BN20342" s="3"/>
      <c r="BP20342" s="3"/>
    </row>
    <row r="20343" spans="1:68" x14ac:dyDescent="0.25">
      <c r="A20343" s="1"/>
      <c r="B20343" s="2"/>
      <c r="BJ20343" s="3"/>
      <c r="BL20343" s="3"/>
      <c r="BN20343" s="3"/>
      <c r="BP20343" s="3"/>
    </row>
    <row r="20344" spans="1:68" x14ac:dyDescent="0.25">
      <c r="A20344" s="1"/>
      <c r="B20344" s="2"/>
      <c r="BJ20344" s="3"/>
      <c r="BL20344" s="3"/>
      <c r="BN20344" s="3"/>
      <c r="BP20344" s="3"/>
    </row>
    <row r="20345" spans="1:68" x14ac:dyDescent="0.25">
      <c r="A20345" s="1"/>
      <c r="B20345" s="2"/>
      <c r="BJ20345" s="3"/>
      <c r="BL20345" s="3"/>
      <c r="BN20345" s="3"/>
      <c r="BP20345" s="3"/>
    </row>
    <row r="20346" spans="1:68" x14ac:dyDescent="0.25">
      <c r="A20346" s="1"/>
      <c r="B20346" s="2"/>
      <c r="BJ20346" s="3"/>
      <c r="BL20346" s="3"/>
      <c r="BN20346" s="3"/>
      <c r="BP20346" s="3"/>
    </row>
    <row r="20347" spans="1:68" x14ac:dyDescent="0.25">
      <c r="A20347" s="1"/>
      <c r="B20347" s="2"/>
      <c r="BJ20347" s="3"/>
      <c r="BL20347" s="3"/>
      <c r="BN20347" s="3"/>
      <c r="BP20347" s="3"/>
    </row>
    <row r="20348" spans="1:68" x14ac:dyDescent="0.25">
      <c r="A20348" s="1"/>
      <c r="B20348" s="2"/>
      <c r="BJ20348" s="3"/>
      <c r="BL20348" s="3"/>
      <c r="BN20348" s="3"/>
      <c r="BP20348" s="3"/>
    </row>
    <row r="20349" spans="1:68" x14ac:dyDescent="0.25">
      <c r="A20349" s="1"/>
      <c r="B20349" s="2"/>
      <c r="BJ20349" s="3"/>
      <c r="BL20349" s="3"/>
      <c r="BN20349" s="3"/>
      <c r="BP20349" s="3"/>
    </row>
    <row r="20350" spans="1:68" x14ac:dyDescent="0.25">
      <c r="A20350" s="1"/>
      <c r="B20350" s="2"/>
      <c r="BJ20350" s="3"/>
      <c r="BL20350" s="3"/>
      <c r="BN20350" s="3"/>
      <c r="BP20350" s="3"/>
    </row>
    <row r="20351" spans="1:68" x14ac:dyDescent="0.25">
      <c r="A20351" s="1"/>
      <c r="B20351" s="2"/>
      <c r="BJ20351" s="3"/>
      <c r="BL20351" s="3"/>
      <c r="BN20351" s="3"/>
      <c r="BP20351" s="3"/>
    </row>
    <row r="20352" spans="1:68" x14ac:dyDescent="0.25">
      <c r="A20352" s="1"/>
      <c r="B20352" s="2"/>
      <c r="BJ20352" s="3"/>
      <c r="BL20352" s="3"/>
      <c r="BN20352" s="3"/>
      <c r="BP20352" s="3"/>
    </row>
    <row r="20353" spans="1:68" x14ac:dyDescent="0.25">
      <c r="A20353" s="1"/>
      <c r="B20353" s="2"/>
      <c r="BJ20353" s="3"/>
      <c r="BL20353" s="3"/>
      <c r="BN20353" s="3"/>
      <c r="BP20353" s="3"/>
    </row>
    <row r="20354" spans="1:68" x14ac:dyDescent="0.25">
      <c r="A20354" s="1"/>
      <c r="B20354" s="2"/>
      <c r="BJ20354" s="3"/>
      <c r="BL20354" s="3"/>
      <c r="BN20354" s="3"/>
      <c r="BP20354" s="3"/>
    </row>
    <row r="20355" spans="1:68" x14ac:dyDescent="0.25">
      <c r="A20355" s="1"/>
      <c r="B20355" s="2"/>
      <c r="BJ20355" s="3"/>
      <c r="BL20355" s="3"/>
      <c r="BN20355" s="3"/>
      <c r="BP20355" s="3"/>
    </row>
    <row r="20356" spans="1:68" x14ac:dyDescent="0.25">
      <c r="A20356" s="1"/>
      <c r="B20356" s="2"/>
      <c r="BJ20356" s="3"/>
      <c r="BL20356" s="3"/>
      <c r="BN20356" s="3"/>
      <c r="BP20356" s="3"/>
    </row>
    <row r="20357" spans="1:68" x14ac:dyDescent="0.25">
      <c r="A20357" s="1"/>
      <c r="B20357" s="2"/>
      <c r="BJ20357" s="3"/>
      <c r="BL20357" s="3"/>
      <c r="BN20357" s="3"/>
      <c r="BP20357" s="3"/>
    </row>
    <row r="20358" spans="1:68" x14ac:dyDescent="0.25">
      <c r="A20358" s="1"/>
      <c r="B20358" s="2"/>
      <c r="BJ20358" s="3"/>
      <c r="BL20358" s="3"/>
      <c r="BN20358" s="3"/>
      <c r="BP20358" s="3"/>
    </row>
    <row r="20359" spans="1:68" x14ac:dyDescent="0.25">
      <c r="A20359" s="1"/>
      <c r="B20359" s="2"/>
      <c r="BJ20359" s="3"/>
      <c r="BL20359" s="3"/>
      <c r="BN20359" s="3"/>
      <c r="BP20359" s="3"/>
    </row>
    <row r="20360" spans="1:68" x14ac:dyDescent="0.25">
      <c r="A20360" s="1"/>
      <c r="B20360" s="2"/>
      <c r="BJ20360" s="3"/>
      <c r="BL20360" s="3"/>
      <c r="BN20360" s="3"/>
      <c r="BP20360" s="3"/>
    </row>
    <row r="20361" spans="1:68" x14ac:dyDescent="0.25">
      <c r="A20361" s="1"/>
      <c r="B20361" s="2"/>
      <c r="BJ20361" s="3"/>
      <c r="BL20361" s="3"/>
      <c r="BN20361" s="3"/>
      <c r="BP20361" s="3"/>
    </row>
    <row r="20362" spans="1:68" x14ac:dyDescent="0.25">
      <c r="A20362" s="1"/>
      <c r="B20362" s="2"/>
      <c r="BJ20362" s="3"/>
      <c r="BL20362" s="3"/>
      <c r="BN20362" s="3"/>
      <c r="BP20362" s="3"/>
    </row>
    <row r="20363" spans="1:68" x14ac:dyDescent="0.25">
      <c r="A20363" s="1"/>
      <c r="B20363" s="2"/>
      <c r="BJ20363" s="3"/>
      <c r="BL20363" s="3"/>
      <c r="BN20363" s="3"/>
      <c r="BP20363" s="3"/>
    </row>
    <row r="20364" spans="1:68" x14ac:dyDescent="0.25">
      <c r="A20364" s="1"/>
      <c r="B20364" s="2"/>
      <c r="BJ20364" s="3"/>
      <c r="BL20364" s="3"/>
      <c r="BN20364" s="3"/>
      <c r="BP20364" s="3"/>
    </row>
    <row r="20365" spans="1:68" x14ac:dyDescent="0.25">
      <c r="A20365" s="1"/>
      <c r="B20365" s="2"/>
      <c r="BJ20365" s="3"/>
      <c r="BL20365" s="3"/>
      <c r="BN20365" s="3"/>
      <c r="BP20365" s="3"/>
    </row>
    <row r="20366" spans="1:68" x14ac:dyDescent="0.25">
      <c r="A20366" s="1"/>
      <c r="B20366" s="2"/>
      <c r="BJ20366" s="3"/>
      <c r="BL20366" s="3"/>
      <c r="BN20366" s="3"/>
      <c r="BP20366" s="3"/>
    </row>
    <row r="20367" spans="1:68" x14ac:dyDescent="0.25">
      <c r="A20367" s="1"/>
      <c r="B20367" s="2"/>
      <c r="BJ20367" s="3"/>
      <c r="BL20367" s="3"/>
      <c r="BN20367" s="3"/>
      <c r="BP20367" s="3"/>
    </row>
    <row r="20368" spans="1:68" x14ac:dyDescent="0.25">
      <c r="A20368" s="1"/>
      <c r="B20368" s="2"/>
      <c r="BJ20368" s="3"/>
      <c r="BL20368" s="3"/>
      <c r="BN20368" s="3"/>
      <c r="BP20368" s="3"/>
    </row>
    <row r="20369" spans="1:68" x14ac:dyDescent="0.25">
      <c r="A20369" s="1"/>
      <c r="B20369" s="2"/>
      <c r="BJ20369" s="3"/>
      <c r="BL20369" s="3"/>
      <c r="BN20369" s="3"/>
      <c r="BP20369" s="3"/>
    </row>
    <row r="20370" spans="1:68" x14ac:dyDescent="0.25">
      <c r="A20370" s="1"/>
      <c r="B20370" s="2"/>
      <c r="BJ20370" s="3"/>
      <c r="BL20370" s="3"/>
      <c r="BN20370" s="3"/>
      <c r="BP20370" s="3"/>
    </row>
    <row r="20371" spans="1:68" x14ac:dyDescent="0.25">
      <c r="A20371" s="1"/>
      <c r="B20371" s="2"/>
      <c r="BJ20371" s="3"/>
      <c r="BL20371" s="3"/>
      <c r="BN20371" s="3"/>
      <c r="BP20371" s="3"/>
    </row>
    <row r="20372" spans="1:68" x14ac:dyDescent="0.25">
      <c r="A20372" s="1"/>
      <c r="B20372" s="2"/>
      <c r="BJ20372" s="3"/>
      <c r="BL20372" s="3"/>
      <c r="BN20372" s="3"/>
      <c r="BP20372" s="3"/>
    </row>
    <row r="20373" spans="1:68" x14ac:dyDescent="0.25">
      <c r="A20373" s="1"/>
      <c r="B20373" s="2"/>
      <c r="BJ20373" s="3"/>
      <c r="BL20373" s="3"/>
      <c r="BN20373" s="3"/>
      <c r="BP20373" s="3"/>
    </row>
    <row r="20374" spans="1:68" x14ac:dyDescent="0.25">
      <c r="A20374" s="1"/>
      <c r="B20374" s="2"/>
      <c r="BJ20374" s="3"/>
      <c r="BL20374" s="3"/>
      <c r="BN20374" s="3"/>
      <c r="BP20374" s="3"/>
    </row>
    <row r="20375" spans="1:68" x14ac:dyDescent="0.25">
      <c r="A20375" s="1"/>
      <c r="B20375" s="2"/>
      <c r="BJ20375" s="3"/>
      <c r="BL20375" s="3"/>
      <c r="BN20375" s="3"/>
      <c r="BP20375" s="3"/>
    </row>
    <row r="20376" spans="1:68" x14ac:dyDescent="0.25">
      <c r="A20376" s="1"/>
      <c r="B20376" s="2"/>
      <c r="BJ20376" s="3"/>
      <c r="BL20376" s="3"/>
      <c r="BN20376" s="3"/>
      <c r="BP20376" s="3"/>
    </row>
    <row r="20377" spans="1:68" x14ac:dyDescent="0.25">
      <c r="A20377" s="1"/>
      <c r="B20377" s="2"/>
      <c r="BJ20377" s="3"/>
      <c r="BL20377" s="3"/>
      <c r="BN20377" s="3"/>
      <c r="BP20377" s="3"/>
    </row>
    <row r="20378" spans="1:68" x14ac:dyDescent="0.25">
      <c r="A20378" s="1"/>
      <c r="B20378" s="2"/>
      <c r="BJ20378" s="3"/>
      <c r="BL20378" s="3"/>
      <c r="BN20378" s="3"/>
      <c r="BP20378" s="3"/>
    </row>
    <row r="20379" spans="1:68" x14ac:dyDescent="0.25">
      <c r="A20379" s="1"/>
      <c r="B20379" s="2"/>
      <c r="BJ20379" s="3"/>
      <c r="BL20379" s="3"/>
      <c r="BN20379" s="3"/>
      <c r="BP20379" s="3"/>
    </row>
    <row r="20380" spans="1:68" x14ac:dyDescent="0.25">
      <c r="A20380" s="1"/>
      <c r="B20380" s="2"/>
      <c r="BJ20380" s="3"/>
      <c r="BL20380" s="3"/>
      <c r="BN20380" s="3"/>
      <c r="BP20380" s="3"/>
    </row>
    <row r="20381" spans="1:68" x14ac:dyDescent="0.25">
      <c r="A20381" s="1"/>
      <c r="B20381" s="2"/>
      <c r="BJ20381" s="3"/>
      <c r="BL20381" s="3"/>
      <c r="BN20381" s="3"/>
      <c r="BP20381" s="3"/>
    </row>
    <row r="20382" spans="1:68" x14ac:dyDescent="0.25">
      <c r="A20382" s="1"/>
      <c r="B20382" s="2"/>
      <c r="BJ20382" s="3"/>
      <c r="BL20382" s="3"/>
      <c r="BN20382" s="3"/>
      <c r="BP20382" s="3"/>
    </row>
    <row r="20383" spans="1:68" x14ac:dyDescent="0.25">
      <c r="A20383" s="1"/>
      <c r="B20383" s="2"/>
      <c r="BJ20383" s="3"/>
      <c r="BL20383" s="3"/>
      <c r="BN20383" s="3"/>
      <c r="BP20383" s="3"/>
    </row>
    <row r="20384" spans="1:68" x14ac:dyDescent="0.25">
      <c r="A20384" s="1"/>
      <c r="B20384" s="2"/>
      <c r="BJ20384" s="3"/>
      <c r="BL20384" s="3"/>
      <c r="BN20384" s="3"/>
      <c r="BP20384" s="3"/>
    </row>
    <row r="20385" spans="1:68" x14ac:dyDescent="0.25">
      <c r="A20385" s="1"/>
      <c r="B20385" s="2"/>
      <c r="BJ20385" s="3"/>
      <c r="BL20385" s="3"/>
      <c r="BN20385" s="3"/>
      <c r="BP20385" s="3"/>
    </row>
    <row r="20386" spans="1:68" x14ac:dyDescent="0.25">
      <c r="A20386" s="1"/>
      <c r="B20386" s="2"/>
      <c r="BJ20386" s="3"/>
      <c r="BL20386" s="3"/>
      <c r="BN20386" s="3"/>
      <c r="BP20386" s="3"/>
    </row>
    <row r="20387" spans="1:68" x14ac:dyDescent="0.25">
      <c r="A20387" s="1"/>
      <c r="B20387" s="2"/>
      <c r="BJ20387" s="3"/>
      <c r="BL20387" s="3"/>
      <c r="BN20387" s="3"/>
      <c r="BP20387" s="3"/>
    </row>
    <row r="20388" spans="1:68" x14ac:dyDescent="0.25">
      <c r="A20388" s="1"/>
      <c r="B20388" s="2"/>
      <c r="BJ20388" s="3"/>
      <c r="BL20388" s="3"/>
      <c r="BN20388" s="3"/>
      <c r="BP20388" s="3"/>
    </row>
    <row r="20389" spans="1:68" x14ac:dyDescent="0.25">
      <c r="A20389" s="1"/>
      <c r="B20389" s="2"/>
      <c r="BJ20389" s="3"/>
      <c r="BL20389" s="3"/>
      <c r="BN20389" s="3"/>
      <c r="BP20389" s="3"/>
    </row>
    <row r="20390" spans="1:68" x14ac:dyDescent="0.25">
      <c r="A20390" s="1"/>
      <c r="B20390" s="2"/>
      <c r="BJ20390" s="3"/>
      <c r="BL20390" s="3"/>
      <c r="BN20390" s="3"/>
      <c r="BP20390" s="3"/>
    </row>
    <row r="20391" spans="1:68" x14ac:dyDescent="0.25">
      <c r="A20391" s="1"/>
      <c r="B20391" s="2"/>
      <c r="BJ20391" s="3"/>
      <c r="BL20391" s="3"/>
      <c r="BN20391" s="3"/>
      <c r="BP20391" s="3"/>
    </row>
    <row r="20392" spans="1:68" x14ac:dyDescent="0.25">
      <c r="A20392" s="1"/>
      <c r="B20392" s="2"/>
      <c r="BJ20392" s="3"/>
      <c r="BL20392" s="3"/>
      <c r="BN20392" s="3"/>
      <c r="BP20392" s="3"/>
    </row>
    <row r="20393" spans="1:68" x14ac:dyDescent="0.25">
      <c r="A20393" s="1"/>
      <c r="B20393" s="2"/>
      <c r="BJ20393" s="3"/>
      <c r="BL20393" s="3"/>
      <c r="BN20393" s="3"/>
      <c r="BP20393" s="3"/>
    </row>
    <row r="20394" spans="1:68" x14ac:dyDescent="0.25">
      <c r="A20394" s="1"/>
      <c r="B20394" s="2"/>
      <c r="BJ20394" s="3"/>
      <c r="BL20394" s="3"/>
      <c r="BN20394" s="3"/>
      <c r="BP20394" s="3"/>
    </row>
    <row r="20395" spans="1:68" x14ac:dyDescent="0.25">
      <c r="A20395" s="1"/>
      <c r="B20395" s="2"/>
      <c r="BJ20395" s="3"/>
      <c r="BL20395" s="3"/>
      <c r="BN20395" s="3"/>
      <c r="BP20395" s="3"/>
    </row>
    <row r="20396" spans="1:68" x14ac:dyDescent="0.25">
      <c r="A20396" s="1"/>
      <c r="B20396" s="2"/>
      <c r="BJ20396" s="3"/>
      <c r="BL20396" s="3"/>
      <c r="BN20396" s="3"/>
      <c r="BP20396" s="3"/>
    </row>
    <row r="20397" spans="1:68" x14ac:dyDescent="0.25">
      <c r="A20397" s="1"/>
      <c r="B20397" s="2"/>
      <c r="BJ20397" s="3"/>
      <c r="BL20397" s="3"/>
      <c r="BN20397" s="3"/>
      <c r="BP20397" s="3"/>
    </row>
    <row r="20398" spans="1:68" x14ac:dyDescent="0.25">
      <c r="A20398" s="1"/>
      <c r="B20398" s="2"/>
      <c r="BJ20398" s="3"/>
      <c r="BL20398" s="3"/>
      <c r="BN20398" s="3"/>
      <c r="BP20398" s="3"/>
    </row>
    <row r="20399" spans="1:68" x14ac:dyDescent="0.25">
      <c r="A20399" s="1"/>
      <c r="B20399" s="2"/>
      <c r="BJ20399" s="3"/>
      <c r="BL20399" s="3"/>
      <c r="BN20399" s="3"/>
      <c r="BP20399" s="3"/>
    </row>
    <row r="20400" spans="1:68" x14ac:dyDescent="0.25">
      <c r="A20400" s="1"/>
      <c r="B20400" s="2"/>
      <c r="BJ20400" s="3"/>
      <c r="BL20400" s="3"/>
      <c r="BN20400" s="3"/>
      <c r="BP20400" s="3"/>
    </row>
    <row r="20401" spans="1:68" x14ac:dyDescent="0.25">
      <c r="A20401" s="1"/>
      <c r="B20401" s="2"/>
      <c r="BJ20401" s="3"/>
      <c r="BL20401" s="3"/>
      <c r="BN20401" s="3"/>
      <c r="BP20401" s="3"/>
    </row>
    <row r="20402" spans="1:68" x14ac:dyDescent="0.25">
      <c r="A20402" s="1"/>
      <c r="B20402" s="2"/>
      <c r="BJ20402" s="3"/>
      <c r="BL20402" s="3"/>
      <c r="BN20402" s="3"/>
      <c r="BP20402" s="3"/>
    </row>
    <row r="20403" spans="1:68" x14ac:dyDescent="0.25">
      <c r="A20403" s="1"/>
      <c r="B20403" s="2"/>
      <c r="BJ20403" s="3"/>
      <c r="BL20403" s="3"/>
      <c r="BN20403" s="3"/>
      <c r="BP20403" s="3"/>
    </row>
    <row r="20404" spans="1:68" x14ac:dyDescent="0.25">
      <c r="A20404" s="1"/>
      <c r="B20404" s="2"/>
      <c r="BJ20404" s="3"/>
      <c r="BL20404" s="3"/>
      <c r="BN20404" s="3"/>
      <c r="BP20404" s="3"/>
    </row>
    <row r="20405" spans="1:68" x14ac:dyDescent="0.25">
      <c r="A20405" s="1"/>
      <c r="B20405" s="2"/>
      <c r="BJ20405" s="3"/>
      <c r="BL20405" s="3"/>
      <c r="BN20405" s="3"/>
      <c r="BP20405" s="3"/>
    </row>
    <row r="20406" spans="1:68" x14ac:dyDescent="0.25">
      <c r="A20406" s="1"/>
      <c r="B20406" s="2"/>
      <c r="BJ20406" s="3"/>
      <c r="BL20406" s="3"/>
      <c r="BN20406" s="3"/>
      <c r="BP20406" s="3"/>
    </row>
    <row r="20407" spans="1:68" x14ac:dyDescent="0.25">
      <c r="A20407" s="1"/>
      <c r="B20407" s="2"/>
      <c r="BJ20407" s="3"/>
      <c r="BL20407" s="3"/>
      <c r="BN20407" s="3"/>
      <c r="BP20407" s="3"/>
    </row>
    <row r="20408" spans="1:68" x14ac:dyDescent="0.25">
      <c r="A20408" s="1"/>
      <c r="B20408" s="2"/>
      <c r="BJ20408" s="3"/>
      <c r="BL20408" s="3"/>
      <c r="BN20408" s="3"/>
      <c r="BP20408" s="3"/>
    </row>
    <row r="20409" spans="1:68" x14ac:dyDescent="0.25">
      <c r="A20409" s="1"/>
      <c r="B20409" s="2"/>
      <c r="BJ20409" s="3"/>
      <c r="BL20409" s="3"/>
      <c r="BN20409" s="3"/>
      <c r="BP20409" s="3"/>
    </row>
    <row r="20410" spans="1:68" x14ac:dyDescent="0.25">
      <c r="A20410" s="1"/>
      <c r="B20410" s="2"/>
      <c r="BJ20410" s="3"/>
      <c r="BL20410" s="3"/>
      <c r="BN20410" s="3"/>
      <c r="BP20410" s="3"/>
    </row>
    <row r="20411" spans="1:68" x14ac:dyDescent="0.25">
      <c r="A20411" s="1"/>
      <c r="B20411" s="2"/>
      <c r="BJ20411" s="3"/>
      <c r="BL20411" s="3"/>
      <c r="BN20411" s="3"/>
      <c r="BP20411" s="3"/>
    </row>
    <row r="20412" spans="1:68" x14ac:dyDescent="0.25">
      <c r="A20412" s="1"/>
      <c r="B20412" s="2"/>
      <c r="BJ20412" s="3"/>
      <c r="BL20412" s="3"/>
      <c r="BN20412" s="3"/>
      <c r="BP20412" s="3"/>
    </row>
    <row r="20413" spans="1:68" x14ac:dyDescent="0.25">
      <c r="A20413" s="1"/>
      <c r="B20413" s="2"/>
      <c r="BJ20413" s="3"/>
      <c r="BL20413" s="3"/>
      <c r="BN20413" s="3"/>
      <c r="BP20413" s="3"/>
    </row>
    <row r="20414" spans="1:68" x14ac:dyDescent="0.25">
      <c r="A20414" s="1"/>
      <c r="B20414" s="2"/>
      <c r="BJ20414" s="3"/>
      <c r="BL20414" s="3"/>
      <c r="BN20414" s="3"/>
      <c r="BP20414" s="3"/>
    </row>
    <row r="20415" spans="1:68" x14ac:dyDescent="0.25">
      <c r="A20415" s="1"/>
      <c r="B20415" s="2"/>
      <c r="BJ20415" s="3"/>
      <c r="BL20415" s="3"/>
      <c r="BN20415" s="3"/>
      <c r="BP20415" s="3"/>
    </row>
    <row r="20416" spans="1:68" x14ac:dyDescent="0.25">
      <c r="A20416" s="1"/>
      <c r="B20416" s="2"/>
      <c r="BJ20416" s="3"/>
      <c r="BL20416" s="3"/>
      <c r="BN20416" s="3"/>
      <c r="BP20416" s="3"/>
    </row>
    <row r="20417" spans="1:68" x14ac:dyDescent="0.25">
      <c r="A20417" s="1"/>
      <c r="B20417" s="2"/>
      <c r="BJ20417" s="3"/>
      <c r="BL20417" s="3"/>
      <c r="BN20417" s="3"/>
      <c r="BP20417" s="3"/>
    </row>
    <row r="20418" spans="1:68" x14ac:dyDescent="0.25">
      <c r="A20418" s="1"/>
      <c r="B20418" s="2"/>
      <c r="BJ20418" s="3"/>
      <c r="BL20418" s="3"/>
      <c r="BN20418" s="3"/>
      <c r="BP20418" s="3"/>
    </row>
    <row r="20419" spans="1:68" x14ac:dyDescent="0.25">
      <c r="A20419" s="1"/>
      <c r="B20419" s="2"/>
      <c r="BJ20419" s="3"/>
      <c r="BL20419" s="3"/>
      <c r="BN20419" s="3"/>
      <c r="BP20419" s="3"/>
    </row>
    <row r="20420" spans="1:68" x14ac:dyDescent="0.25">
      <c r="A20420" s="1"/>
      <c r="B20420" s="2"/>
      <c r="BJ20420" s="3"/>
      <c r="BL20420" s="3"/>
      <c r="BN20420" s="3"/>
      <c r="BP20420" s="3"/>
    </row>
    <row r="20421" spans="1:68" x14ac:dyDescent="0.25">
      <c r="A20421" s="1"/>
      <c r="B20421" s="2"/>
      <c r="BJ20421" s="3"/>
      <c r="BL20421" s="3"/>
      <c r="BN20421" s="3"/>
      <c r="BP20421" s="3"/>
    </row>
    <row r="20422" spans="1:68" x14ac:dyDescent="0.25">
      <c r="A20422" s="1"/>
      <c r="B20422" s="2"/>
      <c r="BJ20422" s="3"/>
      <c r="BL20422" s="3"/>
      <c r="BN20422" s="3"/>
      <c r="BP20422" s="3"/>
    </row>
    <row r="20423" spans="1:68" x14ac:dyDescent="0.25">
      <c r="A20423" s="1"/>
      <c r="B20423" s="2"/>
      <c r="BJ20423" s="3"/>
      <c r="BL20423" s="3"/>
      <c r="BN20423" s="3"/>
      <c r="BP20423" s="3"/>
    </row>
    <row r="20424" spans="1:68" x14ac:dyDescent="0.25">
      <c r="A20424" s="1"/>
      <c r="B20424" s="2"/>
      <c r="BJ20424" s="3"/>
      <c r="BL20424" s="3"/>
      <c r="BN20424" s="3"/>
      <c r="BP20424" s="3"/>
    </row>
    <row r="20425" spans="1:68" x14ac:dyDescent="0.25">
      <c r="A20425" s="1"/>
      <c r="B20425" s="2"/>
      <c r="BJ20425" s="3"/>
      <c r="BL20425" s="3"/>
      <c r="BN20425" s="3"/>
      <c r="BP20425" s="3"/>
    </row>
    <row r="20426" spans="1:68" x14ac:dyDescent="0.25">
      <c r="A20426" s="1"/>
      <c r="B20426" s="2"/>
      <c r="BJ20426" s="3"/>
      <c r="BL20426" s="3"/>
      <c r="BN20426" s="3"/>
      <c r="BP20426" s="3"/>
    </row>
    <row r="20427" spans="1:68" x14ac:dyDescent="0.25">
      <c r="A20427" s="1"/>
      <c r="B20427" s="2"/>
      <c r="BJ20427" s="3"/>
      <c r="BL20427" s="3"/>
      <c r="BN20427" s="3"/>
      <c r="BP20427" s="3"/>
    </row>
    <row r="20428" spans="1:68" x14ac:dyDescent="0.25">
      <c r="A20428" s="1"/>
      <c r="B20428" s="2"/>
      <c r="BJ20428" s="3"/>
      <c r="BL20428" s="3"/>
      <c r="BN20428" s="3"/>
      <c r="BP20428" s="3"/>
    </row>
    <row r="20429" spans="1:68" x14ac:dyDescent="0.25">
      <c r="A20429" s="1"/>
      <c r="B20429" s="2"/>
      <c r="BJ20429" s="3"/>
      <c r="BL20429" s="3"/>
      <c r="BN20429" s="3"/>
      <c r="BP20429" s="3"/>
    </row>
    <row r="20430" spans="1:68" x14ac:dyDescent="0.25">
      <c r="A20430" s="1"/>
      <c r="B20430" s="2"/>
      <c r="BJ20430" s="3"/>
      <c r="BL20430" s="3"/>
      <c r="BN20430" s="3"/>
      <c r="BP20430" s="3"/>
    </row>
    <row r="20431" spans="1:68" x14ac:dyDescent="0.25">
      <c r="A20431" s="1"/>
      <c r="B20431" s="2"/>
      <c r="BJ20431" s="3"/>
      <c r="BL20431" s="3"/>
      <c r="BN20431" s="3"/>
      <c r="BP20431" s="3"/>
    </row>
    <row r="20432" spans="1:68" x14ac:dyDescent="0.25">
      <c r="A20432" s="1"/>
      <c r="B20432" s="2"/>
      <c r="BJ20432" s="3"/>
      <c r="BL20432" s="3"/>
      <c r="BN20432" s="3"/>
      <c r="BP20432" s="3"/>
    </row>
    <row r="20433" spans="1:68" x14ac:dyDescent="0.25">
      <c r="A20433" s="1"/>
      <c r="B20433" s="2"/>
      <c r="BJ20433" s="3"/>
      <c r="BL20433" s="3"/>
      <c r="BN20433" s="3"/>
      <c r="BP20433" s="3"/>
    </row>
    <row r="20434" spans="1:68" x14ac:dyDescent="0.25">
      <c r="A20434" s="1"/>
      <c r="B20434" s="2"/>
      <c r="BJ20434" s="3"/>
      <c r="BL20434" s="3"/>
      <c r="BN20434" s="3"/>
      <c r="BP20434" s="3"/>
    </row>
    <row r="20435" spans="1:68" x14ac:dyDescent="0.25">
      <c r="A20435" s="1"/>
      <c r="B20435" s="2"/>
      <c r="BJ20435" s="3"/>
      <c r="BL20435" s="3"/>
      <c r="BN20435" s="3"/>
      <c r="BP20435" s="3"/>
    </row>
    <row r="20436" spans="1:68" x14ac:dyDescent="0.25">
      <c r="A20436" s="1"/>
      <c r="B20436" s="2"/>
      <c r="BJ20436" s="3"/>
      <c r="BL20436" s="3"/>
      <c r="BN20436" s="3"/>
      <c r="BP20436" s="3"/>
    </row>
    <row r="20437" spans="1:68" x14ac:dyDescent="0.25">
      <c r="A20437" s="1"/>
      <c r="B20437" s="2"/>
      <c r="BJ20437" s="3"/>
      <c r="BL20437" s="3"/>
      <c r="BN20437" s="3"/>
      <c r="BP20437" s="3"/>
    </row>
    <row r="20438" spans="1:68" x14ac:dyDescent="0.25">
      <c r="A20438" s="1"/>
      <c r="B20438" s="2"/>
      <c r="BJ20438" s="3"/>
      <c r="BL20438" s="3"/>
      <c r="BN20438" s="3"/>
      <c r="BP20438" s="3"/>
    </row>
    <row r="20439" spans="1:68" x14ac:dyDescent="0.25">
      <c r="A20439" s="1"/>
      <c r="B20439" s="2"/>
      <c r="BJ20439" s="3"/>
      <c r="BL20439" s="3"/>
      <c r="BN20439" s="3"/>
      <c r="BP20439" s="3"/>
    </row>
    <row r="20440" spans="1:68" x14ac:dyDescent="0.25">
      <c r="A20440" s="1"/>
      <c r="B20440" s="2"/>
      <c r="BJ20440" s="3"/>
      <c r="BL20440" s="3"/>
      <c r="BN20440" s="3"/>
      <c r="BP20440" s="3"/>
    </row>
    <row r="20441" spans="1:68" x14ac:dyDescent="0.25">
      <c r="A20441" s="1"/>
      <c r="B20441" s="2"/>
      <c r="BJ20441" s="3"/>
      <c r="BL20441" s="3"/>
      <c r="BN20441" s="3"/>
      <c r="BP20441" s="3"/>
    </row>
    <row r="20442" spans="1:68" x14ac:dyDescent="0.25">
      <c r="A20442" s="1"/>
      <c r="B20442" s="2"/>
      <c r="BJ20442" s="3"/>
      <c r="BL20442" s="3"/>
      <c r="BN20442" s="3"/>
      <c r="BP20442" s="3"/>
    </row>
    <row r="20443" spans="1:68" x14ac:dyDescent="0.25">
      <c r="A20443" s="1"/>
      <c r="B20443" s="2"/>
      <c r="BJ20443" s="3"/>
      <c r="BL20443" s="3"/>
      <c r="BN20443" s="3"/>
      <c r="BP20443" s="3"/>
    </row>
    <row r="20444" spans="1:68" x14ac:dyDescent="0.25">
      <c r="A20444" s="1"/>
      <c r="B20444" s="2"/>
      <c r="BJ20444" s="3"/>
      <c r="BL20444" s="3"/>
      <c r="BN20444" s="3"/>
      <c r="BP20444" s="3"/>
    </row>
    <row r="20445" spans="1:68" x14ac:dyDescent="0.25">
      <c r="A20445" s="1"/>
      <c r="B20445" s="2"/>
      <c r="BJ20445" s="3"/>
      <c r="BL20445" s="3"/>
      <c r="BN20445" s="3"/>
      <c r="BP20445" s="3"/>
    </row>
    <row r="20446" spans="1:68" x14ac:dyDescent="0.25">
      <c r="A20446" s="1"/>
      <c r="B20446" s="2"/>
      <c r="BJ20446" s="3"/>
      <c r="BL20446" s="3"/>
      <c r="BN20446" s="3"/>
      <c r="BP20446" s="3"/>
    </row>
    <row r="20447" spans="1:68" x14ac:dyDescent="0.25">
      <c r="A20447" s="1"/>
      <c r="B20447" s="2"/>
      <c r="BJ20447" s="3"/>
      <c r="BL20447" s="3"/>
      <c r="BN20447" s="3"/>
      <c r="BP20447" s="3"/>
    </row>
    <row r="20448" spans="1:68" x14ac:dyDescent="0.25">
      <c r="A20448" s="1"/>
      <c r="B20448" s="2"/>
      <c r="BJ20448" s="3"/>
      <c r="BL20448" s="3"/>
      <c r="BN20448" s="3"/>
      <c r="BP20448" s="3"/>
    </row>
    <row r="20449" spans="1:68" x14ac:dyDescent="0.25">
      <c r="A20449" s="1"/>
      <c r="B20449" s="2"/>
      <c r="BJ20449" s="3"/>
      <c r="BL20449" s="3"/>
      <c r="BN20449" s="3"/>
      <c r="BP20449" s="3"/>
    </row>
    <row r="20450" spans="1:68" x14ac:dyDescent="0.25">
      <c r="A20450" s="1"/>
      <c r="B20450" s="2"/>
      <c r="BJ20450" s="3"/>
      <c r="BL20450" s="3"/>
      <c r="BN20450" s="3"/>
      <c r="BP20450" s="3"/>
    </row>
    <row r="20451" spans="1:68" x14ac:dyDescent="0.25">
      <c r="A20451" s="1"/>
      <c r="B20451" s="2"/>
      <c r="BJ20451" s="3"/>
      <c r="BL20451" s="3"/>
      <c r="BN20451" s="3"/>
      <c r="BP20451" s="3"/>
    </row>
    <row r="20452" spans="1:68" x14ac:dyDescent="0.25">
      <c r="A20452" s="1"/>
      <c r="B20452" s="2"/>
      <c r="BJ20452" s="3"/>
      <c r="BL20452" s="3"/>
      <c r="BN20452" s="3"/>
      <c r="BP20452" s="3"/>
    </row>
    <row r="20453" spans="1:68" x14ac:dyDescent="0.25">
      <c r="A20453" s="1"/>
      <c r="B20453" s="2"/>
      <c r="BJ20453" s="3"/>
      <c r="BL20453" s="3"/>
      <c r="BN20453" s="3"/>
      <c r="BP20453" s="3"/>
    </row>
    <row r="20454" spans="1:68" x14ac:dyDescent="0.25">
      <c r="A20454" s="1"/>
      <c r="B20454" s="2"/>
      <c r="BJ20454" s="3"/>
      <c r="BL20454" s="3"/>
      <c r="BN20454" s="3"/>
      <c r="BP20454" s="3"/>
    </row>
    <row r="20455" spans="1:68" x14ac:dyDescent="0.25">
      <c r="A20455" s="1"/>
      <c r="B20455" s="2"/>
      <c r="BJ20455" s="3"/>
      <c r="BL20455" s="3"/>
      <c r="BN20455" s="3"/>
      <c r="BP20455" s="3"/>
    </row>
    <row r="20456" spans="1:68" x14ac:dyDescent="0.25">
      <c r="A20456" s="1"/>
      <c r="B20456" s="2"/>
      <c r="BJ20456" s="3"/>
      <c r="BL20456" s="3"/>
      <c r="BN20456" s="3"/>
      <c r="BP20456" s="3"/>
    </row>
    <row r="20457" spans="1:68" x14ac:dyDescent="0.25">
      <c r="A20457" s="1"/>
      <c r="B20457" s="2"/>
      <c r="BJ20457" s="3"/>
      <c r="BL20457" s="3"/>
      <c r="BN20457" s="3"/>
      <c r="BP20457" s="3"/>
    </row>
    <row r="20458" spans="1:68" x14ac:dyDescent="0.25">
      <c r="A20458" s="1"/>
      <c r="B20458" s="2"/>
      <c r="BJ20458" s="3"/>
      <c r="BL20458" s="3"/>
      <c r="BN20458" s="3"/>
      <c r="BP20458" s="3"/>
    </row>
    <row r="20459" spans="1:68" x14ac:dyDescent="0.25">
      <c r="A20459" s="1"/>
      <c r="B20459" s="2"/>
      <c r="BJ20459" s="3"/>
      <c r="BL20459" s="3"/>
      <c r="BN20459" s="3"/>
      <c r="BP20459" s="3"/>
    </row>
    <row r="20460" spans="1:68" x14ac:dyDescent="0.25">
      <c r="A20460" s="1"/>
      <c r="B20460" s="2"/>
      <c r="BJ20460" s="3"/>
      <c r="BL20460" s="3"/>
      <c r="BN20460" s="3"/>
      <c r="BP20460" s="3"/>
    </row>
    <row r="20461" spans="1:68" x14ac:dyDescent="0.25">
      <c r="A20461" s="1"/>
      <c r="B20461" s="2"/>
      <c r="BJ20461" s="3"/>
      <c r="BL20461" s="3"/>
      <c r="BN20461" s="3"/>
      <c r="BP20461" s="3"/>
    </row>
    <row r="20462" spans="1:68" x14ac:dyDescent="0.25">
      <c r="A20462" s="1"/>
      <c r="B20462" s="2"/>
      <c r="BJ20462" s="3"/>
      <c r="BL20462" s="3"/>
      <c r="BN20462" s="3"/>
      <c r="BP20462" s="3"/>
    </row>
    <row r="20463" spans="1:68" x14ac:dyDescent="0.25">
      <c r="A20463" s="1"/>
      <c r="B20463" s="2"/>
      <c r="BJ20463" s="3"/>
      <c r="BL20463" s="3"/>
      <c r="BN20463" s="3"/>
      <c r="BP20463" s="3"/>
    </row>
    <row r="20464" spans="1:68" x14ac:dyDescent="0.25">
      <c r="A20464" s="1"/>
      <c r="B20464" s="2"/>
      <c r="BJ20464" s="3"/>
      <c r="BL20464" s="3"/>
      <c r="BN20464" s="3"/>
      <c r="BP20464" s="3"/>
    </row>
    <row r="20465" spans="1:68" x14ac:dyDescent="0.25">
      <c r="A20465" s="1"/>
      <c r="B20465" s="2"/>
      <c r="BJ20465" s="3"/>
      <c r="BL20465" s="3"/>
      <c r="BN20465" s="3"/>
      <c r="BP20465" s="3"/>
    </row>
    <row r="20466" spans="1:68" x14ac:dyDescent="0.25">
      <c r="A20466" s="1"/>
      <c r="B20466" s="2"/>
      <c r="BJ20466" s="3"/>
      <c r="BL20466" s="3"/>
      <c r="BN20466" s="3"/>
      <c r="BP20466" s="3"/>
    </row>
    <row r="20467" spans="1:68" x14ac:dyDescent="0.25">
      <c r="A20467" s="1"/>
      <c r="B20467" s="2"/>
      <c r="BJ20467" s="3"/>
      <c r="BL20467" s="3"/>
      <c r="BN20467" s="3"/>
      <c r="BP20467" s="3"/>
    </row>
    <row r="20468" spans="1:68" x14ac:dyDescent="0.25">
      <c r="A20468" s="1"/>
      <c r="B20468" s="2"/>
      <c r="BJ20468" s="3"/>
      <c r="BL20468" s="3"/>
      <c r="BN20468" s="3"/>
      <c r="BP20468" s="3"/>
    </row>
    <row r="20469" spans="1:68" x14ac:dyDescent="0.25">
      <c r="A20469" s="1"/>
      <c r="B20469" s="2"/>
      <c r="BJ20469" s="3"/>
      <c r="BL20469" s="3"/>
      <c r="BN20469" s="3"/>
      <c r="BP20469" s="3"/>
    </row>
    <row r="20470" spans="1:68" x14ac:dyDescent="0.25">
      <c r="A20470" s="1"/>
      <c r="B20470" s="2"/>
      <c r="BJ20470" s="3"/>
      <c r="BL20470" s="3"/>
      <c r="BN20470" s="3"/>
      <c r="BP20470" s="3"/>
    </row>
    <row r="20471" spans="1:68" x14ac:dyDescent="0.25">
      <c r="A20471" s="1"/>
      <c r="B20471" s="2"/>
      <c r="BJ20471" s="3"/>
      <c r="BL20471" s="3"/>
      <c r="BN20471" s="3"/>
      <c r="BP20471" s="3"/>
    </row>
    <row r="20472" spans="1:68" x14ac:dyDescent="0.25">
      <c r="A20472" s="1"/>
      <c r="B20472" s="2"/>
      <c r="BJ20472" s="3"/>
      <c r="BL20472" s="3"/>
      <c r="BN20472" s="3"/>
      <c r="BP20472" s="3"/>
    </row>
    <row r="20473" spans="1:68" x14ac:dyDescent="0.25">
      <c r="A20473" s="1"/>
      <c r="B20473" s="2"/>
      <c r="BJ20473" s="3"/>
      <c r="BL20473" s="3"/>
      <c r="BN20473" s="3"/>
      <c r="BP20473" s="3"/>
    </row>
    <row r="20474" spans="1:68" x14ac:dyDescent="0.25">
      <c r="A20474" s="1"/>
      <c r="B20474" s="2"/>
      <c r="BJ20474" s="3"/>
      <c r="BL20474" s="3"/>
      <c r="BN20474" s="3"/>
      <c r="BP20474" s="3"/>
    </row>
    <row r="20475" spans="1:68" x14ac:dyDescent="0.25">
      <c r="A20475" s="1"/>
      <c r="B20475" s="2"/>
      <c r="BJ20475" s="3"/>
      <c r="BL20475" s="3"/>
      <c r="BN20475" s="3"/>
      <c r="BP20475" s="3"/>
    </row>
    <row r="20476" spans="1:68" x14ac:dyDescent="0.25">
      <c r="A20476" s="1"/>
      <c r="B20476" s="2"/>
      <c r="BJ20476" s="3"/>
      <c r="BL20476" s="3"/>
      <c r="BN20476" s="3"/>
      <c r="BP20476" s="3"/>
    </row>
    <row r="20477" spans="1:68" x14ac:dyDescent="0.25">
      <c r="A20477" s="1"/>
      <c r="B20477" s="2"/>
      <c r="BJ20477" s="3"/>
      <c r="BL20477" s="3"/>
      <c r="BN20477" s="3"/>
      <c r="BP20477" s="3"/>
    </row>
    <row r="20478" spans="1:68" x14ac:dyDescent="0.25">
      <c r="A20478" s="1"/>
      <c r="B20478" s="2"/>
      <c r="BJ20478" s="3"/>
      <c r="BL20478" s="3"/>
      <c r="BN20478" s="3"/>
      <c r="BP20478" s="3"/>
    </row>
    <row r="20479" spans="1:68" x14ac:dyDescent="0.25">
      <c r="A20479" s="1"/>
      <c r="B20479" s="2"/>
      <c r="BJ20479" s="3"/>
      <c r="BL20479" s="3"/>
      <c r="BN20479" s="3"/>
      <c r="BP20479" s="3"/>
    </row>
    <row r="20480" spans="1:68" x14ac:dyDescent="0.25">
      <c r="A20480" s="1"/>
      <c r="B20480" s="2"/>
      <c r="BJ20480" s="3"/>
      <c r="BL20480" s="3"/>
      <c r="BN20480" s="3"/>
      <c r="BP20480" s="3"/>
    </row>
    <row r="20481" spans="1:68" x14ac:dyDescent="0.25">
      <c r="A20481" s="1"/>
      <c r="B20481" s="2"/>
      <c r="BJ20481" s="3"/>
      <c r="BL20481" s="3"/>
      <c r="BN20481" s="3"/>
      <c r="BP20481" s="3"/>
    </row>
    <row r="20482" spans="1:68" x14ac:dyDescent="0.25">
      <c r="A20482" s="1"/>
      <c r="B20482" s="2"/>
      <c r="BJ20482" s="3"/>
      <c r="BL20482" s="3"/>
      <c r="BN20482" s="3"/>
      <c r="BP20482" s="3"/>
    </row>
    <row r="20483" spans="1:68" x14ac:dyDescent="0.25">
      <c r="A20483" s="1"/>
      <c r="B20483" s="2"/>
      <c r="BJ20483" s="3"/>
      <c r="BL20483" s="3"/>
      <c r="BN20483" s="3"/>
      <c r="BP20483" s="3"/>
    </row>
    <row r="20484" spans="1:68" x14ac:dyDescent="0.25">
      <c r="A20484" s="1"/>
      <c r="B20484" s="2"/>
      <c r="BJ20484" s="3"/>
      <c r="BL20484" s="3"/>
      <c r="BN20484" s="3"/>
      <c r="BP20484" s="3"/>
    </row>
    <row r="20485" spans="1:68" x14ac:dyDescent="0.25">
      <c r="A20485" s="1"/>
      <c r="B20485" s="2"/>
      <c r="BJ20485" s="3"/>
      <c r="BL20485" s="3"/>
      <c r="BN20485" s="3"/>
      <c r="BP20485" s="3"/>
    </row>
    <row r="20486" spans="1:68" x14ac:dyDescent="0.25">
      <c r="A20486" s="1"/>
      <c r="B20486" s="2"/>
      <c r="BJ20486" s="3"/>
      <c r="BL20486" s="3"/>
      <c r="BN20486" s="3"/>
      <c r="BP20486" s="3"/>
    </row>
    <row r="20487" spans="1:68" x14ac:dyDescent="0.25">
      <c r="A20487" s="1"/>
      <c r="B20487" s="2"/>
      <c r="BJ20487" s="3"/>
      <c r="BL20487" s="3"/>
      <c r="BN20487" s="3"/>
      <c r="BP20487" s="3"/>
    </row>
    <row r="20488" spans="1:68" x14ac:dyDescent="0.25">
      <c r="A20488" s="1"/>
      <c r="B20488" s="2"/>
      <c r="BJ20488" s="3"/>
      <c r="BL20488" s="3"/>
      <c r="BN20488" s="3"/>
      <c r="BP20488" s="3"/>
    </row>
    <row r="20489" spans="1:68" x14ac:dyDescent="0.25">
      <c r="A20489" s="1"/>
      <c r="B20489" s="2"/>
      <c r="BJ20489" s="3"/>
      <c r="BL20489" s="3"/>
      <c r="BN20489" s="3"/>
      <c r="BP20489" s="3"/>
    </row>
    <row r="20490" spans="1:68" x14ac:dyDescent="0.25">
      <c r="A20490" s="1"/>
      <c r="B20490" s="2"/>
      <c r="BJ20490" s="3"/>
      <c r="BL20490" s="3"/>
      <c r="BN20490" s="3"/>
      <c r="BP20490" s="3"/>
    </row>
    <row r="20491" spans="1:68" x14ac:dyDescent="0.25">
      <c r="A20491" s="1"/>
      <c r="B20491" s="2"/>
      <c r="BJ20491" s="3"/>
      <c r="BL20491" s="3"/>
      <c r="BN20491" s="3"/>
      <c r="BP20491" s="3"/>
    </row>
    <row r="20492" spans="1:68" x14ac:dyDescent="0.25">
      <c r="A20492" s="1"/>
      <c r="B20492" s="2"/>
      <c r="BJ20492" s="3"/>
      <c r="BL20492" s="3"/>
      <c r="BN20492" s="3"/>
      <c r="BP20492" s="3"/>
    </row>
    <row r="20493" spans="1:68" x14ac:dyDescent="0.25">
      <c r="A20493" s="1"/>
      <c r="B20493" s="2"/>
      <c r="BJ20493" s="3"/>
      <c r="BL20493" s="3"/>
      <c r="BN20493" s="3"/>
      <c r="BP20493" s="3"/>
    </row>
    <row r="20494" spans="1:68" x14ac:dyDescent="0.25">
      <c r="A20494" s="1"/>
      <c r="B20494" s="2"/>
      <c r="BJ20494" s="3"/>
      <c r="BL20494" s="3"/>
      <c r="BN20494" s="3"/>
      <c r="BP20494" s="3"/>
    </row>
    <row r="20495" spans="1:68" x14ac:dyDescent="0.25">
      <c r="A20495" s="1"/>
      <c r="B20495" s="2"/>
      <c r="BJ20495" s="3"/>
      <c r="BL20495" s="3"/>
      <c r="BN20495" s="3"/>
      <c r="BP20495" s="3"/>
    </row>
    <row r="20496" spans="1:68" x14ac:dyDescent="0.25">
      <c r="A20496" s="1"/>
      <c r="B20496" s="2"/>
      <c r="BJ20496" s="3"/>
      <c r="BL20496" s="3"/>
      <c r="BN20496" s="3"/>
      <c r="BP20496" s="3"/>
    </row>
    <row r="20497" spans="1:68" x14ac:dyDescent="0.25">
      <c r="A20497" s="1"/>
      <c r="B20497" s="2"/>
      <c r="BJ20497" s="3"/>
      <c r="BL20497" s="3"/>
      <c r="BN20497" s="3"/>
      <c r="BP20497" s="3"/>
    </row>
    <row r="20498" spans="1:68" x14ac:dyDescent="0.25">
      <c r="A20498" s="1"/>
      <c r="B20498" s="2"/>
      <c r="BJ20498" s="3"/>
      <c r="BL20498" s="3"/>
      <c r="BN20498" s="3"/>
      <c r="BP20498" s="3"/>
    </row>
    <row r="20499" spans="1:68" x14ac:dyDescent="0.25">
      <c r="A20499" s="1"/>
      <c r="B20499" s="2"/>
      <c r="BJ20499" s="3"/>
      <c r="BL20499" s="3"/>
      <c r="BN20499" s="3"/>
      <c r="BP20499" s="3"/>
    </row>
    <row r="20500" spans="1:68" x14ac:dyDescent="0.25">
      <c r="A20500" s="1"/>
      <c r="B20500" s="2"/>
      <c r="BJ20500" s="3"/>
      <c r="BL20500" s="3"/>
      <c r="BN20500" s="3"/>
      <c r="BP20500" s="3"/>
    </row>
    <row r="20501" spans="1:68" x14ac:dyDescent="0.25">
      <c r="A20501" s="1"/>
      <c r="B20501" s="2"/>
      <c r="BJ20501" s="3"/>
      <c r="BL20501" s="3"/>
      <c r="BN20501" s="3"/>
      <c r="BP20501" s="3"/>
    </row>
    <row r="20502" spans="1:68" x14ac:dyDescent="0.25">
      <c r="A20502" s="1"/>
      <c r="B20502" s="2"/>
      <c r="BJ20502" s="3"/>
      <c r="BL20502" s="3"/>
      <c r="BN20502" s="3"/>
      <c r="BP20502" s="3"/>
    </row>
    <row r="20503" spans="1:68" x14ac:dyDescent="0.25">
      <c r="A20503" s="1"/>
      <c r="B20503" s="2"/>
      <c r="BJ20503" s="3"/>
      <c r="BL20503" s="3"/>
      <c r="BN20503" s="3"/>
      <c r="BP20503" s="3"/>
    </row>
    <row r="20504" spans="1:68" x14ac:dyDescent="0.25">
      <c r="A20504" s="1"/>
      <c r="B20504" s="2"/>
      <c r="BJ20504" s="3"/>
      <c r="BL20504" s="3"/>
      <c r="BN20504" s="3"/>
      <c r="BP20504" s="3"/>
    </row>
    <row r="20505" spans="1:68" x14ac:dyDescent="0.25">
      <c r="A20505" s="1"/>
      <c r="B20505" s="2"/>
      <c r="BJ20505" s="3"/>
      <c r="BL20505" s="3"/>
      <c r="BN20505" s="3"/>
      <c r="BP20505" s="3"/>
    </row>
    <row r="20506" spans="1:68" x14ac:dyDescent="0.25">
      <c r="A20506" s="1"/>
      <c r="B20506" s="2"/>
      <c r="BJ20506" s="3"/>
      <c r="BL20506" s="3"/>
      <c r="BN20506" s="3"/>
      <c r="BP20506" s="3"/>
    </row>
    <row r="20507" spans="1:68" x14ac:dyDescent="0.25">
      <c r="A20507" s="1"/>
      <c r="B20507" s="2"/>
      <c r="BJ20507" s="3"/>
      <c r="BL20507" s="3"/>
      <c r="BN20507" s="3"/>
      <c r="BP20507" s="3"/>
    </row>
    <row r="20508" spans="1:68" x14ac:dyDescent="0.25">
      <c r="A20508" s="1"/>
      <c r="B20508" s="2"/>
      <c r="BJ20508" s="3"/>
      <c r="BL20508" s="3"/>
      <c r="BN20508" s="3"/>
      <c r="BP20508" s="3"/>
    </row>
    <row r="20509" spans="1:68" x14ac:dyDescent="0.25">
      <c r="A20509" s="1"/>
      <c r="B20509" s="2"/>
      <c r="BJ20509" s="3"/>
      <c r="BL20509" s="3"/>
      <c r="BN20509" s="3"/>
      <c r="BP20509" s="3"/>
    </row>
    <row r="20510" spans="1:68" x14ac:dyDescent="0.25">
      <c r="A20510" s="1"/>
      <c r="B20510" s="2"/>
      <c r="BJ20510" s="3"/>
      <c r="BL20510" s="3"/>
      <c r="BN20510" s="3"/>
      <c r="BP20510" s="3"/>
    </row>
    <row r="20511" spans="1:68" x14ac:dyDescent="0.25">
      <c r="A20511" s="1"/>
      <c r="B20511" s="2"/>
      <c r="BJ20511" s="3"/>
      <c r="BL20511" s="3"/>
      <c r="BN20511" s="3"/>
      <c r="BP20511" s="3"/>
    </row>
    <row r="20512" spans="1:68" x14ac:dyDescent="0.25">
      <c r="A20512" s="1"/>
      <c r="B20512" s="2"/>
      <c r="BJ20512" s="3"/>
      <c r="BL20512" s="3"/>
      <c r="BN20512" s="3"/>
      <c r="BP20512" s="3"/>
    </row>
    <row r="20513" spans="1:68" x14ac:dyDescent="0.25">
      <c r="A20513" s="1"/>
      <c r="B20513" s="2"/>
      <c r="BJ20513" s="3"/>
      <c r="BL20513" s="3"/>
      <c r="BN20513" s="3"/>
      <c r="BP20513" s="3"/>
    </row>
    <row r="20514" spans="1:68" x14ac:dyDescent="0.25">
      <c r="A20514" s="1"/>
      <c r="B20514" s="2"/>
      <c r="BJ20514" s="3"/>
      <c r="BL20514" s="3"/>
      <c r="BN20514" s="3"/>
      <c r="BP20514" s="3"/>
    </row>
    <row r="20515" spans="1:68" x14ac:dyDescent="0.25">
      <c r="A20515" s="1"/>
      <c r="B20515" s="2"/>
      <c r="BJ20515" s="3"/>
      <c r="BL20515" s="3"/>
      <c r="BN20515" s="3"/>
      <c r="BP20515" s="3"/>
    </row>
    <row r="20516" spans="1:68" x14ac:dyDescent="0.25">
      <c r="A20516" s="1"/>
      <c r="B20516" s="2"/>
      <c r="BJ20516" s="3"/>
      <c r="BL20516" s="3"/>
      <c r="BN20516" s="3"/>
      <c r="BP20516" s="3"/>
    </row>
    <row r="20517" spans="1:68" x14ac:dyDescent="0.25">
      <c r="A20517" s="1"/>
      <c r="B20517" s="2"/>
      <c r="BJ20517" s="3"/>
      <c r="BL20517" s="3"/>
      <c r="BN20517" s="3"/>
      <c r="BP20517" s="3"/>
    </row>
    <row r="20518" spans="1:68" x14ac:dyDescent="0.25">
      <c r="A20518" s="1"/>
      <c r="B20518" s="2"/>
      <c r="BJ20518" s="3"/>
      <c r="BL20518" s="3"/>
      <c r="BN20518" s="3"/>
      <c r="BP20518" s="3"/>
    </row>
    <row r="20519" spans="1:68" x14ac:dyDescent="0.25">
      <c r="A20519" s="1"/>
      <c r="B20519" s="2"/>
      <c r="BJ20519" s="3"/>
      <c r="BL20519" s="3"/>
      <c r="BN20519" s="3"/>
      <c r="BP20519" s="3"/>
    </row>
    <row r="20520" spans="1:68" x14ac:dyDescent="0.25">
      <c r="A20520" s="1"/>
      <c r="B20520" s="2"/>
      <c r="BJ20520" s="3"/>
      <c r="BL20520" s="3"/>
      <c r="BN20520" s="3"/>
      <c r="BP20520" s="3"/>
    </row>
    <row r="20521" spans="1:68" x14ac:dyDescent="0.25">
      <c r="A20521" s="1"/>
      <c r="B20521" s="2"/>
      <c r="BJ20521" s="3"/>
      <c r="BL20521" s="3"/>
      <c r="BN20521" s="3"/>
      <c r="BP20521" s="3"/>
    </row>
    <row r="20522" spans="1:68" x14ac:dyDescent="0.25">
      <c r="A20522" s="1"/>
      <c r="B20522" s="2"/>
      <c r="BJ20522" s="3"/>
      <c r="BL20522" s="3"/>
      <c r="BN20522" s="3"/>
      <c r="BP20522" s="3"/>
    </row>
    <row r="20523" spans="1:68" x14ac:dyDescent="0.25">
      <c r="A20523" s="1"/>
      <c r="B20523" s="2"/>
      <c r="BJ20523" s="3"/>
      <c r="BL20523" s="3"/>
      <c r="BN20523" s="3"/>
      <c r="BP20523" s="3"/>
    </row>
    <row r="20524" spans="1:68" x14ac:dyDescent="0.25">
      <c r="A20524" s="1"/>
      <c r="B20524" s="2"/>
      <c r="BJ20524" s="3"/>
      <c r="BL20524" s="3"/>
      <c r="BN20524" s="3"/>
      <c r="BP20524" s="3"/>
    </row>
    <row r="20525" spans="1:68" x14ac:dyDescent="0.25">
      <c r="A20525" s="1"/>
      <c r="B20525" s="2"/>
      <c r="BJ20525" s="3"/>
      <c r="BL20525" s="3"/>
      <c r="BN20525" s="3"/>
      <c r="BP20525" s="3"/>
    </row>
    <row r="20526" spans="1:68" x14ac:dyDescent="0.25">
      <c r="A20526" s="1"/>
      <c r="B20526" s="2"/>
      <c r="BJ20526" s="3"/>
      <c r="BL20526" s="3"/>
      <c r="BN20526" s="3"/>
      <c r="BP20526" s="3"/>
    </row>
    <row r="20527" spans="1:68" x14ac:dyDescent="0.25">
      <c r="A20527" s="1"/>
      <c r="B20527" s="2"/>
      <c r="BJ20527" s="3"/>
      <c r="BL20527" s="3"/>
      <c r="BN20527" s="3"/>
      <c r="BP20527" s="3"/>
    </row>
    <row r="20528" spans="1:68" x14ac:dyDescent="0.25">
      <c r="A20528" s="1"/>
      <c r="B20528" s="2"/>
      <c r="BJ20528" s="3"/>
      <c r="BL20528" s="3"/>
      <c r="BN20528" s="3"/>
      <c r="BP20528" s="3"/>
    </row>
    <row r="20529" spans="1:68" x14ac:dyDescent="0.25">
      <c r="A20529" s="1"/>
      <c r="B20529" s="2"/>
      <c r="BJ20529" s="3"/>
      <c r="BL20529" s="3"/>
      <c r="BN20529" s="3"/>
      <c r="BP20529" s="3"/>
    </row>
    <row r="20530" spans="1:68" x14ac:dyDescent="0.25">
      <c r="A20530" s="1"/>
      <c r="B20530" s="2"/>
      <c r="BJ20530" s="3"/>
      <c r="BL20530" s="3"/>
      <c r="BN20530" s="3"/>
      <c r="BP20530" s="3"/>
    </row>
    <row r="20531" spans="1:68" x14ac:dyDescent="0.25">
      <c r="A20531" s="1"/>
      <c r="B20531" s="2"/>
      <c r="BJ20531" s="3"/>
      <c r="BL20531" s="3"/>
      <c r="BN20531" s="3"/>
      <c r="BP20531" s="3"/>
    </row>
    <row r="20532" spans="1:68" x14ac:dyDescent="0.25">
      <c r="A20532" s="1"/>
      <c r="B20532" s="2"/>
      <c r="BJ20532" s="3"/>
      <c r="BL20532" s="3"/>
      <c r="BN20532" s="3"/>
      <c r="BP20532" s="3"/>
    </row>
    <row r="20533" spans="1:68" x14ac:dyDescent="0.25">
      <c r="A20533" s="1"/>
      <c r="B20533" s="2"/>
      <c r="BJ20533" s="3"/>
      <c r="BL20533" s="3"/>
      <c r="BN20533" s="3"/>
      <c r="BP20533" s="3"/>
    </row>
    <row r="20534" spans="1:68" x14ac:dyDescent="0.25">
      <c r="A20534" s="1"/>
      <c r="B20534" s="2"/>
      <c r="BJ20534" s="3"/>
      <c r="BL20534" s="3"/>
      <c r="BN20534" s="3"/>
      <c r="BP20534" s="3"/>
    </row>
    <row r="20535" spans="1:68" x14ac:dyDescent="0.25">
      <c r="A20535" s="1"/>
      <c r="B20535" s="2"/>
      <c r="BJ20535" s="3"/>
      <c r="BL20535" s="3"/>
      <c r="BN20535" s="3"/>
      <c r="BP20535" s="3"/>
    </row>
    <row r="20536" spans="1:68" x14ac:dyDescent="0.25">
      <c r="A20536" s="1"/>
      <c r="B20536" s="2"/>
      <c r="BJ20536" s="3"/>
      <c r="BL20536" s="3"/>
      <c r="BN20536" s="3"/>
      <c r="BP20536" s="3"/>
    </row>
    <row r="20537" spans="1:68" x14ac:dyDescent="0.25">
      <c r="A20537" s="1"/>
      <c r="B20537" s="2"/>
      <c r="BJ20537" s="3"/>
      <c r="BL20537" s="3"/>
      <c r="BN20537" s="3"/>
      <c r="BP20537" s="3"/>
    </row>
    <row r="20538" spans="1:68" x14ac:dyDescent="0.25">
      <c r="A20538" s="1"/>
      <c r="B20538" s="2"/>
      <c r="BJ20538" s="3"/>
      <c r="BL20538" s="3"/>
      <c r="BN20538" s="3"/>
      <c r="BP20538" s="3"/>
    </row>
    <row r="20539" spans="1:68" x14ac:dyDescent="0.25">
      <c r="A20539" s="1"/>
      <c r="B20539" s="2"/>
      <c r="BJ20539" s="3"/>
      <c r="BL20539" s="3"/>
      <c r="BN20539" s="3"/>
      <c r="BP20539" s="3"/>
    </row>
    <row r="20540" spans="1:68" x14ac:dyDescent="0.25">
      <c r="A20540" s="1"/>
      <c r="B20540" s="2"/>
      <c r="BJ20540" s="3"/>
      <c r="BL20540" s="3"/>
      <c r="BN20540" s="3"/>
      <c r="BP20540" s="3"/>
    </row>
    <row r="20541" spans="1:68" x14ac:dyDescent="0.25">
      <c r="A20541" s="1"/>
      <c r="B20541" s="2"/>
      <c r="BJ20541" s="3"/>
      <c r="BL20541" s="3"/>
      <c r="BN20541" s="3"/>
      <c r="BP20541" s="3"/>
    </row>
    <row r="20542" spans="1:68" x14ac:dyDescent="0.25">
      <c r="A20542" s="1"/>
      <c r="B20542" s="2"/>
      <c r="BJ20542" s="3"/>
      <c r="BL20542" s="3"/>
      <c r="BN20542" s="3"/>
      <c r="BP20542" s="3"/>
    </row>
    <row r="20543" spans="1:68" x14ac:dyDescent="0.25">
      <c r="A20543" s="1"/>
      <c r="B20543" s="2"/>
      <c r="BJ20543" s="3"/>
      <c r="BL20543" s="3"/>
      <c r="BN20543" s="3"/>
      <c r="BP20543" s="3"/>
    </row>
    <row r="20544" spans="1:68" x14ac:dyDescent="0.25">
      <c r="A20544" s="1"/>
      <c r="B20544" s="2"/>
      <c r="BJ20544" s="3"/>
      <c r="BL20544" s="3"/>
      <c r="BN20544" s="3"/>
      <c r="BP20544" s="3"/>
    </row>
    <row r="20545" spans="1:68" x14ac:dyDescent="0.25">
      <c r="A20545" s="1"/>
      <c r="B20545" s="2"/>
      <c r="BJ20545" s="3"/>
      <c r="BL20545" s="3"/>
      <c r="BN20545" s="3"/>
      <c r="BP20545" s="3"/>
    </row>
    <row r="20546" spans="1:68" x14ac:dyDescent="0.25">
      <c r="A20546" s="1"/>
      <c r="B20546" s="2"/>
      <c r="BJ20546" s="3"/>
      <c r="BL20546" s="3"/>
      <c r="BN20546" s="3"/>
      <c r="BP20546" s="3"/>
    </row>
    <row r="20547" spans="1:68" x14ac:dyDescent="0.25">
      <c r="A20547" s="1"/>
      <c r="B20547" s="2"/>
      <c r="BJ20547" s="3"/>
      <c r="BL20547" s="3"/>
      <c r="BN20547" s="3"/>
      <c r="BP20547" s="3"/>
    </row>
    <row r="20548" spans="1:68" x14ac:dyDescent="0.25">
      <c r="A20548" s="1"/>
      <c r="B20548" s="2"/>
      <c r="BJ20548" s="3"/>
      <c r="BL20548" s="3"/>
      <c r="BN20548" s="3"/>
      <c r="BP20548" s="3"/>
    </row>
    <row r="20549" spans="1:68" x14ac:dyDescent="0.25">
      <c r="A20549" s="1"/>
      <c r="B20549" s="2"/>
      <c r="BJ20549" s="3"/>
      <c r="BL20549" s="3"/>
      <c r="BN20549" s="3"/>
      <c r="BP20549" s="3"/>
    </row>
    <row r="20550" spans="1:68" x14ac:dyDescent="0.25">
      <c r="A20550" s="1"/>
      <c r="B20550" s="2"/>
      <c r="BJ20550" s="3"/>
      <c r="BL20550" s="3"/>
      <c r="BN20550" s="3"/>
      <c r="BP20550" s="3"/>
    </row>
    <row r="20551" spans="1:68" x14ac:dyDescent="0.25">
      <c r="A20551" s="1"/>
      <c r="B20551" s="2"/>
      <c r="BJ20551" s="3"/>
      <c r="BL20551" s="3"/>
      <c r="BN20551" s="3"/>
      <c r="BP20551" s="3"/>
    </row>
    <row r="20552" spans="1:68" x14ac:dyDescent="0.25">
      <c r="A20552" s="1"/>
      <c r="B20552" s="2"/>
      <c r="BJ20552" s="3"/>
      <c r="BL20552" s="3"/>
      <c r="BN20552" s="3"/>
      <c r="BP20552" s="3"/>
    </row>
    <row r="20553" spans="1:68" x14ac:dyDescent="0.25">
      <c r="A20553" s="1"/>
      <c r="B20553" s="2"/>
      <c r="BJ20553" s="3"/>
      <c r="BL20553" s="3"/>
      <c r="BN20553" s="3"/>
      <c r="BP20553" s="3"/>
    </row>
    <row r="20554" spans="1:68" x14ac:dyDescent="0.25">
      <c r="A20554" s="1"/>
      <c r="B20554" s="2"/>
      <c r="BJ20554" s="3"/>
      <c r="BL20554" s="3"/>
      <c r="BN20554" s="3"/>
      <c r="BP20554" s="3"/>
    </row>
    <row r="20555" spans="1:68" x14ac:dyDescent="0.25">
      <c r="A20555" s="1"/>
      <c r="B20555" s="2"/>
      <c r="BJ20555" s="3"/>
      <c r="BL20555" s="3"/>
      <c r="BN20555" s="3"/>
      <c r="BP20555" s="3"/>
    </row>
    <row r="20556" spans="1:68" x14ac:dyDescent="0.25">
      <c r="A20556" s="1"/>
      <c r="B20556" s="2"/>
      <c r="BJ20556" s="3"/>
      <c r="BL20556" s="3"/>
      <c r="BN20556" s="3"/>
      <c r="BP20556" s="3"/>
    </row>
    <row r="20557" spans="1:68" x14ac:dyDescent="0.25">
      <c r="A20557" s="1"/>
      <c r="B20557" s="2"/>
      <c r="BJ20557" s="3"/>
      <c r="BL20557" s="3"/>
      <c r="BN20557" s="3"/>
      <c r="BP20557" s="3"/>
    </row>
    <row r="20558" spans="1:68" x14ac:dyDescent="0.25">
      <c r="A20558" s="1"/>
      <c r="B20558" s="2"/>
      <c r="BJ20558" s="3"/>
      <c r="BL20558" s="3"/>
      <c r="BN20558" s="3"/>
      <c r="BP20558" s="3"/>
    </row>
    <row r="20559" spans="1:68" x14ac:dyDescent="0.25">
      <c r="A20559" s="1"/>
      <c r="B20559" s="2"/>
      <c r="BJ20559" s="3"/>
      <c r="BL20559" s="3"/>
      <c r="BN20559" s="3"/>
      <c r="BP20559" s="3"/>
    </row>
    <row r="20560" spans="1:68" x14ac:dyDescent="0.25">
      <c r="A20560" s="1"/>
      <c r="B20560" s="2"/>
      <c r="BJ20560" s="3"/>
      <c r="BL20560" s="3"/>
      <c r="BN20560" s="3"/>
      <c r="BP20560" s="3"/>
    </row>
    <row r="20561" spans="1:68" x14ac:dyDescent="0.25">
      <c r="A20561" s="1"/>
      <c r="B20561" s="2"/>
      <c r="BJ20561" s="3"/>
      <c r="BL20561" s="3"/>
      <c r="BN20561" s="3"/>
      <c r="BP20561" s="3"/>
    </row>
    <row r="20562" spans="1:68" x14ac:dyDescent="0.25">
      <c r="A20562" s="1"/>
      <c r="B20562" s="2"/>
      <c r="BJ20562" s="3"/>
      <c r="BL20562" s="3"/>
      <c r="BN20562" s="3"/>
      <c r="BP20562" s="3"/>
    </row>
    <row r="20563" spans="1:68" x14ac:dyDescent="0.25">
      <c r="A20563" s="1"/>
      <c r="B20563" s="2"/>
      <c r="BJ20563" s="3"/>
      <c r="BL20563" s="3"/>
      <c r="BN20563" s="3"/>
      <c r="BP20563" s="3"/>
    </row>
    <row r="20564" spans="1:68" x14ac:dyDescent="0.25">
      <c r="A20564" s="1"/>
      <c r="B20564" s="2"/>
      <c r="BJ20564" s="3"/>
      <c r="BL20564" s="3"/>
      <c r="BN20564" s="3"/>
      <c r="BP20564" s="3"/>
    </row>
    <row r="20565" spans="1:68" x14ac:dyDescent="0.25">
      <c r="A20565" s="1"/>
      <c r="B20565" s="2"/>
      <c r="BJ20565" s="3"/>
      <c r="BL20565" s="3"/>
      <c r="BN20565" s="3"/>
      <c r="BP20565" s="3"/>
    </row>
    <row r="20566" spans="1:68" x14ac:dyDescent="0.25">
      <c r="A20566" s="1"/>
      <c r="B20566" s="2"/>
      <c r="BJ20566" s="3"/>
      <c r="BL20566" s="3"/>
      <c r="BN20566" s="3"/>
      <c r="BP20566" s="3"/>
    </row>
    <row r="20567" spans="1:68" x14ac:dyDescent="0.25">
      <c r="A20567" s="1"/>
      <c r="B20567" s="2"/>
      <c r="BJ20567" s="3"/>
      <c r="BL20567" s="3"/>
      <c r="BN20567" s="3"/>
      <c r="BP20567" s="3"/>
    </row>
    <row r="20568" spans="1:68" x14ac:dyDescent="0.25">
      <c r="A20568" s="1"/>
      <c r="B20568" s="2"/>
      <c r="BJ20568" s="3"/>
      <c r="BL20568" s="3"/>
      <c r="BN20568" s="3"/>
      <c r="BP20568" s="3"/>
    </row>
    <row r="20569" spans="1:68" x14ac:dyDescent="0.25">
      <c r="A20569" s="1"/>
      <c r="B20569" s="2"/>
      <c r="BJ20569" s="3"/>
      <c r="BL20569" s="3"/>
      <c r="BN20569" s="3"/>
      <c r="BP20569" s="3"/>
    </row>
    <row r="20570" spans="1:68" x14ac:dyDescent="0.25">
      <c r="A20570" s="1"/>
      <c r="B20570" s="2"/>
      <c r="BJ20570" s="3"/>
      <c r="BL20570" s="3"/>
      <c r="BN20570" s="3"/>
      <c r="BP20570" s="3"/>
    </row>
    <row r="20571" spans="1:68" x14ac:dyDescent="0.25">
      <c r="A20571" s="1"/>
      <c r="B20571" s="2"/>
      <c r="BJ20571" s="3"/>
      <c r="BL20571" s="3"/>
      <c r="BN20571" s="3"/>
      <c r="BP20571" s="3"/>
    </row>
    <row r="20572" spans="1:68" x14ac:dyDescent="0.25">
      <c r="A20572" s="1"/>
      <c r="B20572" s="2"/>
      <c r="BJ20572" s="3"/>
      <c r="BL20572" s="3"/>
      <c r="BN20572" s="3"/>
      <c r="BP20572" s="3"/>
    </row>
    <row r="20573" spans="1:68" x14ac:dyDescent="0.25">
      <c r="A20573" s="1"/>
      <c r="B20573" s="2"/>
      <c r="BJ20573" s="3"/>
      <c r="BL20573" s="3"/>
      <c r="BN20573" s="3"/>
      <c r="BP20573" s="3"/>
    </row>
    <row r="20574" spans="1:68" x14ac:dyDescent="0.25">
      <c r="A20574" s="1"/>
      <c r="B20574" s="2"/>
      <c r="BJ20574" s="3"/>
      <c r="BL20574" s="3"/>
      <c r="BN20574" s="3"/>
      <c r="BP20574" s="3"/>
    </row>
    <row r="20575" spans="1:68" x14ac:dyDescent="0.25">
      <c r="A20575" s="1"/>
      <c r="B20575" s="2"/>
      <c r="BJ20575" s="3"/>
      <c r="BL20575" s="3"/>
      <c r="BN20575" s="3"/>
      <c r="BP20575" s="3"/>
    </row>
    <row r="20576" spans="1:68" x14ac:dyDescent="0.25">
      <c r="A20576" s="1"/>
      <c r="B20576" s="2"/>
      <c r="BJ20576" s="3"/>
      <c r="BL20576" s="3"/>
      <c r="BN20576" s="3"/>
      <c r="BP20576" s="3"/>
    </row>
    <row r="20577" spans="1:68" x14ac:dyDescent="0.25">
      <c r="A20577" s="1"/>
      <c r="B20577" s="2"/>
      <c r="BJ20577" s="3"/>
      <c r="BL20577" s="3"/>
      <c r="BN20577" s="3"/>
      <c r="BP20577" s="3"/>
    </row>
    <row r="20578" spans="1:68" x14ac:dyDescent="0.25">
      <c r="A20578" s="1"/>
      <c r="B20578" s="2"/>
      <c r="BJ20578" s="3"/>
      <c r="BL20578" s="3"/>
      <c r="BN20578" s="3"/>
      <c r="BP20578" s="3"/>
    </row>
    <row r="20579" spans="1:68" x14ac:dyDescent="0.25">
      <c r="A20579" s="1"/>
      <c r="B20579" s="2"/>
      <c r="BJ20579" s="3"/>
      <c r="BL20579" s="3"/>
      <c r="BN20579" s="3"/>
      <c r="BP20579" s="3"/>
    </row>
    <row r="20580" spans="1:68" x14ac:dyDescent="0.25">
      <c r="A20580" s="1"/>
      <c r="B20580" s="2"/>
      <c r="BJ20580" s="3"/>
      <c r="BL20580" s="3"/>
      <c r="BN20580" s="3"/>
      <c r="BP20580" s="3"/>
    </row>
    <row r="20581" spans="1:68" x14ac:dyDescent="0.25">
      <c r="A20581" s="1"/>
      <c r="B20581" s="2"/>
      <c r="BJ20581" s="3"/>
      <c r="BL20581" s="3"/>
      <c r="BN20581" s="3"/>
      <c r="BP20581" s="3"/>
    </row>
    <row r="20582" spans="1:68" x14ac:dyDescent="0.25">
      <c r="A20582" s="1"/>
      <c r="B20582" s="2"/>
      <c r="BJ20582" s="3"/>
      <c r="BL20582" s="3"/>
      <c r="BN20582" s="3"/>
      <c r="BP20582" s="3"/>
    </row>
    <row r="20583" spans="1:68" x14ac:dyDescent="0.25">
      <c r="A20583" s="1"/>
      <c r="B20583" s="2"/>
      <c r="BJ20583" s="3"/>
      <c r="BL20583" s="3"/>
      <c r="BN20583" s="3"/>
      <c r="BP20583" s="3"/>
    </row>
    <row r="20584" spans="1:68" x14ac:dyDescent="0.25">
      <c r="A20584" s="1"/>
      <c r="B20584" s="2"/>
      <c r="BJ20584" s="3"/>
      <c r="BL20584" s="3"/>
      <c r="BN20584" s="3"/>
      <c r="BP20584" s="3"/>
    </row>
    <row r="20585" spans="1:68" x14ac:dyDescent="0.25">
      <c r="A20585" s="1"/>
      <c r="B20585" s="2"/>
      <c r="BJ20585" s="3"/>
      <c r="BL20585" s="3"/>
      <c r="BN20585" s="3"/>
      <c r="BP20585" s="3"/>
    </row>
    <row r="20586" spans="1:68" x14ac:dyDescent="0.25">
      <c r="A20586" s="1"/>
      <c r="B20586" s="2"/>
      <c r="BJ20586" s="3"/>
      <c r="BL20586" s="3"/>
      <c r="BN20586" s="3"/>
      <c r="BP20586" s="3"/>
    </row>
    <row r="20587" spans="1:68" x14ac:dyDescent="0.25">
      <c r="A20587" s="1"/>
      <c r="B20587" s="2"/>
      <c r="BJ20587" s="3"/>
      <c r="BL20587" s="3"/>
      <c r="BN20587" s="3"/>
      <c r="BP20587" s="3"/>
    </row>
    <row r="20588" spans="1:68" x14ac:dyDescent="0.25">
      <c r="A20588" s="1"/>
      <c r="B20588" s="2"/>
      <c r="BJ20588" s="3"/>
      <c r="BL20588" s="3"/>
      <c r="BN20588" s="3"/>
      <c r="BP20588" s="3"/>
    </row>
    <row r="20589" spans="1:68" x14ac:dyDescent="0.25">
      <c r="A20589" s="1"/>
      <c r="B20589" s="2"/>
      <c r="BJ20589" s="3"/>
      <c r="BL20589" s="3"/>
      <c r="BN20589" s="3"/>
      <c r="BP20589" s="3"/>
    </row>
    <row r="20590" spans="1:68" x14ac:dyDescent="0.25">
      <c r="A20590" s="1"/>
      <c r="B20590" s="2"/>
      <c r="BJ20590" s="3"/>
      <c r="BL20590" s="3"/>
      <c r="BN20590" s="3"/>
      <c r="BP20590" s="3"/>
    </row>
    <row r="20591" spans="1:68" x14ac:dyDescent="0.25">
      <c r="A20591" s="1"/>
      <c r="B20591" s="2"/>
      <c r="BJ20591" s="3"/>
      <c r="BL20591" s="3"/>
      <c r="BN20591" s="3"/>
      <c r="BP20591" s="3"/>
    </row>
    <row r="20592" spans="1:68" x14ac:dyDescent="0.25">
      <c r="A20592" s="1"/>
      <c r="B20592" s="2"/>
      <c r="BJ20592" s="3"/>
      <c r="BL20592" s="3"/>
      <c r="BN20592" s="3"/>
      <c r="BP20592" s="3"/>
    </row>
    <row r="20593" spans="1:68" x14ac:dyDescent="0.25">
      <c r="A20593" s="1"/>
      <c r="B20593" s="2"/>
      <c r="BJ20593" s="3"/>
      <c r="BL20593" s="3"/>
      <c r="BN20593" s="3"/>
      <c r="BP20593" s="3"/>
    </row>
    <row r="20594" spans="1:68" x14ac:dyDescent="0.25">
      <c r="A20594" s="1"/>
      <c r="B20594" s="2"/>
      <c r="BJ20594" s="3"/>
      <c r="BL20594" s="3"/>
      <c r="BN20594" s="3"/>
      <c r="BP20594" s="3"/>
    </row>
    <row r="20595" spans="1:68" x14ac:dyDescent="0.25">
      <c r="A20595" s="1"/>
      <c r="B20595" s="2"/>
      <c r="BJ20595" s="3"/>
      <c r="BL20595" s="3"/>
      <c r="BN20595" s="3"/>
      <c r="BP20595" s="3"/>
    </row>
    <row r="20596" spans="1:68" x14ac:dyDescent="0.25">
      <c r="A20596" s="1"/>
      <c r="B20596" s="2"/>
      <c r="BJ20596" s="3"/>
      <c r="BL20596" s="3"/>
      <c r="BN20596" s="3"/>
      <c r="BP20596" s="3"/>
    </row>
    <row r="20597" spans="1:68" x14ac:dyDescent="0.25">
      <c r="A20597" s="1"/>
      <c r="B20597" s="2"/>
      <c r="BJ20597" s="3"/>
      <c r="BL20597" s="3"/>
      <c r="BN20597" s="3"/>
      <c r="BP20597" s="3"/>
    </row>
    <row r="20598" spans="1:68" x14ac:dyDescent="0.25">
      <c r="A20598" s="1"/>
      <c r="B20598" s="2"/>
      <c r="BJ20598" s="3"/>
      <c r="BL20598" s="3"/>
      <c r="BN20598" s="3"/>
      <c r="BP20598" s="3"/>
    </row>
    <row r="20599" spans="1:68" x14ac:dyDescent="0.25">
      <c r="A20599" s="1"/>
      <c r="B20599" s="2"/>
      <c r="BJ20599" s="3"/>
      <c r="BL20599" s="3"/>
      <c r="BN20599" s="3"/>
      <c r="BP20599" s="3"/>
    </row>
    <row r="20600" spans="1:68" x14ac:dyDescent="0.25">
      <c r="A20600" s="1"/>
      <c r="B20600" s="2"/>
      <c r="BJ20600" s="3"/>
      <c r="BL20600" s="3"/>
      <c r="BN20600" s="3"/>
      <c r="BP20600" s="3"/>
    </row>
    <row r="20601" spans="1:68" x14ac:dyDescent="0.25">
      <c r="A20601" s="1"/>
      <c r="B20601" s="2"/>
      <c r="BJ20601" s="3"/>
      <c r="BL20601" s="3"/>
      <c r="BN20601" s="3"/>
      <c r="BP20601" s="3"/>
    </row>
    <row r="20602" spans="1:68" x14ac:dyDescent="0.25">
      <c r="A20602" s="1"/>
      <c r="B20602" s="2"/>
      <c r="BJ20602" s="3"/>
      <c r="BL20602" s="3"/>
      <c r="BN20602" s="3"/>
      <c r="BP20602" s="3"/>
    </row>
    <row r="20603" spans="1:68" x14ac:dyDescent="0.25">
      <c r="A20603" s="1"/>
      <c r="B20603" s="2"/>
      <c r="BJ20603" s="3"/>
      <c r="BL20603" s="3"/>
      <c r="BN20603" s="3"/>
      <c r="BP20603" s="3"/>
    </row>
    <row r="20604" spans="1:68" x14ac:dyDescent="0.25">
      <c r="A20604" s="1"/>
      <c r="B20604" s="2"/>
      <c r="BJ20604" s="3"/>
      <c r="BL20604" s="3"/>
      <c r="BN20604" s="3"/>
      <c r="BP20604" s="3"/>
    </row>
    <row r="20605" spans="1:68" x14ac:dyDescent="0.25">
      <c r="A20605" s="1"/>
      <c r="B20605" s="2"/>
      <c r="BJ20605" s="3"/>
      <c r="BL20605" s="3"/>
      <c r="BN20605" s="3"/>
      <c r="BP20605" s="3"/>
    </row>
    <row r="20606" spans="1:68" x14ac:dyDescent="0.25">
      <c r="A20606" s="1"/>
      <c r="B20606" s="2"/>
      <c r="BJ20606" s="3"/>
      <c r="BL20606" s="3"/>
      <c r="BN20606" s="3"/>
      <c r="BP20606" s="3"/>
    </row>
    <row r="20607" spans="1:68" x14ac:dyDescent="0.25">
      <c r="A20607" s="1"/>
      <c r="B20607" s="2"/>
      <c r="BJ20607" s="3"/>
      <c r="BL20607" s="3"/>
      <c r="BN20607" s="3"/>
      <c r="BP20607" s="3"/>
    </row>
    <row r="20608" spans="1:68" x14ac:dyDescent="0.25">
      <c r="A20608" s="1"/>
      <c r="B20608" s="2"/>
      <c r="BJ20608" s="3"/>
      <c r="BL20608" s="3"/>
      <c r="BN20608" s="3"/>
      <c r="BP20608" s="3"/>
    </row>
    <row r="20609" spans="1:68" x14ac:dyDescent="0.25">
      <c r="A20609" s="1"/>
      <c r="B20609" s="2"/>
      <c r="BJ20609" s="3"/>
      <c r="BL20609" s="3"/>
      <c r="BN20609" s="3"/>
      <c r="BP20609" s="3"/>
    </row>
    <row r="20610" spans="1:68" x14ac:dyDescent="0.25">
      <c r="A20610" s="1"/>
      <c r="B20610" s="2"/>
      <c r="BJ20610" s="3"/>
      <c r="BL20610" s="3"/>
      <c r="BN20610" s="3"/>
      <c r="BP20610" s="3"/>
    </row>
    <row r="20611" spans="1:68" x14ac:dyDescent="0.25">
      <c r="A20611" s="1"/>
      <c r="B20611" s="2"/>
      <c r="BJ20611" s="3"/>
      <c r="BL20611" s="3"/>
      <c r="BN20611" s="3"/>
      <c r="BP20611" s="3"/>
    </row>
    <row r="20612" spans="1:68" x14ac:dyDescent="0.25">
      <c r="A20612" s="1"/>
      <c r="B20612" s="2"/>
      <c r="BJ20612" s="3"/>
      <c r="BL20612" s="3"/>
      <c r="BN20612" s="3"/>
      <c r="BP20612" s="3"/>
    </row>
    <row r="20613" spans="1:68" x14ac:dyDescent="0.25">
      <c r="A20613" s="1"/>
      <c r="B20613" s="2"/>
      <c r="BJ20613" s="3"/>
      <c r="BL20613" s="3"/>
      <c r="BN20613" s="3"/>
      <c r="BP20613" s="3"/>
    </row>
    <row r="20614" spans="1:68" x14ac:dyDescent="0.25">
      <c r="A20614" s="1"/>
      <c r="B20614" s="2"/>
      <c r="BJ20614" s="3"/>
      <c r="BL20614" s="3"/>
      <c r="BN20614" s="3"/>
      <c r="BP20614" s="3"/>
    </row>
    <row r="20615" spans="1:68" x14ac:dyDescent="0.25">
      <c r="A20615" s="1"/>
      <c r="B20615" s="2"/>
      <c r="BJ20615" s="3"/>
      <c r="BL20615" s="3"/>
      <c r="BN20615" s="3"/>
      <c r="BP20615" s="3"/>
    </row>
    <row r="20616" spans="1:68" x14ac:dyDescent="0.25">
      <c r="A20616" s="1"/>
      <c r="B20616" s="2"/>
      <c r="BJ20616" s="3"/>
      <c r="BL20616" s="3"/>
      <c r="BN20616" s="3"/>
      <c r="BP20616" s="3"/>
    </row>
    <row r="20617" spans="1:68" x14ac:dyDescent="0.25">
      <c r="A20617" s="1"/>
      <c r="B20617" s="2"/>
      <c r="BJ20617" s="3"/>
      <c r="BL20617" s="3"/>
      <c r="BN20617" s="3"/>
      <c r="BP20617" s="3"/>
    </row>
    <row r="20618" spans="1:68" x14ac:dyDescent="0.25">
      <c r="A20618" s="1"/>
      <c r="B20618" s="2"/>
      <c r="BJ20618" s="3"/>
      <c r="BL20618" s="3"/>
      <c r="BN20618" s="3"/>
      <c r="BP20618" s="3"/>
    </row>
    <row r="20619" spans="1:68" x14ac:dyDescent="0.25">
      <c r="A20619" s="1"/>
      <c r="B20619" s="2"/>
      <c r="BJ20619" s="3"/>
      <c r="BL20619" s="3"/>
      <c r="BN20619" s="3"/>
      <c r="BP20619" s="3"/>
    </row>
    <row r="20620" spans="1:68" x14ac:dyDescent="0.25">
      <c r="A20620" s="1"/>
      <c r="B20620" s="2"/>
      <c r="BJ20620" s="3"/>
      <c r="BL20620" s="3"/>
      <c r="BN20620" s="3"/>
      <c r="BP20620" s="3"/>
    </row>
    <row r="20621" spans="1:68" x14ac:dyDescent="0.25">
      <c r="A20621" s="1"/>
      <c r="B20621" s="2"/>
      <c r="BJ20621" s="3"/>
      <c r="BL20621" s="3"/>
      <c r="BN20621" s="3"/>
      <c r="BP20621" s="3"/>
    </row>
    <row r="20622" spans="1:68" x14ac:dyDescent="0.25">
      <c r="A20622" s="1"/>
      <c r="B20622" s="2"/>
      <c r="BJ20622" s="3"/>
      <c r="BL20622" s="3"/>
      <c r="BN20622" s="3"/>
      <c r="BP20622" s="3"/>
    </row>
    <row r="20623" spans="1:68" x14ac:dyDescent="0.25">
      <c r="A20623" s="1"/>
      <c r="B20623" s="2"/>
      <c r="BJ20623" s="3"/>
      <c r="BL20623" s="3"/>
      <c r="BN20623" s="3"/>
      <c r="BP20623" s="3"/>
    </row>
    <row r="20624" spans="1:68" x14ac:dyDescent="0.25">
      <c r="A20624" s="1"/>
      <c r="B20624" s="2"/>
      <c r="BJ20624" s="3"/>
      <c r="BL20624" s="3"/>
      <c r="BN20624" s="3"/>
      <c r="BP20624" s="3"/>
    </row>
    <row r="20625" spans="1:68" x14ac:dyDescent="0.25">
      <c r="A20625" s="1"/>
      <c r="B20625" s="2"/>
      <c r="BJ20625" s="3"/>
      <c r="BL20625" s="3"/>
      <c r="BN20625" s="3"/>
      <c r="BP20625" s="3"/>
    </row>
    <row r="20626" spans="1:68" x14ac:dyDescent="0.25">
      <c r="A20626" s="1"/>
      <c r="B20626" s="2"/>
      <c r="BJ20626" s="3"/>
      <c r="BL20626" s="3"/>
      <c r="BN20626" s="3"/>
      <c r="BP20626" s="3"/>
    </row>
    <row r="20627" spans="1:68" x14ac:dyDescent="0.25">
      <c r="A20627" s="1"/>
      <c r="B20627" s="2"/>
      <c r="BJ20627" s="3"/>
      <c r="BL20627" s="3"/>
      <c r="BN20627" s="3"/>
      <c r="BP20627" s="3"/>
    </row>
    <row r="20628" spans="1:68" x14ac:dyDescent="0.25">
      <c r="A20628" s="1"/>
      <c r="B20628" s="2"/>
      <c r="BJ20628" s="3"/>
      <c r="BL20628" s="3"/>
      <c r="BN20628" s="3"/>
      <c r="BP20628" s="3"/>
    </row>
    <row r="20629" spans="1:68" x14ac:dyDescent="0.25">
      <c r="A20629" s="1"/>
      <c r="B20629" s="2"/>
      <c r="BJ20629" s="3"/>
      <c r="BL20629" s="3"/>
      <c r="BN20629" s="3"/>
      <c r="BP20629" s="3"/>
    </row>
    <row r="20630" spans="1:68" x14ac:dyDescent="0.25">
      <c r="A20630" s="1"/>
      <c r="B20630" s="2"/>
      <c r="BJ20630" s="3"/>
      <c r="BL20630" s="3"/>
      <c r="BN20630" s="3"/>
      <c r="BP20630" s="3"/>
    </row>
    <row r="20631" spans="1:68" x14ac:dyDescent="0.25">
      <c r="A20631" s="1"/>
      <c r="B20631" s="2"/>
      <c r="BJ20631" s="3"/>
      <c r="BL20631" s="3"/>
      <c r="BN20631" s="3"/>
      <c r="BP20631" s="3"/>
    </row>
    <row r="20632" spans="1:68" x14ac:dyDescent="0.25">
      <c r="A20632" s="1"/>
      <c r="B20632" s="2"/>
      <c r="BJ20632" s="3"/>
      <c r="BL20632" s="3"/>
      <c r="BN20632" s="3"/>
      <c r="BP20632" s="3"/>
    </row>
    <row r="20633" spans="1:68" x14ac:dyDescent="0.25">
      <c r="A20633" s="1"/>
      <c r="B20633" s="2"/>
      <c r="BJ20633" s="3"/>
      <c r="BL20633" s="3"/>
      <c r="BN20633" s="3"/>
      <c r="BP20633" s="3"/>
    </row>
    <row r="20634" spans="1:68" x14ac:dyDescent="0.25">
      <c r="A20634" s="1"/>
      <c r="B20634" s="2"/>
      <c r="BJ20634" s="3"/>
      <c r="BL20634" s="3"/>
      <c r="BN20634" s="3"/>
      <c r="BP20634" s="3"/>
    </row>
    <row r="20635" spans="1:68" x14ac:dyDescent="0.25">
      <c r="A20635" s="1"/>
      <c r="B20635" s="2"/>
      <c r="BJ20635" s="3"/>
      <c r="BL20635" s="3"/>
      <c r="BN20635" s="3"/>
      <c r="BP20635" s="3"/>
    </row>
    <row r="20636" spans="1:68" x14ac:dyDescent="0.25">
      <c r="A20636" s="1"/>
      <c r="B20636" s="2"/>
      <c r="BJ20636" s="3"/>
      <c r="BL20636" s="3"/>
      <c r="BN20636" s="3"/>
      <c r="BP20636" s="3"/>
    </row>
    <row r="20637" spans="1:68" x14ac:dyDescent="0.25">
      <c r="A20637" s="1"/>
      <c r="B20637" s="2"/>
      <c r="BJ20637" s="3"/>
      <c r="BL20637" s="3"/>
      <c r="BN20637" s="3"/>
      <c r="BP20637" s="3"/>
    </row>
    <row r="20638" spans="1:68" x14ac:dyDescent="0.25">
      <c r="A20638" s="1"/>
      <c r="B20638" s="2"/>
      <c r="BJ20638" s="3"/>
      <c r="BL20638" s="3"/>
      <c r="BN20638" s="3"/>
      <c r="BP20638" s="3"/>
    </row>
    <row r="20639" spans="1:68" x14ac:dyDescent="0.25">
      <c r="A20639" s="1"/>
      <c r="B20639" s="2"/>
      <c r="BJ20639" s="3"/>
      <c r="BL20639" s="3"/>
      <c r="BN20639" s="3"/>
      <c r="BP20639" s="3"/>
    </row>
    <row r="20640" spans="1:68" x14ac:dyDescent="0.25">
      <c r="A20640" s="1"/>
      <c r="B20640" s="2"/>
      <c r="BJ20640" s="3"/>
      <c r="BL20640" s="3"/>
      <c r="BN20640" s="3"/>
      <c r="BP20640" s="3"/>
    </row>
    <row r="20641" spans="1:68" x14ac:dyDescent="0.25">
      <c r="A20641" s="1"/>
      <c r="B20641" s="2"/>
      <c r="BJ20641" s="3"/>
      <c r="BL20641" s="3"/>
      <c r="BN20641" s="3"/>
      <c r="BP20641" s="3"/>
    </row>
    <row r="20642" spans="1:68" x14ac:dyDescent="0.25">
      <c r="A20642" s="1"/>
      <c r="B20642" s="2"/>
      <c r="BJ20642" s="3"/>
      <c r="BL20642" s="3"/>
      <c r="BN20642" s="3"/>
      <c r="BP20642" s="3"/>
    </row>
    <row r="20643" spans="1:68" x14ac:dyDescent="0.25">
      <c r="A20643" s="1"/>
      <c r="B20643" s="2"/>
      <c r="BJ20643" s="3"/>
      <c r="BL20643" s="3"/>
      <c r="BN20643" s="3"/>
      <c r="BP20643" s="3"/>
    </row>
    <row r="20644" spans="1:68" x14ac:dyDescent="0.25">
      <c r="A20644" s="1"/>
      <c r="B20644" s="2"/>
      <c r="BJ20644" s="3"/>
      <c r="BL20644" s="3"/>
      <c r="BN20644" s="3"/>
      <c r="BP20644" s="3"/>
    </row>
    <row r="20645" spans="1:68" x14ac:dyDescent="0.25">
      <c r="A20645" s="1"/>
      <c r="B20645" s="2"/>
      <c r="BJ20645" s="3"/>
      <c r="BL20645" s="3"/>
      <c r="BN20645" s="3"/>
      <c r="BP20645" s="3"/>
    </row>
    <row r="20646" spans="1:68" x14ac:dyDescent="0.25">
      <c r="A20646" s="1"/>
      <c r="B20646" s="2"/>
      <c r="BJ20646" s="3"/>
      <c r="BL20646" s="3"/>
      <c r="BN20646" s="3"/>
      <c r="BP20646" s="3"/>
    </row>
    <row r="20647" spans="1:68" x14ac:dyDescent="0.25">
      <c r="A20647" s="1"/>
      <c r="B20647" s="2"/>
      <c r="BJ20647" s="3"/>
      <c r="BL20647" s="3"/>
      <c r="BN20647" s="3"/>
      <c r="BP20647" s="3"/>
    </row>
    <row r="20648" spans="1:68" x14ac:dyDescent="0.25">
      <c r="A20648" s="1"/>
      <c r="B20648" s="2"/>
      <c r="BJ20648" s="3"/>
      <c r="BL20648" s="3"/>
      <c r="BN20648" s="3"/>
      <c r="BP20648" s="3"/>
    </row>
    <row r="20649" spans="1:68" x14ac:dyDescent="0.25">
      <c r="A20649" s="1"/>
      <c r="B20649" s="2"/>
      <c r="BJ20649" s="3"/>
      <c r="BL20649" s="3"/>
      <c r="BN20649" s="3"/>
      <c r="BP20649" s="3"/>
    </row>
    <row r="20650" spans="1:68" x14ac:dyDescent="0.25">
      <c r="A20650" s="1"/>
      <c r="B20650" s="2"/>
      <c r="BJ20650" s="3"/>
      <c r="BL20650" s="3"/>
      <c r="BN20650" s="3"/>
      <c r="BP20650" s="3"/>
    </row>
    <row r="20651" spans="1:68" x14ac:dyDescent="0.25">
      <c r="A20651" s="1"/>
      <c r="B20651" s="2"/>
      <c r="BJ20651" s="3"/>
      <c r="BL20651" s="3"/>
      <c r="BN20651" s="3"/>
      <c r="BP20651" s="3"/>
    </row>
    <row r="20652" spans="1:68" x14ac:dyDescent="0.25">
      <c r="A20652" s="1"/>
      <c r="B20652" s="2"/>
      <c r="BJ20652" s="3"/>
      <c r="BL20652" s="3"/>
      <c r="BN20652" s="3"/>
      <c r="BP20652" s="3"/>
    </row>
    <row r="20653" spans="1:68" x14ac:dyDescent="0.25">
      <c r="A20653" s="1"/>
      <c r="B20653" s="2"/>
      <c r="BJ20653" s="3"/>
      <c r="BL20653" s="3"/>
      <c r="BN20653" s="3"/>
      <c r="BP20653" s="3"/>
    </row>
    <row r="20654" spans="1:68" x14ac:dyDescent="0.25">
      <c r="A20654" s="1"/>
      <c r="B20654" s="2"/>
      <c r="BJ20654" s="3"/>
      <c r="BL20654" s="3"/>
      <c r="BN20654" s="3"/>
      <c r="BP20654" s="3"/>
    </row>
    <row r="20655" spans="1:68" x14ac:dyDescent="0.25">
      <c r="A20655" s="1"/>
      <c r="B20655" s="2"/>
      <c r="BJ20655" s="3"/>
      <c r="BL20655" s="3"/>
      <c r="BN20655" s="3"/>
      <c r="BP20655" s="3"/>
    </row>
    <row r="20656" spans="1:68" x14ac:dyDescent="0.25">
      <c r="A20656" s="1"/>
      <c r="B20656" s="2"/>
      <c r="BJ20656" s="3"/>
      <c r="BL20656" s="3"/>
      <c r="BN20656" s="3"/>
      <c r="BP20656" s="3"/>
    </row>
    <row r="20657" spans="1:68" x14ac:dyDescent="0.25">
      <c r="A20657" s="1"/>
      <c r="B20657" s="2"/>
      <c r="BJ20657" s="3"/>
      <c r="BL20657" s="3"/>
      <c r="BN20657" s="3"/>
      <c r="BP20657" s="3"/>
    </row>
    <row r="20658" spans="1:68" x14ac:dyDescent="0.25">
      <c r="A20658" s="1"/>
      <c r="B20658" s="2"/>
      <c r="BJ20658" s="3"/>
      <c r="BL20658" s="3"/>
      <c r="BN20658" s="3"/>
      <c r="BP20658" s="3"/>
    </row>
    <row r="20659" spans="1:68" x14ac:dyDescent="0.25">
      <c r="A20659" s="1"/>
      <c r="B20659" s="2"/>
      <c r="BJ20659" s="3"/>
      <c r="BL20659" s="3"/>
      <c r="BN20659" s="3"/>
      <c r="BP20659" s="3"/>
    </row>
    <row r="20660" spans="1:68" x14ac:dyDescent="0.25">
      <c r="A20660" s="1"/>
      <c r="B20660" s="2"/>
      <c r="BJ20660" s="3"/>
      <c r="BL20660" s="3"/>
      <c r="BN20660" s="3"/>
      <c r="BP20660" s="3"/>
    </row>
    <row r="20661" spans="1:68" x14ac:dyDescent="0.25">
      <c r="A20661" s="1"/>
      <c r="B20661" s="2"/>
      <c r="BJ20661" s="3"/>
      <c r="BL20661" s="3"/>
      <c r="BN20661" s="3"/>
      <c r="BP20661" s="3"/>
    </row>
    <row r="20662" spans="1:68" x14ac:dyDescent="0.25">
      <c r="A20662" s="1"/>
      <c r="B20662" s="2"/>
      <c r="BJ20662" s="3"/>
      <c r="BL20662" s="3"/>
      <c r="BN20662" s="3"/>
      <c r="BP20662" s="3"/>
    </row>
    <row r="20663" spans="1:68" x14ac:dyDescent="0.25">
      <c r="A20663" s="1"/>
      <c r="B20663" s="2"/>
      <c r="BJ20663" s="3"/>
      <c r="BL20663" s="3"/>
      <c r="BN20663" s="3"/>
      <c r="BP20663" s="3"/>
    </row>
    <row r="20664" spans="1:68" x14ac:dyDescent="0.25">
      <c r="A20664" s="1"/>
      <c r="B20664" s="2"/>
      <c r="BJ20664" s="3"/>
      <c r="BL20664" s="3"/>
      <c r="BN20664" s="3"/>
      <c r="BP20664" s="3"/>
    </row>
    <row r="20665" spans="1:68" x14ac:dyDescent="0.25">
      <c r="A20665" s="1"/>
      <c r="B20665" s="2"/>
      <c r="BJ20665" s="3"/>
      <c r="BL20665" s="3"/>
      <c r="BN20665" s="3"/>
      <c r="BP20665" s="3"/>
    </row>
    <row r="20666" spans="1:68" x14ac:dyDescent="0.25">
      <c r="A20666" s="1"/>
      <c r="B20666" s="2"/>
      <c r="BJ20666" s="3"/>
      <c r="BL20666" s="3"/>
      <c r="BN20666" s="3"/>
      <c r="BP20666" s="3"/>
    </row>
    <row r="20667" spans="1:68" x14ac:dyDescent="0.25">
      <c r="A20667" s="1"/>
      <c r="B20667" s="2"/>
      <c r="BJ20667" s="3"/>
      <c r="BL20667" s="3"/>
      <c r="BN20667" s="3"/>
      <c r="BP20667" s="3"/>
    </row>
    <row r="20668" spans="1:68" x14ac:dyDescent="0.25">
      <c r="A20668" s="1"/>
      <c r="B20668" s="2"/>
      <c r="BJ20668" s="3"/>
      <c r="BL20668" s="3"/>
      <c r="BN20668" s="3"/>
      <c r="BP20668" s="3"/>
    </row>
    <row r="20669" spans="1:68" x14ac:dyDescent="0.25">
      <c r="A20669" s="1"/>
      <c r="B20669" s="2"/>
      <c r="BJ20669" s="3"/>
      <c r="BL20669" s="3"/>
      <c r="BN20669" s="3"/>
      <c r="BP20669" s="3"/>
    </row>
    <row r="20670" spans="1:68" x14ac:dyDescent="0.25">
      <c r="A20670" s="1"/>
      <c r="B20670" s="2"/>
      <c r="BJ20670" s="3"/>
      <c r="BL20670" s="3"/>
      <c r="BN20670" s="3"/>
      <c r="BP20670" s="3"/>
    </row>
    <row r="20671" spans="1:68" x14ac:dyDescent="0.25">
      <c r="A20671" s="1"/>
      <c r="B20671" s="2"/>
      <c r="BJ20671" s="3"/>
      <c r="BL20671" s="3"/>
      <c r="BN20671" s="3"/>
      <c r="BP20671" s="3"/>
    </row>
    <row r="20672" spans="1:68" x14ac:dyDescent="0.25">
      <c r="A20672" s="1"/>
      <c r="B20672" s="2"/>
      <c r="BJ20672" s="3"/>
      <c r="BL20672" s="3"/>
      <c r="BN20672" s="3"/>
      <c r="BP20672" s="3"/>
    </row>
    <row r="20673" spans="1:68" x14ac:dyDescent="0.25">
      <c r="A20673" s="1"/>
      <c r="B20673" s="2"/>
      <c r="BJ20673" s="3"/>
      <c r="BL20673" s="3"/>
      <c r="BN20673" s="3"/>
      <c r="BP20673" s="3"/>
    </row>
    <row r="20674" spans="1:68" x14ac:dyDescent="0.25">
      <c r="A20674" s="1"/>
      <c r="B20674" s="2"/>
      <c r="BJ20674" s="3"/>
      <c r="BL20674" s="3"/>
      <c r="BN20674" s="3"/>
      <c r="BP20674" s="3"/>
    </row>
    <row r="20675" spans="1:68" x14ac:dyDescent="0.25">
      <c r="A20675" s="1"/>
      <c r="B20675" s="2"/>
      <c r="BJ20675" s="3"/>
      <c r="BL20675" s="3"/>
      <c r="BN20675" s="3"/>
      <c r="BP20675" s="3"/>
    </row>
    <row r="20676" spans="1:68" x14ac:dyDescent="0.25">
      <c r="A20676" s="1"/>
      <c r="B20676" s="2"/>
      <c r="BJ20676" s="3"/>
      <c r="BL20676" s="3"/>
      <c r="BN20676" s="3"/>
      <c r="BP20676" s="3"/>
    </row>
    <row r="20677" spans="1:68" x14ac:dyDescent="0.25">
      <c r="A20677" s="1"/>
      <c r="B20677" s="2"/>
      <c r="BJ20677" s="3"/>
      <c r="BL20677" s="3"/>
      <c r="BN20677" s="3"/>
      <c r="BP20677" s="3"/>
    </row>
    <row r="20678" spans="1:68" x14ac:dyDescent="0.25">
      <c r="A20678" s="1"/>
      <c r="B20678" s="2"/>
      <c r="BJ20678" s="3"/>
      <c r="BL20678" s="3"/>
      <c r="BN20678" s="3"/>
      <c r="BP20678" s="3"/>
    </row>
    <row r="20679" spans="1:68" x14ac:dyDescent="0.25">
      <c r="A20679" s="1"/>
      <c r="B20679" s="2"/>
      <c r="BJ20679" s="3"/>
      <c r="BL20679" s="3"/>
      <c r="BN20679" s="3"/>
      <c r="BP20679" s="3"/>
    </row>
    <row r="20680" spans="1:68" x14ac:dyDescent="0.25">
      <c r="A20680" s="1"/>
      <c r="B20680" s="2"/>
      <c r="BJ20680" s="3"/>
      <c r="BL20680" s="3"/>
      <c r="BN20680" s="3"/>
      <c r="BP20680" s="3"/>
    </row>
    <row r="20681" spans="1:68" x14ac:dyDescent="0.25">
      <c r="A20681" s="1"/>
      <c r="B20681" s="2"/>
      <c r="BJ20681" s="3"/>
      <c r="BL20681" s="3"/>
      <c r="BN20681" s="3"/>
      <c r="BP20681" s="3"/>
    </row>
    <row r="20682" spans="1:68" x14ac:dyDescent="0.25">
      <c r="A20682" s="1"/>
      <c r="B20682" s="2"/>
      <c r="BJ20682" s="3"/>
      <c r="BL20682" s="3"/>
      <c r="BN20682" s="3"/>
      <c r="BP20682" s="3"/>
    </row>
    <row r="20683" spans="1:68" x14ac:dyDescent="0.25">
      <c r="A20683" s="1"/>
      <c r="B20683" s="2"/>
      <c r="BJ20683" s="3"/>
      <c r="BL20683" s="3"/>
      <c r="BN20683" s="3"/>
      <c r="BP20683" s="3"/>
    </row>
    <row r="20684" spans="1:68" x14ac:dyDescent="0.25">
      <c r="A20684" s="1"/>
      <c r="B20684" s="2"/>
      <c r="BJ20684" s="3"/>
      <c r="BL20684" s="3"/>
      <c r="BN20684" s="3"/>
      <c r="BP20684" s="3"/>
    </row>
    <row r="20685" spans="1:68" x14ac:dyDescent="0.25">
      <c r="A20685" s="1"/>
      <c r="B20685" s="2"/>
      <c r="BJ20685" s="3"/>
      <c r="BL20685" s="3"/>
      <c r="BN20685" s="3"/>
      <c r="BP20685" s="3"/>
    </row>
    <row r="20686" spans="1:68" x14ac:dyDescent="0.25">
      <c r="A20686" s="1"/>
      <c r="B20686" s="2"/>
      <c r="BJ20686" s="3"/>
      <c r="BL20686" s="3"/>
      <c r="BN20686" s="3"/>
      <c r="BP20686" s="3"/>
    </row>
    <row r="20687" spans="1:68" x14ac:dyDescent="0.25">
      <c r="A20687" s="1"/>
      <c r="B20687" s="2"/>
      <c r="BJ20687" s="3"/>
      <c r="BL20687" s="3"/>
      <c r="BN20687" s="3"/>
      <c r="BP20687" s="3"/>
    </row>
    <row r="20688" spans="1:68" x14ac:dyDescent="0.25">
      <c r="A20688" s="1"/>
      <c r="B20688" s="2"/>
      <c r="BJ20688" s="3"/>
      <c r="BL20688" s="3"/>
      <c r="BN20688" s="3"/>
      <c r="BP20688" s="3"/>
    </row>
    <row r="20689" spans="1:68" x14ac:dyDescent="0.25">
      <c r="A20689" s="1"/>
      <c r="B20689" s="2"/>
      <c r="BJ20689" s="3"/>
      <c r="BL20689" s="3"/>
      <c r="BN20689" s="3"/>
      <c r="BP20689" s="3"/>
    </row>
    <row r="20690" spans="1:68" x14ac:dyDescent="0.25">
      <c r="A20690" s="1"/>
      <c r="B20690" s="2"/>
      <c r="BJ20690" s="3"/>
      <c r="BL20690" s="3"/>
      <c r="BN20690" s="3"/>
      <c r="BP20690" s="3"/>
    </row>
    <row r="20691" spans="1:68" x14ac:dyDescent="0.25">
      <c r="A20691" s="1"/>
      <c r="B20691" s="2"/>
      <c r="BJ20691" s="3"/>
      <c r="BL20691" s="3"/>
      <c r="BN20691" s="3"/>
      <c r="BP20691" s="3"/>
    </row>
    <row r="20692" spans="1:68" x14ac:dyDescent="0.25">
      <c r="A20692" s="1"/>
      <c r="B20692" s="2"/>
      <c r="BJ20692" s="3"/>
      <c r="BL20692" s="3"/>
      <c r="BN20692" s="3"/>
      <c r="BP20692" s="3"/>
    </row>
    <row r="20693" spans="1:68" x14ac:dyDescent="0.25">
      <c r="A20693" s="1"/>
      <c r="B20693" s="2"/>
      <c r="BJ20693" s="3"/>
      <c r="BL20693" s="3"/>
      <c r="BN20693" s="3"/>
      <c r="BP20693" s="3"/>
    </row>
    <row r="20694" spans="1:68" x14ac:dyDescent="0.25">
      <c r="A20694" s="1"/>
      <c r="B20694" s="2"/>
      <c r="BJ20694" s="3"/>
      <c r="BL20694" s="3"/>
      <c r="BN20694" s="3"/>
      <c r="BP20694" s="3"/>
    </row>
    <row r="20695" spans="1:68" x14ac:dyDescent="0.25">
      <c r="A20695" s="1"/>
      <c r="B20695" s="2"/>
      <c r="BJ20695" s="3"/>
      <c r="BL20695" s="3"/>
      <c r="BN20695" s="3"/>
      <c r="BP20695" s="3"/>
    </row>
    <row r="20696" spans="1:68" x14ac:dyDescent="0.25">
      <c r="A20696" s="1"/>
      <c r="B20696" s="2"/>
      <c r="BJ20696" s="3"/>
      <c r="BL20696" s="3"/>
      <c r="BN20696" s="3"/>
      <c r="BP20696" s="3"/>
    </row>
    <row r="20697" spans="1:68" x14ac:dyDescent="0.25">
      <c r="A20697" s="1"/>
      <c r="B20697" s="2"/>
      <c r="BJ20697" s="3"/>
      <c r="BL20697" s="3"/>
      <c r="BN20697" s="3"/>
      <c r="BP20697" s="3"/>
    </row>
    <row r="20698" spans="1:68" x14ac:dyDescent="0.25">
      <c r="A20698" s="1"/>
      <c r="B20698" s="2"/>
      <c r="BJ20698" s="3"/>
      <c r="BL20698" s="3"/>
      <c r="BN20698" s="3"/>
      <c r="BP20698" s="3"/>
    </row>
    <row r="20699" spans="1:68" x14ac:dyDescent="0.25">
      <c r="A20699" s="1"/>
      <c r="B20699" s="2"/>
      <c r="BJ20699" s="3"/>
      <c r="BL20699" s="3"/>
      <c r="BN20699" s="3"/>
      <c r="BP20699" s="3"/>
    </row>
    <row r="20700" spans="1:68" x14ac:dyDescent="0.25">
      <c r="A20700" s="1"/>
      <c r="B20700" s="2"/>
      <c r="BJ20700" s="3"/>
      <c r="BL20700" s="3"/>
      <c r="BN20700" s="3"/>
      <c r="BP20700" s="3"/>
    </row>
    <row r="20701" spans="1:68" x14ac:dyDescent="0.25">
      <c r="A20701" s="1"/>
      <c r="B20701" s="2"/>
      <c r="BJ20701" s="3"/>
      <c r="BL20701" s="3"/>
      <c r="BN20701" s="3"/>
      <c r="BP20701" s="3"/>
    </row>
    <row r="20702" spans="1:68" x14ac:dyDescent="0.25">
      <c r="A20702" s="1"/>
      <c r="B20702" s="2"/>
      <c r="BJ20702" s="3"/>
      <c r="BL20702" s="3"/>
      <c r="BN20702" s="3"/>
      <c r="BP20702" s="3"/>
    </row>
    <row r="20703" spans="1:68" x14ac:dyDescent="0.25">
      <c r="A20703" s="1"/>
      <c r="B20703" s="2"/>
      <c r="BJ20703" s="3"/>
      <c r="BL20703" s="3"/>
      <c r="BN20703" s="3"/>
      <c r="BP20703" s="3"/>
    </row>
    <row r="20704" spans="1:68" x14ac:dyDescent="0.25">
      <c r="A20704" s="1"/>
      <c r="B20704" s="2"/>
      <c r="BJ20704" s="3"/>
      <c r="BL20704" s="3"/>
      <c r="BN20704" s="3"/>
      <c r="BP20704" s="3"/>
    </row>
    <row r="20705" spans="1:68" x14ac:dyDescent="0.25">
      <c r="A20705" s="1"/>
      <c r="B20705" s="2"/>
      <c r="BJ20705" s="3"/>
      <c r="BL20705" s="3"/>
      <c r="BN20705" s="3"/>
      <c r="BP20705" s="3"/>
    </row>
    <row r="20706" spans="1:68" x14ac:dyDescent="0.25">
      <c r="A20706" s="1"/>
      <c r="B20706" s="2"/>
      <c r="BJ20706" s="3"/>
      <c r="BL20706" s="3"/>
      <c r="BN20706" s="3"/>
      <c r="BP20706" s="3"/>
    </row>
    <row r="20707" spans="1:68" x14ac:dyDescent="0.25">
      <c r="A20707" s="1"/>
      <c r="B20707" s="2"/>
      <c r="BJ20707" s="3"/>
      <c r="BL20707" s="3"/>
      <c r="BN20707" s="3"/>
      <c r="BP20707" s="3"/>
    </row>
    <row r="20708" spans="1:68" x14ac:dyDescent="0.25">
      <c r="A20708" s="1"/>
      <c r="B20708" s="2"/>
      <c r="BJ20708" s="3"/>
      <c r="BL20708" s="3"/>
      <c r="BN20708" s="3"/>
      <c r="BP20708" s="3"/>
    </row>
    <row r="20709" spans="1:68" x14ac:dyDescent="0.25">
      <c r="A20709" s="1"/>
      <c r="B20709" s="2"/>
      <c r="BJ20709" s="3"/>
      <c r="BL20709" s="3"/>
      <c r="BN20709" s="3"/>
      <c r="BP20709" s="3"/>
    </row>
    <row r="20710" spans="1:68" x14ac:dyDescent="0.25">
      <c r="A20710" s="1"/>
      <c r="B20710" s="2"/>
      <c r="BJ20710" s="3"/>
      <c r="BL20710" s="3"/>
      <c r="BN20710" s="3"/>
      <c r="BP20710" s="3"/>
    </row>
    <row r="20711" spans="1:68" x14ac:dyDescent="0.25">
      <c r="A20711" s="1"/>
      <c r="B20711" s="2"/>
      <c r="BJ20711" s="3"/>
      <c r="BL20711" s="3"/>
      <c r="BN20711" s="3"/>
      <c r="BP20711" s="3"/>
    </row>
    <row r="20712" spans="1:68" x14ac:dyDescent="0.25">
      <c r="A20712" s="1"/>
      <c r="B20712" s="2"/>
      <c r="BJ20712" s="3"/>
      <c r="BL20712" s="3"/>
      <c r="BN20712" s="3"/>
      <c r="BP20712" s="3"/>
    </row>
    <row r="20713" spans="1:68" x14ac:dyDescent="0.25">
      <c r="A20713" s="1"/>
      <c r="B20713" s="2"/>
      <c r="BJ20713" s="3"/>
      <c r="BL20713" s="3"/>
      <c r="BN20713" s="3"/>
      <c r="BP20713" s="3"/>
    </row>
    <row r="20714" spans="1:68" x14ac:dyDescent="0.25">
      <c r="A20714" s="1"/>
      <c r="B20714" s="2"/>
      <c r="BJ20714" s="3"/>
      <c r="BL20714" s="3"/>
      <c r="BN20714" s="3"/>
      <c r="BP20714" s="3"/>
    </row>
    <row r="20715" spans="1:68" x14ac:dyDescent="0.25">
      <c r="A20715" s="1"/>
      <c r="B20715" s="2"/>
      <c r="BJ20715" s="3"/>
      <c r="BL20715" s="3"/>
      <c r="BN20715" s="3"/>
      <c r="BP20715" s="3"/>
    </row>
    <row r="20716" spans="1:68" x14ac:dyDescent="0.25">
      <c r="A20716" s="1"/>
      <c r="B20716" s="2"/>
      <c r="BJ20716" s="3"/>
      <c r="BL20716" s="3"/>
      <c r="BN20716" s="3"/>
      <c r="BP20716" s="3"/>
    </row>
    <row r="20717" spans="1:68" x14ac:dyDescent="0.25">
      <c r="A20717" s="1"/>
      <c r="B20717" s="2"/>
      <c r="BJ20717" s="3"/>
      <c r="BL20717" s="3"/>
      <c r="BN20717" s="3"/>
      <c r="BP20717" s="3"/>
    </row>
    <row r="20718" spans="1:68" x14ac:dyDescent="0.25">
      <c r="A20718" s="1"/>
      <c r="B20718" s="2"/>
      <c r="BJ20718" s="3"/>
      <c r="BL20718" s="3"/>
      <c r="BN20718" s="3"/>
      <c r="BP20718" s="3"/>
    </row>
    <row r="20719" spans="1:68" x14ac:dyDescent="0.25">
      <c r="A20719" s="1"/>
      <c r="B20719" s="2"/>
      <c r="BJ20719" s="3"/>
      <c r="BL20719" s="3"/>
      <c r="BN20719" s="3"/>
      <c r="BP20719" s="3"/>
    </row>
    <row r="20720" spans="1:68" x14ac:dyDescent="0.25">
      <c r="A20720" s="1"/>
      <c r="B20720" s="2"/>
      <c r="BJ20720" s="3"/>
      <c r="BL20720" s="3"/>
      <c r="BN20720" s="3"/>
      <c r="BP20720" s="3"/>
    </row>
    <row r="20721" spans="1:68" x14ac:dyDescent="0.25">
      <c r="A20721" s="1"/>
      <c r="B20721" s="2"/>
      <c r="BJ20721" s="3"/>
      <c r="BL20721" s="3"/>
      <c r="BN20721" s="3"/>
      <c r="BP20721" s="3"/>
    </row>
    <row r="20722" spans="1:68" x14ac:dyDescent="0.25">
      <c r="A20722" s="1"/>
      <c r="B20722" s="2"/>
      <c r="BJ20722" s="3"/>
      <c r="BL20722" s="3"/>
      <c r="BN20722" s="3"/>
      <c r="BP20722" s="3"/>
    </row>
    <row r="20723" spans="1:68" x14ac:dyDescent="0.25">
      <c r="A20723" s="1"/>
      <c r="B20723" s="2"/>
      <c r="BJ20723" s="3"/>
      <c r="BL20723" s="3"/>
      <c r="BN20723" s="3"/>
      <c r="BP20723" s="3"/>
    </row>
    <row r="20724" spans="1:68" x14ac:dyDescent="0.25">
      <c r="A20724" s="1"/>
      <c r="B20724" s="2"/>
      <c r="BJ20724" s="3"/>
      <c r="BL20724" s="3"/>
      <c r="BN20724" s="3"/>
      <c r="BP20724" s="3"/>
    </row>
    <row r="20725" spans="1:68" x14ac:dyDescent="0.25">
      <c r="A20725" s="1"/>
      <c r="B20725" s="2"/>
      <c r="BJ20725" s="3"/>
      <c r="BL20725" s="3"/>
      <c r="BN20725" s="3"/>
      <c r="BP20725" s="3"/>
    </row>
    <row r="20726" spans="1:68" x14ac:dyDescent="0.25">
      <c r="A20726" s="1"/>
      <c r="B20726" s="2"/>
      <c r="BJ20726" s="3"/>
      <c r="BL20726" s="3"/>
      <c r="BN20726" s="3"/>
      <c r="BP20726" s="3"/>
    </row>
    <row r="20727" spans="1:68" x14ac:dyDescent="0.25">
      <c r="A20727" s="1"/>
      <c r="B20727" s="2"/>
      <c r="BJ20727" s="3"/>
      <c r="BL20727" s="3"/>
      <c r="BN20727" s="3"/>
      <c r="BP20727" s="3"/>
    </row>
    <row r="20728" spans="1:68" x14ac:dyDescent="0.25">
      <c r="A20728" s="1"/>
      <c r="B20728" s="2"/>
      <c r="BJ20728" s="3"/>
      <c r="BL20728" s="3"/>
      <c r="BN20728" s="3"/>
      <c r="BP20728" s="3"/>
    </row>
    <row r="20729" spans="1:68" x14ac:dyDescent="0.25">
      <c r="A20729" s="1"/>
      <c r="B20729" s="2"/>
      <c r="BJ20729" s="3"/>
      <c r="BL20729" s="3"/>
      <c r="BN20729" s="3"/>
      <c r="BP20729" s="3"/>
    </row>
    <row r="20730" spans="1:68" x14ac:dyDescent="0.25">
      <c r="A20730" s="1"/>
      <c r="B20730" s="2"/>
      <c r="BJ20730" s="3"/>
      <c r="BL20730" s="3"/>
      <c r="BN20730" s="3"/>
      <c r="BP20730" s="3"/>
    </row>
    <row r="20731" spans="1:68" x14ac:dyDescent="0.25">
      <c r="A20731" s="1"/>
      <c r="B20731" s="2"/>
      <c r="BJ20731" s="3"/>
      <c r="BL20731" s="3"/>
      <c r="BN20731" s="3"/>
      <c r="BP20731" s="3"/>
    </row>
    <row r="20732" spans="1:68" x14ac:dyDescent="0.25">
      <c r="A20732" s="1"/>
      <c r="B20732" s="2"/>
      <c r="BJ20732" s="3"/>
      <c r="BL20732" s="3"/>
      <c r="BN20732" s="3"/>
      <c r="BP20732" s="3"/>
    </row>
    <row r="20733" spans="1:68" x14ac:dyDescent="0.25">
      <c r="A20733" s="1"/>
      <c r="B20733" s="2"/>
      <c r="BJ20733" s="3"/>
      <c r="BL20733" s="3"/>
      <c r="BN20733" s="3"/>
      <c r="BP20733" s="3"/>
    </row>
    <row r="20734" spans="1:68" x14ac:dyDescent="0.25">
      <c r="A20734" s="1"/>
      <c r="B20734" s="2"/>
      <c r="BJ20734" s="3"/>
      <c r="BL20734" s="3"/>
      <c r="BN20734" s="3"/>
      <c r="BP20734" s="3"/>
    </row>
    <row r="20735" spans="1:68" x14ac:dyDescent="0.25">
      <c r="A20735" s="1"/>
      <c r="B20735" s="2"/>
      <c r="BJ20735" s="3"/>
      <c r="BL20735" s="3"/>
      <c r="BN20735" s="3"/>
      <c r="BP20735" s="3"/>
    </row>
    <row r="20736" spans="1:68" x14ac:dyDescent="0.25">
      <c r="A20736" s="1"/>
      <c r="B20736" s="2"/>
      <c r="BJ20736" s="3"/>
      <c r="BL20736" s="3"/>
      <c r="BN20736" s="3"/>
      <c r="BP20736" s="3"/>
    </row>
    <row r="20737" spans="1:68" x14ac:dyDescent="0.25">
      <c r="A20737" s="1"/>
      <c r="B20737" s="2"/>
      <c r="BJ20737" s="3"/>
      <c r="BL20737" s="3"/>
      <c r="BN20737" s="3"/>
      <c r="BP20737" s="3"/>
    </row>
    <row r="20738" spans="1:68" x14ac:dyDescent="0.25">
      <c r="A20738" s="1"/>
      <c r="B20738" s="2"/>
      <c r="BJ20738" s="3"/>
      <c r="BL20738" s="3"/>
      <c r="BN20738" s="3"/>
      <c r="BP20738" s="3"/>
    </row>
    <row r="20739" spans="1:68" x14ac:dyDescent="0.25">
      <c r="A20739" s="1"/>
      <c r="B20739" s="2"/>
      <c r="BJ20739" s="3"/>
      <c r="BL20739" s="3"/>
      <c r="BN20739" s="3"/>
      <c r="BP20739" s="3"/>
    </row>
    <row r="20740" spans="1:68" x14ac:dyDescent="0.25">
      <c r="A20740" s="1"/>
      <c r="B20740" s="2"/>
      <c r="BJ20740" s="3"/>
      <c r="BL20740" s="3"/>
      <c r="BN20740" s="3"/>
      <c r="BP20740" s="3"/>
    </row>
    <row r="20741" spans="1:68" x14ac:dyDescent="0.25">
      <c r="A20741" s="1"/>
      <c r="B20741" s="2"/>
      <c r="BJ20741" s="3"/>
      <c r="BL20741" s="3"/>
      <c r="BN20741" s="3"/>
      <c r="BP20741" s="3"/>
    </row>
    <row r="20742" spans="1:68" x14ac:dyDescent="0.25">
      <c r="A20742" s="1"/>
      <c r="B20742" s="2"/>
      <c r="BJ20742" s="3"/>
      <c r="BL20742" s="3"/>
      <c r="BN20742" s="3"/>
      <c r="BP20742" s="3"/>
    </row>
    <row r="20743" spans="1:68" x14ac:dyDescent="0.25">
      <c r="A20743" s="1"/>
      <c r="B20743" s="2"/>
      <c r="BJ20743" s="3"/>
      <c r="BL20743" s="3"/>
      <c r="BN20743" s="3"/>
      <c r="BP20743" s="3"/>
    </row>
    <row r="20744" spans="1:68" x14ac:dyDescent="0.25">
      <c r="A20744" s="1"/>
      <c r="B20744" s="2"/>
      <c r="BJ20744" s="3"/>
      <c r="BL20744" s="3"/>
      <c r="BN20744" s="3"/>
      <c r="BP20744" s="3"/>
    </row>
    <row r="20745" spans="1:68" x14ac:dyDescent="0.25">
      <c r="A20745" s="1"/>
      <c r="B20745" s="2"/>
      <c r="BJ20745" s="3"/>
      <c r="BL20745" s="3"/>
      <c r="BN20745" s="3"/>
      <c r="BP20745" s="3"/>
    </row>
    <row r="20746" spans="1:68" x14ac:dyDescent="0.25">
      <c r="A20746" s="1"/>
      <c r="B20746" s="2"/>
      <c r="BJ20746" s="3"/>
      <c r="BL20746" s="3"/>
      <c r="BN20746" s="3"/>
      <c r="BP20746" s="3"/>
    </row>
    <row r="20747" spans="1:68" x14ac:dyDescent="0.25">
      <c r="A20747" s="1"/>
      <c r="B20747" s="2"/>
      <c r="BJ20747" s="3"/>
      <c r="BL20747" s="3"/>
      <c r="BN20747" s="3"/>
      <c r="BP20747" s="3"/>
    </row>
    <row r="20748" spans="1:68" x14ac:dyDescent="0.25">
      <c r="A20748" s="1"/>
      <c r="B20748" s="2"/>
      <c r="BJ20748" s="3"/>
      <c r="BL20748" s="3"/>
      <c r="BN20748" s="3"/>
      <c r="BP20748" s="3"/>
    </row>
    <row r="20749" spans="1:68" x14ac:dyDescent="0.25">
      <c r="A20749" s="1"/>
      <c r="B20749" s="2"/>
      <c r="BJ20749" s="3"/>
      <c r="BL20749" s="3"/>
      <c r="BN20749" s="3"/>
      <c r="BP20749" s="3"/>
    </row>
    <row r="20750" spans="1:68" x14ac:dyDescent="0.25">
      <c r="A20750" s="1"/>
      <c r="B20750" s="2"/>
      <c r="BJ20750" s="3"/>
      <c r="BL20750" s="3"/>
      <c r="BN20750" s="3"/>
      <c r="BP20750" s="3"/>
    </row>
    <row r="20751" spans="1:68" x14ac:dyDescent="0.25">
      <c r="A20751" s="1"/>
      <c r="B20751" s="2"/>
      <c r="BJ20751" s="3"/>
      <c r="BL20751" s="3"/>
      <c r="BN20751" s="3"/>
      <c r="BP20751" s="3"/>
    </row>
    <row r="20752" spans="1:68" x14ac:dyDescent="0.25">
      <c r="A20752" s="1"/>
      <c r="B20752" s="2"/>
      <c r="BJ20752" s="3"/>
      <c r="BL20752" s="3"/>
      <c r="BN20752" s="3"/>
      <c r="BP20752" s="3"/>
    </row>
    <row r="20753" spans="1:68" x14ac:dyDescent="0.25">
      <c r="A20753" s="1"/>
      <c r="B20753" s="2"/>
      <c r="BJ20753" s="3"/>
      <c r="BL20753" s="3"/>
      <c r="BN20753" s="3"/>
      <c r="BP20753" s="3"/>
    </row>
    <row r="20754" spans="1:68" x14ac:dyDescent="0.25">
      <c r="A20754" s="1"/>
      <c r="B20754" s="2"/>
      <c r="BJ20754" s="3"/>
      <c r="BL20754" s="3"/>
      <c r="BN20754" s="3"/>
      <c r="BP20754" s="3"/>
    </row>
    <row r="20755" spans="1:68" x14ac:dyDescent="0.25">
      <c r="A20755" s="1"/>
      <c r="B20755" s="2"/>
      <c r="BJ20755" s="3"/>
      <c r="BL20755" s="3"/>
      <c r="BN20755" s="3"/>
      <c r="BP20755" s="3"/>
    </row>
    <row r="20756" spans="1:68" x14ac:dyDescent="0.25">
      <c r="A20756" s="1"/>
      <c r="B20756" s="2"/>
      <c r="BJ20756" s="3"/>
      <c r="BL20756" s="3"/>
      <c r="BN20756" s="3"/>
      <c r="BP20756" s="3"/>
    </row>
    <row r="20757" spans="1:68" x14ac:dyDescent="0.25">
      <c r="A20757" s="1"/>
      <c r="B20757" s="2"/>
      <c r="BJ20757" s="3"/>
      <c r="BL20757" s="3"/>
      <c r="BN20757" s="3"/>
      <c r="BP20757" s="3"/>
    </row>
    <row r="20758" spans="1:68" x14ac:dyDescent="0.25">
      <c r="A20758" s="1"/>
      <c r="B20758" s="2"/>
      <c r="BJ20758" s="3"/>
      <c r="BL20758" s="3"/>
      <c r="BN20758" s="3"/>
      <c r="BP20758" s="3"/>
    </row>
    <row r="20759" spans="1:68" x14ac:dyDescent="0.25">
      <c r="A20759" s="1"/>
      <c r="B20759" s="2"/>
      <c r="BJ20759" s="3"/>
      <c r="BL20759" s="3"/>
      <c r="BN20759" s="3"/>
      <c r="BP20759" s="3"/>
    </row>
    <row r="20760" spans="1:68" x14ac:dyDescent="0.25">
      <c r="A20760" s="1"/>
      <c r="B20760" s="2"/>
      <c r="BJ20760" s="3"/>
      <c r="BL20760" s="3"/>
      <c r="BN20760" s="3"/>
      <c r="BP20760" s="3"/>
    </row>
    <row r="20761" spans="1:68" x14ac:dyDescent="0.25">
      <c r="A20761" s="1"/>
      <c r="B20761" s="2"/>
      <c r="BJ20761" s="3"/>
      <c r="BL20761" s="3"/>
      <c r="BN20761" s="3"/>
      <c r="BP20761" s="3"/>
    </row>
    <row r="20762" spans="1:68" x14ac:dyDescent="0.25">
      <c r="A20762" s="1"/>
      <c r="B20762" s="2"/>
      <c r="BJ20762" s="3"/>
      <c r="BL20762" s="3"/>
      <c r="BN20762" s="3"/>
      <c r="BP20762" s="3"/>
    </row>
    <row r="20763" spans="1:68" x14ac:dyDescent="0.25">
      <c r="A20763" s="1"/>
      <c r="B20763" s="2"/>
      <c r="BJ20763" s="3"/>
      <c r="BL20763" s="3"/>
      <c r="BN20763" s="3"/>
      <c r="BP20763" s="3"/>
    </row>
    <row r="20764" spans="1:68" x14ac:dyDescent="0.25">
      <c r="A20764" s="1"/>
      <c r="B20764" s="2"/>
      <c r="BJ20764" s="3"/>
      <c r="BL20764" s="3"/>
      <c r="BN20764" s="3"/>
      <c r="BP20764" s="3"/>
    </row>
    <row r="20765" spans="1:68" x14ac:dyDescent="0.25">
      <c r="A20765" s="1"/>
      <c r="B20765" s="2"/>
      <c r="BJ20765" s="3"/>
      <c r="BL20765" s="3"/>
      <c r="BN20765" s="3"/>
      <c r="BP20765" s="3"/>
    </row>
    <row r="20766" spans="1:68" x14ac:dyDescent="0.25">
      <c r="A20766" s="1"/>
      <c r="B20766" s="2"/>
      <c r="BJ20766" s="3"/>
      <c r="BL20766" s="3"/>
      <c r="BN20766" s="3"/>
      <c r="BP20766" s="3"/>
    </row>
    <row r="20767" spans="1:68" x14ac:dyDescent="0.25">
      <c r="A20767" s="1"/>
      <c r="B20767" s="2"/>
      <c r="BJ20767" s="3"/>
      <c r="BL20767" s="3"/>
      <c r="BN20767" s="3"/>
      <c r="BP20767" s="3"/>
    </row>
    <row r="20768" spans="1:68" x14ac:dyDescent="0.25">
      <c r="A20768" s="1"/>
      <c r="B20768" s="2"/>
      <c r="BJ20768" s="3"/>
      <c r="BL20768" s="3"/>
      <c r="BN20768" s="3"/>
      <c r="BP20768" s="3"/>
    </row>
    <row r="20769" spans="1:68" x14ac:dyDescent="0.25">
      <c r="A20769" s="1"/>
      <c r="B20769" s="2"/>
      <c r="BJ20769" s="3"/>
      <c r="BL20769" s="3"/>
      <c r="BN20769" s="3"/>
      <c r="BP20769" s="3"/>
    </row>
    <row r="20770" spans="1:68" x14ac:dyDescent="0.25">
      <c r="A20770" s="1"/>
      <c r="B20770" s="2"/>
      <c r="BJ20770" s="3"/>
      <c r="BL20770" s="3"/>
      <c r="BN20770" s="3"/>
      <c r="BP20770" s="3"/>
    </row>
    <row r="20771" spans="1:68" x14ac:dyDescent="0.25">
      <c r="A20771" s="1"/>
      <c r="B20771" s="2"/>
      <c r="BJ20771" s="3"/>
      <c r="BL20771" s="3"/>
      <c r="BN20771" s="3"/>
      <c r="BP20771" s="3"/>
    </row>
    <row r="20772" spans="1:68" x14ac:dyDescent="0.25">
      <c r="A20772" s="1"/>
      <c r="B20772" s="2"/>
      <c r="BJ20772" s="3"/>
      <c r="BL20772" s="3"/>
      <c r="BN20772" s="3"/>
      <c r="BP20772" s="3"/>
    </row>
    <row r="20773" spans="1:68" x14ac:dyDescent="0.25">
      <c r="A20773" s="1"/>
      <c r="B20773" s="2"/>
      <c r="BJ20773" s="3"/>
      <c r="BL20773" s="3"/>
      <c r="BN20773" s="3"/>
      <c r="BP20773" s="3"/>
    </row>
    <row r="20774" spans="1:68" x14ac:dyDescent="0.25">
      <c r="A20774" s="1"/>
      <c r="B20774" s="2"/>
      <c r="BJ20774" s="3"/>
      <c r="BL20774" s="3"/>
      <c r="BN20774" s="3"/>
      <c r="BP20774" s="3"/>
    </row>
    <row r="20775" spans="1:68" x14ac:dyDescent="0.25">
      <c r="A20775" s="1"/>
      <c r="B20775" s="2"/>
      <c r="BJ20775" s="3"/>
      <c r="BL20775" s="3"/>
      <c r="BN20775" s="3"/>
      <c r="BP20775" s="3"/>
    </row>
    <row r="20776" spans="1:68" x14ac:dyDescent="0.25">
      <c r="A20776" s="1"/>
      <c r="B20776" s="2"/>
      <c r="BJ20776" s="3"/>
      <c r="BL20776" s="3"/>
      <c r="BN20776" s="3"/>
      <c r="BP20776" s="3"/>
    </row>
    <row r="20777" spans="1:68" x14ac:dyDescent="0.25">
      <c r="A20777" s="1"/>
      <c r="B20777" s="2"/>
      <c r="BJ20777" s="3"/>
      <c r="BL20777" s="3"/>
      <c r="BN20777" s="3"/>
      <c r="BP20777" s="3"/>
    </row>
    <row r="20778" spans="1:68" x14ac:dyDescent="0.25">
      <c r="A20778" s="1"/>
      <c r="B20778" s="2"/>
      <c r="BJ20778" s="3"/>
      <c r="BL20778" s="3"/>
      <c r="BN20778" s="3"/>
      <c r="BP20778" s="3"/>
    </row>
    <row r="20779" spans="1:68" x14ac:dyDescent="0.25">
      <c r="A20779" s="1"/>
      <c r="B20779" s="2"/>
      <c r="BJ20779" s="3"/>
      <c r="BL20779" s="3"/>
      <c r="BN20779" s="3"/>
      <c r="BP20779" s="3"/>
    </row>
    <row r="20780" spans="1:68" x14ac:dyDescent="0.25">
      <c r="A20780" s="1"/>
      <c r="B20780" s="2"/>
      <c r="BJ20780" s="3"/>
      <c r="BL20780" s="3"/>
      <c r="BN20780" s="3"/>
      <c r="BP20780" s="3"/>
    </row>
    <row r="20781" spans="1:68" x14ac:dyDescent="0.25">
      <c r="A20781" s="1"/>
      <c r="B20781" s="2"/>
      <c r="BJ20781" s="3"/>
      <c r="BL20781" s="3"/>
      <c r="BN20781" s="3"/>
      <c r="BP20781" s="3"/>
    </row>
    <row r="20782" spans="1:68" x14ac:dyDescent="0.25">
      <c r="A20782" s="1"/>
      <c r="B20782" s="2"/>
      <c r="BJ20782" s="3"/>
      <c r="BL20782" s="3"/>
      <c r="BN20782" s="3"/>
      <c r="BP20782" s="3"/>
    </row>
    <row r="20783" spans="1:68" x14ac:dyDescent="0.25">
      <c r="A20783" s="1"/>
      <c r="B20783" s="2"/>
      <c r="BJ20783" s="3"/>
      <c r="BL20783" s="3"/>
      <c r="BN20783" s="3"/>
      <c r="BP20783" s="3"/>
    </row>
    <row r="20784" spans="1:68" x14ac:dyDescent="0.25">
      <c r="A20784" s="1"/>
      <c r="B20784" s="2"/>
      <c r="BJ20784" s="3"/>
      <c r="BL20784" s="3"/>
      <c r="BN20784" s="3"/>
      <c r="BP20784" s="3"/>
    </row>
    <row r="20785" spans="1:68" x14ac:dyDescent="0.25">
      <c r="A20785" s="1"/>
      <c r="B20785" s="2"/>
      <c r="BJ20785" s="3"/>
      <c r="BL20785" s="3"/>
      <c r="BN20785" s="3"/>
      <c r="BP20785" s="3"/>
    </row>
    <row r="20786" spans="1:68" x14ac:dyDescent="0.25">
      <c r="A20786" s="1"/>
      <c r="B20786" s="2"/>
      <c r="BJ20786" s="3"/>
      <c r="BL20786" s="3"/>
      <c r="BN20786" s="3"/>
      <c r="BP20786" s="3"/>
    </row>
    <row r="20787" spans="1:68" x14ac:dyDescent="0.25">
      <c r="A20787" s="1"/>
      <c r="B20787" s="2"/>
      <c r="BJ20787" s="3"/>
      <c r="BL20787" s="3"/>
      <c r="BN20787" s="3"/>
      <c r="BP20787" s="3"/>
    </row>
    <row r="20788" spans="1:68" x14ac:dyDescent="0.25">
      <c r="A20788" s="1"/>
      <c r="B20788" s="2"/>
      <c r="BJ20788" s="3"/>
      <c r="BL20788" s="3"/>
      <c r="BN20788" s="3"/>
      <c r="BP20788" s="3"/>
    </row>
    <row r="20789" spans="1:68" x14ac:dyDescent="0.25">
      <c r="A20789" s="1"/>
      <c r="B20789" s="2"/>
      <c r="BJ20789" s="3"/>
      <c r="BL20789" s="3"/>
      <c r="BN20789" s="3"/>
      <c r="BP20789" s="3"/>
    </row>
    <row r="20790" spans="1:68" x14ac:dyDescent="0.25">
      <c r="A20790" s="1"/>
      <c r="B20790" s="2"/>
      <c r="BJ20790" s="3"/>
      <c r="BL20790" s="3"/>
      <c r="BN20790" s="3"/>
      <c r="BP20790" s="3"/>
    </row>
    <row r="20791" spans="1:68" x14ac:dyDescent="0.25">
      <c r="A20791" s="1"/>
      <c r="B20791" s="2"/>
      <c r="BJ20791" s="3"/>
      <c r="BL20791" s="3"/>
      <c r="BN20791" s="3"/>
      <c r="BP20791" s="3"/>
    </row>
    <row r="20792" spans="1:68" x14ac:dyDescent="0.25">
      <c r="A20792" s="1"/>
      <c r="B20792" s="2"/>
      <c r="BJ20792" s="3"/>
      <c r="BL20792" s="3"/>
      <c r="BN20792" s="3"/>
      <c r="BP20792" s="3"/>
    </row>
    <row r="20793" spans="1:68" x14ac:dyDescent="0.25">
      <c r="A20793" s="1"/>
      <c r="B20793" s="2"/>
      <c r="BJ20793" s="3"/>
      <c r="BL20793" s="3"/>
      <c r="BN20793" s="3"/>
      <c r="BP20793" s="3"/>
    </row>
    <row r="20794" spans="1:68" x14ac:dyDescent="0.25">
      <c r="A20794" s="1"/>
      <c r="B20794" s="2"/>
      <c r="BJ20794" s="3"/>
      <c r="BL20794" s="3"/>
      <c r="BN20794" s="3"/>
      <c r="BP20794" s="3"/>
    </row>
    <row r="20795" spans="1:68" x14ac:dyDescent="0.25">
      <c r="A20795" s="1"/>
      <c r="B20795" s="2"/>
      <c r="BJ20795" s="3"/>
      <c r="BL20795" s="3"/>
      <c r="BN20795" s="3"/>
      <c r="BP20795" s="3"/>
    </row>
    <row r="20796" spans="1:68" x14ac:dyDescent="0.25">
      <c r="A20796" s="1"/>
      <c r="B20796" s="2"/>
      <c r="BJ20796" s="3"/>
      <c r="BL20796" s="3"/>
      <c r="BN20796" s="3"/>
      <c r="BP20796" s="3"/>
    </row>
    <row r="20797" spans="1:68" x14ac:dyDescent="0.25">
      <c r="A20797" s="1"/>
      <c r="B20797" s="2"/>
      <c r="BJ20797" s="3"/>
      <c r="BL20797" s="3"/>
      <c r="BN20797" s="3"/>
      <c r="BP20797" s="3"/>
    </row>
    <row r="20798" spans="1:68" x14ac:dyDescent="0.25">
      <c r="A20798" s="1"/>
      <c r="B20798" s="2"/>
      <c r="BJ20798" s="3"/>
      <c r="BL20798" s="3"/>
      <c r="BN20798" s="3"/>
      <c r="BP20798" s="3"/>
    </row>
    <row r="20799" spans="1:68" x14ac:dyDescent="0.25">
      <c r="A20799" s="1"/>
      <c r="B20799" s="2"/>
      <c r="BJ20799" s="3"/>
      <c r="BL20799" s="3"/>
      <c r="BN20799" s="3"/>
      <c r="BP20799" s="3"/>
    </row>
    <row r="20800" spans="1:68" x14ac:dyDescent="0.25">
      <c r="A20800" s="1"/>
      <c r="B20800" s="2"/>
      <c r="BJ20800" s="3"/>
      <c r="BL20800" s="3"/>
      <c r="BN20800" s="3"/>
      <c r="BP20800" s="3"/>
    </row>
    <row r="20801" spans="1:68" x14ac:dyDescent="0.25">
      <c r="A20801" s="1"/>
      <c r="B20801" s="2"/>
      <c r="BJ20801" s="3"/>
      <c r="BL20801" s="3"/>
      <c r="BN20801" s="3"/>
      <c r="BP20801" s="3"/>
    </row>
    <row r="20802" spans="1:68" x14ac:dyDescent="0.25">
      <c r="A20802" s="1"/>
      <c r="B20802" s="2"/>
      <c r="BJ20802" s="3"/>
      <c r="BL20802" s="3"/>
      <c r="BN20802" s="3"/>
      <c r="BP20802" s="3"/>
    </row>
    <row r="20803" spans="1:68" x14ac:dyDescent="0.25">
      <c r="A20803" s="1"/>
      <c r="B20803" s="2"/>
      <c r="BJ20803" s="3"/>
      <c r="BL20803" s="3"/>
      <c r="BN20803" s="3"/>
      <c r="BP20803" s="3"/>
    </row>
    <row r="20804" spans="1:68" x14ac:dyDescent="0.25">
      <c r="A20804" s="1"/>
      <c r="B20804" s="2"/>
      <c r="BJ20804" s="3"/>
      <c r="BL20804" s="3"/>
      <c r="BN20804" s="3"/>
      <c r="BP20804" s="3"/>
    </row>
    <row r="20805" spans="1:68" x14ac:dyDescent="0.25">
      <c r="A20805" s="1"/>
      <c r="B20805" s="2"/>
      <c r="BJ20805" s="3"/>
      <c r="BL20805" s="3"/>
      <c r="BN20805" s="3"/>
      <c r="BP20805" s="3"/>
    </row>
    <row r="20806" spans="1:68" x14ac:dyDescent="0.25">
      <c r="A20806" s="1"/>
      <c r="B20806" s="2"/>
      <c r="BJ20806" s="3"/>
      <c r="BL20806" s="3"/>
      <c r="BN20806" s="3"/>
      <c r="BP20806" s="3"/>
    </row>
    <row r="20807" spans="1:68" x14ac:dyDescent="0.25">
      <c r="A20807" s="1"/>
      <c r="B20807" s="2"/>
      <c r="BJ20807" s="3"/>
      <c r="BL20807" s="3"/>
      <c r="BN20807" s="3"/>
      <c r="BP20807" s="3"/>
    </row>
    <row r="20808" spans="1:68" x14ac:dyDescent="0.25">
      <c r="A20808" s="1"/>
      <c r="B20808" s="2"/>
      <c r="BJ20808" s="3"/>
      <c r="BL20808" s="3"/>
      <c r="BN20808" s="3"/>
      <c r="BP20808" s="3"/>
    </row>
    <row r="20809" spans="1:68" x14ac:dyDescent="0.25">
      <c r="A20809" s="1"/>
      <c r="B20809" s="2"/>
      <c r="BJ20809" s="3"/>
      <c r="BL20809" s="3"/>
      <c r="BN20809" s="3"/>
      <c r="BP20809" s="3"/>
    </row>
    <row r="20810" spans="1:68" x14ac:dyDescent="0.25">
      <c r="A20810" s="1"/>
      <c r="B20810" s="2"/>
      <c r="BJ20810" s="3"/>
      <c r="BL20810" s="3"/>
      <c r="BN20810" s="3"/>
      <c r="BP20810" s="3"/>
    </row>
    <row r="20811" spans="1:68" x14ac:dyDescent="0.25">
      <c r="A20811" s="1"/>
      <c r="B20811" s="2"/>
      <c r="BJ20811" s="3"/>
      <c r="BL20811" s="3"/>
      <c r="BN20811" s="3"/>
      <c r="BP20811" s="3"/>
    </row>
    <row r="20812" spans="1:68" x14ac:dyDescent="0.25">
      <c r="A20812" s="1"/>
      <c r="B20812" s="2"/>
      <c r="BJ20812" s="3"/>
      <c r="BL20812" s="3"/>
      <c r="BN20812" s="3"/>
      <c r="BP20812" s="3"/>
    </row>
    <row r="20813" spans="1:68" x14ac:dyDescent="0.25">
      <c r="A20813" s="1"/>
      <c r="B20813" s="2"/>
      <c r="BJ20813" s="3"/>
      <c r="BL20813" s="3"/>
      <c r="BN20813" s="3"/>
      <c r="BP20813" s="3"/>
    </row>
    <row r="20814" spans="1:68" x14ac:dyDescent="0.25">
      <c r="A20814" s="1"/>
      <c r="B20814" s="2"/>
      <c r="BJ20814" s="3"/>
      <c r="BL20814" s="3"/>
      <c r="BN20814" s="3"/>
      <c r="BP20814" s="3"/>
    </row>
    <row r="20815" spans="1:68" x14ac:dyDescent="0.25">
      <c r="A20815" s="1"/>
      <c r="B20815" s="2"/>
      <c r="BJ20815" s="3"/>
      <c r="BL20815" s="3"/>
      <c r="BN20815" s="3"/>
      <c r="BP20815" s="3"/>
    </row>
    <row r="20816" spans="1:68" x14ac:dyDescent="0.25">
      <c r="A20816" s="1"/>
      <c r="B20816" s="2"/>
      <c r="BJ20816" s="3"/>
      <c r="BL20816" s="3"/>
      <c r="BN20816" s="3"/>
      <c r="BP20816" s="3"/>
    </row>
    <row r="20817" spans="1:68" x14ac:dyDescent="0.25">
      <c r="A20817" s="1"/>
      <c r="B20817" s="2"/>
      <c r="BJ20817" s="3"/>
      <c r="BL20817" s="3"/>
      <c r="BN20817" s="3"/>
      <c r="BP20817" s="3"/>
    </row>
    <row r="20818" spans="1:68" x14ac:dyDescent="0.25">
      <c r="A20818" s="1"/>
      <c r="B20818" s="2"/>
      <c r="BJ20818" s="3"/>
      <c r="BL20818" s="3"/>
      <c r="BN20818" s="3"/>
      <c r="BP20818" s="3"/>
    </row>
    <row r="20819" spans="1:68" x14ac:dyDescent="0.25">
      <c r="A20819" s="1"/>
      <c r="B20819" s="2"/>
      <c r="BJ20819" s="3"/>
      <c r="BL20819" s="3"/>
      <c r="BN20819" s="3"/>
      <c r="BP20819" s="3"/>
    </row>
    <row r="20820" spans="1:68" x14ac:dyDescent="0.25">
      <c r="A20820" s="1"/>
      <c r="B20820" s="2"/>
      <c r="BJ20820" s="3"/>
      <c r="BL20820" s="3"/>
      <c r="BN20820" s="3"/>
      <c r="BP20820" s="3"/>
    </row>
    <row r="20821" spans="1:68" x14ac:dyDescent="0.25">
      <c r="A20821" s="1"/>
      <c r="B20821" s="2"/>
      <c r="BJ20821" s="3"/>
      <c r="BL20821" s="3"/>
      <c r="BN20821" s="3"/>
      <c r="BP20821" s="3"/>
    </row>
    <row r="20822" spans="1:68" x14ac:dyDescent="0.25">
      <c r="A20822" s="1"/>
      <c r="B20822" s="2"/>
      <c r="BJ20822" s="3"/>
      <c r="BL20822" s="3"/>
      <c r="BN20822" s="3"/>
      <c r="BP20822" s="3"/>
    </row>
    <row r="20823" spans="1:68" x14ac:dyDescent="0.25">
      <c r="A20823" s="1"/>
      <c r="B20823" s="2"/>
      <c r="BJ20823" s="3"/>
      <c r="BL20823" s="3"/>
      <c r="BN20823" s="3"/>
      <c r="BP20823" s="3"/>
    </row>
    <row r="20824" spans="1:68" x14ac:dyDescent="0.25">
      <c r="A20824" s="1"/>
      <c r="B20824" s="2"/>
      <c r="BJ20824" s="3"/>
      <c r="BL20824" s="3"/>
      <c r="BN20824" s="3"/>
      <c r="BP20824" s="3"/>
    </row>
    <row r="20825" spans="1:68" x14ac:dyDescent="0.25">
      <c r="A20825" s="1"/>
      <c r="B20825" s="2"/>
      <c r="BJ20825" s="3"/>
      <c r="BL20825" s="3"/>
      <c r="BN20825" s="3"/>
      <c r="BP20825" s="3"/>
    </row>
    <row r="20826" spans="1:68" x14ac:dyDescent="0.25">
      <c r="A20826" s="1"/>
      <c r="B20826" s="2"/>
      <c r="BJ20826" s="3"/>
      <c r="BL20826" s="3"/>
      <c r="BN20826" s="3"/>
      <c r="BP20826" s="3"/>
    </row>
    <row r="20827" spans="1:68" x14ac:dyDescent="0.25">
      <c r="A20827" s="1"/>
      <c r="B20827" s="2"/>
      <c r="BJ20827" s="3"/>
      <c r="BL20827" s="3"/>
      <c r="BN20827" s="3"/>
      <c r="BP20827" s="3"/>
    </row>
    <row r="20828" spans="1:68" x14ac:dyDescent="0.25">
      <c r="A20828" s="1"/>
      <c r="B20828" s="2"/>
      <c r="BJ20828" s="3"/>
      <c r="BL20828" s="3"/>
      <c r="BN20828" s="3"/>
      <c r="BP20828" s="3"/>
    </row>
    <row r="20829" spans="1:68" x14ac:dyDescent="0.25">
      <c r="A20829" s="1"/>
      <c r="B20829" s="2"/>
      <c r="BJ20829" s="3"/>
      <c r="BL20829" s="3"/>
      <c r="BN20829" s="3"/>
      <c r="BP20829" s="3"/>
    </row>
    <row r="20830" spans="1:68" x14ac:dyDescent="0.25">
      <c r="A20830" s="1"/>
      <c r="B20830" s="2"/>
      <c r="BJ20830" s="3"/>
      <c r="BL20830" s="3"/>
      <c r="BN20830" s="3"/>
      <c r="BP20830" s="3"/>
    </row>
    <row r="20831" spans="1:68" x14ac:dyDescent="0.25">
      <c r="A20831" s="1"/>
      <c r="B20831" s="2"/>
      <c r="BJ20831" s="3"/>
      <c r="BL20831" s="3"/>
      <c r="BN20831" s="3"/>
      <c r="BP20831" s="3"/>
    </row>
    <row r="20832" spans="1:68" x14ac:dyDescent="0.25">
      <c r="A20832" s="1"/>
      <c r="B20832" s="2"/>
      <c r="BJ20832" s="3"/>
      <c r="BL20832" s="3"/>
      <c r="BN20832" s="3"/>
      <c r="BP20832" s="3"/>
    </row>
    <row r="20833" spans="1:68" x14ac:dyDescent="0.25">
      <c r="A20833" s="1"/>
      <c r="B20833" s="2"/>
      <c r="BJ20833" s="3"/>
      <c r="BL20833" s="3"/>
      <c r="BN20833" s="3"/>
      <c r="BP20833" s="3"/>
    </row>
    <row r="20834" spans="1:68" x14ac:dyDescent="0.25">
      <c r="A20834" s="1"/>
      <c r="B20834" s="2"/>
      <c r="BJ20834" s="3"/>
      <c r="BL20834" s="3"/>
      <c r="BN20834" s="3"/>
      <c r="BP20834" s="3"/>
    </row>
    <row r="20835" spans="1:68" x14ac:dyDescent="0.25">
      <c r="A20835" s="1"/>
      <c r="B20835" s="2"/>
      <c r="BJ20835" s="3"/>
      <c r="BL20835" s="3"/>
      <c r="BN20835" s="3"/>
      <c r="BP20835" s="3"/>
    </row>
    <row r="20836" spans="1:68" x14ac:dyDescent="0.25">
      <c r="A20836" s="1"/>
      <c r="B20836" s="2"/>
      <c r="BJ20836" s="3"/>
      <c r="BL20836" s="3"/>
      <c r="BN20836" s="3"/>
      <c r="BP20836" s="3"/>
    </row>
    <row r="20837" spans="1:68" x14ac:dyDescent="0.25">
      <c r="A20837" s="1"/>
      <c r="B20837" s="2"/>
      <c r="BJ20837" s="3"/>
      <c r="BL20837" s="3"/>
      <c r="BN20837" s="3"/>
      <c r="BP20837" s="3"/>
    </row>
    <row r="20838" spans="1:68" x14ac:dyDescent="0.25">
      <c r="A20838" s="1"/>
      <c r="B20838" s="2"/>
      <c r="BJ20838" s="3"/>
      <c r="BL20838" s="3"/>
      <c r="BN20838" s="3"/>
      <c r="BP20838" s="3"/>
    </row>
    <row r="20839" spans="1:68" x14ac:dyDescent="0.25">
      <c r="A20839" s="1"/>
      <c r="B20839" s="2"/>
      <c r="BJ20839" s="3"/>
      <c r="BL20839" s="3"/>
      <c r="BN20839" s="3"/>
      <c r="BP20839" s="3"/>
    </row>
    <row r="20840" spans="1:68" x14ac:dyDescent="0.25">
      <c r="A20840" s="1"/>
      <c r="B20840" s="2"/>
      <c r="BJ20840" s="3"/>
      <c r="BL20840" s="3"/>
      <c r="BN20840" s="3"/>
      <c r="BP20840" s="3"/>
    </row>
    <row r="20841" spans="1:68" x14ac:dyDescent="0.25">
      <c r="A20841" s="1"/>
      <c r="B20841" s="2"/>
      <c r="BJ20841" s="3"/>
      <c r="BL20841" s="3"/>
      <c r="BN20841" s="3"/>
      <c r="BP20841" s="3"/>
    </row>
    <row r="20842" spans="1:68" x14ac:dyDescent="0.25">
      <c r="A20842" s="1"/>
      <c r="B20842" s="2"/>
      <c r="BJ20842" s="3"/>
      <c r="BL20842" s="3"/>
      <c r="BN20842" s="3"/>
      <c r="BP20842" s="3"/>
    </row>
    <row r="20843" spans="1:68" x14ac:dyDescent="0.25">
      <c r="A20843" s="1"/>
      <c r="B20843" s="2"/>
      <c r="BJ20843" s="3"/>
      <c r="BL20843" s="3"/>
      <c r="BN20843" s="3"/>
      <c r="BP20843" s="3"/>
    </row>
    <row r="20844" spans="1:68" x14ac:dyDescent="0.25">
      <c r="A20844" s="1"/>
      <c r="B20844" s="2"/>
      <c r="BJ20844" s="3"/>
      <c r="BL20844" s="3"/>
      <c r="BN20844" s="3"/>
      <c r="BP20844" s="3"/>
    </row>
    <row r="20845" spans="1:68" x14ac:dyDescent="0.25">
      <c r="A20845" s="1"/>
      <c r="B20845" s="2"/>
      <c r="BJ20845" s="3"/>
      <c r="BL20845" s="3"/>
      <c r="BN20845" s="3"/>
      <c r="BP20845" s="3"/>
    </row>
    <row r="20846" spans="1:68" x14ac:dyDescent="0.25">
      <c r="A20846" s="1"/>
      <c r="B20846" s="2"/>
      <c r="BJ20846" s="3"/>
      <c r="BL20846" s="3"/>
      <c r="BN20846" s="3"/>
      <c r="BP20846" s="3"/>
    </row>
    <row r="20847" spans="1:68" x14ac:dyDescent="0.25">
      <c r="A20847" s="1"/>
      <c r="B20847" s="2"/>
      <c r="BJ20847" s="3"/>
      <c r="BL20847" s="3"/>
      <c r="BN20847" s="3"/>
      <c r="BP20847" s="3"/>
    </row>
    <row r="20848" spans="1:68" x14ac:dyDescent="0.25">
      <c r="A20848" s="1"/>
      <c r="B20848" s="2"/>
      <c r="BJ20848" s="3"/>
      <c r="BL20848" s="3"/>
      <c r="BN20848" s="3"/>
      <c r="BP20848" s="3"/>
    </row>
    <row r="20849" spans="1:68" x14ac:dyDescent="0.25">
      <c r="A20849" s="1"/>
      <c r="B20849" s="2"/>
      <c r="BJ20849" s="3"/>
      <c r="BL20849" s="3"/>
      <c r="BN20849" s="3"/>
      <c r="BP20849" s="3"/>
    </row>
    <row r="20850" spans="1:68" x14ac:dyDescent="0.25">
      <c r="A20850" s="1"/>
      <c r="B20850" s="2"/>
      <c r="BJ20850" s="3"/>
      <c r="BL20850" s="3"/>
      <c r="BN20850" s="3"/>
      <c r="BP20850" s="3"/>
    </row>
    <row r="20851" spans="1:68" x14ac:dyDescent="0.25">
      <c r="A20851" s="1"/>
      <c r="B20851" s="2"/>
      <c r="BJ20851" s="3"/>
      <c r="BL20851" s="3"/>
      <c r="BN20851" s="3"/>
      <c r="BP20851" s="3"/>
    </row>
    <row r="20852" spans="1:68" x14ac:dyDescent="0.25">
      <c r="A20852" s="1"/>
      <c r="B20852" s="2"/>
      <c r="BJ20852" s="3"/>
      <c r="BL20852" s="3"/>
      <c r="BN20852" s="3"/>
      <c r="BP20852" s="3"/>
    </row>
    <row r="20853" spans="1:68" x14ac:dyDescent="0.25">
      <c r="A20853" s="1"/>
      <c r="B20853" s="2"/>
      <c r="BJ20853" s="3"/>
      <c r="BL20853" s="3"/>
      <c r="BN20853" s="3"/>
      <c r="BP20853" s="3"/>
    </row>
    <row r="20854" spans="1:68" x14ac:dyDescent="0.25">
      <c r="A20854" s="1"/>
      <c r="B20854" s="2"/>
      <c r="BJ20854" s="3"/>
      <c r="BL20854" s="3"/>
      <c r="BN20854" s="3"/>
      <c r="BP20854" s="3"/>
    </row>
    <row r="20855" spans="1:68" x14ac:dyDescent="0.25">
      <c r="A20855" s="1"/>
      <c r="B20855" s="2"/>
      <c r="BJ20855" s="3"/>
      <c r="BL20855" s="3"/>
      <c r="BN20855" s="3"/>
      <c r="BP20855" s="3"/>
    </row>
    <row r="20856" spans="1:68" x14ac:dyDescent="0.25">
      <c r="A20856" s="1"/>
      <c r="B20856" s="2"/>
      <c r="BJ20856" s="3"/>
      <c r="BL20856" s="3"/>
      <c r="BN20856" s="3"/>
      <c r="BP20856" s="3"/>
    </row>
    <row r="20857" spans="1:68" x14ac:dyDescent="0.25">
      <c r="A20857" s="1"/>
      <c r="B20857" s="2"/>
      <c r="BJ20857" s="3"/>
      <c r="BL20857" s="3"/>
      <c r="BN20857" s="3"/>
      <c r="BP20857" s="3"/>
    </row>
    <row r="20858" spans="1:68" x14ac:dyDescent="0.25">
      <c r="A20858" s="1"/>
      <c r="B20858" s="2"/>
      <c r="BJ20858" s="3"/>
      <c r="BL20858" s="3"/>
      <c r="BN20858" s="3"/>
      <c r="BP20858" s="3"/>
    </row>
    <row r="20859" spans="1:68" x14ac:dyDescent="0.25">
      <c r="A20859" s="1"/>
      <c r="B20859" s="2"/>
      <c r="BJ20859" s="3"/>
      <c r="BL20859" s="3"/>
      <c r="BN20859" s="3"/>
      <c r="BP20859" s="3"/>
    </row>
    <row r="20860" spans="1:68" x14ac:dyDescent="0.25">
      <c r="A20860" s="1"/>
      <c r="B20860" s="2"/>
      <c r="BJ20860" s="3"/>
      <c r="BL20860" s="3"/>
      <c r="BN20860" s="3"/>
      <c r="BP20860" s="3"/>
    </row>
    <row r="20861" spans="1:68" x14ac:dyDescent="0.25">
      <c r="A20861" s="1"/>
      <c r="B20861" s="2"/>
      <c r="BJ20861" s="3"/>
      <c r="BL20861" s="3"/>
      <c r="BN20861" s="3"/>
      <c r="BP20861" s="3"/>
    </row>
    <row r="20862" spans="1:68" x14ac:dyDescent="0.25">
      <c r="A20862" s="1"/>
      <c r="B20862" s="2"/>
      <c r="BJ20862" s="3"/>
      <c r="BL20862" s="3"/>
      <c r="BN20862" s="3"/>
      <c r="BP20862" s="3"/>
    </row>
    <row r="20863" spans="1:68" x14ac:dyDescent="0.25">
      <c r="A20863" s="1"/>
      <c r="B20863" s="2"/>
      <c r="BJ20863" s="3"/>
      <c r="BL20863" s="3"/>
      <c r="BN20863" s="3"/>
      <c r="BP20863" s="3"/>
    </row>
    <row r="20864" spans="1:68" x14ac:dyDescent="0.25">
      <c r="A20864" s="1"/>
      <c r="B20864" s="2"/>
      <c r="BJ20864" s="3"/>
      <c r="BL20864" s="3"/>
      <c r="BN20864" s="3"/>
      <c r="BP20864" s="3"/>
    </row>
    <row r="20865" spans="1:68" x14ac:dyDescent="0.25">
      <c r="A20865" s="1"/>
      <c r="B20865" s="2"/>
      <c r="BJ20865" s="3"/>
      <c r="BL20865" s="3"/>
      <c r="BN20865" s="3"/>
      <c r="BP20865" s="3"/>
    </row>
    <row r="20866" spans="1:68" x14ac:dyDescent="0.25">
      <c r="A20866" s="1"/>
      <c r="B20866" s="2"/>
      <c r="BJ20866" s="3"/>
      <c r="BL20866" s="3"/>
      <c r="BN20866" s="3"/>
      <c r="BP20866" s="3"/>
    </row>
    <row r="20867" spans="1:68" x14ac:dyDescent="0.25">
      <c r="A20867" s="1"/>
      <c r="B20867" s="2"/>
      <c r="BJ20867" s="3"/>
      <c r="BL20867" s="3"/>
      <c r="BN20867" s="3"/>
      <c r="BP20867" s="3"/>
    </row>
    <row r="20868" spans="1:68" x14ac:dyDescent="0.25">
      <c r="A20868" s="1"/>
      <c r="B20868" s="2"/>
      <c r="BJ20868" s="3"/>
      <c r="BL20868" s="3"/>
      <c r="BN20868" s="3"/>
      <c r="BP20868" s="3"/>
    </row>
    <row r="20869" spans="1:68" x14ac:dyDescent="0.25">
      <c r="A20869" s="1"/>
      <c r="B20869" s="2"/>
      <c r="BJ20869" s="3"/>
      <c r="BL20869" s="3"/>
      <c r="BN20869" s="3"/>
      <c r="BP20869" s="3"/>
    </row>
    <row r="20870" spans="1:68" x14ac:dyDescent="0.25">
      <c r="A20870" s="1"/>
      <c r="B20870" s="2"/>
      <c r="BJ20870" s="3"/>
      <c r="BL20870" s="3"/>
      <c r="BN20870" s="3"/>
      <c r="BP20870" s="3"/>
    </row>
    <row r="20871" spans="1:68" x14ac:dyDescent="0.25">
      <c r="A20871" s="1"/>
      <c r="B20871" s="2"/>
      <c r="BJ20871" s="3"/>
      <c r="BL20871" s="3"/>
      <c r="BN20871" s="3"/>
      <c r="BP20871" s="3"/>
    </row>
    <row r="20872" spans="1:68" x14ac:dyDescent="0.25">
      <c r="A20872" s="1"/>
      <c r="B20872" s="2"/>
      <c r="BJ20872" s="3"/>
      <c r="BL20872" s="3"/>
      <c r="BN20872" s="3"/>
      <c r="BP20872" s="3"/>
    </row>
    <row r="20873" spans="1:68" x14ac:dyDescent="0.25">
      <c r="A20873" s="1"/>
      <c r="B20873" s="2"/>
      <c r="BJ20873" s="3"/>
      <c r="BL20873" s="3"/>
      <c r="BN20873" s="3"/>
      <c r="BP20873" s="3"/>
    </row>
    <row r="20874" spans="1:68" x14ac:dyDescent="0.25">
      <c r="A20874" s="1"/>
      <c r="B20874" s="2"/>
      <c r="BJ20874" s="3"/>
      <c r="BL20874" s="3"/>
      <c r="BN20874" s="3"/>
      <c r="BP20874" s="3"/>
    </row>
    <row r="20875" spans="1:68" x14ac:dyDescent="0.25">
      <c r="A20875" s="1"/>
      <c r="B20875" s="2"/>
      <c r="BJ20875" s="3"/>
      <c r="BL20875" s="3"/>
      <c r="BN20875" s="3"/>
      <c r="BP20875" s="3"/>
    </row>
    <row r="20876" spans="1:68" x14ac:dyDescent="0.25">
      <c r="A20876" s="1"/>
      <c r="B20876" s="2"/>
      <c r="BJ20876" s="3"/>
      <c r="BL20876" s="3"/>
      <c r="BN20876" s="3"/>
      <c r="BP20876" s="3"/>
    </row>
    <row r="20877" spans="1:68" x14ac:dyDescent="0.25">
      <c r="A20877" s="1"/>
      <c r="B20877" s="2"/>
      <c r="BJ20877" s="3"/>
      <c r="BL20877" s="3"/>
      <c r="BN20877" s="3"/>
      <c r="BP20877" s="3"/>
    </row>
    <row r="20878" spans="1:68" x14ac:dyDescent="0.25">
      <c r="A20878" s="1"/>
      <c r="B20878" s="2"/>
      <c r="BJ20878" s="3"/>
      <c r="BL20878" s="3"/>
      <c r="BN20878" s="3"/>
      <c r="BP20878" s="3"/>
    </row>
    <row r="20879" spans="1:68" x14ac:dyDescent="0.25">
      <c r="A20879" s="1"/>
      <c r="B20879" s="2"/>
      <c r="BJ20879" s="3"/>
      <c r="BL20879" s="3"/>
      <c r="BN20879" s="3"/>
      <c r="BP20879" s="3"/>
    </row>
    <row r="20880" spans="1:68" x14ac:dyDescent="0.25">
      <c r="A20880" s="1"/>
      <c r="B20880" s="2"/>
      <c r="BJ20880" s="3"/>
      <c r="BL20880" s="3"/>
      <c r="BN20880" s="3"/>
      <c r="BP20880" s="3"/>
    </row>
    <row r="20881" spans="1:68" x14ac:dyDescent="0.25">
      <c r="A20881" s="1"/>
      <c r="B20881" s="2"/>
      <c r="BJ20881" s="3"/>
      <c r="BL20881" s="3"/>
      <c r="BN20881" s="3"/>
      <c r="BP20881" s="3"/>
    </row>
    <row r="20882" spans="1:68" x14ac:dyDescent="0.25">
      <c r="A20882" s="1"/>
      <c r="B20882" s="2"/>
      <c r="BJ20882" s="3"/>
      <c r="BL20882" s="3"/>
      <c r="BN20882" s="3"/>
      <c r="BP20882" s="3"/>
    </row>
    <row r="20883" spans="1:68" x14ac:dyDescent="0.25">
      <c r="A20883" s="1"/>
      <c r="B20883" s="2"/>
      <c r="BJ20883" s="3"/>
      <c r="BL20883" s="3"/>
      <c r="BN20883" s="3"/>
      <c r="BP20883" s="3"/>
    </row>
    <row r="20884" spans="1:68" x14ac:dyDescent="0.25">
      <c r="A20884" s="1"/>
      <c r="B20884" s="2"/>
      <c r="BJ20884" s="3"/>
      <c r="BL20884" s="3"/>
      <c r="BN20884" s="3"/>
      <c r="BP20884" s="3"/>
    </row>
    <row r="20885" spans="1:68" x14ac:dyDescent="0.25">
      <c r="A20885" s="1"/>
      <c r="B20885" s="2"/>
      <c r="BJ20885" s="3"/>
      <c r="BL20885" s="3"/>
      <c r="BN20885" s="3"/>
      <c r="BP20885" s="3"/>
    </row>
    <row r="20886" spans="1:68" x14ac:dyDescent="0.25">
      <c r="A20886" s="1"/>
      <c r="B20886" s="2"/>
      <c r="BJ20886" s="3"/>
      <c r="BL20886" s="3"/>
      <c r="BN20886" s="3"/>
      <c r="BP20886" s="3"/>
    </row>
    <row r="20887" spans="1:68" x14ac:dyDescent="0.25">
      <c r="A20887" s="1"/>
      <c r="B20887" s="2"/>
      <c r="BJ20887" s="3"/>
      <c r="BL20887" s="3"/>
      <c r="BN20887" s="3"/>
      <c r="BP20887" s="3"/>
    </row>
    <row r="20888" spans="1:68" x14ac:dyDescent="0.25">
      <c r="A20888" s="1"/>
      <c r="B20888" s="2"/>
      <c r="BJ20888" s="3"/>
      <c r="BL20888" s="3"/>
      <c r="BN20888" s="3"/>
      <c r="BP20888" s="3"/>
    </row>
    <row r="20889" spans="1:68" x14ac:dyDescent="0.25">
      <c r="A20889" s="1"/>
      <c r="B20889" s="2"/>
      <c r="BJ20889" s="3"/>
      <c r="BL20889" s="3"/>
      <c r="BN20889" s="3"/>
      <c r="BP20889" s="3"/>
    </row>
    <row r="20890" spans="1:68" x14ac:dyDescent="0.25">
      <c r="A20890" s="1"/>
      <c r="B20890" s="2"/>
      <c r="BJ20890" s="3"/>
      <c r="BL20890" s="3"/>
      <c r="BN20890" s="3"/>
      <c r="BP20890" s="3"/>
    </row>
    <row r="20891" spans="1:68" x14ac:dyDescent="0.25">
      <c r="A20891" s="1"/>
      <c r="B20891" s="2"/>
      <c r="BJ20891" s="3"/>
      <c r="BL20891" s="3"/>
      <c r="BN20891" s="3"/>
      <c r="BP20891" s="3"/>
    </row>
    <row r="20892" spans="1:68" x14ac:dyDescent="0.25">
      <c r="A20892" s="1"/>
      <c r="B20892" s="2"/>
      <c r="BJ20892" s="3"/>
      <c r="BL20892" s="3"/>
      <c r="BN20892" s="3"/>
      <c r="BP20892" s="3"/>
    </row>
    <row r="20893" spans="1:68" x14ac:dyDescent="0.25">
      <c r="A20893" s="1"/>
      <c r="B20893" s="2"/>
      <c r="BJ20893" s="3"/>
      <c r="BL20893" s="3"/>
      <c r="BN20893" s="3"/>
      <c r="BP20893" s="3"/>
    </row>
    <row r="20894" spans="1:68" x14ac:dyDescent="0.25">
      <c r="A20894" s="1"/>
      <c r="B20894" s="2"/>
      <c r="BJ20894" s="3"/>
      <c r="BL20894" s="3"/>
      <c r="BN20894" s="3"/>
      <c r="BP20894" s="3"/>
    </row>
    <row r="20895" spans="1:68" x14ac:dyDescent="0.25">
      <c r="A20895" s="1"/>
      <c r="B20895" s="2"/>
      <c r="BJ20895" s="3"/>
      <c r="BL20895" s="3"/>
      <c r="BN20895" s="3"/>
      <c r="BP20895" s="3"/>
    </row>
    <row r="20896" spans="1:68" x14ac:dyDescent="0.25">
      <c r="A20896" s="1"/>
      <c r="B20896" s="2"/>
      <c r="BJ20896" s="3"/>
      <c r="BL20896" s="3"/>
      <c r="BN20896" s="3"/>
      <c r="BP20896" s="3"/>
    </row>
    <row r="20897" spans="1:68" x14ac:dyDescent="0.25">
      <c r="A20897" s="1"/>
      <c r="B20897" s="2"/>
      <c r="BJ20897" s="3"/>
      <c r="BL20897" s="3"/>
      <c r="BN20897" s="3"/>
      <c r="BP20897" s="3"/>
    </row>
    <row r="20898" spans="1:68" x14ac:dyDescent="0.25">
      <c r="A20898" s="1"/>
      <c r="B20898" s="2"/>
      <c r="BJ20898" s="3"/>
      <c r="BL20898" s="3"/>
      <c r="BN20898" s="3"/>
      <c r="BP20898" s="3"/>
    </row>
    <row r="20899" spans="1:68" x14ac:dyDescent="0.25">
      <c r="A20899" s="1"/>
      <c r="B20899" s="2"/>
      <c r="BJ20899" s="3"/>
      <c r="BL20899" s="3"/>
      <c r="BN20899" s="3"/>
      <c r="BP20899" s="3"/>
    </row>
    <row r="20900" spans="1:68" x14ac:dyDescent="0.25">
      <c r="A20900" s="1"/>
      <c r="B20900" s="2"/>
      <c r="BJ20900" s="3"/>
      <c r="BL20900" s="3"/>
      <c r="BN20900" s="3"/>
      <c r="BP20900" s="3"/>
    </row>
    <row r="20901" spans="1:68" x14ac:dyDescent="0.25">
      <c r="A20901" s="1"/>
      <c r="B20901" s="2"/>
      <c r="BJ20901" s="3"/>
      <c r="BL20901" s="3"/>
      <c r="BN20901" s="3"/>
      <c r="BP20901" s="3"/>
    </row>
    <row r="20902" spans="1:68" x14ac:dyDescent="0.25">
      <c r="A20902" s="1"/>
      <c r="B20902" s="2"/>
      <c r="BJ20902" s="3"/>
      <c r="BL20902" s="3"/>
      <c r="BN20902" s="3"/>
      <c r="BP20902" s="3"/>
    </row>
    <row r="20903" spans="1:68" x14ac:dyDescent="0.25">
      <c r="A20903" s="1"/>
      <c r="B20903" s="2"/>
      <c r="BJ20903" s="3"/>
      <c r="BL20903" s="3"/>
      <c r="BN20903" s="3"/>
      <c r="BP20903" s="3"/>
    </row>
    <row r="20904" spans="1:68" x14ac:dyDescent="0.25">
      <c r="A20904" s="1"/>
      <c r="B20904" s="2"/>
      <c r="BJ20904" s="3"/>
      <c r="BL20904" s="3"/>
      <c r="BN20904" s="3"/>
      <c r="BP20904" s="3"/>
    </row>
    <row r="20905" spans="1:68" x14ac:dyDescent="0.25">
      <c r="A20905" s="1"/>
      <c r="B20905" s="2"/>
      <c r="BJ20905" s="3"/>
      <c r="BL20905" s="3"/>
      <c r="BN20905" s="3"/>
      <c r="BP20905" s="3"/>
    </row>
    <row r="20906" spans="1:68" x14ac:dyDescent="0.25">
      <c r="A20906" s="1"/>
      <c r="B20906" s="2"/>
      <c r="BJ20906" s="3"/>
      <c r="BL20906" s="3"/>
      <c r="BN20906" s="3"/>
      <c r="BP20906" s="3"/>
    </row>
    <row r="20907" spans="1:68" x14ac:dyDescent="0.25">
      <c r="A20907" s="1"/>
      <c r="B20907" s="2"/>
      <c r="BJ20907" s="3"/>
      <c r="BL20907" s="3"/>
      <c r="BN20907" s="3"/>
      <c r="BP20907" s="3"/>
    </row>
    <row r="20908" spans="1:68" x14ac:dyDescent="0.25">
      <c r="A20908" s="1"/>
      <c r="B20908" s="2"/>
      <c r="BJ20908" s="3"/>
      <c r="BL20908" s="3"/>
      <c r="BN20908" s="3"/>
      <c r="BP20908" s="3"/>
    </row>
    <row r="20909" spans="1:68" x14ac:dyDescent="0.25">
      <c r="A20909" s="1"/>
      <c r="B20909" s="2"/>
      <c r="BJ20909" s="3"/>
      <c r="BL20909" s="3"/>
      <c r="BN20909" s="3"/>
      <c r="BP20909" s="3"/>
    </row>
    <row r="20910" spans="1:68" x14ac:dyDescent="0.25">
      <c r="A20910" s="1"/>
      <c r="B20910" s="2"/>
      <c r="BJ20910" s="3"/>
      <c r="BL20910" s="3"/>
      <c r="BN20910" s="3"/>
      <c r="BP20910" s="3"/>
    </row>
    <row r="20911" spans="1:68" x14ac:dyDescent="0.25">
      <c r="A20911" s="1"/>
      <c r="B20911" s="2"/>
      <c r="BJ20911" s="3"/>
      <c r="BL20911" s="3"/>
      <c r="BN20911" s="3"/>
      <c r="BP20911" s="3"/>
    </row>
    <row r="20912" spans="1:68" x14ac:dyDescent="0.25">
      <c r="A20912" s="1"/>
      <c r="B20912" s="2"/>
      <c r="BJ20912" s="3"/>
      <c r="BL20912" s="3"/>
      <c r="BN20912" s="3"/>
      <c r="BP20912" s="3"/>
    </row>
    <row r="20913" spans="1:68" x14ac:dyDescent="0.25">
      <c r="A20913" s="1"/>
      <c r="B20913" s="2"/>
      <c r="BJ20913" s="3"/>
      <c r="BL20913" s="3"/>
      <c r="BN20913" s="3"/>
      <c r="BP20913" s="3"/>
    </row>
    <row r="20914" spans="1:68" x14ac:dyDescent="0.25">
      <c r="A20914" s="1"/>
      <c r="B20914" s="2"/>
      <c r="BJ20914" s="3"/>
      <c r="BL20914" s="3"/>
      <c r="BN20914" s="3"/>
      <c r="BP20914" s="3"/>
    </row>
    <row r="20915" spans="1:68" x14ac:dyDescent="0.25">
      <c r="A20915" s="1"/>
      <c r="B20915" s="2"/>
      <c r="BJ20915" s="3"/>
      <c r="BL20915" s="3"/>
      <c r="BN20915" s="3"/>
      <c r="BP20915" s="3"/>
    </row>
    <row r="20916" spans="1:68" x14ac:dyDescent="0.25">
      <c r="A20916" s="1"/>
      <c r="B20916" s="2"/>
      <c r="BJ20916" s="3"/>
      <c r="BL20916" s="3"/>
      <c r="BN20916" s="3"/>
      <c r="BP20916" s="3"/>
    </row>
    <row r="20917" spans="1:68" x14ac:dyDescent="0.25">
      <c r="A20917" s="1"/>
      <c r="B20917" s="2"/>
      <c r="BJ20917" s="3"/>
      <c r="BL20917" s="3"/>
      <c r="BN20917" s="3"/>
      <c r="BP20917" s="3"/>
    </row>
    <row r="20918" spans="1:68" x14ac:dyDescent="0.25">
      <c r="A20918" s="1"/>
      <c r="B20918" s="2"/>
      <c r="BJ20918" s="3"/>
      <c r="BL20918" s="3"/>
      <c r="BN20918" s="3"/>
      <c r="BP20918" s="3"/>
    </row>
    <row r="20919" spans="1:68" x14ac:dyDescent="0.25">
      <c r="A20919" s="1"/>
      <c r="B20919" s="2"/>
      <c r="BJ20919" s="3"/>
      <c r="BL20919" s="3"/>
      <c r="BN20919" s="3"/>
      <c r="BP20919" s="3"/>
    </row>
    <row r="20920" spans="1:68" x14ac:dyDescent="0.25">
      <c r="A20920" s="1"/>
      <c r="B20920" s="2"/>
      <c r="BJ20920" s="3"/>
      <c r="BL20920" s="3"/>
      <c r="BN20920" s="3"/>
      <c r="BP20920" s="3"/>
    </row>
    <row r="20921" spans="1:68" x14ac:dyDescent="0.25">
      <c r="A20921" s="1"/>
      <c r="B20921" s="2"/>
      <c r="BJ20921" s="3"/>
      <c r="BL20921" s="3"/>
      <c r="BN20921" s="3"/>
      <c r="BP20921" s="3"/>
    </row>
    <row r="20922" spans="1:68" x14ac:dyDescent="0.25">
      <c r="A20922" s="1"/>
      <c r="B20922" s="2"/>
      <c r="BJ20922" s="3"/>
      <c r="BL20922" s="3"/>
      <c r="BN20922" s="3"/>
      <c r="BP20922" s="3"/>
    </row>
    <row r="20923" spans="1:68" x14ac:dyDescent="0.25">
      <c r="A20923" s="1"/>
      <c r="B20923" s="2"/>
      <c r="BJ20923" s="3"/>
      <c r="BL20923" s="3"/>
      <c r="BN20923" s="3"/>
      <c r="BP20923" s="3"/>
    </row>
    <row r="20924" spans="1:68" x14ac:dyDescent="0.25">
      <c r="A20924" s="1"/>
      <c r="B20924" s="2"/>
      <c r="BJ20924" s="3"/>
      <c r="BL20924" s="3"/>
      <c r="BN20924" s="3"/>
      <c r="BP20924" s="3"/>
    </row>
    <row r="20925" spans="1:68" x14ac:dyDescent="0.25">
      <c r="A20925" s="1"/>
      <c r="B20925" s="2"/>
      <c r="BJ20925" s="3"/>
      <c r="BL20925" s="3"/>
      <c r="BN20925" s="3"/>
      <c r="BP20925" s="3"/>
    </row>
    <row r="20926" spans="1:68" x14ac:dyDescent="0.25">
      <c r="A20926" s="1"/>
      <c r="B20926" s="2"/>
      <c r="BJ20926" s="3"/>
      <c r="BL20926" s="3"/>
      <c r="BN20926" s="3"/>
      <c r="BP20926" s="3"/>
    </row>
    <row r="20927" spans="1:68" x14ac:dyDescent="0.25">
      <c r="A20927" s="1"/>
      <c r="B20927" s="2"/>
      <c r="BJ20927" s="3"/>
      <c r="BL20927" s="3"/>
      <c r="BN20927" s="3"/>
      <c r="BP20927" s="3"/>
    </row>
    <row r="20928" spans="1:68" x14ac:dyDescent="0.25">
      <c r="A20928" s="1"/>
      <c r="B20928" s="2"/>
      <c r="BJ20928" s="3"/>
      <c r="BL20928" s="3"/>
      <c r="BN20928" s="3"/>
      <c r="BP20928" s="3"/>
    </row>
    <row r="20929" spans="1:68" x14ac:dyDescent="0.25">
      <c r="A20929" s="1"/>
      <c r="B20929" s="2"/>
      <c r="BJ20929" s="3"/>
      <c r="BL20929" s="3"/>
      <c r="BN20929" s="3"/>
      <c r="BP20929" s="3"/>
    </row>
    <row r="20930" spans="1:68" x14ac:dyDescent="0.25">
      <c r="A20930" s="1"/>
      <c r="B20930" s="2"/>
      <c r="BJ20930" s="3"/>
      <c r="BL20930" s="3"/>
      <c r="BN20930" s="3"/>
      <c r="BP20930" s="3"/>
    </row>
    <row r="20931" spans="1:68" x14ac:dyDescent="0.25">
      <c r="A20931" s="1"/>
      <c r="B20931" s="2"/>
      <c r="BJ20931" s="3"/>
      <c r="BL20931" s="3"/>
      <c r="BN20931" s="3"/>
      <c r="BP20931" s="3"/>
    </row>
    <row r="20932" spans="1:68" x14ac:dyDescent="0.25">
      <c r="A20932" s="1"/>
      <c r="B20932" s="2"/>
      <c r="BJ20932" s="3"/>
      <c r="BL20932" s="3"/>
      <c r="BN20932" s="3"/>
      <c r="BP20932" s="3"/>
    </row>
    <row r="20933" spans="1:68" x14ac:dyDescent="0.25">
      <c r="A20933" s="1"/>
      <c r="B20933" s="2"/>
      <c r="BJ20933" s="3"/>
      <c r="BL20933" s="3"/>
      <c r="BN20933" s="3"/>
      <c r="BP20933" s="3"/>
    </row>
    <row r="20934" spans="1:68" x14ac:dyDescent="0.25">
      <c r="A20934" s="1"/>
      <c r="B20934" s="2"/>
      <c r="BJ20934" s="3"/>
      <c r="BL20934" s="3"/>
      <c r="BN20934" s="3"/>
      <c r="BP20934" s="3"/>
    </row>
    <row r="20935" spans="1:68" x14ac:dyDescent="0.25">
      <c r="A20935" s="1"/>
      <c r="B20935" s="2"/>
      <c r="BJ20935" s="3"/>
      <c r="BL20935" s="3"/>
      <c r="BN20935" s="3"/>
      <c r="BP20935" s="3"/>
    </row>
    <row r="20936" spans="1:68" x14ac:dyDescent="0.25">
      <c r="A20936" s="1"/>
      <c r="B20936" s="2"/>
      <c r="BJ20936" s="3"/>
      <c r="BL20936" s="3"/>
      <c r="BN20936" s="3"/>
      <c r="BP20936" s="3"/>
    </row>
    <row r="20937" spans="1:68" x14ac:dyDescent="0.25">
      <c r="A20937" s="1"/>
      <c r="B20937" s="2"/>
      <c r="BJ20937" s="3"/>
      <c r="BL20937" s="3"/>
      <c r="BN20937" s="3"/>
      <c r="BP20937" s="3"/>
    </row>
    <row r="20938" spans="1:68" x14ac:dyDescent="0.25">
      <c r="A20938" s="1"/>
      <c r="B20938" s="2"/>
      <c r="BJ20938" s="3"/>
      <c r="BL20938" s="3"/>
      <c r="BN20938" s="3"/>
      <c r="BP20938" s="3"/>
    </row>
    <row r="20939" spans="1:68" x14ac:dyDescent="0.25">
      <c r="A20939" s="1"/>
      <c r="B20939" s="2"/>
      <c r="BJ20939" s="3"/>
      <c r="BL20939" s="3"/>
      <c r="BN20939" s="3"/>
      <c r="BP20939" s="3"/>
    </row>
    <row r="20940" spans="1:68" x14ac:dyDescent="0.25">
      <c r="A20940" s="1"/>
      <c r="B20940" s="2"/>
      <c r="BJ20940" s="3"/>
      <c r="BL20940" s="3"/>
      <c r="BN20940" s="3"/>
      <c r="BP20940" s="3"/>
    </row>
    <row r="20941" spans="1:68" x14ac:dyDescent="0.25">
      <c r="A20941" s="1"/>
      <c r="B20941" s="2"/>
      <c r="BJ20941" s="3"/>
      <c r="BL20941" s="3"/>
      <c r="BN20941" s="3"/>
      <c r="BP20941" s="3"/>
    </row>
    <row r="20942" spans="1:68" x14ac:dyDescent="0.25">
      <c r="A20942" s="1"/>
      <c r="B20942" s="2"/>
      <c r="BJ20942" s="3"/>
      <c r="BL20942" s="3"/>
      <c r="BN20942" s="3"/>
      <c r="BP20942" s="3"/>
    </row>
    <row r="20943" spans="1:68" x14ac:dyDescent="0.25">
      <c r="A20943" s="1"/>
      <c r="B20943" s="2"/>
      <c r="BJ20943" s="3"/>
      <c r="BL20943" s="3"/>
      <c r="BN20943" s="3"/>
      <c r="BP20943" s="3"/>
    </row>
    <row r="20944" spans="1:68" x14ac:dyDescent="0.25">
      <c r="A20944" s="1"/>
      <c r="B20944" s="2"/>
      <c r="BJ20944" s="3"/>
      <c r="BL20944" s="3"/>
      <c r="BN20944" s="3"/>
      <c r="BP20944" s="3"/>
    </row>
    <row r="20945" spans="1:68" x14ac:dyDescent="0.25">
      <c r="A20945" s="1"/>
      <c r="B20945" s="2"/>
      <c r="BJ20945" s="3"/>
      <c r="BL20945" s="3"/>
      <c r="BN20945" s="3"/>
      <c r="BP20945" s="3"/>
    </row>
    <row r="20946" spans="1:68" x14ac:dyDescent="0.25">
      <c r="A20946" s="1"/>
      <c r="B20946" s="2"/>
      <c r="BJ20946" s="3"/>
      <c r="BL20946" s="3"/>
      <c r="BN20946" s="3"/>
      <c r="BP20946" s="3"/>
    </row>
    <row r="20947" spans="1:68" x14ac:dyDescent="0.25">
      <c r="A20947" s="1"/>
      <c r="B20947" s="2"/>
      <c r="BJ20947" s="3"/>
      <c r="BL20947" s="3"/>
      <c r="BN20947" s="3"/>
      <c r="BP20947" s="3"/>
    </row>
    <row r="20948" spans="1:68" x14ac:dyDescent="0.25">
      <c r="A20948" s="1"/>
      <c r="B20948" s="2"/>
      <c r="BJ20948" s="3"/>
      <c r="BL20948" s="3"/>
      <c r="BN20948" s="3"/>
      <c r="BP20948" s="3"/>
    </row>
    <row r="20949" spans="1:68" x14ac:dyDescent="0.25">
      <c r="A20949" s="1"/>
      <c r="B20949" s="2"/>
      <c r="BJ20949" s="3"/>
      <c r="BL20949" s="3"/>
      <c r="BN20949" s="3"/>
      <c r="BP20949" s="3"/>
    </row>
    <row r="20950" spans="1:68" x14ac:dyDescent="0.25">
      <c r="A20950" s="1"/>
      <c r="B20950" s="2"/>
      <c r="BJ20950" s="3"/>
      <c r="BL20950" s="3"/>
      <c r="BN20950" s="3"/>
      <c r="BP20950" s="3"/>
    </row>
    <row r="20951" spans="1:68" x14ac:dyDescent="0.25">
      <c r="A20951" s="1"/>
      <c r="B20951" s="2"/>
      <c r="BJ20951" s="3"/>
      <c r="BL20951" s="3"/>
      <c r="BN20951" s="3"/>
      <c r="BP20951" s="3"/>
    </row>
    <row r="20952" spans="1:68" x14ac:dyDescent="0.25">
      <c r="A20952" s="1"/>
      <c r="B20952" s="2"/>
      <c r="BJ20952" s="3"/>
      <c r="BL20952" s="3"/>
      <c r="BN20952" s="3"/>
      <c r="BP20952" s="3"/>
    </row>
    <row r="20953" spans="1:68" x14ac:dyDescent="0.25">
      <c r="A20953" s="1"/>
      <c r="B20953" s="2"/>
      <c r="BJ20953" s="3"/>
      <c r="BL20953" s="3"/>
      <c r="BN20953" s="3"/>
      <c r="BP20953" s="3"/>
    </row>
    <row r="20954" spans="1:68" x14ac:dyDescent="0.25">
      <c r="A20954" s="1"/>
      <c r="B20954" s="2"/>
      <c r="BJ20954" s="3"/>
      <c r="BL20954" s="3"/>
      <c r="BN20954" s="3"/>
      <c r="BP20954" s="3"/>
    </row>
    <row r="20955" spans="1:68" x14ac:dyDescent="0.25">
      <c r="A20955" s="1"/>
      <c r="B20955" s="2"/>
      <c r="BJ20955" s="3"/>
      <c r="BL20955" s="3"/>
      <c r="BN20955" s="3"/>
      <c r="BP20955" s="3"/>
    </row>
    <row r="20956" spans="1:68" x14ac:dyDescent="0.25">
      <c r="A20956" s="1"/>
      <c r="B20956" s="2"/>
      <c r="BJ20956" s="3"/>
      <c r="BL20956" s="3"/>
      <c r="BN20956" s="3"/>
      <c r="BP20956" s="3"/>
    </row>
    <row r="20957" spans="1:68" x14ac:dyDescent="0.25">
      <c r="A20957" s="1"/>
      <c r="B20957" s="2"/>
      <c r="BJ20957" s="3"/>
      <c r="BL20957" s="3"/>
      <c r="BN20957" s="3"/>
      <c r="BP20957" s="3"/>
    </row>
    <row r="20958" spans="1:68" x14ac:dyDescent="0.25">
      <c r="A20958" s="1"/>
      <c r="B20958" s="2"/>
      <c r="BJ20958" s="3"/>
      <c r="BL20958" s="3"/>
      <c r="BN20958" s="3"/>
      <c r="BP20958" s="3"/>
    </row>
    <row r="20959" spans="1:68" x14ac:dyDescent="0.25">
      <c r="A20959" s="1"/>
      <c r="B20959" s="2"/>
      <c r="BJ20959" s="3"/>
      <c r="BL20959" s="3"/>
      <c r="BN20959" s="3"/>
      <c r="BP20959" s="3"/>
    </row>
    <row r="20960" spans="1:68" x14ac:dyDescent="0.25">
      <c r="A20960" s="1"/>
      <c r="B20960" s="2"/>
      <c r="BJ20960" s="3"/>
      <c r="BL20960" s="3"/>
      <c r="BN20960" s="3"/>
      <c r="BP20960" s="3"/>
    </row>
    <row r="20961" spans="1:68" x14ac:dyDescent="0.25">
      <c r="A20961" s="1"/>
      <c r="B20961" s="2"/>
      <c r="BJ20961" s="3"/>
      <c r="BL20961" s="3"/>
      <c r="BN20961" s="3"/>
      <c r="BP20961" s="3"/>
    </row>
    <row r="20962" spans="1:68" x14ac:dyDescent="0.25">
      <c r="A20962" s="1"/>
      <c r="B20962" s="2"/>
      <c r="BJ20962" s="3"/>
      <c r="BL20962" s="3"/>
      <c r="BN20962" s="3"/>
      <c r="BP20962" s="3"/>
    </row>
    <row r="20963" spans="1:68" x14ac:dyDescent="0.25">
      <c r="A20963" s="1"/>
      <c r="B20963" s="2"/>
      <c r="BJ20963" s="3"/>
      <c r="BL20963" s="3"/>
      <c r="BN20963" s="3"/>
      <c r="BP20963" s="3"/>
    </row>
    <row r="20964" spans="1:68" x14ac:dyDescent="0.25">
      <c r="A20964" s="1"/>
      <c r="B20964" s="2"/>
      <c r="BJ20964" s="3"/>
      <c r="BL20964" s="3"/>
      <c r="BN20964" s="3"/>
      <c r="BP20964" s="3"/>
    </row>
    <row r="20965" spans="1:68" x14ac:dyDescent="0.25">
      <c r="A20965" s="1"/>
      <c r="B20965" s="2"/>
      <c r="BJ20965" s="3"/>
      <c r="BL20965" s="3"/>
      <c r="BN20965" s="3"/>
      <c r="BP20965" s="3"/>
    </row>
    <row r="20966" spans="1:68" x14ac:dyDescent="0.25">
      <c r="A20966" s="1"/>
      <c r="B20966" s="2"/>
      <c r="BJ20966" s="3"/>
      <c r="BL20966" s="3"/>
      <c r="BN20966" s="3"/>
      <c r="BP20966" s="3"/>
    </row>
    <row r="20967" spans="1:68" x14ac:dyDescent="0.25">
      <c r="A20967" s="1"/>
      <c r="B20967" s="2"/>
      <c r="BJ20967" s="3"/>
      <c r="BL20967" s="3"/>
      <c r="BN20967" s="3"/>
      <c r="BP20967" s="3"/>
    </row>
    <row r="20968" spans="1:68" x14ac:dyDescent="0.25">
      <c r="A20968" s="1"/>
      <c r="B20968" s="2"/>
      <c r="BJ20968" s="3"/>
      <c r="BL20968" s="3"/>
      <c r="BN20968" s="3"/>
      <c r="BP20968" s="3"/>
    </row>
    <row r="20969" spans="1:68" x14ac:dyDescent="0.25">
      <c r="A20969" s="1"/>
      <c r="B20969" s="2"/>
      <c r="BJ20969" s="3"/>
      <c r="BL20969" s="3"/>
      <c r="BN20969" s="3"/>
      <c r="BP20969" s="3"/>
    </row>
    <row r="20970" spans="1:68" x14ac:dyDescent="0.25">
      <c r="A20970" s="1"/>
      <c r="B20970" s="2"/>
      <c r="BJ20970" s="3"/>
      <c r="BL20970" s="3"/>
      <c r="BN20970" s="3"/>
      <c r="BP20970" s="3"/>
    </row>
    <row r="20971" spans="1:68" x14ac:dyDescent="0.25">
      <c r="A20971" s="1"/>
      <c r="B20971" s="2"/>
      <c r="BJ20971" s="3"/>
      <c r="BL20971" s="3"/>
      <c r="BN20971" s="3"/>
      <c r="BP20971" s="3"/>
    </row>
    <row r="20972" spans="1:68" x14ac:dyDescent="0.25">
      <c r="A20972" s="1"/>
      <c r="B20972" s="2"/>
      <c r="BJ20972" s="3"/>
      <c r="BL20972" s="3"/>
      <c r="BN20972" s="3"/>
      <c r="BP20972" s="3"/>
    </row>
    <row r="20973" spans="1:68" x14ac:dyDescent="0.25">
      <c r="A20973" s="1"/>
      <c r="B20973" s="2"/>
      <c r="BJ20973" s="3"/>
      <c r="BL20973" s="3"/>
      <c r="BN20973" s="3"/>
      <c r="BP20973" s="3"/>
    </row>
    <row r="20974" spans="1:68" x14ac:dyDescent="0.25">
      <c r="A20974" s="1"/>
      <c r="B20974" s="2"/>
      <c r="BJ20974" s="3"/>
      <c r="BL20974" s="3"/>
      <c r="BN20974" s="3"/>
      <c r="BP20974" s="3"/>
    </row>
    <row r="20975" spans="1:68" x14ac:dyDescent="0.25">
      <c r="A20975" s="1"/>
      <c r="B20975" s="2"/>
      <c r="BJ20975" s="3"/>
      <c r="BL20975" s="3"/>
      <c r="BN20975" s="3"/>
      <c r="BP20975" s="3"/>
    </row>
    <row r="20976" spans="1:68" x14ac:dyDescent="0.25">
      <c r="A20976" s="1"/>
      <c r="B20976" s="2"/>
      <c r="BJ20976" s="3"/>
      <c r="BL20976" s="3"/>
      <c r="BN20976" s="3"/>
      <c r="BP20976" s="3"/>
    </row>
    <row r="20977" spans="1:68" x14ac:dyDescent="0.25">
      <c r="A20977" s="1"/>
      <c r="B20977" s="2"/>
      <c r="BJ20977" s="3"/>
      <c r="BL20977" s="3"/>
      <c r="BN20977" s="3"/>
      <c r="BP20977" s="3"/>
    </row>
    <row r="20978" spans="1:68" x14ac:dyDescent="0.25">
      <c r="A20978" s="1"/>
      <c r="B20978" s="2"/>
      <c r="BJ20978" s="3"/>
      <c r="BL20978" s="3"/>
      <c r="BN20978" s="3"/>
      <c r="BP20978" s="3"/>
    </row>
    <row r="20979" spans="1:68" x14ac:dyDescent="0.25">
      <c r="A20979" s="1"/>
      <c r="B20979" s="2"/>
      <c r="BJ20979" s="3"/>
      <c r="BL20979" s="3"/>
      <c r="BN20979" s="3"/>
      <c r="BP20979" s="3"/>
    </row>
    <row r="20980" spans="1:68" x14ac:dyDescent="0.25">
      <c r="A20980" s="1"/>
      <c r="B20980" s="2"/>
      <c r="BJ20980" s="3"/>
      <c r="BL20980" s="3"/>
      <c r="BN20980" s="3"/>
      <c r="BP20980" s="3"/>
    </row>
    <row r="20981" spans="1:68" x14ac:dyDescent="0.25">
      <c r="A20981" s="1"/>
      <c r="B20981" s="2"/>
      <c r="BJ20981" s="3"/>
      <c r="BL20981" s="3"/>
      <c r="BN20981" s="3"/>
      <c r="BP20981" s="3"/>
    </row>
    <row r="20982" spans="1:68" x14ac:dyDescent="0.25">
      <c r="A20982" s="1"/>
      <c r="B20982" s="2"/>
      <c r="BJ20982" s="3"/>
      <c r="BL20982" s="3"/>
      <c r="BN20982" s="3"/>
      <c r="BP20982" s="3"/>
    </row>
    <row r="20983" spans="1:68" x14ac:dyDescent="0.25">
      <c r="A20983" s="1"/>
      <c r="B20983" s="2"/>
      <c r="BJ20983" s="3"/>
      <c r="BL20983" s="3"/>
      <c r="BN20983" s="3"/>
      <c r="BP20983" s="3"/>
    </row>
    <row r="20984" spans="1:68" x14ac:dyDescent="0.25">
      <c r="A20984" s="1"/>
      <c r="B20984" s="2"/>
      <c r="BJ20984" s="3"/>
      <c r="BL20984" s="3"/>
      <c r="BN20984" s="3"/>
      <c r="BP20984" s="3"/>
    </row>
    <row r="20985" spans="1:68" x14ac:dyDescent="0.25">
      <c r="A20985" s="1"/>
      <c r="B20985" s="2"/>
      <c r="BJ20985" s="3"/>
      <c r="BL20985" s="3"/>
      <c r="BN20985" s="3"/>
      <c r="BP20985" s="3"/>
    </row>
    <row r="20986" spans="1:68" x14ac:dyDescent="0.25">
      <c r="A20986" s="1"/>
      <c r="B20986" s="2"/>
      <c r="BJ20986" s="3"/>
      <c r="BL20986" s="3"/>
      <c r="BN20986" s="3"/>
      <c r="BP20986" s="3"/>
    </row>
    <row r="20987" spans="1:68" x14ac:dyDescent="0.25">
      <c r="A20987" s="1"/>
      <c r="B20987" s="2"/>
      <c r="BJ20987" s="3"/>
      <c r="BL20987" s="3"/>
      <c r="BN20987" s="3"/>
      <c r="BP20987" s="3"/>
    </row>
    <row r="20988" spans="1:68" x14ac:dyDescent="0.25">
      <c r="A20988" s="1"/>
      <c r="B20988" s="2"/>
      <c r="BJ20988" s="3"/>
      <c r="BL20988" s="3"/>
      <c r="BN20988" s="3"/>
      <c r="BP20988" s="3"/>
    </row>
    <row r="20989" spans="1:68" x14ac:dyDescent="0.25">
      <c r="A20989" s="1"/>
      <c r="B20989" s="2"/>
      <c r="BJ20989" s="3"/>
      <c r="BL20989" s="3"/>
      <c r="BN20989" s="3"/>
      <c r="BP20989" s="3"/>
    </row>
    <row r="20990" spans="1:68" x14ac:dyDescent="0.25">
      <c r="A20990" s="1"/>
      <c r="B20990" s="2"/>
      <c r="BJ20990" s="3"/>
      <c r="BL20990" s="3"/>
      <c r="BN20990" s="3"/>
      <c r="BP20990" s="3"/>
    </row>
    <row r="20991" spans="1:68" x14ac:dyDescent="0.25">
      <c r="A20991" s="1"/>
      <c r="B20991" s="2"/>
      <c r="BJ20991" s="3"/>
      <c r="BL20991" s="3"/>
      <c r="BN20991" s="3"/>
      <c r="BP20991" s="3"/>
    </row>
    <row r="20992" spans="1:68" x14ac:dyDescent="0.25">
      <c r="A20992" s="1"/>
      <c r="B20992" s="2"/>
      <c r="BJ20992" s="3"/>
      <c r="BL20992" s="3"/>
      <c r="BN20992" s="3"/>
      <c r="BP20992" s="3"/>
    </row>
    <row r="20993" spans="1:68" x14ac:dyDescent="0.25">
      <c r="A20993" s="1"/>
      <c r="B20993" s="2"/>
      <c r="BJ20993" s="3"/>
      <c r="BL20993" s="3"/>
      <c r="BN20993" s="3"/>
      <c r="BP20993" s="3"/>
    </row>
    <row r="20994" spans="1:68" x14ac:dyDescent="0.25">
      <c r="A20994" s="1"/>
      <c r="B20994" s="2"/>
      <c r="BJ20994" s="3"/>
      <c r="BL20994" s="3"/>
      <c r="BN20994" s="3"/>
      <c r="BP20994" s="3"/>
    </row>
    <row r="20995" spans="1:68" x14ac:dyDescent="0.25">
      <c r="A20995" s="1"/>
      <c r="B20995" s="2"/>
      <c r="BJ20995" s="3"/>
      <c r="BL20995" s="3"/>
      <c r="BN20995" s="3"/>
      <c r="BP20995" s="3"/>
    </row>
    <row r="20996" spans="1:68" x14ac:dyDescent="0.25">
      <c r="A20996" s="1"/>
      <c r="B20996" s="2"/>
      <c r="BJ20996" s="3"/>
      <c r="BL20996" s="3"/>
      <c r="BN20996" s="3"/>
      <c r="BP20996" s="3"/>
    </row>
    <row r="20997" spans="1:68" x14ac:dyDescent="0.25">
      <c r="A20997" s="1"/>
      <c r="B20997" s="2"/>
      <c r="BJ20997" s="3"/>
      <c r="BL20997" s="3"/>
      <c r="BN20997" s="3"/>
      <c r="BP20997" s="3"/>
    </row>
    <row r="20998" spans="1:68" x14ac:dyDescent="0.25">
      <c r="A20998" s="1"/>
      <c r="B20998" s="2"/>
      <c r="BJ20998" s="3"/>
      <c r="BL20998" s="3"/>
      <c r="BN20998" s="3"/>
      <c r="BP20998" s="3"/>
    </row>
    <row r="20999" spans="1:68" x14ac:dyDescent="0.25">
      <c r="A20999" s="1"/>
      <c r="B20999" s="2"/>
      <c r="BJ20999" s="3"/>
      <c r="BL20999" s="3"/>
      <c r="BN20999" s="3"/>
      <c r="BP20999" s="3"/>
    </row>
    <row r="21000" spans="1:68" x14ac:dyDescent="0.25">
      <c r="A21000" s="1"/>
      <c r="B21000" s="2"/>
      <c r="BJ21000" s="3"/>
      <c r="BL21000" s="3"/>
      <c r="BN21000" s="3"/>
      <c r="BP21000" s="3"/>
    </row>
    <row r="21001" spans="1:68" x14ac:dyDescent="0.25">
      <c r="A21001" s="1"/>
      <c r="B21001" s="2"/>
      <c r="BJ21001" s="3"/>
      <c r="BL21001" s="3"/>
      <c r="BN21001" s="3"/>
      <c r="BP21001" s="3"/>
    </row>
    <row r="21002" spans="1:68" x14ac:dyDescent="0.25">
      <c r="A21002" s="1"/>
      <c r="B21002" s="2"/>
      <c r="BJ21002" s="3"/>
      <c r="BL21002" s="3"/>
      <c r="BN21002" s="3"/>
      <c r="BP21002" s="3"/>
    </row>
    <row r="21003" spans="1:68" x14ac:dyDescent="0.25">
      <c r="A21003" s="1"/>
      <c r="B21003" s="2"/>
      <c r="BJ21003" s="3"/>
      <c r="BL21003" s="3"/>
      <c r="BN21003" s="3"/>
      <c r="BP21003" s="3"/>
    </row>
    <row r="21004" spans="1:68" x14ac:dyDescent="0.25">
      <c r="A21004" s="1"/>
      <c r="B21004" s="2"/>
      <c r="BJ21004" s="3"/>
      <c r="BL21004" s="3"/>
      <c r="BN21004" s="3"/>
      <c r="BP21004" s="3"/>
    </row>
    <row r="21005" spans="1:68" x14ac:dyDescent="0.25">
      <c r="A21005" s="1"/>
      <c r="B21005" s="2"/>
      <c r="BJ21005" s="3"/>
      <c r="BL21005" s="3"/>
      <c r="BN21005" s="3"/>
      <c r="BP21005" s="3"/>
    </row>
    <row r="21006" spans="1:68" x14ac:dyDescent="0.25">
      <c r="A21006" s="1"/>
      <c r="B21006" s="2"/>
      <c r="BJ21006" s="3"/>
      <c r="BL21006" s="3"/>
      <c r="BN21006" s="3"/>
      <c r="BP21006" s="3"/>
    </row>
    <row r="21007" spans="1:68" x14ac:dyDescent="0.25">
      <c r="A21007" s="1"/>
      <c r="B21007" s="2"/>
      <c r="BJ21007" s="3"/>
      <c r="BL21007" s="3"/>
      <c r="BN21007" s="3"/>
      <c r="BP21007" s="3"/>
    </row>
    <row r="21008" spans="1:68" x14ac:dyDescent="0.25">
      <c r="A21008" s="1"/>
      <c r="B21008" s="2"/>
      <c r="BJ21008" s="3"/>
      <c r="BL21008" s="3"/>
      <c r="BN21008" s="3"/>
      <c r="BP21008" s="3"/>
    </row>
    <row r="21009" spans="1:68" x14ac:dyDescent="0.25">
      <c r="A21009" s="1"/>
      <c r="B21009" s="2"/>
      <c r="BJ21009" s="3"/>
      <c r="BL21009" s="3"/>
      <c r="BN21009" s="3"/>
      <c r="BP21009" s="3"/>
    </row>
    <row r="21010" spans="1:68" x14ac:dyDescent="0.25">
      <c r="A21010" s="1"/>
      <c r="B21010" s="2"/>
      <c r="BJ21010" s="3"/>
      <c r="BL21010" s="3"/>
      <c r="BN21010" s="3"/>
      <c r="BP21010" s="3"/>
    </row>
    <row r="21011" spans="1:68" x14ac:dyDescent="0.25">
      <c r="A21011" s="1"/>
      <c r="B21011" s="2"/>
      <c r="BJ21011" s="3"/>
      <c r="BL21011" s="3"/>
      <c r="BN21011" s="3"/>
      <c r="BP21011" s="3"/>
    </row>
    <row r="21012" spans="1:68" x14ac:dyDescent="0.25">
      <c r="A21012" s="1"/>
      <c r="B21012" s="2"/>
      <c r="BJ21012" s="3"/>
      <c r="BL21012" s="3"/>
      <c r="BN21012" s="3"/>
      <c r="BP21012" s="3"/>
    </row>
    <row r="21013" spans="1:68" x14ac:dyDescent="0.25">
      <c r="A21013" s="1"/>
      <c r="B21013" s="2"/>
      <c r="BJ21013" s="3"/>
      <c r="BL21013" s="3"/>
      <c r="BN21013" s="3"/>
      <c r="BP21013" s="3"/>
    </row>
    <row r="21014" spans="1:68" x14ac:dyDescent="0.25">
      <c r="A21014" s="1"/>
      <c r="B21014" s="2"/>
      <c r="BJ21014" s="3"/>
      <c r="BL21014" s="3"/>
      <c r="BN21014" s="3"/>
      <c r="BP21014" s="3"/>
    </row>
    <row r="21015" spans="1:68" x14ac:dyDescent="0.25">
      <c r="A21015" s="1"/>
      <c r="B21015" s="2"/>
      <c r="BJ21015" s="3"/>
      <c r="BL21015" s="3"/>
      <c r="BN21015" s="3"/>
      <c r="BP21015" s="3"/>
    </row>
    <row r="21016" spans="1:68" x14ac:dyDescent="0.25">
      <c r="A21016" s="1"/>
      <c r="B21016" s="2"/>
      <c r="BJ21016" s="3"/>
      <c r="BL21016" s="3"/>
      <c r="BN21016" s="3"/>
      <c r="BP21016" s="3"/>
    </row>
    <row r="21017" spans="1:68" x14ac:dyDescent="0.25">
      <c r="A21017" s="1"/>
      <c r="B21017" s="2"/>
      <c r="BJ21017" s="3"/>
      <c r="BL21017" s="3"/>
      <c r="BN21017" s="3"/>
      <c r="BP21017" s="3"/>
    </row>
    <row r="21018" spans="1:68" x14ac:dyDescent="0.25">
      <c r="A21018" s="1"/>
      <c r="B21018" s="2"/>
      <c r="BJ21018" s="3"/>
      <c r="BL21018" s="3"/>
      <c r="BN21018" s="3"/>
      <c r="BP21018" s="3"/>
    </row>
    <row r="21019" spans="1:68" x14ac:dyDescent="0.25">
      <c r="A21019" s="1"/>
      <c r="B21019" s="2"/>
      <c r="BJ21019" s="3"/>
      <c r="BL21019" s="3"/>
      <c r="BN21019" s="3"/>
      <c r="BP21019" s="3"/>
    </row>
    <row r="21020" spans="1:68" x14ac:dyDescent="0.25">
      <c r="A21020" s="1"/>
      <c r="B21020" s="2"/>
      <c r="BJ21020" s="3"/>
      <c r="BL21020" s="3"/>
      <c r="BN21020" s="3"/>
      <c r="BP21020" s="3"/>
    </row>
    <row r="21021" spans="1:68" x14ac:dyDescent="0.25">
      <c r="A21021" s="1"/>
      <c r="B21021" s="2"/>
      <c r="BJ21021" s="3"/>
      <c r="BL21021" s="3"/>
      <c r="BN21021" s="3"/>
      <c r="BP21021" s="3"/>
    </row>
    <row r="21022" spans="1:68" x14ac:dyDescent="0.25">
      <c r="A21022" s="1"/>
      <c r="B21022" s="2"/>
      <c r="BJ21022" s="3"/>
      <c r="BL21022" s="3"/>
      <c r="BN21022" s="3"/>
      <c r="BP21022" s="3"/>
    </row>
    <row r="21023" spans="1:68" x14ac:dyDescent="0.25">
      <c r="A21023" s="1"/>
      <c r="B21023" s="2"/>
      <c r="BJ21023" s="3"/>
      <c r="BL21023" s="3"/>
      <c r="BN21023" s="3"/>
      <c r="BP21023" s="3"/>
    </row>
    <row r="21024" spans="1:68" x14ac:dyDescent="0.25">
      <c r="A21024" s="1"/>
      <c r="B21024" s="2"/>
      <c r="BJ21024" s="3"/>
      <c r="BL21024" s="3"/>
      <c r="BN21024" s="3"/>
      <c r="BP21024" s="3"/>
    </row>
    <row r="21025" spans="1:68" x14ac:dyDescent="0.25">
      <c r="A21025" s="1"/>
      <c r="B21025" s="2"/>
      <c r="BJ21025" s="3"/>
      <c r="BL21025" s="3"/>
      <c r="BN21025" s="3"/>
      <c r="BP21025" s="3"/>
    </row>
    <row r="21026" spans="1:68" x14ac:dyDescent="0.25">
      <c r="A21026" s="1"/>
      <c r="B21026" s="2"/>
      <c r="BJ21026" s="3"/>
      <c r="BL21026" s="3"/>
      <c r="BN21026" s="3"/>
      <c r="BP21026" s="3"/>
    </row>
    <row r="21027" spans="1:68" x14ac:dyDescent="0.25">
      <c r="A21027" s="1"/>
      <c r="B21027" s="2"/>
      <c r="BJ21027" s="3"/>
      <c r="BL21027" s="3"/>
      <c r="BN21027" s="3"/>
      <c r="BP21027" s="3"/>
    </row>
    <row r="21028" spans="1:68" x14ac:dyDescent="0.25">
      <c r="A21028" s="1"/>
      <c r="B21028" s="2"/>
      <c r="BJ21028" s="3"/>
      <c r="BL21028" s="3"/>
      <c r="BN21028" s="3"/>
      <c r="BP21028" s="3"/>
    </row>
    <row r="21029" spans="1:68" x14ac:dyDescent="0.25">
      <c r="A21029" s="1"/>
      <c r="B21029" s="2"/>
      <c r="BJ21029" s="3"/>
      <c r="BL21029" s="3"/>
      <c r="BN21029" s="3"/>
      <c r="BP21029" s="3"/>
    </row>
    <row r="21030" spans="1:68" x14ac:dyDescent="0.25">
      <c r="A21030" s="1"/>
      <c r="B21030" s="2"/>
      <c r="BJ21030" s="3"/>
      <c r="BL21030" s="3"/>
      <c r="BN21030" s="3"/>
      <c r="BP21030" s="3"/>
    </row>
    <row r="21031" spans="1:68" x14ac:dyDescent="0.25">
      <c r="A21031" s="1"/>
      <c r="B21031" s="2"/>
      <c r="BJ21031" s="3"/>
      <c r="BL21031" s="3"/>
      <c r="BN21031" s="3"/>
      <c r="BP21031" s="3"/>
    </row>
    <row r="21032" spans="1:68" x14ac:dyDescent="0.25">
      <c r="A21032" s="1"/>
      <c r="B21032" s="2"/>
      <c r="BJ21032" s="3"/>
      <c r="BL21032" s="3"/>
      <c r="BN21032" s="3"/>
      <c r="BP21032" s="3"/>
    </row>
    <row r="21033" spans="1:68" x14ac:dyDescent="0.25">
      <c r="A21033" s="1"/>
      <c r="B21033" s="2"/>
      <c r="BJ21033" s="3"/>
      <c r="BL21033" s="3"/>
      <c r="BN21033" s="3"/>
      <c r="BP21033" s="3"/>
    </row>
    <row r="21034" spans="1:68" x14ac:dyDescent="0.25">
      <c r="A21034" s="1"/>
      <c r="B21034" s="2"/>
      <c r="BJ21034" s="3"/>
      <c r="BL21034" s="3"/>
      <c r="BN21034" s="3"/>
      <c r="BP21034" s="3"/>
    </row>
    <row r="21035" spans="1:68" x14ac:dyDescent="0.25">
      <c r="A21035" s="1"/>
      <c r="B21035" s="2"/>
      <c r="BJ21035" s="3"/>
      <c r="BL21035" s="3"/>
      <c r="BN21035" s="3"/>
      <c r="BP21035" s="3"/>
    </row>
    <row r="21036" spans="1:68" x14ac:dyDescent="0.25">
      <c r="A21036" s="1"/>
      <c r="B21036" s="2"/>
      <c r="BJ21036" s="3"/>
      <c r="BL21036" s="3"/>
      <c r="BN21036" s="3"/>
      <c r="BP21036" s="3"/>
    </row>
    <row r="21037" spans="1:68" x14ac:dyDescent="0.25">
      <c r="A21037" s="1"/>
      <c r="B21037" s="2"/>
      <c r="BJ21037" s="3"/>
      <c r="BL21037" s="3"/>
      <c r="BN21037" s="3"/>
      <c r="BP21037" s="3"/>
    </row>
    <row r="21038" spans="1:68" x14ac:dyDescent="0.25">
      <c r="A21038" s="1"/>
      <c r="B21038" s="2"/>
      <c r="BJ21038" s="3"/>
      <c r="BL21038" s="3"/>
      <c r="BN21038" s="3"/>
      <c r="BP21038" s="3"/>
    </row>
    <row r="21039" spans="1:68" x14ac:dyDescent="0.25">
      <c r="A21039" s="1"/>
      <c r="B21039" s="2"/>
      <c r="BJ21039" s="3"/>
      <c r="BL21039" s="3"/>
      <c r="BN21039" s="3"/>
      <c r="BP21039" s="3"/>
    </row>
    <row r="21040" spans="1:68" x14ac:dyDescent="0.25">
      <c r="A21040" s="1"/>
      <c r="B21040" s="2"/>
      <c r="BJ21040" s="3"/>
      <c r="BL21040" s="3"/>
      <c r="BN21040" s="3"/>
      <c r="BP21040" s="3"/>
    </row>
    <row r="21041" spans="1:68" x14ac:dyDescent="0.25">
      <c r="A21041" s="1"/>
      <c r="B21041" s="2"/>
      <c r="BJ21041" s="3"/>
      <c r="BL21041" s="3"/>
      <c r="BN21041" s="3"/>
      <c r="BP21041" s="3"/>
    </row>
    <row r="21042" spans="1:68" x14ac:dyDescent="0.25">
      <c r="A21042" s="1"/>
      <c r="B21042" s="2"/>
      <c r="BJ21042" s="3"/>
      <c r="BL21042" s="3"/>
      <c r="BN21042" s="3"/>
      <c r="BP21042" s="3"/>
    </row>
    <row r="21043" spans="1:68" x14ac:dyDescent="0.25">
      <c r="A21043" s="1"/>
      <c r="B21043" s="2"/>
      <c r="BJ21043" s="3"/>
      <c r="BL21043" s="3"/>
      <c r="BN21043" s="3"/>
      <c r="BP21043" s="3"/>
    </row>
    <row r="21044" spans="1:68" x14ac:dyDescent="0.25">
      <c r="A21044" s="1"/>
      <c r="B21044" s="2"/>
      <c r="BJ21044" s="3"/>
      <c r="BL21044" s="3"/>
      <c r="BN21044" s="3"/>
      <c r="BP21044" s="3"/>
    </row>
    <row r="21045" spans="1:68" x14ac:dyDescent="0.25">
      <c r="A21045" s="1"/>
      <c r="B21045" s="2"/>
      <c r="BJ21045" s="3"/>
      <c r="BL21045" s="3"/>
      <c r="BN21045" s="3"/>
      <c r="BP21045" s="3"/>
    </row>
    <row r="21046" spans="1:68" x14ac:dyDescent="0.25">
      <c r="A21046" s="1"/>
      <c r="B21046" s="2"/>
      <c r="BJ21046" s="3"/>
      <c r="BL21046" s="3"/>
      <c r="BN21046" s="3"/>
      <c r="BP21046" s="3"/>
    </row>
    <row r="21047" spans="1:68" x14ac:dyDescent="0.25">
      <c r="A21047" s="1"/>
      <c r="B21047" s="2"/>
      <c r="BJ21047" s="3"/>
      <c r="BL21047" s="3"/>
      <c r="BN21047" s="3"/>
      <c r="BP21047" s="3"/>
    </row>
    <row r="21048" spans="1:68" x14ac:dyDescent="0.25">
      <c r="A21048" s="1"/>
      <c r="B21048" s="2"/>
      <c r="BJ21048" s="3"/>
      <c r="BL21048" s="3"/>
      <c r="BN21048" s="3"/>
      <c r="BP21048" s="3"/>
    </row>
    <row r="21049" spans="1:68" x14ac:dyDescent="0.25">
      <c r="A21049" s="1"/>
      <c r="B21049" s="2"/>
      <c r="BJ21049" s="3"/>
      <c r="BL21049" s="3"/>
      <c r="BN21049" s="3"/>
      <c r="BP21049" s="3"/>
    </row>
    <row r="21050" spans="1:68" x14ac:dyDescent="0.25">
      <c r="A21050" s="1"/>
      <c r="B21050" s="2"/>
      <c r="BJ21050" s="3"/>
      <c r="BL21050" s="3"/>
      <c r="BN21050" s="3"/>
      <c r="BP21050" s="3"/>
    </row>
    <row r="21051" spans="1:68" x14ac:dyDescent="0.25">
      <c r="A21051" s="1"/>
      <c r="B21051" s="2"/>
      <c r="BJ21051" s="3"/>
      <c r="BL21051" s="3"/>
      <c r="BN21051" s="3"/>
      <c r="BP21051" s="3"/>
    </row>
    <row r="21052" spans="1:68" x14ac:dyDescent="0.25">
      <c r="A21052" s="1"/>
      <c r="B21052" s="2"/>
      <c r="BJ21052" s="3"/>
      <c r="BL21052" s="3"/>
      <c r="BN21052" s="3"/>
      <c r="BP21052" s="3"/>
    </row>
    <row r="21053" spans="1:68" x14ac:dyDescent="0.25">
      <c r="A21053" s="1"/>
      <c r="B21053" s="2"/>
      <c r="BJ21053" s="3"/>
      <c r="BL21053" s="3"/>
      <c r="BN21053" s="3"/>
      <c r="BP21053" s="3"/>
    </row>
    <row r="21054" spans="1:68" x14ac:dyDescent="0.25">
      <c r="A21054" s="1"/>
      <c r="B21054" s="2"/>
      <c r="BJ21054" s="3"/>
      <c r="BL21054" s="3"/>
      <c r="BN21054" s="3"/>
      <c r="BP21054" s="3"/>
    </row>
    <row r="21055" spans="1:68" x14ac:dyDescent="0.25">
      <c r="A21055" s="1"/>
      <c r="B21055" s="2"/>
      <c r="BJ21055" s="3"/>
      <c r="BL21055" s="3"/>
      <c r="BN21055" s="3"/>
      <c r="BP21055" s="3"/>
    </row>
    <row r="21056" spans="1:68" x14ac:dyDescent="0.25">
      <c r="A21056" s="1"/>
      <c r="B21056" s="2"/>
      <c r="BJ21056" s="3"/>
      <c r="BL21056" s="3"/>
      <c r="BN21056" s="3"/>
      <c r="BP21056" s="3"/>
    </row>
    <row r="21057" spans="1:68" x14ac:dyDescent="0.25">
      <c r="A21057" s="1"/>
      <c r="B21057" s="2"/>
      <c r="BJ21057" s="3"/>
      <c r="BL21057" s="3"/>
      <c r="BN21057" s="3"/>
      <c r="BP21057" s="3"/>
    </row>
    <row r="21058" spans="1:68" x14ac:dyDescent="0.25">
      <c r="A21058" s="1"/>
      <c r="B21058" s="2"/>
      <c r="BJ21058" s="3"/>
      <c r="BL21058" s="3"/>
      <c r="BN21058" s="3"/>
      <c r="BP21058" s="3"/>
    </row>
    <row r="21059" spans="1:68" x14ac:dyDescent="0.25">
      <c r="A21059" s="1"/>
      <c r="B21059" s="2"/>
      <c r="BJ21059" s="3"/>
      <c r="BL21059" s="3"/>
      <c r="BN21059" s="3"/>
      <c r="BP21059" s="3"/>
    </row>
    <row r="21060" spans="1:68" x14ac:dyDescent="0.25">
      <c r="A21060" s="1"/>
      <c r="B21060" s="2"/>
      <c r="BJ21060" s="3"/>
      <c r="BL21060" s="3"/>
      <c r="BN21060" s="3"/>
      <c r="BP21060" s="3"/>
    </row>
    <row r="21061" spans="1:68" x14ac:dyDescent="0.25">
      <c r="A21061" s="1"/>
      <c r="B21061" s="2"/>
      <c r="BJ21061" s="3"/>
      <c r="BL21061" s="3"/>
      <c r="BN21061" s="3"/>
      <c r="BP21061" s="3"/>
    </row>
    <row r="21062" spans="1:68" x14ac:dyDescent="0.25">
      <c r="A21062" s="1"/>
      <c r="B21062" s="2"/>
      <c r="BJ21062" s="3"/>
      <c r="BL21062" s="3"/>
      <c r="BN21062" s="3"/>
      <c r="BP21062" s="3"/>
    </row>
    <row r="21063" spans="1:68" x14ac:dyDescent="0.25">
      <c r="A21063" s="1"/>
      <c r="B21063" s="2"/>
      <c r="BJ21063" s="3"/>
      <c r="BL21063" s="3"/>
      <c r="BN21063" s="3"/>
      <c r="BP21063" s="3"/>
    </row>
    <row r="21064" spans="1:68" x14ac:dyDescent="0.25">
      <c r="A21064" s="1"/>
      <c r="B21064" s="2"/>
      <c r="BJ21064" s="3"/>
      <c r="BL21064" s="3"/>
      <c r="BN21064" s="3"/>
      <c r="BP21064" s="3"/>
    </row>
    <row r="21065" spans="1:68" x14ac:dyDescent="0.25">
      <c r="A21065" s="1"/>
      <c r="B21065" s="2"/>
      <c r="BJ21065" s="3"/>
      <c r="BL21065" s="3"/>
      <c r="BN21065" s="3"/>
      <c r="BP21065" s="3"/>
    </row>
    <row r="21066" spans="1:68" x14ac:dyDescent="0.25">
      <c r="A21066" s="1"/>
      <c r="B21066" s="2"/>
      <c r="BJ21066" s="3"/>
      <c r="BL21066" s="3"/>
      <c r="BN21066" s="3"/>
      <c r="BP21066" s="3"/>
    </row>
    <row r="21067" spans="1:68" x14ac:dyDescent="0.25">
      <c r="A21067" s="1"/>
      <c r="B21067" s="2"/>
      <c r="BJ21067" s="3"/>
      <c r="BL21067" s="3"/>
      <c r="BN21067" s="3"/>
      <c r="BP21067" s="3"/>
    </row>
    <row r="21068" spans="1:68" x14ac:dyDescent="0.25">
      <c r="A21068" s="1"/>
      <c r="B21068" s="2"/>
      <c r="BJ21068" s="3"/>
      <c r="BL21068" s="3"/>
      <c r="BN21068" s="3"/>
      <c r="BP21068" s="3"/>
    </row>
    <row r="21069" spans="1:68" x14ac:dyDescent="0.25">
      <c r="A21069" s="1"/>
      <c r="B21069" s="2"/>
      <c r="BJ21069" s="3"/>
      <c r="BL21069" s="3"/>
      <c r="BN21069" s="3"/>
      <c r="BP21069" s="3"/>
    </row>
    <row r="21070" spans="1:68" x14ac:dyDescent="0.25">
      <c r="A21070" s="1"/>
      <c r="B21070" s="2"/>
      <c r="BJ21070" s="3"/>
      <c r="BL21070" s="3"/>
      <c r="BN21070" s="3"/>
      <c r="BP21070" s="3"/>
    </row>
    <row r="21071" spans="1:68" x14ac:dyDescent="0.25">
      <c r="A21071" s="1"/>
      <c r="B21071" s="2"/>
      <c r="BJ21071" s="3"/>
      <c r="BL21071" s="3"/>
      <c r="BN21071" s="3"/>
      <c r="BP21071" s="3"/>
    </row>
    <row r="21072" spans="1:68" x14ac:dyDescent="0.25">
      <c r="A21072" s="1"/>
      <c r="B21072" s="2"/>
      <c r="BJ21072" s="3"/>
      <c r="BL21072" s="3"/>
      <c r="BN21072" s="3"/>
      <c r="BP21072" s="3"/>
    </row>
    <row r="21073" spans="1:68" x14ac:dyDescent="0.25">
      <c r="A21073" s="1"/>
      <c r="B21073" s="2"/>
      <c r="BJ21073" s="3"/>
      <c r="BL21073" s="3"/>
      <c r="BN21073" s="3"/>
      <c r="BP21073" s="3"/>
    </row>
    <row r="21074" spans="1:68" x14ac:dyDescent="0.25">
      <c r="A21074" s="1"/>
      <c r="B21074" s="2"/>
      <c r="BJ21074" s="3"/>
      <c r="BL21074" s="3"/>
      <c r="BN21074" s="3"/>
      <c r="BP21074" s="3"/>
    </row>
    <row r="21075" spans="1:68" x14ac:dyDescent="0.25">
      <c r="A21075" s="1"/>
      <c r="B21075" s="2"/>
      <c r="BJ21075" s="3"/>
      <c r="BL21075" s="3"/>
      <c r="BN21075" s="3"/>
      <c r="BP21075" s="3"/>
    </row>
    <row r="21076" spans="1:68" x14ac:dyDescent="0.25">
      <c r="A21076" s="1"/>
      <c r="B21076" s="2"/>
      <c r="BJ21076" s="3"/>
      <c r="BL21076" s="3"/>
      <c r="BN21076" s="3"/>
      <c r="BP21076" s="3"/>
    </row>
    <row r="21077" spans="1:68" x14ac:dyDescent="0.25">
      <c r="A21077" s="1"/>
      <c r="B21077" s="2"/>
      <c r="BJ21077" s="3"/>
      <c r="BL21077" s="3"/>
      <c r="BN21077" s="3"/>
      <c r="BP21077" s="3"/>
    </row>
    <row r="21078" spans="1:68" x14ac:dyDescent="0.25">
      <c r="A21078" s="1"/>
      <c r="B21078" s="2"/>
      <c r="BJ21078" s="3"/>
      <c r="BL21078" s="3"/>
      <c r="BN21078" s="3"/>
      <c r="BP21078" s="3"/>
    </row>
    <row r="21079" spans="1:68" x14ac:dyDescent="0.25">
      <c r="A21079" s="1"/>
      <c r="B21079" s="2"/>
      <c r="BJ21079" s="3"/>
      <c r="BL21079" s="3"/>
      <c r="BN21079" s="3"/>
      <c r="BP21079" s="3"/>
    </row>
    <row r="21080" spans="1:68" x14ac:dyDescent="0.25">
      <c r="A21080" s="1"/>
      <c r="B21080" s="2"/>
      <c r="BJ21080" s="3"/>
      <c r="BL21080" s="3"/>
      <c r="BN21080" s="3"/>
      <c r="BP21080" s="3"/>
    </row>
    <row r="21081" spans="1:68" x14ac:dyDescent="0.25">
      <c r="A21081" s="1"/>
      <c r="B21081" s="2"/>
      <c r="BJ21081" s="3"/>
      <c r="BL21081" s="3"/>
      <c r="BN21081" s="3"/>
      <c r="BP21081" s="3"/>
    </row>
    <row r="21082" spans="1:68" x14ac:dyDescent="0.25">
      <c r="A21082" s="1"/>
      <c r="B21082" s="2"/>
      <c r="BJ21082" s="3"/>
      <c r="BL21082" s="3"/>
      <c r="BN21082" s="3"/>
      <c r="BP21082" s="3"/>
    </row>
    <row r="21083" spans="1:68" x14ac:dyDescent="0.25">
      <c r="A21083" s="1"/>
      <c r="B21083" s="2"/>
      <c r="BJ21083" s="3"/>
      <c r="BL21083" s="3"/>
      <c r="BN21083" s="3"/>
      <c r="BP21083" s="3"/>
    </row>
    <row r="21084" spans="1:68" x14ac:dyDescent="0.25">
      <c r="A21084" s="1"/>
      <c r="B21084" s="2"/>
      <c r="BJ21084" s="3"/>
      <c r="BL21084" s="3"/>
      <c r="BN21084" s="3"/>
      <c r="BP21084" s="3"/>
    </row>
    <row r="21085" spans="1:68" x14ac:dyDescent="0.25">
      <c r="A21085" s="1"/>
      <c r="B21085" s="2"/>
      <c r="BJ21085" s="3"/>
      <c r="BL21085" s="3"/>
      <c r="BN21085" s="3"/>
      <c r="BP21085" s="3"/>
    </row>
    <row r="21086" spans="1:68" x14ac:dyDescent="0.25">
      <c r="A21086" s="1"/>
      <c r="B21086" s="2"/>
      <c r="BJ21086" s="3"/>
      <c r="BL21086" s="3"/>
      <c r="BN21086" s="3"/>
      <c r="BP21086" s="3"/>
    </row>
    <row r="21087" spans="1:68" x14ac:dyDescent="0.25">
      <c r="A21087" s="1"/>
      <c r="B21087" s="2"/>
      <c r="BJ21087" s="3"/>
      <c r="BL21087" s="3"/>
      <c r="BN21087" s="3"/>
      <c r="BP21087" s="3"/>
    </row>
    <row r="21088" spans="1:68" x14ac:dyDescent="0.25">
      <c r="A21088" s="1"/>
      <c r="B21088" s="2"/>
      <c r="BJ21088" s="3"/>
      <c r="BL21088" s="3"/>
      <c r="BN21088" s="3"/>
      <c r="BP21088" s="3"/>
    </row>
    <row r="21089" spans="1:68" x14ac:dyDescent="0.25">
      <c r="A21089" s="1"/>
      <c r="B21089" s="2"/>
      <c r="BJ21089" s="3"/>
      <c r="BL21089" s="3"/>
      <c r="BN21089" s="3"/>
      <c r="BP21089" s="3"/>
    </row>
    <row r="21090" spans="1:68" x14ac:dyDescent="0.25">
      <c r="A21090" s="1"/>
      <c r="B21090" s="2"/>
      <c r="BJ21090" s="3"/>
      <c r="BL21090" s="3"/>
      <c r="BN21090" s="3"/>
      <c r="BP21090" s="3"/>
    </row>
    <row r="21091" spans="1:68" x14ac:dyDescent="0.25">
      <c r="A21091" s="1"/>
      <c r="B21091" s="2"/>
      <c r="BJ21091" s="3"/>
      <c r="BL21091" s="3"/>
      <c r="BN21091" s="3"/>
      <c r="BP21091" s="3"/>
    </row>
    <row r="21092" spans="1:68" x14ac:dyDescent="0.25">
      <c r="A21092" s="1"/>
      <c r="B21092" s="2"/>
      <c r="BJ21092" s="3"/>
      <c r="BL21092" s="3"/>
      <c r="BN21092" s="3"/>
      <c r="BP21092" s="3"/>
    </row>
    <row r="21093" spans="1:68" x14ac:dyDescent="0.25">
      <c r="A21093" s="1"/>
      <c r="B21093" s="2"/>
      <c r="BJ21093" s="3"/>
      <c r="BL21093" s="3"/>
      <c r="BN21093" s="3"/>
      <c r="BP21093" s="3"/>
    </row>
    <row r="21094" spans="1:68" x14ac:dyDescent="0.25">
      <c r="A21094" s="1"/>
      <c r="B21094" s="2"/>
      <c r="BJ21094" s="3"/>
      <c r="BL21094" s="3"/>
      <c r="BN21094" s="3"/>
      <c r="BP21094" s="3"/>
    </row>
    <row r="21095" spans="1:68" x14ac:dyDescent="0.25">
      <c r="A21095" s="1"/>
      <c r="B21095" s="2"/>
      <c r="BJ21095" s="3"/>
      <c r="BL21095" s="3"/>
      <c r="BN21095" s="3"/>
      <c r="BP21095" s="3"/>
    </row>
    <row r="21096" spans="1:68" x14ac:dyDescent="0.25">
      <c r="A21096" s="1"/>
      <c r="B21096" s="2"/>
      <c r="BJ21096" s="3"/>
      <c r="BL21096" s="3"/>
      <c r="BN21096" s="3"/>
      <c r="BP21096" s="3"/>
    </row>
    <row r="21097" spans="1:68" x14ac:dyDescent="0.25">
      <c r="A21097" s="1"/>
      <c r="B21097" s="2"/>
      <c r="BJ21097" s="3"/>
      <c r="BL21097" s="3"/>
      <c r="BN21097" s="3"/>
      <c r="BP21097" s="3"/>
    </row>
    <row r="21098" spans="1:68" x14ac:dyDescent="0.25">
      <c r="A21098" s="1"/>
      <c r="B21098" s="2"/>
      <c r="BJ21098" s="3"/>
      <c r="BL21098" s="3"/>
      <c r="BN21098" s="3"/>
      <c r="BP21098" s="3"/>
    </row>
    <row r="21099" spans="1:68" x14ac:dyDescent="0.25">
      <c r="A21099" s="1"/>
      <c r="B21099" s="2"/>
      <c r="BJ21099" s="3"/>
      <c r="BL21099" s="3"/>
      <c r="BN21099" s="3"/>
      <c r="BP21099" s="3"/>
    </row>
    <row r="21100" spans="1:68" x14ac:dyDescent="0.25">
      <c r="A21100" s="1"/>
      <c r="B21100" s="2"/>
      <c r="BJ21100" s="3"/>
      <c r="BL21100" s="3"/>
      <c r="BN21100" s="3"/>
      <c r="BP21100" s="3"/>
    </row>
    <row r="21101" spans="1:68" x14ac:dyDescent="0.25">
      <c r="A21101" s="1"/>
      <c r="B21101" s="2"/>
      <c r="BJ21101" s="3"/>
      <c r="BL21101" s="3"/>
      <c r="BN21101" s="3"/>
      <c r="BP21101" s="3"/>
    </row>
    <row r="21102" spans="1:68" x14ac:dyDescent="0.25">
      <c r="A21102" s="1"/>
      <c r="B21102" s="2"/>
      <c r="BJ21102" s="3"/>
      <c r="BL21102" s="3"/>
      <c r="BN21102" s="3"/>
      <c r="BP21102" s="3"/>
    </row>
    <row r="21103" spans="1:68" x14ac:dyDescent="0.25">
      <c r="A21103" s="1"/>
      <c r="B21103" s="2"/>
      <c r="BJ21103" s="3"/>
      <c r="BL21103" s="3"/>
      <c r="BN21103" s="3"/>
      <c r="BP21103" s="3"/>
    </row>
    <row r="21104" spans="1:68" x14ac:dyDescent="0.25">
      <c r="A21104" s="1"/>
      <c r="B21104" s="2"/>
      <c r="BJ21104" s="3"/>
      <c r="BL21104" s="3"/>
      <c r="BN21104" s="3"/>
      <c r="BP21104" s="3"/>
    </row>
    <row r="21105" spans="1:68" x14ac:dyDescent="0.25">
      <c r="A21105" s="1"/>
      <c r="B21105" s="2"/>
      <c r="BJ21105" s="3"/>
      <c r="BL21105" s="3"/>
      <c r="BN21105" s="3"/>
      <c r="BP21105" s="3"/>
    </row>
    <row r="21106" spans="1:68" x14ac:dyDescent="0.25">
      <c r="A21106" s="1"/>
      <c r="B21106" s="2"/>
      <c r="BJ21106" s="3"/>
      <c r="BL21106" s="3"/>
      <c r="BN21106" s="3"/>
      <c r="BP21106" s="3"/>
    </row>
    <row r="21107" spans="1:68" x14ac:dyDescent="0.25">
      <c r="A21107" s="1"/>
      <c r="B21107" s="2"/>
      <c r="BJ21107" s="3"/>
      <c r="BL21107" s="3"/>
      <c r="BN21107" s="3"/>
      <c r="BP21107" s="3"/>
    </row>
    <row r="21108" spans="1:68" x14ac:dyDescent="0.25">
      <c r="A21108" s="1"/>
      <c r="B21108" s="2"/>
      <c r="BJ21108" s="3"/>
      <c r="BL21108" s="3"/>
      <c r="BN21108" s="3"/>
      <c r="BP21108" s="3"/>
    </row>
    <row r="21109" spans="1:68" x14ac:dyDescent="0.25">
      <c r="A21109" s="1"/>
      <c r="B21109" s="2"/>
      <c r="BJ21109" s="3"/>
      <c r="BL21109" s="3"/>
      <c r="BN21109" s="3"/>
      <c r="BP21109" s="3"/>
    </row>
    <row r="21110" spans="1:68" x14ac:dyDescent="0.25">
      <c r="A21110" s="1"/>
      <c r="B21110" s="2"/>
      <c r="BJ21110" s="3"/>
      <c r="BL21110" s="3"/>
      <c r="BN21110" s="3"/>
      <c r="BP21110" s="3"/>
    </row>
    <row r="21111" spans="1:68" x14ac:dyDescent="0.25">
      <c r="A21111" s="1"/>
      <c r="B21111" s="2"/>
      <c r="BJ21111" s="3"/>
      <c r="BL21111" s="3"/>
      <c r="BN21111" s="3"/>
      <c r="BP21111" s="3"/>
    </row>
    <row r="21112" spans="1:68" x14ac:dyDescent="0.25">
      <c r="A21112" s="1"/>
      <c r="B21112" s="2"/>
      <c r="BJ21112" s="3"/>
      <c r="BL21112" s="3"/>
      <c r="BN21112" s="3"/>
      <c r="BP21112" s="3"/>
    </row>
    <row r="21113" spans="1:68" x14ac:dyDescent="0.25">
      <c r="A21113" s="1"/>
      <c r="B21113" s="2"/>
      <c r="BJ21113" s="3"/>
      <c r="BL21113" s="3"/>
      <c r="BN21113" s="3"/>
      <c r="BP21113" s="3"/>
    </row>
    <row r="21114" spans="1:68" x14ac:dyDescent="0.25">
      <c r="A21114" s="1"/>
      <c r="B21114" s="2"/>
      <c r="BJ21114" s="3"/>
      <c r="BL21114" s="3"/>
      <c r="BN21114" s="3"/>
      <c r="BP21114" s="3"/>
    </row>
    <row r="21115" spans="1:68" x14ac:dyDescent="0.25">
      <c r="A21115" s="1"/>
      <c r="B21115" s="2"/>
      <c r="BJ21115" s="3"/>
      <c r="BL21115" s="3"/>
      <c r="BN21115" s="3"/>
      <c r="BP21115" s="3"/>
    </row>
    <row r="21116" spans="1:68" x14ac:dyDescent="0.25">
      <c r="A21116" s="1"/>
      <c r="B21116" s="2"/>
      <c r="BJ21116" s="3"/>
      <c r="BL21116" s="3"/>
      <c r="BN21116" s="3"/>
      <c r="BP21116" s="3"/>
    </row>
    <row r="21117" spans="1:68" x14ac:dyDescent="0.25">
      <c r="A21117" s="1"/>
      <c r="B21117" s="2"/>
      <c r="BJ21117" s="3"/>
      <c r="BL21117" s="3"/>
      <c r="BN21117" s="3"/>
      <c r="BP21117" s="3"/>
    </row>
    <row r="21118" spans="1:68" x14ac:dyDescent="0.25">
      <c r="A21118" s="1"/>
      <c r="B21118" s="2"/>
      <c r="BJ21118" s="3"/>
      <c r="BL21118" s="3"/>
      <c r="BN21118" s="3"/>
      <c r="BP21118" s="3"/>
    </row>
    <row r="21119" spans="1:68" x14ac:dyDescent="0.25">
      <c r="A21119" s="1"/>
      <c r="B21119" s="2"/>
      <c r="BJ21119" s="3"/>
      <c r="BL21119" s="3"/>
      <c r="BN21119" s="3"/>
      <c r="BP21119" s="3"/>
    </row>
    <row r="21120" spans="1:68" x14ac:dyDescent="0.25">
      <c r="A21120" s="1"/>
      <c r="B21120" s="2"/>
      <c r="BJ21120" s="3"/>
      <c r="BL21120" s="3"/>
      <c r="BN21120" s="3"/>
      <c r="BP21120" s="3"/>
    </row>
    <row r="21121" spans="1:68" x14ac:dyDescent="0.25">
      <c r="A21121" s="1"/>
      <c r="B21121" s="2"/>
      <c r="BJ21121" s="3"/>
      <c r="BL21121" s="3"/>
      <c r="BN21121" s="3"/>
      <c r="BP21121" s="3"/>
    </row>
    <row r="21122" spans="1:68" x14ac:dyDescent="0.25">
      <c r="A21122" s="1"/>
      <c r="B21122" s="2"/>
      <c r="BJ21122" s="3"/>
      <c r="BL21122" s="3"/>
      <c r="BN21122" s="3"/>
      <c r="BP21122" s="3"/>
    </row>
    <row r="21123" spans="1:68" x14ac:dyDescent="0.25">
      <c r="A21123" s="1"/>
      <c r="B21123" s="2"/>
      <c r="BJ21123" s="3"/>
      <c r="BL21123" s="3"/>
      <c r="BN21123" s="3"/>
      <c r="BP21123" s="3"/>
    </row>
    <row r="21124" spans="1:68" x14ac:dyDescent="0.25">
      <c r="A21124" s="1"/>
      <c r="B21124" s="2"/>
      <c r="BJ21124" s="3"/>
      <c r="BL21124" s="3"/>
      <c r="BN21124" s="3"/>
      <c r="BP21124" s="3"/>
    </row>
    <row r="21125" spans="1:68" x14ac:dyDescent="0.25">
      <c r="A21125" s="1"/>
      <c r="B21125" s="2"/>
      <c r="BJ21125" s="3"/>
      <c r="BL21125" s="3"/>
      <c r="BN21125" s="3"/>
      <c r="BP21125" s="3"/>
    </row>
    <row r="21126" spans="1:68" x14ac:dyDescent="0.25">
      <c r="A21126" s="1"/>
      <c r="B21126" s="2"/>
      <c r="BJ21126" s="3"/>
      <c r="BL21126" s="3"/>
      <c r="BN21126" s="3"/>
      <c r="BP21126" s="3"/>
    </row>
    <row r="21127" spans="1:68" x14ac:dyDescent="0.25">
      <c r="A21127" s="1"/>
      <c r="B21127" s="2"/>
      <c r="BJ21127" s="3"/>
      <c r="BL21127" s="3"/>
      <c r="BN21127" s="3"/>
      <c r="BP21127" s="3"/>
    </row>
    <row r="21128" spans="1:68" x14ac:dyDescent="0.25">
      <c r="A21128" s="1"/>
      <c r="B21128" s="2"/>
      <c r="BJ21128" s="3"/>
      <c r="BL21128" s="3"/>
      <c r="BN21128" s="3"/>
      <c r="BP21128" s="3"/>
    </row>
    <row r="21129" spans="1:68" x14ac:dyDescent="0.25">
      <c r="A21129" s="1"/>
      <c r="B21129" s="2"/>
      <c r="BJ21129" s="3"/>
      <c r="BL21129" s="3"/>
      <c r="BN21129" s="3"/>
      <c r="BP21129" s="3"/>
    </row>
    <row r="21130" spans="1:68" x14ac:dyDescent="0.25">
      <c r="A21130" s="1"/>
      <c r="B21130" s="2"/>
      <c r="BJ21130" s="3"/>
      <c r="BL21130" s="3"/>
      <c r="BN21130" s="3"/>
      <c r="BP21130" s="3"/>
    </row>
    <row r="21131" spans="1:68" x14ac:dyDescent="0.25">
      <c r="A21131" s="1"/>
      <c r="B21131" s="2"/>
      <c r="BJ21131" s="3"/>
      <c r="BL21131" s="3"/>
      <c r="BN21131" s="3"/>
      <c r="BP21131" s="3"/>
    </row>
    <row r="21132" spans="1:68" x14ac:dyDescent="0.25">
      <c r="A21132" s="1"/>
      <c r="B21132" s="2"/>
      <c r="BJ21132" s="3"/>
      <c r="BL21132" s="3"/>
      <c r="BN21132" s="3"/>
      <c r="BP21132" s="3"/>
    </row>
    <row r="21133" spans="1:68" x14ac:dyDescent="0.25">
      <c r="A21133" s="1"/>
      <c r="B21133" s="2"/>
      <c r="BJ21133" s="3"/>
      <c r="BL21133" s="3"/>
      <c r="BN21133" s="3"/>
      <c r="BP21133" s="3"/>
    </row>
    <row r="21134" spans="1:68" x14ac:dyDescent="0.25">
      <c r="A21134" s="1"/>
      <c r="B21134" s="2"/>
      <c r="BJ21134" s="3"/>
      <c r="BL21134" s="3"/>
      <c r="BN21134" s="3"/>
      <c r="BP21134" s="3"/>
    </row>
    <row r="21135" spans="1:68" x14ac:dyDescent="0.25">
      <c r="A21135" s="1"/>
      <c r="B21135" s="2"/>
      <c r="BJ21135" s="3"/>
      <c r="BL21135" s="3"/>
      <c r="BN21135" s="3"/>
      <c r="BP21135" s="3"/>
    </row>
    <row r="21136" spans="1:68" x14ac:dyDescent="0.25">
      <c r="A21136" s="1"/>
      <c r="B21136" s="2"/>
      <c r="BJ21136" s="3"/>
      <c r="BL21136" s="3"/>
      <c r="BN21136" s="3"/>
      <c r="BP21136" s="3"/>
    </row>
    <row r="21137" spans="1:68" x14ac:dyDescent="0.25">
      <c r="A21137" s="1"/>
      <c r="B21137" s="2"/>
      <c r="BJ21137" s="3"/>
      <c r="BL21137" s="3"/>
      <c r="BN21137" s="3"/>
      <c r="BP21137" s="3"/>
    </row>
    <row r="21138" spans="1:68" x14ac:dyDescent="0.25">
      <c r="A21138" s="1"/>
      <c r="B21138" s="2"/>
      <c r="BJ21138" s="3"/>
      <c r="BL21138" s="3"/>
      <c r="BN21138" s="3"/>
      <c r="BP21138" s="3"/>
    </row>
    <row r="21139" spans="1:68" x14ac:dyDescent="0.25">
      <c r="A21139" s="1"/>
      <c r="B21139" s="2"/>
      <c r="BJ21139" s="3"/>
      <c r="BL21139" s="3"/>
      <c r="BN21139" s="3"/>
      <c r="BP21139" s="3"/>
    </row>
    <row r="21140" spans="1:68" x14ac:dyDescent="0.25">
      <c r="A21140" s="1"/>
      <c r="B21140" s="2"/>
      <c r="BJ21140" s="3"/>
      <c r="BL21140" s="3"/>
      <c r="BN21140" s="3"/>
      <c r="BP21140" s="3"/>
    </row>
    <row r="21141" spans="1:68" x14ac:dyDescent="0.25">
      <c r="A21141" s="1"/>
      <c r="B21141" s="2"/>
      <c r="BJ21141" s="3"/>
      <c r="BL21141" s="3"/>
      <c r="BN21141" s="3"/>
      <c r="BP21141" s="3"/>
    </row>
    <row r="21142" spans="1:68" x14ac:dyDescent="0.25">
      <c r="A21142" s="1"/>
      <c r="B21142" s="2"/>
      <c r="BJ21142" s="3"/>
      <c r="BL21142" s="3"/>
      <c r="BN21142" s="3"/>
      <c r="BP21142" s="3"/>
    </row>
    <row r="21143" spans="1:68" x14ac:dyDescent="0.25">
      <c r="A21143" s="1"/>
      <c r="B21143" s="2"/>
      <c r="BJ21143" s="3"/>
      <c r="BL21143" s="3"/>
      <c r="BN21143" s="3"/>
      <c r="BP21143" s="3"/>
    </row>
    <row r="21144" spans="1:68" x14ac:dyDescent="0.25">
      <c r="A21144" s="1"/>
      <c r="B21144" s="2"/>
      <c r="BJ21144" s="3"/>
      <c r="BL21144" s="3"/>
      <c r="BN21144" s="3"/>
      <c r="BP21144" s="3"/>
    </row>
    <row r="21145" spans="1:68" x14ac:dyDescent="0.25">
      <c r="A21145" s="1"/>
      <c r="B21145" s="2"/>
      <c r="BJ21145" s="3"/>
      <c r="BL21145" s="3"/>
      <c r="BN21145" s="3"/>
      <c r="BP21145" s="3"/>
    </row>
    <row r="21146" spans="1:68" x14ac:dyDescent="0.25">
      <c r="A21146" s="1"/>
      <c r="B21146" s="2"/>
      <c r="BJ21146" s="3"/>
      <c r="BL21146" s="3"/>
      <c r="BN21146" s="3"/>
      <c r="BP21146" s="3"/>
    </row>
    <row r="21147" spans="1:68" x14ac:dyDescent="0.25">
      <c r="A21147" s="1"/>
      <c r="B21147" s="2"/>
      <c r="BJ21147" s="3"/>
      <c r="BL21147" s="3"/>
      <c r="BN21147" s="3"/>
      <c r="BP21147" s="3"/>
    </row>
    <row r="21148" spans="1:68" x14ac:dyDescent="0.25">
      <c r="A21148" s="1"/>
      <c r="B21148" s="2"/>
      <c r="BJ21148" s="3"/>
      <c r="BL21148" s="3"/>
      <c r="BN21148" s="3"/>
      <c r="BP21148" s="3"/>
    </row>
    <row r="21149" spans="1:68" x14ac:dyDescent="0.25">
      <c r="A21149" s="1"/>
      <c r="B21149" s="2"/>
      <c r="BJ21149" s="3"/>
      <c r="BL21149" s="3"/>
      <c r="BN21149" s="3"/>
      <c r="BP21149" s="3"/>
    </row>
    <row r="21150" spans="1:68" x14ac:dyDescent="0.25">
      <c r="A21150" s="1"/>
      <c r="B21150" s="2"/>
      <c r="BJ21150" s="3"/>
      <c r="BL21150" s="3"/>
      <c r="BN21150" s="3"/>
      <c r="BP21150" s="3"/>
    </row>
    <row r="21151" spans="1:68" x14ac:dyDescent="0.25">
      <c r="A21151" s="1"/>
      <c r="B21151" s="2"/>
      <c r="BJ21151" s="3"/>
      <c r="BL21151" s="3"/>
      <c r="BN21151" s="3"/>
      <c r="BP21151" s="3"/>
    </row>
    <row r="21152" spans="1:68" x14ac:dyDescent="0.25">
      <c r="A21152" s="1"/>
      <c r="B21152" s="2"/>
      <c r="BJ21152" s="3"/>
      <c r="BL21152" s="3"/>
      <c r="BN21152" s="3"/>
      <c r="BP21152" s="3"/>
    </row>
    <row r="21153" spans="1:68" x14ac:dyDescent="0.25">
      <c r="A21153" s="1"/>
      <c r="B21153" s="2"/>
      <c r="BJ21153" s="3"/>
      <c r="BL21153" s="3"/>
      <c r="BN21153" s="3"/>
      <c r="BP21153" s="3"/>
    </row>
    <row r="21154" spans="1:68" x14ac:dyDescent="0.25">
      <c r="A21154" s="1"/>
      <c r="B21154" s="2"/>
      <c r="BJ21154" s="3"/>
      <c r="BL21154" s="3"/>
      <c r="BN21154" s="3"/>
      <c r="BP21154" s="3"/>
    </row>
    <row r="21155" spans="1:68" x14ac:dyDescent="0.25">
      <c r="A21155" s="1"/>
      <c r="B21155" s="2"/>
      <c r="BJ21155" s="3"/>
      <c r="BL21155" s="3"/>
      <c r="BN21155" s="3"/>
      <c r="BP21155" s="3"/>
    </row>
    <row r="21156" spans="1:68" x14ac:dyDescent="0.25">
      <c r="A21156" s="1"/>
      <c r="B21156" s="2"/>
      <c r="BJ21156" s="3"/>
      <c r="BL21156" s="3"/>
      <c r="BN21156" s="3"/>
      <c r="BP21156" s="3"/>
    </row>
    <row r="21157" spans="1:68" x14ac:dyDescent="0.25">
      <c r="A21157" s="1"/>
      <c r="B21157" s="2"/>
      <c r="BJ21157" s="3"/>
      <c r="BL21157" s="3"/>
      <c r="BN21157" s="3"/>
      <c r="BP21157" s="3"/>
    </row>
    <row r="21158" spans="1:68" x14ac:dyDescent="0.25">
      <c r="A21158" s="1"/>
      <c r="B21158" s="2"/>
      <c r="BJ21158" s="3"/>
      <c r="BL21158" s="3"/>
      <c r="BN21158" s="3"/>
      <c r="BP21158" s="3"/>
    </row>
    <row r="21159" spans="1:68" x14ac:dyDescent="0.25">
      <c r="A21159" s="1"/>
      <c r="B21159" s="2"/>
      <c r="BJ21159" s="3"/>
      <c r="BL21159" s="3"/>
      <c r="BN21159" s="3"/>
      <c r="BP21159" s="3"/>
    </row>
    <row r="21160" spans="1:68" x14ac:dyDescent="0.25">
      <c r="A21160" s="1"/>
      <c r="B21160" s="2"/>
      <c r="BJ21160" s="3"/>
      <c r="BL21160" s="3"/>
      <c r="BN21160" s="3"/>
      <c r="BP21160" s="3"/>
    </row>
    <row r="21161" spans="1:68" x14ac:dyDescent="0.25">
      <c r="A21161" s="1"/>
      <c r="B21161" s="2"/>
      <c r="BJ21161" s="3"/>
      <c r="BL21161" s="3"/>
      <c r="BN21161" s="3"/>
      <c r="BP21161" s="3"/>
    </row>
    <row r="21162" spans="1:68" x14ac:dyDescent="0.25">
      <c r="A21162" s="1"/>
      <c r="B21162" s="2"/>
      <c r="BJ21162" s="3"/>
      <c r="BL21162" s="3"/>
      <c r="BN21162" s="3"/>
      <c r="BP21162" s="3"/>
    </row>
    <row r="21163" spans="1:68" x14ac:dyDescent="0.25">
      <c r="A21163" s="1"/>
      <c r="B21163" s="2"/>
      <c r="BJ21163" s="3"/>
      <c r="BL21163" s="3"/>
      <c r="BN21163" s="3"/>
      <c r="BP21163" s="3"/>
    </row>
    <row r="21164" spans="1:68" x14ac:dyDescent="0.25">
      <c r="A21164" s="1"/>
      <c r="B21164" s="2"/>
      <c r="BJ21164" s="3"/>
      <c r="BL21164" s="3"/>
      <c r="BN21164" s="3"/>
      <c r="BP21164" s="3"/>
    </row>
    <row r="21165" spans="1:68" x14ac:dyDescent="0.25">
      <c r="A21165" s="1"/>
      <c r="B21165" s="2"/>
      <c r="BJ21165" s="3"/>
      <c r="BL21165" s="3"/>
      <c r="BN21165" s="3"/>
      <c r="BP21165" s="3"/>
    </row>
    <row r="21166" spans="1:68" x14ac:dyDescent="0.25">
      <c r="A21166" s="1"/>
      <c r="B21166" s="2"/>
      <c r="BJ21166" s="3"/>
      <c r="BL21166" s="3"/>
      <c r="BN21166" s="3"/>
      <c r="BP21166" s="3"/>
    </row>
    <row r="21167" spans="1:68" x14ac:dyDescent="0.25">
      <c r="A21167" s="1"/>
      <c r="B21167" s="2"/>
      <c r="BJ21167" s="3"/>
      <c r="BL21167" s="3"/>
      <c r="BN21167" s="3"/>
      <c r="BP21167" s="3"/>
    </row>
    <row r="21168" spans="1:68" x14ac:dyDescent="0.25">
      <c r="A21168" s="1"/>
      <c r="B21168" s="2"/>
      <c r="BJ21168" s="3"/>
      <c r="BL21168" s="3"/>
      <c r="BN21168" s="3"/>
      <c r="BP21168" s="3"/>
    </row>
    <row r="21169" spans="1:68" x14ac:dyDescent="0.25">
      <c r="A21169" s="1"/>
      <c r="B21169" s="2"/>
      <c r="BJ21169" s="3"/>
      <c r="BL21169" s="3"/>
      <c r="BN21169" s="3"/>
      <c r="BP21169" s="3"/>
    </row>
    <row r="21170" spans="1:68" x14ac:dyDescent="0.25">
      <c r="A21170" s="1"/>
      <c r="B21170" s="2"/>
      <c r="BJ21170" s="3"/>
      <c r="BL21170" s="3"/>
      <c r="BN21170" s="3"/>
      <c r="BP21170" s="3"/>
    </row>
    <row r="21171" spans="1:68" x14ac:dyDescent="0.25">
      <c r="A21171" s="1"/>
      <c r="B21171" s="2"/>
      <c r="BJ21171" s="3"/>
      <c r="BL21171" s="3"/>
      <c r="BN21171" s="3"/>
      <c r="BP21171" s="3"/>
    </row>
    <row r="21172" spans="1:68" x14ac:dyDescent="0.25">
      <c r="A21172" s="1"/>
      <c r="B21172" s="2"/>
      <c r="BJ21172" s="3"/>
      <c r="BL21172" s="3"/>
      <c r="BN21172" s="3"/>
      <c r="BP21172" s="3"/>
    </row>
    <row r="21173" spans="1:68" x14ac:dyDescent="0.25">
      <c r="A21173" s="1"/>
      <c r="B21173" s="2"/>
      <c r="BJ21173" s="3"/>
      <c r="BL21173" s="3"/>
      <c r="BN21173" s="3"/>
      <c r="BP21173" s="3"/>
    </row>
    <row r="21174" spans="1:68" x14ac:dyDescent="0.25">
      <c r="A21174" s="1"/>
      <c r="B21174" s="2"/>
      <c r="BJ21174" s="3"/>
      <c r="BL21174" s="3"/>
      <c r="BN21174" s="3"/>
      <c r="BP21174" s="3"/>
    </row>
    <row r="21175" spans="1:68" x14ac:dyDescent="0.25">
      <c r="A21175" s="1"/>
      <c r="B21175" s="2"/>
      <c r="BJ21175" s="3"/>
      <c r="BL21175" s="3"/>
      <c r="BN21175" s="3"/>
      <c r="BP21175" s="3"/>
    </row>
    <row r="21176" spans="1:68" x14ac:dyDescent="0.25">
      <c r="A21176" s="1"/>
      <c r="B21176" s="2"/>
      <c r="BJ21176" s="3"/>
      <c r="BL21176" s="3"/>
      <c r="BN21176" s="3"/>
      <c r="BP21176" s="3"/>
    </row>
    <row r="21177" spans="1:68" x14ac:dyDescent="0.25">
      <c r="A21177" s="1"/>
      <c r="B21177" s="2"/>
      <c r="BJ21177" s="3"/>
      <c r="BL21177" s="3"/>
      <c r="BN21177" s="3"/>
      <c r="BP21177" s="3"/>
    </row>
    <row r="21178" spans="1:68" x14ac:dyDescent="0.25">
      <c r="A21178" s="1"/>
      <c r="B21178" s="2"/>
      <c r="BJ21178" s="3"/>
      <c r="BL21178" s="3"/>
      <c r="BN21178" s="3"/>
      <c r="BP21178" s="3"/>
    </row>
    <row r="21179" spans="1:68" x14ac:dyDescent="0.25">
      <c r="A21179" s="1"/>
      <c r="B21179" s="2"/>
      <c r="BJ21179" s="3"/>
      <c r="BL21179" s="3"/>
      <c r="BN21179" s="3"/>
      <c r="BP21179" s="3"/>
    </row>
    <row r="21180" spans="1:68" x14ac:dyDescent="0.25">
      <c r="A21180" s="1"/>
      <c r="B21180" s="2"/>
      <c r="BJ21180" s="3"/>
      <c r="BL21180" s="3"/>
      <c r="BN21180" s="3"/>
      <c r="BP21180" s="3"/>
    </row>
    <row r="21181" spans="1:68" x14ac:dyDescent="0.25">
      <c r="A21181" s="1"/>
      <c r="B21181" s="2"/>
      <c r="BJ21181" s="3"/>
      <c r="BL21181" s="3"/>
      <c r="BN21181" s="3"/>
      <c r="BP21181" s="3"/>
    </row>
    <row r="21182" spans="1:68" x14ac:dyDescent="0.25">
      <c r="A21182" s="1"/>
      <c r="B21182" s="2"/>
      <c r="BJ21182" s="3"/>
      <c r="BL21182" s="3"/>
      <c r="BN21182" s="3"/>
      <c r="BP21182" s="3"/>
    </row>
    <row r="21183" spans="1:68" x14ac:dyDescent="0.25">
      <c r="A21183" s="1"/>
      <c r="B21183" s="2"/>
      <c r="BJ21183" s="3"/>
      <c r="BL21183" s="3"/>
      <c r="BN21183" s="3"/>
      <c r="BP21183" s="3"/>
    </row>
    <row r="21184" spans="1:68" x14ac:dyDescent="0.25">
      <c r="A21184" s="1"/>
      <c r="B21184" s="2"/>
      <c r="BJ21184" s="3"/>
      <c r="BL21184" s="3"/>
      <c r="BN21184" s="3"/>
      <c r="BP21184" s="3"/>
    </row>
    <row r="21185" spans="1:68" x14ac:dyDescent="0.25">
      <c r="A21185" s="1"/>
      <c r="B21185" s="2"/>
      <c r="BJ21185" s="3"/>
      <c r="BL21185" s="3"/>
      <c r="BN21185" s="3"/>
      <c r="BP21185" s="3"/>
    </row>
    <row r="21186" spans="1:68" x14ac:dyDescent="0.25">
      <c r="A21186" s="1"/>
      <c r="B21186" s="2"/>
      <c r="BJ21186" s="3"/>
      <c r="BL21186" s="3"/>
      <c r="BN21186" s="3"/>
      <c r="BP21186" s="3"/>
    </row>
    <row r="21187" spans="1:68" x14ac:dyDescent="0.25">
      <c r="A21187" s="1"/>
      <c r="B21187" s="2"/>
      <c r="BJ21187" s="3"/>
      <c r="BL21187" s="3"/>
      <c r="BN21187" s="3"/>
      <c r="BP21187" s="3"/>
    </row>
    <row r="21188" spans="1:68" x14ac:dyDescent="0.25">
      <c r="A21188" s="1"/>
      <c r="B21188" s="2"/>
      <c r="BJ21188" s="3"/>
      <c r="BL21188" s="3"/>
      <c r="BN21188" s="3"/>
      <c r="BP21188" s="3"/>
    </row>
    <row r="21189" spans="1:68" x14ac:dyDescent="0.25">
      <c r="A21189" s="1"/>
      <c r="B21189" s="2"/>
      <c r="BJ21189" s="3"/>
      <c r="BL21189" s="3"/>
      <c r="BN21189" s="3"/>
      <c r="BP21189" s="3"/>
    </row>
    <row r="21190" spans="1:68" x14ac:dyDescent="0.25">
      <c r="A21190" s="1"/>
      <c r="B21190" s="2"/>
      <c r="BJ21190" s="3"/>
      <c r="BL21190" s="3"/>
      <c r="BN21190" s="3"/>
      <c r="BP21190" s="3"/>
    </row>
    <row r="21191" spans="1:68" x14ac:dyDescent="0.25">
      <c r="A21191" s="1"/>
      <c r="B21191" s="2"/>
      <c r="BJ21191" s="3"/>
      <c r="BL21191" s="3"/>
      <c r="BN21191" s="3"/>
      <c r="BP21191" s="3"/>
    </row>
    <row r="21192" spans="1:68" x14ac:dyDescent="0.25">
      <c r="A21192" s="1"/>
      <c r="B21192" s="2"/>
      <c r="BJ21192" s="3"/>
      <c r="BL21192" s="3"/>
      <c r="BN21192" s="3"/>
      <c r="BP21192" s="3"/>
    </row>
    <row r="21193" spans="1:68" x14ac:dyDescent="0.25">
      <c r="A21193" s="1"/>
      <c r="B21193" s="2"/>
      <c r="BJ21193" s="3"/>
      <c r="BL21193" s="3"/>
      <c r="BN21193" s="3"/>
      <c r="BP21193" s="3"/>
    </row>
    <row r="21194" spans="1:68" x14ac:dyDescent="0.25">
      <c r="A21194" s="1"/>
      <c r="B21194" s="2"/>
      <c r="BJ21194" s="3"/>
      <c r="BL21194" s="3"/>
      <c r="BN21194" s="3"/>
      <c r="BP21194" s="3"/>
    </row>
    <row r="21195" spans="1:68" x14ac:dyDescent="0.25">
      <c r="A21195" s="1"/>
      <c r="B21195" s="2"/>
      <c r="BJ21195" s="3"/>
      <c r="BL21195" s="3"/>
      <c r="BN21195" s="3"/>
      <c r="BP21195" s="3"/>
    </row>
    <row r="21196" spans="1:68" x14ac:dyDescent="0.25">
      <c r="A21196" s="1"/>
      <c r="B21196" s="2"/>
      <c r="BJ21196" s="3"/>
      <c r="BL21196" s="3"/>
      <c r="BN21196" s="3"/>
      <c r="BP21196" s="3"/>
    </row>
    <row r="21197" spans="1:68" x14ac:dyDescent="0.25">
      <c r="A21197" s="1"/>
      <c r="B21197" s="2"/>
      <c r="BJ21197" s="3"/>
      <c r="BL21197" s="3"/>
      <c r="BN21197" s="3"/>
      <c r="BP21197" s="3"/>
    </row>
    <row r="21198" spans="1:68" x14ac:dyDescent="0.25">
      <c r="A21198" s="1"/>
      <c r="B21198" s="2"/>
      <c r="BJ21198" s="3"/>
      <c r="BL21198" s="3"/>
      <c r="BN21198" s="3"/>
      <c r="BP21198" s="3"/>
    </row>
    <row r="21199" spans="1:68" x14ac:dyDescent="0.25">
      <c r="A21199" s="1"/>
      <c r="B21199" s="2"/>
      <c r="BJ21199" s="3"/>
      <c r="BL21199" s="3"/>
      <c r="BN21199" s="3"/>
      <c r="BP21199" s="3"/>
    </row>
    <row r="21200" spans="1:68" x14ac:dyDescent="0.25">
      <c r="A21200" s="1"/>
      <c r="B21200" s="2"/>
      <c r="BJ21200" s="3"/>
      <c r="BL21200" s="3"/>
      <c r="BN21200" s="3"/>
      <c r="BP21200" s="3"/>
    </row>
    <row r="21201" spans="1:68" x14ac:dyDescent="0.25">
      <c r="A21201" s="1"/>
      <c r="B21201" s="2"/>
      <c r="BJ21201" s="3"/>
      <c r="BL21201" s="3"/>
      <c r="BN21201" s="3"/>
      <c r="BP21201" s="3"/>
    </row>
    <row r="21202" spans="1:68" x14ac:dyDescent="0.25">
      <c r="A21202" s="1"/>
      <c r="B21202" s="2"/>
      <c r="BJ21202" s="3"/>
      <c r="BL21202" s="3"/>
      <c r="BN21202" s="3"/>
      <c r="BP21202" s="3"/>
    </row>
    <row r="21203" spans="1:68" x14ac:dyDescent="0.25">
      <c r="A21203" s="1"/>
      <c r="B21203" s="2"/>
      <c r="BJ21203" s="3"/>
      <c r="BL21203" s="3"/>
      <c r="BN21203" s="3"/>
      <c r="BP21203" s="3"/>
    </row>
    <row r="21204" spans="1:68" x14ac:dyDescent="0.25">
      <c r="A21204" s="1"/>
      <c r="B21204" s="2"/>
      <c r="BJ21204" s="3"/>
      <c r="BL21204" s="3"/>
      <c r="BN21204" s="3"/>
      <c r="BP21204" s="3"/>
    </row>
    <row r="21205" spans="1:68" x14ac:dyDescent="0.25">
      <c r="A21205" s="1"/>
      <c r="B21205" s="2"/>
      <c r="BJ21205" s="3"/>
      <c r="BL21205" s="3"/>
      <c r="BN21205" s="3"/>
      <c r="BP21205" s="3"/>
    </row>
    <row r="21206" spans="1:68" x14ac:dyDescent="0.25">
      <c r="A21206" s="1"/>
      <c r="B21206" s="2"/>
      <c r="BJ21206" s="3"/>
      <c r="BL21206" s="3"/>
      <c r="BN21206" s="3"/>
      <c r="BP21206" s="3"/>
    </row>
    <row r="21207" spans="1:68" x14ac:dyDescent="0.25">
      <c r="A21207" s="1"/>
      <c r="B21207" s="2"/>
      <c r="BJ21207" s="3"/>
      <c r="BL21207" s="3"/>
      <c r="BN21207" s="3"/>
      <c r="BP21207" s="3"/>
    </row>
    <row r="21208" spans="1:68" x14ac:dyDescent="0.25">
      <c r="A21208" s="1"/>
      <c r="B21208" s="2"/>
      <c r="BJ21208" s="3"/>
      <c r="BL21208" s="3"/>
      <c r="BN21208" s="3"/>
      <c r="BP21208" s="3"/>
    </row>
    <row r="21209" spans="1:68" x14ac:dyDescent="0.25">
      <c r="A21209" s="1"/>
      <c r="B21209" s="2"/>
      <c r="BJ21209" s="3"/>
      <c r="BL21209" s="3"/>
      <c r="BN21209" s="3"/>
      <c r="BP21209" s="3"/>
    </row>
    <row r="21210" spans="1:68" x14ac:dyDescent="0.25">
      <c r="A21210" s="1"/>
      <c r="B21210" s="2"/>
      <c r="BJ21210" s="3"/>
      <c r="BL21210" s="3"/>
      <c r="BN21210" s="3"/>
      <c r="BP21210" s="3"/>
    </row>
    <row r="21211" spans="1:68" x14ac:dyDescent="0.25">
      <c r="A21211" s="1"/>
      <c r="B21211" s="2"/>
      <c r="BJ21211" s="3"/>
      <c r="BL21211" s="3"/>
      <c r="BN21211" s="3"/>
      <c r="BP21211" s="3"/>
    </row>
    <row r="21212" spans="1:68" x14ac:dyDescent="0.25">
      <c r="A21212" s="1"/>
      <c r="B21212" s="2"/>
      <c r="BJ21212" s="3"/>
      <c r="BL21212" s="3"/>
      <c r="BN21212" s="3"/>
      <c r="BP21212" s="3"/>
    </row>
    <row r="21213" spans="1:68" x14ac:dyDescent="0.25">
      <c r="A21213" s="1"/>
      <c r="B21213" s="2"/>
      <c r="BJ21213" s="3"/>
      <c r="BL21213" s="3"/>
      <c r="BN21213" s="3"/>
      <c r="BP21213" s="3"/>
    </row>
    <row r="21214" spans="1:68" x14ac:dyDescent="0.25">
      <c r="A21214" s="1"/>
      <c r="B21214" s="2"/>
      <c r="BJ21214" s="3"/>
      <c r="BL21214" s="3"/>
      <c r="BN21214" s="3"/>
      <c r="BP21214" s="3"/>
    </row>
    <row r="21215" spans="1:68" x14ac:dyDescent="0.25">
      <c r="A21215" s="1"/>
      <c r="B21215" s="2"/>
      <c r="BJ21215" s="3"/>
      <c r="BL21215" s="3"/>
      <c r="BN21215" s="3"/>
      <c r="BP21215" s="3"/>
    </row>
    <row r="21216" spans="1:68" x14ac:dyDescent="0.25">
      <c r="A21216" s="1"/>
      <c r="B21216" s="2"/>
      <c r="BJ21216" s="3"/>
      <c r="BL21216" s="3"/>
      <c r="BN21216" s="3"/>
      <c r="BP21216" s="3"/>
    </row>
    <row r="21217" spans="1:68" x14ac:dyDescent="0.25">
      <c r="A21217" s="1"/>
      <c r="B21217" s="2"/>
      <c r="BJ21217" s="3"/>
      <c r="BL21217" s="3"/>
      <c r="BN21217" s="3"/>
      <c r="BP21217" s="3"/>
    </row>
    <row r="21218" spans="1:68" x14ac:dyDescent="0.25">
      <c r="A21218" s="1"/>
      <c r="B21218" s="2"/>
      <c r="BJ21218" s="3"/>
      <c r="BL21218" s="3"/>
      <c r="BN21218" s="3"/>
      <c r="BP21218" s="3"/>
    </row>
    <row r="21219" spans="1:68" x14ac:dyDescent="0.25">
      <c r="A21219" s="1"/>
      <c r="B21219" s="2"/>
      <c r="BJ21219" s="3"/>
      <c r="BL21219" s="3"/>
      <c r="BN21219" s="3"/>
      <c r="BP21219" s="3"/>
    </row>
    <row r="21220" spans="1:68" x14ac:dyDescent="0.25">
      <c r="A21220" s="1"/>
      <c r="B21220" s="2"/>
      <c r="BJ21220" s="3"/>
      <c r="BL21220" s="3"/>
      <c r="BN21220" s="3"/>
      <c r="BP21220" s="3"/>
    </row>
    <row r="21221" spans="1:68" x14ac:dyDescent="0.25">
      <c r="A21221" s="1"/>
      <c r="B21221" s="2"/>
      <c r="BJ21221" s="3"/>
      <c r="BL21221" s="3"/>
      <c r="BN21221" s="3"/>
      <c r="BP21221" s="3"/>
    </row>
    <row r="21222" spans="1:68" x14ac:dyDescent="0.25">
      <c r="A21222" s="1"/>
      <c r="B21222" s="2"/>
      <c r="BJ21222" s="3"/>
      <c r="BL21222" s="3"/>
      <c r="BN21222" s="3"/>
      <c r="BP21222" s="3"/>
    </row>
    <row r="21223" spans="1:68" x14ac:dyDescent="0.25">
      <c r="A21223" s="1"/>
      <c r="B21223" s="2"/>
      <c r="BJ21223" s="3"/>
      <c r="BL21223" s="3"/>
      <c r="BN21223" s="3"/>
      <c r="BP21223" s="3"/>
    </row>
    <row r="21224" spans="1:68" x14ac:dyDescent="0.25">
      <c r="A21224" s="1"/>
      <c r="B21224" s="2"/>
      <c r="BJ21224" s="3"/>
      <c r="BL21224" s="3"/>
      <c r="BN21224" s="3"/>
      <c r="BP21224" s="3"/>
    </row>
    <row r="21225" spans="1:68" x14ac:dyDescent="0.25">
      <c r="A21225" s="1"/>
      <c r="B21225" s="2"/>
      <c r="BJ21225" s="3"/>
      <c r="BL21225" s="3"/>
      <c r="BN21225" s="3"/>
      <c r="BP21225" s="3"/>
    </row>
    <row r="21226" spans="1:68" x14ac:dyDescent="0.25">
      <c r="A21226" s="1"/>
      <c r="B21226" s="2"/>
      <c r="BJ21226" s="3"/>
      <c r="BL21226" s="3"/>
      <c r="BN21226" s="3"/>
      <c r="BP21226" s="3"/>
    </row>
    <row r="21227" spans="1:68" x14ac:dyDescent="0.25">
      <c r="A21227" s="1"/>
      <c r="B21227" s="2"/>
      <c r="BJ21227" s="3"/>
      <c r="BL21227" s="3"/>
      <c r="BN21227" s="3"/>
      <c r="BP21227" s="3"/>
    </row>
    <row r="21228" spans="1:68" x14ac:dyDescent="0.25">
      <c r="A21228" s="1"/>
      <c r="B21228" s="2"/>
      <c r="BJ21228" s="3"/>
      <c r="BL21228" s="3"/>
      <c r="BN21228" s="3"/>
      <c r="BP21228" s="3"/>
    </row>
    <row r="21229" spans="1:68" x14ac:dyDescent="0.25">
      <c r="A21229" s="1"/>
      <c r="B21229" s="2"/>
      <c r="BJ21229" s="3"/>
      <c r="BL21229" s="3"/>
      <c r="BN21229" s="3"/>
      <c r="BP21229" s="3"/>
    </row>
    <row r="21230" spans="1:68" x14ac:dyDescent="0.25">
      <c r="A21230" s="1"/>
      <c r="B21230" s="2"/>
      <c r="BJ21230" s="3"/>
      <c r="BL21230" s="3"/>
      <c r="BN21230" s="3"/>
      <c r="BP21230" s="3"/>
    </row>
    <row r="21231" spans="1:68" x14ac:dyDescent="0.25">
      <c r="A21231" s="1"/>
      <c r="B21231" s="2"/>
      <c r="BJ21231" s="3"/>
      <c r="BL21231" s="3"/>
      <c r="BN21231" s="3"/>
      <c r="BP21231" s="3"/>
    </row>
    <row r="21232" spans="1:68" x14ac:dyDescent="0.25">
      <c r="A21232" s="1"/>
      <c r="B21232" s="2"/>
      <c r="BJ21232" s="3"/>
      <c r="BL21232" s="3"/>
      <c r="BN21232" s="3"/>
      <c r="BP21232" s="3"/>
    </row>
    <row r="21233" spans="1:68" x14ac:dyDescent="0.25">
      <c r="A21233" s="1"/>
      <c r="B21233" s="2"/>
      <c r="BJ21233" s="3"/>
      <c r="BL21233" s="3"/>
      <c r="BN21233" s="3"/>
      <c r="BP21233" s="3"/>
    </row>
    <row r="21234" spans="1:68" x14ac:dyDescent="0.25">
      <c r="A21234" s="1"/>
      <c r="B21234" s="2"/>
      <c r="BJ21234" s="3"/>
      <c r="BL21234" s="3"/>
      <c r="BN21234" s="3"/>
      <c r="BP21234" s="3"/>
    </row>
    <row r="21235" spans="1:68" x14ac:dyDescent="0.25">
      <c r="A21235" s="1"/>
      <c r="B21235" s="2"/>
      <c r="BJ21235" s="3"/>
      <c r="BL21235" s="3"/>
      <c r="BN21235" s="3"/>
      <c r="BP21235" s="3"/>
    </row>
    <row r="21236" spans="1:68" x14ac:dyDescent="0.25">
      <c r="A21236" s="1"/>
      <c r="B21236" s="2"/>
      <c r="BJ21236" s="3"/>
      <c r="BL21236" s="3"/>
      <c r="BN21236" s="3"/>
      <c r="BP21236" s="3"/>
    </row>
    <row r="21237" spans="1:68" x14ac:dyDescent="0.25">
      <c r="A21237" s="1"/>
      <c r="B21237" s="2"/>
      <c r="BJ21237" s="3"/>
      <c r="BL21237" s="3"/>
      <c r="BN21237" s="3"/>
      <c r="BP21237" s="3"/>
    </row>
    <row r="21238" spans="1:68" x14ac:dyDescent="0.25">
      <c r="A21238" s="1"/>
      <c r="B21238" s="2"/>
      <c r="BJ21238" s="3"/>
      <c r="BL21238" s="3"/>
      <c r="BN21238" s="3"/>
      <c r="BP21238" s="3"/>
    </row>
    <row r="21239" spans="1:68" x14ac:dyDescent="0.25">
      <c r="A21239" s="1"/>
      <c r="B21239" s="2"/>
      <c r="BJ21239" s="3"/>
      <c r="BL21239" s="3"/>
      <c r="BN21239" s="3"/>
      <c r="BP21239" s="3"/>
    </row>
    <row r="21240" spans="1:68" x14ac:dyDescent="0.25">
      <c r="A21240" s="1"/>
      <c r="B21240" s="2"/>
      <c r="BJ21240" s="3"/>
      <c r="BL21240" s="3"/>
      <c r="BN21240" s="3"/>
      <c r="BP21240" s="3"/>
    </row>
    <row r="21241" spans="1:68" x14ac:dyDescent="0.25">
      <c r="A21241" s="1"/>
      <c r="B21241" s="2"/>
      <c r="BJ21241" s="3"/>
      <c r="BL21241" s="3"/>
      <c r="BN21241" s="3"/>
      <c r="BP21241" s="3"/>
    </row>
    <row r="21242" spans="1:68" x14ac:dyDescent="0.25">
      <c r="A21242" s="1"/>
      <c r="B21242" s="2"/>
      <c r="BJ21242" s="3"/>
      <c r="BL21242" s="3"/>
      <c r="BN21242" s="3"/>
      <c r="BP21242" s="3"/>
    </row>
    <row r="21243" spans="1:68" x14ac:dyDescent="0.25">
      <c r="A21243" s="1"/>
      <c r="B21243" s="2"/>
      <c r="BJ21243" s="3"/>
      <c r="BL21243" s="3"/>
      <c r="BN21243" s="3"/>
      <c r="BP21243" s="3"/>
    </row>
    <row r="21244" spans="1:68" x14ac:dyDescent="0.25">
      <c r="A21244" s="1"/>
      <c r="B21244" s="2"/>
      <c r="BJ21244" s="3"/>
      <c r="BL21244" s="3"/>
      <c r="BN21244" s="3"/>
      <c r="BP21244" s="3"/>
    </row>
    <row r="21245" spans="1:68" x14ac:dyDescent="0.25">
      <c r="A21245" s="1"/>
      <c r="B21245" s="2"/>
      <c r="BJ21245" s="3"/>
      <c r="BL21245" s="3"/>
      <c r="BN21245" s="3"/>
      <c r="BP21245" s="3"/>
    </row>
    <row r="21246" spans="1:68" x14ac:dyDescent="0.25">
      <c r="A21246" s="1"/>
      <c r="B21246" s="2"/>
      <c r="BJ21246" s="3"/>
      <c r="BL21246" s="3"/>
      <c r="BN21246" s="3"/>
      <c r="BP21246" s="3"/>
    </row>
    <row r="21247" spans="1:68" x14ac:dyDescent="0.25">
      <c r="A21247" s="1"/>
      <c r="B21247" s="2"/>
      <c r="BJ21247" s="3"/>
      <c r="BL21247" s="3"/>
      <c r="BN21247" s="3"/>
      <c r="BP21247" s="3"/>
    </row>
    <row r="21248" spans="1:68" x14ac:dyDescent="0.25">
      <c r="A21248" s="1"/>
      <c r="B21248" s="2"/>
      <c r="BJ21248" s="3"/>
      <c r="BL21248" s="3"/>
      <c r="BN21248" s="3"/>
      <c r="BP21248" s="3"/>
    </row>
    <row r="21249" spans="1:68" x14ac:dyDescent="0.25">
      <c r="A21249" s="1"/>
      <c r="B21249" s="2"/>
      <c r="BJ21249" s="3"/>
      <c r="BL21249" s="3"/>
      <c r="BN21249" s="3"/>
      <c r="BP21249" s="3"/>
    </row>
    <row r="21250" spans="1:68" x14ac:dyDescent="0.25">
      <c r="A21250" s="1"/>
      <c r="B21250" s="2"/>
      <c r="BJ21250" s="3"/>
      <c r="BL21250" s="3"/>
      <c r="BN21250" s="3"/>
      <c r="BP21250" s="3"/>
    </row>
    <row r="21251" spans="1:68" x14ac:dyDescent="0.25">
      <c r="A21251" s="1"/>
      <c r="B21251" s="2"/>
      <c r="BJ21251" s="3"/>
      <c r="BL21251" s="3"/>
      <c r="BN21251" s="3"/>
      <c r="BP21251" s="3"/>
    </row>
    <row r="21252" spans="1:68" x14ac:dyDescent="0.25">
      <c r="A21252" s="1"/>
      <c r="B21252" s="2"/>
      <c r="BJ21252" s="3"/>
      <c r="BL21252" s="3"/>
      <c r="BN21252" s="3"/>
      <c r="BP21252" s="3"/>
    </row>
    <row r="21253" spans="1:68" x14ac:dyDescent="0.25">
      <c r="A21253" s="1"/>
      <c r="B21253" s="2"/>
      <c r="BJ21253" s="3"/>
      <c r="BL21253" s="3"/>
      <c r="BN21253" s="3"/>
      <c r="BP21253" s="3"/>
    </row>
    <row r="21254" spans="1:68" x14ac:dyDescent="0.25">
      <c r="A21254" s="1"/>
      <c r="B21254" s="2"/>
      <c r="BJ21254" s="3"/>
      <c r="BL21254" s="3"/>
      <c r="BN21254" s="3"/>
      <c r="BP21254" s="3"/>
    </row>
    <row r="21255" spans="1:68" x14ac:dyDescent="0.25">
      <c r="A21255" s="1"/>
      <c r="B21255" s="2"/>
      <c r="BJ21255" s="3"/>
      <c r="BL21255" s="3"/>
      <c r="BN21255" s="3"/>
      <c r="BP21255" s="3"/>
    </row>
    <row r="21256" spans="1:68" x14ac:dyDescent="0.25">
      <c r="A21256" s="1"/>
      <c r="B21256" s="2"/>
      <c r="BJ21256" s="3"/>
      <c r="BL21256" s="3"/>
      <c r="BN21256" s="3"/>
      <c r="BP21256" s="3"/>
    </row>
    <row r="21257" spans="1:68" x14ac:dyDescent="0.25">
      <c r="A21257" s="1"/>
      <c r="B21257" s="2"/>
      <c r="BJ21257" s="3"/>
      <c r="BL21257" s="3"/>
      <c r="BN21257" s="3"/>
      <c r="BP21257" s="3"/>
    </row>
    <row r="21258" spans="1:68" x14ac:dyDescent="0.25">
      <c r="A21258" s="1"/>
      <c r="B21258" s="2"/>
      <c r="BJ21258" s="3"/>
      <c r="BL21258" s="3"/>
      <c r="BN21258" s="3"/>
      <c r="BP21258" s="3"/>
    </row>
    <row r="21259" spans="1:68" x14ac:dyDescent="0.25">
      <c r="A21259" s="1"/>
      <c r="B21259" s="2"/>
      <c r="BJ21259" s="3"/>
      <c r="BL21259" s="3"/>
      <c r="BN21259" s="3"/>
      <c r="BP21259" s="3"/>
    </row>
    <row r="21260" spans="1:68" x14ac:dyDescent="0.25">
      <c r="A21260" s="1"/>
      <c r="B21260" s="2"/>
      <c r="BJ21260" s="3"/>
      <c r="BL21260" s="3"/>
      <c r="BN21260" s="3"/>
      <c r="BP21260" s="3"/>
    </row>
    <row r="21261" spans="1:68" x14ac:dyDescent="0.25">
      <c r="A21261" s="1"/>
      <c r="B21261" s="2"/>
      <c r="BJ21261" s="3"/>
      <c r="BL21261" s="3"/>
      <c r="BN21261" s="3"/>
      <c r="BP21261" s="3"/>
    </row>
    <row r="21262" spans="1:68" x14ac:dyDescent="0.25">
      <c r="A21262" s="1"/>
      <c r="B21262" s="2"/>
      <c r="BJ21262" s="3"/>
      <c r="BL21262" s="3"/>
      <c r="BN21262" s="3"/>
      <c r="BP21262" s="3"/>
    </row>
    <row r="21263" spans="1:68" x14ac:dyDescent="0.25">
      <c r="A21263" s="1"/>
      <c r="B21263" s="2"/>
      <c r="BJ21263" s="3"/>
      <c r="BL21263" s="3"/>
      <c r="BN21263" s="3"/>
      <c r="BP21263" s="3"/>
    </row>
    <row r="21264" spans="1:68" x14ac:dyDescent="0.25">
      <c r="A21264" s="1"/>
      <c r="B21264" s="2"/>
      <c r="BJ21264" s="3"/>
      <c r="BL21264" s="3"/>
      <c r="BN21264" s="3"/>
      <c r="BP21264" s="3"/>
    </row>
    <row r="21265" spans="1:68" x14ac:dyDescent="0.25">
      <c r="A21265" s="1"/>
      <c r="B21265" s="2"/>
      <c r="BJ21265" s="3"/>
      <c r="BL21265" s="3"/>
      <c r="BN21265" s="3"/>
      <c r="BP21265" s="3"/>
    </row>
    <row r="21266" spans="1:68" x14ac:dyDescent="0.25">
      <c r="A21266" s="1"/>
      <c r="B21266" s="2"/>
      <c r="BJ21266" s="3"/>
      <c r="BL21266" s="3"/>
      <c r="BN21266" s="3"/>
      <c r="BP21266" s="3"/>
    </row>
    <row r="21267" spans="1:68" x14ac:dyDescent="0.25">
      <c r="A21267" s="1"/>
      <c r="B21267" s="2"/>
      <c r="BJ21267" s="3"/>
      <c r="BL21267" s="3"/>
      <c r="BN21267" s="3"/>
      <c r="BP21267" s="3"/>
    </row>
    <row r="21268" spans="1:68" x14ac:dyDescent="0.25">
      <c r="A21268" s="1"/>
      <c r="B21268" s="2"/>
      <c r="BJ21268" s="3"/>
      <c r="BL21268" s="3"/>
      <c r="BN21268" s="3"/>
      <c r="BP21268" s="3"/>
    </row>
    <row r="21269" spans="1:68" x14ac:dyDescent="0.25">
      <c r="A21269" s="1"/>
      <c r="B21269" s="2"/>
      <c r="BJ21269" s="3"/>
      <c r="BL21269" s="3"/>
      <c r="BN21269" s="3"/>
      <c r="BP21269" s="3"/>
    </row>
    <row r="21270" spans="1:68" x14ac:dyDescent="0.25">
      <c r="A21270" s="1"/>
      <c r="B21270" s="2"/>
      <c r="BJ21270" s="3"/>
      <c r="BL21270" s="3"/>
      <c r="BN21270" s="3"/>
      <c r="BP21270" s="3"/>
    </row>
    <row r="21271" spans="1:68" x14ac:dyDescent="0.25">
      <c r="A21271" s="1"/>
      <c r="B21271" s="2"/>
      <c r="BJ21271" s="3"/>
      <c r="BL21271" s="3"/>
      <c r="BN21271" s="3"/>
      <c r="BP21271" s="3"/>
    </row>
    <row r="21272" spans="1:68" x14ac:dyDescent="0.25">
      <c r="A21272" s="1"/>
      <c r="B21272" s="2"/>
      <c r="BJ21272" s="3"/>
      <c r="BL21272" s="3"/>
      <c r="BN21272" s="3"/>
      <c r="BP21272" s="3"/>
    </row>
    <row r="21273" spans="1:68" x14ac:dyDescent="0.25">
      <c r="A21273" s="1"/>
      <c r="B21273" s="2"/>
      <c r="BJ21273" s="3"/>
      <c r="BL21273" s="3"/>
      <c r="BN21273" s="3"/>
      <c r="BP21273" s="3"/>
    </row>
    <row r="21274" spans="1:68" x14ac:dyDescent="0.25">
      <c r="A21274" s="1"/>
      <c r="B21274" s="2"/>
      <c r="BJ21274" s="3"/>
      <c r="BL21274" s="3"/>
      <c r="BN21274" s="3"/>
      <c r="BP21274" s="3"/>
    </row>
    <row r="21275" spans="1:68" x14ac:dyDescent="0.25">
      <c r="A21275" s="1"/>
      <c r="B21275" s="2"/>
      <c r="BJ21275" s="3"/>
      <c r="BL21275" s="3"/>
      <c r="BN21275" s="3"/>
      <c r="BP21275" s="3"/>
    </row>
    <row r="21276" spans="1:68" x14ac:dyDescent="0.25">
      <c r="A21276" s="1"/>
      <c r="B21276" s="2"/>
      <c r="BJ21276" s="3"/>
      <c r="BL21276" s="3"/>
      <c r="BN21276" s="3"/>
      <c r="BP21276" s="3"/>
    </row>
    <row r="21277" spans="1:68" x14ac:dyDescent="0.25">
      <c r="A21277" s="1"/>
      <c r="B21277" s="2"/>
      <c r="BJ21277" s="3"/>
      <c r="BL21277" s="3"/>
      <c r="BN21277" s="3"/>
      <c r="BP21277" s="3"/>
    </row>
    <row r="21278" spans="1:68" x14ac:dyDescent="0.25">
      <c r="A21278" s="1"/>
      <c r="B21278" s="2"/>
      <c r="BJ21278" s="3"/>
      <c r="BL21278" s="3"/>
      <c r="BN21278" s="3"/>
      <c r="BP21278" s="3"/>
    </row>
    <row r="21279" spans="1:68" x14ac:dyDescent="0.25">
      <c r="A21279" s="1"/>
      <c r="B21279" s="2"/>
      <c r="BJ21279" s="3"/>
      <c r="BL21279" s="3"/>
      <c r="BN21279" s="3"/>
      <c r="BP21279" s="3"/>
    </row>
    <row r="21280" spans="1:68" x14ac:dyDescent="0.25">
      <c r="A21280" s="1"/>
      <c r="B21280" s="2"/>
      <c r="BJ21280" s="3"/>
      <c r="BL21280" s="3"/>
      <c r="BN21280" s="3"/>
      <c r="BP21280" s="3"/>
    </row>
    <row r="21281" spans="1:68" x14ac:dyDescent="0.25">
      <c r="A21281" s="1"/>
      <c r="B21281" s="2"/>
      <c r="BJ21281" s="3"/>
      <c r="BL21281" s="3"/>
      <c r="BN21281" s="3"/>
      <c r="BP21281" s="3"/>
    </row>
    <row r="21282" spans="1:68" x14ac:dyDescent="0.25">
      <c r="A21282" s="1"/>
      <c r="B21282" s="2"/>
      <c r="BJ21282" s="3"/>
      <c r="BL21282" s="3"/>
      <c r="BN21282" s="3"/>
      <c r="BP21282" s="3"/>
    </row>
    <row r="21283" spans="1:68" x14ac:dyDescent="0.25">
      <c r="A21283" s="1"/>
      <c r="B21283" s="2"/>
      <c r="BJ21283" s="3"/>
      <c r="BL21283" s="3"/>
      <c r="BN21283" s="3"/>
      <c r="BP21283" s="3"/>
    </row>
    <row r="21284" spans="1:68" x14ac:dyDescent="0.25">
      <c r="A21284" s="1"/>
      <c r="B21284" s="2"/>
      <c r="BJ21284" s="3"/>
      <c r="BL21284" s="3"/>
      <c r="BN21284" s="3"/>
      <c r="BP21284" s="3"/>
    </row>
    <row r="21285" spans="1:68" x14ac:dyDescent="0.25">
      <c r="A21285" s="1"/>
      <c r="B21285" s="2"/>
      <c r="BJ21285" s="3"/>
      <c r="BL21285" s="3"/>
      <c r="BN21285" s="3"/>
      <c r="BP21285" s="3"/>
    </row>
    <row r="21286" spans="1:68" x14ac:dyDescent="0.25">
      <c r="A21286" s="1"/>
      <c r="B21286" s="2"/>
      <c r="BJ21286" s="3"/>
      <c r="BL21286" s="3"/>
      <c r="BN21286" s="3"/>
      <c r="BP21286" s="3"/>
    </row>
    <row r="21287" spans="1:68" x14ac:dyDescent="0.25">
      <c r="A21287" s="1"/>
      <c r="B21287" s="2"/>
      <c r="BJ21287" s="3"/>
      <c r="BL21287" s="3"/>
      <c r="BN21287" s="3"/>
      <c r="BP21287" s="3"/>
    </row>
    <row r="21288" spans="1:68" x14ac:dyDescent="0.25">
      <c r="A21288" s="1"/>
      <c r="B21288" s="2"/>
      <c r="BJ21288" s="3"/>
      <c r="BL21288" s="3"/>
      <c r="BN21288" s="3"/>
      <c r="BP21288" s="3"/>
    </row>
    <row r="21289" spans="1:68" x14ac:dyDescent="0.25">
      <c r="A21289" s="1"/>
      <c r="B21289" s="2"/>
      <c r="BJ21289" s="3"/>
      <c r="BL21289" s="3"/>
      <c r="BN21289" s="3"/>
      <c r="BP21289" s="3"/>
    </row>
    <row r="21290" spans="1:68" x14ac:dyDescent="0.25">
      <c r="A21290" s="1"/>
      <c r="B21290" s="2"/>
      <c r="BJ21290" s="3"/>
      <c r="BL21290" s="3"/>
      <c r="BN21290" s="3"/>
      <c r="BP21290" s="3"/>
    </row>
    <row r="21291" spans="1:68" x14ac:dyDescent="0.25">
      <c r="A21291" s="1"/>
      <c r="B21291" s="2"/>
      <c r="BJ21291" s="3"/>
      <c r="BL21291" s="3"/>
      <c r="BN21291" s="3"/>
      <c r="BP21291" s="3"/>
    </row>
    <row r="21292" spans="1:68" x14ac:dyDescent="0.25">
      <c r="A21292" s="1"/>
      <c r="B21292" s="2"/>
      <c r="BJ21292" s="3"/>
      <c r="BL21292" s="3"/>
      <c r="BN21292" s="3"/>
      <c r="BP21292" s="3"/>
    </row>
    <row r="21293" spans="1:68" x14ac:dyDescent="0.25">
      <c r="A21293" s="1"/>
      <c r="B21293" s="2"/>
      <c r="BJ21293" s="3"/>
      <c r="BL21293" s="3"/>
      <c r="BN21293" s="3"/>
      <c r="BP21293" s="3"/>
    </row>
    <row r="21294" spans="1:68" x14ac:dyDescent="0.25">
      <c r="A21294" s="1"/>
      <c r="B21294" s="2"/>
      <c r="BJ21294" s="3"/>
      <c r="BL21294" s="3"/>
      <c r="BN21294" s="3"/>
      <c r="BP21294" s="3"/>
    </row>
    <row r="21295" spans="1:68" x14ac:dyDescent="0.25">
      <c r="A21295" s="1"/>
      <c r="B21295" s="2"/>
      <c r="BJ21295" s="3"/>
      <c r="BL21295" s="3"/>
      <c r="BN21295" s="3"/>
      <c r="BP21295" s="3"/>
    </row>
    <row r="21296" spans="1:68" x14ac:dyDescent="0.25">
      <c r="A21296" s="1"/>
      <c r="B21296" s="2"/>
      <c r="BJ21296" s="3"/>
      <c r="BL21296" s="3"/>
      <c r="BN21296" s="3"/>
      <c r="BP21296" s="3"/>
    </row>
    <row r="21297" spans="1:68" x14ac:dyDescent="0.25">
      <c r="A21297" s="1"/>
      <c r="B21297" s="2"/>
      <c r="BJ21297" s="3"/>
      <c r="BL21297" s="3"/>
      <c r="BN21297" s="3"/>
      <c r="BP21297" s="3"/>
    </row>
    <row r="21298" spans="1:68" x14ac:dyDescent="0.25">
      <c r="A21298" s="1"/>
      <c r="B21298" s="2"/>
      <c r="BJ21298" s="3"/>
      <c r="BL21298" s="3"/>
      <c r="BN21298" s="3"/>
      <c r="BP21298" s="3"/>
    </row>
    <row r="21299" spans="1:68" x14ac:dyDescent="0.25">
      <c r="A21299" s="1"/>
      <c r="B21299" s="2"/>
      <c r="BJ21299" s="3"/>
      <c r="BL21299" s="3"/>
      <c r="BN21299" s="3"/>
      <c r="BP21299" s="3"/>
    </row>
    <row r="21300" spans="1:68" x14ac:dyDescent="0.25">
      <c r="A21300" s="1"/>
      <c r="B21300" s="2"/>
      <c r="BJ21300" s="3"/>
      <c r="BL21300" s="3"/>
      <c r="BN21300" s="3"/>
      <c r="BP21300" s="3"/>
    </row>
    <row r="21301" spans="1:68" x14ac:dyDescent="0.25">
      <c r="A21301" s="1"/>
      <c r="B21301" s="2"/>
      <c r="BJ21301" s="3"/>
      <c r="BL21301" s="3"/>
      <c r="BN21301" s="3"/>
      <c r="BP21301" s="3"/>
    </row>
    <row r="21302" spans="1:68" x14ac:dyDescent="0.25">
      <c r="A21302" s="1"/>
      <c r="B21302" s="2"/>
      <c r="BJ21302" s="3"/>
      <c r="BL21302" s="3"/>
      <c r="BN21302" s="3"/>
      <c r="BP21302" s="3"/>
    </row>
    <row r="21303" spans="1:68" x14ac:dyDescent="0.25">
      <c r="A21303" s="1"/>
      <c r="B21303" s="2"/>
      <c r="BJ21303" s="3"/>
      <c r="BL21303" s="3"/>
      <c r="BN21303" s="3"/>
      <c r="BP21303" s="3"/>
    </row>
    <row r="21304" spans="1:68" x14ac:dyDescent="0.25">
      <c r="A21304" s="1"/>
      <c r="B21304" s="2"/>
      <c r="BJ21304" s="3"/>
      <c r="BL21304" s="3"/>
      <c r="BN21304" s="3"/>
      <c r="BP21304" s="3"/>
    </row>
    <row r="21305" spans="1:68" x14ac:dyDescent="0.25">
      <c r="A21305" s="1"/>
      <c r="B21305" s="2"/>
      <c r="BJ21305" s="3"/>
      <c r="BL21305" s="3"/>
      <c r="BN21305" s="3"/>
      <c r="BP21305" s="3"/>
    </row>
    <row r="21306" spans="1:68" x14ac:dyDescent="0.25">
      <c r="A21306" s="1"/>
      <c r="B21306" s="2"/>
      <c r="BJ21306" s="3"/>
      <c r="BL21306" s="3"/>
      <c r="BN21306" s="3"/>
      <c r="BP21306" s="3"/>
    </row>
    <row r="21307" spans="1:68" x14ac:dyDescent="0.25">
      <c r="A21307" s="1"/>
      <c r="B21307" s="2"/>
      <c r="BJ21307" s="3"/>
      <c r="BL21307" s="3"/>
      <c r="BN21307" s="3"/>
      <c r="BP21307" s="3"/>
    </row>
    <row r="21308" spans="1:68" x14ac:dyDescent="0.25">
      <c r="A21308" s="1"/>
      <c r="B21308" s="2"/>
      <c r="BJ21308" s="3"/>
      <c r="BL21308" s="3"/>
      <c r="BN21308" s="3"/>
      <c r="BP21308" s="3"/>
    </row>
    <row r="21309" spans="1:68" x14ac:dyDescent="0.25">
      <c r="A21309" s="1"/>
      <c r="B21309" s="2"/>
      <c r="BJ21309" s="3"/>
      <c r="BL21309" s="3"/>
      <c r="BN21309" s="3"/>
      <c r="BP21309" s="3"/>
    </row>
    <row r="21310" spans="1:68" x14ac:dyDescent="0.25">
      <c r="A21310" s="1"/>
      <c r="B21310" s="2"/>
      <c r="BJ21310" s="3"/>
      <c r="BL21310" s="3"/>
      <c r="BN21310" s="3"/>
      <c r="BP21310" s="3"/>
    </row>
    <row r="21311" spans="1:68" x14ac:dyDescent="0.25">
      <c r="A21311" s="1"/>
      <c r="B21311" s="2"/>
      <c r="BJ21311" s="3"/>
      <c r="BL21311" s="3"/>
      <c r="BN21311" s="3"/>
      <c r="BP21311" s="3"/>
    </row>
    <row r="21312" spans="1:68" x14ac:dyDescent="0.25">
      <c r="A21312" s="1"/>
      <c r="B21312" s="2"/>
      <c r="BJ21312" s="3"/>
      <c r="BL21312" s="3"/>
      <c r="BN21312" s="3"/>
      <c r="BP21312" s="3"/>
    </row>
    <row r="21313" spans="1:68" x14ac:dyDescent="0.25">
      <c r="A21313" s="1"/>
      <c r="B21313" s="2"/>
      <c r="BJ21313" s="3"/>
      <c r="BL21313" s="3"/>
      <c r="BN21313" s="3"/>
      <c r="BP21313" s="3"/>
    </row>
    <row r="21314" spans="1:68" x14ac:dyDescent="0.25">
      <c r="A21314" s="1"/>
      <c r="B21314" s="2"/>
      <c r="BJ21314" s="3"/>
      <c r="BL21314" s="3"/>
      <c r="BN21314" s="3"/>
      <c r="BP21314" s="3"/>
    </row>
    <row r="21315" spans="1:68" x14ac:dyDescent="0.25">
      <c r="A21315" s="1"/>
      <c r="B21315" s="2"/>
      <c r="BJ21315" s="3"/>
      <c r="BL21315" s="3"/>
      <c r="BN21315" s="3"/>
      <c r="BP21315" s="3"/>
    </row>
    <row r="21316" spans="1:68" x14ac:dyDescent="0.25">
      <c r="A21316" s="1"/>
      <c r="B21316" s="2"/>
      <c r="BJ21316" s="3"/>
      <c r="BL21316" s="3"/>
      <c r="BN21316" s="3"/>
      <c r="BP21316" s="3"/>
    </row>
    <row r="21317" spans="1:68" x14ac:dyDescent="0.25">
      <c r="A21317" s="1"/>
      <c r="B21317" s="2"/>
      <c r="BJ21317" s="3"/>
      <c r="BL21317" s="3"/>
      <c r="BN21317" s="3"/>
      <c r="BP21317" s="3"/>
    </row>
    <row r="21318" spans="1:68" x14ac:dyDescent="0.25">
      <c r="A21318" s="1"/>
      <c r="B21318" s="2"/>
      <c r="BJ21318" s="3"/>
      <c r="BL21318" s="3"/>
      <c r="BN21318" s="3"/>
      <c r="BP21318" s="3"/>
    </row>
    <row r="21319" spans="1:68" x14ac:dyDescent="0.25">
      <c r="A21319" s="1"/>
      <c r="B21319" s="2"/>
      <c r="BJ21319" s="3"/>
      <c r="BL21319" s="3"/>
      <c r="BN21319" s="3"/>
      <c r="BP21319" s="3"/>
    </row>
    <row r="21320" spans="1:68" x14ac:dyDescent="0.25">
      <c r="A21320" s="1"/>
      <c r="B21320" s="2"/>
      <c r="BJ21320" s="3"/>
      <c r="BL21320" s="3"/>
      <c r="BN21320" s="3"/>
      <c r="BP21320" s="3"/>
    </row>
    <row r="21321" spans="1:68" x14ac:dyDescent="0.25">
      <c r="A21321" s="1"/>
      <c r="B21321" s="2"/>
      <c r="BJ21321" s="3"/>
      <c r="BL21321" s="3"/>
      <c r="BN21321" s="3"/>
      <c r="BP21321" s="3"/>
    </row>
    <row r="21322" spans="1:68" x14ac:dyDescent="0.25">
      <c r="A21322" s="1"/>
      <c r="B21322" s="2"/>
      <c r="BJ21322" s="3"/>
      <c r="BL21322" s="3"/>
      <c r="BN21322" s="3"/>
      <c r="BP21322" s="3"/>
    </row>
    <row r="21323" spans="1:68" x14ac:dyDescent="0.25">
      <c r="A21323" s="1"/>
      <c r="B21323" s="2"/>
      <c r="BJ21323" s="3"/>
      <c r="BL21323" s="3"/>
      <c r="BN21323" s="3"/>
      <c r="BP21323" s="3"/>
    </row>
    <row r="21324" spans="1:68" x14ac:dyDescent="0.25">
      <c r="A21324" s="1"/>
      <c r="B21324" s="2"/>
      <c r="BJ21324" s="3"/>
      <c r="BL21324" s="3"/>
      <c r="BN21324" s="3"/>
      <c r="BP21324" s="3"/>
    </row>
    <row r="21325" spans="1:68" x14ac:dyDescent="0.25">
      <c r="A21325" s="1"/>
      <c r="B21325" s="2"/>
      <c r="BJ21325" s="3"/>
      <c r="BL21325" s="3"/>
      <c r="BN21325" s="3"/>
      <c r="BP21325" s="3"/>
    </row>
    <row r="21326" spans="1:68" x14ac:dyDescent="0.25">
      <c r="A21326" s="1"/>
      <c r="B21326" s="2"/>
      <c r="BJ21326" s="3"/>
      <c r="BL21326" s="3"/>
      <c r="BN21326" s="3"/>
      <c r="BP21326" s="3"/>
    </row>
    <row r="21327" spans="1:68" x14ac:dyDescent="0.25">
      <c r="A21327" s="1"/>
      <c r="B21327" s="2"/>
      <c r="BJ21327" s="3"/>
      <c r="BL21327" s="3"/>
      <c r="BN21327" s="3"/>
      <c r="BP21327" s="3"/>
    </row>
    <row r="21328" spans="1:68" x14ac:dyDescent="0.25">
      <c r="A21328" s="1"/>
      <c r="B21328" s="2"/>
      <c r="BJ21328" s="3"/>
      <c r="BL21328" s="3"/>
      <c r="BN21328" s="3"/>
      <c r="BP21328" s="3"/>
    </row>
    <row r="21329" spans="1:68" x14ac:dyDescent="0.25">
      <c r="A21329" s="1"/>
      <c r="B21329" s="2"/>
      <c r="BJ21329" s="3"/>
      <c r="BL21329" s="3"/>
      <c r="BN21329" s="3"/>
      <c r="BP21329" s="3"/>
    </row>
    <row r="21330" spans="1:68" x14ac:dyDescent="0.25">
      <c r="A21330" s="1"/>
      <c r="B21330" s="2"/>
      <c r="BJ21330" s="3"/>
      <c r="BL21330" s="3"/>
      <c r="BN21330" s="3"/>
      <c r="BP21330" s="3"/>
    </row>
    <row r="21331" spans="1:68" x14ac:dyDescent="0.25">
      <c r="A21331" s="1"/>
      <c r="B21331" s="2"/>
      <c r="BJ21331" s="3"/>
      <c r="BL21331" s="3"/>
      <c r="BN21331" s="3"/>
      <c r="BP21331" s="3"/>
    </row>
    <row r="21332" spans="1:68" x14ac:dyDescent="0.25">
      <c r="A21332" s="1"/>
      <c r="B21332" s="2"/>
      <c r="BJ21332" s="3"/>
      <c r="BL21332" s="3"/>
      <c r="BN21332" s="3"/>
      <c r="BP21332" s="3"/>
    </row>
    <row r="21333" spans="1:68" x14ac:dyDescent="0.25">
      <c r="A21333" s="1"/>
      <c r="B21333" s="2"/>
      <c r="BJ21333" s="3"/>
      <c r="BL21333" s="3"/>
      <c r="BN21333" s="3"/>
      <c r="BP21333" s="3"/>
    </row>
    <row r="21334" spans="1:68" x14ac:dyDescent="0.25">
      <c r="A21334" s="1"/>
      <c r="B21334" s="2"/>
      <c r="BJ21334" s="3"/>
      <c r="BL21334" s="3"/>
      <c r="BN21334" s="3"/>
      <c r="BP21334" s="3"/>
    </row>
    <row r="21335" spans="1:68" x14ac:dyDescent="0.25">
      <c r="A21335" s="1"/>
      <c r="B21335" s="2"/>
      <c r="BJ21335" s="3"/>
      <c r="BL21335" s="3"/>
      <c r="BN21335" s="3"/>
      <c r="BP21335" s="3"/>
    </row>
    <row r="21336" spans="1:68" x14ac:dyDescent="0.25">
      <c r="A21336" s="1"/>
      <c r="B21336" s="2"/>
      <c r="BJ21336" s="3"/>
      <c r="BL21336" s="3"/>
      <c r="BN21336" s="3"/>
      <c r="BP21336" s="3"/>
    </row>
    <row r="21337" spans="1:68" x14ac:dyDescent="0.25">
      <c r="A21337" s="1"/>
      <c r="B21337" s="2"/>
      <c r="BJ21337" s="3"/>
      <c r="BL21337" s="3"/>
      <c r="BN21337" s="3"/>
      <c r="BP21337" s="3"/>
    </row>
    <row r="21338" spans="1:68" x14ac:dyDescent="0.25">
      <c r="A21338" s="1"/>
      <c r="B21338" s="2"/>
      <c r="BJ21338" s="3"/>
      <c r="BL21338" s="3"/>
      <c r="BN21338" s="3"/>
      <c r="BP21338" s="3"/>
    </row>
    <row r="21339" spans="1:68" x14ac:dyDescent="0.25">
      <c r="A21339" s="1"/>
      <c r="B21339" s="2"/>
      <c r="BJ21339" s="3"/>
      <c r="BL21339" s="3"/>
      <c r="BN21339" s="3"/>
      <c r="BP21339" s="3"/>
    </row>
    <row r="21340" spans="1:68" x14ac:dyDescent="0.25">
      <c r="A21340" s="1"/>
      <c r="B21340" s="2"/>
      <c r="BJ21340" s="3"/>
      <c r="BL21340" s="3"/>
      <c r="BN21340" s="3"/>
      <c r="BP21340" s="3"/>
    </row>
    <row r="21341" spans="1:68" x14ac:dyDescent="0.25">
      <c r="A21341" s="1"/>
      <c r="B21341" s="2"/>
      <c r="BJ21341" s="3"/>
      <c r="BL21341" s="3"/>
      <c r="BN21341" s="3"/>
      <c r="BP21341" s="3"/>
    </row>
    <row r="21342" spans="1:68" x14ac:dyDescent="0.25">
      <c r="A21342" s="1"/>
      <c r="B21342" s="2"/>
      <c r="BJ21342" s="3"/>
      <c r="BL21342" s="3"/>
      <c r="BN21342" s="3"/>
      <c r="BP21342" s="3"/>
    </row>
    <row r="21343" spans="1:68" x14ac:dyDescent="0.25">
      <c r="A21343" s="1"/>
      <c r="B21343" s="2"/>
      <c r="BJ21343" s="3"/>
      <c r="BL21343" s="3"/>
      <c r="BN21343" s="3"/>
      <c r="BP21343" s="3"/>
    </row>
    <row r="21344" spans="1:68" x14ac:dyDescent="0.25">
      <c r="A21344" s="1"/>
      <c r="B21344" s="2"/>
      <c r="BJ21344" s="3"/>
      <c r="BL21344" s="3"/>
      <c r="BN21344" s="3"/>
      <c r="BP21344" s="3"/>
    </row>
    <row r="21345" spans="1:68" x14ac:dyDescent="0.25">
      <c r="A21345" s="1"/>
      <c r="B21345" s="2"/>
      <c r="BJ21345" s="3"/>
      <c r="BL21345" s="3"/>
      <c r="BN21345" s="3"/>
      <c r="BP21345" s="3"/>
    </row>
    <row r="21346" spans="1:68" x14ac:dyDescent="0.25">
      <c r="A21346" s="1"/>
      <c r="B21346" s="2"/>
      <c r="BJ21346" s="3"/>
      <c r="BL21346" s="3"/>
      <c r="BN21346" s="3"/>
      <c r="BP21346" s="3"/>
    </row>
    <row r="21347" spans="1:68" x14ac:dyDescent="0.25">
      <c r="A21347" s="1"/>
      <c r="B21347" s="2"/>
      <c r="BJ21347" s="3"/>
      <c r="BL21347" s="3"/>
      <c r="BN21347" s="3"/>
      <c r="BP21347" s="3"/>
    </row>
    <row r="21348" spans="1:68" x14ac:dyDescent="0.25">
      <c r="A21348" s="1"/>
      <c r="B21348" s="2"/>
      <c r="BJ21348" s="3"/>
      <c r="BL21348" s="3"/>
      <c r="BN21348" s="3"/>
      <c r="BP21348" s="3"/>
    </row>
    <row r="21349" spans="1:68" x14ac:dyDescent="0.25">
      <c r="A21349" s="1"/>
      <c r="B21349" s="2"/>
      <c r="BJ21349" s="3"/>
      <c r="BL21349" s="3"/>
      <c r="BN21349" s="3"/>
      <c r="BP21349" s="3"/>
    </row>
    <row r="21350" spans="1:68" x14ac:dyDescent="0.25">
      <c r="A21350" s="1"/>
      <c r="B21350" s="2"/>
      <c r="BJ21350" s="3"/>
      <c r="BL21350" s="3"/>
      <c r="BN21350" s="3"/>
      <c r="BP21350" s="3"/>
    </row>
    <row r="21351" spans="1:68" x14ac:dyDescent="0.25">
      <c r="A21351" s="1"/>
      <c r="B21351" s="2"/>
      <c r="BJ21351" s="3"/>
      <c r="BL21351" s="3"/>
      <c r="BN21351" s="3"/>
      <c r="BP21351" s="3"/>
    </row>
    <row r="21352" spans="1:68" x14ac:dyDescent="0.25">
      <c r="A21352" s="1"/>
      <c r="B21352" s="2"/>
      <c r="BJ21352" s="3"/>
      <c r="BL21352" s="3"/>
      <c r="BN21352" s="3"/>
      <c r="BP21352" s="3"/>
    </row>
    <row r="21353" spans="1:68" x14ac:dyDescent="0.25">
      <c r="A21353" s="1"/>
      <c r="B21353" s="2"/>
      <c r="BJ21353" s="3"/>
      <c r="BL21353" s="3"/>
      <c r="BN21353" s="3"/>
      <c r="BP21353" s="3"/>
    </row>
    <row r="21354" spans="1:68" x14ac:dyDescent="0.25">
      <c r="A21354" s="1"/>
      <c r="B21354" s="2"/>
      <c r="BJ21354" s="3"/>
      <c r="BL21354" s="3"/>
      <c r="BN21354" s="3"/>
      <c r="BP21354" s="3"/>
    </row>
    <row r="21355" spans="1:68" x14ac:dyDescent="0.25">
      <c r="A21355" s="1"/>
      <c r="B21355" s="2"/>
      <c r="BJ21355" s="3"/>
      <c r="BL21355" s="3"/>
      <c r="BN21355" s="3"/>
      <c r="BP21355" s="3"/>
    </row>
    <row r="21356" spans="1:68" x14ac:dyDescent="0.25">
      <c r="A21356" s="1"/>
      <c r="B21356" s="2"/>
      <c r="BJ21356" s="3"/>
      <c r="BL21356" s="3"/>
      <c r="BN21356" s="3"/>
      <c r="BP21356" s="3"/>
    </row>
    <row r="21357" spans="1:68" x14ac:dyDescent="0.25">
      <c r="A21357" s="1"/>
      <c r="B21357" s="2"/>
      <c r="BJ21357" s="3"/>
      <c r="BL21357" s="3"/>
      <c r="BN21357" s="3"/>
      <c r="BP21357" s="3"/>
    </row>
    <row r="21358" spans="1:68" x14ac:dyDescent="0.25">
      <c r="A21358" s="1"/>
      <c r="B21358" s="2"/>
      <c r="BJ21358" s="3"/>
      <c r="BL21358" s="3"/>
      <c r="BN21358" s="3"/>
      <c r="BP21358" s="3"/>
    </row>
    <row r="21359" spans="1:68" x14ac:dyDescent="0.25">
      <c r="A21359" s="1"/>
      <c r="B21359" s="2"/>
      <c r="BJ21359" s="3"/>
      <c r="BL21359" s="3"/>
      <c r="BN21359" s="3"/>
      <c r="BP21359" s="3"/>
    </row>
    <row r="21360" spans="1:68" x14ac:dyDescent="0.25">
      <c r="A21360" s="1"/>
      <c r="B21360" s="2"/>
      <c r="BJ21360" s="3"/>
      <c r="BL21360" s="3"/>
      <c r="BN21360" s="3"/>
      <c r="BP21360" s="3"/>
    </row>
    <row r="21361" spans="1:68" x14ac:dyDescent="0.25">
      <c r="A21361" s="1"/>
      <c r="B21361" s="2"/>
      <c r="BJ21361" s="3"/>
      <c r="BL21361" s="3"/>
      <c r="BN21361" s="3"/>
      <c r="BP21361" s="3"/>
    </row>
    <row r="21362" spans="1:68" x14ac:dyDescent="0.25">
      <c r="A21362" s="1"/>
      <c r="B21362" s="2"/>
      <c r="BJ21362" s="3"/>
      <c r="BL21362" s="3"/>
      <c r="BN21362" s="3"/>
      <c r="BP21362" s="3"/>
    </row>
    <row r="21363" spans="1:68" x14ac:dyDescent="0.25">
      <c r="A21363" s="1"/>
      <c r="B21363" s="2"/>
      <c r="BJ21363" s="3"/>
      <c r="BL21363" s="3"/>
      <c r="BN21363" s="3"/>
      <c r="BP21363" s="3"/>
    </row>
    <row r="21364" spans="1:68" x14ac:dyDescent="0.25">
      <c r="A21364" s="1"/>
      <c r="B21364" s="2"/>
      <c r="BJ21364" s="3"/>
      <c r="BL21364" s="3"/>
      <c r="BN21364" s="3"/>
      <c r="BP21364" s="3"/>
    </row>
    <row r="21365" spans="1:68" x14ac:dyDescent="0.25">
      <c r="A21365" s="1"/>
      <c r="B21365" s="2"/>
      <c r="BJ21365" s="3"/>
      <c r="BL21365" s="3"/>
      <c r="BN21365" s="3"/>
      <c r="BP21365" s="3"/>
    </row>
    <row r="21366" spans="1:68" x14ac:dyDescent="0.25">
      <c r="A21366" s="1"/>
      <c r="B21366" s="2"/>
      <c r="BJ21366" s="3"/>
      <c r="BL21366" s="3"/>
      <c r="BN21366" s="3"/>
      <c r="BP21366" s="3"/>
    </row>
    <row r="21367" spans="1:68" x14ac:dyDescent="0.25">
      <c r="A21367" s="1"/>
      <c r="B21367" s="2"/>
      <c r="BJ21367" s="3"/>
      <c r="BL21367" s="3"/>
      <c r="BN21367" s="3"/>
      <c r="BP21367" s="3"/>
    </row>
    <row r="21368" spans="1:68" x14ac:dyDescent="0.25">
      <c r="A21368" s="1"/>
      <c r="B21368" s="2"/>
      <c r="BJ21368" s="3"/>
      <c r="BL21368" s="3"/>
      <c r="BN21368" s="3"/>
      <c r="BP21368" s="3"/>
    </row>
    <row r="21369" spans="1:68" x14ac:dyDescent="0.25">
      <c r="A21369" s="1"/>
      <c r="B21369" s="2"/>
      <c r="BJ21369" s="3"/>
      <c r="BL21369" s="3"/>
      <c r="BN21369" s="3"/>
      <c r="BP21369" s="3"/>
    </row>
    <row r="21370" spans="1:68" x14ac:dyDescent="0.25">
      <c r="A21370" s="1"/>
      <c r="B21370" s="2"/>
      <c r="BJ21370" s="3"/>
      <c r="BL21370" s="3"/>
      <c r="BN21370" s="3"/>
      <c r="BP21370" s="3"/>
    </row>
    <row r="21371" spans="1:68" x14ac:dyDescent="0.25">
      <c r="A21371" s="1"/>
      <c r="B21371" s="2"/>
      <c r="BJ21371" s="3"/>
      <c r="BL21371" s="3"/>
      <c r="BN21371" s="3"/>
      <c r="BP21371" s="3"/>
    </row>
    <row r="21372" spans="1:68" x14ac:dyDescent="0.25">
      <c r="A21372" s="1"/>
      <c r="B21372" s="2"/>
      <c r="BJ21372" s="3"/>
      <c r="BL21372" s="3"/>
      <c r="BN21372" s="3"/>
      <c r="BP21372" s="3"/>
    </row>
    <row r="21373" spans="1:68" x14ac:dyDescent="0.25">
      <c r="A21373" s="1"/>
      <c r="B21373" s="2"/>
      <c r="BJ21373" s="3"/>
      <c r="BL21373" s="3"/>
      <c r="BN21373" s="3"/>
      <c r="BP21373" s="3"/>
    </row>
    <row r="21374" spans="1:68" x14ac:dyDescent="0.25">
      <c r="A21374" s="1"/>
      <c r="B21374" s="2"/>
      <c r="BJ21374" s="3"/>
      <c r="BL21374" s="3"/>
      <c r="BN21374" s="3"/>
      <c r="BP21374" s="3"/>
    </row>
    <row r="21375" spans="1:68" x14ac:dyDescent="0.25">
      <c r="A21375" s="1"/>
      <c r="B21375" s="2"/>
      <c r="BJ21375" s="3"/>
      <c r="BL21375" s="3"/>
      <c r="BN21375" s="3"/>
      <c r="BP21375" s="3"/>
    </row>
    <row r="21376" spans="1:68" x14ac:dyDescent="0.25">
      <c r="A21376" s="1"/>
      <c r="B21376" s="2"/>
      <c r="BJ21376" s="3"/>
      <c r="BL21376" s="3"/>
      <c r="BN21376" s="3"/>
      <c r="BP21376" s="3"/>
    </row>
    <row r="21377" spans="1:68" x14ac:dyDescent="0.25">
      <c r="A21377" s="1"/>
      <c r="B21377" s="2"/>
      <c r="BJ21377" s="3"/>
      <c r="BL21377" s="3"/>
      <c r="BN21377" s="3"/>
      <c r="BP21377" s="3"/>
    </row>
    <row r="21378" spans="1:68" x14ac:dyDescent="0.25">
      <c r="A21378" s="1"/>
      <c r="B21378" s="2"/>
      <c r="BJ21378" s="3"/>
      <c r="BL21378" s="3"/>
      <c r="BN21378" s="3"/>
      <c r="BP21378" s="3"/>
    </row>
    <row r="21379" spans="1:68" x14ac:dyDescent="0.25">
      <c r="A21379" s="1"/>
      <c r="B21379" s="2"/>
      <c r="BJ21379" s="3"/>
      <c r="BL21379" s="3"/>
      <c r="BN21379" s="3"/>
      <c r="BP21379" s="3"/>
    </row>
    <row r="21380" spans="1:68" x14ac:dyDescent="0.25">
      <c r="A21380" s="1"/>
      <c r="B21380" s="2"/>
      <c r="BJ21380" s="3"/>
      <c r="BL21380" s="3"/>
      <c r="BN21380" s="3"/>
      <c r="BP21380" s="3"/>
    </row>
    <row r="21381" spans="1:68" x14ac:dyDescent="0.25">
      <c r="A21381" s="1"/>
      <c r="B21381" s="2"/>
      <c r="BJ21381" s="3"/>
      <c r="BL21381" s="3"/>
      <c r="BN21381" s="3"/>
      <c r="BP21381" s="3"/>
    </row>
    <row r="21382" spans="1:68" x14ac:dyDescent="0.25">
      <c r="A21382" s="1"/>
      <c r="B21382" s="2"/>
      <c r="BJ21382" s="3"/>
      <c r="BL21382" s="3"/>
      <c r="BN21382" s="3"/>
      <c r="BP21382" s="3"/>
    </row>
    <row r="21383" spans="1:68" x14ac:dyDescent="0.25">
      <c r="A21383" s="1"/>
      <c r="B21383" s="2"/>
      <c r="BJ21383" s="3"/>
      <c r="BL21383" s="3"/>
      <c r="BN21383" s="3"/>
      <c r="BP21383" s="3"/>
    </row>
    <row r="21384" spans="1:68" x14ac:dyDescent="0.25">
      <c r="A21384" s="1"/>
      <c r="B21384" s="2"/>
      <c r="BJ21384" s="3"/>
      <c r="BL21384" s="3"/>
      <c r="BN21384" s="3"/>
      <c r="BP21384" s="3"/>
    </row>
    <row r="21385" spans="1:68" x14ac:dyDescent="0.25">
      <c r="A21385" s="1"/>
      <c r="B21385" s="2"/>
      <c r="BJ21385" s="3"/>
      <c r="BL21385" s="3"/>
      <c r="BN21385" s="3"/>
      <c r="BP21385" s="3"/>
    </row>
    <row r="21386" spans="1:68" x14ac:dyDescent="0.25">
      <c r="A21386" s="1"/>
      <c r="B21386" s="2"/>
      <c r="BJ21386" s="3"/>
      <c r="BL21386" s="3"/>
      <c r="BN21386" s="3"/>
      <c r="BP21386" s="3"/>
    </row>
    <row r="21387" spans="1:68" x14ac:dyDescent="0.25">
      <c r="A21387" s="1"/>
      <c r="B21387" s="2"/>
      <c r="BJ21387" s="3"/>
      <c r="BL21387" s="3"/>
      <c r="BN21387" s="3"/>
      <c r="BP21387" s="3"/>
    </row>
    <row r="21388" spans="1:68" x14ac:dyDescent="0.25">
      <c r="A21388" s="1"/>
      <c r="B21388" s="2"/>
      <c r="BJ21388" s="3"/>
      <c r="BL21388" s="3"/>
      <c r="BN21388" s="3"/>
      <c r="BP21388" s="3"/>
    </row>
    <row r="21389" spans="1:68" x14ac:dyDescent="0.25">
      <c r="A21389" s="1"/>
      <c r="B21389" s="2"/>
      <c r="BJ21389" s="3"/>
      <c r="BL21389" s="3"/>
      <c r="BN21389" s="3"/>
      <c r="BP21389" s="3"/>
    </row>
    <row r="21390" spans="1:68" x14ac:dyDescent="0.25">
      <c r="A21390" s="1"/>
      <c r="B21390" s="2"/>
      <c r="BJ21390" s="3"/>
      <c r="BL21390" s="3"/>
      <c r="BN21390" s="3"/>
      <c r="BP21390" s="3"/>
    </row>
    <row r="21391" spans="1:68" x14ac:dyDescent="0.25">
      <c r="A21391" s="1"/>
      <c r="B21391" s="2"/>
      <c r="BJ21391" s="3"/>
      <c r="BL21391" s="3"/>
      <c r="BN21391" s="3"/>
      <c r="BP21391" s="3"/>
    </row>
    <row r="21392" spans="1:68" x14ac:dyDescent="0.25">
      <c r="A21392" s="1"/>
      <c r="B21392" s="2"/>
      <c r="BJ21392" s="3"/>
      <c r="BL21392" s="3"/>
      <c r="BN21392" s="3"/>
      <c r="BP21392" s="3"/>
    </row>
    <row r="21393" spans="1:68" x14ac:dyDescent="0.25">
      <c r="A21393" s="1"/>
      <c r="B21393" s="2"/>
      <c r="BJ21393" s="3"/>
      <c r="BL21393" s="3"/>
      <c r="BN21393" s="3"/>
      <c r="BP21393" s="3"/>
    </row>
    <row r="21394" spans="1:68" x14ac:dyDescent="0.25">
      <c r="A21394" s="1"/>
      <c r="B21394" s="2"/>
      <c r="BJ21394" s="3"/>
      <c r="BL21394" s="3"/>
      <c r="BN21394" s="3"/>
      <c r="BP21394" s="3"/>
    </row>
    <row r="21395" spans="1:68" x14ac:dyDescent="0.25">
      <c r="A21395" s="1"/>
      <c r="B21395" s="2"/>
      <c r="BJ21395" s="3"/>
      <c r="BL21395" s="3"/>
      <c r="BN21395" s="3"/>
      <c r="BP21395" s="3"/>
    </row>
    <row r="21396" spans="1:68" x14ac:dyDescent="0.25">
      <c r="A21396" s="1"/>
      <c r="B21396" s="2"/>
      <c r="BJ21396" s="3"/>
      <c r="BL21396" s="3"/>
      <c r="BN21396" s="3"/>
      <c r="BP21396" s="3"/>
    </row>
    <row r="21397" spans="1:68" x14ac:dyDescent="0.25">
      <c r="A21397" s="1"/>
      <c r="B21397" s="2"/>
      <c r="BJ21397" s="3"/>
      <c r="BL21397" s="3"/>
      <c r="BN21397" s="3"/>
      <c r="BP21397" s="3"/>
    </row>
    <row r="21398" spans="1:68" x14ac:dyDescent="0.25">
      <c r="A21398" s="1"/>
      <c r="B21398" s="2"/>
      <c r="BJ21398" s="3"/>
      <c r="BL21398" s="3"/>
      <c r="BN21398" s="3"/>
      <c r="BP21398" s="3"/>
    </row>
    <row r="21399" spans="1:68" x14ac:dyDescent="0.25">
      <c r="A21399" s="1"/>
      <c r="B21399" s="2"/>
      <c r="BJ21399" s="3"/>
      <c r="BL21399" s="3"/>
      <c r="BN21399" s="3"/>
      <c r="BP21399" s="3"/>
    </row>
    <row r="21400" spans="1:68" x14ac:dyDescent="0.25">
      <c r="A21400" s="1"/>
      <c r="B21400" s="2"/>
      <c r="BJ21400" s="3"/>
      <c r="BL21400" s="3"/>
      <c r="BN21400" s="3"/>
      <c r="BP21400" s="3"/>
    </row>
    <row r="21401" spans="1:68" x14ac:dyDescent="0.25">
      <c r="A21401" s="1"/>
      <c r="B21401" s="2"/>
      <c r="BJ21401" s="3"/>
      <c r="BL21401" s="3"/>
      <c r="BN21401" s="3"/>
      <c r="BP21401" s="3"/>
    </row>
    <row r="21402" spans="1:68" x14ac:dyDescent="0.25">
      <c r="A21402" s="1"/>
      <c r="B21402" s="2"/>
      <c r="BJ21402" s="3"/>
      <c r="BL21402" s="3"/>
      <c r="BN21402" s="3"/>
      <c r="BP21402" s="3"/>
    </row>
    <row r="21403" spans="1:68" x14ac:dyDescent="0.25">
      <c r="A21403" s="1"/>
      <c r="B21403" s="2"/>
      <c r="BJ21403" s="3"/>
      <c r="BL21403" s="3"/>
      <c r="BN21403" s="3"/>
      <c r="BP21403" s="3"/>
    </row>
    <row r="21404" spans="1:68" x14ac:dyDescent="0.25">
      <c r="A21404" s="1"/>
      <c r="B21404" s="2"/>
      <c r="BJ21404" s="3"/>
      <c r="BL21404" s="3"/>
      <c r="BN21404" s="3"/>
      <c r="BP21404" s="3"/>
    </row>
    <row r="21405" spans="1:68" x14ac:dyDescent="0.25">
      <c r="A21405" s="1"/>
      <c r="B21405" s="2"/>
      <c r="BJ21405" s="3"/>
      <c r="BL21405" s="3"/>
      <c r="BN21405" s="3"/>
      <c r="BP21405" s="3"/>
    </row>
    <row r="21406" spans="1:68" x14ac:dyDescent="0.25">
      <c r="A21406" s="1"/>
      <c r="B21406" s="2"/>
      <c r="BJ21406" s="3"/>
      <c r="BL21406" s="3"/>
      <c r="BN21406" s="3"/>
      <c r="BP21406" s="3"/>
    </row>
    <row r="21407" spans="1:68" x14ac:dyDescent="0.25">
      <c r="A21407" s="1"/>
      <c r="B21407" s="2"/>
      <c r="BJ21407" s="3"/>
      <c r="BL21407" s="3"/>
      <c r="BN21407" s="3"/>
      <c r="BP21407" s="3"/>
    </row>
    <row r="21408" spans="1:68" x14ac:dyDescent="0.25">
      <c r="A21408" s="1"/>
      <c r="B21408" s="2"/>
      <c r="BJ21408" s="3"/>
      <c r="BL21408" s="3"/>
      <c r="BN21408" s="3"/>
      <c r="BP21408" s="3"/>
    </row>
    <row r="21409" spans="1:68" x14ac:dyDescent="0.25">
      <c r="A21409" s="1"/>
      <c r="B21409" s="2"/>
      <c r="BJ21409" s="3"/>
      <c r="BL21409" s="3"/>
      <c r="BN21409" s="3"/>
      <c r="BP21409" s="3"/>
    </row>
    <row r="21410" spans="1:68" x14ac:dyDescent="0.25">
      <c r="A21410" s="1"/>
      <c r="B21410" s="2"/>
      <c r="BJ21410" s="3"/>
      <c r="BL21410" s="3"/>
      <c r="BN21410" s="3"/>
      <c r="BP21410" s="3"/>
    </row>
    <row r="21411" spans="1:68" x14ac:dyDescent="0.25">
      <c r="A21411" s="1"/>
      <c r="B21411" s="2"/>
      <c r="BJ21411" s="3"/>
      <c r="BL21411" s="3"/>
      <c r="BN21411" s="3"/>
      <c r="BP21411" s="3"/>
    </row>
    <row r="21412" spans="1:68" x14ac:dyDescent="0.25">
      <c r="A21412" s="1"/>
      <c r="B21412" s="2"/>
      <c r="BJ21412" s="3"/>
      <c r="BL21412" s="3"/>
      <c r="BN21412" s="3"/>
      <c r="BP21412" s="3"/>
    </row>
    <row r="21413" spans="1:68" x14ac:dyDescent="0.25">
      <c r="A21413" s="1"/>
      <c r="B21413" s="2"/>
      <c r="BJ21413" s="3"/>
      <c r="BL21413" s="3"/>
      <c r="BN21413" s="3"/>
      <c r="BP21413" s="3"/>
    </row>
    <row r="21414" spans="1:68" x14ac:dyDescent="0.25">
      <c r="A21414" s="1"/>
      <c r="B21414" s="2"/>
      <c r="BJ21414" s="3"/>
      <c r="BL21414" s="3"/>
      <c r="BN21414" s="3"/>
      <c r="BP21414" s="3"/>
    </row>
    <row r="21415" spans="1:68" x14ac:dyDescent="0.25">
      <c r="A21415" s="1"/>
      <c r="B21415" s="2"/>
      <c r="BJ21415" s="3"/>
      <c r="BL21415" s="3"/>
      <c r="BN21415" s="3"/>
      <c r="BP21415" s="3"/>
    </row>
    <row r="21416" spans="1:68" x14ac:dyDescent="0.25">
      <c r="A21416" s="1"/>
      <c r="B21416" s="2"/>
      <c r="BJ21416" s="3"/>
      <c r="BL21416" s="3"/>
      <c r="BN21416" s="3"/>
      <c r="BP21416" s="3"/>
    </row>
    <row r="21417" spans="1:68" x14ac:dyDescent="0.25">
      <c r="A21417" s="1"/>
      <c r="B21417" s="2"/>
      <c r="BJ21417" s="3"/>
      <c r="BL21417" s="3"/>
      <c r="BN21417" s="3"/>
      <c r="BP21417" s="3"/>
    </row>
    <row r="21418" spans="1:68" x14ac:dyDescent="0.25">
      <c r="A21418" s="1"/>
      <c r="B21418" s="2"/>
      <c r="BJ21418" s="3"/>
      <c r="BL21418" s="3"/>
      <c r="BN21418" s="3"/>
      <c r="BP21418" s="3"/>
    </row>
    <row r="21419" spans="1:68" x14ac:dyDescent="0.25">
      <c r="A21419" s="1"/>
      <c r="B21419" s="2"/>
      <c r="BJ21419" s="3"/>
      <c r="BL21419" s="3"/>
      <c r="BN21419" s="3"/>
      <c r="BP21419" s="3"/>
    </row>
    <row r="21420" spans="1:68" x14ac:dyDescent="0.25">
      <c r="A21420" s="1"/>
      <c r="B21420" s="2"/>
      <c r="BJ21420" s="3"/>
      <c r="BL21420" s="3"/>
      <c r="BN21420" s="3"/>
      <c r="BP21420" s="3"/>
    </row>
    <row r="21421" spans="1:68" x14ac:dyDescent="0.25">
      <c r="A21421" s="1"/>
      <c r="B21421" s="2"/>
      <c r="BJ21421" s="3"/>
      <c r="BL21421" s="3"/>
      <c r="BN21421" s="3"/>
      <c r="BP21421" s="3"/>
    </row>
    <row r="21422" spans="1:68" x14ac:dyDescent="0.25">
      <c r="A21422" s="1"/>
      <c r="B21422" s="2"/>
      <c r="BJ21422" s="3"/>
      <c r="BL21422" s="3"/>
      <c r="BN21422" s="3"/>
      <c r="BP21422" s="3"/>
    </row>
    <row r="21423" spans="1:68" x14ac:dyDescent="0.25">
      <c r="A21423" s="1"/>
      <c r="B21423" s="2"/>
      <c r="BJ21423" s="3"/>
      <c r="BL21423" s="3"/>
      <c r="BN21423" s="3"/>
      <c r="BP21423" s="3"/>
    </row>
    <row r="21424" spans="1:68" x14ac:dyDescent="0.25">
      <c r="A21424" s="1"/>
      <c r="B21424" s="2"/>
      <c r="BJ21424" s="3"/>
      <c r="BL21424" s="3"/>
      <c r="BN21424" s="3"/>
      <c r="BP21424" s="3"/>
    </row>
    <row r="21425" spans="1:68" x14ac:dyDescent="0.25">
      <c r="A21425" s="1"/>
      <c r="B21425" s="2"/>
      <c r="BJ21425" s="3"/>
      <c r="BL21425" s="3"/>
      <c r="BN21425" s="3"/>
      <c r="BP21425" s="3"/>
    </row>
    <row r="21426" spans="1:68" x14ac:dyDescent="0.25">
      <c r="A21426" s="1"/>
      <c r="B21426" s="2"/>
      <c r="BJ21426" s="3"/>
      <c r="BL21426" s="3"/>
      <c r="BN21426" s="3"/>
      <c r="BP21426" s="3"/>
    </row>
    <row r="21427" spans="1:68" x14ac:dyDescent="0.25">
      <c r="A21427" s="1"/>
      <c r="B21427" s="2"/>
      <c r="BJ21427" s="3"/>
      <c r="BL21427" s="3"/>
      <c r="BN21427" s="3"/>
      <c r="BP21427" s="3"/>
    </row>
    <row r="21428" spans="1:68" x14ac:dyDescent="0.25">
      <c r="A21428" s="1"/>
      <c r="B21428" s="2"/>
      <c r="BJ21428" s="3"/>
      <c r="BL21428" s="3"/>
      <c r="BN21428" s="3"/>
      <c r="BP21428" s="3"/>
    </row>
    <row r="21429" spans="1:68" x14ac:dyDescent="0.25">
      <c r="A21429" s="1"/>
      <c r="B21429" s="2"/>
      <c r="BJ21429" s="3"/>
      <c r="BL21429" s="3"/>
      <c r="BN21429" s="3"/>
      <c r="BP21429" s="3"/>
    </row>
    <row r="21430" spans="1:68" x14ac:dyDescent="0.25">
      <c r="A21430" s="1"/>
      <c r="B21430" s="2"/>
      <c r="BJ21430" s="3"/>
      <c r="BL21430" s="3"/>
      <c r="BN21430" s="3"/>
      <c r="BP21430" s="3"/>
    </row>
    <row r="21431" spans="1:68" x14ac:dyDescent="0.25">
      <c r="A21431" s="1"/>
      <c r="B21431" s="2"/>
      <c r="BJ21431" s="3"/>
      <c r="BL21431" s="3"/>
      <c r="BN21431" s="3"/>
      <c r="BP21431" s="3"/>
    </row>
    <row r="21432" spans="1:68" x14ac:dyDescent="0.25">
      <c r="A21432" s="1"/>
      <c r="B21432" s="2"/>
      <c r="BJ21432" s="3"/>
      <c r="BL21432" s="3"/>
      <c r="BN21432" s="3"/>
      <c r="BP21432" s="3"/>
    </row>
    <row r="21433" spans="1:68" x14ac:dyDescent="0.25">
      <c r="A21433" s="1"/>
      <c r="B21433" s="2"/>
      <c r="BJ21433" s="3"/>
      <c r="BL21433" s="3"/>
      <c r="BN21433" s="3"/>
      <c r="BP21433" s="3"/>
    </row>
    <row r="21434" spans="1:68" x14ac:dyDescent="0.25">
      <c r="A21434" s="1"/>
      <c r="B21434" s="2"/>
      <c r="BJ21434" s="3"/>
      <c r="BL21434" s="3"/>
      <c r="BN21434" s="3"/>
      <c r="BP21434" s="3"/>
    </row>
    <row r="21435" spans="1:68" x14ac:dyDescent="0.25">
      <c r="A21435" s="1"/>
      <c r="B21435" s="2"/>
      <c r="BJ21435" s="3"/>
      <c r="BL21435" s="3"/>
      <c r="BN21435" s="3"/>
      <c r="BP21435" s="3"/>
    </row>
    <row r="21436" spans="1:68" x14ac:dyDescent="0.25">
      <c r="A21436" s="1"/>
      <c r="B21436" s="2"/>
      <c r="BJ21436" s="3"/>
      <c r="BL21436" s="3"/>
      <c r="BN21436" s="3"/>
      <c r="BP21436" s="3"/>
    </row>
    <row r="21437" spans="1:68" x14ac:dyDescent="0.25">
      <c r="A21437" s="1"/>
      <c r="B21437" s="2"/>
      <c r="BJ21437" s="3"/>
      <c r="BL21437" s="3"/>
      <c r="BN21437" s="3"/>
      <c r="BP21437" s="3"/>
    </row>
    <row r="21438" spans="1:68" x14ac:dyDescent="0.25">
      <c r="A21438" s="1"/>
      <c r="B21438" s="2"/>
      <c r="BJ21438" s="3"/>
      <c r="BL21438" s="3"/>
      <c r="BN21438" s="3"/>
      <c r="BP21438" s="3"/>
    </row>
    <row r="21439" spans="1:68" x14ac:dyDescent="0.25">
      <c r="A21439" s="1"/>
      <c r="B21439" s="2"/>
      <c r="BJ21439" s="3"/>
      <c r="BL21439" s="3"/>
      <c r="BN21439" s="3"/>
      <c r="BP21439" s="3"/>
    </row>
    <row r="21440" spans="1:68" x14ac:dyDescent="0.25">
      <c r="A21440" s="1"/>
      <c r="B21440" s="2"/>
      <c r="BJ21440" s="3"/>
      <c r="BL21440" s="3"/>
      <c r="BN21440" s="3"/>
      <c r="BP21440" s="3"/>
    </row>
    <row r="21441" spans="1:68" x14ac:dyDescent="0.25">
      <c r="A21441" s="1"/>
      <c r="B21441" s="2"/>
      <c r="BJ21441" s="3"/>
      <c r="BL21441" s="3"/>
      <c r="BN21441" s="3"/>
      <c r="BP21441" s="3"/>
    </row>
    <row r="21442" spans="1:68" x14ac:dyDescent="0.25">
      <c r="A21442" s="1"/>
      <c r="B21442" s="2"/>
      <c r="BJ21442" s="3"/>
      <c r="BL21442" s="3"/>
      <c r="BN21442" s="3"/>
      <c r="BP21442" s="3"/>
    </row>
    <row r="21443" spans="1:68" x14ac:dyDescent="0.25">
      <c r="A21443" s="1"/>
      <c r="B21443" s="2"/>
      <c r="BJ21443" s="3"/>
      <c r="BL21443" s="3"/>
      <c r="BN21443" s="3"/>
      <c r="BP21443" s="3"/>
    </row>
    <row r="21444" spans="1:68" x14ac:dyDescent="0.25">
      <c r="A21444" s="1"/>
      <c r="B21444" s="2"/>
      <c r="BJ21444" s="3"/>
      <c r="BL21444" s="3"/>
      <c r="BN21444" s="3"/>
      <c r="BP21444" s="3"/>
    </row>
    <row r="21445" spans="1:68" x14ac:dyDescent="0.25">
      <c r="A21445" s="1"/>
      <c r="B21445" s="2"/>
      <c r="BJ21445" s="3"/>
      <c r="BL21445" s="3"/>
      <c r="BN21445" s="3"/>
      <c r="BP21445" s="3"/>
    </row>
    <row r="21446" spans="1:68" x14ac:dyDescent="0.25">
      <c r="A21446" s="1"/>
      <c r="B21446" s="2"/>
      <c r="BJ21446" s="3"/>
      <c r="BL21446" s="3"/>
      <c r="BN21446" s="3"/>
      <c r="BP21446" s="3"/>
    </row>
    <row r="21447" spans="1:68" x14ac:dyDescent="0.25">
      <c r="A21447" s="1"/>
      <c r="B21447" s="2"/>
      <c r="BJ21447" s="3"/>
      <c r="BL21447" s="3"/>
      <c r="BN21447" s="3"/>
      <c r="BP21447" s="3"/>
    </row>
    <row r="21448" spans="1:68" x14ac:dyDescent="0.25">
      <c r="A21448" s="1"/>
      <c r="B21448" s="2"/>
      <c r="BJ21448" s="3"/>
      <c r="BL21448" s="3"/>
      <c r="BN21448" s="3"/>
      <c r="BP21448" s="3"/>
    </row>
    <row r="21449" spans="1:68" x14ac:dyDescent="0.25">
      <c r="A21449" s="1"/>
      <c r="B21449" s="2"/>
      <c r="BJ21449" s="3"/>
      <c r="BL21449" s="3"/>
      <c r="BN21449" s="3"/>
      <c r="BP21449" s="3"/>
    </row>
    <row r="21450" spans="1:68" x14ac:dyDescent="0.25">
      <c r="A21450" s="1"/>
      <c r="B21450" s="2"/>
      <c r="BJ21450" s="3"/>
      <c r="BL21450" s="3"/>
      <c r="BN21450" s="3"/>
      <c r="BP21450" s="3"/>
    </row>
    <row r="21451" spans="1:68" x14ac:dyDescent="0.25">
      <c r="A21451" s="1"/>
      <c r="B21451" s="2"/>
      <c r="BJ21451" s="3"/>
      <c r="BL21451" s="3"/>
      <c r="BN21451" s="3"/>
      <c r="BP21451" s="3"/>
    </row>
    <row r="21452" spans="1:68" x14ac:dyDescent="0.25">
      <c r="A21452" s="1"/>
      <c r="B21452" s="2"/>
      <c r="BJ21452" s="3"/>
      <c r="BL21452" s="3"/>
      <c r="BN21452" s="3"/>
      <c r="BP21452" s="3"/>
    </row>
    <row r="21453" spans="1:68" x14ac:dyDescent="0.25">
      <c r="A21453" s="1"/>
      <c r="B21453" s="2"/>
      <c r="BJ21453" s="3"/>
      <c r="BL21453" s="3"/>
      <c r="BN21453" s="3"/>
      <c r="BP21453" s="3"/>
    </row>
    <row r="21454" spans="1:68" x14ac:dyDescent="0.25">
      <c r="A21454" s="1"/>
      <c r="B21454" s="2"/>
      <c r="BJ21454" s="3"/>
      <c r="BL21454" s="3"/>
      <c r="BN21454" s="3"/>
      <c r="BP21454" s="3"/>
    </row>
    <row r="21455" spans="1:68" x14ac:dyDescent="0.25">
      <c r="A21455" s="1"/>
      <c r="B21455" s="2"/>
      <c r="BJ21455" s="3"/>
      <c r="BL21455" s="3"/>
      <c r="BN21455" s="3"/>
      <c r="BP21455" s="3"/>
    </row>
    <row r="21456" spans="1:68" x14ac:dyDescent="0.25">
      <c r="A21456" s="1"/>
      <c r="B21456" s="2"/>
      <c r="BJ21456" s="3"/>
      <c r="BL21456" s="3"/>
      <c r="BN21456" s="3"/>
      <c r="BP21456" s="3"/>
    </row>
    <row r="21457" spans="1:68" x14ac:dyDescent="0.25">
      <c r="A21457" s="1"/>
      <c r="B21457" s="2"/>
      <c r="BJ21457" s="3"/>
      <c r="BL21457" s="3"/>
      <c r="BN21457" s="3"/>
      <c r="BP21457" s="3"/>
    </row>
    <row r="21458" spans="1:68" x14ac:dyDescent="0.25">
      <c r="A21458" s="1"/>
      <c r="B21458" s="2"/>
      <c r="BJ21458" s="3"/>
      <c r="BL21458" s="3"/>
      <c r="BN21458" s="3"/>
      <c r="BP21458" s="3"/>
    </row>
    <row r="21459" spans="1:68" x14ac:dyDescent="0.25">
      <c r="A21459" s="1"/>
      <c r="B21459" s="2"/>
      <c r="BJ21459" s="3"/>
      <c r="BL21459" s="3"/>
      <c r="BN21459" s="3"/>
      <c r="BP21459" s="3"/>
    </row>
    <row r="21460" spans="1:68" x14ac:dyDescent="0.25">
      <c r="A21460" s="1"/>
      <c r="B21460" s="2"/>
      <c r="BJ21460" s="3"/>
      <c r="BL21460" s="3"/>
      <c r="BN21460" s="3"/>
      <c r="BP21460" s="3"/>
    </row>
    <row r="21461" spans="1:68" x14ac:dyDescent="0.25">
      <c r="A21461" s="1"/>
      <c r="B21461" s="2"/>
      <c r="BJ21461" s="3"/>
      <c r="BL21461" s="3"/>
      <c r="BN21461" s="3"/>
      <c r="BP21461" s="3"/>
    </row>
    <row r="21462" spans="1:68" x14ac:dyDescent="0.25">
      <c r="A21462" s="1"/>
      <c r="B21462" s="2"/>
      <c r="BJ21462" s="3"/>
      <c r="BL21462" s="3"/>
      <c r="BN21462" s="3"/>
      <c r="BP21462" s="3"/>
    </row>
    <row r="21463" spans="1:68" x14ac:dyDescent="0.25">
      <c r="A21463" s="1"/>
      <c r="B21463" s="2"/>
      <c r="BJ21463" s="3"/>
      <c r="BL21463" s="3"/>
      <c r="BN21463" s="3"/>
      <c r="BP21463" s="3"/>
    </row>
    <row r="21464" spans="1:68" x14ac:dyDescent="0.25">
      <c r="A21464" s="1"/>
      <c r="B21464" s="2"/>
      <c r="BJ21464" s="3"/>
      <c r="BL21464" s="3"/>
      <c r="BN21464" s="3"/>
      <c r="BP21464" s="3"/>
    </row>
    <row r="21465" spans="1:68" x14ac:dyDescent="0.25">
      <c r="A21465" s="1"/>
      <c r="B21465" s="2"/>
      <c r="BJ21465" s="3"/>
      <c r="BL21465" s="3"/>
      <c r="BN21465" s="3"/>
      <c r="BP21465" s="3"/>
    </row>
    <row r="21466" spans="1:68" x14ac:dyDescent="0.25">
      <c r="A21466" s="1"/>
      <c r="B21466" s="2"/>
      <c r="BJ21466" s="3"/>
      <c r="BL21466" s="3"/>
      <c r="BN21466" s="3"/>
      <c r="BP21466" s="3"/>
    </row>
    <row r="21467" spans="1:68" x14ac:dyDescent="0.25">
      <c r="A21467" s="1"/>
      <c r="B21467" s="2"/>
      <c r="BJ21467" s="3"/>
      <c r="BL21467" s="3"/>
      <c r="BN21467" s="3"/>
      <c r="BP21467" s="3"/>
    </row>
    <row r="21468" spans="1:68" x14ac:dyDescent="0.25">
      <c r="A21468" s="1"/>
      <c r="B21468" s="2"/>
      <c r="BJ21468" s="3"/>
      <c r="BL21468" s="3"/>
      <c r="BN21468" s="3"/>
      <c r="BP21468" s="3"/>
    </row>
    <row r="21469" spans="1:68" x14ac:dyDescent="0.25">
      <c r="A21469" s="1"/>
      <c r="B21469" s="2"/>
      <c r="BJ21469" s="3"/>
      <c r="BL21469" s="3"/>
      <c r="BN21469" s="3"/>
      <c r="BP21469" s="3"/>
    </row>
    <row r="21470" spans="1:68" x14ac:dyDescent="0.25">
      <c r="A21470" s="1"/>
      <c r="B21470" s="2"/>
      <c r="BJ21470" s="3"/>
      <c r="BL21470" s="3"/>
      <c r="BN21470" s="3"/>
      <c r="BP21470" s="3"/>
    </row>
    <row r="21471" spans="1:68" x14ac:dyDescent="0.25">
      <c r="A21471" s="1"/>
      <c r="B21471" s="2"/>
      <c r="BJ21471" s="3"/>
      <c r="BL21471" s="3"/>
      <c r="BN21471" s="3"/>
      <c r="BP21471" s="3"/>
    </row>
    <row r="21472" spans="1:68" x14ac:dyDescent="0.25">
      <c r="A21472" s="1"/>
      <c r="B21472" s="2"/>
      <c r="BJ21472" s="3"/>
      <c r="BL21472" s="3"/>
      <c r="BN21472" s="3"/>
      <c r="BP21472" s="3"/>
    </row>
    <row r="21473" spans="1:68" x14ac:dyDescent="0.25">
      <c r="A21473" s="1"/>
      <c r="B21473" s="2"/>
      <c r="BJ21473" s="3"/>
      <c r="BL21473" s="3"/>
      <c r="BN21473" s="3"/>
      <c r="BP21473" s="3"/>
    </row>
    <row r="21474" spans="1:68" x14ac:dyDescent="0.25">
      <c r="A21474" s="1"/>
      <c r="B21474" s="2"/>
      <c r="BJ21474" s="3"/>
      <c r="BL21474" s="3"/>
      <c r="BN21474" s="3"/>
      <c r="BP21474" s="3"/>
    </row>
    <row r="21475" spans="1:68" x14ac:dyDescent="0.25">
      <c r="A21475" s="1"/>
      <c r="B21475" s="2"/>
      <c r="BJ21475" s="3"/>
      <c r="BL21475" s="3"/>
      <c r="BN21475" s="3"/>
      <c r="BP21475" s="3"/>
    </row>
    <row r="21476" spans="1:68" x14ac:dyDescent="0.25">
      <c r="A21476" s="1"/>
      <c r="B21476" s="2"/>
      <c r="BJ21476" s="3"/>
      <c r="BL21476" s="3"/>
      <c r="BN21476" s="3"/>
      <c r="BP21476" s="3"/>
    </row>
    <row r="21477" spans="1:68" x14ac:dyDescent="0.25">
      <c r="A21477" s="1"/>
      <c r="B21477" s="2"/>
      <c r="BJ21477" s="3"/>
      <c r="BL21477" s="3"/>
      <c r="BN21477" s="3"/>
      <c r="BP21477" s="3"/>
    </row>
    <row r="21478" spans="1:68" x14ac:dyDescent="0.25">
      <c r="A21478" s="1"/>
      <c r="B21478" s="2"/>
      <c r="BJ21478" s="3"/>
      <c r="BL21478" s="3"/>
      <c r="BN21478" s="3"/>
      <c r="BP21478" s="3"/>
    </row>
    <row r="21479" spans="1:68" x14ac:dyDescent="0.25">
      <c r="A21479" s="1"/>
      <c r="B21479" s="2"/>
      <c r="BJ21479" s="3"/>
      <c r="BL21479" s="3"/>
      <c r="BN21479" s="3"/>
      <c r="BP21479" s="3"/>
    </row>
    <row r="21480" spans="1:68" x14ac:dyDescent="0.25">
      <c r="A21480" s="1"/>
      <c r="B21480" s="2"/>
      <c r="BJ21480" s="3"/>
      <c r="BL21480" s="3"/>
      <c r="BN21480" s="3"/>
      <c r="BP21480" s="3"/>
    </row>
    <row r="21481" spans="1:68" x14ac:dyDescent="0.25">
      <c r="A21481" s="1"/>
      <c r="B21481" s="2"/>
      <c r="BJ21481" s="3"/>
      <c r="BL21481" s="3"/>
      <c r="BN21481" s="3"/>
      <c r="BP21481" s="3"/>
    </row>
    <row r="21482" spans="1:68" x14ac:dyDescent="0.25">
      <c r="A21482" s="1"/>
      <c r="B21482" s="2"/>
      <c r="BJ21482" s="3"/>
      <c r="BL21482" s="3"/>
      <c r="BN21482" s="3"/>
      <c r="BP21482" s="3"/>
    </row>
    <row r="21483" spans="1:68" x14ac:dyDescent="0.25">
      <c r="A21483" s="1"/>
      <c r="B21483" s="2"/>
      <c r="BJ21483" s="3"/>
      <c r="BL21483" s="3"/>
      <c r="BN21483" s="3"/>
      <c r="BP21483" s="3"/>
    </row>
    <row r="21484" spans="1:68" x14ac:dyDescent="0.25">
      <c r="A21484" s="1"/>
      <c r="B21484" s="2"/>
      <c r="BJ21484" s="3"/>
      <c r="BL21484" s="3"/>
      <c r="BN21484" s="3"/>
      <c r="BP21484" s="3"/>
    </row>
    <row r="21485" spans="1:68" x14ac:dyDescent="0.25">
      <c r="A21485" s="1"/>
      <c r="B21485" s="2"/>
      <c r="BJ21485" s="3"/>
      <c r="BL21485" s="3"/>
      <c r="BN21485" s="3"/>
      <c r="BP21485" s="3"/>
    </row>
    <row r="21486" spans="1:68" x14ac:dyDescent="0.25">
      <c r="A21486" s="1"/>
      <c r="B21486" s="2"/>
      <c r="BJ21486" s="3"/>
      <c r="BL21486" s="3"/>
      <c r="BN21486" s="3"/>
      <c r="BP21486" s="3"/>
    </row>
    <row r="21487" spans="1:68" x14ac:dyDescent="0.25">
      <c r="A21487" s="1"/>
      <c r="B21487" s="2"/>
      <c r="BJ21487" s="3"/>
      <c r="BL21487" s="3"/>
      <c r="BN21487" s="3"/>
      <c r="BP21487" s="3"/>
    </row>
    <row r="21488" spans="1:68" x14ac:dyDescent="0.25">
      <c r="A21488" s="1"/>
      <c r="B21488" s="2"/>
      <c r="BJ21488" s="3"/>
      <c r="BL21488" s="3"/>
      <c r="BN21488" s="3"/>
      <c r="BP21488" s="3"/>
    </row>
    <row r="21489" spans="1:68" x14ac:dyDescent="0.25">
      <c r="A21489" s="1"/>
      <c r="B21489" s="2"/>
      <c r="BJ21489" s="3"/>
      <c r="BL21489" s="3"/>
      <c r="BN21489" s="3"/>
      <c r="BP21489" s="3"/>
    </row>
    <row r="21490" spans="1:68" x14ac:dyDescent="0.25">
      <c r="A21490" s="1"/>
      <c r="B21490" s="2"/>
      <c r="BJ21490" s="3"/>
      <c r="BL21490" s="3"/>
      <c r="BN21490" s="3"/>
      <c r="BP21490" s="3"/>
    </row>
    <row r="21491" spans="1:68" x14ac:dyDescent="0.25">
      <c r="A21491" s="1"/>
      <c r="B21491" s="2"/>
      <c r="BJ21491" s="3"/>
      <c r="BL21491" s="3"/>
      <c r="BN21491" s="3"/>
      <c r="BP21491" s="3"/>
    </row>
    <row r="21492" spans="1:68" x14ac:dyDescent="0.25">
      <c r="A21492" s="1"/>
      <c r="B21492" s="2"/>
      <c r="BJ21492" s="3"/>
      <c r="BL21492" s="3"/>
      <c r="BN21492" s="3"/>
      <c r="BP21492" s="3"/>
    </row>
    <row r="21493" spans="1:68" x14ac:dyDescent="0.25">
      <c r="A21493" s="1"/>
      <c r="B21493" s="2"/>
      <c r="BJ21493" s="3"/>
      <c r="BL21493" s="3"/>
      <c r="BN21493" s="3"/>
      <c r="BP21493" s="3"/>
    </row>
    <row r="21494" spans="1:68" x14ac:dyDescent="0.25">
      <c r="A21494" s="1"/>
      <c r="B21494" s="2"/>
      <c r="BJ21494" s="3"/>
      <c r="BL21494" s="3"/>
      <c r="BN21494" s="3"/>
      <c r="BP21494" s="3"/>
    </row>
    <row r="21495" spans="1:68" x14ac:dyDescent="0.25">
      <c r="A21495" s="1"/>
      <c r="B21495" s="2"/>
      <c r="BJ21495" s="3"/>
      <c r="BL21495" s="3"/>
      <c r="BN21495" s="3"/>
      <c r="BP21495" s="3"/>
    </row>
    <row r="21496" spans="1:68" x14ac:dyDescent="0.25">
      <c r="A21496" s="1"/>
      <c r="B21496" s="2"/>
      <c r="BJ21496" s="3"/>
      <c r="BL21496" s="3"/>
      <c r="BN21496" s="3"/>
      <c r="BP21496" s="3"/>
    </row>
    <row r="21497" spans="1:68" x14ac:dyDescent="0.25">
      <c r="A21497" s="1"/>
      <c r="B21497" s="2"/>
      <c r="BJ21497" s="3"/>
      <c r="BL21497" s="3"/>
      <c r="BN21497" s="3"/>
      <c r="BP21497" s="3"/>
    </row>
    <row r="21498" spans="1:68" x14ac:dyDescent="0.25">
      <c r="A21498" s="1"/>
      <c r="B21498" s="2"/>
      <c r="BJ21498" s="3"/>
      <c r="BL21498" s="3"/>
      <c r="BN21498" s="3"/>
      <c r="BP21498" s="3"/>
    </row>
    <row r="21499" spans="1:68" x14ac:dyDescent="0.25">
      <c r="A21499" s="1"/>
      <c r="B21499" s="2"/>
      <c r="BJ21499" s="3"/>
      <c r="BL21499" s="3"/>
      <c r="BN21499" s="3"/>
      <c r="BP21499" s="3"/>
    </row>
    <row r="21500" spans="1:68" x14ac:dyDescent="0.25">
      <c r="A21500" s="1"/>
      <c r="B21500" s="2"/>
      <c r="BJ21500" s="3"/>
      <c r="BL21500" s="3"/>
      <c r="BN21500" s="3"/>
      <c r="BP21500" s="3"/>
    </row>
    <row r="21501" spans="1:68" x14ac:dyDescent="0.25">
      <c r="A21501" s="1"/>
      <c r="B21501" s="2"/>
      <c r="BJ21501" s="3"/>
      <c r="BL21501" s="3"/>
      <c r="BN21501" s="3"/>
      <c r="BP21501" s="3"/>
    </row>
    <row r="21502" spans="1:68" x14ac:dyDescent="0.25">
      <c r="A21502" s="1"/>
      <c r="B21502" s="2"/>
      <c r="BJ21502" s="3"/>
      <c r="BL21502" s="3"/>
      <c r="BN21502" s="3"/>
      <c r="BP21502" s="3"/>
    </row>
    <row r="21503" spans="1:68" x14ac:dyDescent="0.25">
      <c r="A21503" s="1"/>
      <c r="B21503" s="2"/>
      <c r="BJ21503" s="3"/>
      <c r="BL21503" s="3"/>
      <c r="BN21503" s="3"/>
      <c r="BP21503" s="3"/>
    </row>
    <row r="21504" spans="1:68" x14ac:dyDescent="0.25">
      <c r="A21504" s="1"/>
      <c r="B21504" s="2"/>
      <c r="BJ21504" s="3"/>
      <c r="BL21504" s="3"/>
      <c r="BN21504" s="3"/>
      <c r="BP21504" s="3"/>
    </row>
    <row r="21505" spans="1:68" x14ac:dyDescent="0.25">
      <c r="A21505" s="1"/>
      <c r="B21505" s="2"/>
      <c r="BJ21505" s="3"/>
      <c r="BL21505" s="3"/>
      <c r="BN21505" s="3"/>
      <c r="BP21505" s="3"/>
    </row>
    <row r="21506" spans="1:68" x14ac:dyDescent="0.25">
      <c r="A21506" s="1"/>
      <c r="B21506" s="2"/>
      <c r="BJ21506" s="3"/>
      <c r="BL21506" s="3"/>
      <c r="BN21506" s="3"/>
      <c r="BP21506" s="3"/>
    </row>
    <row r="21507" spans="1:68" x14ac:dyDescent="0.25">
      <c r="A21507" s="1"/>
      <c r="B21507" s="2"/>
      <c r="BJ21507" s="3"/>
      <c r="BL21507" s="3"/>
      <c r="BN21507" s="3"/>
      <c r="BP21507" s="3"/>
    </row>
    <row r="21508" spans="1:68" x14ac:dyDescent="0.25">
      <c r="A21508" s="1"/>
      <c r="B21508" s="2"/>
      <c r="BJ21508" s="3"/>
      <c r="BL21508" s="3"/>
      <c r="BN21508" s="3"/>
      <c r="BP21508" s="3"/>
    </row>
    <row r="21509" spans="1:68" x14ac:dyDescent="0.25">
      <c r="A21509" s="1"/>
      <c r="B21509" s="2"/>
      <c r="BJ21509" s="3"/>
      <c r="BL21509" s="3"/>
      <c r="BN21509" s="3"/>
      <c r="BP21509" s="3"/>
    </row>
    <row r="21510" spans="1:68" x14ac:dyDescent="0.25">
      <c r="A21510" s="1"/>
      <c r="B21510" s="2"/>
      <c r="BJ21510" s="3"/>
      <c r="BL21510" s="3"/>
      <c r="BN21510" s="3"/>
      <c r="BP21510" s="3"/>
    </row>
    <row r="21511" spans="1:68" x14ac:dyDescent="0.25">
      <c r="A21511" s="1"/>
      <c r="B21511" s="2"/>
      <c r="BJ21511" s="3"/>
      <c r="BL21511" s="3"/>
      <c r="BN21511" s="3"/>
      <c r="BP21511" s="3"/>
    </row>
    <row r="21512" spans="1:68" x14ac:dyDescent="0.25">
      <c r="A21512" s="1"/>
      <c r="B21512" s="2"/>
      <c r="BJ21512" s="3"/>
      <c r="BL21512" s="3"/>
      <c r="BN21512" s="3"/>
      <c r="BP21512" s="3"/>
    </row>
    <row r="21513" spans="1:68" x14ac:dyDescent="0.25">
      <c r="A21513" s="1"/>
      <c r="B21513" s="2"/>
      <c r="BJ21513" s="3"/>
      <c r="BL21513" s="3"/>
      <c r="BN21513" s="3"/>
      <c r="BP21513" s="3"/>
    </row>
    <row r="21514" spans="1:68" x14ac:dyDescent="0.25">
      <c r="A21514" s="1"/>
      <c r="B21514" s="2"/>
      <c r="BJ21514" s="3"/>
      <c r="BL21514" s="3"/>
      <c r="BN21514" s="3"/>
      <c r="BP21514" s="3"/>
    </row>
    <row r="21515" spans="1:68" x14ac:dyDescent="0.25">
      <c r="A21515" s="1"/>
      <c r="B21515" s="2"/>
      <c r="BJ21515" s="3"/>
      <c r="BL21515" s="3"/>
      <c r="BN21515" s="3"/>
      <c r="BP21515" s="3"/>
    </row>
    <row r="21516" spans="1:68" x14ac:dyDescent="0.25">
      <c r="A21516" s="1"/>
      <c r="B21516" s="2"/>
      <c r="BJ21516" s="3"/>
      <c r="BL21516" s="3"/>
      <c r="BN21516" s="3"/>
      <c r="BP21516" s="3"/>
    </row>
    <row r="21517" spans="1:68" x14ac:dyDescent="0.25">
      <c r="A21517" s="1"/>
      <c r="B21517" s="2"/>
      <c r="BJ21517" s="3"/>
      <c r="BL21517" s="3"/>
      <c r="BN21517" s="3"/>
      <c r="BP21517" s="3"/>
    </row>
    <row r="21518" spans="1:68" x14ac:dyDescent="0.25">
      <c r="A21518" s="1"/>
      <c r="B21518" s="2"/>
      <c r="BJ21518" s="3"/>
      <c r="BL21518" s="3"/>
      <c r="BN21518" s="3"/>
      <c r="BP21518" s="3"/>
    </row>
    <row r="21519" spans="1:68" x14ac:dyDescent="0.25">
      <c r="A21519" s="1"/>
      <c r="B21519" s="2"/>
      <c r="BJ21519" s="3"/>
      <c r="BL21519" s="3"/>
      <c r="BN21519" s="3"/>
      <c r="BP21519" s="3"/>
    </row>
    <row r="21520" spans="1:68" x14ac:dyDescent="0.25">
      <c r="A21520" s="1"/>
      <c r="B21520" s="2"/>
      <c r="BJ21520" s="3"/>
      <c r="BL21520" s="3"/>
      <c r="BN21520" s="3"/>
      <c r="BP21520" s="3"/>
    </row>
    <row r="21521" spans="1:68" x14ac:dyDescent="0.25">
      <c r="A21521" s="1"/>
      <c r="B21521" s="2"/>
      <c r="BJ21521" s="3"/>
      <c r="BL21521" s="3"/>
      <c r="BN21521" s="3"/>
      <c r="BP21521" s="3"/>
    </row>
    <row r="21522" spans="1:68" x14ac:dyDescent="0.25">
      <c r="A21522" s="1"/>
      <c r="B21522" s="2"/>
      <c r="BJ21522" s="3"/>
      <c r="BL21522" s="3"/>
      <c r="BN21522" s="3"/>
      <c r="BP21522" s="3"/>
    </row>
    <row r="21523" spans="1:68" x14ac:dyDescent="0.25">
      <c r="A21523" s="1"/>
      <c r="B21523" s="2"/>
      <c r="BJ21523" s="3"/>
      <c r="BL21523" s="3"/>
      <c r="BN21523" s="3"/>
      <c r="BP21523" s="3"/>
    </row>
    <row r="21524" spans="1:68" x14ac:dyDescent="0.25">
      <c r="A21524" s="1"/>
      <c r="B21524" s="2"/>
      <c r="BJ21524" s="3"/>
      <c r="BL21524" s="3"/>
      <c r="BN21524" s="3"/>
      <c r="BP21524" s="3"/>
    </row>
    <row r="21525" spans="1:68" x14ac:dyDescent="0.25">
      <c r="A21525" s="1"/>
      <c r="B21525" s="2"/>
      <c r="BJ21525" s="3"/>
      <c r="BL21525" s="3"/>
      <c r="BN21525" s="3"/>
      <c r="BP21525" s="3"/>
    </row>
    <row r="21526" spans="1:68" x14ac:dyDescent="0.25">
      <c r="A21526" s="1"/>
      <c r="B21526" s="2"/>
      <c r="BJ21526" s="3"/>
      <c r="BL21526" s="3"/>
      <c r="BN21526" s="3"/>
      <c r="BP21526" s="3"/>
    </row>
    <row r="21527" spans="1:68" x14ac:dyDescent="0.25">
      <c r="A21527" s="1"/>
      <c r="B21527" s="2"/>
      <c r="BJ21527" s="3"/>
      <c r="BL21527" s="3"/>
      <c r="BN21527" s="3"/>
      <c r="BP21527" s="3"/>
    </row>
    <row r="21528" spans="1:68" x14ac:dyDescent="0.25">
      <c r="A21528" s="1"/>
      <c r="B21528" s="2"/>
      <c r="BJ21528" s="3"/>
      <c r="BL21528" s="3"/>
      <c r="BN21528" s="3"/>
      <c r="BP21528" s="3"/>
    </row>
    <row r="21529" spans="1:68" x14ac:dyDescent="0.25">
      <c r="A21529" s="1"/>
      <c r="B21529" s="2"/>
      <c r="BJ21529" s="3"/>
      <c r="BL21529" s="3"/>
      <c r="BN21529" s="3"/>
      <c r="BP21529" s="3"/>
    </row>
    <row r="21530" spans="1:68" x14ac:dyDescent="0.25">
      <c r="A21530" s="1"/>
      <c r="B21530" s="2"/>
      <c r="BJ21530" s="3"/>
      <c r="BL21530" s="3"/>
      <c r="BN21530" s="3"/>
      <c r="BP21530" s="3"/>
    </row>
    <row r="21531" spans="1:68" x14ac:dyDescent="0.25">
      <c r="A21531" s="1"/>
      <c r="B21531" s="2"/>
      <c r="BJ21531" s="3"/>
      <c r="BL21531" s="3"/>
      <c r="BN21531" s="3"/>
      <c r="BP21531" s="3"/>
    </row>
    <row r="21532" spans="1:68" x14ac:dyDescent="0.25">
      <c r="A21532" s="1"/>
      <c r="B21532" s="2"/>
      <c r="BJ21532" s="3"/>
      <c r="BL21532" s="3"/>
      <c r="BN21532" s="3"/>
      <c r="BP21532" s="3"/>
    </row>
    <row r="21533" spans="1:68" x14ac:dyDescent="0.25">
      <c r="A21533" s="1"/>
      <c r="B21533" s="2"/>
      <c r="BJ21533" s="3"/>
      <c r="BL21533" s="3"/>
      <c r="BN21533" s="3"/>
      <c r="BP21533" s="3"/>
    </row>
    <row r="21534" spans="1:68" x14ac:dyDescent="0.25">
      <c r="A21534" s="1"/>
      <c r="B21534" s="2"/>
      <c r="BJ21534" s="3"/>
      <c r="BL21534" s="3"/>
      <c r="BN21534" s="3"/>
      <c r="BP21534" s="3"/>
    </row>
    <row r="21535" spans="1:68" x14ac:dyDescent="0.25">
      <c r="A21535" s="1"/>
      <c r="B21535" s="2"/>
      <c r="BJ21535" s="3"/>
      <c r="BL21535" s="3"/>
      <c r="BN21535" s="3"/>
      <c r="BP21535" s="3"/>
    </row>
    <row r="21536" spans="1:68" x14ac:dyDescent="0.25">
      <c r="A21536" s="1"/>
      <c r="B21536" s="2"/>
      <c r="BJ21536" s="3"/>
      <c r="BL21536" s="3"/>
      <c r="BN21536" s="3"/>
      <c r="BP21536" s="3"/>
    </row>
    <row r="21537" spans="1:68" x14ac:dyDescent="0.25">
      <c r="A21537" s="1"/>
      <c r="B21537" s="2"/>
      <c r="BJ21537" s="3"/>
      <c r="BL21537" s="3"/>
      <c r="BN21537" s="3"/>
      <c r="BP21537" s="3"/>
    </row>
    <row r="21538" spans="1:68" x14ac:dyDescent="0.25">
      <c r="A21538" s="1"/>
      <c r="B21538" s="2"/>
      <c r="BJ21538" s="3"/>
      <c r="BL21538" s="3"/>
      <c r="BN21538" s="3"/>
      <c r="BP21538" s="3"/>
    </row>
    <row r="21539" spans="1:68" x14ac:dyDescent="0.25">
      <c r="A21539" s="1"/>
      <c r="B21539" s="2"/>
      <c r="BJ21539" s="3"/>
      <c r="BL21539" s="3"/>
      <c r="BN21539" s="3"/>
      <c r="BP21539" s="3"/>
    </row>
    <row r="21540" spans="1:68" x14ac:dyDescent="0.25">
      <c r="A21540" s="1"/>
      <c r="B21540" s="2"/>
      <c r="BJ21540" s="3"/>
      <c r="BL21540" s="3"/>
      <c r="BN21540" s="3"/>
      <c r="BP21540" s="3"/>
    </row>
    <row r="21541" spans="1:68" x14ac:dyDescent="0.25">
      <c r="A21541" s="1"/>
      <c r="B21541" s="2"/>
      <c r="BJ21541" s="3"/>
      <c r="BL21541" s="3"/>
      <c r="BN21541" s="3"/>
      <c r="BP21541" s="3"/>
    </row>
    <row r="21542" spans="1:68" x14ac:dyDescent="0.25">
      <c r="A21542" s="1"/>
      <c r="B21542" s="2"/>
      <c r="BJ21542" s="3"/>
      <c r="BL21542" s="3"/>
      <c r="BN21542" s="3"/>
      <c r="BP21542" s="3"/>
    </row>
    <row r="21543" spans="1:68" x14ac:dyDescent="0.25">
      <c r="A21543" s="1"/>
      <c r="B21543" s="2"/>
      <c r="BJ21543" s="3"/>
      <c r="BL21543" s="3"/>
      <c r="BN21543" s="3"/>
      <c r="BP21543" s="3"/>
    </row>
    <row r="21544" spans="1:68" x14ac:dyDescent="0.25">
      <c r="A21544" s="1"/>
      <c r="B21544" s="2"/>
      <c r="BJ21544" s="3"/>
      <c r="BL21544" s="3"/>
      <c r="BN21544" s="3"/>
      <c r="BP21544" s="3"/>
    </row>
    <row r="21545" spans="1:68" x14ac:dyDescent="0.25">
      <c r="A21545" s="1"/>
      <c r="B21545" s="2"/>
      <c r="BJ21545" s="3"/>
      <c r="BL21545" s="3"/>
      <c r="BN21545" s="3"/>
      <c r="BP21545" s="3"/>
    </row>
    <row r="21546" spans="1:68" x14ac:dyDescent="0.25">
      <c r="A21546" s="1"/>
      <c r="B21546" s="2"/>
      <c r="BJ21546" s="3"/>
      <c r="BL21546" s="3"/>
      <c r="BN21546" s="3"/>
      <c r="BP21546" s="3"/>
    </row>
    <row r="21547" spans="1:68" x14ac:dyDescent="0.25">
      <c r="A21547" s="1"/>
      <c r="B21547" s="2"/>
      <c r="BJ21547" s="3"/>
      <c r="BL21547" s="3"/>
      <c r="BN21547" s="3"/>
      <c r="BP21547" s="3"/>
    </row>
    <row r="21548" spans="1:68" x14ac:dyDescent="0.25">
      <c r="A21548" s="1"/>
      <c r="B21548" s="2"/>
      <c r="BJ21548" s="3"/>
      <c r="BL21548" s="3"/>
      <c r="BN21548" s="3"/>
      <c r="BP21548" s="3"/>
    </row>
    <row r="21549" spans="1:68" x14ac:dyDescent="0.25">
      <c r="A21549" s="1"/>
      <c r="B21549" s="2"/>
      <c r="BJ21549" s="3"/>
      <c r="BL21549" s="3"/>
      <c r="BN21549" s="3"/>
      <c r="BP21549" s="3"/>
    </row>
    <row r="21550" spans="1:68" x14ac:dyDescent="0.25">
      <c r="A21550" s="1"/>
      <c r="B21550" s="2"/>
      <c r="BJ21550" s="3"/>
      <c r="BL21550" s="3"/>
      <c r="BN21550" s="3"/>
      <c r="BP21550" s="3"/>
    </row>
    <row r="21551" spans="1:68" x14ac:dyDescent="0.25">
      <c r="A21551" s="1"/>
      <c r="B21551" s="2"/>
      <c r="BJ21551" s="3"/>
      <c r="BL21551" s="3"/>
      <c r="BN21551" s="3"/>
      <c r="BP21551" s="3"/>
    </row>
    <row r="21552" spans="1:68" x14ac:dyDescent="0.25">
      <c r="A21552" s="1"/>
      <c r="B21552" s="2"/>
      <c r="BJ21552" s="3"/>
      <c r="BL21552" s="3"/>
      <c r="BN21552" s="3"/>
      <c r="BP21552" s="3"/>
    </row>
    <row r="21553" spans="1:68" x14ac:dyDescent="0.25">
      <c r="A21553" s="1"/>
      <c r="B21553" s="2"/>
      <c r="BJ21553" s="3"/>
      <c r="BL21553" s="3"/>
      <c r="BN21553" s="3"/>
      <c r="BP21553" s="3"/>
    </row>
    <row r="21554" spans="1:68" x14ac:dyDescent="0.25">
      <c r="A21554" s="1"/>
      <c r="B21554" s="2"/>
      <c r="BJ21554" s="3"/>
      <c r="BL21554" s="3"/>
      <c r="BN21554" s="3"/>
      <c r="BP21554" s="3"/>
    </row>
    <row r="21555" spans="1:68" x14ac:dyDescent="0.25">
      <c r="A21555" s="1"/>
      <c r="B21555" s="2"/>
      <c r="BJ21555" s="3"/>
      <c r="BL21555" s="3"/>
      <c r="BN21555" s="3"/>
      <c r="BP21555" s="3"/>
    </row>
    <row r="21556" spans="1:68" x14ac:dyDescent="0.25">
      <c r="A21556" s="1"/>
      <c r="B21556" s="2"/>
      <c r="BJ21556" s="3"/>
      <c r="BL21556" s="3"/>
      <c r="BN21556" s="3"/>
      <c r="BP21556" s="3"/>
    </row>
    <row r="21557" spans="1:68" x14ac:dyDescent="0.25">
      <c r="A21557" s="1"/>
      <c r="B21557" s="2"/>
      <c r="BJ21557" s="3"/>
      <c r="BL21557" s="3"/>
      <c r="BN21557" s="3"/>
      <c r="BP21557" s="3"/>
    </row>
    <row r="21558" spans="1:68" x14ac:dyDescent="0.25">
      <c r="A21558" s="1"/>
      <c r="B21558" s="2"/>
      <c r="BJ21558" s="3"/>
      <c r="BL21558" s="3"/>
      <c r="BN21558" s="3"/>
      <c r="BP21558" s="3"/>
    </row>
    <row r="21559" spans="1:68" x14ac:dyDescent="0.25">
      <c r="A21559" s="1"/>
      <c r="B21559" s="2"/>
      <c r="BJ21559" s="3"/>
      <c r="BL21559" s="3"/>
      <c r="BN21559" s="3"/>
      <c r="BP21559" s="3"/>
    </row>
    <row r="21560" spans="1:68" x14ac:dyDescent="0.25">
      <c r="A21560" s="1"/>
      <c r="B21560" s="2"/>
      <c r="BJ21560" s="3"/>
      <c r="BL21560" s="3"/>
      <c r="BN21560" s="3"/>
      <c r="BP21560" s="3"/>
    </row>
    <row r="21561" spans="1:68" x14ac:dyDescent="0.25">
      <c r="A21561" s="1"/>
      <c r="B21561" s="2"/>
      <c r="BJ21561" s="3"/>
      <c r="BL21561" s="3"/>
      <c r="BN21561" s="3"/>
      <c r="BP21561" s="3"/>
    </row>
    <row r="21562" spans="1:68" x14ac:dyDescent="0.25">
      <c r="A21562" s="1"/>
      <c r="B21562" s="2"/>
      <c r="BJ21562" s="3"/>
      <c r="BL21562" s="3"/>
      <c r="BN21562" s="3"/>
      <c r="BP21562" s="3"/>
    </row>
    <row r="21563" spans="1:68" x14ac:dyDescent="0.25">
      <c r="A21563" s="1"/>
      <c r="B21563" s="2"/>
      <c r="BJ21563" s="3"/>
      <c r="BL21563" s="3"/>
      <c r="BN21563" s="3"/>
      <c r="BP21563" s="3"/>
    </row>
    <row r="21564" spans="1:68" x14ac:dyDescent="0.25">
      <c r="A21564" s="1"/>
      <c r="B21564" s="2"/>
      <c r="BJ21564" s="3"/>
      <c r="BL21564" s="3"/>
      <c r="BN21564" s="3"/>
      <c r="BP21564" s="3"/>
    </row>
    <row r="21565" spans="1:68" x14ac:dyDescent="0.25">
      <c r="A21565" s="1"/>
      <c r="B21565" s="2"/>
      <c r="BJ21565" s="3"/>
      <c r="BL21565" s="3"/>
      <c r="BN21565" s="3"/>
      <c r="BP21565" s="3"/>
    </row>
    <row r="21566" spans="1:68" x14ac:dyDescent="0.25">
      <c r="A21566" s="1"/>
      <c r="B21566" s="2"/>
      <c r="BJ21566" s="3"/>
      <c r="BL21566" s="3"/>
      <c r="BN21566" s="3"/>
      <c r="BP21566" s="3"/>
    </row>
    <row r="21567" spans="1:68" x14ac:dyDescent="0.25">
      <c r="A21567" s="1"/>
      <c r="B21567" s="2"/>
      <c r="BJ21567" s="3"/>
      <c r="BL21567" s="3"/>
      <c r="BN21567" s="3"/>
      <c r="BP21567" s="3"/>
    </row>
    <row r="21568" spans="1:68" x14ac:dyDescent="0.25">
      <c r="A21568" s="1"/>
      <c r="B21568" s="2"/>
      <c r="BJ21568" s="3"/>
      <c r="BL21568" s="3"/>
      <c r="BN21568" s="3"/>
      <c r="BP21568" s="3"/>
    </row>
    <row r="21569" spans="1:68" x14ac:dyDescent="0.25">
      <c r="A21569" s="1"/>
      <c r="B21569" s="2"/>
      <c r="BJ21569" s="3"/>
      <c r="BL21569" s="3"/>
      <c r="BN21569" s="3"/>
      <c r="BP21569" s="3"/>
    </row>
    <row r="21570" spans="1:68" x14ac:dyDescent="0.25">
      <c r="A21570" s="1"/>
      <c r="B21570" s="2"/>
      <c r="BJ21570" s="3"/>
      <c r="BL21570" s="3"/>
      <c r="BN21570" s="3"/>
      <c r="BP21570" s="3"/>
    </row>
    <row r="21571" spans="1:68" x14ac:dyDescent="0.25">
      <c r="A21571" s="1"/>
      <c r="B21571" s="2"/>
      <c r="BJ21571" s="3"/>
      <c r="BL21571" s="3"/>
      <c r="BN21571" s="3"/>
      <c r="BP21571" s="3"/>
    </row>
    <row r="21572" spans="1:68" x14ac:dyDescent="0.25">
      <c r="A21572" s="1"/>
      <c r="B21572" s="2"/>
      <c r="BJ21572" s="3"/>
      <c r="BL21572" s="3"/>
      <c r="BN21572" s="3"/>
      <c r="BP21572" s="3"/>
    </row>
    <row r="21573" spans="1:68" x14ac:dyDescent="0.25">
      <c r="A21573" s="1"/>
      <c r="B21573" s="2"/>
      <c r="BJ21573" s="3"/>
      <c r="BL21573" s="3"/>
      <c r="BN21573" s="3"/>
      <c r="BP21573" s="3"/>
    </row>
    <row r="21574" spans="1:68" x14ac:dyDescent="0.25">
      <c r="A21574" s="1"/>
      <c r="B21574" s="2"/>
      <c r="BJ21574" s="3"/>
      <c r="BL21574" s="3"/>
      <c r="BN21574" s="3"/>
      <c r="BP21574" s="3"/>
    </row>
    <row r="21575" spans="1:68" x14ac:dyDescent="0.25">
      <c r="A21575" s="1"/>
      <c r="B21575" s="2"/>
      <c r="BJ21575" s="3"/>
      <c r="BL21575" s="3"/>
      <c r="BN21575" s="3"/>
      <c r="BP21575" s="3"/>
    </row>
    <row r="21576" spans="1:68" x14ac:dyDescent="0.25">
      <c r="A21576" s="1"/>
      <c r="B21576" s="2"/>
      <c r="BJ21576" s="3"/>
      <c r="BL21576" s="3"/>
      <c r="BN21576" s="3"/>
      <c r="BP21576" s="3"/>
    </row>
    <row r="21577" spans="1:68" x14ac:dyDescent="0.25">
      <c r="A21577" s="1"/>
      <c r="B21577" s="2"/>
      <c r="BJ21577" s="3"/>
      <c r="BL21577" s="3"/>
      <c r="BN21577" s="3"/>
      <c r="BP21577" s="3"/>
    </row>
    <row r="21578" spans="1:68" x14ac:dyDescent="0.25">
      <c r="A21578" s="1"/>
      <c r="B21578" s="2"/>
      <c r="BJ21578" s="3"/>
      <c r="BL21578" s="3"/>
      <c r="BN21578" s="3"/>
      <c r="BP21578" s="3"/>
    </row>
    <row r="21579" spans="1:68" x14ac:dyDescent="0.25">
      <c r="A21579" s="1"/>
      <c r="B21579" s="2"/>
      <c r="BJ21579" s="3"/>
      <c r="BL21579" s="3"/>
      <c r="BN21579" s="3"/>
      <c r="BP21579" s="3"/>
    </row>
    <row r="21580" spans="1:68" x14ac:dyDescent="0.25">
      <c r="A21580" s="1"/>
      <c r="B21580" s="2"/>
      <c r="BJ21580" s="3"/>
      <c r="BL21580" s="3"/>
      <c r="BN21580" s="3"/>
      <c r="BP21580" s="3"/>
    </row>
    <row r="21581" spans="1:68" x14ac:dyDescent="0.25">
      <c r="A21581" s="1"/>
      <c r="B21581" s="2"/>
      <c r="BJ21581" s="3"/>
      <c r="BL21581" s="3"/>
      <c r="BN21581" s="3"/>
      <c r="BP21581" s="3"/>
    </row>
    <row r="21582" spans="1:68" x14ac:dyDescent="0.25">
      <c r="A21582" s="1"/>
      <c r="B21582" s="2"/>
      <c r="BJ21582" s="3"/>
      <c r="BL21582" s="3"/>
      <c r="BN21582" s="3"/>
      <c r="BP21582" s="3"/>
    </row>
    <row r="21583" spans="1:68" x14ac:dyDescent="0.25">
      <c r="A21583" s="1"/>
      <c r="B21583" s="2"/>
      <c r="BJ21583" s="3"/>
      <c r="BL21583" s="3"/>
      <c r="BN21583" s="3"/>
      <c r="BP21583" s="3"/>
    </row>
    <row r="21584" spans="1:68" x14ac:dyDescent="0.25">
      <c r="A21584" s="1"/>
      <c r="B21584" s="2"/>
      <c r="BJ21584" s="3"/>
      <c r="BL21584" s="3"/>
      <c r="BN21584" s="3"/>
      <c r="BP21584" s="3"/>
    </row>
    <row r="21585" spans="1:68" x14ac:dyDescent="0.25">
      <c r="A21585" s="1"/>
      <c r="B21585" s="2"/>
      <c r="BJ21585" s="3"/>
      <c r="BL21585" s="3"/>
      <c r="BN21585" s="3"/>
      <c r="BP21585" s="3"/>
    </row>
    <row r="21586" spans="1:68" x14ac:dyDescent="0.25">
      <c r="A21586" s="1"/>
      <c r="B21586" s="2"/>
      <c r="BJ21586" s="3"/>
      <c r="BL21586" s="3"/>
      <c r="BN21586" s="3"/>
      <c r="BP21586" s="3"/>
    </row>
    <row r="21587" spans="1:68" x14ac:dyDescent="0.25">
      <c r="A21587" s="1"/>
      <c r="B21587" s="2"/>
      <c r="BJ21587" s="3"/>
      <c r="BL21587" s="3"/>
      <c r="BN21587" s="3"/>
      <c r="BP21587" s="3"/>
    </row>
    <row r="21588" spans="1:68" x14ac:dyDescent="0.25">
      <c r="A21588" s="1"/>
      <c r="B21588" s="2"/>
      <c r="BJ21588" s="3"/>
      <c r="BL21588" s="3"/>
      <c r="BN21588" s="3"/>
      <c r="BP21588" s="3"/>
    </row>
    <row r="21589" spans="1:68" x14ac:dyDescent="0.25">
      <c r="A21589" s="1"/>
      <c r="B21589" s="2"/>
      <c r="BJ21589" s="3"/>
      <c r="BL21589" s="3"/>
      <c r="BN21589" s="3"/>
      <c r="BP21589" s="3"/>
    </row>
    <row r="21590" spans="1:68" x14ac:dyDescent="0.25">
      <c r="A21590" s="1"/>
      <c r="B21590" s="2"/>
      <c r="BJ21590" s="3"/>
      <c r="BL21590" s="3"/>
      <c r="BN21590" s="3"/>
      <c r="BP21590" s="3"/>
    </row>
    <row r="21591" spans="1:68" x14ac:dyDescent="0.25">
      <c r="A21591" s="1"/>
      <c r="B21591" s="2"/>
      <c r="BJ21591" s="3"/>
      <c r="BL21591" s="3"/>
      <c r="BN21591" s="3"/>
      <c r="BP21591" s="3"/>
    </row>
    <row r="21592" spans="1:68" x14ac:dyDescent="0.25">
      <c r="A21592" s="1"/>
      <c r="B21592" s="2"/>
      <c r="BJ21592" s="3"/>
      <c r="BL21592" s="3"/>
      <c r="BN21592" s="3"/>
      <c r="BP21592" s="3"/>
    </row>
    <row r="21593" spans="1:68" x14ac:dyDescent="0.25">
      <c r="A21593" s="1"/>
      <c r="B21593" s="2"/>
      <c r="BJ21593" s="3"/>
      <c r="BL21593" s="3"/>
      <c r="BN21593" s="3"/>
      <c r="BP21593" s="3"/>
    </row>
    <row r="21594" spans="1:68" x14ac:dyDescent="0.25">
      <c r="A21594" s="1"/>
      <c r="B21594" s="2"/>
      <c r="BJ21594" s="3"/>
      <c r="BL21594" s="3"/>
      <c r="BN21594" s="3"/>
      <c r="BP21594" s="3"/>
    </row>
    <row r="21595" spans="1:68" x14ac:dyDescent="0.25">
      <c r="A21595" s="1"/>
      <c r="B21595" s="2"/>
      <c r="BJ21595" s="3"/>
      <c r="BL21595" s="3"/>
      <c r="BN21595" s="3"/>
      <c r="BP21595" s="3"/>
    </row>
    <row r="21596" spans="1:68" x14ac:dyDescent="0.25">
      <c r="A21596" s="1"/>
      <c r="B21596" s="2"/>
      <c r="BJ21596" s="3"/>
      <c r="BL21596" s="3"/>
      <c r="BN21596" s="3"/>
      <c r="BP21596" s="3"/>
    </row>
    <row r="21597" spans="1:68" x14ac:dyDescent="0.25">
      <c r="A21597" s="1"/>
      <c r="B21597" s="2"/>
      <c r="BJ21597" s="3"/>
      <c r="BL21597" s="3"/>
      <c r="BN21597" s="3"/>
      <c r="BP21597" s="3"/>
    </row>
    <row r="21598" spans="1:68" x14ac:dyDescent="0.25">
      <c r="A21598" s="1"/>
      <c r="B21598" s="2"/>
      <c r="BJ21598" s="3"/>
      <c r="BL21598" s="3"/>
      <c r="BN21598" s="3"/>
      <c r="BP21598" s="3"/>
    </row>
    <row r="21599" spans="1:68" x14ac:dyDescent="0.25">
      <c r="A21599" s="1"/>
      <c r="B21599" s="2"/>
      <c r="BJ21599" s="3"/>
      <c r="BL21599" s="3"/>
      <c r="BN21599" s="3"/>
      <c r="BP21599" s="3"/>
    </row>
    <row r="21600" spans="1:68" x14ac:dyDescent="0.25">
      <c r="A21600" s="1"/>
      <c r="B21600" s="2"/>
      <c r="BJ21600" s="3"/>
      <c r="BL21600" s="3"/>
      <c r="BN21600" s="3"/>
      <c r="BP21600" s="3"/>
    </row>
    <row r="21601" spans="1:68" x14ac:dyDescent="0.25">
      <c r="A21601" s="1"/>
      <c r="B21601" s="2"/>
      <c r="BJ21601" s="3"/>
      <c r="BL21601" s="3"/>
      <c r="BN21601" s="3"/>
      <c r="BP21601" s="3"/>
    </row>
    <row r="21602" spans="1:68" x14ac:dyDescent="0.25">
      <c r="A21602" s="1"/>
      <c r="B21602" s="2"/>
      <c r="BJ21602" s="3"/>
      <c r="BL21602" s="3"/>
      <c r="BN21602" s="3"/>
      <c r="BP21602" s="3"/>
    </row>
    <row r="21603" spans="1:68" x14ac:dyDescent="0.25">
      <c r="A21603" s="1"/>
      <c r="B21603" s="2"/>
      <c r="BJ21603" s="3"/>
      <c r="BL21603" s="3"/>
      <c r="BN21603" s="3"/>
      <c r="BP21603" s="3"/>
    </row>
    <row r="21604" spans="1:68" x14ac:dyDescent="0.25">
      <c r="A21604" s="1"/>
      <c r="B21604" s="2"/>
      <c r="BJ21604" s="3"/>
      <c r="BL21604" s="3"/>
      <c r="BN21604" s="3"/>
      <c r="BP21604" s="3"/>
    </row>
    <row r="21605" spans="1:68" x14ac:dyDescent="0.25">
      <c r="A21605" s="1"/>
      <c r="B21605" s="2"/>
      <c r="BJ21605" s="3"/>
      <c r="BL21605" s="3"/>
      <c r="BN21605" s="3"/>
      <c r="BP21605" s="3"/>
    </row>
    <row r="21606" spans="1:68" x14ac:dyDescent="0.25">
      <c r="A21606" s="1"/>
      <c r="B21606" s="2"/>
      <c r="BJ21606" s="3"/>
      <c r="BL21606" s="3"/>
      <c r="BN21606" s="3"/>
      <c r="BP21606" s="3"/>
    </row>
    <row r="21607" spans="1:68" x14ac:dyDescent="0.25">
      <c r="A21607" s="1"/>
      <c r="B21607" s="2"/>
      <c r="BJ21607" s="3"/>
      <c r="BL21607" s="3"/>
      <c r="BN21607" s="3"/>
      <c r="BP21607" s="3"/>
    </row>
    <row r="21608" spans="1:68" x14ac:dyDescent="0.25">
      <c r="A21608" s="1"/>
      <c r="B21608" s="2"/>
      <c r="BJ21608" s="3"/>
      <c r="BL21608" s="3"/>
      <c r="BN21608" s="3"/>
      <c r="BP21608" s="3"/>
    </row>
    <row r="21609" spans="1:68" x14ac:dyDescent="0.25">
      <c r="A21609" s="1"/>
      <c r="B21609" s="2"/>
      <c r="BJ21609" s="3"/>
      <c r="BL21609" s="3"/>
      <c r="BN21609" s="3"/>
      <c r="BP21609" s="3"/>
    </row>
    <row r="21610" spans="1:68" x14ac:dyDescent="0.25">
      <c r="A21610" s="1"/>
      <c r="B21610" s="2"/>
      <c r="BJ21610" s="3"/>
      <c r="BL21610" s="3"/>
      <c r="BN21610" s="3"/>
      <c r="BP21610" s="3"/>
    </row>
    <row r="21611" spans="1:68" x14ac:dyDescent="0.25">
      <c r="A21611" s="1"/>
      <c r="B21611" s="2"/>
      <c r="BJ21611" s="3"/>
      <c r="BL21611" s="3"/>
      <c r="BN21611" s="3"/>
      <c r="BP21611" s="3"/>
    </row>
    <row r="21612" spans="1:68" x14ac:dyDescent="0.25">
      <c r="A21612" s="1"/>
      <c r="B21612" s="2"/>
      <c r="BJ21612" s="3"/>
      <c r="BL21612" s="3"/>
      <c r="BN21612" s="3"/>
      <c r="BP21612" s="3"/>
    </row>
    <row r="21613" spans="1:68" x14ac:dyDescent="0.25">
      <c r="A21613" s="1"/>
      <c r="B21613" s="2"/>
      <c r="BJ21613" s="3"/>
      <c r="BL21613" s="3"/>
      <c r="BN21613" s="3"/>
      <c r="BP21613" s="3"/>
    </row>
    <row r="21614" spans="1:68" x14ac:dyDescent="0.25">
      <c r="A21614" s="1"/>
      <c r="B21614" s="2"/>
      <c r="BJ21614" s="3"/>
      <c r="BL21614" s="3"/>
      <c r="BN21614" s="3"/>
      <c r="BP21614" s="3"/>
    </row>
    <row r="21615" spans="1:68" x14ac:dyDescent="0.25">
      <c r="A21615" s="1"/>
      <c r="B21615" s="2"/>
      <c r="BJ21615" s="3"/>
      <c r="BL21615" s="3"/>
      <c r="BN21615" s="3"/>
      <c r="BP21615" s="3"/>
    </row>
    <row r="21616" spans="1:68" x14ac:dyDescent="0.25">
      <c r="A21616" s="1"/>
      <c r="B21616" s="2"/>
      <c r="BJ21616" s="3"/>
      <c r="BL21616" s="3"/>
      <c r="BN21616" s="3"/>
      <c r="BP21616" s="3"/>
    </row>
    <row r="21617" spans="1:68" x14ac:dyDescent="0.25">
      <c r="A21617" s="1"/>
      <c r="B21617" s="2"/>
      <c r="BJ21617" s="3"/>
      <c r="BL21617" s="3"/>
      <c r="BN21617" s="3"/>
      <c r="BP21617" s="3"/>
    </row>
    <row r="21618" spans="1:68" x14ac:dyDescent="0.25">
      <c r="A21618" s="1"/>
      <c r="B21618" s="2"/>
      <c r="BJ21618" s="3"/>
      <c r="BL21618" s="3"/>
      <c r="BN21618" s="3"/>
      <c r="BP21618" s="3"/>
    </row>
    <row r="21619" spans="1:68" x14ac:dyDescent="0.25">
      <c r="A21619" s="1"/>
      <c r="B21619" s="2"/>
      <c r="BJ21619" s="3"/>
      <c r="BL21619" s="3"/>
      <c r="BN21619" s="3"/>
      <c r="BP21619" s="3"/>
    </row>
    <row r="21620" spans="1:68" x14ac:dyDescent="0.25">
      <c r="A21620" s="1"/>
      <c r="B21620" s="2"/>
      <c r="BJ21620" s="3"/>
      <c r="BL21620" s="3"/>
      <c r="BN21620" s="3"/>
      <c r="BP21620" s="3"/>
    </row>
    <row r="21621" spans="1:68" x14ac:dyDescent="0.25">
      <c r="A21621" s="1"/>
      <c r="B21621" s="2"/>
      <c r="BJ21621" s="3"/>
      <c r="BL21621" s="3"/>
      <c r="BN21621" s="3"/>
      <c r="BP21621" s="3"/>
    </row>
    <row r="21622" spans="1:68" x14ac:dyDescent="0.25">
      <c r="A21622" s="1"/>
      <c r="B21622" s="2"/>
      <c r="BJ21622" s="3"/>
      <c r="BL21622" s="3"/>
      <c r="BN21622" s="3"/>
      <c r="BP21622" s="3"/>
    </row>
    <row r="21623" spans="1:68" x14ac:dyDescent="0.25">
      <c r="A21623" s="1"/>
      <c r="B21623" s="2"/>
      <c r="BJ21623" s="3"/>
      <c r="BL21623" s="3"/>
      <c r="BN21623" s="3"/>
      <c r="BP21623" s="3"/>
    </row>
    <row r="21624" spans="1:68" x14ac:dyDescent="0.25">
      <c r="A21624" s="1"/>
      <c r="B21624" s="2"/>
      <c r="BJ21624" s="3"/>
      <c r="BL21624" s="3"/>
      <c r="BN21624" s="3"/>
      <c r="BP21624" s="3"/>
    </row>
    <row r="21625" spans="1:68" x14ac:dyDescent="0.25">
      <c r="A21625" s="1"/>
      <c r="B21625" s="2"/>
      <c r="BJ21625" s="3"/>
      <c r="BL21625" s="3"/>
      <c r="BN21625" s="3"/>
      <c r="BP21625" s="3"/>
    </row>
    <row r="21626" spans="1:68" x14ac:dyDescent="0.25">
      <c r="A21626" s="1"/>
      <c r="B21626" s="2"/>
      <c r="BJ21626" s="3"/>
      <c r="BL21626" s="3"/>
      <c r="BN21626" s="3"/>
      <c r="BP21626" s="3"/>
    </row>
    <row r="21627" spans="1:68" x14ac:dyDescent="0.25">
      <c r="A21627" s="1"/>
      <c r="B21627" s="2"/>
      <c r="BJ21627" s="3"/>
      <c r="BL21627" s="3"/>
      <c r="BN21627" s="3"/>
      <c r="BP21627" s="3"/>
    </row>
    <row r="21628" spans="1:68" x14ac:dyDescent="0.25">
      <c r="A21628" s="1"/>
      <c r="B21628" s="2"/>
      <c r="BJ21628" s="3"/>
      <c r="BL21628" s="3"/>
      <c r="BN21628" s="3"/>
      <c r="BP21628" s="3"/>
    </row>
    <row r="21629" spans="1:68" x14ac:dyDescent="0.25">
      <c r="A21629" s="1"/>
      <c r="B21629" s="2"/>
      <c r="BJ21629" s="3"/>
      <c r="BL21629" s="3"/>
      <c r="BN21629" s="3"/>
      <c r="BP21629" s="3"/>
    </row>
    <row r="21630" spans="1:68" x14ac:dyDescent="0.25">
      <c r="A21630" s="1"/>
      <c r="B21630" s="2"/>
      <c r="BJ21630" s="3"/>
      <c r="BL21630" s="3"/>
      <c r="BN21630" s="3"/>
      <c r="BP21630" s="3"/>
    </row>
    <row r="21631" spans="1:68" x14ac:dyDescent="0.25">
      <c r="A21631" s="1"/>
      <c r="B21631" s="2"/>
      <c r="BJ21631" s="3"/>
      <c r="BL21631" s="3"/>
      <c r="BN21631" s="3"/>
      <c r="BP21631" s="3"/>
    </row>
    <row r="21632" spans="1:68" x14ac:dyDescent="0.25">
      <c r="A21632" s="1"/>
      <c r="B21632" s="2"/>
      <c r="BJ21632" s="3"/>
      <c r="BL21632" s="3"/>
      <c r="BN21632" s="3"/>
      <c r="BP21632" s="3"/>
    </row>
    <row r="21633" spans="1:68" x14ac:dyDescent="0.25">
      <c r="A21633" s="1"/>
      <c r="B21633" s="2"/>
      <c r="BJ21633" s="3"/>
      <c r="BL21633" s="3"/>
      <c r="BN21633" s="3"/>
      <c r="BP21633" s="3"/>
    </row>
    <row r="21634" spans="1:68" x14ac:dyDescent="0.25">
      <c r="A21634" s="1"/>
      <c r="B21634" s="2"/>
      <c r="BJ21634" s="3"/>
      <c r="BL21634" s="3"/>
      <c r="BN21634" s="3"/>
      <c r="BP21634" s="3"/>
    </row>
    <row r="21635" spans="1:68" x14ac:dyDescent="0.25">
      <c r="A21635" s="1"/>
      <c r="B21635" s="2"/>
      <c r="BJ21635" s="3"/>
      <c r="BL21635" s="3"/>
      <c r="BN21635" s="3"/>
      <c r="BP21635" s="3"/>
    </row>
    <row r="21636" spans="1:68" x14ac:dyDescent="0.25">
      <c r="A21636" s="1"/>
      <c r="B21636" s="2"/>
      <c r="BJ21636" s="3"/>
      <c r="BL21636" s="3"/>
      <c r="BN21636" s="3"/>
      <c r="BP21636" s="3"/>
    </row>
    <row r="21637" spans="1:68" x14ac:dyDescent="0.25">
      <c r="A21637" s="1"/>
      <c r="B21637" s="2"/>
      <c r="BJ21637" s="3"/>
      <c r="BL21637" s="3"/>
      <c r="BN21637" s="3"/>
      <c r="BP21637" s="3"/>
    </row>
    <row r="21638" spans="1:68" x14ac:dyDescent="0.25">
      <c r="A21638" s="1"/>
      <c r="B21638" s="2"/>
      <c r="BJ21638" s="3"/>
      <c r="BL21638" s="3"/>
      <c r="BN21638" s="3"/>
      <c r="BP21638" s="3"/>
    </row>
    <row r="21639" spans="1:68" x14ac:dyDescent="0.25">
      <c r="A21639" s="1"/>
      <c r="B21639" s="2"/>
      <c r="BJ21639" s="3"/>
      <c r="BL21639" s="3"/>
      <c r="BN21639" s="3"/>
      <c r="BP21639" s="3"/>
    </row>
    <row r="21640" spans="1:68" x14ac:dyDescent="0.25">
      <c r="A21640" s="1"/>
      <c r="B21640" s="2"/>
      <c r="BJ21640" s="3"/>
      <c r="BL21640" s="3"/>
      <c r="BN21640" s="3"/>
      <c r="BP21640" s="3"/>
    </row>
    <row r="21641" spans="1:68" x14ac:dyDescent="0.25">
      <c r="A21641" s="1"/>
      <c r="B21641" s="2"/>
      <c r="BJ21641" s="3"/>
      <c r="BL21641" s="3"/>
      <c r="BN21641" s="3"/>
      <c r="BP21641" s="3"/>
    </row>
    <row r="21642" spans="1:68" x14ac:dyDescent="0.25">
      <c r="A21642" s="1"/>
      <c r="B21642" s="2"/>
      <c r="BJ21642" s="3"/>
      <c r="BL21642" s="3"/>
      <c r="BN21642" s="3"/>
      <c r="BP21642" s="3"/>
    </row>
    <row r="21643" spans="1:68" x14ac:dyDescent="0.25">
      <c r="A21643" s="1"/>
      <c r="B21643" s="2"/>
      <c r="BJ21643" s="3"/>
      <c r="BL21643" s="3"/>
      <c r="BN21643" s="3"/>
      <c r="BP21643" s="3"/>
    </row>
    <row r="21644" spans="1:68" x14ac:dyDescent="0.25">
      <c r="A21644" s="1"/>
      <c r="B21644" s="2"/>
      <c r="BJ21644" s="3"/>
      <c r="BL21644" s="3"/>
      <c r="BN21644" s="3"/>
      <c r="BP21644" s="3"/>
    </row>
    <row r="21645" spans="1:68" x14ac:dyDescent="0.25">
      <c r="A21645" s="1"/>
      <c r="B21645" s="2"/>
      <c r="BJ21645" s="3"/>
      <c r="BL21645" s="3"/>
      <c r="BN21645" s="3"/>
      <c r="BP21645" s="3"/>
    </row>
    <row r="21646" spans="1:68" x14ac:dyDescent="0.25">
      <c r="A21646" s="1"/>
      <c r="B21646" s="2"/>
      <c r="BJ21646" s="3"/>
      <c r="BL21646" s="3"/>
      <c r="BN21646" s="3"/>
      <c r="BP21646" s="3"/>
    </row>
    <row r="21647" spans="1:68" x14ac:dyDescent="0.25">
      <c r="A21647" s="1"/>
      <c r="B21647" s="2"/>
      <c r="BJ21647" s="3"/>
      <c r="BL21647" s="3"/>
      <c r="BN21647" s="3"/>
      <c r="BP21647" s="3"/>
    </row>
    <row r="21648" spans="1:68" x14ac:dyDescent="0.25">
      <c r="A21648" s="1"/>
      <c r="B21648" s="2"/>
      <c r="BJ21648" s="3"/>
      <c r="BL21648" s="3"/>
      <c r="BN21648" s="3"/>
      <c r="BP21648" s="3"/>
    </row>
    <row r="21649" spans="1:68" x14ac:dyDescent="0.25">
      <c r="A21649" s="1"/>
      <c r="B21649" s="2"/>
      <c r="BJ21649" s="3"/>
      <c r="BL21649" s="3"/>
      <c r="BN21649" s="3"/>
      <c r="BP21649" s="3"/>
    </row>
    <row r="21650" spans="1:68" x14ac:dyDescent="0.25">
      <c r="A21650" s="1"/>
      <c r="B21650" s="2"/>
      <c r="BJ21650" s="3"/>
      <c r="BL21650" s="3"/>
      <c r="BN21650" s="3"/>
      <c r="BP21650" s="3"/>
    </row>
    <row r="21651" spans="1:68" x14ac:dyDescent="0.25">
      <c r="A21651" s="1"/>
      <c r="B21651" s="2"/>
      <c r="BJ21651" s="3"/>
      <c r="BL21651" s="3"/>
      <c r="BN21651" s="3"/>
      <c r="BP21651" s="3"/>
    </row>
    <row r="21652" spans="1:68" x14ac:dyDescent="0.25">
      <c r="A21652" s="1"/>
      <c r="B21652" s="2"/>
      <c r="BJ21652" s="3"/>
      <c r="BL21652" s="3"/>
      <c r="BN21652" s="3"/>
      <c r="BP21652" s="3"/>
    </row>
    <row r="21653" spans="1:68" x14ac:dyDescent="0.25">
      <c r="A21653" s="1"/>
      <c r="B21653" s="2"/>
      <c r="BJ21653" s="3"/>
      <c r="BL21653" s="3"/>
      <c r="BN21653" s="3"/>
      <c r="BP21653" s="3"/>
    </row>
    <row r="21654" spans="1:68" x14ac:dyDescent="0.25">
      <c r="A21654" s="1"/>
      <c r="B21654" s="2"/>
      <c r="BJ21654" s="3"/>
      <c r="BL21654" s="3"/>
      <c r="BN21654" s="3"/>
      <c r="BP21654" s="3"/>
    </row>
    <row r="21655" spans="1:68" x14ac:dyDescent="0.25">
      <c r="A21655" s="1"/>
      <c r="B21655" s="2"/>
      <c r="BJ21655" s="3"/>
      <c r="BL21655" s="3"/>
      <c r="BN21655" s="3"/>
      <c r="BP21655" s="3"/>
    </row>
    <row r="21656" spans="1:68" x14ac:dyDescent="0.25">
      <c r="A21656" s="1"/>
      <c r="B21656" s="2"/>
      <c r="BJ21656" s="3"/>
      <c r="BL21656" s="3"/>
      <c r="BN21656" s="3"/>
      <c r="BP21656" s="3"/>
    </row>
    <row r="21657" spans="1:68" x14ac:dyDescent="0.25">
      <c r="A21657" s="1"/>
      <c r="B21657" s="2"/>
      <c r="BJ21657" s="3"/>
      <c r="BL21657" s="3"/>
      <c r="BN21657" s="3"/>
      <c r="BP21657" s="3"/>
    </row>
    <row r="21658" spans="1:68" x14ac:dyDescent="0.25">
      <c r="A21658" s="1"/>
      <c r="B21658" s="2"/>
      <c r="BJ21658" s="3"/>
      <c r="BL21658" s="3"/>
      <c r="BN21658" s="3"/>
      <c r="BP21658" s="3"/>
    </row>
    <row r="21659" spans="1:68" x14ac:dyDescent="0.25">
      <c r="A21659" s="1"/>
      <c r="B21659" s="2"/>
      <c r="BJ21659" s="3"/>
      <c r="BL21659" s="3"/>
      <c r="BN21659" s="3"/>
      <c r="BP21659" s="3"/>
    </row>
    <row r="21660" spans="1:68" x14ac:dyDescent="0.25">
      <c r="A21660" s="1"/>
      <c r="B21660" s="2"/>
      <c r="BJ21660" s="3"/>
      <c r="BL21660" s="3"/>
      <c r="BN21660" s="3"/>
      <c r="BP21660" s="3"/>
    </row>
    <row r="21661" spans="1:68" x14ac:dyDescent="0.25">
      <c r="A21661" s="1"/>
      <c r="B21661" s="2"/>
      <c r="BJ21661" s="3"/>
      <c r="BL21661" s="3"/>
      <c r="BN21661" s="3"/>
      <c r="BP21661" s="3"/>
    </row>
    <row r="21662" spans="1:68" x14ac:dyDescent="0.25">
      <c r="A21662" s="1"/>
      <c r="B21662" s="2"/>
      <c r="BJ21662" s="3"/>
      <c r="BL21662" s="3"/>
      <c r="BN21662" s="3"/>
      <c r="BP21662" s="3"/>
    </row>
    <row r="21663" spans="1:68" x14ac:dyDescent="0.25">
      <c r="A21663" s="1"/>
      <c r="B21663" s="2"/>
      <c r="BJ21663" s="3"/>
      <c r="BL21663" s="3"/>
      <c r="BN21663" s="3"/>
      <c r="BP21663" s="3"/>
    </row>
    <row r="21664" spans="1:68" x14ac:dyDescent="0.25">
      <c r="A21664" s="1"/>
      <c r="B21664" s="2"/>
      <c r="BJ21664" s="3"/>
      <c r="BL21664" s="3"/>
      <c r="BN21664" s="3"/>
      <c r="BP21664" s="3"/>
    </row>
    <row r="21665" spans="1:68" x14ac:dyDescent="0.25">
      <c r="A21665" s="1"/>
      <c r="B21665" s="2"/>
      <c r="BJ21665" s="3"/>
      <c r="BL21665" s="3"/>
      <c r="BN21665" s="3"/>
      <c r="BP21665" s="3"/>
    </row>
    <row r="21666" spans="1:68" x14ac:dyDescent="0.25">
      <c r="A21666" s="1"/>
      <c r="B21666" s="2"/>
      <c r="BJ21666" s="3"/>
      <c r="BL21666" s="3"/>
      <c r="BN21666" s="3"/>
      <c r="BP21666" s="3"/>
    </row>
    <row r="21667" spans="1:68" x14ac:dyDescent="0.25">
      <c r="A21667" s="1"/>
      <c r="B21667" s="2"/>
      <c r="BJ21667" s="3"/>
      <c r="BL21667" s="3"/>
      <c r="BN21667" s="3"/>
      <c r="BP21667" s="3"/>
    </row>
    <row r="21668" spans="1:68" x14ac:dyDescent="0.25">
      <c r="A21668" s="1"/>
      <c r="B21668" s="2"/>
      <c r="BJ21668" s="3"/>
      <c r="BL21668" s="3"/>
      <c r="BN21668" s="3"/>
      <c r="BP21668" s="3"/>
    </row>
    <row r="21669" spans="1:68" x14ac:dyDescent="0.25">
      <c r="A21669" s="1"/>
      <c r="B21669" s="2"/>
      <c r="BJ21669" s="3"/>
      <c r="BL21669" s="3"/>
      <c r="BN21669" s="3"/>
      <c r="BP21669" s="3"/>
    </row>
    <row r="21670" spans="1:68" x14ac:dyDescent="0.25">
      <c r="A21670" s="1"/>
      <c r="B21670" s="2"/>
      <c r="BJ21670" s="3"/>
      <c r="BL21670" s="3"/>
      <c r="BN21670" s="3"/>
      <c r="BP21670" s="3"/>
    </row>
    <row r="21671" spans="1:68" x14ac:dyDescent="0.25">
      <c r="A21671" s="1"/>
      <c r="B21671" s="2"/>
      <c r="BJ21671" s="3"/>
      <c r="BL21671" s="3"/>
      <c r="BN21671" s="3"/>
      <c r="BP21671" s="3"/>
    </row>
    <row r="21672" spans="1:68" x14ac:dyDescent="0.25">
      <c r="A21672" s="1"/>
      <c r="B21672" s="2"/>
      <c r="BJ21672" s="3"/>
      <c r="BL21672" s="3"/>
      <c r="BN21672" s="3"/>
      <c r="BP21672" s="3"/>
    </row>
    <row r="21673" spans="1:68" x14ac:dyDescent="0.25">
      <c r="A21673" s="1"/>
      <c r="B21673" s="2"/>
      <c r="BJ21673" s="3"/>
      <c r="BL21673" s="3"/>
      <c r="BN21673" s="3"/>
      <c r="BP21673" s="3"/>
    </row>
    <row r="21674" spans="1:68" x14ac:dyDescent="0.25">
      <c r="A21674" s="1"/>
      <c r="B21674" s="2"/>
      <c r="BJ21674" s="3"/>
      <c r="BL21674" s="3"/>
      <c r="BN21674" s="3"/>
      <c r="BP21674" s="3"/>
    </row>
    <row r="21675" spans="1:68" x14ac:dyDescent="0.25">
      <c r="A21675" s="1"/>
      <c r="B21675" s="2"/>
      <c r="BJ21675" s="3"/>
      <c r="BL21675" s="3"/>
      <c r="BN21675" s="3"/>
      <c r="BP21675" s="3"/>
    </row>
    <row r="21676" spans="1:68" x14ac:dyDescent="0.25">
      <c r="A21676" s="1"/>
      <c r="B21676" s="2"/>
      <c r="BJ21676" s="3"/>
      <c r="BL21676" s="3"/>
      <c r="BN21676" s="3"/>
      <c r="BP21676" s="3"/>
    </row>
    <row r="21677" spans="1:68" x14ac:dyDescent="0.25">
      <c r="A21677" s="1"/>
      <c r="B21677" s="2"/>
      <c r="BJ21677" s="3"/>
      <c r="BL21677" s="3"/>
      <c r="BN21677" s="3"/>
      <c r="BP21677" s="3"/>
    </row>
    <row r="21678" spans="1:68" x14ac:dyDescent="0.25">
      <c r="A21678" s="1"/>
      <c r="B21678" s="2"/>
      <c r="BJ21678" s="3"/>
      <c r="BL21678" s="3"/>
      <c r="BN21678" s="3"/>
      <c r="BP21678" s="3"/>
    </row>
    <row r="21679" spans="1:68" x14ac:dyDescent="0.25">
      <c r="A21679" s="1"/>
      <c r="B21679" s="2"/>
      <c r="BJ21679" s="3"/>
      <c r="BL21679" s="3"/>
      <c r="BN21679" s="3"/>
      <c r="BP21679" s="3"/>
    </row>
    <row r="21680" spans="1:68" x14ac:dyDescent="0.25">
      <c r="A21680" s="1"/>
      <c r="B21680" s="2"/>
      <c r="BJ21680" s="3"/>
      <c r="BL21680" s="3"/>
      <c r="BN21680" s="3"/>
      <c r="BP21680" s="3"/>
    </row>
    <row r="21681" spans="1:68" x14ac:dyDescent="0.25">
      <c r="A21681" s="1"/>
      <c r="B21681" s="2"/>
      <c r="BJ21681" s="3"/>
      <c r="BL21681" s="3"/>
      <c r="BN21681" s="3"/>
      <c r="BP21681" s="3"/>
    </row>
    <row r="21682" spans="1:68" x14ac:dyDescent="0.25">
      <c r="A21682" s="1"/>
      <c r="B21682" s="2"/>
      <c r="BJ21682" s="3"/>
      <c r="BL21682" s="3"/>
      <c r="BN21682" s="3"/>
      <c r="BP21682" s="3"/>
    </row>
    <row r="21683" spans="1:68" x14ac:dyDescent="0.25">
      <c r="A21683" s="1"/>
      <c r="B21683" s="2"/>
      <c r="BJ21683" s="3"/>
      <c r="BL21683" s="3"/>
      <c r="BN21683" s="3"/>
      <c r="BP21683" s="3"/>
    </row>
    <row r="21684" spans="1:68" x14ac:dyDescent="0.25">
      <c r="A21684" s="1"/>
      <c r="B21684" s="2"/>
      <c r="BJ21684" s="3"/>
      <c r="BL21684" s="3"/>
      <c r="BN21684" s="3"/>
      <c r="BP21684" s="3"/>
    </row>
    <row r="21685" spans="1:68" x14ac:dyDescent="0.25">
      <c r="A21685" s="1"/>
      <c r="B21685" s="2"/>
      <c r="BJ21685" s="3"/>
      <c r="BL21685" s="3"/>
      <c r="BN21685" s="3"/>
      <c r="BP21685" s="3"/>
    </row>
    <row r="21686" spans="1:68" x14ac:dyDescent="0.25">
      <c r="A21686" s="1"/>
      <c r="B21686" s="2"/>
      <c r="BJ21686" s="3"/>
      <c r="BL21686" s="3"/>
      <c r="BN21686" s="3"/>
      <c r="BP21686" s="3"/>
    </row>
    <row r="21687" spans="1:68" x14ac:dyDescent="0.25">
      <c r="A21687" s="1"/>
      <c r="B21687" s="2"/>
      <c r="BJ21687" s="3"/>
      <c r="BL21687" s="3"/>
      <c r="BN21687" s="3"/>
      <c r="BP21687" s="3"/>
    </row>
    <row r="21688" spans="1:68" x14ac:dyDescent="0.25">
      <c r="A21688" s="1"/>
      <c r="B21688" s="2"/>
      <c r="BJ21688" s="3"/>
      <c r="BL21688" s="3"/>
      <c r="BN21688" s="3"/>
      <c r="BP21688" s="3"/>
    </row>
    <row r="21689" spans="1:68" x14ac:dyDescent="0.25">
      <c r="A21689" s="1"/>
      <c r="B21689" s="2"/>
      <c r="BJ21689" s="3"/>
      <c r="BL21689" s="3"/>
      <c r="BN21689" s="3"/>
      <c r="BP21689" s="3"/>
    </row>
    <row r="21690" spans="1:68" x14ac:dyDescent="0.25">
      <c r="A21690" s="1"/>
      <c r="B21690" s="2"/>
      <c r="BJ21690" s="3"/>
      <c r="BL21690" s="3"/>
      <c r="BN21690" s="3"/>
      <c r="BP21690" s="3"/>
    </row>
    <row r="21691" spans="1:68" x14ac:dyDescent="0.25">
      <c r="A21691" s="1"/>
      <c r="B21691" s="2"/>
      <c r="BJ21691" s="3"/>
      <c r="BL21691" s="3"/>
      <c r="BN21691" s="3"/>
      <c r="BP21691" s="3"/>
    </row>
    <row r="21692" spans="1:68" x14ac:dyDescent="0.25">
      <c r="A21692" s="1"/>
      <c r="B21692" s="2"/>
      <c r="BJ21692" s="3"/>
      <c r="BL21692" s="3"/>
      <c r="BN21692" s="3"/>
      <c r="BP21692" s="3"/>
    </row>
    <row r="21693" spans="1:68" x14ac:dyDescent="0.25">
      <c r="A21693" s="1"/>
      <c r="B21693" s="2"/>
      <c r="BJ21693" s="3"/>
      <c r="BL21693" s="3"/>
      <c r="BN21693" s="3"/>
      <c r="BP21693" s="3"/>
    </row>
    <row r="21694" spans="1:68" x14ac:dyDescent="0.25">
      <c r="A21694" s="1"/>
      <c r="B21694" s="2"/>
      <c r="BJ21694" s="3"/>
      <c r="BL21694" s="3"/>
      <c r="BN21694" s="3"/>
      <c r="BP21694" s="3"/>
    </row>
    <row r="21695" spans="1:68" x14ac:dyDescent="0.25">
      <c r="A21695" s="1"/>
      <c r="B21695" s="2"/>
      <c r="BJ21695" s="3"/>
      <c r="BL21695" s="3"/>
      <c r="BN21695" s="3"/>
      <c r="BP21695" s="3"/>
    </row>
    <row r="21696" spans="1:68" x14ac:dyDescent="0.25">
      <c r="A21696" s="1"/>
      <c r="B21696" s="2"/>
      <c r="BJ21696" s="3"/>
      <c r="BL21696" s="3"/>
      <c r="BN21696" s="3"/>
      <c r="BP21696" s="3"/>
    </row>
    <row r="21697" spans="1:68" x14ac:dyDescent="0.25">
      <c r="A21697" s="1"/>
      <c r="B21697" s="2"/>
      <c r="BJ21697" s="3"/>
      <c r="BL21697" s="3"/>
      <c r="BN21697" s="3"/>
      <c r="BP21697" s="3"/>
    </row>
    <row r="21698" spans="1:68" x14ac:dyDescent="0.25">
      <c r="A21698" s="1"/>
      <c r="B21698" s="2"/>
      <c r="BJ21698" s="3"/>
      <c r="BL21698" s="3"/>
      <c r="BN21698" s="3"/>
      <c r="BP21698" s="3"/>
    </row>
    <row r="21699" spans="1:68" x14ac:dyDescent="0.25">
      <c r="A21699" s="1"/>
      <c r="B21699" s="2"/>
      <c r="BJ21699" s="3"/>
      <c r="BL21699" s="3"/>
      <c r="BN21699" s="3"/>
      <c r="BP21699" s="3"/>
    </row>
    <row r="21700" spans="1:68" x14ac:dyDescent="0.25">
      <c r="A21700" s="1"/>
      <c r="B21700" s="2"/>
      <c r="BJ21700" s="3"/>
      <c r="BL21700" s="3"/>
      <c r="BN21700" s="3"/>
      <c r="BP21700" s="3"/>
    </row>
    <row r="21701" spans="1:68" x14ac:dyDescent="0.25">
      <c r="A21701" s="1"/>
      <c r="B21701" s="2"/>
      <c r="BJ21701" s="3"/>
      <c r="BL21701" s="3"/>
      <c r="BN21701" s="3"/>
      <c r="BP21701" s="3"/>
    </row>
    <row r="21702" spans="1:68" x14ac:dyDescent="0.25">
      <c r="A21702" s="1"/>
      <c r="B21702" s="2"/>
      <c r="BJ21702" s="3"/>
      <c r="BL21702" s="3"/>
      <c r="BN21702" s="3"/>
      <c r="BP21702" s="3"/>
    </row>
    <row r="21703" spans="1:68" x14ac:dyDescent="0.25">
      <c r="A21703" s="1"/>
      <c r="B21703" s="2"/>
      <c r="BJ21703" s="3"/>
      <c r="BL21703" s="3"/>
      <c r="BN21703" s="3"/>
      <c r="BP21703" s="3"/>
    </row>
    <row r="21704" spans="1:68" x14ac:dyDescent="0.25">
      <c r="A21704" s="1"/>
      <c r="B21704" s="2"/>
      <c r="BJ21704" s="3"/>
      <c r="BL21704" s="3"/>
      <c r="BN21704" s="3"/>
      <c r="BP21704" s="3"/>
    </row>
    <row r="21705" spans="1:68" x14ac:dyDescent="0.25">
      <c r="A21705" s="1"/>
      <c r="B21705" s="2"/>
      <c r="BJ21705" s="3"/>
      <c r="BL21705" s="3"/>
      <c r="BN21705" s="3"/>
      <c r="BP21705" s="3"/>
    </row>
    <row r="21706" spans="1:68" x14ac:dyDescent="0.25">
      <c r="A21706" s="1"/>
      <c r="B21706" s="2"/>
      <c r="BJ21706" s="3"/>
      <c r="BL21706" s="3"/>
      <c r="BN21706" s="3"/>
      <c r="BP21706" s="3"/>
    </row>
    <row r="21707" spans="1:68" x14ac:dyDescent="0.25">
      <c r="A21707" s="1"/>
      <c r="B21707" s="2"/>
      <c r="BJ21707" s="3"/>
      <c r="BL21707" s="3"/>
      <c r="BN21707" s="3"/>
      <c r="BP21707" s="3"/>
    </row>
    <row r="21708" spans="1:68" x14ac:dyDescent="0.25">
      <c r="A21708" s="1"/>
      <c r="B21708" s="2"/>
      <c r="BJ21708" s="3"/>
      <c r="BL21708" s="3"/>
      <c r="BN21708" s="3"/>
      <c r="BP21708" s="3"/>
    </row>
    <row r="21709" spans="1:68" x14ac:dyDescent="0.25">
      <c r="A21709" s="1"/>
      <c r="B21709" s="2"/>
      <c r="BJ21709" s="3"/>
      <c r="BL21709" s="3"/>
      <c r="BN21709" s="3"/>
      <c r="BP21709" s="3"/>
    </row>
    <row r="21710" spans="1:68" x14ac:dyDescent="0.25">
      <c r="A21710" s="1"/>
      <c r="B21710" s="2"/>
      <c r="BJ21710" s="3"/>
      <c r="BL21710" s="3"/>
      <c r="BN21710" s="3"/>
      <c r="BP21710" s="3"/>
    </row>
    <row r="21711" spans="1:68" x14ac:dyDescent="0.25">
      <c r="A21711" s="1"/>
      <c r="B21711" s="2"/>
      <c r="BJ21711" s="3"/>
      <c r="BL21711" s="3"/>
      <c r="BN21711" s="3"/>
      <c r="BP21711" s="3"/>
    </row>
    <row r="21712" spans="1:68" x14ac:dyDescent="0.25">
      <c r="A21712" s="1"/>
      <c r="B21712" s="2"/>
      <c r="BJ21712" s="3"/>
      <c r="BL21712" s="3"/>
      <c r="BN21712" s="3"/>
      <c r="BP21712" s="3"/>
    </row>
    <row r="21713" spans="1:68" x14ac:dyDescent="0.25">
      <c r="A21713" s="1"/>
      <c r="B21713" s="2"/>
      <c r="BJ21713" s="3"/>
      <c r="BL21713" s="3"/>
      <c r="BN21713" s="3"/>
      <c r="BP21713" s="3"/>
    </row>
    <row r="21714" spans="1:68" x14ac:dyDescent="0.25">
      <c r="A21714" s="1"/>
      <c r="B21714" s="2"/>
      <c r="BJ21714" s="3"/>
      <c r="BL21714" s="3"/>
      <c r="BN21714" s="3"/>
      <c r="BP21714" s="3"/>
    </row>
    <row r="21715" spans="1:68" x14ac:dyDescent="0.25">
      <c r="A21715" s="1"/>
      <c r="B21715" s="2"/>
      <c r="BJ21715" s="3"/>
      <c r="BL21715" s="3"/>
      <c r="BN21715" s="3"/>
      <c r="BP21715" s="3"/>
    </row>
    <row r="21716" spans="1:68" x14ac:dyDescent="0.25">
      <c r="A21716" s="1"/>
      <c r="B21716" s="2"/>
      <c r="BJ21716" s="3"/>
      <c r="BL21716" s="3"/>
      <c r="BN21716" s="3"/>
      <c r="BP21716" s="3"/>
    </row>
    <row r="21717" spans="1:68" x14ac:dyDescent="0.25">
      <c r="A21717" s="1"/>
      <c r="B21717" s="2"/>
      <c r="BJ21717" s="3"/>
      <c r="BL21717" s="3"/>
      <c r="BN21717" s="3"/>
      <c r="BP21717" s="3"/>
    </row>
    <row r="21718" spans="1:68" x14ac:dyDescent="0.25">
      <c r="A21718" s="1"/>
      <c r="B21718" s="2"/>
      <c r="BJ21718" s="3"/>
      <c r="BL21718" s="3"/>
      <c r="BN21718" s="3"/>
      <c r="BP21718" s="3"/>
    </row>
    <row r="21719" spans="1:68" x14ac:dyDescent="0.25">
      <c r="A21719" s="1"/>
      <c r="B21719" s="2"/>
      <c r="BJ21719" s="3"/>
      <c r="BL21719" s="3"/>
      <c r="BN21719" s="3"/>
      <c r="BP21719" s="3"/>
    </row>
    <row r="21720" spans="1:68" x14ac:dyDescent="0.25">
      <c r="A21720" s="1"/>
      <c r="B21720" s="2"/>
      <c r="BJ21720" s="3"/>
      <c r="BL21720" s="3"/>
      <c r="BN21720" s="3"/>
      <c r="BP21720" s="3"/>
    </row>
    <row r="21721" spans="1:68" x14ac:dyDescent="0.25">
      <c r="A21721" s="1"/>
      <c r="B21721" s="2"/>
      <c r="BJ21721" s="3"/>
      <c r="BL21721" s="3"/>
      <c r="BN21721" s="3"/>
      <c r="BP21721" s="3"/>
    </row>
    <row r="21722" spans="1:68" x14ac:dyDescent="0.25">
      <c r="A21722" s="1"/>
      <c r="B21722" s="2"/>
      <c r="BJ21722" s="3"/>
      <c r="BL21722" s="3"/>
      <c r="BN21722" s="3"/>
      <c r="BP21722" s="3"/>
    </row>
    <row r="21723" spans="1:68" x14ac:dyDescent="0.25">
      <c r="A21723" s="1"/>
      <c r="B21723" s="2"/>
      <c r="BJ21723" s="3"/>
      <c r="BL21723" s="3"/>
      <c r="BN21723" s="3"/>
      <c r="BP21723" s="3"/>
    </row>
    <row r="21724" spans="1:68" x14ac:dyDescent="0.25">
      <c r="A21724" s="1"/>
      <c r="B21724" s="2"/>
      <c r="BJ21724" s="3"/>
      <c r="BL21724" s="3"/>
      <c r="BN21724" s="3"/>
      <c r="BP21724" s="3"/>
    </row>
    <row r="21725" spans="1:68" x14ac:dyDescent="0.25">
      <c r="A21725" s="1"/>
      <c r="B21725" s="2"/>
      <c r="BJ21725" s="3"/>
      <c r="BL21725" s="3"/>
      <c r="BN21725" s="3"/>
      <c r="BP21725" s="3"/>
    </row>
    <row r="21726" spans="1:68" x14ac:dyDescent="0.25">
      <c r="A21726" s="1"/>
      <c r="B21726" s="2"/>
      <c r="BJ21726" s="3"/>
      <c r="BL21726" s="3"/>
      <c r="BN21726" s="3"/>
      <c r="BP21726" s="3"/>
    </row>
    <row r="21727" spans="1:68" x14ac:dyDescent="0.25">
      <c r="A21727" s="1"/>
      <c r="B21727" s="2"/>
      <c r="BJ21727" s="3"/>
      <c r="BL21727" s="3"/>
      <c r="BN21727" s="3"/>
      <c r="BP21727" s="3"/>
    </row>
    <row r="21728" spans="1:68" x14ac:dyDescent="0.25">
      <c r="A21728" s="1"/>
      <c r="B21728" s="2"/>
      <c r="BJ21728" s="3"/>
      <c r="BL21728" s="3"/>
      <c r="BN21728" s="3"/>
      <c r="BP21728" s="3"/>
    </row>
    <row r="21729" spans="1:68" x14ac:dyDescent="0.25">
      <c r="A21729" s="1"/>
      <c r="B21729" s="2"/>
      <c r="BJ21729" s="3"/>
      <c r="BL21729" s="3"/>
      <c r="BN21729" s="3"/>
      <c r="BP21729" s="3"/>
    </row>
    <row r="21730" spans="1:68" x14ac:dyDescent="0.25">
      <c r="A21730" s="1"/>
      <c r="B21730" s="2"/>
      <c r="BJ21730" s="3"/>
      <c r="BL21730" s="3"/>
      <c r="BN21730" s="3"/>
      <c r="BP21730" s="3"/>
    </row>
    <row r="21731" spans="1:68" x14ac:dyDescent="0.25">
      <c r="A21731" s="1"/>
      <c r="B21731" s="2"/>
      <c r="BJ21731" s="3"/>
      <c r="BL21731" s="3"/>
      <c r="BN21731" s="3"/>
      <c r="BP21731" s="3"/>
    </row>
    <row r="21732" spans="1:68" x14ac:dyDescent="0.25">
      <c r="A21732" s="1"/>
      <c r="B21732" s="2"/>
      <c r="BJ21732" s="3"/>
      <c r="BL21732" s="3"/>
      <c r="BN21732" s="3"/>
      <c r="BP21732" s="3"/>
    </row>
    <row r="21733" spans="1:68" x14ac:dyDescent="0.25">
      <c r="A21733" s="1"/>
      <c r="B21733" s="2"/>
      <c r="BJ21733" s="3"/>
      <c r="BL21733" s="3"/>
      <c r="BN21733" s="3"/>
      <c r="BP21733" s="3"/>
    </row>
    <row r="21734" spans="1:68" x14ac:dyDescent="0.25">
      <c r="A21734" s="1"/>
      <c r="B21734" s="2"/>
      <c r="BJ21734" s="3"/>
      <c r="BL21734" s="3"/>
      <c r="BN21734" s="3"/>
      <c r="BP21734" s="3"/>
    </row>
    <row r="21735" spans="1:68" x14ac:dyDescent="0.25">
      <c r="A21735" s="1"/>
      <c r="B21735" s="2"/>
      <c r="BJ21735" s="3"/>
      <c r="BL21735" s="3"/>
      <c r="BN21735" s="3"/>
      <c r="BP21735" s="3"/>
    </row>
    <row r="21736" spans="1:68" x14ac:dyDescent="0.25">
      <c r="A21736" s="1"/>
      <c r="B21736" s="2"/>
      <c r="BJ21736" s="3"/>
      <c r="BL21736" s="3"/>
      <c r="BN21736" s="3"/>
      <c r="BP21736" s="3"/>
    </row>
    <row r="21737" spans="1:68" x14ac:dyDescent="0.25">
      <c r="A21737" s="1"/>
      <c r="B21737" s="2"/>
      <c r="BJ21737" s="3"/>
      <c r="BL21737" s="3"/>
      <c r="BN21737" s="3"/>
      <c r="BP21737" s="3"/>
    </row>
    <row r="21738" spans="1:68" x14ac:dyDescent="0.25">
      <c r="A21738" s="1"/>
      <c r="B21738" s="2"/>
      <c r="BJ21738" s="3"/>
      <c r="BL21738" s="3"/>
      <c r="BN21738" s="3"/>
      <c r="BP21738" s="3"/>
    </row>
    <row r="21739" spans="1:68" x14ac:dyDescent="0.25">
      <c r="A21739" s="1"/>
      <c r="B21739" s="2"/>
      <c r="BJ21739" s="3"/>
      <c r="BL21739" s="3"/>
      <c r="BN21739" s="3"/>
      <c r="BP21739" s="3"/>
    </row>
    <row r="21740" spans="1:68" x14ac:dyDescent="0.25">
      <c r="A21740" s="1"/>
      <c r="B21740" s="2"/>
      <c r="BJ21740" s="3"/>
      <c r="BL21740" s="3"/>
      <c r="BN21740" s="3"/>
      <c r="BP21740" s="3"/>
    </row>
    <row r="21741" spans="1:68" x14ac:dyDescent="0.25">
      <c r="A21741" s="1"/>
      <c r="B21741" s="2"/>
      <c r="BJ21741" s="3"/>
      <c r="BL21741" s="3"/>
      <c r="BN21741" s="3"/>
      <c r="BP21741" s="3"/>
    </row>
    <row r="21742" spans="1:68" x14ac:dyDescent="0.25">
      <c r="A21742" s="1"/>
      <c r="B21742" s="2"/>
      <c r="BJ21742" s="3"/>
      <c r="BL21742" s="3"/>
      <c r="BN21742" s="3"/>
      <c r="BP21742" s="3"/>
    </row>
    <row r="21743" spans="1:68" x14ac:dyDescent="0.25">
      <c r="A21743" s="1"/>
      <c r="B21743" s="2"/>
      <c r="BJ21743" s="3"/>
      <c r="BL21743" s="3"/>
      <c r="BN21743" s="3"/>
      <c r="BP21743" s="3"/>
    </row>
    <row r="21744" spans="1:68" x14ac:dyDescent="0.25">
      <c r="A21744" s="1"/>
      <c r="B21744" s="2"/>
      <c r="BJ21744" s="3"/>
      <c r="BL21744" s="3"/>
      <c r="BN21744" s="3"/>
      <c r="BP21744" s="3"/>
    </row>
    <row r="21745" spans="1:68" x14ac:dyDescent="0.25">
      <c r="A21745" s="1"/>
      <c r="B21745" s="2"/>
      <c r="BJ21745" s="3"/>
      <c r="BL21745" s="3"/>
      <c r="BN21745" s="3"/>
      <c r="BP21745" s="3"/>
    </row>
    <row r="21746" spans="1:68" x14ac:dyDescent="0.25">
      <c r="A21746" s="1"/>
      <c r="B21746" s="2"/>
      <c r="BJ21746" s="3"/>
      <c r="BL21746" s="3"/>
      <c r="BN21746" s="3"/>
      <c r="BP21746" s="3"/>
    </row>
    <row r="21747" spans="1:68" x14ac:dyDescent="0.25">
      <c r="A21747" s="1"/>
      <c r="B21747" s="2"/>
      <c r="BJ21747" s="3"/>
      <c r="BL21747" s="3"/>
      <c r="BN21747" s="3"/>
      <c r="BP21747" s="3"/>
    </row>
    <row r="21748" spans="1:68" x14ac:dyDescent="0.25">
      <c r="A21748" s="1"/>
      <c r="B21748" s="2"/>
      <c r="BJ21748" s="3"/>
      <c r="BL21748" s="3"/>
      <c r="BN21748" s="3"/>
      <c r="BP21748" s="3"/>
    </row>
    <row r="21749" spans="1:68" x14ac:dyDescent="0.25">
      <c r="A21749" s="1"/>
      <c r="B21749" s="2"/>
      <c r="BJ21749" s="3"/>
      <c r="BL21749" s="3"/>
      <c r="BN21749" s="3"/>
      <c r="BP21749" s="3"/>
    </row>
    <row r="21750" spans="1:68" x14ac:dyDescent="0.25">
      <c r="A21750" s="1"/>
      <c r="B21750" s="2"/>
      <c r="BJ21750" s="3"/>
      <c r="BL21750" s="3"/>
      <c r="BN21750" s="3"/>
      <c r="BP21750" s="3"/>
    </row>
    <row r="21751" spans="1:68" x14ac:dyDescent="0.25">
      <c r="A21751" s="1"/>
      <c r="B21751" s="2"/>
      <c r="BJ21751" s="3"/>
      <c r="BL21751" s="3"/>
      <c r="BN21751" s="3"/>
      <c r="BP21751" s="3"/>
    </row>
    <row r="21752" spans="1:68" x14ac:dyDescent="0.25">
      <c r="A21752" s="1"/>
      <c r="B21752" s="2"/>
      <c r="BJ21752" s="3"/>
      <c r="BL21752" s="3"/>
      <c r="BN21752" s="3"/>
      <c r="BP21752" s="3"/>
    </row>
    <row r="21753" spans="1:68" x14ac:dyDescent="0.25">
      <c r="A21753" s="1"/>
      <c r="B21753" s="2"/>
      <c r="BJ21753" s="3"/>
      <c r="BL21753" s="3"/>
      <c r="BN21753" s="3"/>
      <c r="BP21753" s="3"/>
    </row>
    <row r="21754" spans="1:68" x14ac:dyDescent="0.25">
      <c r="A21754" s="1"/>
      <c r="B21754" s="2"/>
      <c r="BJ21754" s="3"/>
      <c r="BL21754" s="3"/>
      <c r="BN21754" s="3"/>
      <c r="BP21754" s="3"/>
    </row>
    <row r="21755" spans="1:68" x14ac:dyDescent="0.25">
      <c r="A21755" s="1"/>
      <c r="B21755" s="2"/>
      <c r="BJ21755" s="3"/>
      <c r="BL21755" s="3"/>
      <c r="BN21755" s="3"/>
      <c r="BP21755" s="3"/>
    </row>
    <row r="21756" spans="1:68" x14ac:dyDescent="0.25">
      <c r="A21756" s="1"/>
      <c r="B21756" s="2"/>
      <c r="BJ21756" s="3"/>
      <c r="BL21756" s="3"/>
      <c r="BN21756" s="3"/>
      <c r="BP21756" s="3"/>
    </row>
    <row r="21757" spans="1:68" x14ac:dyDescent="0.25">
      <c r="A21757" s="1"/>
      <c r="B21757" s="2"/>
      <c r="BJ21757" s="3"/>
      <c r="BL21757" s="3"/>
      <c r="BN21757" s="3"/>
      <c r="BP21757" s="3"/>
    </row>
    <row r="21758" spans="1:68" x14ac:dyDescent="0.25">
      <c r="A21758" s="1"/>
      <c r="B21758" s="2"/>
      <c r="BJ21758" s="3"/>
      <c r="BL21758" s="3"/>
      <c r="BN21758" s="3"/>
      <c r="BP21758" s="3"/>
    </row>
    <row r="21759" spans="1:68" x14ac:dyDescent="0.25">
      <c r="A21759" s="1"/>
      <c r="B21759" s="2"/>
      <c r="BJ21759" s="3"/>
      <c r="BL21759" s="3"/>
      <c r="BN21759" s="3"/>
      <c r="BP21759" s="3"/>
    </row>
    <row r="21760" spans="1:68" x14ac:dyDescent="0.25">
      <c r="A21760" s="1"/>
      <c r="B21760" s="2"/>
      <c r="BJ21760" s="3"/>
      <c r="BL21760" s="3"/>
      <c r="BN21760" s="3"/>
      <c r="BP21760" s="3"/>
    </row>
    <row r="21761" spans="1:68" x14ac:dyDescent="0.25">
      <c r="A21761" s="1"/>
      <c r="B21761" s="2"/>
      <c r="BJ21761" s="3"/>
      <c r="BL21761" s="3"/>
      <c r="BN21761" s="3"/>
      <c r="BP21761" s="3"/>
    </row>
    <row r="21762" spans="1:68" x14ac:dyDescent="0.25">
      <c r="A21762" s="1"/>
      <c r="B21762" s="2"/>
      <c r="BJ21762" s="3"/>
      <c r="BL21762" s="3"/>
      <c r="BN21762" s="3"/>
      <c r="BP21762" s="3"/>
    </row>
    <row r="21763" spans="1:68" x14ac:dyDescent="0.25">
      <c r="A21763" s="1"/>
      <c r="B21763" s="2"/>
      <c r="BJ21763" s="3"/>
      <c r="BL21763" s="3"/>
      <c r="BN21763" s="3"/>
      <c r="BP21763" s="3"/>
    </row>
    <row r="21764" spans="1:68" x14ac:dyDescent="0.25">
      <c r="A21764" s="1"/>
      <c r="B21764" s="2"/>
      <c r="BJ21764" s="3"/>
      <c r="BL21764" s="3"/>
      <c r="BN21764" s="3"/>
      <c r="BP21764" s="3"/>
    </row>
    <row r="21765" spans="1:68" x14ac:dyDescent="0.25">
      <c r="A21765" s="1"/>
      <c r="B21765" s="2"/>
      <c r="BJ21765" s="3"/>
      <c r="BL21765" s="3"/>
      <c r="BN21765" s="3"/>
      <c r="BP21765" s="3"/>
    </row>
    <row r="21766" spans="1:68" x14ac:dyDescent="0.25">
      <c r="A21766" s="1"/>
      <c r="B21766" s="2"/>
      <c r="BJ21766" s="3"/>
      <c r="BL21766" s="3"/>
      <c r="BN21766" s="3"/>
      <c r="BP21766" s="3"/>
    </row>
    <row r="21767" spans="1:68" x14ac:dyDescent="0.25">
      <c r="A21767" s="1"/>
      <c r="B21767" s="2"/>
      <c r="BJ21767" s="3"/>
      <c r="BL21767" s="3"/>
      <c r="BN21767" s="3"/>
      <c r="BP21767" s="3"/>
    </row>
    <row r="21768" spans="1:68" x14ac:dyDescent="0.25">
      <c r="A21768" s="1"/>
      <c r="B21768" s="2"/>
      <c r="BJ21768" s="3"/>
      <c r="BL21768" s="3"/>
      <c r="BN21768" s="3"/>
      <c r="BP21768" s="3"/>
    </row>
    <row r="21769" spans="1:68" x14ac:dyDescent="0.25">
      <c r="A21769" s="1"/>
      <c r="B21769" s="2"/>
      <c r="BJ21769" s="3"/>
      <c r="BL21769" s="3"/>
      <c r="BN21769" s="3"/>
      <c r="BP21769" s="3"/>
    </row>
    <row r="21770" spans="1:68" x14ac:dyDescent="0.25">
      <c r="A21770" s="1"/>
      <c r="B21770" s="2"/>
      <c r="BJ21770" s="3"/>
      <c r="BL21770" s="3"/>
      <c r="BN21770" s="3"/>
      <c r="BP21770" s="3"/>
    </row>
    <row r="21771" spans="1:68" x14ac:dyDescent="0.25">
      <c r="A21771" s="1"/>
      <c r="B21771" s="2"/>
      <c r="BJ21771" s="3"/>
      <c r="BL21771" s="3"/>
      <c r="BN21771" s="3"/>
      <c r="BP21771" s="3"/>
    </row>
    <row r="21772" spans="1:68" x14ac:dyDescent="0.25">
      <c r="A21772" s="1"/>
      <c r="B21772" s="2"/>
      <c r="BJ21772" s="3"/>
      <c r="BL21772" s="3"/>
      <c r="BN21772" s="3"/>
      <c r="BP21772" s="3"/>
    </row>
    <row r="21773" spans="1:68" x14ac:dyDescent="0.25">
      <c r="A21773" s="1"/>
      <c r="B21773" s="2"/>
      <c r="BJ21773" s="3"/>
      <c r="BL21773" s="3"/>
      <c r="BN21773" s="3"/>
      <c r="BP21773" s="3"/>
    </row>
    <row r="21774" spans="1:68" x14ac:dyDescent="0.25">
      <c r="A21774" s="1"/>
      <c r="B21774" s="2"/>
      <c r="BJ21774" s="3"/>
      <c r="BL21774" s="3"/>
      <c r="BN21774" s="3"/>
      <c r="BP21774" s="3"/>
    </row>
    <row r="21775" spans="1:68" x14ac:dyDescent="0.25">
      <c r="A21775" s="1"/>
      <c r="B21775" s="2"/>
      <c r="BJ21775" s="3"/>
      <c r="BL21775" s="3"/>
      <c r="BN21775" s="3"/>
      <c r="BP21775" s="3"/>
    </row>
    <row r="21776" spans="1:68" x14ac:dyDescent="0.25">
      <c r="A21776" s="1"/>
      <c r="B21776" s="2"/>
      <c r="BJ21776" s="3"/>
      <c r="BL21776" s="3"/>
      <c r="BN21776" s="3"/>
      <c r="BP21776" s="3"/>
    </row>
    <row r="21777" spans="1:68" x14ac:dyDescent="0.25">
      <c r="A21777" s="1"/>
      <c r="B21777" s="2"/>
      <c r="BJ21777" s="3"/>
      <c r="BL21777" s="3"/>
      <c r="BN21777" s="3"/>
      <c r="BP21777" s="3"/>
    </row>
    <row r="21778" spans="1:68" x14ac:dyDescent="0.25">
      <c r="A21778" s="1"/>
      <c r="B21778" s="2"/>
      <c r="BJ21778" s="3"/>
      <c r="BL21778" s="3"/>
      <c r="BN21778" s="3"/>
      <c r="BP21778" s="3"/>
    </row>
    <row r="21779" spans="1:68" x14ac:dyDescent="0.25">
      <c r="A21779" s="1"/>
      <c r="B21779" s="2"/>
      <c r="BJ21779" s="3"/>
      <c r="BL21779" s="3"/>
      <c r="BN21779" s="3"/>
      <c r="BP21779" s="3"/>
    </row>
    <row r="21780" spans="1:68" x14ac:dyDescent="0.25">
      <c r="A21780" s="1"/>
      <c r="B21780" s="2"/>
      <c r="BJ21780" s="3"/>
      <c r="BL21780" s="3"/>
      <c r="BN21780" s="3"/>
      <c r="BP21780" s="3"/>
    </row>
    <row r="21781" spans="1:68" x14ac:dyDescent="0.25">
      <c r="A21781" s="1"/>
      <c r="B21781" s="2"/>
      <c r="BJ21781" s="3"/>
      <c r="BL21781" s="3"/>
      <c r="BN21781" s="3"/>
      <c r="BP21781" s="3"/>
    </row>
    <row r="21782" spans="1:68" x14ac:dyDescent="0.25">
      <c r="A21782" s="1"/>
      <c r="B21782" s="2"/>
      <c r="BJ21782" s="3"/>
      <c r="BL21782" s="3"/>
      <c r="BN21782" s="3"/>
      <c r="BP21782" s="3"/>
    </row>
    <row r="21783" spans="1:68" x14ac:dyDescent="0.25">
      <c r="A21783" s="1"/>
      <c r="B21783" s="2"/>
      <c r="BJ21783" s="3"/>
      <c r="BL21783" s="3"/>
      <c r="BN21783" s="3"/>
      <c r="BP21783" s="3"/>
    </row>
    <row r="21784" spans="1:68" x14ac:dyDescent="0.25">
      <c r="A21784" s="1"/>
      <c r="B21784" s="2"/>
      <c r="BJ21784" s="3"/>
      <c r="BL21784" s="3"/>
      <c r="BN21784" s="3"/>
      <c r="BP21784" s="3"/>
    </row>
    <row r="21785" spans="1:68" x14ac:dyDescent="0.25">
      <c r="A21785" s="1"/>
      <c r="B21785" s="2"/>
      <c r="BJ21785" s="3"/>
      <c r="BL21785" s="3"/>
      <c r="BN21785" s="3"/>
      <c r="BP21785" s="3"/>
    </row>
    <row r="21786" spans="1:68" x14ac:dyDescent="0.25">
      <c r="A21786" s="1"/>
      <c r="B21786" s="2"/>
      <c r="BJ21786" s="3"/>
      <c r="BL21786" s="3"/>
      <c r="BN21786" s="3"/>
      <c r="BP21786" s="3"/>
    </row>
    <row r="21787" spans="1:68" x14ac:dyDescent="0.25">
      <c r="A21787" s="1"/>
      <c r="B21787" s="2"/>
      <c r="BJ21787" s="3"/>
      <c r="BL21787" s="3"/>
      <c r="BN21787" s="3"/>
      <c r="BP21787" s="3"/>
    </row>
    <row r="21788" spans="1:68" x14ac:dyDescent="0.25">
      <c r="A21788" s="1"/>
      <c r="B21788" s="2"/>
      <c r="BJ21788" s="3"/>
      <c r="BL21788" s="3"/>
      <c r="BN21788" s="3"/>
      <c r="BP21788" s="3"/>
    </row>
    <row r="21789" spans="1:68" x14ac:dyDescent="0.25">
      <c r="A21789" s="1"/>
      <c r="B21789" s="2"/>
      <c r="BJ21789" s="3"/>
      <c r="BL21789" s="3"/>
      <c r="BN21789" s="3"/>
      <c r="BP21789" s="3"/>
    </row>
    <row r="21790" spans="1:68" x14ac:dyDescent="0.25">
      <c r="A21790" s="1"/>
      <c r="B21790" s="2"/>
      <c r="BJ21790" s="3"/>
      <c r="BL21790" s="3"/>
      <c r="BN21790" s="3"/>
      <c r="BP21790" s="3"/>
    </row>
    <row r="21791" spans="1:68" x14ac:dyDescent="0.25">
      <c r="A21791" s="1"/>
      <c r="B21791" s="2"/>
      <c r="BJ21791" s="3"/>
      <c r="BL21791" s="3"/>
      <c r="BN21791" s="3"/>
      <c r="BP21791" s="3"/>
    </row>
    <row r="21792" spans="1:68" x14ac:dyDescent="0.25">
      <c r="A21792" s="1"/>
      <c r="B21792" s="2"/>
      <c r="BJ21792" s="3"/>
      <c r="BL21792" s="3"/>
      <c r="BN21792" s="3"/>
      <c r="BP21792" s="3"/>
    </row>
    <row r="21793" spans="1:68" x14ac:dyDescent="0.25">
      <c r="A21793" s="1"/>
      <c r="B21793" s="2"/>
      <c r="BJ21793" s="3"/>
      <c r="BL21793" s="3"/>
      <c r="BN21793" s="3"/>
      <c r="BP21793" s="3"/>
    </row>
    <row r="21794" spans="1:68" x14ac:dyDescent="0.25">
      <c r="A21794" s="1"/>
      <c r="B21794" s="2"/>
      <c r="BJ21794" s="3"/>
      <c r="BL21794" s="3"/>
      <c r="BN21794" s="3"/>
      <c r="BP21794" s="3"/>
    </row>
    <row r="21795" spans="1:68" x14ac:dyDescent="0.25">
      <c r="A21795" s="1"/>
      <c r="B21795" s="2"/>
      <c r="BJ21795" s="3"/>
      <c r="BL21795" s="3"/>
      <c r="BN21795" s="3"/>
      <c r="BP21795" s="3"/>
    </row>
    <row r="21796" spans="1:68" x14ac:dyDescent="0.25">
      <c r="A21796" s="1"/>
      <c r="B21796" s="2"/>
      <c r="BJ21796" s="3"/>
      <c r="BL21796" s="3"/>
      <c r="BN21796" s="3"/>
      <c r="BP21796" s="3"/>
    </row>
    <row r="21797" spans="1:68" x14ac:dyDescent="0.25">
      <c r="A21797" s="1"/>
      <c r="B21797" s="2"/>
      <c r="BJ21797" s="3"/>
      <c r="BL21797" s="3"/>
      <c r="BN21797" s="3"/>
      <c r="BP21797" s="3"/>
    </row>
    <row r="21798" spans="1:68" x14ac:dyDescent="0.25">
      <c r="A21798" s="1"/>
      <c r="B21798" s="2"/>
      <c r="BJ21798" s="3"/>
      <c r="BL21798" s="3"/>
      <c r="BN21798" s="3"/>
      <c r="BP21798" s="3"/>
    </row>
    <row r="21799" spans="1:68" x14ac:dyDescent="0.25">
      <c r="A21799" s="1"/>
      <c r="B21799" s="2"/>
      <c r="BJ21799" s="3"/>
      <c r="BL21799" s="3"/>
      <c r="BN21799" s="3"/>
      <c r="BP21799" s="3"/>
    </row>
    <row r="21800" spans="1:68" x14ac:dyDescent="0.25">
      <c r="A21800" s="1"/>
      <c r="B21800" s="2"/>
      <c r="BJ21800" s="3"/>
      <c r="BL21800" s="3"/>
      <c r="BN21800" s="3"/>
      <c r="BP21800" s="3"/>
    </row>
    <row r="21801" spans="1:68" x14ac:dyDescent="0.25">
      <c r="A21801" s="1"/>
      <c r="B21801" s="2"/>
      <c r="BJ21801" s="3"/>
      <c r="BL21801" s="3"/>
      <c r="BN21801" s="3"/>
      <c r="BP21801" s="3"/>
    </row>
    <row r="21802" spans="1:68" x14ac:dyDescent="0.25">
      <c r="A21802" s="1"/>
      <c r="B21802" s="2"/>
      <c r="BJ21802" s="3"/>
      <c r="BL21802" s="3"/>
      <c r="BN21802" s="3"/>
      <c r="BP21802" s="3"/>
    </row>
    <row r="21803" spans="1:68" x14ac:dyDescent="0.25">
      <c r="A21803" s="1"/>
      <c r="B21803" s="2"/>
      <c r="BJ21803" s="3"/>
      <c r="BL21803" s="3"/>
      <c r="BN21803" s="3"/>
      <c r="BP21803" s="3"/>
    </row>
    <row r="21804" spans="1:68" x14ac:dyDescent="0.25">
      <c r="A21804" s="1"/>
      <c r="B21804" s="2"/>
      <c r="BJ21804" s="3"/>
      <c r="BL21804" s="3"/>
      <c r="BN21804" s="3"/>
      <c r="BP21804" s="3"/>
    </row>
    <row r="21805" spans="1:68" x14ac:dyDescent="0.25">
      <c r="A21805" s="1"/>
      <c r="B21805" s="2"/>
      <c r="BJ21805" s="3"/>
      <c r="BL21805" s="3"/>
      <c r="BN21805" s="3"/>
      <c r="BP21805" s="3"/>
    </row>
    <row r="21806" spans="1:68" x14ac:dyDescent="0.25">
      <c r="A21806" s="1"/>
      <c r="B21806" s="2"/>
      <c r="BJ21806" s="3"/>
      <c r="BL21806" s="3"/>
      <c r="BN21806" s="3"/>
      <c r="BP21806" s="3"/>
    </row>
    <row r="21807" spans="1:68" x14ac:dyDescent="0.25">
      <c r="A21807" s="1"/>
      <c r="B21807" s="2"/>
      <c r="BJ21807" s="3"/>
      <c r="BL21807" s="3"/>
      <c r="BN21807" s="3"/>
      <c r="BP21807" s="3"/>
    </row>
    <row r="21808" spans="1:68" x14ac:dyDescent="0.25">
      <c r="A21808" s="1"/>
      <c r="B21808" s="2"/>
      <c r="BJ21808" s="3"/>
      <c r="BL21808" s="3"/>
      <c r="BN21808" s="3"/>
      <c r="BP21808" s="3"/>
    </row>
    <row r="21809" spans="1:68" x14ac:dyDescent="0.25">
      <c r="A21809" s="1"/>
      <c r="B21809" s="2"/>
      <c r="BJ21809" s="3"/>
      <c r="BL21809" s="3"/>
      <c r="BN21809" s="3"/>
      <c r="BP21809" s="3"/>
    </row>
    <row r="21810" spans="1:68" x14ac:dyDescent="0.25">
      <c r="A21810" s="1"/>
      <c r="B21810" s="2"/>
      <c r="BJ21810" s="3"/>
      <c r="BL21810" s="3"/>
      <c r="BN21810" s="3"/>
      <c r="BP21810" s="3"/>
    </row>
    <row r="21811" spans="1:68" x14ac:dyDescent="0.25">
      <c r="A21811" s="1"/>
      <c r="B21811" s="2"/>
      <c r="BJ21811" s="3"/>
      <c r="BL21811" s="3"/>
      <c r="BN21811" s="3"/>
      <c r="BP21811" s="3"/>
    </row>
    <row r="21812" spans="1:68" x14ac:dyDescent="0.25">
      <c r="A21812" s="1"/>
      <c r="B21812" s="2"/>
      <c r="BJ21812" s="3"/>
      <c r="BL21812" s="3"/>
      <c r="BN21812" s="3"/>
      <c r="BP21812" s="3"/>
    </row>
    <row r="21813" spans="1:68" x14ac:dyDescent="0.25">
      <c r="A21813" s="1"/>
      <c r="B21813" s="2"/>
      <c r="BJ21813" s="3"/>
      <c r="BL21813" s="3"/>
      <c r="BN21813" s="3"/>
      <c r="BP21813" s="3"/>
    </row>
    <row r="21814" spans="1:68" x14ac:dyDescent="0.25">
      <c r="A21814" s="1"/>
      <c r="B21814" s="2"/>
      <c r="BJ21814" s="3"/>
      <c r="BL21814" s="3"/>
      <c r="BN21814" s="3"/>
      <c r="BP21814" s="3"/>
    </row>
    <row r="21815" spans="1:68" x14ac:dyDescent="0.25">
      <c r="A21815" s="1"/>
      <c r="B21815" s="2"/>
      <c r="BJ21815" s="3"/>
      <c r="BL21815" s="3"/>
      <c r="BN21815" s="3"/>
      <c r="BP21815" s="3"/>
    </row>
    <row r="21816" spans="1:68" x14ac:dyDescent="0.25">
      <c r="A21816" s="1"/>
      <c r="B21816" s="2"/>
      <c r="BJ21816" s="3"/>
      <c r="BL21816" s="3"/>
      <c r="BN21816" s="3"/>
      <c r="BP21816" s="3"/>
    </row>
    <row r="21817" spans="1:68" x14ac:dyDescent="0.25">
      <c r="A21817" s="1"/>
      <c r="B21817" s="2"/>
      <c r="BJ21817" s="3"/>
      <c r="BL21817" s="3"/>
      <c r="BN21817" s="3"/>
      <c r="BP21817" s="3"/>
    </row>
    <row r="21818" spans="1:68" x14ac:dyDescent="0.25">
      <c r="A21818" s="1"/>
      <c r="B21818" s="2"/>
      <c r="BJ21818" s="3"/>
      <c r="BL21818" s="3"/>
      <c r="BN21818" s="3"/>
      <c r="BP21818" s="3"/>
    </row>
    <row r="21819" spans="1:68" x14ac:dyDescent="0.25">
      <c r="A21819" s="1"/>
      <c r="B21819" s="2"/>
      <c r="BJ21819" s="3"/>
      <c r="BL21819" s="3"/>
      <c r="BN21819" s="3"/>
      <c r="BP21819" s="3"/>
    </row>
    <row r="21820" spans="1:68" x14ac:dyDescent="0.25">
      <c r="A21820" s="1"/>
      <c r="B21820" s="2"/>
      <c r="BJ21820" s="3"/>
      <c r="BL21820" s="3"/>
      <c r="BN21820" s="3"/>
      <c r="BP21820" s="3"/>
    </row>
    <row r="21821" spans="1:68" x14ac:dyDescent="0.25">
      <c r="A21821" s="1"/>
      <c r="B21821" s="2"/>
      <c r="BJ21821" s="3"/>
      <c r="BL21821" s="3"/>
      <c r="BN21821" s="3"/>
      <c r="BP21821" s="3"/>
    </row>
    <row r="21822" spans="1:68" x14ac:dyDescent="0.25">
      <c r="A21822" s="1"/>
      <c r="B21822" s="2"/>
      <c r="BJ21822" s="3"/>
      <c r="BL21822" s="3"/>
      <c r="BN21822" s="3"/>
      <c r="BP21822" s="3"/>
    </row>
    <row r="21823" spans="1:68" x14ac:dyDescent="0.25">
      <c r="A21823" s="1"/>
      <c r="B21823" s="2"/>
      <c r="BJ21823" s="3"/>
      <c r="BL21823" s="3"/>
      <c r="BN21823" s="3"/>
      <c r="BP21823" s="3"/>
    </row>
    <row r="21824" spans="1:68" x14ac:dyDescent="0.25">
      <c r="A21824" s="1"/>
      <c r="B21824" s="2"/>
      <c r="BJ21824" s="3"/>
      <c r="BL21824" s="3"/>
      <c r="BN21824" s="3"/>
      <c r="BP21824" s="3"/>
    </row>
    <row r="21825" spans="1:68" x14ac:dyDescent="0.25">
      <c r="A21825" s="1"/>
      <c r="B21825" s="2"/>
      <c r="BJ21825" s="3"/>
      <c r="BL21825" s="3"/>
      <c r="BN21825" s="3"/>
      <c r="BP21825" s="3"/>
    </row>
    <row r="21826" spans="1:68" x14ac:dyDescent="0.25">
      <c r="A21826" s="1"/>
      <c r="B21826" s="2"/>
      <c r="BJ21826" s="3"/>
      <c r="BL21826" s="3"/>
      <c r="BN21826" s="3"/>
      <c r="BP21826" s="3"/>
    </row>
    <row r="21827" spans="1:68" x14ac:dyDescent="0.25">
      <c r="A21827" s="1"/>
      <c r="B21827" s="2"/>
      <c r="BJ21827" s="3"/>
      <c r="BL21827" s="3"/>
      <c r="BN21827" s="3"/>
      <c r="BP21827" s="3"/>
    </row>
    <row r="21828" spans="1:68" x14ac:dyDescent="0.25">
      <c r="A21828" s="1"/>
      <c r="B21828" s="2"/>
      <c r="BJ21828" s="3"/>
      <c r="BL21828" s="3"/>
      <c r="BN21828" s="3"/>
      <c r="BP21828" s="3"/>
    </row>
    <row r="21829" spans="1:68" x14ac:dyDescent="0.25">
      <c r="A21829" s="1"/>
      <c r="B21829" s="2"/>
      <c r="BJ21829" s="3"/>
      <c r="BL21829" s="3"/>
      <c r="BN21829" s="3"/>
      <c r="BP21829" s="3"/>
    </row>
    <row r="21830" spans="1:68" x14ac:dyDescent="0.25">
      <c r="A21830" s="1"/>
      <c r="B21830" s="2"/>
      <c r="BJ21830" s="3"/>
      <c r="BL21830" s="3"/>
      <c r="BN21830" s="3"/>
      <c r="BP21830" s="3"/>
    </row>
    <row r="21831" spans="1:68" x14ac:dyDescent="0.25">
      <c r="A21831" s="1"/>
      <c r="B21831" s="2"/>
      <c r="BJ21831" s="3"/>
      <c r="BL21831" s="3"/>
      <c r="BN21831" s="3"/>
      <c r="BP21831" s="3"/>
    </row>
    <row r="21832" spans="1:68" x14ac:dyDescent="0.25">
      <c r="A21832" s="1"/>
      <c r="B21832" s="2"/>
      <c r="BJ21832" s="3"/>
      <c r="BL21832" s="3"/>
      <c r="BN21832" s="3"/>
      <c r="BP21832" s="3"/>
    </row>
    <row r="21833" spans="1:68" x14ac:dyDescent="0.25">
      <c r="A21833" s="1"/>
      <c r="B21833" s="2"/>
      <c r="BJ21833" s="3"/>
      <c r="BL21833" s="3"/>
      <c r="BN21833" s="3"/>
      <c r="BP21833" s="3"/>
    </row>
    <row r="21834" spans="1:68" x14ac:dyDescent="0.25">
      <c r="A21834" s="1"/>
      <c r="B21834" s="2"/>
      <c r="BJ21834" s="3"/>
      <c r="BL21834" s="3"/>
      <c r="BN21834" s="3"/>
      <c r="BP21834" s="3"/>
    </row>
    <row r="21835" spans="1:68" x14ac:dyDescent="0.25">
      <c r="A21835" s="1"/>
      <c r="B21835" s="2"/>
      <c r="BJ21835" s="3"/>
      <c r="BL21835" s="3"/>
      <c r="BN21835" s="3"/>
      <c r="BP21835" s="3"/>
    </row>
    <row r="21836" spans="1:68" x14ac:dyDescent="0.25">
      <c r="A21836" s="1"/>
      <c r="B21836" s="2"/>
      <c r="BJ21836" s="3"/>
      <c r="BL21836" s="3"/>
      <c r="BN21836" s="3"/>
      <c r="BP21836" s="3"/>
    </row>
    <row r="21837" spans="1:68" x14ac:dyDescent="0.25">
      <c r="A21837" s="1"/>
      <c r="B21837" s="2"/>
      <c r="BJ21837" s="3"/>
      <c r="BL21837" s="3"/>
      <c r="BN21837" s="3"/>
      <c r="BP21837" s="3"/>
    </row>
    <row r="21838" spans="1:68" x14ac:dyDescent="0.25">
      <c r="A21838" s="1"/>
      <c r="B21838" s="2"/>
      <c r="BJ21838" s="3"/>
      <c r="BL21838" s="3"/>
      <c r="BN21838" s="3"/>
      <c r="BP21838" s="3"/>
    </row>
    <row r="21839" spans="1:68" x14ac:dyDescent="0.25">
      <c r="A21839" s="1"/>
      <c r="B21839" s="2"/>
      <c r="BJ21839" s="3"/>
      <c r="BL21839" s="3"/>
      <c r="BN21839" s="3"/>
      <c r="BP21839" s="3"/>
    </row>
    <row r="21840" spans="1:68" x14ac:dyDescent="0.25">
      <c r="A21840" s="1"/>
      <c r="B21840" s="2"/>
      <c r="BJ21840" s="3"/>
      <c r="BL21840" s="3"/>
      <c r="BN21840" s="3"/>
      <c r="BP21840" s="3"/>
    </row>
    <row r="21841" spans="1:68" x14ac:dyDescent="0.25">
      <c r="A21841" s="1"/>
      <c r="B21841" s="2"/>
      <c r="BJ21841" s="3"/>
      <c r="BL21841" s="3"/>
      <c r="BN21841" s="3"/>
      <c r="BP21841" s="3"/>
    </row>
    <row r="21842" spans="1:68" x14ac:dyDescent="0.25">
      <c r="A21842" s="1"/>
      <c r="B21842" s="2"/>
      <c r="BJ21842" s="3"/>
      <c r="BL21842" s="3"/>
      <c r="BN21842" s="3"/>
      <c r="BP21842" s="3"/>
    </row>
    <row r="21843" spans="1:68" x14ac:dyDescent="0.25">
      <c r="A21843" s="1"/>
      <c r="B21843" s="2"/>
      <c r="BJ21843" s="3"/>
      <c r="BL21843" s="3"/>
      <c r="BN21843" s="3"/>
      <c r="BP21843" s="3"/>
    </row>
    <row r="21844" spans="1:68" x14ac:dyDescent="0.25">
      <c r="A21844" s="1"/>
      <c r="B21844" s="2"/>
      <c r="BJ21844" s="3"/>
      <c r="BL21844" s="3"/>
      <c r="BN21844" s="3"/>
      <c r="BP21844" s="3"/>
    </row>
    <row r="21845" spans="1:68" x14ac:dyDescent="0.25">
      <c r="A21845" s="1"/>
      <c r="B21845" s="2"/>
      <c r="BJ21845" s="3"/>
      <c r="BL21845" s="3"/>
      <c r="BN21845" s="3"/>
      <c r="BP21845" s="3"/>
    </row>
    <row r="21846" spans="1:68" x14ac:dyDescent="0.25">
      <c r="A21846" s="1"/>
      <c r="B21846" s="2"/>
      <c r="BJ21846" s="3"/>
      <c r="BL21846" s="3"/>
      <c r="BN21846" s="3"/>
      <c r="BP21846" s="3"/>
    </row>
    <row r="21847" spans="1:68" x14ac:dyDescent="0.25">
      <c r="A21847" s="1"/>
      <c r="B21847" s="2"/>
      <c r="BJ21847" s="3"/>
      <c r="BL21847" s="3"/>
      <c r="BN21847" s="3"/>
      <c r="BP21847" s="3"/>
    </row>
    <row r="21848" spans="1:68" x14ac:dyDescent="0.25">
      <c r="A21848" s="1"/>
      <c r="B21848" s="2"/>
      <c r="BJ21848" s="3"/>
      <c r="BL21848" s="3"/>
      <c r="BN21848" s="3"/>
      <c r="BP21848" s="3"/>
    </row>
    <row r="21849" spans="1:68" x14ac:dyDescent="0.25">
      <c r="A21849" s="1"/>
      <c r="B21849" s="2"/>
      <c r="BJ21849" s="3"/>
      <c r="BL21849" s="3"/>
      <c r="BN21849" s="3"/>
      <c r="BP21849" s="3"/>
    </row>
    <row r="21850" spans="1:68" x14ac:dyDescent="0.25">
      <c r="A21850" s="1"/>
      <c r="B21850" s="2"/>
      <c r="BJ21850" s="3"/>
      <c r="BL21850" s="3"/>
      <c r="BN21850" s="3"/>
      <c r="BP21850" s="3"/>
    </row>
    <row r="21851" spans="1:68" x14ac:dyDescent="0.25">
      <c r="A21851" s="1"/>
      <c r="B21851" s="2"/>
      <c r="BJ21851" s="3"/>
      <c r="BL21851" s="3"/>
      <c r="BN21851" s="3"/>
      <c r="BP21851" s="3"/>
    </row>
    <row r="21852" spans="1:68" x14ac:dyDescent="0.25">
      <c r="A21852" s="1"/>
      <c r="B21852" s="2"/>
      <c r="BJ21852" s="3"/>
      <c r="BL21852" s="3"/>
      <c r="BN21852" s="3"/>
      <c r="BP21852" s="3"/>
    </row>
    <row r="21853" spans="1:68" x14ac:dyDescent="0.25">
      <c r="A21853" s="1"/>
      <c r="B21853" s="2"/>
      <c r="BJ21853" s="3"/>
      <c r="BL21853" s="3"/>
      <c r="BN21853" s="3"/>
      <c r="BP21853" s="3"/>
    </row>
    <row r="21854" spans="1:68" x14ac:dyDescent="0.25">
      <c r="A21854" s="1"/>
      <c r="B21854" s="2"/>
      <c r="BJ21854" s="3"/>
      <c r="BL21854" s="3"/>
      <c r="BN21854" s="3"/>
      <c r="BP21854" s="3"/>
    </row>
    <row r="21855" spans="1:68" x14ac:dyDescent="0.25">
      <c r="A21855" s="1"/>
      <c r="B21855" s="2"/>
      <c r="BJ21855" s="3"/>
      <c r="BL21855" s="3"/>
      <c r="BN21855" s="3"/>
      <c r="BP21855" s="3"/>
    </row>
    <row r="21856" spans="1:68" x14ac:dyDescent="0.25">
      <c r="A21856" s="1"/>
      <c r="B21856" s="2"/>
      <c r="BJ21856" s="3"/>
      <c r="BL21856" s="3"/>
      <c r="BN21856" s="3"/>
      <c r="BP21856" s="3"/>
    </row>
    <row r="21857" spans="1:68" x14ac:dyDescent="0.25">
      <c r="A21857" s="1"/>
      <c r="B21857" s="2"/>
      <c r="BJ21857" s="3"/>
      <c r="BL21857" s="3"/>
      <c r="BN21857" s="3"/>
      <c r="BP21857" s="3"/>
    </row>
    <row r="21858" spans="1:68" x14ac:dyDescent="0.25">
      <c r="A21858" s="1"/>
      <c r="B21858" s="2"/>
      <c r="BJ21858" s="3"/>
      <c r="BL21858" s="3"/>
      <c r="BN21858" s="3"/>
      <c r="BP21858" s="3"/>
    </row>
    <row r="21859" spans="1:68" x14ac:dyDescent="0.25">
      <c r="A21859" s="1"/>
      <c r="B21859" s="2"/>
      <c r="BJ21859" s="3"/>
      <c r="BL21859" s="3"/>
      <c r="BN21859" s="3"/>
      <c r="BP21859" s="3"/>
    </row>
    <row r="21860" spans="1:68" x14ac:dyDescent="0.25">
      <c r="A21860" s="1"/>
      <c r="B21860" s="2"/>
      <c r="BJ21860" s="3"/>
      <c r="BL21860" s="3"/>
      <c r="BN21860" s="3"/>
      <c r="BP21860" s="3"/>
    </row>
    <row r="21861" spans="1:68" x14ac:dyDescent="0.25">
      <c r="A21861" s="1"/>
      <c r="B21861" s="2"/>
      <c r="BJ21861" s="3"/>
      <c r="BL21861" s="3"/>
      <c r="BN21861" s="3"/>
      <c r="BP21861" s="3"/>
    </row>
    <row r="21862" spans="1:68" x14ac:dyDescent="0.25">
      <c r="A21862" s="1"/>
      <c r="B21862" s="2"/>
      <c r="BJ21862" s="3"/>
      <c r="BL21862" s="3"/>
      <c r="BN21862" s="3"/>
      <c r="BP21862" s="3"/>
    </row>
    <row r="21863" spans="1:68" x14ac:dyDescent="0.25">
      <c r="A21863" s="1"/>
      <c r="B21863" s="2"/>
      <c r="BJ21863" s="3"/>
      <c r="BL21863" s="3"/>
      <c r="BN21863" s="3"/>
      <c r="BP21863" s="3"/>
    </row>
    <row r="21864" spans="1:68" x14ac:dyDescent="0.25">
      <c r="A21864" s="1"/>
      <c r="B21864" s="2"/>
      <c r="BJ21864" s="3"/>
      <c r="BL21864" s="3"/>
      <c r="BN21864" s="3"/>
      <c r="BP21864" s="3"/>
    </row>
    <row r="21865" spans="1:68" x14ac:dyDescent="0.25">
      <c r="A21865" s="1"/>
      <c r="B21865" s="2"/>
      <c r="BJ21865" s="3"/>
      <c r="BL21865" s="3"/>
      <c r="BN21865" s="3"/>
      <c r="BP21865" s="3"/>
    </row>
    <row r="21866" spans="1:68" x14ac:dyDescent="0.25">
      <c r="A21866" s="1"/>
      <c r="B21866" s="2"/>
      <c r="BJ21866" s="3"/>
      <c r="BL21866" s="3"/>
      <c r="BN21866" s="3"/>
      <c r="BP21866" s="3"/>
    </row>
    <row r="21867" spans="1:68" x14ac:dyDescent="0.25">
      <c r="A21867" s="1"/>
      <c r="B21867" s="2"/>
      <c r="BJ21867" s="3"/>
      <c r="BL21867" s="3"/>
      <c r="BN21867" s="3"/>
      <c r="BP21867" s="3"/>
    </row>
    <row r="21868" spans="1:68" x14ac:dyDescent="0.25">
      <c r="A21868" s="1"/>
      <c r="B21868" s="2"/>
      <c r="BJ21868" s="3"/>
      <c r="BL21868" s="3"/>
      <c r="BN21868" s="3"/>
      <c r="BP21868" s="3"/>
    </row>
    <row r="21869" spans="1:68" x14ac:dyDescent="0.25">
      <c r="A21869" s="1"/>
      <c r="B21869" s="2"/>
      <c r="BJ21869" s="3"/>
      <c r="BL21869" s="3"/>
      <c r="BN21869" s="3"/>
      <c r="BP21869" s="3"/>
    </row>
    <row r="21870" spans="1:68" x14ac:dyDescent="0.25">
      <c r="A21870" s="1"/>
      <c r="B21870" s="2"/>
      <c r="BJ21870" s="3"/>
      <c r="BL21870" s="3"/>
      <c r="BN21870" s="3"/>
      <c r="BP21870" s="3"/>
    </row>
    <row r="21871" spans="1:68" x14ac:dyDescent="0.25">
      <c r="A21871" s="1"/>
      <c r="B21871" s="2"/>
      <c r="BJ21871" s="3"/>
      <c r="BL21871" s="3"/>
      <c r="BN21871" s="3"/>
      <c r="BP21871" s="3"/>
    </row>
    <row r="21872" spans="1:68" x14ac:dyDescent="0.25">
      <c r="A21872" s="1"/>
      <c r="B21872" s="2"/>
      <c r="BJ21872" s="3"/>
      <c r="BL21872" s="3"/>
      <c r="BN21872" s="3"/>
      <c r="BP21872" s="3"/>
    </row>
    <row r="21873" spans="1:68" x14ac:dyDescent="0.25">
      <c r="A21873" s="1"/>
      <c r="B21873" s="2"/>
      <c r="BJ21873" s="3"/>
      <c r="BL21873" s="3"/>
      <c r="BN21873" s="3"/>
      <c r="BP21873" s="3"/>
    </row>
    <row r="21874" spans="1:68" x14ac:dyDescent="0.25">
      <c r="A21874" s="1"/>
      <c r="B21874" s="2"/>
      <c r="BJ21874" s="3"/>
      <c r="BL21874" s="3"/>
      <c r="BN21874" s="3"/>
      <c r="BP21874" s="3"/>
    </row>
    <row r="21875" spans="1:68" x14ac:dyDescent="0.25">
      <c r="A21875" s="1"/>
      <c r="B21875" s="2"/>
      <c r="BJ21875" s="3"/>
      <c r="BL21875" s="3"/>
      <c r="BN21875" s="3"/>
      <c r="BP21875" s="3"/>
    </row>
    <row r="21876" spans="1:68" x14ac:dyDescent="0.25">
      <c r="A21876" s="1"/>
      <c r="B21876" s="2"/>
      <c r="BJ21876" s="3"/>
      <c r="BL21876" s="3"/>
      <c r="BN21876" s="3"/>
      <c r="BP21876" s="3"/>
    </row>
    <row r="21877" spans="1:68" x14ac:dyDescent="0.25">
      <c r="A21877" s="1"/>
      <c r="B21877" s="2"/>
      <c r="BJ21877" s="3"/>
      <c r="BL21877" s="3"/>
      <c r="BN21877" s="3"/>
      <c r="BP21877" s="3"/>
    </row>
    <row r="21878" spans="1:68" x14ac:dyDescent="0.25">
      <c r="A21878" s="1"/>
      <c r="B21878" s="2"/>
      <c r="BJ21878" s="3"/>
      <c r="BL21878" s="3"/>
      <c r="BN21878" s="3"/>
      <c r="BP21878" s="3"/>
    </row>
    <row r="21879" spans="1:68" x14ac:dyDescent="0.25">
      <c r="A21879" s="1"/>
      <c r="B21879" s="2"/>
      <c r="BJ21879" s="3"/>
      <c r="BL21879" s="3"/>
      <c r="BN21879" s="3"/>
      <c r="BP21879" s="3"/>
    </row>
    <row r="21880" spans="1:68" x14ac:dyDescent="0.25">
      <c r="A21880" s="1"/>
      <c r="B21880" s="2"/>
      <c r="BJ21880" s="3"/>
      <c r="BL21880" s="3"/>
      <c r="BN21880" s="3"/>
      <c r="BP21880" s="3"/>
    </row>
    <row r="21881" spans="1:68" x14ac:dyDescent="0.25">
      <c r="A21881" s="1"/>
      <c r="B21881" s="2"/>
      <c r="BJ21881" s="3"/>
      <c r="BL21881" s="3"/>
      <c r="BN21881" s="3"/>
      <c r="BP21881" s="3"/>
    </row>
    <row r="21882" spans="1:68" x14ac:dyDescent="0.25">
      <c r="A21882" s="1"/>
      <c r="B21882" s="2"/>
      <c r="BJ21882" s="3"/>
      <c r="BL21882" s="3"/>
      <c r="BN21882" s="3"/>
      <c r="BP21882" s="3"/>
    </row>
    <row r="21883" spans="1:68" x14ac:dyDescent="0.25">
      <c r="A21883" s="1"/>
      <c r="B21883" s="2"/>
      <c r="BJ21883" s="3"/>
      <c r="BL21883" s="3"/>
      <c r="BN21883" s="3"/>
      <c r="BP21883" s="3"/>
    </row>
    <row r="21884" spans="1:68" x14ac:dyDescent="0.25">
      <c r="A21884" s="1"/>
      <c r="B21884" s="2"/>
      <c r="BJ21884" s="3"/>
      <c r="BL21884" s="3"/>
      <c r="BN21884" s="3"/>
      <c r="BP21884" s="3"/>
    </row>
    <row r="21885" spans="1:68" x14ac:dyDescent="0.25">
      <c r="A21885" s="1"/>
      <c r="B21885" s="2"/>
      <c r="BJ21885" s="3"/>
      <c r="BL21885" s="3"/>
      <c r="BN21885" s="3"/>
      <c r="BP21885" s="3"/>
    </row>
    <row r="21886" spans="1:68" x14ac:dyDescent="0.25">
      <c r="A21886" s="1"/>
      <c r="B21886" s="2"/>
      <c r="BJ21886" s="3"/>
      <c r="BL21886" s="3"/>
      <c r="BN21886" s="3"/>
      <c r="BP21886" s="3"/>
    </row>
    <row r="21887" spans="1:68" x14ac:dyDescent="0.25">
      <c r="A21887" s="1"/>
      <c r="B21887" s="2"/>
      <c r="BJ21887" s="3"/>
      <c r="BL21887" s="3"/>
      <c r="BN21887" s="3"/>
      <c r="BP21887" s="3"/>
    </row>
    <row r="21888" spans="1:68" x14ac:dyDescent="0.25">
      <c r="A21888" s="1"/>
      <c r="B21888" s="2"/>
      <c r="BJ21888" s="3"/>
      <c r="BL21888" s="3"/>
      <c r="BN21888" s="3"/>
      <c r="BP21888" s="3"/>
    </row>
    <row r="21889" spans="1:68" x14ac:dyDescent="0.25">
      <c r="A21889" s="1"/>
      <c r="B21889" s="2"/>
      <c r="BJ21889" s="3"/>
      <c r="BL21889" s="3"/>
      <c r="BN21889" s="3"/>
      <c r="BP21889" s="3"/>
    </row>
    <row r="21890" spans="1:68" x14ac:dyDescent="0.25">
      <c r="A21890" s="1"/>
      <c r="B21890" s="2"/>
      <c r="BJ21890" s="3"/>
      <c r="BL21890" s="3"/>
      <c r="BN21890" s="3"/>
      <c r="BP21890" s="3"/>
    </row>
    <row r="21891" spans="1:68" x14ac:dyDescent="0.25">
      <c r="A21891" s="1"/>
      <c r="B21891" s="2"/>
      <c r="BJ21891" s="3"/>
      <c r="BL21891" s="3"/>
      <c r="BN21891" s="3"/>
      <c r="BP21891" s="3"/>
    </row>
    <row r="21892" spans="1:68" x14ac:dyDescent="0.25">
      <c r="A21892" s="1"/>
      <c r="B21892" s="2"/>
      <c r="BJ21892" s="3"/>
      <c r="BL21892" s="3"/>
      <c r="BN21892" s="3"/>
      <c r="BP21892" s="3"/>
    </row>
    <row r="21893" spans="1:68" x14ac:dyDescent="0.25">
      <c r="A21893" s="1"/>
      <c r="B21893" s="2"/>
      <c r="BJ21893" s="3"/>
      <c r="BL21893" s="3"/>
      <c r="BN21893" s="3"/>
      <c r="BP21893" s="3"/>
    </row>
    <row r="21894" spans="1:68" x14ac:dyDescent="0.25">
      <c r="A21894" s="1"/>
      <c r="B21894" s="2"/>
      <c r="BJ21894" s="3"/>
      <c r="BL21894" s="3"/>
      <c r="BN21894" s="3"/>
      <c r="BP21894" s="3"/>
    </row>
    <row r="21895" spans="1:68" x14ac:dyDescent="0.25">
      <c r="A21895" s="1"/>
      <c r="B21895" s="2"/>
      <c r="BJ21895" s="3"/>
      <c r="BL21895" s="3"/>
      <c r="BN21895" s="3"/>
      <c r="BP21895" s="3"/>
    </row>
    <row r="21896" spans="1:68" x14ac:dyDescent="0.25">
      <c r="A21896" s="1"/>
      <c r="B21896" s="2"/>
      <c r="BJ21896" s="3"/>
      <c r="BL21896" s="3"/>
      <c r="BN21896" s="3"/>
      <c r="BP21896" s="3"/>
    </row>
    <row r="21897" spans="1:68" x14ac:dyDescent="0.25">
      <c r="A21897" s="1"/>
      <c r="B21897" s="2"/>
      <c r="BJ21897" s="3"/>
      <c r="BL21897" s="3"/>
      <c r="BN21897" s="3"/>
      <c r="BP21897" s="3"/>
    </row>
    <row r="21898" spans="1:68" x14ac:dyDescent="0.25">
      <c r="A21898" s="1"/>
      <c r="B21898" s="2"/>
      <c r="BJ21898" s="3"/>
      <c r="BL21898" s="3"/>
      <c r="BN21898" s="3"/>
      <c r="BP21898" s="3"/>
    </row>
    <row r="21899" spans="1:68" x14ac:dyDescent="0.25">
      <c r="A21899" s="1"/>
      <c r="B21899" s="2"/>
      <c r="BJ21899" s="3"/>
      <c r="BL21899" s="3"/>
      <c r="BN21899" s="3"/>
      <c r="BP21899" s="3"/>
    </row>
    <row r="21900" spans="1:68" x14ac:dyDescent="0.25">
      <c r="A21900" s="1"/>
      <c r="B21900" s="2"/>
      <c r="BJ21900" s="3"/>
      <c r="BL21900" s="3"/>
      <c r="BN21900" s="3"/>
      <c r="BP21900" s="3"/>
    </row>
    <row r="21901" spans="1:68" x14ac:dyDescent="0.25">
      <c r="A21901" s="1"/>
      <c r="B21901" s="2"/>
      <c r="BJ21901" s="3"/>
      <c r="BL21901" s="3"/>
      <c r="BN21901" s="3"/>
      <c r="BP21901" s="3"/>
    </row>
    <row r="21902" spans="1:68" x14ac:dyDescent="0.25">
      <c r="A21902" s="1"/>
      <c r="B21902" s="2"/>
      <c r="BJ21902" s="3"/>
      <c r="BL21902" s="3"/>
      <c r="BN21902" s="3"/>
      <c r="BP21902" s="3"/>
    </row>
    <row r="21903" spans="1:68" x14ac:dyDescent="0.25">
      <c r="A21903" s="1"/>
      <c r="B21903" s="2"/>
      <c r="BJ21903" s="3"/>
      <c r="BL21903" s="3"/>
      <c r="BN21903" s="3"/>
      <c r="BP21903" s="3"/>
    </row>
    <row r="21904" spans="1:68" x14ac:dyDescent="0.25">
      <c r="A21904" s="1"/>
      <c r="B21904" s="2"/>
      <c r="BJ21904" s="3"/>
      <c r="BL21904" s="3"/>
      <c r="BN21904" s="3"/>
      <c r="BP21904" s="3"/>
    </row>
    <row r="21905" spans="1:68" x14ac:dyDescent="0.25">
      <c r="A21905" s="1"/>
      <c r="B21905" s="2"/>
      <c r="BJ21905" s="3"/>
      <c r="BL21905" s="3"/>
      <c r="BN21905" s="3"/>
      <c r="BP21905" s="3"/>
    </row>
    <row r="21906" spans="1:68" x14ac:dyDescent="0.25">
      <c r="A21906" s="1"/>
      <c r="B21906" s="2"/>
      <c r="BJ21906" s="3"/>
      <c r="BL21906" s="3"/>
      <c r="BN21906" s="3"/>
      <c r="BP21906" s="3"/>
    </row>
    <row r="21907" spans="1:68" x14ac:dyDescent="0.25">
      <c r="A21907" s="1"/>
      <c r="B21907" s="2"/>
      <c r="BJ21907" s="3"/>
      <c r="BL21907" s="3"/>
      <c r="BN21907" s="3"/>
      <c r="BP21907" s="3"/>
    </row>
    <row r="21908" spans="1:68" x14ac:dyDescent="0.25">
      <c r="A21908" s="1"/>
      <c r="B21908" s="2"/>
      <c r="BJ21908" s="3"/>
      <c r="BL21908" s="3"/>
      <c r="BN21908" s="3"/>
      <c r="BP21908" s="3"/>
    </row>
    <row r="21909" spans="1:68" x14ac:dyDescent="0.25">
      <c r="A21909" s="1"/>
      <c r="B21909" s="2"/>
      <c r="BJ21909" s="3"/>
      <c r="BL21909" s="3"/>
      <c r="BN21909" s="3"/>
      <c r="BP21909" s="3"/>
    </row>
    <row r="21910" spans="1:68" x14ac:dyDescent="0.25">
      <c r="A21910" s="1"/>
      <c r="B21910" s="2"/>
      <c r="BJ21910" s="3"/>
      <c r="BL21910" s="3"/>
      <c r="BN21910" s="3"/>
      <c r="BP21910" s="3"/>
    </row>
    <row r="21911" spans="1:68" x14ac:dyDescent="0.25">
      <c r="A21911" s="1"/>
      <c r="B21911" s="2"/>
      <c r="BJ21911" s="3"/>
      <c r="BL21911" s="3"/>
      <c r="BN21911" s="3"/>
      <c r="BP21911" s="3"/>
    </row>
    <row r="21912" spans="1:68" x14ac:dyDescent="0.25">
      <c r="A21912" s="1"/>
      <c r="B21912" s="2"/>
      <c r="BJ21912" s="3"/>
      <c r="BL21912" s="3"/>
      <c r="BN21912" s="3"/>
      <c r="BP21912" s="3"/>
    </row>
    <row r="21913" spans="1:68" x14ac:dyDescent="0.25">
      <c r="A21913" s="1"/>
      <c r="B21913" s="2"/>
      <c r="BJ21913" s="3"/>
      <c r="BL21913" s="3"/>
      <c r="BN21913" s="3"/>
      <c r="BP21913" s="3"/>
    </row>
    <row r="21914" spans="1:68" x14ac:dyDescent="0.25">
      <c r="A21914" s="1"/>
      <c r="B21914" s="2"/>
      <c r="BJ21914" s="3"/>
      <c r="BL21914" s="3"/>
      <c r="BN21914" s="3"/>
      <c r="BP21914" s="3"/>
    </row>
    <row r="21915" spans="1:68" x14ac:dyDescent="0.25">
      <c r="A21915" s="1"/>
      <c r="B21915" s="2"/>
      <c r="BJ21915" s="3"/>
      <c r="BL21915" s="3"/>
      <c r="BN21915" s="3"/>
      <c r="BP21915" s="3"/>
    </row>
    <row r="21916" spans="1:68" x14ac:dyDescent="0.25">
      <c r="A21916" s="1"/>
      <c r="B21916" s="2"/>
      <c r="BJ21916" s="3"/>
      <c r="BL21916" s="3"/>
      <c r="BN21916" s="3"/>
      <c r="BP21916" s="3"/>
    </row>
    <row r="21917" spans="1:68" x14ac:dyDescent="0.25">
      <c r="A21917" s="1"/>
      <c r="B21917" s="2"/>
      <c r="BJ21917" s="3"/>
      <c r="BL21917" s="3"/>
      <c r="BN21917" s="3"/>
      <c r="BP21917" s="3"/>
    </row>
    <row r="21918" spans="1:68" x14ac:dyDescent="0.25">
      <c r="A21918" s="1"/>
      <c r="B21918" s="2"/>
      <c r="BJ21918" s="3"/>
      <c r="BL21918" s="3"/>
      <c r="BN21918" s="3"/>
      <c r="BP21918" s="3"/>
    </row>
    <row r="21919" spans="1:68" x14ac:dyDescent="0.25">
      <c r="A21919" s="1"/>
      <c r="B21919" s="2"/>
      <c r="BJ21919" s="3"/>
      <c r="BL21919" s="3"/>
      <c r="BN21919" s="3"/>
      <c r="BP21919" s="3"/>
    </row>
    <row r="21920" spans="1:68" x14ac:dyDescent="0.25">
      <c r="A21920" s="1"/>
      <c r="B21920" s="2"/>
      <c r="BJ21920" s="3"/>
      <c r="BL21920" s="3"/>
      <c r="BN21920" s="3"/>
      <c r="BP21920" s="3"/>
    </row>
    <row r="21921" spans="1:68" x14ac:dyDescent="0.25">
      <c r="A21921" s="1"/>
      <c r="B21921" s="2"/>
      <c r="BJ21921" s="3"/>
      <c r="BL21921" s="3"/>
      <c r="BN21921" s="3"/>
      <c r="BP21921" s="3"/>
    </row>
    <row r="21922" spans="1:68" x14ac:dyDescent="0.25">
      <c r="A21922" s="1"/>
      <c r="B21922" s="2"/>
      <c r="BJ21922" s="3"/>
      <c r="BL21922" s="3"/>
      <c r="BN21922" s="3"/>
      <c r="BP21922" s="3"/>
    </row>
    <row r="21923" spans="1:68" x14ac:dyDescent="0.25">
      <c r="A21923" s="1"/>
      <c r="B21923" s="2"/>
      <c r="BJ21923" s="3"/>
      <c r="BL21923" s="3"/>
      <c r="BN21923" s="3"/>
      <c r="BP21923" s="3"/>
    </row>
    <row r="21924" spans="1:68" x14ac:dyDescent="0.25">
      <c r="A21924" s="1"/>
      <c r="B21924" s="2"/>
      <c r="BJ21924" s="3"/>
      <c r="BL21924" s="3"/>
      <c r="BN21924" s="3"/>
      <c r="BP21924" s="3"/>
    </row>
    <row r="21925" spans="1:68" x14ac:dyDescent="0.25">
      <c r="A21925" s="1"/>
      <c r="B21925" s="2"/>
      <c r="BJ21925" s="3"/>
      <c r="BL21925" s="3"/>
      <c r="BN21925" s="3"/>
      <c r="BP21925" s="3"/>
    </row>
    <row r="21926" spans="1:68" x14ac:dyDescent="0.25">
      <c r="A21926" s="1"/>
      <c r="B21926" s="2"/>
      <c r="BJ21926" s="3"/>
      <c r="BL21926" s="3"/>
      <c r="BN21926" s="3"/>
      <c r="BP21926" s="3"/>
    </row>
    <row r="21927" spans="1:68" x14ac:dyDescent="0.25">
      <c r="A21927" s="1"/>
      <c r="B21927" s="2"/>
      <c r="BJ21927" s="3"/>
      <c r="BL21927" s="3"/>
      <c r="BN21927" s="3"/>
      <c r="BP21927" s="3"/>
    </row>
    <row r="21928" spans="1:68" x14ac:dyDescent="0.25">
      <c r="A21928" s="1"/>
      <c r="B21928" s="2"/>
      <c r="BJ21928" s="3"/>
      <c r="BL21928" s="3"/>
      <c r="BN21928" s="3"/>
      <c r="BP21928" s="3"/>
    </row>
    <row r="21929" spans="1:68" x14ac:dyDescent="0.25">
      <c r="A21929" s="1"/>
      <c r="B21929" s="2"/>
      <c r="BJ21929" s="3"/>
      <c r="BL21929" s="3"/>
      <c r="BN21929" s="3"/>
      <c r="BP21929" s="3"/>
    </row>
    <row r="21930" spans="1:68" x14ac:dyDescent="0.25">
      <c r="A21930" s="1"/>
      <c r="B21930" s="2"/>
      <c r="BJ21930" s="3"/>
      <c r="BL21930" s="3"/>
      <c r="BN21930" s="3"/>
      <c r="BP21930" s="3"/>
    </row>
    <row r="21931" spans="1:68" x14ac:dyDescent="0.25">
      <c r="A21931" s="1"/>
      <c r="B21931" s="2"/>
      <c r="BJ21931" s="3"/>
      <c r="BL21931" s="3"/>
      <c r="BN21931" s="3"/>
      <c r="BP21931" s="3"/>
    </row>
    <row r="21932" spans="1:68" x14ac:dyDescent="0.25">
      <c r="A21932" s="1"/>
      <c r="B21932" s="2"/>
      <c r="BJ21932" s="3"/>
      <c r="BL21932" s="3"/>
      <c r="BN21932" s="3"/>
      <c r="BP21932" s="3"/>
    </row>
    <row r="21933" spans="1:68" x14ac:dyDescent="0.25">
      <c r="A21933" s="1"/>
      <c r="B21933" s="2"/>
      <c r="BJ21933" s="3"/>
      <c r="BL21933" s="3"/>
      <c r="BN21933" s="3"/>
      <c r="BP21933" s="3"/>
    </row>
    <row r="21934" spans="1:68" x14ac:dyDescent="0.25">
      <c r="A21934" s="1"/>
      <c r="B21934" s="2"/>
      <c r="BJ21934" s="3"/>
      <c r="BL21934" s="3"/>
      <c r="BN21934" s="3"/>
      <c r="BP21934" s="3"/>
    </row>
    <row r="21935" spans="1:68" x14ac:dyDescent="0.25">
      <c r="A21935" s="1"/>
      <c r="B21935" s="2"/>
      <c r="BJ21935" s="3"/>
      <c r="BL21935" s="3"/>
      <c r="BN21935" s="3"/>
      <c r="BP21935" s="3"/>
    </row>
    <row r="21936" spans="1:68" x14ac:dyDescent="0.25">
      <c r="A21936" s="1"/>
      <c r="B21936" s="2"/>
      <c r="BJ21936" s="3"/>
      <c r="BL21936" s="3"/>
      <c r="BN21936" s="3"/>
      <c r="BP21936" s="3"/>
    </row>
    <row r="21937" spans="1:68" x14ac:dyDescent="0.25">
      <c r="A21937" s="1"/>
      <c r="B21937" s="2"/>
      <c r="BJ21937" s="3"/>
      <c r="BL21937" s="3"/>
      <c r="BN21937" s="3"/>
      <c r="BP21937" s="3"/>
    </row>
    <row r="21938" spans="1:68" x14ac:dyDescent="0.25">
      <c r="A21938" s="1"/>
      <c r="B21938" s="2"/>
      <c r="BJ21938" s="3"/>
      <c r="BL21938" s="3"/>
      <c r="BN21938" s="3"/>
      <c r="BP21938" s="3"/>
    </row>
    <row r="21939" spans="1:68" x14ac:dyDescent="0.25">
      <c r="A21939" s="1"/>
      <c r="B21939" s="2"/>
      <c r="BJ21939" s="3"/>
      <c r="BL21939" s="3"/>
      <c r="BN21939" s="3"/>
      <c r="BP21939" s="3"/>
    </row>
    <row r="21940" spans="1:68" x14ac:dyDescent="0.25">
      <c r="A21940" s="1"/>
      <c r="B21940" s="2"/>
      <c r="BJ21940" s="3"/>
      <c r="BL21940" s="3"/>
      <c r="BN21940" s="3"/>
      <c r="BP21940" s="3"/>
    </row>
    <row r="21941" spans="1:68" x14ac:dyDescent="0.25">
      <c r="A21941" s="1"/>
      <c r="B21941" s="2"/>
      <c r="BJ21941" s="3"/>
      <c r="BL21941" s="3"/>
      <c r="BN21941" s="3"/>
      <c r="BP21941" s="3"/>
    </row>
    <row r="21942" spans="1:68" x14ac:dyDescent="0.25">
      <c r="A21942" s="1"/>
      <c r="B21942" s="2"/>
      <c r="BJ21942" s="3"/>
      <c r="BL21942" s="3"/>
      <c r="BN21942" s="3"/>
      <c r="BP21942" s="3"/>
    </row>
    <row r="21943" spans="1:68" x14ac:dyDescent="0.25">
      <c r="A21943" s="1"/>
      <c r="B21943" s="2"/>
      <c r="BJ21943" s="3"/>
      <c r="BL21943" s="3"/>
      <c r="BN21943" s="3"/>
      <c r="BP21943" s="3"/>
    </row>
    <row r="21944" spans="1:68" x14ac:dyDescent="0.25">
      <c r="A21944" s="1"/>
      <c r="B21944" s="2"/>
      <c r="BJ21944" s="3"/>
      <c r="BL21944" s="3"/>
      <c r="BN21944" s="3"/>
      <c r="BP21944" s="3"/>
    </row>
    <row r="21945" spans="1:68" x14ac:dyDescent="0.25">
      <c r="A21945" s="1"/>
      <c r="B21945" s="2"/>
      <c r="BJ21945" s="3"/>
      <c r="BL21945" s="3"/>
      <c r="BN21945" s="3"/>
      <c r="BP21945" s="3"/>
    </row>
    <row r="21946" spans="1:68" x14ac:dyDescent="0.25">
      <c r="A21946" s="1"/>
      <c r="B21946" s="2"/>
      <c r="BJ21946" s="3"/>
      <c r="BL21946" s="3"/>
      <c r="BN21946" s="3"/>
      <c r="BP21946" s="3"/>
    </row>
    <row r="21947" spans="1:68" x14ac:dyDescent="0.25">
      <c r="A21947" s="1"/>
      <c r="B21947" s="2"/>
      <c r="BJ21947" s="3"/>
      <c r="BL21947" s="3"/>
      <c r="BN21947" s="3"/>
      <c r="BP21947" s="3"/>
    </row>
    <row r="21948" spans="1:68" x14ac:dyDescent="0.25">
      <c r="A21948" s="1"/>
      <c r="B21948" s="2"/>
      <c r="BJ21948" s="3"/>
      <c r="BL21948" s="3"/>
      <c r="BN21948" s="3"/>
      <c r="BP21948" s="3"/>
    </row>
    <row r="21949" spans="1:68" x14ac:dyDescent="0.25">
      <c r="A21949" s="1"/>
      <c r="B21949" s="2"/>
      <c r="BJ21949" s="3"/>
      <c r="BL21949" s="3"/>
      <c r="BN21949" s="3"/>
      <c r="BP21949" s="3"/>
    </row>
    <row r="21950" spans="1:68" x14ac:dyDescent="0.25">
      <c r="A21950" s="1"/>
      <c r="B21950" s="2"/>
      <c r="BJ21950" s="3"/>
      <c r="BL21950" s="3"/>
      <c r="BN21950" s="3"/>
      <c r="BP21950" s="3"/>
    </row>
    <row r="21951" spans="1:68" x14ac:dyDescent="0.25">
      <c r="A21951" s="1"/>
      <c r="B21951" s="2"/>
      <c r="BJ21951" s="3"/>
      <c r="BL21951" s="3"/>
      <c r="BN21951" s="3"/>
      <c r="BP21951" s="3"/>
    </row>
    <row r="21952" spans="1:68" x14ac:dyDescent="0.25">
      <c r="A21952" s="1"/>
      <c r="B21952" s="2"/>
      <c r="BJ21952" s="3"/>
      <c r="BL21952" s="3"/>
      <c r="BN21952" s="3"/>
      <c r="BP21952" s="3"/>
    </row>
    <row r="21953" spans="1:68" x14ac:dyDescent="0.25">
      <c r="A21953" s="1"/>
      <c r="B21953" s="2"/>
      <c r="BJ21953" s="3"/>
      <c r="BL21953" s="3"/>
      <c r="BN21953" s="3"/>
      <c r="BP21953" s="3"/>
    </row>
    <row r="21954" spans="1:68" x14ac:dyDescent="0.25">
      <c r="A21954" s="1"/>
      <c r="B21954" s="2"/>
      <c r="BJ21954" s="3"/>
      <c r="BL21954" s="3"/>
      <c r="BN21954" s="3"/>
      <c r="BP21954" s="3"/>
    </row>
    <row r="21955" spans="1:68" x14ac:dyDescent="0.25">
      <c r="A21955" s="1"/>
      <c r="B21955" s="2"/>
      <c r="BJ21955" s="3"/>
      <c r="BL21955" s="3"/>
      <c r="BN21955" s="3"/>
      <c r="BP21955" s="3"/>
    </row>
    <row r="21956" spans="1:68" x14ac:dyDescent="0.25">
      <c r="A21956" s="1"/>
      <c r="B21956" s="2"/>
      <c r="BJ21956" s="3"/>
      <c r="BL21956" s="3"/>
      <c r="BN21956" s="3"/>
      <c r="BP21956" s="3"/>
    </row>
    <row r="21957" spans="1:68" x14ac:dyDescent="0.25">
      <c r="A21957" s="1"/>
      <c r="B21957" s="2"/>
      <c r="BJ21957" s="3"/>
      <c r="BL21957" s="3"/>
      <c r="BN21957" s="3"/>
      <c r="BP21957" s="3"/>
    </row>
    <row r="21958" spans="1:68" x14ac:dyDescent="0.25">
      <c r="A21958" s="1"/>
      <c r="B21958" s="2"/>
      <c r="BJ21958" s="3"/>
      <c r="BL21958" s="3"/>
      <c r="BN21958" s="3"/>
      <c r="BP21958" s="3"/>
    </row>
    <row r="21959" spans="1:68" x14ac:dyDescent="0.25">
      <c r="A21959" s="1"/>
      <c r="B21959" s="2"/>
      <c r="BJ21959" s="3"/>
      <c r="BL21959" s="3"/>
      <c r="BN21959" s="3"/>
      <c r="BP21959" s="3"/>
    </row>
    <row r="21960" spans="1:68" x14ac:dyDescent="0.25">
      <c r="A21960" s="1"/>
      <c r="B21960" s="2"/>
      <c r="BJ21960" s="3"/>
      <c r="BL21960" s="3"/>
      <c r="BN21960" s="3"/>
      <c r="BP21960" s="3"/>
    </row>
    <row r="21961" spans="1:68" x14ac:dyDescent="0.25">
      <c r="A21961" s="1"/>
      <c r="B21961" s="2"/>
      <c r="BJ21961" s="3"/>
      <c r="BL21961" s="3"/>
      <c r="BN21961" s="3"/>
      <c r="BP21961" s="3"/>
    </row>
    <row r="21962" spans="1:68" x14ac:dyDescent="0.25">
      <c r="A21962" s="1"/>
      <c r="B21962" s="2"/>
      <c r="BJ21962" s="3"/>
      <c r="BL21962" s="3"/>
      <c r="BN21962" s="3"/>
      <c r="BP21962" s="3"/>
    </row>
    <row r="21963" spans="1:68" x14ac:dyDescent="0.25">
      <c r="A21963" s="1"/>
      <c r="B21963" s="2"/>
      <c r="BJ21963" s="3"/>
      <c r="BL21963" s="3"/>
      <c r="BN21963" s="3"/>
      <c r="BP21963" s="3"/>
    </row>
    <row r="21964" spans="1:68" x14ac:dyDescent="0.25">
      <c r="A21964" s="1"/>
      <c r="B21964" s="2"/>
      <c r="BJ21964" s="3"/>
      <c r="BL21964" s="3"/>
      <c r="BN21964" s="3"/>
      <c r="BP21964" s="3"/>
    </row>
    <row r="21965" spans="1:68" x14ac:dyDescent="0.25">
      <c r="A21965" s="1"/>
      <c r="B21965" s="2"/>
      <c r="BJ21965" s="3"/>
      <c r="BL21965" s="3"/>
      <c r="BN21965" s="3"/>
      <c r="BP21965" s="3"/>
    </row>
    <row r="21966" spans="1:68" x14ac:dyDescent="0.25">
      <c r="A21966" s="1"/>
      <c r="B21966" s="2"/>
      <c r="BJ21966" s="3"/>
      <c r="BL21966" s="3"/>
      <c r="BN21966" s="3"/>
      <c r="BP21966" s="3"/>
    </row>
    <row r="21967" spans="1:68" x14ac:dyDescent="0.25">
      <c r="A21967" s="1"/>
      <c r="B21967" s="2"/>
      <c r="BJ21967" s="3"/>
      <c r="BL21967" s="3"/>
      <c r="BN21967" s="3"/>
      <c r="BP21967" s="3"/>
    </row>
    <row r="21968" spans="1:68" x14ac:dyDescent="0.25">
      <c r="A21968" s="1"/>
      <c r="B21968" s="2"/>
      <c r="BJ21968" s="3"/>
      <c r="BL21968" s="3"/>
      <c r="BN21968" s="3"/>
      <c r="BP21968" s="3"/>
    </row>
    <row r="21969" spans="1:68" x14ac:dyDescent="0.25">
      <c r="A21969" s="1"/>
      <c r="B21969" s="2"/>
      <c r="BJ21969" s="3"/>
      <c r="BL21969" s="3"/>
      <c r="BN21969" s="3"/>
      <c r="BP21969" s="3"/>
    </row>
    <row r="21970" spans="1:68" x14ac:dyDescent="0.25">
      <c r="A21970" s="1"/>
      <c r="B21970" s="2"/>
      <c r="BJ21970" s="3"/>
      <c r="BL21970" s="3"/>
      <c r="BN21970" s="3"/>
      <c r="BP21970" s="3"/>
    </row>
    <row r="21971" spans="1:68" x14ac:dyDescent="0.25">
      <c r="A21971" s="1"/>
      <c r="B21971" s="2"/>
      <c r="BJ21971" s="3"/>
      <c r="BL21971" s="3"/>
      <c r="BN21971" s="3"/>
      <c r="BP21971" s="3"/>
    </row>
    <row r="21972" spans="1:68" x14ac:dyDescent="0.25">
      <c r="A21972" s="1"/>
      <c r="B21972" s="2"/>
      <c r="BJ21972" s="3"/>
      <c r="BL21972" s="3"/>
      <c r="BN21972" s="3"/>
      <c r="BP21972" s="3"/>
    </row>
    <row r="21973" spans="1:68" x14ac:dyDescent="0.25">
      <c r="A21973" s="1"/>
      <c r="B21973" s="2"/>
      <c r="BJ21973" s="3"/>
      <c r="BL21973" s="3"/>
      <c r="BN21973" s="3"/>
      <c r="BP21973" s="3"/>
    </row>
    <row r="21974" spans="1:68" x14ac:dyDescent="0.25">
      <c r="A21974" s="1"/>
      <c r="B21974" s="2"/>
      <c r="BJ21974" s="3"/>
      <c r="BL21974" s="3"/>
      <c r="BN21974" s="3"/>
      <c r="BP21974" s="3"/>
    </row>
    <row r="21975" spans="1:68" x14ac:dyDescent="0.25">
      <c r="A21975" s="1"/>
      <c r="B21975" s="2"/>
      <c r="BJ21975" s="3"/>
      <c r="BL21975" s="3"/>
      <c r="BN21975" s="3"/>
      <c r="BP21975" s="3"/>
    </row>
    <row r="21976" spans="1:68" x14ac:dyDescent="0.25">
      <c r="A21976" s="1"/>
      <c r="B21976" s="2"/>
      <c r="BJ21976" s="3"/>
      <c r="BL21976" s="3"/>
      <c r="BN21976" s="3"/>
      <c r="BP21976" s="3"/>
    </row>
    <row r="21977" spans="1:68" x14ac:dyDescent="0.25">
      <c r="A21977" s="1"/>
      <c r="B21977" s="2"/>
      <c r="BJ21977" s="3"/>
      <c r="BL21977" s="3"/>
      <c r="BN21977" s="3"/>
      <c r="BP21977" s="3"/>
    </row>
    <row r="21978" spans="1:68" x14ac:dyDescent="0.25">
      <c r="A21978" s="1"/>
      <c r="B21978" s="2"/>
      <c r="BJ21978" s="3"/>
      <c r="BL21978" s="3"/>
      <c r="BN21978" s="3"/>
      <c r="BP21978" s="3"/>
    </row>
    <row r="21979" spans="1:68" x14ac:dyDescent="0.25">
      <c r="A21979" s="1"/>
      <c r="B21979" s="2"/>
      <c r="BJ21979" s="3"/>
      <c r="BL21979" s="3"/>
      <c r="BN21979" s="3"/>
      <c r="BP21979" s="3"/>
    </row>
    <row r="21980" spans="1:68" x14ac:dyDescent="0.25">
      <c r="A21980" s="1"/>
      <c r="B21980" s="2"/>
      <c r="BJ21980" s="3"/>
      <c r="BL21980" s="3"/>
      <c r="BN21980" s="3"/>
      <c r="BP21980" s="3"/>
    </row>
    <row r="21981" spans="1:68" x14ac:dyDescent="0.25">
      <c r="A21981" s="1"/>
      <c r="B21981" s="2"/>
      <c r="BJ21981" s="3"/>
      <c r="BL21981" s="3"/>
      <c r="BN21981" s="3"/>
      <c r="BP21981" s="3"/>
    </row>
    <row r="21982" spans="1:68" x14ac:dyDescent="0.25">
      <c r="A21982" s="1"/>
      <c r="B21982" s="2"/>
      <c r="BJ21982" s="3"/>
      <c r="BL21982" s="3"/>
      <c r="BN21982" s="3"/>
      <c r="BP21982" s="3"/>
    </row>
    <row r="21983" spans="1:68" x14ac:dyDescent="0.25">
      <c r="A21983" s="1"/>
      <c r="B21983" s="2"/>
      <c r="BJ21983" s="3"/>
      <c r="BL21983" s="3"/>
      <c r="BN21983" s="3"/>
      <c r="BP21983" s="3"/>
    </row>
    <row r="21984" spans="1:68" x14ac:dyDescent="0.25">
      <c r="A21984" s="1"/>
      <c r="B21984" s="2"/>
      <c r="BJ21984" s="3"/>
      <c r="BL21984" s="3"/>
      <c r="BN21984" s="3"/>
      <c r="BP21984" s="3"/>
    </row>
    <row r="21985" spans="1:68" x14ac:dyDescent="0.25">
      <c r="A21985" s="1"/>
      <c r="B21985" s="2"/>
      <c r="BJ21985" s="3"/>
      <c r="BL21985" s="3"/>
      <c r="BN21985" s="3"/>
      <c r="BP21985" s="3"/>
    </row>
    <row r="21986" spans="1:68" x14ac:dyDescent="0.25">
      <c r="A21986" s="1"/>
      <c r="B21986" s="2"/>
      <c r="BJ21986" s="3"/>
      <c r="BL21986" s="3"/>
      <c r="BN21986" s="3"/>
      <c r="BP21986" s="3"/>
    </row>
    <row r="21987" spans="1:68" x14ac:dyDescent="0.25">
      <c r="A21987" s="1"/>
      <c r="B21987" s="2"/>
      <c r="BJ21987" s="3"/>
      <c r="BL21987" s="3"/>
      <c r="BN21987" s="3"/>
      <c r="BP21987" s="3"/>
    </row>
    <row r="21988" spans="1:68" x14ac:dyDescent="0.25">
      <c r="A21988" s="1"/>
      <c r="B21988" s="2"/>
      <c r="BJ21988" s="3"/>
      <c r="BL21988" s="3"/>
      <c r="BN21988" s="3"/>
      <c r="BP21988" s="3"/>
    </row>
    <row r="21989" spans="1:68" x14ac:dyDescent="0.25">
      <c r="A21989" s="1"/>
      <c r="B21989" s="2"/>
      <c r="BJ21989" s="3"/>
      <c r="BL21989" s="3"/>
      <c r="BN21989" s="3"/>
      <c r="BP21989" s="3"/>
    </row>
    <row r="21990" spans="1:68" x14ac:dyDescent="0.25">
      <c r="A21990" s="1"/>
      <c r="B21990" s="2"/>
      <c r="BJ21990" s="3"/>
      <c r="BL21990" s="3"/>
      <c r="BN21990" s="3"/>
      <c r="BP21990" s="3"/>
    </row>
    <row r="21991" spans="1:68" x14ac:dyDescent="0.25">
      <c r="A21991" s="1"/>
      <c r="B21991" s="2"/>
      <c r="BJ21991" s="3"/>
      <c r="BL21991" s="3"/>
      <c r="BN21991" s="3"/>
      <c r="BP21991" s="3"/>
    </row>
    <row r="21992" spans="1:68" x14ac:dyDescent="0.25">
      <c r="A21992" s="1"/>
      <c r="B21992" s="2"/>
      <c r="BJ21992" s="3"/>
      <c r="BL21992" s="3"/>
      <c r="BN21992" s="3"/>
      <c r="BP21992" s="3"/>
    </row>
    <row r="21993" spans="1:68" x14ac:dyDescent="0.25">
      <c r="A21993" s="1"/>
      <c r="B21993" s="2"/>
      <c r="BJ21993" s="3"/>
      <c r="BL21993" s="3"/>
      <c r="BN21993" s="3"/>
      <c r="BP21993" s="3"/>
    </row>
    <row r="21994" spans="1:68" x14ac:dyDescent="0.25">
      <c r="A21994" s="1"/>
      <c r="B21994" s="2"/>
      <c r="BJ21994" s="3"/>
      <c r="BL21994" s="3"/>
      <c r="BN21994" s="3"/>
      <c r="BP21994" s="3"/>
    </row>
    <row r="21995" spans="1:68" x14ac:dyDescent="0.25">
      <c r="A21995" s="1"/>
      <c r="B21995" s="2"/>
      <c r="BJ21995" s="3"/>
      <c r="BL21995" s="3"/>
      <c r="BN21995" s="3"/>
      <c r="BP21995" s="3"/>
    </row>
    <row r="21996" spans="1:68" x14ac:dyDescent="0.25">
      <c r="A21996" s="1"/>
      <c r="B21996" s="2"/>
      <c r="BJ21996" s="3"/>
      <c r="BL21996" s="3"/>
      <c r="BN21996" s="3"/>
      <c r="BP21996" s="3"/>
    </row>
    <row r="21997" spans="1:68" x14ac:dyDescent="0.25">
      <c r="A21997" s="1"/>
      <c r="B21997" s="2"/>
      <c r="BJ21997" s="3"/>
      <c r="BL21997" s="3"/>
      <c r="BN21997" s="3"/>
      <c r="BP21997" s="3"/>
    </row>
    <row r="21998" spans="1:68" x14ac:dyDescent="0.25">
      <c r="A21998" s="1"/>
      <c r="B21998" s="2"/>
      <c r="BJ21998" s="3"/>
      <c r="BL21998" s="3"/>
      <c r="BN21998" s="3"/>
      <c r="BP21998" s="3"/>
    </row>
    <row r="21999" spans="1:68" x14ac:dyDescent="0.25">
      <c r="A21999" s="1"/>
      <c r="B21999" s="2"/>
      <c r="BJ21999" s="3"/>
      <c r="BL21999" s="3"/>
      <c r="BN21999" s="3"/>
      <c r="BP21999" s="3"/>
    </row>
    <row r="22000" spans="1:68" x14ac:dyDescent="0.25">
      <c r="A22000" s="1"/>
      <c r="B22000" s="2"/>
      <c r="BJ22000" s="3"/>
      <c r="BL22000" s="3"/>
      <c r="BN22000" s="3"/>
      <c r="BP22000" s="3"/>
    </row>
    <row r="22001" spans="1:68" x14ac:dyDescent="0.25">
      <c r="A22001" s="1"/>
      <c r="B22001" s="2"/>
      <c r="BJ22001" s="3"/>
      <c r="BL22001" s="3"/>
      <c r="BN22001" s="3"/>
      <c r="BP22001" s="3"/>
    </row>
    <row r="22002" spans="1:68" x14ac:dyDescent="0.25">
      <c r="A22002" s="1"/>
      <c r="B22002" s="2"/>
      <c r="BJ22002" s="3"/>
      <c r="BL22002" s="3"/>
      <c r="BN22002" s="3"/>
      <c r="BP22002" s="3"/>
    </row>
    <row r="22003" spans="1:68" x14ac:dyDescent="0.25">
      <c r="A22003" s="1"/>
      <c r="B22003" s="2"/>
      <c r="BJ22003" s="3"/>
      <c r="BL22003" s="3"/>
      <c r="BN22003" s="3"/>
      <c r="BP22003" s="3"/>
    </row>
    <row r="22004" spans="1:68" x14ac:dyDescent="0.25">
      <c r="A22004" s="1"/>
      <c r="B22004" s="2"/>
      <c r="BJ22004" s="3"/>
      <c r="BL22004" s="3"/>
      <c r="BN22004" s="3"/>
      <c r="BP22004" s="3"/>
    </row>
    <row r="22005" spans="1:68" x14ac:dyDescent="0.25">
      <c r="A22005" s="1"/>
      <c r="B22005" s="2"/>
      <c r="BJ22005" s="3"/>
      <c r="BL22005" s="3"/>
      <c r="BN22005" s="3"/>
      <c r="BP22005" s="3"/>
    </row>
    <row r="22006" spans="1:68" x14ac:dyDescent="0.25">
      <c r="A22006" s="1"/>
      <c r="B22006" s="2"/>
      <c r="BJ22006" s="3"/>
      <c r="BL22006" s="3"/>
      <c r="BN22006" s="3"/>
      <c r="BP22006" s="3"/>
    </row>
    <row r="22007" spans="1:68" x14ac:dyDescent="0.25">
      <c r="A22007" s="1"/>
      <c r="B22007" s="2"/>
      <c r="BJ22007" s="3"/>
      <c r="BL22007" s="3"/>
      <c r="BN22007" s="3"/>
      <c r="BP22007" s="3"/>
    </row>
    <row r="22008" spans="1:68" x14ac:dyDescent="0.25">
      <c r="A22008" s="1"/>
      <c r="B22008" s="2"/>
      <c r="BJ22008" s="3"/>
      <c r="BL22008" s="3"/>
      <c r="BN22008" s="3"/>
      <c r="BP22008" s="3"/>
    </row>
    <row r="22009" spans="1:68" x14ac:dyDescent="0.25">
      <c r="A22009" s="1"/>
      <c r="B22009" s="2"/>
      <c r="BJ22009" s="3"/>
      <c r="BL22009" s="3"/>
      <c r="BN22009" s="3"/>
      <c r="BP22009" s="3"/>
    </row>
    <row r="22010" spans="1:68" x14ac:dyDescent="0.25">
      <c r="A22010" s="1"/>
      <c r="B22010" s="2"/>
      <c r="BJ22010" s="3"/>
      <c r="BL22010" s="3"/>
      <c r="BN22010" s="3"/>
      <c r="BP22010" s="3"/>
    </row>
    <row r="22011" spans="1:68" x14ac:dyDescent="0.25">
      <c r="A22011" s="1"/>
      <c r="B22011" s="2"/>
      <c r="BJ22011" s="3"/>
      <c r="BL22011" s="3"/>
      <c r="BN22011" s="3"/>
      <c r="BP22011" s="3"/>
    </row>
    <row r="22012" spans="1:68" x14ac:dyDescent="0.25">
      <c r="A22012" s="1"/>
      <c r="B22012" s="2"/>
      <c r="BJ22012" s="3"/>
      <c r="BL22012" s="3"/>
      <c r="BN22012" s="3"/>
      <c r="BP22012" s="3"/>
    </row>
    <row r="22013" spans="1:68" x14ac:dyDescent="0.25">
      <c r="A22013" s="1"/>
      <c r="B22013" s="2"/>
      <c r="BJ22013" s="3"/>
      <c r="BL22013" s="3"/>
      <c r="BN22013" s="3"/>
      <c r="BP22013" s="3"/>
    </row>
    <row r="22014" spans="1:68" x14ac:dyDescent="0.25">
      <c r="A22014" s="1"/>
      <c r="B22014" s="2"/>
      <c r="BJ22014" s="3"/>
      <c r="BL22014" s="3"/>
      <c r="BN22014" s="3"/>
      <c r="BP22014" s="3"/>
    </row>
    <row r="22015" spans="1:68" x14ac:dyDescent="0.25">
      <c r="A22015" s="1"/>
      <c r="B22015" s="2"/>
      <c r="BJ22015" s="3"/>
      <c r="BL22015" s="3"/>
      <c r="BN22015" s="3"/>
      <c r="BP22015" s="3"/>
    </row>
    <row r="22016" spans="1:68" x14ac:dyDescent="0.25">
      <c r="A22016" s="1"/>
      <c r="B22016" s="2"/>
      <c r="BJ22016" s="3"/>
      <c r="BL22016" s="3"/>
      <c r="BN22016" s="3"/>
      <c r="BP22016" s="3"/>
    </row>
    <row r="22017" spans="1:68" x14ac:dyDescent="0.25">
      <c r="A22017" s="1"/>
      <c r="B22017" s="2"/>
      <c r="BJ22017" s="3"/>
      <c r="BL22017" s="3"/>
      <c r="BN22017" s="3"/>
      <c r="BP22017" s="3"/>
    </row>
    <row r="22018" spans="1:68" x14ac:dyDescent="0.25">
      <c r="A22018" s="1"/>
      <c r="B22018" s="2"/>
      <c r="BJ22018" s="3"/>
      <c r="BL22018" s="3"/>
      <c r="BN22018" s="3"/>
      <c r="BP22018" s="3"/>
    </row>
    <row r="22019" spans="1:68" x14ac:dyDescent="0.25">
      <c r="A22019" s="1"/>
      <c r="B22019" s="2"/>
      <c r="BJ22019" s="3"/>
      <c r="BL22019" s="3"/>
      <c r="BN22019" s="3"/>
      <c r="BP22019" s="3"/>
    </row>
    <row r="22020" spans="1:68" x14ac:dyDescent="0.25">
      <c r="A22020" s="1"/>
      <c r="B22020" s="2"/>
      <c r="BJ22020" s="3"/>
      <c r="BL22020" s="3"/>
      <c r="BN22020" s="3"/>
      <c r="BP22020" s="3"/>
    </row>
    <row r="22021" spans="1:68" x14ac:dyDescent="0.25">
      <c r="A22021" s="1"/>
      <c r="B22021" s="2"/>
      <c r="BJ22021" s="3"/>
      <c r="BL22021" s="3"/>
      <c r="BN22021" s="3"/>
      <c r="BP22021" s="3"/>
    </row>
    <row r="22022" spans="1:68" x14ac:dyDescent="0.25">
      <c r="A22022" s="1"/>
      <c r="B22022" s="2"/>
      <c r="BJ22022" s="3"/>
      <c r="BL22022" s="3"/>
      <c r="BN22022" s="3"/>
      <c r="BP22022" s="3"/>
    </row>
    <row r="22023" spans="1:68" x14ac:dyDescent="0.25">
      <c r="A22023" s="1"/>
      <c r="B22023" s="2"/>
      <c r="BJ22023" s="3"/>
      <c r="BL22023" s="3"/>
      <c r="BN22023" s="3"/>
      <c r="BP22023" s="3"/>
    </row>
    <row r="22024" spans="1:68" x14ac:dyDescent="0.25">
      <c r="A22024" s="1"/>
      <c r="B22024" s="2"/>
      <c r="BJ22024" s="3"/>
      <c r="BL22024" s="3"/>
      <c r="BN22024" s="3"/>
      <c r="BP22024" s="3"/>
    </row>
    <row r="22025" spans="1:68" x14ac:dyDescent="0.25">
      <c r="A22025" s="1"/>
      <c r="B22025" s="2"/>
      <c r="BJ22025" s="3"/>
      <c r="BL22025" s="3"/>
      <c r="BN22025" s="3"/>
      <c r="BP22025" s="3"/>
    </row>
    <row r="22026" spans="1:68" x14ac:dyDescent="0.25">
      <c r="A22026" s="1"/>
      <c r="B22026" s="2"/>
      <c r="BJ22026" s="3"/>
      <c r="BL22026" s="3"/>
      <c r="BN22026" s="3"/>
      <c r="BP22026" s="3"/>
    </row>
    <row r="22027" spans="1:68" x14ac:dyDescent="0.25">
      <c r="A22027" s="1"/>
      <c r="B22027" s="2"/>
      <c r="BJ22027" s="3"/>
      <c r="BL22027" s="3"/>
      <c r="BN22027" s="3"/>
      <c r="BP22027" s="3"/>
    </row>
    <row r="22028" spans="1:68" x14ac:dyDescent="0.25">
      <c r="A22028" s="1"/>
      <c r="B22028" s="2"/>
      <c r="BJ22028" s="3"/>
      <c r="BL22028" s="3"/>
      <c r="BN22028" s="3"/>
      <c r="BP22028" s="3"/>
    </row>
    <row r="22029" spans="1:68" x14ac:dyDescent="0.25">
      <c r="A22029" s="1"/>
      <c r="B22029" s="2"/>
      <c r="BJ22029" s="3"/>
      <c r="BL22029" s="3"/>
      <c r="BN22029" s="3"/>
      <c r="BP22029" s="3"/>
    </row>
    <row r="22030" spans="1:68" x14ac:dyDescent="0.25">
      <c r="A22030" s="1"/>
      <c r="B22030" s="2"/>
      <c r="BJ22030" s="3"/>
      <c r="BL22030" s="3"/>
      <c r="BN22030" s="3"/>
      <c r="BP22030" s="3"/>
    </row>
    <row r="22031" spans="1:68" x14ac:dyDescent="0.25">
      <c r="A22031" s="1"/>
      <c r="B22031" s="2"/>
      <c r="BJ22031" s="3"/>
      <c r="BL22031" s="3"/>
      <c r="BN22031" s="3"/>
      <c r="BP22031" s="3"/>
    </row>
    <row r="22032" spans="1:68" x14ac:dyDescent="0.25">
      <c r="A22032" s="1"/>
      <c r="B22032" s="2"/>
      <c r="BJ22032" s="3"/>
      <c r="BL22032" s="3"/>
      <c r="BN22032" s="3"/>
      <c r="BP22032" s="3"/>
    </row>
    <row r="22033" spans="1:68" x14ac:dyDescent="0.25">
      <c r="A22033" s="1"/>
      <c r="B22033" s="2"/>
      <c r="BJ22033" s="3"/>
      <c r="BL22033" s="3"/>
      <c r="BN22033" s="3"/>
      <c r="BP22033" s="3"/>
    </row>
    <row r="22034" spans="1:68" x14ac:dyDescent="0.25">
      <c r="A22034" s="1"/>
      <c r="B22034" s="2"/>
      <c r="BJ22034" s="3"/>
      <c r="BL22034" s="3"/>
      <c r="BN22034" s="3"/>
      <c r="BP22034" s="3"/>
    </row>
    <row r="22035" spans="1:68" x14ac:dyDescent="0.25">
      <c r="A22035" s="1"/>
      <c r="B22035" s="2"/>
      <c r="BJ22035" s="3"/>
      <c r="BL22035" s="3"/>
      <c r="BN22035" s="3"/>
      <c r="BP22035" s="3"/>
    </row>
    <row r="22036" spans="1:68" x14ac:dyDescent="0.25">
      <c r="A22036" s="1"/>
      <c r="B22036" s="2"/>
      <c r="BJ22036" s="3"/>
      <c r="BL22036" s="3"/>
      <c r="BN22036" s="3"/>
      <c r="BP22036" s="3"/>
    </row>
    <row r="22037" spans="1:68" x14ac:dyDescent="0.25">
      <c r="A22037" s="1"/>
      <c r="B22037" s="2"/>
      <c r="BJ22037" s="3"/>
      <c r="BL22037" s="3"/>
      <c r="BN22037" s="3"/>
      <c r="BP22037" s="3"/>
    </row>
    <row r="22038" spans="1:68" x14ac:dyDescent="0.25">
      <c r="A22038" s="1"/>
      <c r="B22038" s="2"/>
      <c r="BJ22038" s="3"/>
      <c r="BL22038" s="3"/>
      <c r="BN22038" s="3"/>
      <c r="BP22038" s="3"/>
    </row>
    <row r="22039" spans="1:68" x14ac:dyDescent="0.25">
      <c r="A22039" s="1"/>
      <c r="B22039" s="2"/>
      <c r="BJ22039" s="3"/>
      <c r="BL22039" s="3"/>
      <c r="BN22039" s="3"/>
      <c r="BP22039" s="3"/>
    </row>
    <row r="22040" spans="1:68" x14ac:dyDescent="0.25">
      <c r="A22040" s="1"/>
      <c r="B22040" s="2"/>
      <c r="BJ22040" s="3"/>
      <c r="BL22040" s="3"/>
      <c r="BN22040" s="3"/>
      <c r="BP22040" s="3"/>
    </row>
    <row r="22041" spans="1:68" x14ac:dyDescent="0.25">
      <c r="A22041" s="1"/>
      <c r="B22041" s="2"/>
      <c r="BJ22041" s="3"/>
      <c r="BL22041" s="3"/>
      <c r="BN22041" s="3"/>
      <c r="BP22041" s="3"/>
    </row>
    <row r="22042" spans="1:68" x14ac:dyDescent="0.25">
      <c r="A22042" s="1"/>
      <c r="B22042" s="2"/>
      <c r="BJ22042" s="3"/>
      <c r="BL22042" s="3"/>
      <c r="BN22042" s="3"/>
      <c r="BP22042" s="3"/>
    </row>
    <row r="22043" spans="1:68" x14ac:dyDescent="0.25">
      <c r="A22043" s="1"/>
      <c r="B22043" s="2"/>
      <c r="BJ22043" s="3"/>
      <c r="BL22043" s="3"/>
      <c r="BN22043" s="3"/>
      <c r="BP22043" s="3"/>
    </row>
    <row r="22044" spans="1:68" x14ac:dyDescent="0.25">
      <c r="A22044" s="1"/>
      <c r="B22044" s="2"/>
      <c r="BJ22044" s="3"/>
      <c r="BL22044" s="3"/>
      <c r="BN22044" s="3"/>
      <c r="BP22044" s="3"/>
    </row>
    <row r="22045" spans="1:68" x14ac:dyDescent="0.25">
      <c r="A22045" s="1"/>
      <c r="B22045" s="2"/>
      <c r="BJ22045" s="3"/>
      <c r="BL22045" s="3"/>
      <c r="BN22045" s="3"/>
      <c r="BP22045" s="3"/>
    </row>
    <row r="22046" spans="1:68" x14ac:dyDescent="0.25">
      <c r="A22046" s="1"/>
      <c r="B22046" s="2"/>
      <c r="BJ22046" s="3"/>
      <c r="BL22046" s="3"/>
      <c r="BN22046" s="3"/>
      <c r="BP22046" s="3"/>
    </row>
    <row r="22047" spans="1:68" x14ac:dyDescent="0.25">
      <c r="A22047" s="1"/>
      <c r="B22047" s="2"/>
      <c r="BJ22047" s="3"/>
      <c r="BL22047" s="3"/>
      <c r="BN22047" s="3"/>
      <c r="BP22047" s="3"/>
    </row>
    <row r="22048" spans="1:68" x14ac:dyDescent="0.25">
      <c r="A22048" s="1"/>
      <c r="B22048" s="2"/>
      <c r="BJ22048" s="3"/>
      <c r="BL22048" s="3"/>
      <c r="BN22048" s="3"/>
      <c r="BP22048" s="3"/>
    </row>
    <row r="22049" spans="1:68" x14ac:dyDescent="0.25">
      <c r="A22049" s="1"/>
      <c r="B22049" s="2"/>
      <c r="BJ22049" s="3"/>
      <c r="BL22049" s="3"/>
      <c r="BN22049" s="3"/>
      <c r="BP22049" s="3"/>
    </row>
    <row r="22050" spans="1:68" x14ac:dyDescent="0.25">
      <c r="A22050" s="1"/>
      <c r="B22050" s="2"/>
      <c r="BJ22050" s="3"/>
      <c r="BL22050" s="3"/>
      <c r="BN22050" s="3"/>
      <c r="BP22050" s="3"/>
    </row>
    <row r="22051" spans="1:68" x14ac:dyDescent="0.25">
      <c r="A22051" s="1"/>
      <c r="B22051" s="2"/>
      <c r="BJ22051" s="3"/>
      <c r="BL22051" s="3"/>
      <c r="BN22051" s="3"/>
      <c r="BP22051" s="3"/>
    </row>
    <row r="22052" spans="1:68" x14ac:dyDescent="0.25">
      <c r="A22052" s="1"/>
      <c r="B22052" s="2"/>
      <c r="BJ22052" s="3"/>
      <c r="BL22052" s="3"/>
      <c r="BN22052" s="3"/>
      <c r="BP22052" s="3"/>
    </row>
    <row r="22053" spans="1:68" x14ac:dyDescent="0.25">
      <c r="A22053" s="1"/>
      <c r="B22053" s="2"/>
      <c r="BJ22053" s="3"/>
      <c r="BL22053" s="3"/>
      <c r="BN22053" s="3"/>
      <c r="BP22053" s="3"/>
    </row>
    <row r="22054" spans="1:68" x14ac:dyDescent="0.25">
      <c r="A22054" s="1"/>
      <c r="B22054" s="2"/>
      <c r="BJ22054" s="3"/>
      <c r="BL22054" s="3"/>
      <c r="BN22054" s="3"/>
      <c r="BP22054" s="3"/>
    </row>
    <row r="22055" spans="1:68" x14ac:dyDescent="0.25">
      <c r="A22055" s="1"/>
      <c r="B22055" s="2"/>
      <c r="BJ22055" s="3"/>
      <c r="BL22055" s="3"/>
      <c r="BN22055" s="3"/>
      <c r="BP22055" s="3"/>
    </row>
    <row r="22056" spans="1:68" x14ac:dyDescent="0.25">
      <c r="A22056" s="1"/>
      <c r="B22056" s="2"/>
      <c r="BJ22056" s="3"/>
      <c r="BL22056" s="3"/>
      <c r="BN22056" s="3"/>
      <c r="BP22056" s="3"/>
    </row>
    <row r="22057" spans="1:68" x14ac:dyDescent="0.25">
      <c r="A22057" s="1"/>
      <c r="B22057" s="2"/>
      <c r="BJ22057" s="3"/>
      <c r="BL22057" s="3"/>
      <c r="BN22057" s="3"/>
      <c r="BP22057" s="3"/>
    </row>
    <row r="22058" spans="1:68" x14ac:dyDescent="0.25">
      <c r="A22058" s="1"/>
      <c r="B22058" s="2"/>
      <c r="BJ22058" s="3"/>
      <c r="BL22058" s="3"/>
      <c r="BN22058" s="3"/>
      <c r="BP22058" s="3"/>
    </row>
    <row r="22059" spans="1:68" x14ac:dyDescent="0.25">
      <c r="A22059" s="1"/>
      <c r="B22059" s="2"/>
      <c r="BJ22059" s="3"/>
      <c r="BL22059" s="3"/>
      <c r="BN22059" s="3"/>
      <c r="BP22059" s="3"/>
    </row>
    <row r="22060" spans="1:68" x14ac:dyDescent="0.25">
      <c r="A22060" s="1"/>
      <c r="B22060" s="2"/>
      <c r="BJ22060" s="3"/>
      <c r="BL22060" s="3"/>
      <c r="BN22060" s="3"/>
      <c r="BP22060" s="3"/>
    </row>
    <row r="22061" spans="1:68" x14ac:dyDescent="0.25">
      <c r="A22061" s="1"/>
      <c r="B22061" s="2"/>
      <c r="BJ22061" s="3"/>
      <c r="BL22061" s="3"/>
      <c r="BN22061" s="3"/>
      <c r="BP22061" s="3"/>
    </row>
    <row r="22062" spans="1:68" x14ac:dyDescent="0.25">
      <c r="A22062" s="1"/>
      <c r="B22062" s="2"/>
      <c r="BJ22062" s="3"/>
      <c r="BL22062" s="3"/>
      <c r="BN22062" s="3"/>
      <c r="BP22062" s="3"/>
    </row>
    <row r="22063" spans="1:68" x14ac:dyDescent="0.25">
      <c r="A22063" s="1"/>
      <c r="B22063" s="2"/>
      <c r="BJ22063" s="3"/>
      <c r="BL22063" s="3"/>
      <c r="BN22063" s="3"/>
      <c r="BP22063" s="3"/>
    </row>
    <row r="22064" spans="1:68" x14ac:dyDescent="0.25">
      <c r="A22064" s="1"/>
      <c r="B22064" s="2"/>
      <c r="BJ22064" s="3"/>
      <c r="BL22064" s="3"/>
      <c r="BN22064" s="3"/>
      <c r="BP22064" s="3"/>
    </row>
    <row r="22065" spans="1:68" x14ac:dyDescent="0.25">
      <c r="A22065" s="1"/>
      <c r="B22065" s="2"/>
      <c r="BJ22065" s="3"/>
      <c r="BL22065" s="3"/>
      <c r="BN22065" s="3"/>
      <c r="BP22065" s="3"/>
    </row>
    <row r="22066" spans="1:68" x14ac:dyDescent="0.25">
      <c r="A22066" s="1"/>
      <c r="B22066" s="2"/>
      <c r="BJ22066" s="3"/>
      <c r="BL22066" s="3"/>
      <c r="BN22066" s="3"/>
      <c r="BP22066" s="3"/>
    </row>
    <row r="22067" spans="1:68" x14ac:dyDescent="0.25">
      <c r="A22067" s="1"/>
      <c r="B22067" s="2"/>
      <c r="BJ22067" s="3"/>
      <c r="BL22067" s="3"/>
      <c r="BN22067" s="3"/>
      <c r="BP22067" s="3"/>
    </row>
    <row r="22068" spans="1:68" x14ac:dyDescent="0.25">
      <c r="A22068" s="1"/>
      <c r="B22068" s="2"/>
      <c r="BJ22068" s="3"/>
      <c r="BL22068" s="3"/>
      <c r="BN22068" s="3"/>
      <c r="BP22068" s="3"/>
    </row>
    <row r="22069" spans="1:68" x14ac:dyDescent="0.25">
      <c r="A22069" s="1"/>
      <c r="B22069" s="2"/>
      <c r="BJ22069" s="3"/>
      <c r="BL22069" s="3"/>
      <c r="BN22069" s="3"/>
      <c r="BP22069" s="3"/>
    </row>
    <row r="22070" spans="1:68" x14ac:dyDescent="0.25">
      <c r="A22070" s="1"/>
      <c r="B22070" s="2"/>
      <c r="BJ22070" s="3"/>
      <c r="BL22070" s="3"/>
      <c r="BN22070" s="3"/>
      <c r="BP22070" s="3"/>
    </row>
    <row r="22071" spans="1:68" x14ac:dyDescent="0.25">
      <c r="A22071" s="1"/>
      <c r="B22071" s="2"/>
      <c r="BJ22071" s="3"/>
      <c r="BL22071" s="3"/>
      <c r="BN22071" s="3"/>
      <c r="BP22071" s="3"/>
    </row>
    <row r="22072" spans="1:68" x14ac:dyDescent="0.25">
      <c r="A22072" s="1"/>
      <c r="B22072" s="2"/>
      <c r="BJ22072" s="3"/>
      <c r="BL22072" s="3"/>
      <c r="BN22072" s="3"/>
      <c r="BP22072" s="3"/>
    </row>
    <row r="22073" spans="1:68" x14ac:dyDescent="0.25">
      <c r="A22073" s="1"/>
      <c r="B22073" s="2"/>
      <c r="BJ22073" s="3"/>
      <c r="BL22073" s="3"/>
      <c r="BN22073" s="3"/>
      <c r="BP22073" s="3"/>
    </row>
    <row r="22074" spans="1:68" x14ac:dyDescent="0.25">
      <c r="A22074" s="1"/>
      <c r="B22074" s="2"/>
      <c r="BJ22074" s="3"/>
      <c r="BL22074" s="3"/>
      <c r="BN22074" s="3"/>
      <c r="BP22074" s="3"/>
    </row>
    <row r="22075" spans="1:68" x14ac:dyDescent="0.25">
      <c r="A22075" s="1"/>
      <c r="B22075" s="2"/>
      <c r="BJ22075" s="3"/>
      <c r="BL22075" s="3"/>
      <c r="BN22075" s="3"/>
      <c r="BP22075" s="3"/>
    </row>
    <row r="22076" spans="1:68" x14ac:dyDescent="0.25">
      <c r="A22076" s="1"/>
      <c r="B22076" s="2"/>
      <c r="BJ22076" s="3"/>
      <c r="BL22076" s="3"/>
      <c r="BN22076" s="3"/>
      <c r="BP22076" s="3"/>
    </row>
    <row r="22077" spans="1:68" x14ac:dyDescent="0.25">
      <c r="A22077" s="1"/>
      <c r="B22077" s="2"/>
      <c r="BJ22077" s="3"/>
      <c r="BL22077" s="3"/>
      <c r="BN22077" s="3"/>
      <c r="BP22077" s="3"/>
    </row>
    <row r="22078" spans="1:68" x14ac:dyDescent="0.25">
      <c r="A22078" s="1"/>
      <c r="B22078" s="2"/>
      <c r="BJ22078" s="3"/>
      <c r="BL22078" s="3"/>
      <c r="BN22078" s="3"/>
      <c r="BP22078" s="3"/>
    </row>
    <row r="22079" spans="1:68" x14ac:dyDescent="0.25">
      <c r="A22079" s="1"/>
      <c r="B22079" s="2"/>
      <c r="BJ22079" s="3"/>
      <c r="BL22079" s="3"/>
      <c r="BN22079" s="3"/>
      <c r="BP22079" s="3"/>
    </row>
    <row r="22080" spans="1:68" x14ac:dyDescent="0.25">
      <c r="A22080" s="1"/>
      <c r="B22080" s="2"/>
      <c r="BJ22080" s="3"/>
      <c r="BL22080" s="3"/>
      <c r="BN22080" s="3"/>
      <c r="BP22080" s="3"/>
    </row>
    <row r="22081" spans="1:68" x14ac:dyDescent="0.25">
      <c r="A22081" s="1"/>
      <c r="B22081" s="2"/>
      <c r="BJ22081" s="3"/>
      <c r="BL22081" s="3"/>
      <c r="BN22081" s="3"/>
      <c r="BP22081" s="3"/>
    </row>
    <row r="22082" spans="1:68" x14ac:dyDescent="0.25">
      <c r="A22082" s="1"/>
      <c r="B22082" s="2"/>
      <c r="BJ22082" s="3"/>
      <c r="BL22082" s="3"/>
      <c r="BN22082" s="3"/>
      <c r="BP22082" s="3"/>
    </row>
    <row r="22083" spans="1:68" x14ac:dyDescent="0.25">
      <c r="A22083" s="1"/>
      <c r="B22083" s="2"/>
      <c r="BJ22083" s="3"/>
      <c r="BL22083" s="3"/>
      <c r="BN22083" s="3"/>
      <c r="BP22083" s="3"/>
    </row>
    <row r="22084" spans="1:68" x14ac:dyDescent="0.25">
      <c r="A22084" s="1"/>
      <c r="B22084" s="2"/>
      <c r="BJ22084" s="3"/>
      <c r="BL22084" s="3"/>
      <c r="BN22084" s="3"/>
      <c r="BP22084" s="3"/>
    </row>
    <row r="22085" spans="1:68" x14ac:dyDescent="0.25">
      <c r="A22085" s="1"/>
      <c r="B22085" s="2"/>
      <c r="BJ22085" s="3"/>
      <c r="BL22085" s="3"/>
      <c r="BN22085" s="3"/>
      <c r="BP22085" s="3"/>
    </row>
    <row r="22086" spans="1:68" x14ac:dyDescent="0.25">
      <c r="A22086" s="1"/>
      <c r="B22086" s="2"/>
      <c r="BJ22086" s="3"/>
      <c r="BL22086" s="3"/>
      <c r="BN22086" s="3"/>
      <c r="BP22086" s="3"/>
    </row>
    <row r="22087" spans="1:68" x14ac:dyDescent="0.25">
      <c r="A22087" s="1"/>
      <c r="B22087" s="2"/>
      <c r="BJ22087" s="3"/>
      <c r="BL22087" s="3"/>
      <c r="BN22087" s="3"/>
      <c r="BP22087" s="3"/>
    </row>
    <row r="22088" spans="1:68" x14ac:dyDescent="0.25">
      <c r="A22088" s="1"/>
      <c r="B22088" s="2"/>
      <c r="BJ22088" s="3"/>
      <c r="BL22088" s="3"/>
      <c r="BN22088" s="3"/>
      <c r="BP22088" s="3"/>
    </row>
    <row r="22089" spans="1:68" x14ac:dyDescent="0.25">
      <c r="A22089" s="1"/>
      <c r="B22089" s="2"/>
      <c r="BJ22089" s="3"/>
      <c r="BL22089" s="3"/>
      <c r="BN22089" s="3"/>
      <c r="BP22089" s="3"/>
    </row>
    <row r="22090" spans="1:68" x14ac:dyDescent="0.25">
      <c r="A22090" s="1"/>
      <c r="B22090" s="2"/>
      <c r="BJ22090" s="3"/>
      <c r="BL22090" s="3"/>
      <c r="BN22090" s="3"/>
      <c r="BP22090" s="3"/>
    </row>
    <row r="22091" spans="1:68" x14ac:dyDescent="0.25">
      <c r="A22091" s="1"/>
      <c r="B22091" s="2"/>
      <c r="BJ22091" s="3"/>
      <c r="BL22091" s="3"/>
      <c r="BN22091" s="3"/>
      <c r="BP22091" s="3"/>
    </row>
    <row r="22092" spans="1:68" x14ac:dyDescent="0.25">
      <c r="A22092" s="1"/>
      <c r="B22092" s="2"/>
      <c r="BJ22092" s="3"/>
      <c r="BL22092" s="3"/>
      <c r="BN22092" s="3"/>
      <c r="BP22092" s="3"/>
    </row>
    <row r="22093" spans="1:68" x14ac:dyDescent="0.25">
      <c r="A22093" s="1"/>
      <c r="B22093" s="2"/>
      <c r="BJ22093" s="3"/>
      <c r="BL22093" s="3"/>
      <c r="BN22093" s="3"/>
      <c r="BP22093" s="3"/>
    </row>
    <row r="22094" spans="1:68" x14ac:dyDescent="0.25">
      <c r="A22094" s="1"/>
      <c r="B22094" s="2"/>
      <c r="BJ22094" s="3"/>
      <c r="BL22094" s="3"/>
      <c r="BN22094" s="3"/>
      <c r="BP22094" s="3"/>
    </row>
    <row r="22095" spans="1:68" x14ac:dyDescent="0.25">
      <c r="A22095" s="1"/>
      <c r="B22095" s="2"/>
      <c r="BJ22095" s="3"/>
      <c r="BL22095" s="3"/>
      <c r="BN22095" s="3"/>
      <c r="BP22095" s="3"/>
    </row>
    <row r="22096" spans="1:68" x14ac:dyDescent="0.25">
      <c r="A22096" s="1"/>
      <c r="B22096" s="2"/>
      <c r="BJ22096" s="3"/>
      <c r="BL22096" s="3"/>
      <c r="BN22096" s="3"/>
      <c r="BP22096" s="3"/>
    </row>
    <row r="22097" spans="1:68" x14ac:dyDescent="0.25">
      <c r="A22097" s="1"/>
      <c r="B22097" s="2"/>
      <c r="BJ22097" s="3"/>
      <c r="BL22097" s="3"/>
      <c r="BN22097" s="3"/>
      <c r="BP22097" s="3"/>
    </row>
    <row r="22098" spans="1:68" x14ac:dyDescent="0.25">
      <c r="A22098" s="1"/>
      <c r="B22098" s="2"/>
      <c r="BJ22098" s="3"/>
      <c r="BL22098" s="3"/>
      <c r="BN22098" s="3"/>
      <c r="BP22098" s="3"/>
    </row>
    <row r="22099" spans="1:68" x14ac:dyDescent="0.25">
      <c r="A22099" s="1"/>
      <c r="B22099" s="2"/>
      <c r="BJ22099" s="3"/>
      <c r="BL22099" s="3"/>
      <c r="BN22099" s="3"/>
      <c r="BP22099" s="3"/>
    </row>
    <row r="22100" spans="1:68" x14ac:dyDescent="0.25">
      <c r="A22100" s="1"/>
      <c r="B22100" s="2"/>
      <c r="BJ22100" s="3"/>
      <c r="BL22100" s="3"/>
      <c r="BN22100" s="3"/>
      <c r="BP22100" s="3"/>
    </row>
    <row r="22101" spans="1:68" x14ac:dyDescent="0.25">
      <c r="A22101" s="1"/>
      <c r="B22101" s="2"/>
      <c r="BJ22101" s="3"/>
      <c r="BL22101" s="3"/>
      <c r="BN22101" s="3"/>
      <c r="BP22101" s="3"/>
    </row>
    <row r="22102" spans="1:68" x14ac:dyDescent="0.25">
      <c r="A22102" s="1"/>
      <c r="B22102" s="2"/>
      <c r="BJ22102" s="3"/>
      <c r="BL22102" s="3"/>
      <c r="BN22102" s="3"/>
      <c r="BP22102" s="3"/>
    </row>
    <row r="22103" spans="1:68" x14ac:dyDescent="0.25">
      <c r="A22103" s="1"/>
      <c r="B22103" s="2"/>
      <c r="BJ22103" s="3"/>
      <c r="BL22103" s="3"/>
      <c r="BN22103" s="3"/>
      <c r="BP22103" s="3"/>
    </row>
    <row r="22104" spans="1:68" x14ac:dyDescent="0.25">
      <c r="A22104" s="1"/>
      <c r="B22104" s="2"/>
      <c r="BJ22104" s="3"/>
      <c r="BL22104" s="3"/>
      <c r="BN22104" s="3"/>
      <c r="BP22104" s="3"/>
    </row>
    <row r="22105" spans="1:68" x14ac:dyDescent="0.25">
      <c r="A22105" s="1"/>
      <c r="B22105" s="2"/>
      <c r="BJ22105" s="3"/>
      <c r="BL22105" s="3"/>
      <c r="BN22105" s="3"/>
      <c r="BP22105" s="3"/>
    </row>
    <row r="22106" spans="1:68" x14ac:dyDescent="0.25">
      <c r="A22106" s="1"/>
      <c r="B22106" s="2"/>
      <c r="BJ22106" s="3"/>
      <c r="BL22106" s="3"/>
      <c r="BN22106" s="3"/>
      <c r="BP22106" s="3"/>
    </row>
    <row r="22107" spans="1:68" x14ac:dyDescent="0.25">
      <c r="A22107" s="1"/>
      <c r="B22107" s="2"/>
      <c r="BJ22107" s="3"/>
      <c r="BL22107" s="3"/>
      <c r="BN22107" s="3"/>
      <c r="BP22107" s="3"/>
    </row>
    <row r="22108" spans="1:68" x14ac:dyDescent="0.25">
      <c r="A22108" s="1"/>
      <c r="B22108" s="2"/>
      <c r="BJ22108" s="3"/>
      <c r="BL22108" s="3"/>
      <c r="BN22108" s="3"/>
      <c r="BP22108" s="3"/>
    </row>
    <row r="22109" spans="1:68" x14ac:dyDescent="0.25">
      <c r="A22109" s="1"/>
      <c r="B22109" s="2"/>
      <c r="BJ22109" s="3"/>
      <c r="BL22109" s="3"/>
      <c r="BN22109" s="3"/>
      <c r="BP22109" s="3"/>
    </row>
    <row r="22110" spans="1:68" x14ac:dyDescent="0.25">
      <c r="A22110" s="1"/>
      <c r="B22110" s="2"/>
      <c r="BJ22110" s="3"/>
      <c r="BL22110" s="3"/>
      <c r="BN22110" s="3"/>
      <c r="BP22110" s="3"/>
    </row>
    <row r="22111" spans="1:68" x14ac:dyDescent="0.25">
      <c r="A22111" s="1"/>
      <c r="B22111" s="2"/>
      <c r="BJ22111" s="3"/>
      <c r="BL22111" s="3"/>
      <c r="BN22111" s="3"/>
      <c r="BP22111" s="3"/>
    </row>
    <row r="22112" spans="1:68" x14ac:dyDescent="0.25">
      <c r="A22112" s="1"/>
      <c r="B22112" s="2"/>
      <c r="BJ22112" s="3"/>
      <c r="BL22112" s="3"/>
      <c r="BN22112" s="3"/>
      <c r="BP22112" s="3"/>
    </row>
    <row r="22113" spans="1:68" x14ac:dyDescent="0.25">
      <c r="A22113" s="1"/>
      <c r="B22113" s="2"/>
      <c r="BJ22113" s="3"/>
      <c r="BL22113" s="3"/>
      <c r="BN22113" s="3"/>
      <c r="BP22113" s="3"/>
    </row>
    <row r="22114" spans="1:68" x14ac:dyDescent="0.25">
      <c r="A22114" s="1"/>
      <c r="B22114" s="2"/>
      <c r="BJ22114" s="3"/>
      <c r="BL22114" s="3"/>
      <c r="BN22114" s="3"/>
      <c r="BP22114" s="3"/>
    </row>
    <row r="22115" spans="1:68" x14ac:dyDescent="0.25">
      <c r="A22115" s="1"/>
      <c r="B22115" s="2"/>
      <c r="BJ22115" s="3"/>
      <c r="BL22115" s="3"/>
      <c r="BN22115" s="3"/>
      <c r="BP22115" s="3"/>
    </row>
    <row r="22116" spans="1:68" x14ac:dyDescent="0.25">
      <c r="A22116" s="1"/>
      <c r="B22116" s="2"/>
      <c r="BJ22116" s="3"/>
      <c r="BL22116" s="3"/>
      <c r="BN22116" s="3"/>
      <c r="BP22116" s="3"/>
    </row>
    <row r="22117" spans="1:68" x14ac:dyDescent="0.25">
      <c r="A22117" s="1"/>
      <c r="B22117" s="2"/>
      <c r="BJ22117" s="3"/>
      <c r="BL22117" s="3"/>
      <c r="BN22117" s="3"/>
      <c r="BP22117" s="3"/>
    </row>
    <row r="22118" spans="1:68" x14ac:dyDescent="0.25">
      <c r="A22118" s="1"/>
      <c r="B22118" s="2"/>
      <c r="BJ22118" s="3"/>
      <c r="BL22118" s="3"/>
      <c r="BN22118" s="3"/>
      <c r="BP22118" s="3"/>
    </row>
    <row r="22119" spans="1:68" x14ac:dyDescent="0.25">
      <c r="A22119" s="1"/>
      <c r="B22119" s="2"/>
      <c r="BJ22119" s="3"/>
      <c r="BL22119" s="3"/>
      <c r="BN22119" s="3"/>
      <c r="BP22119" s="3"/>
    </row>
    <row r="22120" spans="1:68" x14ac:dyDescent="0.25">
      <c r="A22120" s="1"/>
      <c r="B22120" s="2"/>
      <c r="BJ22120" s="3"/>
      <c r="BL22120" s="3"/>
      <c r="BN22120" s="3"/>
      <c r="BP22120" s="3"/>
    </row>
    <row r="22121" spans="1:68" x14ac:dyDescent="0.25">
      <c r="A22121" s="1"/>
      <c r="B22121" s="2"/>
      <c r="BJ22121" s="3"/>
      <c r="BL22121" s="3"/>
      <c r="BN22121" s="3"/>
      <c r="BP22121" s="3"/>
    </row>
    <row r="22122" spans="1:68" x14ac:dyDescent="0.25">
      <c r="A22122" s="1"/>
      <c r="B22122" s="2"/>
      <c r="BJ22122" s="3"/>
      <c r="BL22122" s="3"/>
      <c r="BN22122" s="3"/>
      <c r="BP22122" s="3"/>
    </row>
    <row r="22123" spans="1:68" x14ac:dyDescent="0.25">
      <c r="A22123" s="1"/>
      <c r="B22123" s="2"/>
      <c r="BJ22123" s="3"/>
      <c r="BL22123" s="3"/>
      <c r="BN22123" s="3"/>
      <c r="BP22123" s="3"/>
    </row>
    <row r="22124" spans="1:68" x14ac:dyDescent="0.25">
      <c r="A22124" s="1"/>
      <c r="B22124" s="2"/>
      <c r="BJ22124" s="3"/>
      <c r="BL22124" s="3"/>
      <c r="BN22124" s="3"/>
      <c r="BP22124" s="3"/>
    </row>
    <row r="22125" spans="1:68" x14ac:dyDescent="0.25">
      <c r="A22125" s="1"/>
      <c r="B22125" s="2"/>
      <c r="BJ22125" s="3"/>
      <c r="BL22125" s="3"/>
      <c r="BN22125" s="3"/>
      <c r="BP22125" s="3"/>
    </row>
    <row r="22126" spans="1:68" x14ac:dyDescent="0.25">
      <c r="A22126" s="1"/>
      <c r="B22126" s="2"/>
      <c r="BJ22126" s="3"/>
      <c r="BL22126" s="3"/>
      <c r="BN22126" s="3"/>
      <c r="BP22126" s="3"/>
    </row>
    <row r="22127" spans="1:68" x14ac:dyDescent="0.25">
      <c r="A22127" s="1"/>
      <c r="B22127" s="2"/>
      <c r="BJ22127" s="3"/>
      <c r="BL22127" s="3"/>
      <c r="BN22127" s="3"/>
      <c r="BP22127" s="3"/>
    </row>
    <row r="22128" spans="1:68" x14ac:dyDescent="0.25">
      <c r="A22128" s="1"/>
      <c r="B22128" s="2"/>
      <c r="BJ22128" s="3"/>
      <c r="BL22128" s="3"/>
      <c r="BN22128" s="3"/>
      <c r="BP22128" s="3"/>
    </row>
    <row r="22129" spans="1:68" x14ac:dyDescent="0.25">
      <c r="A22129" s="1"/>
      <c r="B22129" s="2"/>
      <c r="BJ22129" s="3"/>
      <c r="BL22129" s="3"/>
      <c r="BN22129" s="3"/>
      <c r="BP22129" s="3"/>
    </row>
    <row r="22130" spans="1:68" x14ac:dyDescent="0.25">
      <c r="A22130" s="1"/>
      <c r="B22130" s="2"/>
      <c r="BJ22130" s="3"/>
      <c r="BL22130" s="3"/>
      <c r="BN22130" s="3"/>
      <c r="BP22130" s="3"/>
    </row>
    <row r="22131" spans="1:68" x14ac:dyDescent="0.25">
      <c r="A22131" s="1"/>
      <c r="B22131" s="2"/>
      <c r="BJ22131" s="3"/>
      <c r="BL22131" s="3"/>
      <c r="BN22131" s="3"/>
      <c r="BP22131" s="3"/>
    </row>
    <row r="22132" spans="1:68" x14ac:dyDescent="0.25">
      <c r="A22132" s="1"/>
      <c r="B22132" s="2"/>
      <c r="BJ22132" s="3"/>
      <c r="BL22132" s="3"/>
      <c r="BN22132" s="3"/>
      <c r="BP22132" s="3"/>
    </row>
    <row r="22133" spans="1:68" x14ac:dyDescent="0.25">
      <c r="A22133" s="1"/>
      <c r="B22133" s="2"/>
      <c r="BJ22133" s="3"/>
      <c r="BL22133" s="3"/>
      <c r="BN22133" s="3"/>
      <c r="BP22133" s="3"/>
    </row>
    <row r="22134" spans="1:68" x14ac:dyDescent="0.25">
      <c r="A22134" s="1"/>
      <c r="B22134" s="2"/>
      <c r="BJ22134" s="3"/>
      <c r="BL22134" s="3"/>
      <c r="BN22134" s="3"/>
      <c r="BP22134" s="3"/>
    </row>
    <row r="22135" spans="1:68" x14ac:dyDescent="0.25">
      <c r="A22135" s="1"/>
      <c r="B22135" s="2"/>
      <c r="BJ22135" s="3"/>
      <c r="BL22135" s="3"/>
      <c r="BN22135" s="3"/>
      <c r="BP22135" s="3"/>
    </row>
    <row r="22136" spans="1:68" x14ac:dyDescent="0.25">
      <c r="A22136" s="1"/>
      <c r="B22136" s="2"/>
      <c r="BJ22136" s="3"/>
      <c r="BL22136" s="3"/>
      <c r="BN22136" s="3"/>
      <c r="BP22136" s="3"/>
    </row>
    <row r="22137" spans="1:68" x14ac:dyDescent="0.25">
      <c r="A22137" s="1"/>
      <c r="B22137" s="2"/>
      <c r="BJ22137" s="3"/>
      <c r="BL22137" s="3"/>
      <c r="BN22137" s="3"/>
      <c r="BP22137" s="3"/>
    </row>
    <row r="22138" spans="1:68" x14ac:dyDescent="0.25">
      <c r="A22138" s="1"/>
      <c r="B22138" s="2"/>
      <c r="BJ22138" s="3"/>
      <c r="BL22138" s="3"/>
      <c r="BN22138" s="3"/>
      <c r="BP22138" s="3"/>
    </row>
    <row r="22139" spans="1:68" x14ac:dyDescent="0.25">
      <c r="A22139" s="1"/>
      <c r="B22139" s="2"/>
      <c r="BJ22139" s="3"/>
      <c r="BL22139" s="3"/>
      <c r="BN22139" s="3"/>
      <c r="BP22139" s="3"/>
    </row>
    <row r="22140" spans="1:68" x14ac:dyDescent="0.25">
      <c r="A22140" s="1"/>
      <c r="B22140" s="2"/>
      <c r="BJ22140" s="3"/>
      <c r="BL22140" s="3"/>
      <c r="BN22140" s="3"/>
      <c r="BP22140" s="3"/>
    </row>
    <row r="22141" spans="1:68" x14ac:dyDescent="0.25">
      <c r="A22141" s="1"/>
      <c r="B22141" s="2"/>
      <c r="BJ22141" s="3"/>
      <c r="BL22141" s="3"/>
      <c r="BN22141" s="3"/>
      <c r="BP22141" s="3"/>
    </row>
    <row r="22142" spans="1:68" x14ac:dyDescent="0.25">
      <c r="A22142" s="1"/>
      <c r="B22142" s="2"/>
      <c r="BJ22142" s="3"/>
      <c r="BL22142" s="3"/>
      <c r="BN22142" s="3"/>
      <c r="BP22142" s="3"/>
    </row>
    <row r="22143" spans="1:68" x14ac:dyDescent="0.25">
      <c r="A22143" s="1"/>
      <c r="B22143" s="2"/>
      <c r="BJ22143" s="3"/>
      <c r="BL22143" s="3"/>
      <c r="BN22143" s="3"/>
      <c r="BP22143" s="3"/>
    </row>
    <row r="22144" spans="1:68" x14ac:dyDescent="0.25">
      <c r="A22144" s="1"/>
      <c r="B22144" s="2"/>
      <c r="BJ22144" s="3"/>
      <c r="BL22144" s="3"/>
      <c r="BN22144" s="3"/>
      <c r="BP22144" s="3"/>
    </row>
    <row r="22145" spans="1:68" x14ac:dyDescent="0.25">
      <c r="A22145" s="1"/>
      <c r="B22145" s="2"/>
      <c r="BJ22145" s="3"/>
      <c r="BL22145" s="3"/>
      <c r="BN22145" s="3"/>
      <c r="BP22145" s="3"/>
    </row>
    <row r="22146" spans="1:68" x14ac:dyDescent="0.25">
      <c r="A22146" s="1"/>
      <c r="B22146" s="2"/>
      <c r="BJ22146" s="3"/>
      <c r="BL22146" s="3"/>
      <c r="BN22146" s="3"/>
      <c r="BP22146" s="3"/>
    </row>
    <row r="22147" spans="1:68" x14ac:dyDescent="0.25">
      <c r="A22147" s="1"/>
      <c r="B22147" s="2"/>
      <c r="BJ22147" s="3"/>
      <c r="BL22147" s="3"/>
      <c r="BN22147" s="3"/>
      <c r="BP22147" s="3"/>
    </row>
    <row r="22148" spans="1:68" x14ac:dyDescent="0.25">
      <c r="A22148" s="1"/>
      <c r="B22148" s="2"/>
      <c r="BJ22148" s="3"/>
      <c r="BL22148" s="3"/>
      <c r="BN22148" s="3"/>
      <c r="BP22148" s="3"/>
    </row>
    <row r="22149" spans="1:68" x14ac:dyDescent="0.25">
      <c r="A22149" s="1"/>
      <c r="B22149" s="2"/>
      <c r="BJ22149" s="3"/>
      <c r="BL22149" s="3"/>
      <c r="BN22149" s="3"/>
      <c r="BP22149" s="3"/>
    </row>
    <row r="22150" spans="1:68" x14ac:dyDescent="0.25">
      <c r="A22150" s="1"/>
      <c r="B22150" s="2"/>
      <c r="BJ22150" s="3"/>
      <c r="BL22150" s="3"/>
      <c r="BN22150" s="3"/>
      <c r="BP22150" s="3"/>
    </row>
    <row r="22151" spans="1:68" x14ac:dyDescent="0.25">
      <c r="A22151" s="1"/>
      <c r="B22151" s="2"/>
      <c r="BJ22151" s="3"/>
      <c r="BL22151" s="3"/>
      <c r="BN22151" s="3"/>
      <c r="BP22151" s="3"/>
    </row>
    <row r="22152" spans="1:68" x14ac:dyDescent="0.25">
      <c r="A22152" s="1"/>
      <c r="B22152" s="2"/>
      <c r="BJ22152" s="3"/>
      <c r="BL22152" s="3"/>
      <c r="BN22152" s="3"/>
      <c r="BP22152" s="3"/>
    </row>
    <row r="22153" spans="1:68" x14ac:dyDescent="0.25">
      <c r="A22153" s="1"/>
      <c r="B22153" s="2"/>
      <c r="BJ22153" s="3"/>
      <c r="BL22153" s="3"/>
      <c r="BN22153" s="3"/>
      <c r="BP22153" s="3"/>
    </row>
    <row r="22154" spans="1:68" x14ac:dyDescent="0.25">
      <c r="A22154" s="1"/>
      <c r="B22154" s="2"/>
      <c r="BJ22154" s="3"/>
      <c r="BL22154" s="3"/>
      <c r="BN22154" s="3"/>
      <c r="BP22154" s="3"/>
    </row>
    <row r="22155" spans="1:68" x14ac:dyDescent="0.25">
      <c r="A22155" s="1"/>
      <c r="B22155" s="2"/>
      <c r="BJ22155" s="3"/>
      <c r="BL22155" s="3"/>
      <c r="BN22155" s="3"/>
      <c r="BP22155" s="3"/>
    </row>
    <row r="22156" spans="1:68" x14ac:dyDescent="0.25">
      <c r="A22156" s="1"/>
      <c r="B22156" s="2"/>
      <c r="BJ22156" s="3"/>
      <c r="BL22156" s="3"/>
      <c r="BN22156" s="3"/>
      <c r="BP22156" s="3"/>
    </row>
    <row r="22157" spans="1:68" x14ac:dyDescent="0.25">
      <c r="A22157" s="1"/>
      <c r="B22157" s="2"/>
      <c r="BJ22157" s="3"/>
      <c r="BL22157" s="3"/>
      <c r="BN22157" s="3"/>
      <c r="BP22157" s="3"/>
    </row>
    <row r="22158" spans="1:68" x14ac:dyDescent="0.25">
      <c r="A22158" s="1"/>
      <c r="B22158" s="2"/>
      <c r="BJ22158" s="3"/>
      <c r="BL22158" s="3"/>
      <c r="BN22158" s="3"/>
      <c r="BP22158" s="3"/>
    </row>
    <row r="22159" spans="1:68" x14ac:dyDescent="0.25">
      <c r="A22159" s="1"/>
      <c r="B22159" s="2"/>
      <c r="BJ22159" s="3"/>
      <c r="BL22159" s="3"/>
      <c r="BN22159" s="3"/>
      <c r="BP22159" s="3"/>
    </row>
    <row r="22160" spans="1:68" x14ac:dyDescent="0.25">
      <c r="A22160" s="1"/>
      <c r="B22160" s="2"/>
      <c r="BJ22160" s="3"/>
      <c r="BL22160" s="3"/>
      <c r="BN22160" s="3"/>
      <c r="BP22160" s="3"/>
    </row>
    <row r="22161" spans="1:68" x14ac:dyDescent="0.25">
      <c r="A22161" s="1"/>
      <c r="B22161" s="2"/>
      <c r="BJ22161" s="3"/>
      <c r="BL22161" s="3"/>
      <c r="BN22161" s="3"/>
      <c r="BP22161" s="3"/>
    </row>
    <row r="22162" spans="1:68" x14ac:dyDescent="0.25">
      <c r="A22162" s="1"/>
      <c r="B22162" s="2"/>
      <c r="BJ22162" s="3"/>
      <c r="BL22162" s="3"/>
      <c r="BN22162" s="3"/>
      <c r="BP22162" s="3"/>
    </row>
    <row r="22163" spans="1:68" x14ac:dyDescent="0.25">
      <c r="A22163" s="1"/>
      <c r="B22163" s="2"/>
      <c r="BJ22163" s="3"/>
      <c r="BL22163" s="3"/>
      <c r="BN22163" s="3"/>
      <c r="BP22163" s="3"/>
    </row>
    <row r="22164" spans="1:68" x14ac:dyDescent="0.25">
      <c r="A22164" s="1"/>
      <c r="B22164" s="2"/>
      <c r="BJ22164" s="3"/>
      <c r="BL22164" s="3"/>
      <c r="BN22164" s="3"/>
      <c r="BP22164" s="3"/>
    </row>
    <row r="22165" spans="1:68" x14ac:dyDescent="0.25">
      <c r="A22165" s="1"/>
      <c r="B22165" s="2"/>
      <c r="BJ22165" s="3"/>
      <c r="BL22165" s="3"/>
      <c r="BN22165" s="3"/>
      <c r="BP22165" s="3"/>
    </row>
    <row r="22166" spans="1:68" x14ac:dyDescent="0.25">
      <c r="A22166" s="1"/>
      <c r="B22166" s="2"/>
      <c r="BJ22166" s="3"/>
      <c r="BL22166" s="3"/>
      <c r="BN22166" s="3"/>
      <c r="BP22166" s="3"/>
    </row>
    <row r="22167" spans="1:68" x14ac:dyDescent="0.25">
      <c r="A22167" s="1"/>
      <c r="B22167" s="2"/>
      <c r="BJ22167" s="3"/>
      <c r="BL22167" s="3"/>
      <c r="BN22167" s="3"/>
      <c r="BP22167" s="3"/>
    </row>
    <row r="22168" spans="1:68" x14ac:dyDescent="0.25">
      <c r="A22168" s="1"/>
      <c r="B22168" s="2"/>
      <c r="BJ22168" s="3"/>
      <c r="BL22168" s="3"/>
      <c r="BN22168" s="3"/>
      <c r="BP22168" s="3"/>
    </row>
    <row r="22169" spans="1:68" x14ac:dyDescent="0.25">
      <c r="A22169" s="1"/>
      <c r="B22169" s="2"/>
      <c r="BJ22169" s="3"/>
      <c r="BL22169" s="3"/>
      <c r="BN22169" s="3"/>
      <c r="BP22169" s="3"/>
    </row>
    <row r="22170" spans="1:68" x14ac:dyDescent="0.25">
      <c r="A22170" s="1"/>
      <c r="B22170" s="2"/>
      <c r="BJ22170" s="3"/>
      <c r="BL22170" s="3"/>
      <c r="BN22170" s="3"/>
      <c r="BP22170" s="3"/>
    </row>
    <row r="22171" spans="1:68" x14ac:dyDescent="0.25">
      <c r="A22171" s="1"/>
      <c r="B22171" s="2"/>
      <c r="BJ22171" s="3"/>
      <c r="BL22171" s="3"/>
      <c r="BN22171" s="3"/>
      <c r="BP22171" s="3"/>
    </row>
    <row r="22172" spans="1:68" x14ac:dyDescent="0.25">
      <c r="A22172" s="1"/>
      <c r="B22172" s="2"/>
      <c r="BJ22172" s="3"/>
      <c r="BL22172" s="3"/>
      <c r="BN22172" s="3"/>
      <c r="BP22172" s="3"/>
    </row>
    <row r="22173" spans="1:68" x14ac:dyDescent="0.25">
      <c r="A22173" s="1"/>
      <c r="B22173" s="2"/>
      <c r="BJ22173" s="3"/>
      <c r="BL22173" s="3"/>
      <c r="BN22173" s="3"/>
      <c r="BP22173" s="3"/>
    </row>
    <row r="22174" spans="1:68" x14ac:dyDescent="0.25">
      <c r="A22174" s="1"/>
      <c r="B22174" s="2"/>
      <c r="BJ22174" s="3"/>
      <c r="BL22174" s="3"/>
      <c r="BN22174" s="3"/>
      <c r="BP22174" s="3"/>
    </row>
    <row r="22175" spans="1:68" x14ac:dyDescent="0.25">
      <c r="A22175" s="1"/>
      <c r="B22175" s="2"/>
      <c r="BJ22175" s="3"/>
      <c r="BL22175" s="3"/>
      <c r="BN22175" s="3"/>
      <c r="BP22175" s="3"/>
    </row>
    <row r="22176" spans="1:68" x14ac:dyDescent="0.25">
      <c r="A22176" s="1"/>
      <c r="B22176" s="2"/>
      <c r="BJ22176" s="3"/>
      <c r="BL22176" s="3"/>
      <c r="BN22176" s="3"/>
      <c r="BP22176" s="3"/>
    </row>
    <row r="22177" spans="1:68" x14ac:dyDescent="0.25">
      <c r="A22177" s="1"/>
      <c r="B22177" s="2"/>
      <c r="BJ22177" s="3"/>
      <c r="BL22177" s="3"/>
      <c r="BN22177" s="3"/>
      <c r="BP22177" s="3"/>
    </row>
    <row r="22178" spans="1:68" x14ac:dyDescent="0.25">
      <c r="A22178" s="1"/>
      <c r="B22178" s="2"/>
      <c r="BJ22178" s="3"/>
      <c r="BL22178" s="3"/>
      <c r="BN22178" s="3"/>
      <c r="BP22178" s="3"/>
    </row>
    <row r="22179" spans="1:68" x14ac:dyDescent="0.25">
      <c r="A22179" s="1"/>
      <c r="B22179" s="2"/>
      <c r="BJ22179" s="3"/>
      <c r="BL22179" s="3"/>
      <c r="BN22179" s="3"/>
      <c r="BP22179" s="3"/>
    </row>
    <row r="22180" spans="1:68" x14ac:dyDescent="0.25">
      <c r="A22180" s="1"/>
      <c r="B22180" s="2"/>
      <c r="BJ22180" s="3"/>
      <c r="BL22180" s="3"/>
      <c r="BN22180" s="3"/>
      <c r="BP22180" s="3"/>
    </row>
    <row r="22181" spans="1:68" x14ac:dyDescent="0.25">
      <c r="A22181" s="1"/>
      <c r="B22181" s="2"/>
      <c r="BJ22181" s="3"/>
      <c r="BL22181" s="3"/>
      <c r="BN22181" s="3"/>
      <c r="BP22181" s="3"/>
    </row>
    <row r="22182" spans="1:68" x14ac:dyDescent="0.25">
      <c r="A22182" s="1"/>
      <c r="B22182" s="2"/>
      <c r="BJ22182" s="3"/>
      <c r="BL22182" s="3"/>
      <c r="BN22182" s="3"/>
      <c r="BP22182" s="3"/>
    </row>
    <row r="22183" spans="1:68" x14ac:dyDescent="0.25">
      <c r="A22183" s="1"/>
      <c r="B22183" s="2"/>
      <c r="BJ22183" s="3"/>
      <c r="BL22183" s="3"/>
      <c r="BN22183" s="3"/>
      <c r="BP22183" s="3"/>
    </row>
    <row r="22184" spans="1:68" x14ac:dyDescent="0.25">
      <c r="A22184" s="1"/>
      <c r="B22184" s="2"/>
      <c r="BJ22184" s="3"/>
      <c r="BL22184" s="3"/>
      <c r="BN22184" s="3"/>
      <c r="BP22184" s="3"/>
    </row>
    <row r="22185" spans="1:68" x14ac:dyDescent="0.25">
      <c r="A22185" s="1"/>
      <c r="B22185" s="2"/>
      <c r="BJ22185" s="3"/>
      <c r="BL22185" s="3"/>
      <c r="BN22185" s="3"/>
      <c r="BP22185" s="3"/>
    </row>
    <row r="22186" spans="1:68" x14ac:dyDescent="0.25">
      <c r="A22186" s="1"/>
      <c r="B22186" s="2"/>
      <c r="BJ22186" s="3"/>
      <c r="BL22186" s="3"/>
      <c r="BN22186" s="3"/>
      <c r="BP22186" s="3"/>
    </row>
    <row r="22187" spans="1:68" x14ac:dyDescent="0.25">
      <c r="A22187" s="1"/>
      <c r="B22187" s="2"/>
      <c r="BJ22187" s="3"/>
      <c r="BL22187" s="3"/>
      <c r="BN22187" s="3"/>
      <c r="BP22187" s="3"/>
    </row>
    <row r="22188" spans="1:68" x14ac:dyDescent="0.25">
      <c r="A22188" s="1"/>
      <c r="B22188" s="2"/>
      <c r="BJ22188" s="3"/>
      <c r="BL22188" s="3"/>
      <c r="BN22188" s="3"/>
      <c r="BP22188" s="3"/>
    </row>
    <row r="22189" spans="1:68" x14ac:dyDescent="0.25">
      <c r="A22189" s="1"/>
      <c r="B22189" s="2"/>
      <c r="BJ22189" s="3"/>
      <c r="BL22189" s="3"/>
      <c r="BN22189" s="3"/>
      <c r="BP22189" s="3"/>
    </row>
    <row r="22190" spans="1:68" x14ac:dyDescent="0.25">
      <c r="A22190" s="1"/>
      <c r="B22190" s="2"/>
      <c r="BJ22190" s="3"/>
      <c r="BL22190" s="3"/>
      <c r="BN22190" s="3"/>
      <c r="BP22190" s="3"/>
    </row>
    <row r="22191" spans="1:68" x14ac:dyDescent="0.25">
      <c r="A22191" s="1"/>
      <c r="B22191" s="2"/>
      <c r="BJ22191" s="3"/>
      <c r="BL22191" s="3"/>
      <c r="BN22191" s="3"/>
      <c r="BP22191" s="3"/>
    </row>
    <row r="22192" spans="1:68" x14ac:dyDescent="0.25">
      <c r="A22192" s="1"/>
      <c r="B22192" s="2"/>
      <c r="BJ22192" s="3"/>
      <c r="BL22192" s="3"/>
      <c r="BN22192" s="3"/>
      <c r="BP22192" s="3"/>
    </row>
    <row r="22193" spans="1:68" x14ac:dyDescent="0.25">
      <c r="A22193" s="1"/>
      <c r="B22193" s="2"/>
      <c r="BJ22193" s="3"/>
      <c r="BL22193" s="3"/>
      <c r="BN22193" s="3"/>
      <c r="BP22193" s="3"/>
    </row>
    <row r="22194" spans="1:68" x14ac:dyDescent="0.25">
      <c r="A22194" s="1"/>
      <c r="B22194" s="2"/>
      <c r="BJ22194" s="3"/>
      <c r="BL22194" s="3"/>
      <c r="BN22194" s="3"/>
      <c r="BP22194" s="3"/>
    </row>
    <row r="22195" spans="1:68" x14ac:dyDescent="0.25">
      <c r="A22195" s="1"/>
      <c r="B22195" s="2"/>
      <c r="BJ22195" s="3"/>
      <c r="BL22195" s="3"/>
      <c r="BN22195" s="3"/>
      <c r="BP22195" s="3"/>
    </row>
    <row r="22196" spans="1:68" x14ac:dyDescent="0.25">
      <c r="A22196" s="1"/>
      <c r="B22196" s="2"/>
      <c r="BJ22196" s="3"/>
      <c r="BL22196" s="3"/>
      <c r="BN22196" s="3"/>
      <c r="BP22196" s="3"/>
    </row>
    <row r="22197" spans="1:68" x14ac:dyDescent="0.25">
      <c r="A22197" s="1"/>
      <c r="B22197" s="2"/>
      <c r="BJ22197" s="3"/>
      <c r="BL22197" s="3"/>
      <c r="BN22197" s="3"/>
      <c r="BP22197" s="3"/>
    </row>
    <row r="22198" spans="1:68" x14ac:dyDescent="0.25">
      <c r="A22198" s="1"/>
      <c r="B22198" s="2"/>
      <c r="BJ22198" s="3"/>
      <c r="BL22198" s="3"/>
      <c r="BN22198" s="3"/>
      <c r="BP22198" s="3"/>
    </row>
    <row r="22199" spans="1:68" x14ac:dyDescent="0.25">
      <c r="A22199" s="1"/>
      <c r="B22199" s="2"/>
      <c r="BJ22199" s="3"/>
      <c r="BL22199" s="3"/>
      <c r="BN22199" s="3"/>
      <c r="BP22199" s="3"/>
    </row>
    <row r="22200" spans="1:68" x14ac:dyDescent="0.25">
      <c r="A22200" s="1"/>
      <c r="B22200" s="2"/>
      <c r="BJ22200" s="3"/>
      <c r="BL22200" s="3"/>
      <c r="BN22200" s="3"/>
      <c r="BP22200" s="3"/>
    </row>
    <row r="22201" spans="1:68" x14ac:dyDescent="0.25">
      <c r="A22201" s="1"/>
      <c r="B22201" s="2"/>
      <c r="BJ22201" s="3"/>
      <c r="BL22201" s="3"/>
      <c r="BN22201" s="3"/>
      <c r="BP22201" s="3"/>
    </row>
    <row r="22202" spans="1:68" x14ac:dyDescent="0.25">
      <c r="A22202" s="1"/>
      <c r="B22202" s="2"/>
      <c r="BJ22202" s="3"/>
      <c r="BL22202" s="3"/>
      <c r="BN22202" s="3"/>
      <c r="BP22202" s="3"/>
    </row>
    <row r="22203" spans="1:68" x14ac:dyDescent="0.25">
      <c r="A22203" s="1"/>
      <c r="B22203" s="2"/>
      <c r="BJ22203" s="3"/>
      <c r="BL22203" s="3"/>
      <c r="BN22203" s="3"/>
      <c r="BP22203" s="3"/>
    </row>
    <row r="22204" spans="1:68" x14ac:dyDescent="0.25">
      <c r="A22204" s="1"/>
      <c r="B22204" s="2"/>
      <c r="BJ22204" s="3"/>
      <c r="BL22204" s="3"/>
      <c r="BN22204" s="3"/>
      <c r="BP22204" s="3"/>
    </row>
    <row r="22205" spans="1:68" x14ac:dyDescent="0.25">
      <c r="A22205" s="1"/>
      <c r="B22205" s="2"/>
      <c r="BJ22205" s="3"/>
      <c r="BL22205" s="3"/>
      <c r="BN22205" s="3"/>
      <c r="BP22205" s="3"/>
    </row>
    <row r="22206" spans="1:68" x14ac:dyDescent="0.25">
      <c r="A22206" s="1"/>
      <c r="B22206" s="2"/>
      <c r="BJ22206" s="3"/>
      <c r="BL22206" s="3"/>
      <c r="BN22206" s="3"/>
      <c r="BP22206" s="3"/>
    </row>
    <row r="22207" spans="1:68" x14ac:dyDescent="0.25">
      <c r="A22207" s="1"/>
      <c r="B22207" s="2"/>
      <c r="BJ22207" s="3"/>
      <c r="BL22207" s="3"/>
      <c r="BN22207" s="3"/>
      <c r="BP22207" s="3"/>
    </row>
    <row r="22208" spans="1:68" x14ac:dyDescent="0.25">
      <c r="A22208" s="1"/>
      <c r="B22208" s="2"/>
      <c r="BJ22208" s="3"/>
      <c r="BL22208" s="3"/>
      <c r="BN22208" s="3"/>
      <c r="BP22208" s="3"/>
    </row>
    <row r="22209" spans="1:68" x14ac:dyDescent="0.25">
      <c r="A22209" s="1"/>
      <c r="B22209" s="2"/>
      <c r="BJ22209" s="3"/>
      <c r="BL22209" s="3"/>
      <c r="BN22209" s="3"/>
      <c r="BP22209" s="3"/>
    </row>
    <row r="22210" spans="1:68" x14ac:dyDescent="0.25">
      <c r="A22210" s="1"/>
      <c r="B22210" s="2"/>
      <c r="BJ22210" s="3"/>
      <c r="BL22210" s="3"/>
      <c r="BN22210" s="3"/>
      <c r="BP22210" s="3"/>
    </row>
    <row r="22211" spans="1:68" x14ac:dyDescent="0.25">
      <c r="A22211" s="1"/>
      <c r="B22211" s="2"/>
      <c r="BJ22211" s="3"/>
      <c r="BL22211" s="3"/>
      <c r="BN22211" s="3"/>
      <c r="BP22211" s="3"/>
    </row>
    <row r="22212" spans="1:68" x14ac:dyDescent="0.25">
      <c r="A22212" s="1"/>
      <c r="B22212" s="2"/>
      <c r="BJ22212" s="3"/>
      <c r="BL22212" s="3"/>
      <c r="BN22212" s="3"/>
      <c r="BP22212" s="3"/>
    </row>
    <row r="22213" spans="1:68" x14ac:dyDescent="0.25">
      <c r="A22213" s="1"/>
      <c r="B22213" s="2"/>
      <c r="BJ22213" s="3"/>
      <c r="BL22213" s="3"/>
      <c r="BN22213" s="3"/>
      <c r="BP22213" s="3"/>
    </row>
    <row r="22214" spans="1:68" x14ac:dyDescent="0.25">
      <c r="A22214" s="1"/>
      <c r="B22214" s="2"/>
      <c r="BJ22214" s="3"/>
      <c r="BL22214" s="3"/>
      <c r="BN22214" s="3"/>
      <c r="BP22214" s="3"/>
    </row>
    <row r="22215" spans="1:68" x14ac:dyDescent="0.25">
      <c r="A22215" s="1"/>
      <c r="B22215" s="2"/>
      <c r="BJ22215" s="3"/>
      <c r="BL22215" s="3"/>
      <c r="BN22215" s="3"/>
      <c r="BP22215" s="3"/>
    </row>
    <row r="22216" spans="1:68" x14ac:dyDescent="0.25">
      <c r="A22216" s="1"/>
      <c r="B22216" s="2"/>
      <c r="BJ22216" s="3"/>
      <c r="BL22216" s="3"/>
      <c r="BN22216" s="3"/>
      <c r="BP22216" s="3"/>
    </row>
    <row r="22217" spans="1:68" x14ac:dyDescent="0.25">
      <c r="A22217" s="1"/>
      <c r="B22217" s="2"/>
      <c r="BJ22217" s="3"/>
      <c r="BL22217" s="3"/>
      <c r="BN22217" s="3"/>
      <c r="BP22217" s="3"/>
    </row>
    <row r="22218" spans="1:68" x14ac:dyDescent="0.25">
      <c r="A22218" s="1"/>
      <c r="B22218" s="2"/>
      <c r="BJ22218" s="3"/>
      <c r="BL22218" s="3"/>
      <c r="BN22218" s="3"/>
      <c r="BP22218" s="3"/>
    </row>
    <row r="22219" spans="1:68" x14ac:dyDescent="0.25">
      <c r="A22219" s="1"/>
      <c r="B22219" s="2"/>
      <c r="BJ22219" s="3"/>
      <c r="BL22219" s="3"/>
      <c r="BN22219" s="3"/>
      <c r="BP22219" s="3"/>
    </row>
    <row r="22220" spans="1:68" x14ac:dyDescent="0.25">
      <c r="A22220" s="1"/>
      <c r="B22220" s="2"/>
      <c r="BJ22220" s="3"/>
      <c r="BL22220" s="3"/>
      <c r="BN22220" s="3"/>
      <c r="BP22220" s="3"/>
    </row>
    <row r="22221" spans="1:68" x14ac:dyDescent="0.25">
      <c r="A22221" s="1"/>
      <c r="B22221" s="2"/>
      <c r="BJ22221" s="3"/>
      <c r="BL22221" s="3"/>
      <c r="BN22221" s="3"/>
      <c r="BP22221" s="3"/>
    </row>
    <row r="22222" spans="1:68" x14ac:dyDescent="0.25">
      <c r="A22222" s="1"/>
      <c r="B22222" s="2"/>
      <c r="BJ22222" s="3"/>
      <c r="BL22222" s="3"/>
      <c r="BN22222" s="3"/>
      <c r="BP22222" s="3"/>
    </row>
    <row r="22223" spans="1:68" x14ac:dyDescent="0.25">
      <c r="A22223" s="1"/>
      <c r="B22223" s="2"/>
      <c r="BJ22223" s="3"/>
      <c r="BL22223" s="3"/>
      <c r="BN22223" s="3"/>
      <c r="BP22223" s="3"/>
    </row>
    <row r="22224" spans="1:68" x14ac:dyDescent="0.25">
      <c r="A22224" s="1"/>
      <c r="B22224" s="2"/>
      <c r="BJ22224" s="3"/>
      <c r="BL22224" s="3"/>
      <c r="BN22224" s="3"/>
      <c r="BP22224" s="3"/>
    </row>
    <row r="22225" spans="1:68" x14ac:dyDescent="0.25">
      <c r="A22225" s="1"/>
      <c r="B22225" s="2"/>
      <c r="BJ22225" s="3"/>
      <c r="BL22225" s="3"/>
      <c r="BN22225" s="3"/>
      <c r="BP22225" s="3"/>
    </row>
    <row r="22226" spans="1:68" x14ac:dyDescent="0.25">
      <c r="A22226" s="1"/>
      <c r="B22226" s="2"/>
      <c r="BJ22226" s="3"/>
      <c r="BL22226" s="3"/>
      <c r="BN22226" s="3"/>
      <c r="BP22226" s="3"/>
    </row>
    <row r="22227" spans="1:68" x14ac:dyDescent="0.25">
      <c r="A22227" s="1"/>
      <c r="B22227" s="2"/>
      <c r="BJ22227" s="3"/>
      <c r="BL22227" s="3"/>
      <c r="BN22227" s="3"/>
      <c r="BP22227" s="3"/>
    </row>
    <row r="22228" spans="1:68" x14ac:dyDescent="0.25">
      <c r="A22228" s="1"/>
      <c r="B22228" s="2"/>
      <c r="BJ22228" s="3"/>
      <c r="BL22228" s="3"/>
      <c r="BN22228" s="3"/>
      <c r="BP22228" s="3"/>
    </row>
    <row r="22229" spans="1:68" x14ac:dyDescent="0.25">
      <c r="A22229" s="1"/>
      <c r="B22229" s="2"/>
      <c r="BJ22229" s="3"/>
      <c r="BL22229" s="3"/>
      <c r="BN22229" s="3"/>
      <c r="BP22229" s="3"/>
    </row>
    <row r="22230" spans="1:68" x14ac:dyDescent="0.25">
      <c r="A22230" s="1"/>
      <c r="B22230" s="2"/>
      <c r="BJ22230" s="3"/>
      <c r="BL22230" s="3"/>
      <c r="BN22230" s="3"/>
      <c r="BP22230" s="3"/>
    </row>
    <row r="22231" spans="1:68" x14ac:dyDescent="0.25">
      <c r="A22231" s="1"/>
      <c r="B22231" s="2"/>
      <c r="BJ22231" s="3"/>
      <c r="BL22231" s="3"/>
      <c r="BN22231" s="3"/>
      <c r="BP22231" s="3"/>
    </row>
    <row r="22232" spans="1:68" x14ac:dyDescent="0.25">
      <c r="A22232" s="1"/>
      <c r="B22232" s="2"/>
      <c r="BJ22232" s="3"/>
      <c r="BL22232" s="3"/>
      <c r="BN22232" s="3"/>
      <c r="BP22232" s="3"/>
    </row>
    <row r="22233" spans="1:68" x14ac:dyDescent="0.25">
      <c r="A22233" s="1"/>
      <c r="B22233" s="2"/>
      <c r="BJ22233" s="3"/>
      <c r="BL22233" s="3"/>
      <c r="BN22233" s="3"/>
      <c r="BP22233" s="3"/>
    </row>
    <row r="22234" spans="1:68" x14ac:dyDescent="0.25">
      <c r="A22234" s="1"/>
      <c r="B22234" s="2"/>
      <c r="BJ22234" s="3"/>
      <c r="BL22234" s="3"/>
      <c r="BN22234" s="3"/>
      <c r="BP22234" s="3"/>
    </row>
    <row r="22235" spans="1:68" x14ac:dyDescent="0.25">
      <c r="A22235" s="1"/>
      <c r="B22235" s="2"/>
      <c r="BJ22235" s="3"/>
      <c r="BL22235" s="3"/>
      <c r="BN22235" s="3"/>
      <c r="BP22235" s="3"/>
    </row>
    <row r="22236" spans="1:68" x14ac:dyDescent="0.25">
      <c r="A22236" s="1"/>
      <c r="B22236" s="2"/>
      <c r="BJ22236" s="3"/>
      <c r="BL22236" s="3"/>
      <c r="BN22236" s="3"/>
      <c r="BP22236" s="3"/>
    </row>
    <row r="22237" spans="1:68" x14ac:dyDescent="0.25">
      <c r="A22237" s="1"/>
      <c r="B22237" s="2"/>
      <c r="BJ22237" s="3"/>
      <c r="BL22237" s="3"/>
      <c r="BN22237" s="3"/>
      <c r="BP22237" s="3"/>
    </row>
    <row r="22238" spans="1:68" x14ac:dyDescent="0.25">
      <c r="A22238" s="1"/>
      <c r="B22238" s="2"/>
      <c r="BJ22238" s="3"/>
      <c r="BL22238" s="3"/>
      <c r="BN22238" s="3"/>
      <c r="BP22238" s="3"/>
    </row>
    <row r="22239" spans="1:68" x14ac:dyDescent="0.25">
      <c r="A22239" s="1"/>
      <c r="B22239" s="2"/>
      <c r="BJ22239" s="3"/>
      <c r="BL22239" s="3"/>
      <c r="BN22239" s="3"/>
      <c r="BP22239" s="3"/>
    </row>
    <row r="22240" spans="1:68" x14ac:dyDescent="0.25">
      <c r="A22240" s="1"/>
      <c r="B22240" s="2"/>
      <c r="BJ22240" s="3"/>
      <c r="BL22240" s="3"/>
      <c r="BN22240" s="3"/>
      <c r="BP22240" s="3"/>
    </row>
    <row r="22241" spans="1:68" x14ac:dyDescent="0.25">
      <c r="A22241" s="1"/>
      <c r="B22241" s="2"/>
      <c r="BJ22241" s="3"/>
      <c r="BL22241" s="3"/>
      <c r="BN22241" s="3"/>
      <c r="BP22241" s="3"/>
    </row>
    <row r="22242" spans="1:68" x14ac:dyDescent="0.25">
      <c r="A22242" s="1"/>
      <c r="B22242" s="2"/>
      <c r="BJ22242" s="3"/>
      <c r="BL22242" s="3"/>
      <c r="BN22242" s="3"/>
      <c r="BP22242" s="3"/>
    </row>
    <row r="22243" spans="1:68" x14ac:dyDescent="0.25">
      <c r="A22243" s="1"/>
      <c r="B22243" s="2"/>
      <c r="BJ22243" s="3"/>
      <c r="BL22243" s="3"/>
      <c r="BN22243" s="3"/>
      <c r="BP22243" s="3"/>
    </row>
    <row r="22244" spans="1:68" x14ac:dyDescent="0.25">
      <c r="A22244" s="1"/>
      <c r="B22244" s="2"/>
      <c r="BJ22244" s="3"/>
      <c r="BL22244" s="3"/>
      <c r="BN22244" s="3"/>
      <c r="BP22244" s="3"/>
    </row>
    <row r="22245" spans="1:68" x14ac:dyDescent="0.25">
      <c r="A22245" s="1"/>
      <c r="B22245" s="2"/>
      <c r="BJ22245" s="3"/>
      <c r="BL22245" s="3"/>
      <c r="BN22245" s="3"/>
      <c r="BP22245" s="3"/>
    </row>
    <row r="22246" spans="1:68" x14ac:dyDescent="0.25">
      <c r="A22246" s="1"/>
      <c r="B22246" s="2"/>
      <c r="BJ22246" s="3"/>
      <c r="BL22246" s="3"/>
      <c r="BN22246" s="3"/>
      <c r="BP22246" s="3"/>
    </row>
    <row r="22247" spans="1:68" x14ac:dyDescent="0.25">
      <c r="A22247" s="1"/>
      <c r="B22247" s="2"/>
      <c r="BJ22247" s="3"/>
      <c r="BL22247" s="3"/>
      <c r="BN22247" s="3"/>
      <c r="BP22247" s="3"/>
    </row>
    <row r="22248" spans="1:68" x14ac:dyDescent="0.25">
      <c r="A22248" s="1"/>
      <c r="B22248" s="2"/>
      <c r="BJ22248" s="3"/>
      <c r="BL22248" s="3"/>
      <c r="BN22248" s="3"/>
      <c r="BP22248" s="3"/>
    </row>
    <row r="22249" spans="1:68" x14ac:dyDescent="0.25">
      <c r="A22249" s="1"/>
      <c r="B22249" s="2"/>
      <c r="BJ22249" s="3"/>
      <c r="BL22249" s="3"/>
      <c r="BN22249" s="3"/>
      <c r="BP22249" s="3"/>
    </row>
    <row r="22250" spans="1:68" x14ac:dyDescent="0.25">
      <c r="A22250" s="1"/>
      <c r="B22250" s="2"/>
      <c r="BJ22250" s="3"/>
      <c r="BL22250" s="3"/>
      <c r="BN22250" s="3"/>
      <c r="BP22250" s="3"/>
    </row>
    <row r="22251" spans="1:68" x14ac:dyDescent="0.25">
      <c r="A22251" s="1"/>
      <c r="B22251" s="2"/>
      <c r="BJ22251" s="3"/>
      <c r="BL22251" s="3"/>
      <c r="BN22251" s="3"/>
      <c r="BP22251" s="3"/>
    </row>
    <row r="22252" spans="1:68" x14ac:dyDescent="0.25">
      <c r="A22252" s="1"/>
      <c r="B22252" s="2"/>
      <c r="BJ22252" s="3"/>
      <c r="BL22252" s="3"/>
      <c r="BN22252" s="3"/>
      <c r="BP22252" s="3"/>
    </row>
    <row r="22253" spans="1:68" x14ac:dyDescent="0.25">
      <c r="A22253" s="1"/>
      <c r="B22253" s="2"/>
      <c r="BJ22253" s="3"/>
      <c r="BL22253" s="3"/>
      <c r="BN22253" s="3"/>
      <c r="BP22253" s="3"/>
    </row>
    <row r="22254" spans="1:68" x14ac:dyDescent="0.25">
      <c r="A22254" s="1"/>
      <c r="B22254" s="2"/>
      <c r="BJ22254" s="3"/>
      <c r="BL22254" s="3"/>
      <c r="BN22254" s="3"/>
      <c r="BP22254" s="3"/>
    </row>
    <row r="22255" spans="1:68" x14ac:dyDescent="0.25">
      <c r="A22255" s="1"/>
      <c r="B22255" s="2"/>
      <c r="BJ22255" s="3"/>
      <c r="BL22255" s="3"/>
      <c r="BN22255" s="3"/>
      <c r="BP22255" s="3"/>
    </row>
    <row r="22256" spans="1:68" x14ac:dyDescent="0.25">
      <c r="A22256" s="1"/>
      <c r="B22256" s="2"/>
      <c r="BJ22256" s="3"/>
      <c r="BL22256" s="3"/>
      <c r="BN22256" s="3"/>
      <c r="BP22256" s="3"/>
    </row>
    <row r="22257" spans="1:68" x14ac:dyDescent="0.25">
      <c r="A22257" s="1"/>
      <c r="B22257" s="2"/>
      <c r="BJ22257" s="3"/>
      <c r="BL22257" s="3"/>
      <c r="BN22257" s="3"/>
      <c r="BP22257" s="3"/>
    </row>
    <row r="22258" spans="1:68" x14ac:dyDescent="0.25">
      <c r="A22258" s="1"/>
      <c r="B22258" s="2"/>
      <c r="BJ22258" s="3"/>
      <c r="BL22258" s="3"/>
      <c r="BN22258" s="3"/>
      <c r="BP22258" s="3"/>
    </row>
    <row r="22259" spans="1:68" x14ac:dyDescent="0.25">
      <c r="A22259" s="1"/>
      <c r="B22259" s="2"/>
      <c r="BJ22259" s="3"/>
      <c r="BL22259" s="3"/>
      <c r="BN22259" s="3"/>
      <c r="BP22259" s="3"/>
    </row>
    <row r="22260" spans="1:68" x14ac:dyDescent="0.25">
      <c r="A22260" s="1"/>
      <c r="B22260" s="2"/>
      <c r="BJ22260" s="3"/>
      <c r="BL22260" s="3"/>
      <c r="BN22260" s="3"/>
      <c r="BP22260" s="3"/>
    </row>
    <row r="22261" spans="1:68" x14ac:dyDescent="0.25">
      <c r="A22261" s="1"/>
      <c r="B22261" s="2"/>
      <c r="BJ22261" s="3"/>
      <c r="BL22261" s="3"/>
      <c r="BN22261" s="3"/>
      <c r="BP22261" s="3"/>
    </row>
    <row r="22262" spans="1:68" x14ac:dyDescent="0.25">
      <c r="A22262" s="1"/>
      <c r="B22262" s="2"/>
      <c r="BJ22262" s="3"/>
      <c r="BL22262" s="3"/>
      <c r="BN22262" s="3"/>
      <c r="BP22262" s="3"/>
    </row>
    <row r="22263" spans="1:68" x14ac:dyDescent="0.25">
      <c r="A22263" s="1"/>
      <c r="B22263" s="2"/>
      <c r="BJ22263" s="3"/>
      <c r="BL22263" s="3"/>
      <c r="BN22263" s="3"/>
      <c r="BP22263" s="3"/>
    </row>
    <row r="22264" spans="1:68" x14ac:dyDescent="0.25">
      <c r="A22264" s="1"/>
      <c r="B22264" s="2"/>
      <c r="BJ22264" s="3"/>
      <c r="BL22264" s="3"/>
      <c r="BN22264" s="3"/>
      <c r="BP22264" s="3"/>
    </row>
    <row r="22265" spans="1:68" x14ac:dyDescent="0.25">
      <c r="A22265" s="1"/>
      <c r="B22265" s="2"/>
      <c r="BJ22265" s="3"/>
      <c r="BL22265" s="3"/>
      <c r="BN22265" s="3"/>
      <c r="BP22265" s="3"/>
    </row>
    <row r="22266" spans="1:68" x14ac:dyDescent="0.25">
      <c r="A22266" s="1"/>
      <c r="B22266" s="2"/>
      <c r="BJ22266" s="3"/>
      <c r="BL22266" s="3"/>
      <c r="BN22266" s="3"/>
      <c r="BP22266" s="3"/>
    </row>
    <row r="22267" spans="1:68" x14ac:dyDescent="0.25">
      <c r="A22267" s="1"/>
      <c r="B22267" s="2"/>
      <c r="BJ22267" s="3"/>
      <c r="BL22267" s="3"/>
      <c r="BN22267" s="3"/>
      <c r="BP22267" s="3"/>
    </row>
    <row r="22268" spans="1:68" x14ac:dyDescent="0.25">
      <c r="A22268" s="1"/>
      <c r="B22268" s="2"/>
      <c r="BJ22268" s="3"/>
      <c r="BL22268" s="3"/>
      <c r="BN22268" s="3"/>
      <c r="BP22268" s="3"/>
    </row>
    <row r="22269" spans="1:68" x14ac:dyDescent="0.25">
      <c r="A22269" s="1"/>
      <c r="B22269" s="2"/>
      <c r="BJ22269" s="3"/>
      <c r="BL22269" s="3"/>
      <c r="BN22269" s="3"/>
      <c r="BP22269" s="3"/>
    </row>
    <row r="22270" spans="1:68" x14ac:dyDescent="0.25">
      <c r="A22270" s="1"/>
      <c r="B22270" s="2"/>
      <c r="BJ22270" s="3"/>
      <c r="BL22270" s="3"/>
      <c r="BN22270" s="3"/>
      <c r="BP22270" s="3"/>
    </row>
    <row r="22271" spans="1:68" x14ac:dyDescent="0.25">
      <c r="A22271" s="1"/>
      <c r="B22271" s="2"/>
      <c r="BJ22271" s="3"/>
      <c r="BL22271" s="3"/>
      <c r="BN22271" s="3"/>
      <c r="BP22271" s="3"/>
    </row>
    <row r="22272" spans="1:68" x14ac:dyDescent="0.25">
      <c r="A22272" s="1"/>
      <c r="B22272" s="2"/>
      <c r="BJ22272" s="3"/>
      <c r="BL22272" s="3"/>
      <c r="BN22272" s="3"/>
      <c r="BP22272" s="3"/>
    </row>
    <row r="22273" spans="1:68" x14ac:dyDescent="0.25">
      <c r="A22273" s="1"/>
      <c r="B22273" s="2"/>
      <c r="BJ22273" s="3"/>
      <c r="BL22273" s="3"/>
      <c r="BN22273" s="3"/>
      <c r="BP22273" s="3"/>
    </row>
    <row r="22274" spans="1:68" x14ac:dyDescent="0.25">
      <c r="A22274" s="1"/>
      <c r="B22274" s="2"/>
      <c r="BJ22274" s="3"/>
      <c r="BL22274" s="3"/>
      <c r="BN22274" s="3"/>
      <c r="BP22274" s="3"/>
    </row>
    <row r="22275" spans="1:68" x14ac:dyDescent="0.25">
      <c r="A22275" s="1"/>
      <c r="B22275" s="2"/>
      <c r="BJ22275" s="3"/>
      <c r="BL22275" s="3"/>
      <c r="BN22275" s="3"/>
      <c r="BP22275" s="3"/>
    </row>
    <row r="22276" spans="1:68" x14ac:dyDescent="0.25">
      <c r="A22276" s="1"/>
      <c r="B22276" s="2"/>
      <c r="BJ22276" s="3"/>
      <c r="BL22276" s="3"/>
      <c r="BN22276" s="3"/>
      <c r="BP22276" s="3"/>
    </row>
    <row r="22277" spans="1:68" x14ac:dyDescent="0.25">
      <c r="A22277" s="1"/>
      <c r="B22277" s="2"/>
      <c r="BJ22277" s="3"/>
      <c r="BL22277" s="3"/>
      <c r="BN22277" s="3"/>
      <c r="BP22277" s="3"/>
    </row>
    <row r="22278" spans="1:68" x14ac:dyDescent="0.25">
      <c r="A22278" s="1"/>
      <c r="B22278" s="2"/>
      <c r="BJ22278" s="3"/>
      <c r="BL22278" s="3"/>
      <c r="BN22278" s="3"/>
      <c r="BP22278" s="3"/>
    </row>
    <row r="22279" spans="1:68" x14ac:dyDescent="0.25">
      <c r="A22279" s="1"/>
      <c r="B22279" s="2"/>
      <c r="BJ22279" s="3"/>
      <c r="BL22279" s="3"/>
      <c r="BN22279" s="3"/>
      <c r="BP22279" s="3"/>
    </row>
    <row r="22280" spans="1:68" x14ac:dyDescent="0.25">
      <c r="A22280" s="1"/>
      <c r="B22280" s="2"/>
      <c r="BJ22280" s="3"/>
      <c r="BL22280" s="3"/>
      <c r="BN22280" s="3"/>
      <c r="BP22280" s="3"/>
    </row>
    <row r="22281" spans="1:68" x14ac:dyDescent="0.25">
      <c r="A22281" s="1"/>
      <c r="B22281" s="2"/>
      <c r="BJ22281" s="3"/>
      <c r="BL22281" s="3"/>
      <c r="BN22281" s="3"/>
      <c r="BP22281" s="3"/>
    </row>
    <row r="22282" spans="1:68" x14ac:dyDescent="0.25">
      <c r="A22282" s="1"/>
      <c r="B22282" s="2"/>
      <c r="BJ22282" s="3"/>
      <c r="BL22282" s="3"/>
      <c r="BN22282" s="3"/>
      <c r="BP22282" s="3"/>
    </row>
    <row r="22283" spans="1:68" x14ac:dyDescent="0.25">
      <c r="A22283" s="1"/>
      <c r="B22283" s="2"/>
      <c r="BJ22283" s="3"/>
      <c r="BL22283" s="3"/>
      <c r="BN22283" s="3"/>
      <c r="BP22283" s="3"/>
    </row>
    <row r="22284" spans="1:68" x14ac:dyDescent="0.25">
      <c r="A22284" s="1"/>
      <c r="B22284" s="2"/>
      <c r="BJ22284" s="3"/>
      <c r="BL22284" s="3"/>
      <c r="BN22284" s="3"/>
      <c r="BP22284" s="3"/>
    </row>
    <row r="22285" spans="1:68" x14ac:dyDescent="0.25">
      <c r="A22285" s="1"/>
      <c r="B22285" s="2"/>
      <c r="BJ22285" s="3"/>
      <c r="BL22285" s="3"/>
      <c r="BN22285" s="3"/>
      <c r="BP22285" s="3"/>
    </row>
    <row r="22286" spans="1:68" x14ac:dyDescent="0.25">
      <c r="A22286" s="1"/>
      <c r="B22286" s="2"/>
      <c r="BJ22286" s="3"/>
      <c r="BL22286" s="3"/>
      <c r="BN22286" s="3"/>
      <c r="BP22286" s="3"/>
    </row>
    <row r="22287" spans="1:68" x14ac:dyDescent="0.25">
      <c r="A22287" s="1"/>
      <c r="B22287" s="2"/>
      <c r="BJ22287" s="3"/>
      <c r="BL22287" s="3"/>
      <c r="BN22287" s="3"/>
      <c r="BP22287" s="3"/>
    </row>
    <row r="22288" spans="1:68" x14ac:dyDescent="0.25">
      <c r="A22288" s="1"/>
      <c r="B22288" s="2"/>
      <c r="BJ22288" s="3"/>
      <c r="BL22288" s="3"/>
      <c r="BN22288" s="3"/>
      <c r="BP22288" s="3"/>
    </row>
    <row r="22289" spans="1:68" x14ac:dyDescent="0.25">
      <c r="A22289" s="1"/>
      <c r="B22289" s="2"/>
      <c r="BJ22289" s="3"/>
      <c r="BL22289" s="3"/>
      <c r="BN22289" s="3"/>
      <c r="BP22289" s="3"/>
    </row>
    <row r="22290" spans="1:68" x14ac:dyDescent="0.25">
      <c r="A22290" s="1"/>
      <c r="B22290" s="2"/>
      <c r="BJ22290" s="3"/>
      <c r="BL22290" s="3"/>
      <c r="BN22290" s="3"/>
      <c r="BP22290" s="3"/>
    </row>
    <row r="22291" spans="1:68" x14ac:dyDescent="0.25">
      <c r="A22291" s="1"/>
      <c r="B22291" s="2"/>
      <c r="BJ22291" s="3"/>
      <c r="BL22291" s="3"/>
      <c r="BN22291" s="3"/>
      <c r="BP22291" s="3"/>
    </row>
    <row r="22292" spans="1:68" x14ac:dyDescent="0.25">
      <c r="A22292" s="1"/>
      <c r="B22292" s="2"/>
      <c r="BJ22292" s="3"/>
      <c r="BL22292" s="3"/>
      <c r="BN22292" s="3"/>
      <c r="BP22292" s="3"/>
    </row>
    <row r="22293" spans="1:68" x14ac:dyDescent="0.25">
      <c r="A22293" s="1"/>
      <c r="B22293" s="2"/>
      <c r="BJ22293" s="3"/>
      <c r="BL22293" s="3"/>
      <c r="BN22293" s="3"/>
      <c r="BP22293" s="3"/>
    </row>
    <row r="22294" spans="1:68" x14ac:dyDescent="0.25">
      <c r="A22294" s="1"/>
      <c r="B22294" s="2"/>
      <c r="BJ22294" s="3"/>
      <c r="BL22294" s="3"/>
      <c r="BN22294" s="3"/>
      <c r="BP22294" s="3"/>
    </row>
    <row r="22295" spans="1:68" x14ac:dyDescent="0.25">
      <c r="A22295" s="1"/>
      <c r="B22295" s="2"/>
      <c r="BJ22295" s="3"/>
      <c r="BL22295" s="3"/>
      <c r="BN22295" s="3"/>
      <c r="BP22295" s="3"/>
    </row>
    <row r="22296" spans="1:68" x14ac:dyDescent="0.25">
      <c r="A22296" s="1"/>
      <c r="B22296" s="2"/>
      <c r="BJ22296" s="3"/>
      <c r="BL22296" s="3"/>
      <c r="BN22296" s="3"/>
      <c r="BP22296" s="3"/>
    </row>
    <row r="22297" spans="1:68" x14ac:dyDescent="0.25">
      <c r="A22297" s="1"/>
      <c r="B22297" s="2"/>
      <c r="BJ22297" s="3"/>
      <c r="BL22297" s="3"/>
      <c r="BN22297" s="3"/>
      <c r="BP22297" s="3"/>
    </row>
    <row r="22298" spans="1:68" x14ac:dyDescent="0.25">
      <c r="A22298" s="1"/>
      <c r="B22298" s="2"/>
      <c r="BJ22298" s="3"/>
      <c r="BL22298" s="3"/>
      <c r="BN22298" s="3"/>
      <c r="BP22298" s="3"/>
    </row>
    <row r="22299" spans="1:68" x14ac:dyDescent="0.25">
      <c r="A22299" s="1"/>
      <c r="B22299" s="2"/>
      <c r="BJ22299" s="3"/>
      <c r="BL22299" s="3"/>
      <c r="BN22299" s="3"/>
      <c r="BP22299" s="3"/>
    </row>
    <row r="22300" spans="1:68" x14ac:dyDescent="0.25">
      <c r="A22300" s="1"/>
      <c r="B22300" s="2"/>
      <c r="BJ22300" s="3"/>
      <c r="BL22300" s="3"/>
      <c r="BN22300" s="3"/>
      <c r="BP22300" s="3"/>
    </row>
    <row r="22301" spans="1:68" x14ac:dyDescent="0.25">
      <c r="A22301" s="1"/>
      <c r="B22301" s="2"/>
      <c r="BJ22301" s="3"/>
      <c r="BL22301" s="3"/>
      <c r="BN22301" s="3"/>
      <c r="BP22301" s="3"/>
    </row>
    <row r="22302" spans="1:68" x14ac:dyDescent="0.25">
      <c r="A22302" s="1"/>
      <c r="B22302" s="2"/>
      <c r="BJ22302" s="3"/>
      <c r="BL22302" s="3"/>
      <c r="BN22302" s="3"/>
      <c r="BP22302" s="3"/>
    </row>
    <row r="22303" spans="1:68" x14ac:dyDescent="0.25">
      <c r="A22303" s="1"/>
      <c r="B22303" s="2"/>
      <c r="BJ22303" s="3"/>
      <c r="BL22303" s="3"/>
      <c r="BN22303" s="3"/>
      <c r="BP22303" s="3"/>
    </row>
    <row r="22304" spans="1:68" x14ac:dyDescent="0.25">
      <c r="A22304" s="1"/>
      <c r="B22304" s="2"/>
      <c r="BJ22304" s="3"/>
      <c r="BL22304" s="3"/>
      <c r="BN22304" s="3"/>
      <c r="BP22304" s="3"/>
    </row>
    <row r="22305" spans="1:68" x14ac:dyDescent="0.25">
      <c r="A22305" s="1"/>
      <c r="B22305" s="2"/>
      <c r="BJ22305" s="3"/>
      <c r="BL22305" s="3"/>
      <c r="BN22305" s="3"/>
      <c r="BP22305" s="3"/>
    </row>
    <row r="22306" spans="1:68" x14ac:dyDescent="0.25">
      <c r="A22306" s="1"/>
      <c r="B22306" s="2"/>
      <c r="BJ22306" s="3"/>
      <c r="BL22306" s="3"/>
      <c r="BN22306" s="3"/>
      <c r="BP22306" s="3"/>
    </row>
    <row r="22307" spans="1:68" x14ac:dyDescent="0.25">
      <c r="A22307" s="1"/>
      <c r="B22307" s="2"/>
      <c r="BJ22307" s="3"/>
      <c r="BL22307" s="3"/>
      <c r="BN22307" s="3"/>
      <c r="BP22307" s="3"/>
    </row>
    <row r="22308" spans="1:68" x14ac:dyDescent="0.25">
      <c r="A22308" s="1"/>
      <c r="B22308" s="2"/>
      <c r="BJ22308" s="3"/>
      <c r="BL22308" s="3"/>
      <c r="BN22308" s="3"/>
      <c r="BP22308" s="3"/>
    </row>
    <row r="22309" spans="1:68" x14ac:dyDescent="0.25">
      <c r="A22309" s="1"/>
      <c r="B22309" s="2"/>
      <c r="BJ22309" s="3"/>
      <c r="BL22309" s="3"/>
      <c r="BN22309" s="3"/>
      <c r="BP22309" s="3"/>
    </row>
    <row r="22310" spans="1:68" x14ac:dyDescent="0.25">
      <c r="A22310" s="1"/>
      <c r="B22310" s="2"/>
      <c r="BJ22310" s="3"/>
      <c r="BL22310" s="3"/>
      <c r="BN22310" s="3"/>
      <c r="BP22310" s="3"/>
    </row>
    <row r="22311" spans="1:68" x14ac:dyDescent="0.25">
      <c r="A22311" s="1"/>
      <c r="B22311" s="2"/>
      <c r="BJ22311" s="3"/>
      <c r="BL22311" s="3"/>
      <c r="BN22311" s="3"/>
      <c r="BP22311" s="3"/>
    </row>
    <row r="22312" spans="1:68" x14ac:dyDescent="0.25">
      <c r="A22312" s="1"/>
      <c r="B22312" s="2"/>
      <c r="BJ22312" s="3"/>
      <c r="BL22312" s="3"/>
      <c r="BN22312" s="3"/>
      <c r="BP22312" s="3"/>
    </row>
    <row r="22313" spans="1:68" x14ac:dyDescent="0.25">
      <c r="A22313" s="1"/>
      <c r="B22313" s="2"/>
      <c r="BJ22313" s="3"/>
      <c r="BL22313" s="3"/>
      <c r="BN22313" s="3"/>
      <c r="BP22313" s="3"/>
    </row>
    <row r="22314" spans="1:68" x14ac:dyDescent="0.25">
      <c r="A22314" s="1"/>
      <c r="B22314" s="2"/>
      <c r="BJ22314" s="3"/>
      <c r="BL22314" s="3"/>
      <c r="BN22314" s="3"/>
      <c r="BP22314" s="3"/>
    </row>
    <row r="22315" spans="1:68" x14ac:dyDescent="0.25">
      <c r="A22315" s="1"/>
      <c r="B22315" s="2"/>
      <c r="BJ22315" s="3"/>
      <c r="BL22315" s="3"/>
      <c r="BN22315" s="3"/>
      <c r="BP22315" s="3"/>
    </row>
    <row r="22316" spans="1:68" x14ac:dyDescent="0.25">
      <c r="A22316" s="1"/>
      <c r="B22316" s="2"/>
      <c r="BJ22316" s="3"/>
      <c r="BL22316" s="3"/>
      <c r="BN22316" s="3"/>
      <c r="BP22316" s="3"/>
    </row>
    <row r="22317" spans="1:68" x14ac:dyDescent="0.25">
      <c r="A22317" s="1"/>
      <c r="B22317" s="2"/>
      <c r="BJ22317" s="3"/>
      <c r="BL22317" s="3"/>
      <c r="BN22317" s="3"/>
      <c r="BP22317" s="3"/>
    </row>
    <row r="22318" spans="1:68" x14ac:dyDescent="0.25">
      <c r="A22318" s="1"/>
      <c r="B22318" s="2"/>
      <c r="BJ22318" s="3"/>
      <c r="BL22318" s="3"/>
      <c r="BN22318" s="3"/>
      <c r="BP22318" s="3"/>
    </row>
    <row r="22319" spans="1:68" x14ac:dyDescent="0.25">
      <c r="A22319" s="1"/>
      <c r="B22319" s="2"/>
      <c r="BJ22319" s="3"/>
      <c r="BL22319" s="3"/>
      <c r="BN22319" s="3"/>
      <c r="BP22319" s="3"/>
    </row>
    <row r="22320" spans="1:68" x14ac:dyDescent="0.25">
      <c r="A22320" s="1"/>
      <c r="B22320" s="2"/>
      <c r="BJ22320" s="3"/>
      <c r="BL22320" s="3"/>
      <c r="BN22320" s="3"/>
      <c r="BP22320" s="3"/>
    </row>
    <row r="22321" spans="1:68" x14ac:dyDescent="0.25">
      <c r="A22321" s="1"/>
      <c r="B22321" s="2"/>
      <c r="BJ22321" s="3"/>
      <c r="BL22321" s="3"/>
      <c r="BN22321" s="3"/>
      <c r="BP22321" s="3"/>
    </row>
    <row r="22322" spans="1:68" x14ac:dyDescent="0.25">
      <c r="A22322" s="1"/>
      <c r="B22322" s="2"/>
      <c r="BJ22322" s="3"/>
      <c r="BL22322" s="3"/>
      <c r="BN22322" s="3"/>
      <c r="BP22322" s="3"/>
    </row>
    <row r="22323" spans="1:68" x14ac:dyDescent="0.25">
      <c r="A22323" s="1"/>
      <c r="B22323" s="2"/>
      <c r="BJ22323" s="3"/>
      <c r="BL22323" s="3"/>
      <c r="BN22323" s="3"/>
      <c r="BP22323" s="3"/>
    </row>
    <row r="22324" spans="1:68" x14ac:dyDescent="0.25">
      <c r="A22324" s="1"/>
      <c r="B22324" s="2"/>
      <c r="BJ22324" s="3"/>
      <c r="BL22324" s="3"/>
      <c r="BN22324" s="3"/>
      <c r="BP22324" s="3"/>
    </row>
    <row r="22325" spans="1:68" x14ac:dyDescent="0.25">
      <c r="A22325" s="1"/>
      <c r="B22325" s="2"/>
      <c r="BJ22325" s="3"/>
      <c r="BL22325" s="3"/>
      <c r="BN22325" s="3"/>
      <c r="BP22325" s="3"/>
    </row>
    <row r="22326" spans="1:68" x14ac:dyDescent="0.25">
      <c r="A22326" s="1"/>
      <c r="B22326" s="2"/>
      <c r="BJ22326" s="3"/>
      <c r="BL22326" s="3"/>
      <c r="BN22326" s="3"/>
      <c r="BP22326" s="3"/>
    </row>
    <row r="22327" spans="1:68" x14ac:dyDescent="0.25">
      <c r="A22327" s="1"/>
      <c r="B22327" s="2"/>
      <c r="BJ22327" s="3"/>
      <c r="BL22327" s="3"/>
      <c r="BN22327" s="3"/>
      <c r="BP22327" s="3"/>
    </row>
    <row r="22328" spans="1:68" x14ac:dyDescent="0.25">
      <c r="A22328" s="1"/>
      <c r="B22328" s="2"/>
      <c r="BJ22328" s="3"/>
      <c r="BL22328" s="3"/>
      <c r="BN22328" s="3"/>
      <c r="BP22328" s="3"/>
    </row>
    <row r="22329" spans="1:68" x14ac:dyDescent="0.25">
      <c r="A22329" s="1"/>
      <c r="B22329" s="2"/>
      <c r="BJ22329" s="3"/>
      <c r="BL22329" s="3"/>
      <c r="BN22329" s="3"/>
      <c r="BP22329" s="3"/>
    </row>
    <row r="22330" spans="1:68" x14ac:dyDescent="0.25">
      <c r="A22330" s="1"/>
      <c r="B22330" s="2"/>
      <c r="BJ22330" s="3"/>
      <c r="BL22330" s="3"/>
      <c r="BN22330" s="3"/>
      <c r="BP22330" s="3"/>
    </row>
    <row r="22331" spans="1:68" x14ac:dyDescent="0.25">
      <c r="A22331" s="1"/>
      <c r="B22331" s="2"/>
      <c r="BJ22331" s="3"/>
      <c r="BL22331" s="3"/>
      <c r="BN22331" s="3"/>
      <c r="BP22331" s="3"/>
    </row>
    <row r="22332" spans="1:68" x14ac:dyDescent="0.25">
      <c r="A22332" s="1"/>
      <c r="B22332" s="2"/>
      <c r="BJ22332" s="3"/>
      <c r="BL22332" s="3"/>
      <c r="BN22332" s="3"/>
      <c r="BP22332" s="3"/>
    </row>
    <row r="22333" spans="1:68" x14ac:dyDescent="0.25">
      <c r="A22333" s="1"/>
      <c r="B22333" s="2"/>
      <c r="BJ22333" s="3"/>
      <c r="BL22333" s="3"/>
      <c r="BN22333" s="3"/>
      <c r="BP22333" s="3"/>
    </row>
    <row r="22334" spans="1:68" x14ac:dyDescent="0.25">
      <c r="A22334" s="1"/>
      <c r="B22334" s="2"/>
      <c r="BJ22334" s="3"/>
      <c r="BL22334" s="3"/>
      <c r="BN22334" s="3"/>
      <c r="BP22334" s="3"/>
    </row>
    <row r="22335" spans="1:68" x14ac:dyDescent="0.25">
      <c r="A22335" s="1"/>
      <c r="B22335" s="2"/>
      <c r="BJ22335" s="3"/>
      <c r="BL22335" s="3"/>
      <c r="BN22335" s="3"/>
      <c r="BP22335" s="3"/>
    </row>
    <row r="22336" spans="1:68" x14ac:dyDescent="0.25">
      <c r="A22336" s="1"/>
      <c r="B22336" s="2"/>
      <c r="BJ22336" s="3"/>
      <c r="BL22336" s="3"/>
      <c r="BN22336" s="3"/>
      <c r="BP22336" s="3"/>
    </row>
    <row r="22337" spans="1:68" x14ac:dyDescent="0.25">
      <c r="A22337" s="1"/>
      <c r="B22337" s="2"/>
      <c r="BJ22337" s="3"/>
      <c r="BL22337" s="3"/>
      <c r="BN22337" s="3"/>
      <c r="BP22337" s="3"/>
    </row>
    <row r="22338" spans="1:68" x14ac:dyDescent="0.25">
      <c r="A22338" s="1"/>
      <c r="B22338" s="2"/>
      <c r="BJ22338" s="3"/>
      <c r="BL22338" s="3"/>
      <c r="BN22338" s="3"/>
      <c r="BP22338" s="3"/>
    </row>
    <row r="22339" spans="1:68" x14ac:dyDescent="0.25">
      <c r="A22339" s="1"/>
      <c r="B22339" s="2"/>
      <c r="BJ22339" s="3"/>
      <c r="BL22339" s="3"/>
      <c r="BN22339" s="3"/>
      <c r="BP22339" s="3"/>
    </row>
    <row r="22340" spans="1:68" x14ac:dyDescent="0.25">
      <c r="A22340" s="1"/>
      <c r="B22340" s="2"/>
      <c r="BJ22340" s="3"/>
      <c r="BL22340" s="3"/>
      <c r="BN22340" s="3"/>
      <c r="BP22340" s="3"/>
    </row>
    <row r="22341" spans="1:68" x14ac:dyDescent="0.25">
      <c r="A22341" s="1"/>
      <c r="B22341" s="2"/>
      <c r="BJ22341" s="3"/>
      <c r="BL22341" s="3"/>
      <c r="BN22341" s="3"/>
      <c r="BP22341" s="3"/>
    </row>
    <row r="22342" spans="1:68" x14ac:dyDescent="0.25">
      <c r="A22342" s="1"/>
      <c r="B22342" s="2"/>
      <c r="BJ22342" s="3"/>
      <c r="BL22342" s="3"/>
      <c r="BN22342" s="3"/>
      <c r="BP22342" s="3"/>
    </row>
    <row r="22343" spans="1:68" x14ac:dyDescent="0.25">
      <c r="A22343" s="1"/>
      <c r="B22343" s="2"/>
      <c r="BJ22343" s="3"/>
      <c r="BL22343" s="3"/>
      <c r="BN22343" s="3"/>
      <c r="BP22343" s="3"/>
    </row>
    <row r="22344" spans="1:68" x14ac:dyDescent="0.25">
      <c r="A22344" s="1"/>
      <c r="B22344" s="2"/>
      <c r="BJ22344" s="3"/>
      <c r="BL22344" s="3"/>
      <c r="BN22344" s="3"/>
      <c r="BP22344" s="3"/>
    </row>
    <row r="22345" spans="1:68" x14ac:dyDescent="0.25">
      <c r="A22345" s="1"/>
      <c r="B22345" s="2"/>
      <c r="BJ22345" s="3"/>
      <c r="BL22345" s="3"/>
      <c r="BN22345" s="3"/>
      <c r="BP22345" s="3"/>
    </row>
    <row r="22346" spans="1:68" x14ac:dyDescent="0.25">
      <c r="A22346" s="1"/>
      <c r="B22346" s="2"/>
      <c r="BJ22346" s="3"/>
      <c r="BL22346" s="3"/>
      <c r="BN22346" s="3"/>
      <c r="BP22346" s="3"/>
    </row>
    <row r="22347" spans="1:68" x14ac:dyDescent="0.25">
      <c r="A22347" s="1"/>
      <c r="B22347" s="2"/>
      <c r="BJ22347" s="3"/>
      <c r="BL22347" s="3"/>
      <c r="BN22347" s="3"/>
      <c r="BP22347" s="3"/>
    </row>
    <row r="22348" spans="1:68" x14ac:dyDescent="0.25">
      <c r="A22348" s="1"/>
      <c r="B22348" s="2"/>
      <c r="BJ22348" s="3"/>
      <c r="BL22348" s="3"/>
      <c r="BN22348" s="3"/>
      <c r="BP22348" s="3"/>
    </row>
    <row r="22349" spans="1:68" x14ac:dyDescent="0.25">
      <c r="A22349" s="1"/>
      <c r="B22349" s="2"/>
      <c r="BJ22349" s="3"/>
      <c r="BL22349" s="3"/>
      <c r="BN22349" s="3"/>
      <c r="BP22349" s="3"/>
    </row>
    <row r="22350" spans="1:68" x14ac:dyDescent="0.25">
      <c r="A22350" s="1"/>
      <c r="B22350" s="2"/>
      <c r="BJ22350" s="3"/>
      <c r="BL22350" s="3"/>
      <c r="BN22350" s="3"/>
      <c r="BP22350" s="3"/>
    </row>
    <row r="22351" spans="1:68" x14ac:dyDescent="0.25">
      <c r="A22351" s="1"/>
      <c r="B22351" s="2"/>
      <c r="BJ22351" s="3"/>
      <c r="BL22351" s="3"/>
      <c r="BN22351" s="3"/>
      <c r="BP22351" s="3"/>
    </row>
    <row r="22352" spans="1:68" x14ac:dyDescent="0.25">
      <c r="A22352" s="1"/>
      <c r="B22352" s="2"/>
      <c r="BJ22352" s="3"/>
      <c r="BL22352" s="3"/>
      <c r="BN22352" s="3"/>
      <c r="BP22352" s="3"/>
    </row>
    <row r="22353" spans="1:68" x14ac:dyDescent="0.25">
      <c r="A22353" s="1"/>
      <c r="B22353" s="2"/>
      <c r="BJ22353" s="3"/>
      <c r="BL22353" s="3"/>
      <c r="BN22353" s="3"/>
      <c r="BP22353" s="3"/>
    </row>
    <row r="22354" spans="1:68" x14ac:dyDescent="0.25">
      <c r="A22354" s="1"/>
      <c r="B22354" s="2"/>
      <c r="BJ22354" s="3"/>
      <c r="BL22354" s="3"/>
      <c r="BN22354" s="3"/>
      <c r="BP22354" s="3"/>
    </row>
    <row r="22355" spans="1:68" x14ac:dyDescent="0.25">
      <c r="A22355" s="1"/>
      <c r="B22355" s="2"/>
      <c r="BJ22355" s="3"/>
      <c r="BL22355" s="3"/>
      <c r="BN22355" s="3"/>
      <c r="BP22355" s="3"/>
    </row>
    <row r="22356" spans="1:68" x14ac:dyDescent="0.25">
      <c r="A22356" s="1"/>
      <c r="B22356" s="2"/>
      <c r="BJ22356" s="3"/>
      <c r="BL22356" s="3"/>
      <c r="BN22356" s="3"/>
      <c r="BP22356" s="3"/>
    </row>
    <row r="22357" spans="1:68" x14ac:dyDescent="0.25">
      <c r="A22357" s="1"/>
      <c r="B22357" s="2"/>
      <c r="BJ22357" s="3"/>
      <c r="BL22357" s="3"/>
      <c r="BN22357" s="3"/>
      <c r="BP22357" s="3"/>
    </row>
    <row r="22358" spans="1:68" x14ac:dyDescent="0.25">
      <c r="A22358" s="1"/>
      <c r="B22358" s="2"/>
      <c r="BJ22358" s="3"/>
      <c r="BL22358" s="3"/>
      <c r="BN22358" s="3"/>
      <c r="BP22358" s="3"/>
    </row>
    <row r="22359" spans="1:68" x14ac:dyDescent="0.25">
      <c r="A22359" s="1"/>
      <c r="B22359" s="2"/>
      <c r="BJ22359" s="3"/>
      <c r="BL22359" s="3"/>
      <c r="BN22359" s="3"/>
      <c r="BP22359" s="3"/>
    </row>
    <row r="22360" spans="1:68" x14ac:dyDescent="0.25">
      <c r="A22360" s="1"/>
      <c r="B22360" s="2"/>
      <c r="BJ22360" s="3"/>
      <c r="BL22360" s="3"/>
      <c r="BN22360" s="3"/>
      <c r="BP22360" s="3"/>
    </row>
    <row r="22361" spans="1:68" x14ac:dyDescent="0.25">
      <c r="A22361" s="1"/>
      <c r="B22361" s="2"/>
      <c r="BJ22361" s="3"/>
      <c r="BL22361" s="3"/>
      <c r="BN22361" s="3"/>
      <c r="BP22361" s="3"/>
    </row>
    <row r="22362" spans="1:68" x14ac:dyDescent="0.25">
      <c r="A22362" s="1"/>
      <c r="B22362" s="2"/>
      <c r="BJ22362" s="3"/>
      <c r="BL22362" s="3"/>
      <c r="BN22362" s="3"/>
      <c r="BP22362" s="3"/>
    </row>
    <row r="22363" spans="1:68" x14ac:dyDescent="0.25">
      <c r="A22363" s="1"/>
      <c r="B22363" s="2"/>
      <c r="BJ22363" s="3"/>
      <c r="BL22363" s="3"/>
      <c r="BN22363" s="3"/>
      <c r="BP22363" s="3"/>
    </row>
    <row r="22364" spans="1:68" x14ac:dyDescent="0.25">
      <c r="A22364" s="1"/>
      <c r="B22364" s="2"/>
      <c r="BJ22364" s="3"/>
      <c r="BL22364" s="3"/>
      <c r="BN22364" s="3"/>
      <c r="BP22364" s="3"/>
    </row>
    <row r="22365" spans="1:68" x14ac:dyDescent="0.25">
      <c r="A22365" s="1"/>
      <c r="B22365" s="2"/>
      <c r="BJ22365" s="3"/>
      <c r="BL22365" s="3"/>
      <c r="BN22365" s="3"/>
      <c r="BP22365" s="3"/>
    </row>
    <row r="22366" spans="1:68" x14ac:dyDescent="0.25">
      <c r="A22366" s="1"/>
      <c r="B22366" s="2"/>
      <c r="BJ22366" s="3"/>
      <c r="BL22366" s="3"/>
      <c r="BN22366" s="3"/>
      <c r="BP22366" s="3"/>
    </row>
    <row r="22367" spans="1:68" x14ac:dyDescent="0.25">
      <c r="A22367" s="1"/>
      <c r="B22367" s="2"/>
      <c r="BJ22367" s="3"/>
      <c r="BL22367" s="3"/>
      <c r="BN22367" s="3"/>
      <c r="BP22367" s="3"/>
    </row>
    <row r="22368" spans="1:68" x14ac:dyDescent="0.25">
      <c r="A22368" s="1"/>
      <c r="B22368" s="2"/>
      <c r="BJ22368" s="3"/>
      <c r="BL22368" s="3"/>
      <c r="BN22368" s="3"/>
      <c r="BP22368" s="3"/>
    </row>
    <row r="22369" spans="1:68" x14ac:dyDescent="0.25">
      <c r="A22369" s="1"/>
      <c r="B22369" s="2"/>
      <c r="BJ22369" s="3"/>
      <c r="BL22369" s="3"/>
      <c r="BN22369" s="3"/>
      <c r="BP22369" s="3"/>
    </row>
    <row r="22370" spans="1:68" x14ac:dyDescent="0.25">
      <c r="A22370" s="1"/>
      <c r="B22370" s="2"/>
      <c r="BJ22370" s="3"/>
      <c r="BL22370" s="3"/>
      <c r="BN22370" s="3"/>
      <c r="BP22370" s="3"/>
    </row>
    <row r="22371" spans="1:68" x14ac:dyDescent="0.25">
      <c r="A22371" s="1"/>
      <c r="B22371" s="2"/>
      <c r="BJ22371" s="3"/>
      <c r="BL22371" s="3"/>
      <c r="BN22371" s="3"/>
      <c r="BP22371" s="3"/>
    </row>
    <row r="22372" spans="1:68" x14ac:dyDescent="0.25">
      <c r="A22372" s="1"/>
      <c r="B22372" s="2"/>
      <c r="BJ22372" s="3"/>
      <c r="BL22372" s="3"/>
      <c r="BN22372" s="3"/>
      <c r="BP22372" s="3"/>
    </row>
    <row r="22373" spans="1:68" x14ac:dyDescent="0.25">
      <c r="A22373" s="1"/>
      <c r="B22373" s="2"/>
      <c r="BJ22373" s="3"/>
      <c r="BL22373" s="3"/>
      <c r="BN22373" s="3"/>
      <c r="BP22373" s="3"/>
    </row>
    <row r="22374" spans="1:68" x14ac:dyDescent="0.25">
      <c r="A22374" s="1"/>
      <c r="B22374" s="2"/>
      <c r="BJ22374" s="3"/>
      <c r="BL22374" s="3"/>
      <c r="BN22374" s="3"/>
      <c r="BP22374" s="3"/>
    </row>
    <row r="22375" spans="1:68" x14ac:dyDescent="0.25">
      <c r="A22375" s="1"/>
      <c r="B22375" s="2"/>
      <c r="BJ22375" s="3"/>
      <c r="BL22375" s="3"/>
      <c r="BN22375" s="3"/>
      <c r="BP22375" s="3"/>
    </row>
    <row r="22376" spans="1:68" x14ac:dyDescent="0.25">
      <c r="A22376" s="1"/>
      <c r="B22376" s="2"/>
      <c r="BJ22376" s="3"/>
      <c r="BL22376" s="3"/>
      <c r="BN22376" s="3"/>
      <c r="BP22376" s="3"/>
    </row>
    <row r="22377" spans="1:68" x14ac:dyDescent="0.25">
      <c r="A22377" s="1"/>
      <c r="B22377" s="2"/>
      <c r="BJ22377" s="3"/>
      <c r="BL22377" s="3"/>
      <c r="BN22377" s="3"/>
      <c r="BP22377" s="3"/>
    </row>
    <row r="22378" spans="1:68" x14ac:dyDescent="0.25">
      <c r="A22378" s="1"/>
      <c r="B22378" s="2"/>
      <c r="BJ22378" s="3"/>
      <c r="BL22378" s="3"/>
      <c r="BN22378" s="3"/>
      <c r="BP22378" s="3"/>
    </row>
    <row r="22379" spans="1:68" x14ac:dyDescent="0.25">
      <c r="A22379" s="1"/>
      <c r="B22379" s="2"/>
      <c r="BJ22379" s="3"/>
      <c r="BL22379" s="3"/>
      <c r="BN22379" s="3"/>
      <c r="BP22379" s="3"/>
    </row>
    <row r="22380" spans="1:68" x14ac:dyDescent="0.25">
      <c r="A22380" s="1"/>
      <c r="B22380" s="2"/>
      <c r="BJ22380" s="3"/>
      <c r="BL22380" s="3"/>
      <c r="BN22380" s="3"/>
      <c r="BP22380" s="3"/>
    </row>
    <row r="22381" spans="1:68" x14ac:dyDescent="0.25">
      <c r="A22381" s="1"/>
      <c r="B22381" s="2"/>
      <c r="BJ22381" s="3"/>
      <c r="BL22381" s="3"/>
      <c r="BN22381" s="3"/>
      <c r="BP22381" s="3"/>
    </row>
    <row r="22382" spans="1:68" x14ac:dyDescent="0.25">
      <c r="A22382" s="1"/>
      <c r="B22382" s="2"/>
      <c r="BJ22382" s="3"/>
      <c r="BL22382" s="3"/>
      <c r="BN22382" s="3"/>
      <c r="BP22382" s="3"/>
    </row>
    <row r="22383" spans="1:68" x14ac:dyDescent="0.25">
      <c r="A22383" s="1"/>
      <c r="B22383" s="2"/>
      <c r="BJ22383" s="3"/>
      <c r="BL22383" s="3"/>
      <c r="BN22383" s="3"/>
      <c r="BP22383" s="3"/>
    </row>
    <row r="22384" spans="1:68" x14ac:dyDescent="0.25">
      <c r="A22384" s="1"/>
      <c r="B22384" s="2"/>
      <c r="BJ22384" s="3"/>
      <c r="BL22384" s="3"/>
      <c r="BN22384" s="3"/>
      <c r="BP22384" s="3"/>
    </row>
    <row r="22385" spans="1:68" x14ac:dyDescent="0.25">
      <c r="A22385" s="1"/>
      <c r="B22385" s="2"/>
      <c r="BJ22385" s="3"/>
      <c r="BL22385" s="3"/>
      <c r="BN22385" s="3"/>
      <c r="BP22385" s="3"/>
    </row>
    <row r="22386" spans="1:68" x14ac:dyDescent="0.25">
      <c r="A22386" s="1"/>
      <c r="B22386" s="2"/>
      <c r="BJ22386" s="3"/>
      <c r="BL22386" s="3"/>
      <c r="BN22386" s="3"/>
      <c r="BP22386" s="3"/>
    </row>
    <row r="22387" spans="1:68" x14ac:dyDescent="0.25">
      <c r="A22387" s="1"/>
      <c r="B22387" s="2"/>
      <c r="BJ22387" s="3"/>
      <c r="BL22387" s="3"/>
      <c r="BN22387" s="3"/>
      <c r="BP22387" s="3"/>
    </row>
    <row r="22388" spans="1:68" x14ac:dyDescent="0.25">
      <c r="A22388" s="1"/>
      <c r="B22388" s="2"/>
      <c r="BJ22388" s="3"/>
      <c r="BL22388" s="3"/>
      <c r="BN22388" s="3"/>
      <c r="BP22388" s="3"/>
    </row>
    <row r="22389" spans="1:68" x14ac:dyDescent="0.25">
      <c r="A22389" s="1"/>
      <c r="B22389" s="2"/>
      <c r="BJ22389" s="3"/>
      <c r="BL22389" s="3"/>
      <c r="BN22389" s="3"/>
      <c r="BP22389" s="3"/>
    </row>
    <row r="22390" spans="1:68" x14ac:dyDescent="0.25">
      <c r="A22390" s="1"/>
      <c r="B22390" s="2"/>
      <c r="BJ22390" s="3"/>
      <c r="BL22390" s="3"/>
      <c r="BN22390" s="3"/>
      <c r="BP22390" s="3"/>
    </row>
    <row r="22391" spans="1:68" x14ac:dyDescent="0.25">
      <c r="A22391" s="1"/>
      <c r="B22391" s="2"/>
      <c r="BJ22391" s="3"/>
      <c r="BL22391" s="3"/>
      <c r="BN22391" s="3"/>
      <c r="BP22391" s="3"/>
    </row>
    <row r="22392" spans="1:68" x14ac:dyDescent="0.25">
      <c r="A22392" s="1"/>
      <c r="B22392" s="2"/>
      <c r="BJ22392" s="3"/>
      <c r="BL22392" s="3"/>
      <c r="BN22392" s="3"/>
      <c r="BP22392" s="3"/>
    </row>
    <row r="22393" spans="1:68" x14ac:dyDescent="0.25">
      <c r="A22393" s="1"/>
      <c r="B22393" s="2"/>
      <c r="BJ22393" s="3"/>
      <c r="BL22393" s="3"/>
      <c r="BN22393" s="3"/>
      <c r="BP22393" s="3"/>
    </row>
    <row r="22394" spans="1:68" x14ac:dyDescent="0.25">
      <c r="A22394" s="1"/>
      <c r="B22394" s="2"/>
      <c r="BJ22394" s="3"/>
      <c r="BL22394" s="3"/>
      <c r="BN22394" s="3"/>
      <c r="BP22394" s="3"/>
    </row>
    <row r="22395" spans="1:68" x14ac:dyDescent="0.25">
      <c r="A22395" s="1"/>
      <c r="B22395" s="2"/>
      <c r="BJ22395" s="3"/>
      <c r="BL22395" s="3"/>
      <c r="BN22395" s="3"/>
      <c r="BP22395" s="3"/>
    </row>
    <row r="22396" spans="1:68" x14ac:dyDescent="0.25">
      <c r="A22396" s="1"/>
      <c r="B22396" s="2"/>
      <c r="BJ22396" s="3"/>
      <c r="BL22396" s="3"/>
      <c r="BN22396" s="3"/>
      <c r="BP22396" s="3"/>
    </row>
    <row r="22397" spans="1:68" x14ac:dyDescent="0.25">
      <c r="A22397" s="1"/>
      <c r="B22397" s="2"/>
      <c r="BJ22397" s="3"/>
      <c r="BL22397" s="3"/>
      <c r="BN22397" s="3"/>
      <c r="BP22397" s="3"/>
    </row>
    <row r="22398" spans="1:68" x14ac:dyDescent="0.25">
      <c r="A22398" s="1"/>
      <c r="B22398" s="2"/>
      <c r="BJ22398" s="3"/>
      <c r="BL22398" s="3"/>
      <c r="BN22398" s="3"/>
      <c r="BP22398" s="3"/>
    </row>
    <row r="22399" spans="1:68" x14ac:dyDescent="0.25">
      <c r="A22399" s="1"/>
      <c r="B22399" s="2"/>
      <c r="BJ22399" s="3"/>
      <c r="BL22399" s="3"/>
      <c r="BN22399" s="3"/>
      <c r="BP22399" s="3"/>
    </row>
    <row r="22400" spans="1:68" x14ac:dyDescent="0.25">
      <c r="A22400" s="1"/>
      <c r="B22400" s="2"/>
      <c r="BJ22400" s="3"/>
      <c r="BL22400" s="3"/>
      <c r="BN22400" s="3"/>
      <c r="BP22400" s="3"/>
    </row>
    <row r="22401" spans="1:68" x14ac:dyDescent="0.25">
      <c r="A22401" s="1"/>
      <c r="B22401" s="2"/>
      <c r="BJ22401" s="3"/>
      <c r="BL22401" s="3"/>
      <c r="BN22401" s="3"/>
      <c r="BP22401" s="3"/>
    </row>
    <row r="22402" spans="1:68" x14ac:dyDescent="0.25">
      <c r="A22402" s="1"/>
      <c r="B22402" s="2"/>
      <c r="BJ22402" s="3"/>
      <c r="BL22402" s="3"/>
      <c r="BN22402" s="3"/>
      <c r="BP22402" s="3"/>
    </row>
    <row r="22403" spans="1:68" x14ac:dyDescent="0.25">
      <c r="A22403" s="1"/>
      <c r="B22403" s="2"/>
      <c r="BJ22403" s="3"/>
      <c r="BL22403" s="3"/>
      <c r="BN22403" s="3"/>
      <c r="BP22403" s="3"/>
    </row>
    <row r="22404" spans="1:68" x14ac:dyDescent="0.25">
      <c r="A22404" s="1"/>
      <c r="B22404" s="2"/>
      <c r="BJ22404" s="3"/>
      <c r="BL22404" s="3"/>
      <c r="BN22404" s="3"/>
      <c r="BP22404" s="3"/>
    </row>
    <row r="22405" spans="1:68" x14ac:dyDescent="0.25">
      <c r="A22405" s="1"/>
      <c r="B22405" s="2"/>
      <c r="BJ22405" s="3"/>
      <c r="BL22405" s="3"/>
      <c r="BN22405" s="3"/>
      <c r="BP22405" s="3"/>
    </row>
    <row r="22406" spans="1:68" x14ac:dyDescent="0.25">
      <c r="A22406" s="1"/>
      <c r="B22406" s="2"/>
      <c r="BJ22406" s="3"/>
      <c r="BL22406" s="3"/>
      <c r="BN22406" s="3"/>
      <c r="BP22406" s="3"/>
    </row>
    <row r="22407" spans="1:68" x14ac:dyDescent="0.25">
      <c r="A22407" s="1"/>
      <c r="B22407" s="2"/>
      <c r="BJ22407" s="3"/>
      <c r="BL22407" s="3"/>
      <c r="BN22407" s="3"/>
      <c r="BP22407" s="3"/>
    </row>
    <row r="22408" spans="1:68" x14ac:dyDescent="0.25">
      <c r="A22408" s="1"/>
      <c r="B22408" s="2"/>
      <c r="BJ22408" s="3"/>
      <c r="BL22408" s="3"/>
      <c r="BN22408" s="3"/>
      <c r="BP22408" s="3"/>
    </row>
    <row r="22409" spans="1:68" x14ac:dyDescent="0.25">
      <c r="A22409" s="1"/>
      <c r="B22409" s="2"/>
      <c r="BJ22409" s="3"/>
      <c r="BL22409" s="3"/>
      <c r="BN22409" s="3"/>
      <c r="BP22409" s="3"/>
    </row>
    <row r="22410" spans="1:68" x14ac:dyDescent="0.25">
      <c r="A22410" s="1"/>
      <c r="B22410" s="2"/>
      <c r="BJ22410" s="3"/>
      <c r="BL22410" s="3"/>
      <c r="BN22410" s="3"/>
      <c r="BP22410" s="3"/>
    </row>
    <row r="22411" spans="1:68" x14ac:dyDescent="0.25">
      <c r="A22411" s="1"/>
      <c r="B22411" s="2"/>
      <c r="BJ22411" s="3"/>
      <c r="BL22411" s="3"/>
      <c r="BN22411" s="3"/>
      <c r="BP22411" s="3"/>
    </row>
    <row r="22412" spans="1:68" x14ac:dyDescent="0.25">
      <c r="A22412" s="1"/>
      <c r="B22412" s="2"/>
      <c r="BJ22412" s="3"/>
      <c r="BL22412" s="3"/>
      <c r="BN22412" s="3"/>
      <c r="BP22412" s="3"/>
    </row>
    <row r="22413" spans="1:68" x14ac:dyDescent="0.25">
      <c r="A22413" s="1"/>
      <c r="B22413" s="2"/>
      <c r="BJ22413" s="3"/>
      <c r="BL22413" s="3"/>
      <c r="BN22413" s="3"/>
      <c r="BP22413" s="3"/>
    </row>
    <row r="22414" spans="1:68" x14ac:dyDescent="0.25">
      <c r="A22414" s="1"/>
      <c r="B22414" s="2"/>
      <c r="BJ22414" s="3"/>
      <c r="BL22414" s="3"/>
      <c r="BN22414" s="3"/>
      <c r="BP22414" s="3"/>
    </row>
    <row r="22415" spans="1:68" x14ac:dyDescent="0.25">
      <c r="A22415" s="1"/>
      <c r="B22415" s="2"/>
      <c r="BJ22415" s="3"/>
      <c r="BL22415" s="3"/>
      <c r="BN22415" s="3"/>
      <c r="BP22415" s="3"/>
    </row>
    <row r="22416" spans="1:68" x14ac:dyDescent="0.25">
      <c r="A22416" s="1"/>
      <c r="B22416" s="2"/>
      <c r="BJ22416" s="3"/>
      <c r="BL22416" s="3"/>
      <c r="BN22416" s="3"/>
      <c r="BP22416" s="3"/>
    </row>
    <row r="22417" spans="1:68" x14ac:dyDescent="0.25">
      <c r="A22417" s="1"/>
      <c r="B22417" s="2"/>
      <c r="BJ22417" s="3"/>
      <c r="BL22417" s="3"/>
      <c r="BN22417" s="3"/>
      <c r="BP22417" s="3"/>
    </row>
    <row r="22418" spans="1:68" x14ac:dyDescent="0.25">
      <c r="A22418" s="1"/>
      <c r="B22418" s="2"/>
      <c r="BJ22418" s="3"/>
      <c r="BL22418" s="3"/>
      <c r="BN22418" s="3"/>
      <c r="BP22418" s="3"/>
    </row>
    <row r="22419" spans="1:68" x14ac:dyDescent="0.25">
      <c r="A22419" s="1"/>
      <c r="B22419" s="2"/>
      <c r="BJ22419" s="3"/>
      <c r="BL22419" s="3"/>
      <c r="BN22419" s="3"/>
      <c r="BP22419" s="3"/>
    </row>
    <row r="22420" spans="1:68" x14ac:dyDescent="0.25">
      <c r="A22420" s="1"/>
      <c r="B22420" s="2"/>
      <c r="BJ22420" s="3"/>
      <c r="BL22420" s="3"/>
      <c r="BN22420" s="3"/>
      <c r="BP22420" s="3"/>
    </row>
    <row r="22421" spans="1:68" x14ac:dyDescent="0.25">
      <c r="A22421" s="1"/>
      <c r="B22421" s="2"/>
      <c r="BJ22421" s="3"/>
      <c r="BL22421" s="3"/>
      <c r="BN22421" s="3"/>
      <c r="BP22421" s="3"/>
    </row>
    <row r="22422" spans="1:68" x14ac:dyDescent="0.25">
      <c r="A22422" s="1"/>
      <c r="B22422" s="2"/>
      <c r="BJ22422" s="3"/>
      <c r="BL22422" s="3"/>
      <c r="BN22422" s="3"/>
      <c r="BP22422" s="3"/>
    </row>
    <row r="22423" spans="1:68" x14ac:dyDescent="0.25">
      <c r="A22423" s="1"/>
      <c r="B22423" s="2"/>
      <c r="BJ22423" s="3"/>
      <c r="BL22423" s="3"/>
      <c r="BN22423" s="3"/>
      <c r="BP22423" s="3"/>
    </row>
    <row r="22424" spans="1:68" x14ac:dyDescent="0.25">
      <c r="A22424" s="1"/>
      <c r="B22424" s="2"/>
      <c r="BJ22424" s="3"/>
      <c r="BL22424" s="3"/>
      <c r="BN22424" s="3"/>
      <c r="BP22424" s="3"/>
    </row>
    <row r="22425" spans="1:68" x14ac:dyDescent="0.25">
      <c r="A22425" s="1"/>
      <c r="B22425" s="2"/>
      <c r="BJ22425" s="3"/>
      <c r="BL22425" s="3"/>
      <c r="BN22425" s="3"/>
      <c r="BP22425" s="3"/>
    </row>
    <row r="22426" spans="1:68" x14ac:dyDescent="0.25">
      <c r="A22426" s="1"/>
      <c r="B22426" s="2"/>
      <c r="BJ22426" s="3"/>
      <c r="BL22426" s="3"/>
      <c r="BN22426" s="3"/>
      <c r="BP22426" s="3"/>
    </row>
    <row r="22427" spans="1:68" x14ac:dyDescent="0.25">
      <c r="A22427" s="1"/>
      <c r="B22427" s="2"/>
      <c r="BJ22427" s="3"/>
      <c r="BL22427" s="3"/>
      <c r="BN22427" s="3"/>
      <c r="BP22427" s="3"/>
    </row>
    <row r="22428" spans="1:68" x14ac:dyDescent="0.25">
      <c r="A22428" s="1"/>
      <c r="B22428" s="2"/>
      <c r="BJ22428" s="3"/>
      <c r="BL22428" s="3"/>
      <c r="BN22428" s="3"/>
      <c r="BP22428" s="3"/>
    </row>
    <row r="22429" spans="1:68" x14ac:dyDescent="0.25">
      <c r="A22429" s="1"/>
      <c r="B22429" s="2"/>
      <c r="BJ22429" s="3"/>
      <c r="BL22429" s="3"/>
      <c r="BN22429" s="3"/>
      <c r="BP22429" s="3"/>
    </row>
    <row r="22430" spans="1:68" x14ac:dyDescent="0.25">
      <c r="A22430" s="1"/>
      <c r="B22430" s="2"/>
      <c r="BJ22430" s="3"/>
      <c r="BL22430" s="3"/>
      <c r="BN22430" s="3"/>
      <c r="BP22430" s="3"/>
    </row>
    <row r="22431" spans="1:68" x14ac:dyDescent="0.25">
      <c r="A22431" s="1"/>
      <c r="B22431" s="2"/>
      <c r="BJ22431" s="3"/>
      <c r="BL22431" s="3"/>
      <c r="BN22431" s="3"/>
      <c r="BP22431" s="3"/>
    </row>
    <row r="22432" spans="1:68" x14ac:dyDescent="0.25">
      <c r="A22432" s="1"/>
      <c r="B22432" s="2"/>
      <c r="BJ22432" s="3"/>
      <c r="BL22432" s="3"/>
      <c r="BN22432" s="3"/>
      <c r="BP22432" s="3"/>
    </row>
    <row r="22433" spans="1:68" x14ac:dyDescent="0.25">
      <c r="A22433" s="1"/>
      <c r="B22433" s="2"/>
      <c r="BJ22433" s="3"/>
      <c r="BL22433" s="3"/>
      <c r="BN22433" s="3"/>
      <c r="BP22433" s="3"/>
    </row>
    <row r="22434" spans="1:68" x14ac:dyDescent="0.25">
      <c r="A22434" s="1"/>
      <c r="B22434" s="2"/>
      <c r="BJ22434" s="3"/>
      <c r="BL22434" s="3"/>
      <c r="BN22434" s="3"/>
      <c r="BP22434" s="3"/>
    </row>
    <row r="22435" spans="1:68" x14ac:dyDescent="0.25">
      <c r="A22435" s="1"/>
      <c r="B22435" s="2"/>
      <c r="BJ22435" s="3"/>
      <c r="BL22435" s="3"/>
      <c r="BN22435" s="3"/>
      <c r="BP22435" s="3"/>
    </row>
    <row r="22436" spans="1:68" x14ac:dyDescent="0.25">
      <c r="A22436" s="1"/>
      <c r="B22436" s="2"/>
      <c r="BJ22436" s="3"/>
      <c r="BL22436" s="3"/>
      <c r="BN22436" s="3"/>
      <c r="BP22436" s="3"/>
    </row>
    <row r="22437" spans="1:68" x14ac:dyDescent="0.25">
      <c r="A22437" s="1"/>
      <c r="B22437" s="2"/>
      <c r="BJ22437" s="3"/>
      <c r="BL22437" s="3"/>
      <c r="BN22437" s="3"/>
      <c r="BP22437" s="3"/>
    </row>
    <row r="22438" spans="1:68" x14ac:dyDescent="0.25">
      <c r="A22438" s="1"/>
      <c r="B22438" s="2"/>
      <c r="BJ22438" s="3"/>
      <c r="BL22438" s="3"/>
      <c r="BN22438" s="3"/>
      <c r="BP22438" s="3"/>
    </row>
    <row r="22439" spans="1:68" x14ac:dyDescent="0.25">
      <c r="A22439" s="1"/>
      <c r="B22439" s="2"/>
      <c r="BJ22439" s="3"/>
      <c r="BL22439" s="3"/>
      <c r="BN22439" s="3"/>
      <c r="BP22439" s="3"/>
    </row>
    <row r="22440" spans="1:68" x14ac:dyDescent="0.25">
      <c r="A22440" s="1"/>
      <c r="B22440" s="2"/>
      <c r="BJ22440" s="3"/>
      <c r="BL22440" s="3"/>
      <c r="BN22440" s="3"/>
      <c r="BP22440" s="3"/>
    </row>
    <row r="22441" spans="1:68" x14ac:dyDescent="0.25">
      <c r="A22441" s="1"/>
      <c r="B22441" s="2"/>
      <c r="BJ22441" s="3"/>
      <c r="BL22441" s="3"/>
      <c r="BN22441" s="3"/>
      <c r="BP22441" s="3"/>
    </row>
    <row r="22442" spans="1:68" x14ac:dyDescent="0.25">
      <c r="A22442" s="1"/>
      <c r="B22442" s="2"/>
      <c r="BJ22442" s="3"/>
      <c r="BL22442" s="3"/>
      <c r="BN22442" s="3"/>
      <c r="BP22442" s="3"/>
    </row>
    <row r="22443" spans="1:68" x14ac:dyDescent="0.25">
      <c r="A22443" s="1"/>
      <c r="B22443" s="2"/>
      <c r="BJ22443" s="3"/>
      <c r="BL22443" s="3"/>
      <c r="BN22443" s="3"/>
      <c r="BP22443" s="3"/>
    </row>
    <row r="22444" spans="1:68" x14ac:dyDescent="0.25">
      <c r="A22444" s="1"/>
      <c r="B22444" s="2"/>
      <c r="BJ22444" s="3"/>
      <c r="BL22444" s="3"/>
      <c r="BN22444" s="3"/>
      <c r="BP22444" s="3"/>
    </row>
    <row r="22445" spans="1:68" x14ac:dyDescent="0.25">
      <c r="A22445" s="1"/>
      <c r="B22445" s="2"/>
      <c r="BJ22445" s="3"/>
      <c r="BL22445" s="3"/>
      <c r="BN22445" s="3"/>
      <c r="BP22445" s="3"/>
    </row>
    <row r="22446" spans="1:68" x14ac:dyDescent="0.25">
      <c r="A22446" s="1"/>
      <c r="B22446" s="2"/>
      <c r="BJ22446" s="3"/>
      <c r="BL22446" s="3"/>
      <c r="BN22446" s="3"/>
      <c r="BP22446" s="3"/>
    </row>
    <row r="22447" spans="1:68" x14ac:dyDescent="0.25">
      <c r="A22447" s="1"/>
      <c r="B22447" s="2"/>
      <c r="BJ22447" s="3"/>
      <c r="BL22447" s="3"/>
      <c r="BN22447" s="3"/>
      <c r="BP22447" s="3"/>
    </row>
    <row r="22448" spans="1:68" x14ac:dyDescent="0.25">
      <c r="A22448" s="1"/>
      <c r="B22448" s="2"/>
      <c r="BJ22448" s="3"/>
      <c r="BL22448" s="3"/>
      <c r="BN22448" s="3"/>
      <c r="BP22448" s="3"/>
    </row>
    <row r="22449" spans="1:68" x14ac:dyDescent="0.25">
      <c r="A22449" s="1"/>
      <c r="B22449" s="2"/>
      <c r="BJ22449" s="3"/>
      <c r="BL22449" s="3"/>
      <c r="BN22449" s="3"/>
      <c r="BP22449" s="3"/>
    </row>
    <row r="22450" spans="1:68" x14ac:dyDescent="0.25">
      <c r="A22450" s="1"/>
      <c r="B22450" s="2"/>
      <c r="BJ22450" s="3"/>
      <c r="BL22450" s="3"/>
      <c r="BN22450" s="3"/>
      <c r="BP22450" s="3"/>
    </row>
    <row r="22451" spans="1:68" x14ac:dyDescent="0.25">
      <c r="A22451" s="1"/>
      <c r="B22451" s="2"/>
      <c r="BJ22451" s="3"/>
      <c r="BL22451" s="3"/>
      <c r="BN22451" s="3"/>
      <c r="BP22451" s="3"/>
    </row>
    <row r="22452" spans="1:68" x14ac:dyDescent="0.25">
      <c r="A22452" s="1"/>
      <c r="B22452" s="2"/>
      <c r="BJ22452" s="3"/>
      <c r="BL22452" s="3"/>
      <c r="BN22452" s="3"/>
      <c r="BP22452" s="3"/>
    </row>
    <row r="22453" spans="1:68" x14ac:dyDescent="0.25">
      <c r="A22453" s="1"/>
      <c r="B22453" s="2"/>
      <c r="BJ22453" s="3"/>
      <c r="BL22453" s="3"/>
      <c r="BN22453" s="3"/>
      <c r="BP22453" s="3"/>
    </row>
    <row r="22454" spans="1:68" x14ac:dyDescent="0.25">
      <c r="A22454" s="1"/>
      <c r="B22454" s="2"/>
      <c r="BJ22454" s="3"/>
      <c r="BL22454" s="3"/>
      <c r="BN22454" s="3"/>
      <c r="BP22454" s="3"/>
    </row>
    <row r="22455" spans="1:68" x14ac:dyDescent="0.25">
      <c r="A22455" s="1"/>
      <c r="B22455" s="2"/>
      <c r="BJ22455" s="3"/>
      <c r="BL22455" s="3"/>
      <c r="BN22455" s="3"/>
      <c r="BP22455" s="3"/>
    </row>
    <row r="22456" spans="1:68" x14ac:dyDescent="0.25">
      <c r="A22456" s="1"/>
      <c r="B22456" s="2"/>
      <c r="BJ22456" s="3"/>
      <c r="BL22456" s="3"/>
      <c r="BN22456" s="3"/>
      <c r="BP22456" s="3"/>
    </row>
    <row r="22457" spans="1:68" x14ac:dyDescent="0.25">
      <c r="A22457" s="1"/>
      <c r="B22457" s="2"/>
      <c r="BJ22457" s="3"/>
      <c r="BL22457" s="3"/>
      <c r="BN22457" s="3"/>
      <c r="BP22457" s="3"/>
    </row>
    <row r="22458" spans="1:68" x14ac:dyDescent="0.25">
      <c r="A22458" s="1"/>
      <c r="B22458" s="2"/>
      <c r="BJ22458" s="3"/>
      <c r="BL22458" s="3"/>
      <c r="BN22458" s="3"/>
      <c r="BP22458" s="3"/>
    </row>
    <row r="22459" spans="1:68" x14ac:dyDescent="0.25">
      <c r="A22459" s="1"/>
      <c r="B22459" s="2"/>
      <c r="BJ22459" s="3"/>
      <c r="BL22459" s="3"/>
      <c r="BN22459" s="3"/>
      <c r="BP22459" s="3"/>
    </row>
    <row r="22460" spans="1:68" x14ac:dyDescent="0.25">
      <c r="A22460" s="1"/>
      <c r="B22460" s="2"/>
      <c r="BJ22460" s="3"/>
      <c r="BL22460" s="3"/>
      <c r="BN22460" s="3"/>
      <c r="BP22460" s="3"/>
    </row>
    <row r="22461" spans="1:68" x14ac:dyDescent="0.25">
      <c r="A22461" s="1"/>
      <c r="B22461" s="2"/>
      <c r="BJ22461" s="3"/>
      <c r="BL22461" s="3"/>
      <c r="BN22461" s="3"/>
      <c r="BP22461" s="3"/>
    </row>
    <row r="22462" spans="1:68" x14ac:dyDescent="0.25">
      <c r="A22462" s="1"/>
      <c r="B22462" s="2"/>
      <c r="BJ22462" s="3"/>
      <c r="BL22462" s="3"/>
      <c r="BN22462" s="3"/>
      <c r="BP22462" s="3"/>
    </row>
    <row r="22463" spans="1:68" x14ac:dyDescent="0.25">
      <c r="A22463" s="1"/>
      <c r="B22463" s="2"/>
      <c r="BJ22463" s="3"/>
      <c r="BL22463" s="3"/>
      <c r="BN22463" s="3"/>
      <c r="BP22463" s="3"/>
    </row>
    <row r="22464" spans="1:68" x14ac:dyDescent="0.25">
      <c r="A22464" s="1"/>
      <c r="B22464" s="2"/>
      <c r="BJ22464" s="3"/>
      <c r="BL22464" s="3"/>
      <c r="BN22464" s="3"/>
      <c r="BP22464" s="3"/>
    </row>
    <row r="22465" spans="1:68" x14ac:dyDescent="0.25">
      <c r="A22465" s="1"/>
      <c r="B22465" s="2"/>
      <c r="BJ22465" s="3"/>
      <c r="BL22465" s="3"/>
      <c r="BN22465" s="3"/>
      <c r="BP22465" s="3"/>
    </row>
    <row r="22466" spans="1:68" x14ac:dyDescent="0.25">
      <c r="A22466" s="1"/>
      <c r="B22466" s="2"/>
      <c r="BJ22466" s="3"/>
      <c r="BL22466" s="3"/>
      <c r="BN22466" s="3"/>
      <c r="BP22466" s="3"/>
    </row>
    <row r="22467" spans="1:68" x14ac:dyDescent="0.25">
      <c r="A22467" s="1"/>
      <c r="B22467" s="2"/>
      <c r="BJ22467" s="3"/>
      <c r="BL22467" s="3"/>
      <c r="BN22467" s="3"/>
      <c r="BP22467" s="3"/>
    </row>
    <row r="22468" spans="1:68" x14ac:dyDescent="0.25">
      <c r="A22468" s="1"/>
      <c r="B22468" s="2"/>
      <c r="BJ22468" s="3"/>
      <c r="BL22468" s="3"/>
      <c r="BN22468" s="3"/>
      <c r="BP22468" s="3"/>
    </row>
    <row r="22469" spans="1:68" x14ac:dyDescent="0.25">
      <c r="A22469" s="1"/>
      <c r="B22469" s="2"/>
      <c r="BJ22469" s="3"/>
      <c r="BL22469" s="3"/>
      <c r="BN22469" s="3"/>
      <c r="BP22469" s="3"/>
    </row>
    <row r="22470" spans="1:68" x14ac:dyDescent="0.25">
      <c r="A22470" s="1"/>
      <c r="B22470" s="2"/>
      <c r="BJ22470" s="3"/>
      <c r="BL22470" s="3"/>
      <c r="BN22470" s="3"/>
      <c r="BP22470" s="3"/>
    </row>
    <row r="22471" spans="1:68" x14ac:dyDescent="0.25">
      <c r="A22471" s="1"/>
      <c r="B22471" s="2"/>
      <c r="BJ22471" s="3"/>
      <c r="BL22471" s="3"/>
      <c r="BN22471" s="3"/>
      <c r="BP22471" s="3"/>
    </row>
    <row r="22472" spans="1:68" x14ac:dyDescent="0.25">
      <c r="A22472" s="1"/>
      <c r="B22472" s="2"/>
      <c r="BJ22472" s="3"/>
      <c r="BL22472" s="3"/>
      <c r="BN22472" s="3"/>
      <c r="BP22472" s="3"/>
    </row>
    <row r="22473" spans="1:68" x14ac:dyDescent="0.25">
      <c r="A22473" s="1"/>
      <c r="B22473" s="2"/>
      <c r="BJ22473" s="3"/>
      <c r="BL22473" s="3"/>
      <c r="BN22473" s="3"/>
      <c r="BP22473" s="3"/>
    </row>
    <row r="22474" spans="1:68" x14ac:dyDescent="0.25">
      <c r="A22474" s="1"/>
      <c r="B22474" s="2"/>
      <c r="BJ22474" s="3"/>
      <c r="BL22474" s="3"/>
      <c r="BN22474" s="3"/>
      <c r="BP22474" s="3"/>
    </row>
    <row r="22475" spans="1:68" x14ac:dyDescent="0.25">
      <c r="A22475" s="1"/>
      <c r="B22475" s="2"/>
      <c r="BJ22475" s="3"/>
      <c r="BL22475" s="3"/>
      <c r="BN22475" s="3"/>
      <c r="BP22475" s="3"/>
    </row>
    <row r="22476" spans="1:68" x14ac:dyDescent="0.25">
      <c r="A22476" s="1"/>
      <c r="B22476" s="2"/>
      <c r="BJ22476" s="3"/>
      <c r="BL22476" s="3"/>
      <c r="BN22476" s="3"/>
      <c r="BP22476" s="3"/>
    </row>
    <row r="22477" spans="1:68" x14ac:dyDescent="0.25">
      <c r="A22477" s="1"/>
      <c r="B22477" s="2"/>
      <c r="BJ22477" s="3"/>
      <c r="BL22477" s="3"/>
      <c r="BN22477" s="3"/>
      <c r="BP22477" s="3"/>
    </row>
    <row r="22478" spans="1:68" x14ac:dyDescent="0.25">
      <c r="A22478" s="1"/>
      <c r="B22478" s="2"/>
      <c r="BJ22478" s="3"/>
      <c r="BL22478" s="3"/>
      <c r="BN22478" s="3"/>
      <c r="BP22478" s="3"/>
    </row>
    <row r="22479" spans="1:68" x14ac:dyDescent="0.25">
      <c r="A22479" s="1"/>
      <c r="B22479" s="2"/>
      <c r="BJ22479" s="3"/>
      <c r="BL22479" s="3"/>
      <c r="BN22479" s="3"/>
      <c r="BP22479" s="3"/>
    </row>
    <row r="22480" spans="1:68" x14ac:dyDescent="0.25">
      <c r="A22480" s="1"/>
      <c r="B22480" s="2"/>
      <c r="BJ22480" s="3"/>
      <c r="BL22480" s="3"/>
      <c r="BN22480" s="3"/>
      <c r="BP22480" s="3"/>
    </row>
    <row r="22481" spans="1:68" x14ac:dyDescent="0.25">
      <c r="A22481" s="1"/>
      <c r="B22481" s="2"/>
      <c r="BJ22481" s="3"/>
      <c r="BL22481" s="3"/>
      <c r="BN22481" s="3"/>
      <c r="BP22481" s="3"/>
    </row>
    <row r="22482" spans="1:68" x14ac:dyDescent="0.25">
      <c r="A22482" s="1"/>
      <c r="B22482" s="2"/>
      <c r="BJ22482" s="3"/>
      <c r="BL22482" s="3"/>
      <c r="BN22482" s="3"/>
      <c r="BP22482" s="3"/>
    </row>
    <row r="22483" spans="1:68" x14ac:dyDescent="0.25">
      <c r="A22483" s="1"/>
      <c r="B22483" s="2"/>
      <c r="BJ22483" s="3"/>
      <c r="BL22483" s="3"/>
      <c r="BN22483" s="3"/>
      <c r="BP22483" s="3"/>
    </row>
    <row r="22484" spans="1:68" x14ac:dyDescent="0.25">
      <c r="A22484" s="1"/>
      <c r="B22484" s="2"/>
      <c r="BJ22484" s="3"/>
      <c r="BL22484" s="3"/>
      <c r="BN22484" s="3"/>
      <c r="BP22484" s="3"/>
    </row>
    <row r="22485" spans="1:68" x14ac:dyDescent="0.25">
      <c r="A22485" s="1"/>
      <c r="B22485" s="2"/>
      <c r="BJ22485" s="3"/>
      <c r="BL22485" s="3"/>
      <c r="BN22485" s="3"/>
      <c r="BP22485" s="3"/>
    </row>
    <row r="22486" spans="1:68" x14ac:dyDescent="0.25">
      <c r="A22486" s="1"/>
      <c r="B22486" s="2"/>
      <c r="BJ22486" s="3"/>
      <c r="BL22486" s="3"/>
      <c r="BN22486" s="3"/>
      <c r="BP22486" s="3"/>
    </row>
    <row r="22487" spans="1:68" x14ac:dyDescent="0.25">
      <c r="A22487" s="1"/>
      <c r="B22487" s="2"/>
      <c r="BJ22487" s="3"/>
      <c r="BL22487" s="3"/>
      <c r="BN22487" s="3"/>
      <c r="BP22487" s="3"/>
    </row>
    <row r="22488" spans="1:68" x14ac:dyDescent="0.25">
      <c r="A22488" s="1"/>
      <c r="B22488" s="2"/>
      <c r="BJ22488" s="3"/>
      <c r="BL22488" s="3"/>
      <c r="BN22488" s="3"/>
      <c r="BP22488" s="3"/>
    </row>
    <row r="22489" spans="1:68" x14ac:dyDescent="0.25">
      <c r="A22489" s="1"/>
      <c r="B22489" s="2"/>
      <c r="BJ22489" s="3"/>
      <c r="BL22489" s="3"/>
      <c r="BN22489" s="3"/>
      <c r="BP22489" s="3"/>
    </row>
    <row r="22490" spans="1:68" x14ac:dyDescent="0.25">
      <c r="A22490" s="1"/>
      <c r="B22490" s="2"/>
      <c r="BJ22490" s="3"/>
      <c r="BL22490" s="3"/>
      <c r="BN22490" s="3"/>
      <c r="BP22490" s="3"/>
    </row>
    <row r="22491" spans="1:68" x14ac:dyDescent="0.25">
      <c r="A22491" s="1"/>
      <c r="B22491" s="2"/>
      <c r="BJ22491" s="3"/>
      <c r="BL22491" s="3"/>
      <c r="BN22491" s="3"/>
      <c r="BP22491" s="3"/>
    </row>
    <row r="22492" spans="1:68" x14ac:dyDescent="0.25">
      <c r="A22492" s="1"/>
      <c r="B22492" s="2"/>
      <c r="BJ22492" s="3"/>
      <c r="BL22492" s="3"/>
      <c r="BN22492" s="3"/>
      <c r="BP22492" s="3"/>
    </row>
    <row r="22493" spans="1:68" x14ac:dyDescent="0.25">
      <c r="A22493" s="1"/>
      <c r="B22493" s="2"/>
      <c r="BJ22493" s="3"/>
      <c r="BL22493" s="3"/>
      <c r="BN22493" s="3"/>
      <c r="BP22493" s="3"/>
    </row>
    <row r="22494" spans="1:68" x14ac:dyDescent="0.25">
      <c r="A22494" s="1"/>
      <c r="B22494" s="2"/>
      <c r="BJ22494" s="3"/>
      <c r="BL22494" s="3"/>
      <c r="BN22494" s="3"/>
      <c r="BP22494" s="3"/>
    </row>
    <row r="22495" spans="1:68" x14ac:dyDescent="0.25">
      <c r="A22495" s="1"/>
      <c r="B22495" s="2"/>
      <c r="BJ22495" s="3"/>
      <c r="BL22495" s="3"/>
      <c r="BN22495" s="3"/>
      <c r="BP22495" s="3"/>
    </row>
    <row r="22496" spans="1:68" x14ac:dyDescent="0.25">
      <c r="A22496" s="1"/>
      <c r="B22496" s="2"/>
      <c r="BJ22496" s="3"/>
      <c r="BL22496" s="3"/>
      <c r="BN22496" s="3"/>
      <c r="BP22496" s="3"/>
    </row>
    <row r="22497" spans="1:68" x14ac:dyDescent="0.25">
      <c r="A22497" s="1"/>
      <c r="B22497" s="2"/>
      <c r="BJ22497" s="3"/>
      <c r="BL22497" s="3"/>
      <c r="BN22497" s="3"/>
      <c r="BP22497" s="3"/>
    </row>
    <row r="22498" spans="1:68" x14ac:dyDescent="0.25">
      <c r="A22498" s="1"/>
      <c r="B22498" s="2"/>
      <c r="BJ22498" s="3"/>
      <c r="BL22498" s="3"/>
      <c r="BN22498" s="3"/>
      <c r="BP22498" s="3"/>
    </row>
    <row r="22499" spans="1:68" x14ac:dyDescent="0.25">
      <c r="A22499" s="1"/>
      <c r="B22499" s="2"/>
      <c r="BJ22499" s="3"/>
      <c r="BL22499" s="3"/>
      <c r="BN22499" s="3"/>
      <c r="BP22499" s="3"/>
    </row>
    <row r="22500" spans="1:68" x14ac:dyDescent="0.25">
      <c r="A22500" s="1"/>
      <c r="B22500" s="2"/>
      <c r="BJ22500" s="3"/>
      <c r="BL22500" s="3"/>
      <c r="BN22500" s="3"/>
      <c r="BP22500" s="3"/>
    </row>
    <row r="22501" spans="1:68" x14ac:dyDescent="0.25">
      <c r="A22501" s="1"/>
      <c r="B22501" s="2"/>
      <c r="BJ22501" s="3"/>
      <c r="BL22501" s="3"/>
      <c r="BN22501" s="3"/>
      <c r="BP22501" s="3"/>
    </row>
    <row r="22502" spans="1:68" x14ac:dyDescent="0.25">
      <c r="A22502" s="1"/>
      <c r="B22502" s="2"/>
      <c r="BJ22502" s="3"/>
      <c r="BL22502" s="3"/>
      <c r="BN22502" s="3"/>
      <c r="BP22502" s="3"/>
    </row>
    <row r="22503" spans="1:68" x14ac:dyDescent="0.25">
      <c r="A22503" s="1"/>
      <c r="B22503" s="2"/>
      <c r="BJ22503" s="3"/>
      <c r="BL22503" s="3"/>
      <c r="BN22503" s="3"/>
      <c r="BP22503" s="3"/>
    </row>
    <row r="22504" spans="1:68" x14ac:dyDescent="0.25">
      <c r="A22504" s="1"/>
      <c r="B22504" s="2"/>
      <c r="BJ22504" s="3"/>
      <c r="BL22504" s="3"/>
      <c r="BN22504" s="3"/>
      <c r="BP22504" s="3"/>
    </row>
    <row r="22505" spans="1:68" x14ac:dyDescent="0.25">
      <c r="A22505" s="1"/>
      <c r="B22505" s="2"/>
      <c r="BJ22505" s="3"/>
      <c r="BL22505" s="3"/>
      <c r="BN22505" s="3"/>
      <c r="BP22505" s="3"/>
    </row>
    <row r="22506" spans="1:68" x14ac:dyDescent="0.25">
      <c r="A22506" s="1"/>
      <c r="B22506" s="2"/>
      <c r="BJ22506" s="3"/>
      <c r="BL22506" s="3"/>
      <c r="BN22506" s="3"/>
      <c r="BP22506" s="3"/>
    </row>
    <row r="22507" spans="1:68" x14ac:dyDescent="0.25">
      <c r="A22507" s="1"/>
      <c r="B22507" s="2"/>
      <c r="BJ22507" s="3"/>
      <c r="BL22507" s="3"/>
      <c r="BN22507" s="3"/>
      <c r="BP22507" s="3"/>
    </row>
    <row r="22508" spans="1:68" x14ac:dyDescent="0.25">
      <c r="A22508" s="1"/>
      <c r="B22508" s="2"/>
      <c r="BJ22508" s="3"/>
      <c r="BL22508" s="3"/>
      <c r="BN22508" s="3"/>
      <c r="BP22508" s="3"/>
    </row>
    <row r="22509" spans="1:68" x14ac:dyDescent="0.25">
      <c r="A22509" s="1"/>
      <c r="B22509" s="2"/>
      <c r="BJ22509" s="3"/>
      <c r="BL22509" s="3"/>
      <c r="BN22509" s="3"/>
      <c r="BP22509" s="3"/>
    </row>
    <row r="22510" spans="1:68" x14ac:dyDescent="0.25">
      <c r="A22510" s="1"/>
      <c r="B22510" s="2"/>
      <c r="BJ22510" s="3"/>
      <c r="BL22510" s="3"/>
      <c r="BN22510" s="3"/>
      <c r="BP22510" s="3"/>
    </row>
    <row r="22511" spans="1:68" x14ac:dyDescent="0.25">
      <c r="A22511" s="1"/>
      <c r="B22511" s="2"/>
      <c r="BJ22511" s="3"/>
      <c r="BL22511" s="3"/>
      <c r="BN22511" s="3"/>
      <c r="BP22511" s="3"/>
    </row>
    <row r="22512" spans="1:68" x14ac:dyDescent="0.25">
      <c r="A22512" s="1"/>
      <c r="B22512" s="2"/>
      <c r="BJ22512" s="3"/>
      <c r="BL22512" s="3"/>
      <c r="BN22512" s="3"/>
      <c r="BP22512" s="3"/>
    </row>
    <row r="22513" spans="1:68" x14ac:dyDescent="0.25">
      <c r="A22513" s="1"/>
      <c r="B22513" s="2"/>
      <c r="BJ22513" s="3"/>
      <c r="BL22513" s="3"/>
      <c r="BN22513" s="3"/>
      <c r="BP22513" s="3"/>
    </row>
    <row r="22514" spans="1:68" x14ac:dyDescent="0.25">
      <c r="A22514" s="1"/>
      <c r="B22514" s="2"/>
      <c r="BJ22514" s="3"/>
      <c r="BL22514" s="3"/>
      <c r="BN22514" s="3"/>
      <c r="BP22514" s="3"/>
    </row>
    <row r="22515" spans="1:68" x14ac:dyDescent="0.25">
      <c r="A22515" s="1"/>
      <c r="B22515" s="2"/>
      <c r="BJ22515" s="3"/>
      <c r="BL22515" s="3"/>
      <c r="BN22515" s="3"/>
      <c r="BP22515" s="3"/>
    </row>
    <row r="22516" spans="1:68" x14ac:dyDescent="0.25">
      <c r="A22516" s="1"/>
      <c r="B22516" s="2"/>
      <c r="BJ22516" s="3"/>
      <c r="BL22516" s="3"/>
      <c r="BN22516" s="3"/>
      <c r="BP22516" s="3"/>
    </row>
    <row r="22517" spans="1:68" x14ac:dyDescent="0.25">
      <c r="A22517" s="1"/>
      <c r="B22517" s="2"/>
      <c r="BJ22517" s="3"/>
      <c r="BL22517" s="3"/>
      <c r="BN22517" s="3"/>
      <c r="BP22517" s="3"/>
    </row>
    <row r="22518" spans="1:68" x14ac:dyDescent="0.25">
      <c r="A22518" s="1"/>
      <c r="B22518" s="2"/>
      <c r="BJ22518" s="3"/>
      <c r="BL22518" s="3"/>
      <c r="BN22518" s="3"/>
      <c r="BP22518" s="3"/>
    </row>
    <row r="22519" spans="1:68" x14ac:dyDescent="0.25">
      <c r="A22519" s="1"/>
      <c r="B22519" s="2"/>
      <c r="BJ22519" s="3"/>
      <c r="BL22519" s="3"/>
      <c r="BN22519" s="3"/>
      <c r="BP22519" s="3"/>
    </row>
    <row r="22520" spans="1:68" x14ac:dyDescent="0.25">
      <c r="A22520" s="1"/>
      <c r="B22520" s="2"/>
      <c r="BJ22520" s="3"/>
      <c r="BL22520" s="3"/>
      <c r="BN22520" s="3"/>
      <c r="BP22520" s="3"/>
    </row>
    <row r="22521" spans="1:68" x14ac:dyDescent="0.25">
      <c r="A22521" s="1"/>
      <c r="B22521" s="2"/>
      <c r="BJ22521" s="3"/>
      <c r="BL22521" s="3"/>
      <c r="BN22521" s="3"/>
      <c r="BP22521" s="3"/>
    </row>
    <row r="22522" spans="1:68" x14ac:dyDescent="0.25">
      <c r="A22522" s="1"/>
      <c r="B22522" s="2"/>
      <c r="BJ22522" s="3"/>
      <c r="BL22522" s="3"/>
      <c r="BN22522" s="3"/>
      <c r="BP22522" s="3"/>
    </row>
    <row r="22523" spans="1:68" x14ac:dyDescent="0.25">
      <c r="A22523" s="1"/>
      <c r="B22523" s="2"/>
      <c r="BJ22523" s="3"/>
      <c r="BL22523" s="3"/>
      <c r="BN22523" s="3"/>
      <c r="BP22523" s="3"/>
    </row>
    <row r="22524" spans="1:68" x14ac:dyDescent="0.25">
      <c r="A22524" s="1"/>
      <c r="B22524" s="2"/>
      <c r="BJ22524" s="3"/>
      <c r="BL22524" s="3"/>
      <c r="BN22524" s="3"/>
      <c r="BP22524" s="3"/>
    </row>
    <row r="22525" spans="1:68" x14ac:dyDescent="0.25">
      <c r="A22525" s="1"/>
      <c r="B22525" s="2"/>
      <c r="BJ22525" s="3"/>
      <c r="BL22525" s="3"/>
      <c r="BN22525" s="3"/>
      <c r="BP22525" s="3"/>
    </row>
    <row r="22526" spans="1:68" x14ac:dyDescent="0.25">
      <c r="A22526" s="1"/>
      <c r="B22526" s="2"/>
      <c r="BJ22526" s="3"/>
      <c r="BL22526" s="3"/>
      <c r="BN22526" s="3"/>
      <c r="BP22526" s="3"/>
    </row>
    <row r="22527" spans="1:68" x14ac:dyDescent="0.25">
      <c r="A22527" s="1"/>
      <c r="B22527" s="2"/>
      <c r="BJ22527" s="3"/>
      <c r="BL22527" s="3"/>
      <c r="BN22527" s="3"/>
      <c r="BP22527" s="3"/>
    </row>
    <row r="22528" spans="1:68" x14ac:dyDescent="0.25">
      <c r="A22528" s="1"/>
      <c r="B22528" s="2"/>
      <c r="BJ22528" s="3"/>
      <c r="BL22528" s="3"/>
      <c r="BN22528" s="3"/>
      <c r="BP22528" s="3"/>
    </row>
    <row r="22529" spans="1:68" x14ac:dyDescent="0.25">
      <c r="A22529" s="1"/>
      <c r="B22529" s="2"/>
      <c r="BJ22529" s="3"/>
      <c r="BL22529" s="3"/>
      <c r="BN22529" s="3"/>
      <c r="BP22529" s="3"/>
    </row>
    <row r="22530" spans="1:68" x14ac:dyDescent="0.25">
      <c r="A22530" s="1"/>
      <c r="B22530" s="2"/>
      <c r="BJ22530" s="3"/>
      <c r="BL22530" s="3"/>
      <c r="BN22530" s="3"/>
      <c r="BP22530" s="3"/>
    </row>
    <row r="22531" spans="1:68" x14ac:dyDescent="0.25">
      <c r="A22531" s="1"/>
      <c r="B22531" s="2"/>
      <c r="BJ22531" s="3"/>
      <c r="BL22531" s="3"/>
      <c r="BN22531" s="3"/>
      <c r="BP22531" s="3"/>
    </row>
    <row r="22532" spans="1:68" x14ac:dyDescent="0.25">
      <c r="A22532" s="1"/>
      <c r="B22532" s="2"/>
      <c r="BJ22532" s="3"/>
      <c r="BL22532" s="3"/>
      <c r="BN22532" s="3"/>
      <c r="BP22532" s="3"/>
    </row>
    <row r="22533" spans="1:68" x14ac:dyDescent="0.25">
      <c r="A22533" s="1"/>
      <c r="B22533" s="2"/>
      <c r="BJ22533" s="3"/>
      <c r="BL22533" s="3"/>
      <c r="BN22533" s="3"/>
      <c r="BP22533" s="3"/>
    </row>
    <row r="22534" spans="1:68" x14ac:dyDescent="0.25">
      <c r="A22534" s="1"/>
      <c r="B22534" s="2"/>
      <c r="BJ22534" s="3"/>
      <c r="BL22534" s="3"/>
      <c r="BN22534" s="3"/>
      <c r="BP22534" s="3"/>
    </row>
    <row r="22535" spans="1:68" x14ac:dyDescent="0.25">
      <c r="A22535" s="1"/>
      <c r="B22535" s="2"/>
      <c r="BJ22535" s="3"/>
      <c r="BL22535" s="3"/>
      <c r="BN22535" s="3"/>
      <c r="BP22535" s="3"/>
    </row>
    <row r="22536" spans="1:68" x14ac:dyDescent="0.25">
      <c r="A22536" s="1"/>
      <c r="B22536" s="2"/>
      <c r="BJ22536" s="3"/>
      <c r="BL22536" s="3"/>
      <c r="BN22536" s="3"/>
      <c r="BP22536" s="3"/>
    </row>
    <row r="22537" spans="1:68" x14ac:dyDescent="0.25">
      <c r="A22537" s="1"/>
      <c r="B22537" s="2"/>
      <c r="BJ22537" s="3"/>
      <c r="BL22537" s="3"/>
      <c r="BN22537" s="3"/>
      <c r="BP22537" s="3"/>
    </row>
    <row r="22538" spans="1:68" x14ac:dyDescent="0.25">
      <c r="A22538" s="1"/>
      <c r="B22538" s="2"/>
      <c r="BJ22538" s="3"/>
      <c r="BL22538" s="3"/>
      <c r="BN22538" s="3"/>
      <c r="BP22538" s="3"/>
    </row>
    <row r="22539" spans="1:68" x14ac:dyDescent="0.25">
      <c r="A22539" s="1"/>
      <c r="B22539" s="2"/>
      <c r="BJ22539" s="3"/>
      <c r="BL22539" s="3"/>
      <c r="BN22539" s="3"/>
      <c r="BP22539" s="3"/>
    </row>
    <row r="22540" spans="1:68" x14ac:dyDescent="0.25">
      <c r="A22540" s="1"/>
      <c r="B22540" s="2"/>
      <c r="BJ22540" s="3"/>
      <c r="BL22540" s="3"/>
      <c r="BN22540" s="3"/>
      <c r="BP22540" s="3"/>
    </row>
    <row r="22541" spans="1:68" x14ac:dyDescent="0.25">
      <c r="A22541" s="1"/>
      <c r="B22541" s="2"/>
      <c r="BJ22541" s="3"/>
      <c r="BL22541" s="3"/>
      <c r="BN22541" s="3"/>
      <c r="BP22541" s="3"/>
    </row>
    <row r="22542" spans="1:68" x14ac:dyDescent="0.25">
      <c r="A22542" s="1"/>
      <c r="B22542" s="2"/>
      <c r="BJ22542" s="3"/>
      <c r="BL22542" s="3"/>
      <c r="BN22542" s="3"/>
      <c r="BP22542" s="3"/>
    </row>
    <row r="22543" spans="1:68" x14ac:dyDescent="0.25">
      <c r="A22543" s="1"/>
      <c r="B22543" s="2"/>
      <c r="BJ22543" s="3"/>
      <c r="BL22543" s="3"/>
      <c r="BN22543" s="3"/>
      <c r="BP22543" s="3"/>
    </row>
    <row r="22544" spans="1:68" x14ac:dyDescent="0.25">
      <c r="A22544" s="1"/>
      <c r="B22544" s="2"/>
      <c r="BJ22544" s="3"/>
      <c r="BL22544" s="3"/>
      <c r="BN22544" s="3"/>
      <c r="BP22544" s="3"/>
    </row>
    <row r="22545" spans="1:68" x14ac:dyDescent="0.25">
      <c r="A22545" s="1"/>
      <c r="B22545" s="2"/>
      <c r="BJ22545" s="3"/>
      <c r="BL22545" s="3"/>
      <c r="BN22545" s="3"/>
      <c r="BP22545" s="3"/>
    </row>
    <row r="22546" spans="1:68" x14ac:dyDescent="0.25">
      <c r="A22546" s="1"/>
      <c r="B22546" s="2"/>
      <c r="BJ22546" s="3"/>
      <c r="BL22546" s="3"/>
      <c r="BN22546" s="3"/>
      <c r="BP22546" s="3"/>
    </row>
    <row r="22547" spans="1:68" x14ac:dyDescent="0.25">
      <c r="A22547" s="1"/>
      <c r="B22547" s="2"/>
      <c r="BJ22547" s="3"/>
      <c r="BL22547" s="3"/>
      <c r="BN22547" s="3"/>
      <c r="BP22547" s="3"/>
    </row>
    <row r="22548" spans="1:68" x14ac:dyDescent="0.25">
      <c r="A22548" s="1"/>
      <c r="B22548" s="2"/>
      <c r="BJ22548" s="3"/>
      <c r="BL22548" s="3"/>
      <c r="BN22548" s="3"/>
      <c r="BP22548" s="3"/>
    </row>
    <row r="22549" spans="1:68" x14ac:dyDescent="0.25">
      <c r="A22549" s="1"/>
      <c r="B22549" s="2"/>
      <c r="BJ22549" s="3"/>
      <c r="BL22549" s="3"/>
      <c r="BN22549" s="3"/>
      <c r="BP22549" s="3"/>
    </row>
    <row r="22550" spans="1:68" x14ac:dyDescent="0.25">
      <c r="A22550" s="1"/>
      <c r="B22550" s="2"/>
      <c r="BJ22550" s="3"/>
      <c r="BL22550" s="3"/>
      <c r="BN22550" s="3"/>
      <c r="BP22550" s="3"/>
    </row>
    <row r="22551" spans="1:68" x14ac:dyDescent="0.25">
      <c r="A22551" s="1"/>
      <c r="B22551" s="2"/>
      <c r="BJ22551" s="3"/>
      <c r="BL22551" s="3"/>
      <c r="BN22551" s="3"/>
      <c r="BP22551" s="3"/>
    </row>
    <row r="22552" spans="1:68" x14ac:dyDescent="0.25">
      <c r="A22552" s="1"/>
      <c r="B22552" s="2"/>
      <c r="BJ22552" s="3"/>
      <c r="BL22552" s="3"/>
      <c r="BN22552" s="3"/>
      <c r="BP22552" s="3"/>
    </row>
    <row r="22553" spans="1:68" x14ac:dyDescent="0.25">
      <c r="A22553" s="1"/>
      <c r="B22553" s="2"/>
      <c r="BJ22553" s="3"/>
      <c r="BL22553" s="3"/>
      <c r="BN22553" s="3"/>
      <c r="BP22553" s="3"/>
    </row>
    <row r="22554" spans="1:68" x14ac:dyDescent="0.25">
      <c r="A22554" s="1"/>
      <c r="B22554" s="2"/>
      <c r="BJ22554" s="3"/>
      <c r="BL22554" s="3"/>
      <c r="BN22554" s="3"/>
      <c r="BP22554" s="3"/>
    </row>
    <row r="22555" spans="1:68" x14ac:dyDescent="0.25">
      <c r="A22555" s="1"/>
      <c r="B22555" s="2"/>
      <c r="BJ22555" s="3"/>
      <c r="BL22555" s="3"/>
      <c r="BN22555" s="3"/>
      <c r="BP22555" s="3"/>
    </row>
    <row r="22556" spans="1:68" x14ac:dyDescent="0.25">
      <c r="A22556" s="1"/>
      <c r="B22556" s="2"/>
      <c r="BJ22556" s="3"/>
      <c r="BL22556" s="3"/>
      <c r="BN22556" s="3"/>
      <c r="BP22556" s="3"/>
    </row>
    <row r="22557" spans="1:68" x14ac:dyDescent="0.25">
      <c r="A22557" s="1"/>
      <c r="B22557" s="2"/>
      <c r="BJ22557" s="3"/>
      <c r="BL22557" s="3"/>
      <c r="BN22557" s="3"/>
      <c r="BP22557" s="3"/>
    </row>
    <row r="22558" spans="1:68" x14ac:dyDescent="0.25">
      <c r="A22558" s="1"/>
      <c r="B22558" s="2"/>
      <c r="BJ22558" s="3"/>
      <c r="BL22558" s="3"/>
      <c r="BN22558" s="3"/>
      <c r="BP22558" s="3"/>
    </row>
    <row r="22559" spans="1:68" x14ac:dyDescent="0.25">
      <c r="A22559" s="1"/>
      <c r="B22559" s="2"/>
      <c r="BJ22559" s="3"/>
      <c r="BL22559" s="3"/>
      <c r="BN22559" s="3"/>
      <c r="BP22559" s="3"/>
    </row>
    <row r="22560" spans="1:68" x14ac:dyDescent="0.25">
      <c r="A22560" s="1"/>
      <c r="B22560" s="2"/>
      <c r="BJ22560" s="3"/>
      <c r="BL22560" s="3"/>
      <c r="BN22560" s="3"/>
      <c r="BP22560" s="3"/>
    </row>
    <row r="22561" spans="1:68" x14ac:dyDescent="0.25">
      <c r="A22561" s="1"/>
      <c r="B22561" s="2"/>
      <c r="BJ22561" s="3"/>
      <c r="BL22561" s="3"/>
      <c r="BN22561" s="3"/>
      <c r="BP22561" s="3"/>
    </row>
    <row r="22562" spans="1:68" x14ac:dyDescent="0.25">
      <c r="A22562" s="1"/>
      <c r="B22562" s="2"/>
      <c r="BJ22562" s="3"/>
      <c r="BL22562" s="3"/>
      <c r="BN22562" s="3"/>
      <c r="BP22562" s="3"/>
    </row>
    <row r="22563" spans="1:68" x14ac:dyDescent="0.25">
      <c r="A22563" s="1"/>
      <c r="B22563" s="2"/>
      <c r="BJ22563" s="3"/>
      <c r="BL22563" s="3"/>
      <c r="BN22563" s="3"/>
      <c r="BP22563" s="3"/>
    </row>
    <row r="22564" spans="1:68" x14ac:dyDescent="0.25">
      <c r="A22564" s="1"/>
      <c r="B22564" s="2"/>
      <c r="BJ22564" s="3"/>
      <c r="BL22564" s="3"/>
      <c r="BN22564" s="3"/>
      <c r="BP22564" s="3"/>
    </row>
    <row r="22565" spans="1:68" x14ac:dyDescent="0.25">
      <c r="A22565" s="1"/>
      <c r="B22565" s="2"/>
      <c r="BJ22565" s="3"/>
      <c r="BL22565" s="3"/>
      <c r="BN22565" s="3"/>
      <c r="BP22565" s="3"/>
    </row>
    <row r="22566" spans="1:68" x14ac:dyDescent="0.25">
      <c r="A22566" s="1"/>
      <c r="B22566" s="2"/>
      <c r="BJ22566" s="3"/>
      <c r="BL22566" s="3"/>
      <c r="BN22566" s="3"/>
      <c r="BP22566" s="3"/>
    </row>
    <row r="22567" spans="1:68" x14ac:dyDescent="0.25">
      <c r="A22567" s="1"/>
      <c r="B22567" s="2"/>
      <c r="BJ22567" s="3"/>
      <c r="BL22567" s="3"/>
      <c r="BN22567" s="3"/>
      <c r="BP22567" s="3"/>
    </row>
    <row r="22568" spans="1:68" x14ac:dyDescent="0.25">
      <c r="A22568" s="1"/>
      <c r="B22568" s="2"/>
      <c r="BJ22568" s="3"/>
      <c r="BL22568" s="3"/>
      <c r="BN22568" s="3"/>
      <c r="BP22568" s="3"/>
    </row>
    <row r="22569" spans="1:68" x14ac:dyDescent="0.25">
      <c r="A22569" s="1"/>
      <c r="B22569" s="2"/>
      <c r="BJ22569" s="3"/>
      <c r="BL22569" s="3"/>
      <c r="BN22569" s="3"/>
      <c r="BP22569" s="3"/>
    </row>
    <row r="22570" spans="1:68" x14ac:dyDescent="0.25">
      <c r="A22570" s="1"/>
      <c r="B22570" s="2"/>
      <c r="BJ22570" s="3"/>
      <c r="BL22570" s="3"/>
      <c r="BN22570" s="3"/>
      <c r="BP22570" s="3"/>
    </row>
    <row r="22571" spans="1:68" x14ac:dyDescent="0.25">
      <c r="A22571" s="1"/>
      <c r="B22571" s="2"/>
      <c r="BJ22571" s="3"/>
      <c r="BL22571" s="3"/>
      <c r="BN22571" s="3"/>
      <c r="BP22571" s="3"/>
    </row>
    <row r="22572" spans="1:68" x14ac:dyDescent="0.25">
      <c r="A22572" s="1"/>
      <c r="B22572" s="2"/>
      <c r="BJ22572" s="3"/>
      <c r="BL22572" s="3"/>
      <c r="BN22572" s="3"/>
      <c r="BP22572" s="3"/>
    </row>
    <row r="22573" spans="1:68" x14ac:dyDescent="0.25">
      <c r="A22573" s="1"/>
      <c r="B22573" s="2"/>
      <c r="BJ22573" s="3"/>
      <c r="BL22573" s="3"/>
      <c r="BN22573" s="3"/>
      <c r="BP22573" s="3"/>
    </row>
    <row r="22574" spans="1:68" x14ac:dyDescent="0.25">
      <c r="A22574" s="1"/>
      <c r="B22574" s="2"/>
      <c r="BJ22574" s="3"/>
      <c r="BL22574" s="3"/>
      <c r="BN22574" s="3"/>
      <c r="BP22574" s="3"/>
    </row>
    <row r="22575" spans="1:68" x14ac:dyDescent="0.25">
      <c r="A22575" s="1"/>
      <c r="B22575" s="2"/>
      <c r="BJ22575" s="3"/>
      <c r="BL22575" s="3"/>
      <c r="BN22575" s="3"/>
      <c r="BP22575" s="3"/>
    </row>
    <row r="22576" spans="1:68" x14ac:dyDescent="0.25">
      <c r="A22576" s="1"/>
      <c r="B22576" s="2"/>
      <c r="BJ22576" s="3"/>
      <c r="BL22576" s="3"/>
      <c r="BN22576" s="3"/>
      <c r="BP22576" s="3"/>
    </row>
    <row r="22577" spans="1:68" x14ac:dyDescent="0.25">
      <c r="A22577" s="1"/>
      <c r="B22577" s="2"/>
      <c r="BJ22577" s="3"/>
      <c r="BL22577" s="3"/>
      <c r="BN22577" s="3"/>
      <c r="BP22577" s="3"/>
    </row>
    <row r="22578" spans="1:68" x14ac:dyDescent="0.25">
      <c r="A22578" s="1"/>
      <c r="B22578" s="2"/>
      <c r="BJ22578" s="3"/>
      <c r="BL22578" s="3"/>
      <c r="BN22578" s="3"/>
      <c r="BP22578" s="3"/>
    </row>
    <row r="22579" spans="1:68" x14ac:dyDescent="0.25">
      <c r="A22579" s="1"/>
      <c r="B22579" s="2"/>
      <c r="BJ22579" s="3"/>
      <c r="BL22579" s="3"/>
      <c r="BN22579" s="3"/>
      <c r="BP22579" s="3"/>
    </row>
    <row r="22580" spans="1:68" x14ac:dyDescent="0.25">
      <c r="A22580" s="1"/>
      <c r="B22580" s="2"/>
      <c r="BJ22580" s="3"/>
      <c r="BL22580" s="3"/>
      <c r="BN22580" s="3"/>
      <c r="BP22580" s="3"/>
    </row>
    <row r="22581" spans="1:68" x14ac:dyDescent="0.25">
      <c r="A22581" s="1"/>
      <c r="B22581" s="2"/>
      <c r="BJ22581" s="3"/>
      <c r="BL22581" s="3"/>
      <c r="BN22581" s="3"/>
      <c r="BP22581" s="3"/>
    </row>
    <row r="22582" spans="1:68" x14ac:dyDescent="0.25">
      <c r="A22582" s="1"/>
      <c r="B22582" s="2"/>
      <c r="BJ22582" s="3"/>
      <c r="BL22582" s="3"/>
      <c r="BN22582" s="3"/>
      <c r="BP22582" s="3"/>
    </row>
    <row r="22583" spans="1:68" x14ac:dyDescent="0.25">
      <c r="A22583" s="1"/>
      <c r="B22583" s="2"/>
      <c r="BJ22583" s="3"/>
      <c r="BL22583" s="3"/>
      <c r="BN22583" s="3"/>
      <c r="BP22583" s="3"/>
    </row>
    <row r="22584" spans="1:68" x14ac:dyDescent="0.25">
      <c r="A22584" s="1"/>
      <c r="B22584" s="2"/>
      <c r="BJ22584" s="3"/>
      <c r="BL22584" s="3"/>
      <c r="BN22584" s="3"/>
      <c r="BP22584" s="3"/>
    </row>
    <row r="22585" spans="1:68" x14ac:dyDescent="0.25">
      <c r="A22585" s="1"/>
      <c r="B22585" s="2"/>
      <c r="BJ22585" s="3"/>
      <c r="BL22585" s="3"/>
      <c r="BN22585" s="3"/>
      <c r="BP22585" s="3"/>
    </row>
    <row r="22586" spans="1:68" x14ac:dyDescent="0.25">
      <c r="A22586" s="1"/>
      <c r="B22586" s="2"/>
      <c r="BJ22586" s="3"/>
      <c r="BL22586" s="3"/>
      <c r="BN22586" s="3"/>
      <c r="BP22586" s="3"/>
    </row>
    <row r="22587" spans="1:68" x14ac:dyDescent="0.25">
      <c r="A22587" s="1"/>
      <c r="B22587" s="2"/>
      <c r="BJ22587" s="3"/>
      <c r="BL22587" s="3"/>
      <c r="BN22587" s="3"/>
      <c r="BP22587" s="3"/>
    </row>
    <row r="22588" spans="1:68" x14ac:dyDescent="0.25">
      <c r="A22588" s="1"/>
      <c r="B22588" s="2"/>
      <c r="BJ22588" s="3"/>
      <c r="BL22588" s="3"/>
      <c r="BN22588" s="3"/>
      <c r="BP22588" s="3"/>
    </row>
    <row r="22589" spans="1:68" x14ac:dyDescent="0.25">
      <c r="A22589" s="1"/>
      <c r="B22589" s="2"/>
      <c r="BJ22589" s="3"/>
      <c r="BL22589" s="3"/>
      <c r="BN22589" s="3"/>
      <c r="BP22589" s="3"/>
    </row>
    <row r="22590" spans="1:68" x14ac:dyDescent="0.25">
      <c r="A22590" s="1"/>
      <c r="B22590" s="2"/>
      <c r="BJ22590" s="3"/>
      <c r="BL22590" s="3"/>
      <c r="BN22590" s="3"/>
      <c r="BP22590" s="3"/>
    </row>
    <row r="22591" spans="1:68" x14ac:dyDescent="0.25">
      <c r="A22591" s="1"/>
      <c r="B22591" s="2"/>
      <c r="BJ22591" s="3"/>
      <c r="BL22591" s="3"/>
      <c r="BN22591" s="3"/>
      <c r="BP22591" s="3"/>
    </row>
    <row r="22592" spans="1:68" x14ac:dyDescent="0.25">
      <c r="A22592" s="1"/>
      <c r="B22592" s="2"/>
      <c r="BJ22592" s="3"/>
      <c r="BL22592" s="3"/>
      <c r="BN22592" s="3"/>
      <c r="BP22592" s="3"/>
    </row>
    <row r="22593" spans="1:68" x14ac:dyDescent="0.25">
      <c r="A22593" s="1"/>
      <c r="B22593" s="2"/>
      <c r="BJ22593" s="3"/>
      <c r="BL22593" s="3"/>
      <c r="BN22593" s="3"/>
      <c r="BP22593" s="3"/>
    </row>
    <row r="22594" spans="1:68" x14ac:dyDescent="0.25">
      <c r="A22594" s="1"/>
      <c r="B22594" s="2"/>
      <c r="BJ22594" s="3"/>
      <c r="BL22594" s="3"/>
      <c r="BN22594" s="3"/>
      <c r="BP22594" s="3"/>
    </row>
    <row r="22595" spans="1:68" x14ac:dyDescent="0.25">
      <c r="A22595" s="1"/>
      <c r="B22595" s="2"/>
      <c r="BJ22595" s="3"/>
      <c r="BL22595" s="3"/>
      <c r="BN22595" s="3"/>
      <c r="BP22595" s="3"/>
    </row>
    <row r="22596" spans="1:68" x14ac:dyDescent="0.25">
      <c r="A22596" s="1"/>
      <c r="B22596" s="2"/>
      <c r="BJ22596" s="3"/>
      <c r="BL22596" s="3"/>
      <c r="BN22596" s="3"/>
      <c r="BP22596" s="3"/>
    </row>
    <row r="22597" spans="1:68" x14ac:dyDescent="0.25">
      <c r="A22597" s="1"/>
      <c r="B22597" s="2"/>
      <c r="BJ22597" s="3"/>
      <c r="BL22597" s="3"/>
      <c r="BN22597" s="3"/>
      <c r="BP22597" s="3"/>
    </row>
    <row r="22598" spans="1:68" x14ac:dyDescent="0.25">
      <c r="A22598" s="1"/>
      <c r="B22598" s="2"/>
      <c r="BJ22598" s="3"/>
      <c r="BL22598" s="3"/>
      <c r="BN22598" s="3"/>
      <c r="BP22598" s="3"/>
    </row>
    <row r="22599" spans="1:68" x14ac:dyDescent="0.25">
      <c r="A22599" s="1"/>
      <c r="B22599" s="2"/>
      <c r="BJ22599" s="3"/>
      <c r="BL22599" s="3"/>
      <c r="BN22599" s="3"/>
      <c r="BP22599" s="3"/>
    </row>
    <row r="22600" spans="1:68" x14ac:dyDescent="0.25">
      <c r="A22600" s="1"/>
      <c r="B22600" s="2"/>
      <c r="BJ22600" s="3"/>
      <c r="BL22600" s="3"/>
      <c r="BN22600" s="3"/>
      <c r="BP22600" s="3"/>
    </row>
    <row r="22601" spans="1:68" x14ac:dyDescent="0.25">
      <c r="A22601" s="1"/>
      <c r="B22601" s="2"/>
      <c r="BJ22601" s="3"/>
      <c r="BL22601" s="3"/>
      <c r="BN22601" s="3"/>
      <c r="BP22601" s="3"/>
    </row>
    <row r="22602" spans="1:68" x14ac:dyDescent="0.25">
      <c r="A22602" s="1"/>
      <c r="B22602" s="2"/>
      <c r="BJ22602" s="3"/>
      <c r="BL22602" s="3"/>
      <c r="BN22602" s="3"/>
      <c r="BP22602" s="3"/>
    </row>
    <row r="22603" spans="1:68" x14ac:dyDescent="0.25">
      <c r="A22603" s="1"/>
      <c r="B22603" s="2"/>
      <c r="BJ22603" s="3"/>
      <c r="BL22603" s="3"/>
      <c r="BN22603" s="3"/>
      <c r="BP22603" s="3"/>
    </row>
    <row r="22604" spans="1:68" x14ac:dyDescent="0.25">
      <c r="A22604" s="1"/>
      <c r="B22604" s="2"/>
      <c r="BJ22604" s="3"/>
      <c r="BL22604" s="3"/>
      <c r="BN22604" s="3"/>
      <c r="BP22604" s="3"/>
    </row>
    <row r="22605" spans="1:68" x14ac:dyDescent="0.25">
      <c r="A22605" s="1"/>
      <c r="B22605" s="2"/>
      <c r="BJ22605" s="3"/>
      <c r="BL22605" s="3"/>
      <c r="BN22605" s="3"/>
      <c r="BP22605" s="3"/>
    </row>
    <row r="22606" spans="1:68" x14ac:dyDescent="0.25">
      <c r="A22606" s="1"/>
      <c r="B22606" s="2"/>
      <c r="BJ22606" s="3"/>
      <c r="BL22606" s="3"/>
      <c r="BN22606" s="3"/>
      <c r="BP22606" s="3"/>
    </row>
    <row r="22607" spans="1:68" x14ac:dyDescent="0.25">
      <c r="A22607" s="1"/>
      <c r="B22607" s="2"/>
      <c r="BJ22607" s="3"/>
      <c r="BL22607" s="3"/>
      <c r="BN22607" s="3"/>
      <c r="BP22607" s="3"/>
    </row>
    <row r="22608" spans="1:68" x14ac:dyDescent="0.25">
      <c r="A22608" s="1"/>
      <c r="B22608" s="2"/>
      <c r="BJ22608" s="3"/>
      <c r="BL22608" s="3"/>
      <c r="BN22608" s="3"/>
      <c r="BP22608" s="3"/>
    </row>
    <row r="22609" spans="1:68" x14ac:dyDescent="0.25">
      <c r="A22609" s="1"/>
      <c r="B22609" s="2"/>
      <c r="BJ22609" s="3"/>
      <c r="BL22609" s="3"/>
      <c r="BN22609" s="3"/>
      <c r="BP22609" s="3"/>
    </row>
    <row r="22610" spans="1:68" x14ac:dyDescent="0.25">
      <c r="A22610" s="1"/>
      <c r="B22610" s="2"/>
      <c r="BJ22610" s="3"/>
      <c r="BL22610" s="3"/>
      <c r="BN22610" s="3"/>
      <c r="BP22610" s="3"/>
    </row>
    <row r="22611" spans="1:68" x14ac:dyDescent="0.25">
      <c r="A22611" s="1"/>
      <c r="B22611" s="2"/>
      <c r="BJ22611" s="3"/>
      <c r="BL22611" s="3"/>
      <c r="BN22611" s="3"/>
      <c r="BP22611" s="3"/>
    </row>
    <row r="22612" spans="1:68" x14ac:dyDescent="0.25">
      <c r="A22612" s="1"/>
      <c r="B22612" s="2"/>
      <c r="BJ22612" s="3"/>
      <c r="BL22612" s="3"/>
      <c r="BN22612" s="3"/>
      <c r="BP22612" s="3"/>
    </row>
    <row r="22613" spans="1:68" x14ac:dyDescent="0.25">
      <c r="A22613" s="1"/>
      <c r="B22613" s="2"/>
      <c r="BJ22613" s="3"/>
      <c r="BL22613" s="3"/>
      <c r="BN22613" s="3"/>
      <c r="BP22613" s="3"/>
    </row>
    <row r="22614" spans="1:68" x14ac:dyDescent="0.25">
      <c r="A22614" s="1"/>
      <c r="B22614" s="2"/>
      <c r="BJ22614" s="3"/>
      <c r="BL22614" s="3"/>
      <c r="BN22614" s="3"/>
      <c r="BP22614" s="3"/>
    </row>
    <row r="22615" spans="1:68" x14ac:dyDescent="0.25">
      <c r="A22615" s="1"/>
      <c r="B22615" s="2"/>
      <c r="BJ22615" s="3"/>
      <c r="BL22615" s="3"/>
      <c r="BN22615" s="3"/>
      <c r="BP22615" s="3"/>
    </row>
    <row r="22616" spans="1:68" x14ac:dyDescent="0.25">
      <c r="A22616" s="1"/>
      <c r="B22616" s="2"/>
      <c r="BJ22616" s="3"/>
      <c r="BL22616" s="3"/>
      <c r="BN22616" s="3"/>
      <c r="BP22616" s="3"/>
    </row>
    <row r="22617" spans="1:68" x14ac:dyDescent="0.25">
      <c r="A22617" s="1"/>
      <c r="B22617" s="2"/>
      <c r="BJ22617" s="3"/>
      <c r="BL22617" s="3"/>
      <c r="BN22617" s="3"/>
      <c r="BP22617" s="3"/>
    </row>
    <row r="22618" spans="1:68" x14ac:dyDescent="0.25">
      <c r="A22618" s="1"/>
      <c r="B22618" s="2"/>
      <c r="BJ22618" s="3"/>
      <c r="BL22618" s="3"/>
      <c r="BN22618" s="3"/>
      <c r="BP22618" s="3"/>
    </row>
    <row r="22619" spans="1:68" x14ac:dyDescent="0.25">
      <c r="A22619" s="1"/>
      <c r="B22619" s="2"/>
      <c r="BJ22619" s="3"/>
      <c r="BL22619" s="3"/>
      <c r="BN22619" s="3"/>
      <c r="BP22619" s="3"/>
    </row>
    <row r="22620" spans="1:68" x14ac:dyDescent="0.25">
      <c r="A22620" s="1"/>
      <c r="B22620" s="2"/>
      <c r="BJ22620" s="3"/>
      <c r="BL22620" s="3"/>
      <c r="BN22620" s="3"/>
      <c r="BP22620" s="3"/>
    </row>
    <row r="22621" spans="1:68" x14ac:dyDescent="0.25">
      <c r="A22621" s="1"/>
      <c r="B22621" s="2"/>
      <c r="BJ22621" s="3"/>
      <c r="BL22621" s="3"/>
      <c r="BN22621" s="3"/>
      <c r="BP22621" s="3"/>
    </row>
    <row r="22622" spans="1:68" x14ac:dyDescent="0.25">
      <c r="A22622" s="1"/>
      <c r="B22622" s="2"/>
      <c r="BJ22622" s="3"/>
      <c r="BL22622" s="3"/>
      <c r="BN22622" s="3"/>
      <c r="BP22622" s="3"/>
    </row>
    <row r="22623" spans="1:68" x14ac:dyDescent="0.25">
      <c r="A22623" s="1"/>
      <c r="B22623" s="2"/>
      <c r="BJ22623" s="3"/>
      <c r="BL22623" s="3"/>
      <c r="BN22623" s="3"/>
      <c r="BP22623" s="3"/>
    </row>
    <row r="22624" spans="1:68" x14ac:dyDescent="0.25">
      <c r="A22624" s="1"/>
      <c r="B22624" s="2"/>
      <c r="BJ22624" s="3"/>
      <c r="BL22624" s="3"/>
      <c r="BN22624" s="3"/>
      <c r="BP22624" s="3"/>
    </row>
    <row r="22625" spans="1:68" x14ac:dyDescent="0.25">
      <c r="A22625" s="1"/>
      <c r="B22625" s="2"/>
      <c r="BJ22625" s="3"/>
      <c r="BL22625" s="3"/>
      <c r="BN22625" s="3"/>
      <c r="BP22625" s="3"/>
    </row>
    <row r="22626" spans="1:68" x14ac:dyDescent="0.25">
      <c r="A22626" s="1"/>
      <c r="B22626" s="2"/>
      <c r="BJ22626" s="3"/>
      <c r="BL22626" s="3"/>
      <c r="BN22626" s="3"/>
      <c r="BP22626" s="3"/>
    </row>
    <row r="22627" spans="1:68" x14ac:dyDescent="0.25">
      <c r="A22627" s="1"/>
      <c r="B22627" s="2"/>
      <c r="BJ22627" s="3"/>
      <c r="BL22627" s="3"/>
      <c r="BN22627" s="3"/>
      <c r="BP22627" s="3"/>
    </row>
    <row r="22628" spans="1:68" x14ac:dyDescent="0.25">
      <c r="A22628" s="1"/>
      <c r="B22628" s="2"/>
      <c r="BJ22628" s="3"/>
      <c r="BL22628" s="3"/>
      <c r="BN22628" s="3"/>
      <c r="BP22628" s="3"/>
    </row>
    <row r="22629" spans="1:68" x14ac:dyDescent="0.25">
      <c r="A22629" s="1"/>
      <c r="B22629" s="2"/>
      <c r="BJ22629" s="3"/>
      <c r="BL22629" s="3"/>
      <c r="BN22629" s="3"/>
      <c r="BP22629" s="3"/>
    </row>
    <row r="22630" spans="1:68" x14ac:dyDescent="0.25">
      <c r="A22630" s="1"/>
      <c r="B22630" s="2"/>
      <c r="BJ22630" s="3"/>
      <c r="BL22630" s="3"/>
      <c r="BN22630" s="3"/>
      <c r="BP22630" s="3"/>
    </row>
    <row r="22631" spans="1:68" x14ac:dyDescent="0.25">
      <c r="A22631" s="1"/>
      <c r="B22631" s="2"/>
      <c r="BJ22631" s="3"/>
      <c r="BL22631" s="3"/>
      <c r="BN22631" s="3"/>
      <c r="BP22631" s="3"/>
    </row>
    <row r="22632" spans="1:68" x14ac:dyDescent="0.25">
      <c r="A22632" s="1"/>
      <c r="B22632" s="2"/>
      <c r="BJ22632" s="3"/>
      <c r="BL22632" s="3"/>
      <c r="BN22632" s="3"/>
      <c r="BP22632" s="3"/>
    </row>
    <row r="22633" spans="1:68" x14ac:dyDescent="0.25">
      <c r="A22633" s="1"/>
      <c r="B22633" s="2"/>
      <c r="BJ22633" s="3"/>
      <c r="BL22633" s="3"/>
      <c r="BN22633" s="3"/>
      <c r="BP22633" s="3"/>
    </row>
    <row r="22634" spans="1:68" x14ac:dyDescent="0.25">
      <c r="A22634" s="1"/>
      <c r="B22634" s="2"/>
      <c r="BJ22634" s="3"/>
      <c r="BL22634" s="3"/>
      <c r="BN22634" s="3"/>
      <c r="BP22634" s="3"/>
    </row>
    <row r="22635" spans="1:68" x14ac:dyDescent="0.25">
      <c r="A22635" s="1"/>
      <c r="B22635" s="2"/>
      <c r="BJ22635" s="3"/>
      <c r="BL22635" s="3"/>
      <c r="BN22635" s="3"/>
      <c r="BP22635" s="3"/>
    </row>
    <row r="22636" spans="1:68" x14ac:dyDescent="0.25">
      <c r="A22636" s="1"/>
      <c r="B22636" s="2"/>
      <c r="BJ22636" s="3"/>
      <c r="BL22636" s="3"/>
      <c r="BN22636" s="3"/>
      <c r="BP22636" s="3"/>
    </row>
    <row r="22637" spans="1:68" x14ac:dyDescent="0.25">
      <c r="A22637" s="1"/>
      <c r="B22637" s="2"/>
      <c r="BJ22637" s="3"/>
      <c r="BL22637" s="3"/>
      <c r="BN22637" s="3"/>
      <c r="BP22637" s="3"/>
    </row>
    <row r="22638" spans="1:68" x14ac:dyDescent="0.25">
      <c r="A22638" s="1"/>
      <c r="B22638" s="2"/>
      <c r="BJ22638" s="3"/>
      <c r="BL22638" s="3"/>
      <c r="BN22638" s="3"/>
      <c r="BP22638" s="3"/>
    </row>
    <row r="22639" spans="1:68" x14ac:dyDescent="0.25">
      <c r="A22639" s="1"/>
      <c r="B22639" s="2"/>
      <c r="BJ22639" s="3"/>
      <c r="BL22639" s="3"/>
      <c r="BN22639" s="3"/>
      <c r="BP22639" s="3"/>
    </row>
    <row r="22640" spans="1:68" x14ac:dyDescent="0.25">
      <c r="A22640" s="1"/>
      <c r="B22640" s="2"/>
      <c r="BJ22640" s="3"/>
      <c r="BL22640" s="3"/>
      <c r="BN22640" s="3"/>
      <c r="BP22640" s="3"/>
    </row>
    <row r="22641" spans="1:68" x14ac:dyDescent="0.25">
      <c r="A22641" s="1"/>
      <c r="B22641" s="2"/>
      <c r="BJ22641" s="3"/>
      <c r="BL22641" s="3"/>
      <c r="BN22641" s="3"/>
      <c r="BP22641" s="3"/>
    </row>
    <row r="22642" spans="1:68" x14ac:dyDescent="0.25">
      <c r="A22642" s="1"/>
      <c r="B22642" s="2"/>
      <c r="BJ22642" s="3"/>
      <c r="BL22642" s="3"/>
      <c r="BN22642" s="3"/>
      <c r="BP22642" s="3"/>
    </row>
    <row r="22643" spans="1:68" x14ac:dyDescent="0.25">
      <c r="A22643" s="1"/>
      <c r="B22643" s="2"/>
      <c r="BJ22643" s="3"/>
      <c r="BL22643" s="3"/>
      <c r="BN22643" s="3"/>
      <c r="BP22643" s="3"/>
    </row>
    <row r="22644" spans="1:68" x14ac:dyDescent="0.25">
      <c r="A22644" s="1"/>
      <c r="B22644" s="2"/>
      <c r="BJ22644" s="3"/>
      <c r="BL22644" s="3"/>
      <c r="BN22644" s="3"/>
      <c r="BP22644" s="3"/>
    </row>
    <row r="22645" spans="1:68" x14ac:dyDescent="0.25">
      <c r="A22645" s="1"/>
      <c r="B22645" s="2"/>
      <c r="BJ22645" s="3"/>
      <c r="BL22645" s="3"/>
      <c r="BN22645" s="3"/>
      <c r="BP22645" s="3"/>
    </row>
    <row r="22646" spans="1:68" x14ac:dyDescent="0.25">
      <c r="A22646" s="1"/>
      <c r="B22646" s="2"/>
      <c r="BJ22646" s="3"/>
      <c r="BL22646" s="3"/>
      <c r="BN22646" s="3"/>
      <c r="BP22646" s="3"/>
    </row>
    <row r="22647" spans="1:68" x14ac:dyDescent="0.25">
      <c r="A22647" s="1"/>
      <c r="B22647" s="2"/>
      <c r="BJ22647" s="3"/>
      <c r="BL22647" s="3"/>
      <c r="BN22647" s="3"/>
      <c r="BP22647" s="3"/>
    </row>
    <row r="22648" spans="1:68" x14ac:dyDescent="0.25">
      <c r="A22648" s="1"/>
      <c r="B22648" s="2"/>
      <c r="BJ22648" s="3"/>
      <c r="BL22648" s="3"/>
      <c r="BN22648" s="3"/>
      <c r="BP22648" s="3"/>
    </row>
    <row r="22649" spans="1:68" x14ac:dyDescent="0.25">
      <c r="A22649" s="1"/>
      <c r="B22649" s="2"/>
      <c r="BJ22649" s="3"/>
      <c r="BL22649" s="3"/>
      <c r="BN22649" s="3"/>
      <c r="BP22649" s="3"/>
    </row>
    <row r="22650" spans="1:68" x14ac:dyDescent="0.25">
      <c r="A22650" s="1"/>
      <c r="B22650" s="2"/>
      <c r="BJ22650" s="3"/>
      <c r="BL22650" s="3"/>
      <c r="BN22650" s="3"/>
      <c r="BP22650" s="3"/>
    </row>
    <row r="22651" spans="1:68" x14ac:dyDescent="0.25">
      <c r="A22651" s="1"/>
      <c r="B22651" s="2"/>
      <c r="BJ22651" s="3"/>
      <c r="BL22651" s="3"/>
      <c r="BN22651" s="3"/>
      <c r="BP22651" s="3"/>
    </row>
    <row r="22652" spans="1:68" x14ac:dyDescent="0.25">
      <c r="A22652" s="1"/>
      <c r="B22652" s="2"/>
      <c r="BJ22652" s="3"/>
      <c r="BL22652" s="3"/>
      <c r="BN22652" s="3"/>
      <c r="BP22652" s="3"/>
    </row>
    <row r="22653" spans="1:68" x14ac:dyDescent="0.25">
      <c r="A22653" s="1"/>
      <c r="B22653" s="2"/>
      <c r="BJ22653" s="3"/>
      <c r="BL22653" s="3"/>
      <c r="BN22653" s="3"/>
      <c r="BP22653" s="3"/>
    </row>
    <row r="22654" spans="1:68" x14ac:dyDescent="0.25">
      <c r="A22654" s="1"/>
      <c r="B22654" s="2"/>
      <c r="BJ22654" s="3"/>
      <c r="BL22654" s="3"/>
      <c r="BN22654" s="3"/>
      <c r="BP22654" s="3"/>
    </row>
    <row r="22655" spans="1:68" x14ac:dyDescent="0.25">
      <c r="A22655" s="1"/>
      <c r="B22655" s="2"/>
      <c r="BJ22655" s="3"/>
      <c r="BL22655" s="3"/>
      <c r="BN22655" s="3"/>
      <c r="BP22655" s="3"/>
    </row>
    <row r="22656" spans="1:68" x14ac:dyDescent="0.25">
      <c r="A22656" s="1"/>
      <c r="B22656" s="2"/>
      <c r="BJ22656" s="3"/>
      <c r="BL22656" s="3"/>
      <c r="BN22656" s="3"/>
      <c r="BP22656" s="3"/>
    </row>
    <row r="22657" spans="1:68" x14ac:dyDescent="0.25">
      <c r="A22657" s="1"/>
      <c r="B22657" s="2"/>
      <c r="BJ22657" s="3"/>
      <c r="BL22657" s="3"/>
      <c r="BN22657" s="3"/>
      <c r="BP22657" s="3"/>
    </row>
    <row r="22658" spans="1:68" x14ac:dyDescent="0.25">
      <c r="A22658" s="1"/>
      <c r="B22658" s="2"/>
      <c r="BJ22658" s="3"/>
      <c r="BL22658" s="3"/>
      <c r="BN22658" s="3"/>
      <c r="BP22658" s="3"/>
    </row>
    <row r="22659" spans="1:68" x14ac:dyDescent="0.25">
      <c r="A22659" s="1"/>
      <c r="B22659" s="2"/>
      <c r="BJ22659" s="3"/>
      <c r="BL22659" s="3"/>
      <c r="BN22659" s="3"/>
      <c r="BP22659" s="3"/>
    </row>
    <row r="22660" spans="1:68" x14ac:dyDescent="0.25">
      <c r="A22660" s="1"/>
      <c r="B22660" s="2"/>
      <c r="BJ22660" s="3"/>
      <c r="BL22660" s="3"/>
      <c r="BN22660" s="3"/>
      <c r="BP22660" s="3"/>
    </row>
    <row r="22661" spans="1:68" x14ac:dyDescent="0.25">
      <c r="A22661" s="1"/>
      <c r="B22661" s="2"/>
      <c r="BJ22661" s="3"/>
      <c r="BL22661" s="3"/>
      <c r="BN22661" s="3"/>
      <c r="BP22661" s="3"/>
    </row>
    <row r="22662" spans="1:68" x14ac:dyDescent="0.25">
      <c r="A22662" s="1"/>
      <c r="B22662" s="2"/>
      <c r="BJ22662" s="3"/>
      <c r="BL22662" s="3"/>
      <c r="BN22662" s="3"/>
      <c r="BP22662" s="3"/>
    </row>
    <row r="22663" spans="1:68" x14ac:dyDescent="0.25">
      <c r="A22663" s="1"/>
      <c r="B22663" s="2"/>
      <c r="BJ22663" s="3"/>
      <c r="BL22663" s="3"/>
      <c r="BN22663" s="3"/>
      <c r="BP22663" s="3"/>
    </row>
    <row r="22664" spans="1:68" x14ac:dyDescent="0.25">
      <c r="A22664" s="1"/>
      <c r="B22664" s="2"/>
      <c r="BJ22664" s="3"/>
      <c r="BL22664" s="3"/>
      <c r="BN22664" s="3"/>
      <c r="BP22664" s="3"/>
    </row>
    <row r="22665" spans="1:68" x14ac:dyDescent="0.25">
      <c r="A22665" s="1"/>
      <c r="B22665" s="2"/>
      <c r="BJ22665" s="3"/>
      <c r="BL22665" s="3"/>
      <c r="BN22665" s="3"/>
      <c r="BP22665" s="3"/>
    </row>
    <row r="22666" spans="1:68" x14ac:dyDescent="0.25">
      <c r="A22666" s="1"/>
      <c r="B22666" s="2"/>
      <c r="BJ22666" s="3"/>
      <c r="BL22666" s="3"/>
      <c r="BN22666" s="3"/>
      <c r="BP22666" s="3"/>
    </row>
    <row r="22667" spans="1:68" x14ac:dyDescent="0.25">
      <c r="A22667" s="1"/>
      <c r="B22667" s="2"/>
      <c r="BJ22667" s="3"/>
      <c r="BL22667" s="3"/>
      <c r="BN22667" s="3"/>
      <c r="BP22667" s="3"/>
    </row>
    <row r="22668" spans="1:68" x14ac:dyDescent="0.25">
      <c r="A22668" s="1"/>
      <c r="B22668" s="2"/>
      <c r="BJ22668" s="3"/>
      <c r="BL22668" s="3"/>
      <c r="BN22668" s="3"/>
      <c r="BP22668" s="3"/>
    </row>
    <row r="22669" spans="1:68" x14ac:dyDescent="0.25">
      <c r="A22669" s="1"/>
      <c r="B22669" s="2"/>
      <c r="BJ22669" s="3"/>
      <c r="BL22669" s="3"/>
      <c r="BN22669" s="3"/>
      <c r="BP22669" s="3"/>
    </row>
    <row r="22670" spans="1:68" x14ac:dyDescent="0.25">
      <c r="A22670" s="1"/>
      <c r="B22670" s="2"/>
      <c r="BJ22670" s="3"/>
      <c r="BL22670" s="3"/>
      <c r="BN22670" s="3"/>
      <c r="BP22670" s="3"/>
    </row>
    <row r="22671" spans="1:68" x14ac:dyDescent="0.25">
      <c r="A22671" s="1"/>
      <c r="B22671" s="2"/>
      <c r="BJ22671" s="3"/>
      <c r="BL22671" s="3"/>
      <c r="BN22671" s="3"/>
      <c r="BP22671" s="3"/>
    </row>
    <row r="22672" spans="1:68" x14ac:dyDescent="0.25">
      <c r="A22672" s="1"/>
      <c r="B22672" s="2"/>
      <c r="BJ22672" s="3"/>
      <c r="BL22672" s="3"/>
      <c r="BN22672" s="3"/>
      <c r="BP22672" s="3"/>
    </row>
    <row r="22673" spans="1:68" x14ac:dyDescent="0.25">
      <c r="A22673" s="1"/>
      <c r="B22673" s="2"/>
      <c r="BJ22673" s="3"/>
      <c r="BL22673" s="3"/>
      <c r="BN22673" s="3"/>
      <c r="BP22673" s="3"/>
    </row>
    <row r="22674" spans="1:68" x14ac:dyDescent="0.25">
      <c r="A22674" s="1"/>
      <c r="B22674" s="2"/>
      <c r="BJ22674" s="3"/>
      <c r="BL22674" s="3"/>
      <c r="BN22674" s="3"/>
      <c r="BP22674" s="3"/>
    </row>
    <row r="22675" spans="1:68" x14ac:dyDescent="0.25">
      <c r="A22675" s="1"/>
      <c r="B22675" s="2"/>
      <c r="BJ22675" s="3"/>
      <c r="BL22675" s="3"/>
      <c r="BN22675" s="3"/>
      <c r="BP22675" s="3"/>
    </row>
    <row r="22676" spans="1:68" x14ac:dyDescent="0.25">
      <c r="A22676" s="1"/>
      <c r="B22676" s="2"/>
      <c r="BJ22676" s="3"/>
      <c r="BL22676" s="3"/>
      <c r="BN22676" s="3"/>
      <c r="BP22676" s="3"/>
    </row>
    <row r="22677" spans="1:68" x14ac:dyDescent="0.25">
      <c r="A22677" s="1"/>
      <c r="B22677" s="2"/>
      <c r="BJ22677" s="3"/>
      <c r="BL22677" s="3"/>
      <c r="BN22677" s="3"/>
      <c r="BP22677" s="3"/>
    </row>
    <row r="22678" spans="1:68" x14ac:dyDescent="0.25">
      <c r="A22678" s="1"/>
      <c r="B22678" s="2"/>
      <c r="BJ22678" s="3"/>
      <c r="BL22678" s="3"/>
      <c r="BN22678" s="3"/>
      <c r="BP22678" s="3"/>
    </row>
    <row r="22679" spans="1:68" x14ac:dyDescent="0.25">
      <c r="A22679" s="1"/>
      <c r="B22679" s="2"/>
      <c r="BJ22679" s="3"/>
      <c r="BL22679" s="3"/>
      <c r="BN22679" s="3"/>
      <c r="BP22679" s="3"/>
    </row>
    <row r="22680" spans="1:68" x14ac:dyDescent="0.25">
      <c r="A22680" s="1"/>
      <c r="B22680" s="2"/>
      <c r="BJ22680" s="3"/>
      <c r="BL22680" s="3"/>
      <c r="BN22680" s="3"/>
      <c r="BP22680" s="3"/>
    </row>
    <row r="22681" spans="1:68" x14ac:dyDescent="0.25">
      <c r="A22681" s="1"/>
      <c r="B22681" s="2"/>
      <c r="BJ22681" s="3"/>
      <c r="BL22681" s="3"/>
      <c r="BN22681" s="3"/>
      <c r="BP22681" s="3"/>
    </row>
    <row r="22682" spans="1:68" x14ac:dyDescent="0.25">
      <c r="A22682" s="1"/>
      <c r="B22682" s="2"/>
      <c r="BJ22682" s="3"/>
      <c r="BL22682" s="3"/>
      <c r="BN22682" s="3"/>
      <c r="BP22682" s="3"/>
    </row>
    <row r="22683" spans="1:68" x14ac:dyDescent="0.25">
      <c r="A22683" s="1"/>
      <c r="B22683" s="2"/>
      <c r="BJ22683" s="3"/>
      <c r="BL22683" s="3"/>
      <c r="BN22683" s="3"/>
      <c r="BP22683" s="3"/>
    </row>
    <row r="22684" spans="1:68" x14ac:dyDescent="0.25">
      <c r="A22684" s="1"/>
      <c r="B22684" s="2"/>
      <c r="BJ22684" s="3"/>
      <c r="BL22684" s="3"/>
      <c r="BN22684" s="3"/>
      <c r="BP22684" s="3"/>
    </row>
    <row r="22685" spans="1:68" x14ac:dyDescent="0.25">
      <c r="A22685" s="1"/>
      <c r="B22685" s="2"/>
      <c r="BJ22685" s="3"/>
      <c r="BL22685" s="3"/>
      <c r="BN22685" s="3"/>
      <c r="BP22685" s="3"/>
    </row>
    <row r="22686" spans="1:68" x14ac:dyDescent="0.25">
      <c r="A22686" s="1"/>
      <c r="B22686" s="2"/>
      <c r="BJ22686" s="3"/>
      <c r="BL22686" s="3"/>
      <c r="BN22686" s="3"/>
      <c r="BP22686" s="3"/>
    </row>
    <row r="22687" spans="1:68" x14ac:dyDescent="0.25">
      <c r="A22687" s="1"/>
      <c r="B22687" s="2"/>
      <c r="BJ22687" s="3"/>
      <c r="BL22687" s="3"/>
      <c r="BN22687" s="3"/>
      <c r="BP22687" s="3"/>
    </row>
    <row r="22688" spans="1:68" x14ac:dyDescent="0.25">
      <c r="A22688" s="1"/>
      <c r="B22688" s="2"/>
      <c r="BJ22688" s="3"/>
      <c r="BL22688" s="3"/>
      <c r="BN22688" s="3"/>
      <c r="BP22688" s="3"/>
    </row>
    <row r="22689" spans="1:68" x14ac:dyDescent="0.25">
      <c r="A22689" s="1"/>
      <c r="B22689" s="2"/>
      <c r="BJ22689" s="3"/>
      <c r="BL22689" s="3"/>
      <c r="BN22689" s="3"/>
      <c r="BP22689" s="3"/>
    </row>
    <row r="22690" spans="1:68" x14ac:dyDescent="0.25">
      <c r="A22690" s="1"/>
      <c r="B22690" s="2"/>
      <c r="BJ22690" s="3"/>
      <c r="BL22690" s="3"/>
      <c r="BN22690" s="3"/>
      <c r="BP22690" s="3"/>
    </row>
    <row r="22691" spans="1:68" x14ac:dyDescent="0.25">
      <c r="A22691" s="1"/>
      <c r="B22691" s="2"/>
      <c r="BJ22691" s="3"/>
      <c r="BL22691" s="3"/>
      <c r="BN22691" s="3"/>
      <c r="BP22691" s="3"/>
    </row>
    <row r="22692" spans="1:68" x14ac:dyDescent="0.25">
      <c r="A22692" s="1"/>
      <c r="B22692" s="2"/>
      <c r="BJ22692" s="3"/>
      <c r="BL22692" s="3"/>
      <c r="BN22692" s="3"/>
      <c r="BP22692" s="3"/>
    </row>
    <row r="22693" spans="1:68" x14ac:dyDescent="0.25">
      <c r="A22693" s="1"/>
      <c r="B22693" s="2"/>
      <c r="BJ22693" s="3"/>
      <c r="BL22693" s="3"/>
      <c r="BN22693" s="3"/>
      <c r="BP22693" s="3"/>
    </row>
    <row r="22694" spans="1:68" x14ac:dyDescent="0.25">
      <c r="A22694" s="1"/>
      <c r="B22694" s="2"/>
      <c r="BJ22694" s="3"/>
      <c r="BL22694" s="3"/>
      <c r="BN22694" s="3"/>
      <c r="BP22694" s="3"/>
    </row>
    <row r="22695" spans="1:68" x14ac:dyDescent="0.25">
      <c r="A22695" s="1"/>
      <c r="B22695" s="2"/>
      <c r="BJ22695" s="3"/>
      <c r="BL22695" s="3"/>
      <c r="BN22695" s="3"/>
      <c r="BP22695" s="3"/>
    </row>
    <row r="22696" spans="1:68" x14ac:dyDescent="0.25">
      <c r="A22696" s="1"/>
      <c r="B22696" s="2"/>
      <c r="BJ22696" s="3"/>
      <c r="BL22696" s="3"/>
      <c r="BN22696" s="3"/>
      <c r="BP22696" s="3"/>
    </row>
    <row r="22697" spans="1:68" x14ac:dyDescent="0.25">
      <c r="A22697" s="1"/>
      <c r="B22697" s="2"/>
      <c r="BJ22697" s="3"/>
      <c r="BL22697" s="3"/>
      <c r="BN22697" s="3"/>
      <c r="BP22697" s="3"/>
    </row>
    <row r="22698" spans="1:68" x14ac:dyDescent="0.25">
      <c r="A22698" s="1"/>
      <c r="B22698" s="2"/>
      <c r="BJ22698" s="3"/>
      <c r="BL22698" s="3"/>
      <c r="BN22698" s="3"/>
      <c r="BP22698" s="3"/>
    </row>
    <row r="22699" spans="1:68" x14ac:dyDescent="0.25">
      <c r="A22699" s="1"/>
      <c r="B22699" s="2"/>
      <c r="BJ22699" s="3"/>
      <c r="BL22699" s="3"/>
      <c r="BN22699" s="3"/>
      <c r="BP22699" s="3"/>
    </row>
    <row r="22700" spans="1:68" x14ac:dyDescent="0.25">
      <c r="A22700" s="1"/>
      <c r="B22700" s="2"/>
      <c r="BJ22700" s="3"/>
      <c r="BL22700" s="3"/>
      <c r="BN22700" s="3"/>
      <c r="BP22700" s="3"/>
    </row>
    <row r="22701" spans="1:68" x14ac:dyDescent="0.25">
      <c r="A22701" s="1"/>
      <c r="B22701" s="2"/>
      <c r="BJ22701" s="3"/>
      <c r="BL22701" s="3"/>
      <c r="BN22701" s="3"/>
      <c r="BP22701" s="3"/>
    </row>
    <row r="22702" spans="1:68" x14ac:dyDescent="0.25">
      <c r="A22702" s="1"/>
      <c r="B22702" s="2"/>
      <c r="BJ22702" s="3"/>
      <c r="BL22702" s="3"/>
      <c r="BN22702" s="3"/>
      <c r="BP22702" s="3"/>
    </row>
    <row r="22703" spans="1:68" x14ac:dyDescent="0.25">
      <c r="A22703" s="1"/>
      <c r="B22703" s="2"/>
      <c r="BJ22703" s="3"/>
      <c r="BL22703" s="3"/>
      <c r="BN22703" s="3"/>
      <c r="BP22703" s="3"/>
    </row>
    <row r="22704" spans="1:68" x14ac:dyDescent="0.25">
      <c r="A22704" s="1"/>
      <c r="B22704" s="2"/>
      <c r="BJ22704" s="3"/>
      <c r="BL22704" s="3"/>
      <c r="BN22704" s="3"/>
      <c r="BP22704" s="3"/>
    </row>
    <row r="22705" spans="1:68" x14ac:dyDescent="0.25">
      <c r="A22705" s="1"/>
      <c r="B22705" s="2"/>
      <c r="BJ22705" s="3"/>
      <c r="BL22705" s="3"/>
      <c r="BN22705" s="3"/>
      <c r="BP22705" s="3"/>
    </row>
    <row r="22706" spans="1:68" x14ac:dyDescent="0.25">
      <c r="A22706" s="1"/>
      <c r="B22706" s="2"/>
      <c r="BJ22706" s="3"/>
      <c r="BL22706" s="3"/>
      <c r="BN22706" s="3"/>
      <c r="BP22706" s="3"/>
    </row>
    <row r="22707" spans="1:68" x14ac:dyDescent="0.25">
      <c r="A22707" s="1"/>
      <c r="B22707" s="2"/>
      <c r="BJ22707" s="3"/>
      <c r="BL22707" s="3"/>
      <c r="BN22707" s="3"/>
      <c r="BP22707" s="3"/>
    </row>
    <row r="22708" spans="1:68" x14ac:dyDescent="0.25">
      <c r="A22708" s="1"/>
      <c r="B22708" s="2"/>
      <c r="BJ22708" s="3"/>
      <c r="BL22708" s="3"/>
      <c r="BN22708" s="3"/>
      <c r="BP22708" s="3"/>
    </row>
    <row r="22709" spans="1:68" x14ac:dyDescent="0.25">
      <c r="A22709" s="1"/>
      <c r="B22709" s="2"/>
      <c r="BJ22709" s="3"/>
      <c r="BL22709" s="3"/>
      <c r="BN22709" s="3"/>
      <c r="BP22709" s="3"/>
    </row>
    <row r="22710" spans="1:68" x14ac:dyDescent="0.25">
      <c r="A22710" s="1"/>
      <c r="B22710" s="2"/>
      <c r="BJ22710" s="3"/>
      <c r="BL22710" s="3"/>
      <c r="BN22710" s="3"/>
      <c r="BP22710" s="3"/>
    </row>
    <row r="22711" spans="1:68" x14ac:dyDescent="0.25">
      <c r="A22711" s="1"/>
      <c r="B22711" s="2"/>
      <c r="BJ22711" s="3"/>
      <c r="BL22711" s="3"/>
      <c r="BN22711" s="3"/>
      <c r="BP22711" s="3"/>
    </row>
    <row r="22712" spans="1:68" x14ac:dyDescent="0.25">
      <c r="A22712" s="1"/>
      <c r="B22712" s="2"/>
      <c r="BJ22712" s="3"/>
      <c r="BL22712" s="3"/>
      <c r="BN22712" s="3"/>
      <c r="BP22712" s="3"/>
    </row>
    <row r="22713" spans="1:68" x14ac:dyDescent="0.25">
      <c r="A22713" s="1"/>
      <c r="B22713" s="2"/>
      <c r="BJ22713" s="3"/>
      <c r="BL22713" s="3"/>
      <c r="BN22713" s="3"/>
      <c r="BP22713" s="3"/>
    </row>
    <row r="22714" spans="1:68" x14ac:dyDescent="0.25">
      <c r="A22714" s="1"/>
      <c r="B22714" s="2"/>
      <c r="BJ22714" s="3"/>
      <c r="BL22714" s="3"/>
      <c r="BN22714" s="3"/>
      <c r="BP22714" s="3"/>
    </row>
    <row r="22715" spans="1:68" x14ac:dyDescent="0.25">
      <c r="A22715" s="1"/>
      <c r="B22715" s="2"/>
      <c r="BJ22715" s="3"/>
      <c r="BL22715" s="3"/>
      <c r="BN22715" s="3"/>
      <c r="BP22715" s="3"/>
    </row>
    <row r="22716" spans="1:68" x14ac:dyDescent="0.25">
      <c r="A22716" s="1"/>
      <c r="B22716" s="2"/>
      <c r="BJ22716" s="3"/>
      <c r="BL22716" s="3"/>
      <c r="BN22716" s="3"/>
      <c r="BP22716" s="3"/>
    </row>
    <row r="22717" spans="1:68" x14ac:dyDescent="0.25">
      <c r="A22717" s="1"/>
      <c r="B22717" s="2"/>
      <c r="BJ22717" s="3"/>
      <c r="BL22717" s="3"/>
      <c r="BN22717" s="3"/>
      <c r="BP22717" s="3"/>
    </row>
    <row r="22718" spans="1:68" x14ac:dyDescent="0.25">
      <c r="A22718" s="1"/>
      <c r="B22718" s="2"/>
      <c r="BJ22718" s="3"/>
      <c r="BL22718" s="3"/>
      <c r="BN22718" s="3"/>
      <c r="BP22718" s="3"/>
    </row>
    <row r="22719" spans="1:68" x14ac:dyDescent="0.25">
      <c r="A22719" s="1"/>
      <c r="B22719" s="2"/>
      <c r="BJ22719" s="3"/>
      <c r="BL22719" s="3"/>
      <c r="BN22719" s="3"/>
      <c r="BP22719" s="3"/>
    </row>
    <row r="22720" spans="1:68" x14ac:dyDescent="0.25">
      <c r="A22720" s="1"/>
      <c r="B22720" s="2"/>
      <c r="BJ22720" s="3"/>
      <c r="BL22720" s="3"/>
      <c r="BN22720" s="3"/>
      <c r="BP22720" s="3"/>
    </row>
    <row r="22721" spans="1:68" x14ac:dyDescent="0.25">
      <c r="A22721" s="1"/>
      <c r="B22721" s="2"/>
      <c r="BJ22721" s="3"/>
      <c r="BL22721" s="3"/>
      <c r="BN22721" s="3"/>
      <c r="BP22721" s="3"/>
    </row>
    <row r="22722" spans="1:68" x14ac:dyDescent="0.25">
      <c r="A22722" s="1"/>
      <c r="B22722" s="2"/>
      <c r="BJ22722" s="3"/>
      <c r="BL22722" s="3"/>
      <c r="BN22722" s="3"/>
      <c r="BP22722" s="3"/>
    </row>
    <row r="22723" spans="1:68" x14ac:dyDescent="0.25">
      <c r="A22723" s="1"/>
      <c r="B22723" s="2"/>
      <c r="BJ22723" s="3"/>
      <c r="BL22723" s="3"/>
      <c r="BN22723" s="3"/>
      <c r="BP22723" s="3"/>
    </row>
    <row r="22724" spans="1:68" x14ac:dyDescent="0.25">
      <c r="A22724" s="1"/>
      <c r="B22724" s="2"/>
      <c r="BJ22724" s="3"/>
      <c r="BL22724" s="3"/>
      <c r="BN22724" s="3"/>
      <c r="BP22724" s="3"/>
    </row>
    <row r="22725" spans="1:68" x14ac:dyDescent="0.25">
      <c r="A22725" s="1"/>
      <c r="B22725" s="2"/>
      <c r="BJ22725" s="3"/>
      <c r="BL22725" s="3"/>
      <c r="BN22725" s="3"/>
      <c r="BP22725" s="3"/>
    </row>
    <row r="22726" spans="1:68" x14ac:dyDescent="0.25">
      <c r="A22726" s="1"/>
      <c r="B22726" s="2"/>
      <c r="BJ22726" s="3"/>
      <c r="BL22726" s="3"/>
      <c r="BN22726" s="3"/>
      <c r="BP22726" s="3"/>
    </row>
    <row r="22727" spans="1:68" x14ac:dyDescent="0.25">
      <c r="A22727" s="1"/>
      <c r="B22727" s="2"/>
      <c r="BJ22727" s="3"/>
      <c r="BL22727" s="3"/>
      <c r="BN22727" s="3"/>
      <c r="BP22727" s="3"/>
    </row>
    <row r="22728" spans="1:68" x14ac:dyDescent="0.25">
      <c r="A22728" s="1"/>
      <c r="B22728" s="2"/>
      <c r="BJ22728" s="3"/>
      <c r="BL22728" s="3"/>
      <c r="BN22728" s="3"/>
      <c r="BP22728" s="3"/>
    </row>
    <row r="22729" spans="1:68" x14ac:dyDescent="0.25">
      <c r="A22729" s="1"/>
      <c r="B22729" s="2"/>
      <c r="BJ22729" s="3"/>
      <c r="BL22729" s="3"/>
      <c r="BN22729" s="3"/>
      <c r="BP22729" s="3"/>
    </row>
    <row r="22730" spans="1:68" x14ac:dyDescent="0.25">
      <c r="A22730" s="1"/>
      <c r="B22730" s="2"/>
      <c r="BJ22730" s="3"/>
      <c r="BL22730" s="3"/>
      <c r="BN22730" s="3"/>
      <c r="BP22730" s="3"/>
    </row>
    <row r="22731" spans="1:68" x14ac:dyDescent="0.25">
      <c r="A22731" s="1"/>
      <c r="B22731" s="2"/>
      <c r="BJ22731" s="3"/>
      <c r="BL22731" s="3"/>
      <c r="BN22731" s="3"/>
      <c r="BP22731" s="3"/>
    </row>
    <row r="22732" spans="1:68" x14ac:dyDescent="0.25">
      <c r="A22732" s="1"/>
      <c r="B22732" s="2"/>
      <c r="BJ22732" s="3"/>
      <c r="BL22732" s="3"/>
      <c r="BN22732" s="3"/>
      <c r="BP22732" s="3"/>
    </row>
    <row r="22733" spans="1:68" x14ac:dyDescent="0.25">
      <c r="A22733" s="1"/>
      <c r="B22733" s="2"/>
      <c r="BJ22733" s="3"/>
      <c r="BL22733" s="3"/>
      <c r="BN22733" s="3"/>
      <c r="BP22733" s="3"/>
    </row>
    <row r="22734" spans="1:68" x14ac:dyDescent="0.25">
      <c r="A22734" s="1"/>
      <c r="B22734" s="2"/>
      <c r="BJ22734" s="3"/>
      <c r="BL22734" s="3"/>
      <c r="BN22734" s="3"/>
      <c r="BP22734" s="3"/>
    </row>
    <row r="22735" spans="1:68" x14ac:dyDescent="0.25">
      <c r="A22735" s="1"/>
      <c r="B22735" s="2"/>
      <c r="BJ22735" s="3"/>
      <c r="BL22735" s="3"/>
      <c r="BN22735" s="3"/>
      <c r="BP22735" s="3"/>
    </row>
    <row r="22736" spans="1:68" x14ac:dyDescent="0.25">
      <c r="A22736" s="1"/>
      <c r="B22736" s="2"/>
      <c r="BJ22736" s="3"/>
      <c r="BL22736" s="3"/>
      <c r="BN22736" s="3"/>
      <c r="BP22736" s="3"/>
    </row>
    <row r="22737" spans="1:68" x14ac:dyDescent="0.25">
      <c r="A22737" s="1"/>
      <c r="B22737" s="2"/>
      <c r="BJ22737" s="3"/>
      <c r="BL22737" s="3"/>
      <c r="BN22737" s="3"/>
      <c r="BP22737" s="3"/>
    </row>
    <row r="22738" spans="1:68" x14ac:dyDescent="0.25">
      <c r="A22738" s="1"/>
      <c r="B22738" s="2"/>
      <c r="BJ22738" s="3"/>
      <c r="BL22738" s="3"/>
      <c r="BN22738" s="3"/>
      <c r="BP22738" s="3"/>
    </row>
    <row r="22739" spans="1:68" x14ac:dyDescent="0.25">
      <c r="A22739" s="1"/>
      <c r="B22739" s="2"/>
      <c r="BJ22739" s="3"/>
      <c r="BL22739" s="3"/>
      <c r="BN22739" s="3"/>
      <c r="BP22739" s="3"/>
    </row>
    <row r="22740" spans="1:68" x14ac:dyDescent="0.25">
      <c r="A22740" s="1"/>
      <c r="B22740" s="2"/>
      <c r="BJ22740" s="3"/>
      <c r="BL22740" s="3"/>
      <c r="BN22740" s="3"/>
      <c r="BP22740" s="3"/>
    </row>
    <row r="22741" spans="1:68" x14ac:dyDescent="0.25">
      <c r="A22741" s="1"/>
      <c r="B22741" s="2"/>
      <c r="BJ22741" s="3"/>
      <c r="BL22741" s="3"/>
      <c r="BN22741" s="3"/>
      <c r="BP22741" s="3"/>
    </row>
    <row r="22742" spans="1:68" x14ac:dyDescent="0.25">
      <c r="A22742" s="1"/>
      <c r="B22742" s="2"/>
      <c r="BJ22742" s="3"/>
      <c r="BL22742" s="3"/>
      <c r="BN22742" s="3"/>
      <c r="BP22742" s="3"/>
    </row>
    <row r="22743" spans="1:68" x14ac:dyDescent="0.25">
      <c r="A22743" s="1"/>
      <c r="B22743" s="2"/>
      <c r="BJ22743" s="3"/>
      <c r="BL22743" s="3"/>
      <c r="BN22743" s="3"/>
      <c r="BP22743" s="3"/>
    </row>
    <row r="22744" spans="1:68" x14ac:dyDescent="0.25">
      <c r="A22744" s="1"/>
      <c r="B22744" s="2"/>
      <c r="BJ22744" s="3"/>
      <c r="BL22744" s="3"/>
      <c r="BN22744" s="3"/>
      <c r="BP22744" s="3"/>
    </row>
    <row r="22745" spans="1:68" x14ac:dyDescent="0.25">
      <c r="A22745" s="1"/>
      <c r="B22745" s="2"/>
      <c r="BJ22745" s="3"/>
      <c r="BL22745" s="3"/>
      <c r="BN22745" s="3"/>
      <c r="BP22745" s="3"/>
    </row>
    <row r="22746" spans="1:68" x14ac:dyDescent="0.25">
      <c r="A22746" s="1"/>
      <c r="B22746" s="2"/>
      <c r="BJ22746" s="3"/>
      <c r="BL22746" s="3"/>
      <c r="BN22746" s="3"/>
      <c r="BP22746" s="3"/>
    </row>
    <row r="22747" spans="1:68" x14ac:dyDescent="0.25">
      <c r="A22747" s="1"/>
      <c r="B22747" s="2"/>
      <c r="BJ22747" s="3"/>
      <c r="BL22747" s="3"/>
      <c r="BN22747" s="3"/>
      <c r="BP22747" s="3"/>
    </row>
    <row r="22748" spans="1:68" x14ac:dyDescent="0.25">
      <c r="A22748" s="1"/>
      <c r="B22748" s="2"/>
      <c r="BJ22748" s="3"/>
      <c r="BL22748" s="3"/>
      <c r="BN22748" s="3"/>
      <c r="BP22748" s="3"/>
    </row>
    <row r="22749" spans="1:68" x14ac:dyDescent="0.25">
      <c r="A22749" s="1"/>
      <c r="B22749" s="2"/>
      <c r="BJ22749" s="3"/>
      <c r="BL22749" s="3"/>
      <c r="BN22749" s="3"/>
      <c r="BP22749" s="3"/>
    </row>
    <row r="22750" spans="1:68" x14ac:dyDescent="0.25">
      <c r="A22750" s="1"/>
      <c r="B22750" s="2"/>
      <c r="BJ22750" s="3"/>
      <c r="BL22750" s="3"/>
      <c r="BN22750" s="3"/>
      <c r="BP22750" s="3"/>
    </row>
    <row r="22751" spans="1:68" x14ac:dyDescent="0.25">
      <c r="A22751" s="1"/>
      <c r="B22751" s="2"/>
      <c r="BJ22751" s="3"/>
      <c r="BL22751" s="3"/>
      <c r="BN22751" s="3"/>
      <c r="BP22751" s="3"/>
    </row>
    <row r="22752" spans="1:68" x14ac:dyDescent="0.25">
      <c r="A22752" s="1"/>
      <c r="B22752" s="2"/>
      <c r="BJ22752" s="3"/>
      <c r="BL22752" s="3"/>
      <c r="BN22752" s="3"/>
      <c r="BP22752" s="3"/>
    </row>
    <row r="22753" spans="1:68" x14ac:dyDescent="0.25">
      <c r="A22753" s="1"/>
      <c r="B22753" s="2"/>
      <c r="BJ22753" s="3"/>
      <c r="BL22753" s="3"/>
      <c r="BN22753" s="3"/>
      <c r="BP22753" s="3"/>
    </row>
    <row r="22754" spans="1:68" x14ac:dyDescent="0.25">
      <c r="A22754" s="1"/>
      <c r="B22754" s="2"/>
      <c r="BJ22754" s="3"/>
      <c r="BL22754" s="3"/>
      <c r="BN22754" s="3"/>
      <c r="BP22754" s="3"/>
    </row>
    <row r="22755" spans="1:68" x14ac:dyDescent="0.25">
      <c r="A22755" s="1"/>
      <c r="B22755" s="2"/>
      <c r="BJ22755" s="3"/>
      <c r="BL22755" s="3"/>
      <c r="BN22755" s="3"/>
      <c r="BP22755" s="3"/>
    </row>
    <row r="22756" spans="1:68" x14ac:dyDescent="0.25">
      <c r="A22756" s="1"/>
      <c r="B22756" s="2"/>
      <c r="BJ22756" s="3"/>
      <c r="BL22756" s="3"/>
      <c r="BN22756" s="3"/>
      <c r="BP22756" s="3"/>
    </row>
    <row r="22757" spans="1:68" x14ac:dyDescent="0.25">
      <c r="A22757" s="1"/>
      <c r="B22757" s="2"/>
      <c r="BJ22757" s="3"/>
      <c r="BL22757" s="3"/>
      <c r="BN22757" s="3"/>
      <c r="BP22757" s="3"/>
    </row>
    <row r="22758" spans="1:68" x14ac:dyDescent="0.25">
      <c r="A22758" s="1"/>
      <c r="B22758" s="2"/>
      <c r="BJ22758" s="3"/>
      <c r="BL22758" s="3"/>
      <c r="BN22758" s="3"/>
      <c r="BP22758" s="3"/>
    </row>
    <row r="22759" spans="1:68" x14ac:dyDescent="0.25">
      <c r="A22759" s="1"/>
      <c r="B22759" s="2"/>
      <c r="BJ22759" s="3"/>
      <c r="BL22759" s="3"/>
      <c r="BN22759" s="3"/>
      <c r="BP22759" s="3"/>
    </row>
    <row r="22760" spans="1:68" x14ac:dyDescent="0.25">
      <c r="A22760" s="1"/>
      <c r="B22760" s="2"/>
      <c r="BJ22760" s="3"/>
      <c r="BL22760" s="3"/>
      <c r="BN22760" s="3"/>
      <c r="BP22760" s="3"/>
    </row>
    <row r="22761" spans="1:68" x14ac:dyDescent="0.25">
      <c r="A22761" s="1"/>
      <c r="B22761" s="2"/>
      <c r="BJ22761" s="3"/>
      <c r="BL22761" s="3"/>
      <c r="BN22761" s="3"/>
      <c r="BP22761" s="3"/>
    </row>
    <row r="22762" spans="1:68" x14ac:dyDescent="0.25">
      <c r="A22762" s="1"/>
      <c r="B22762" s="2"/>
      <c r="BJ22762" s="3"/>
      <c r="BL22762" s="3"/>
      <c r="BN22762" s="3"/>
      <c r="BP22762" s="3"/>
    </row>
    <row r="22763" spans="1:68" x14ac:dyDescent="0.25">
      <c r="A22763" s="1"/>
      <c r="B22763" s="2"/>
      <c r="BJ22763" s="3"/>
      <c r="BL22763" s="3"/>
      <c r="BN22763" s="3"/>
      <c r="BP22763" s="3"/>
    </row>
    <row r="22764" spans="1:68" x14ac:dyDescent="0.25">
      <c r="A22764" s="1"/>
      <c r="B22764" s="2"/>
      <c r="BJ22764" s="3"/>
      <c r="BL22764" s="3"/>
      <c r="BN22764" s="3"/>
      <c r="BP22764" s="3"/>
    </row>
    <row r="22765" spans="1:68" x14ac:dyDescent="0.25">
      <c r="A22765" s="1"/>
      <c r="B22765" s="2"/>
      <c r="BJ22765" s="3"/>
      <c r="BL22765" s="3"/>
      <c r="BN22765" s="3"/>
      <c r="BP22765" s="3"/>
    </row>
    <row r="22766" spans="1:68" x14ac:dyDescent="0.25">
      <c r="A22766" s="1"/>
      <c r="B22766" s="2"/>
      <c r="BJ22766" s="3"/>
      <c r="BL22766" s="3"/>
      <c r="BN22766" s="3"/>
      <c r="BP22766" s="3"/>
    </row>
    <row r="22767" spans="1:68" x14ac:dyDescent="0.25">
      <c r="A22767" s="1"/>
      <c r="B22767" s="2"/>
      <c r="BJ22767" s="3"/>
      <c r="BL22767" s="3"/>
      <c r="BN22767" s="3"/>
      <c r="BP22767" s="3"/>
    </row>
    <row r="22768" spans="1:68" x14ac:dyDescent="0.25">
      <c r="A22768" s="1"/>
      <c r="B22768" s="2"/>
      <c r="BJ22768" s="3"/>
      <c r="BL22768" s="3"/>
      <c r="BN22768" s="3"/>
      <c r="BP22768" s="3"/>
    </row>
    <row r="22769" spans="1:68" x14ac:dyDescent="0.25">
      <c r="A22769" s="1"/>
      <c r="B22769" s="2"/>
      <c r="BJ22769" s="3"/>
      <c r="BL22769" s="3"/>
      <c r="BN22769" s="3"/>
      <c r="BP22769" s="3"/>
    </row>
    <row r="22770" spans="1:68" x14ac:dyDescent="0.25">
      <c r="A22770" s="1"/>
      <c r="B22770" s="2"/>
      <c r="BJ22770" s="3"/>
      <c r="BL22770" s="3"/>
      <c r="BN22770" s="3"/>
      <c r="BP22770" s="3"/>
    </row>
    <row r="22771" spans="1:68" x14ac:dyDescent="0.25">
      <c r="A22771" s="1"/>
      <c r="B22771" s="2"/>
      <c r="BJ22771" s="3"/>
      <c r="BL22771" s="3"/>
      <c r="BN22771" s="3"/>
      <c r="BP22771" s="3"/>
    </row>
    <row r="22772" spans="1:68" x14ac:dyDescent="0.25">
      <c r="A22772" s="1"/>
      <c r="B22772" s="2"/>
      <c r="BJ22772" s="3"/>
      <c r="BL22772" s="3"/>
      <c r="BN22772" s="3"/>
      <c r="BP22772" s="3"/>
    </row>
    <row r="22773" spans="1:68" x14ac:dyDescent="0.25">
      <c r="A22773" s="1"/>
      <c r="B22773" s="2"/>
      <c r="BJ22773" s="3"/>
      <c r="BL22773" s="3"/>
      <c r="BN22773" s="3"/>
      <c r="BP22773" s="3"/>
    </row>
    <row r="22774" spans="1:68" x14ac:dyDescent="0.25">
      <c r="A22774" s="1"/>
      <c r="B22774" s="2"/>
      <c r="BJ22774" s="3"/>
      <c r="BL22774" s="3"/>
      <c r="BN22774" s="3"/>
      <c r="BP22774" s="3"/>
    </row>
    <row r="22775" spans="1:68" x14ac:dyDescent="0.25">
      <c r="A22775" s="1"/>
      <c r="B22775" s="2"/>
      <c r="BJ22775" s="3"/>
      <c r="BL22775" s="3"/>
      <c r="BN22775" s="3"/>
      <c r="BP22775" s="3"/>
    </row>
    <row r="22776" spans="1:68" x14ac:dyDescent="0.25">
      <c r="A22776" s="1"/>
      <c r="B22776" s="2"/>
      <c r="BJ22776" s="3"/>
      <c r="BL22776" s="3"/>
      <c r="BN22776" s="3"/>
      <c r="BP22776" s="3"/>
    </row>
    <row r="22777" spans="1:68" x14ac:dyDescent="0.25">
      <c r="A22777" s="1"/>
      <c r="B22777" s="2"/>
      <c r="BJ22777" s="3"/>
      <c r="BL22777" s="3"/>
      <c r="BN22777" s="3"/>
      <c r="BP22777" s="3"/>
    </row>
    <row r="22778" spans="1:68" x14ac:dyDescent="0.25">
      <c r="A22778" s="1"/>
      <c r="B22778" s="2"/>
      <c r="BJ22778" s="3"/>
      <c r="BL22778" s="3"/>
      <c r="BN22778" s="3"/>
      <c r="BP22778" s="3"/>
    </row>
    <row r="22779" spans="1:68" x14ac:dyDescent="0.25">
      <c r="A22779" s="1"/>
      <c r="B22779" s="2"/>
      <c r="BJ22779" s="3"/>
      <c r="BL22779" s="3"/>
      <c r="BN22779" s="3"/>
      <c r="BP22779" s="3"/>
    </row>
    <row r="22780" spans="1:68" x14ac:dyDescent="0.25">
      <c r="A22780" s="1"/>
      <c r="B22780" s="2"/>
      <c r="BJ22780" s="3"/>
      <c r="BL22780" s="3"/>
      <c r="BN22780" s="3"/>
      <c r="BP22780" s="3"/>
    </row>
    <row r="22781" spans="1:68" x14ac:dyDescent="0.25">
      <c r="A22781" s="1"/>
      <c r="B22781" s="2"/>
      <c r="BJ22781" s="3"/>
      <c r="BL22781" s="3"/>
      <c r="BN22781" s="3"/>
      <c r="BP22781" s="3"/>
    </row>
    <row r="22782" spans="1:68" x14ac:dyDescent="0.25">
      <c r="A22782" s="1"/>
      <c r="B22782" s="2"/>
      <c r="BJ22782" s="3"/>
      <c r="BL22782" s="3"/>
      <c r="BN22782" s="3"/>
      <c r="BP22782" s="3"/>
    </row>
    <row r="22783" spans="1:68" x14ac:dyDescent="0.25">
      <c r="A22783" s="1"/>
      <c r="B22783" s="2"/>
      <c r="BJ22783" s="3"/>
      <c r="BL22783" s="3"/>
      <c r="BN22783" s="3"/>
      <c r="BP22783" s="3"/>
    </row>
    <row r="22784" spans="1:68" x14ac:dyDescent="0.25">
      <c r="A22784" s="1"/>
      <c r="B22784" s="2"/>
      <c r="BJ22784" s="3"/>
      <c r="BL22784" s="3"/>
      <c r="BN22784" s="3"/>
      <c r="BP22784" s="3"/>
    </row>
    <row r="22785" spans="1:68" x14ac:dyDescent="0.25">
      <c r="A22785" s="1"/>
      <c r="B22785" s="2"/>
      <c r="BJ22785" s="3"/>
      <c r="BL22785" s="3"/>
      <c r="BN22785" s="3"/>
      <c r="BP22785" s="3"/>
    </row>
    <row r="22786" spans="1:68" x14ac:dyDescent="0.25">
      <c r="A22786" s="1"/>
      <c r="B22786" s="2"/>
      <c r="BJ22786" s="3"/>
      <c r="BL22786" s="3"/>
      <c r="BN22786" s="3"/>
      <c r="BP22786" s="3"/>
    </row>
    <row r="22787" spans="1:68" x14ac:dyDescent="0.25">
      <c r="A22787" s="1"/>
      <c r="B22787" s="2"/>
      <c r="BJ22787" s="3"/>
      <c r="BL22787" s="3"/>
      <c r="BN22787" s="3"/>
      <c r="BP22787" s="3"/>
    </row>
    <row r="22788" spans="1:68" x14ac:dyDescent="0.25">
      <c r="A22788" s="1"/>
      <c r="B22788" s="2"/>
      <c r="BJ22788" s="3"/>
      <c r="BL22788" s="3"/>
      <c r="BN22788" s="3"/>
      <c r="BP22788" s="3"/>
    </row>
    <row r="22789" spans="1:68" x14ac:dyDescent="0.25">
      <c r="A22789" s="1"/>
      <c r="B22789" s="2"/>
      <c r="BJ22789" s="3"/>
      <c r="BL22789" s="3"/>
      <c r="BN22789" s="3"/>
      <c r="BP22789" s="3"/>
    </row>
    <row r="22790" spans="1:68" x14ac:dyDescent="0.25">
      <c r="A22790" s="1"/>
      <c r="B22790" s="2"/>
      <c r="BJ22790" s="3"/>
      <c r="BL22790" s="3"/>
      <c r="BN22790" s="3"/>
      <c r="BP22790" s="3"/>
    </row>
    <row r="22791" spans="1:68" x14ac:dyDescent="0.25">
      <c r="A22791" s="1"/>
      <c r="B22791" s="2"/>
      <c r="BJ22791" s="3"/>
      <c r="BL22791" s="3"/>
      <c r="BN22791" s="3"/>
      <c r="BP22791" s="3"/>
    </row>
    <row r="22792" spans="1:68" x14ac:dyDescent="0.25">
      <c r="A22792" s="1"/>
      <c r="B22792" s="2"/>
      <c r="BJ22792" s="3"/>
      <c r="BL22792" s="3"/>
      <c r="BN22792" s="3"/>
      <c r="BP22792" s="3"/>
    </row>
    <row r="22793" spans="1:68" x14ac:dyDescent="0.25">
      <c r="A22793" s="1"/>
      <c r="B22793" s="2"/>
      <c r="BJ22793" s="3"/>
      <c r="BL22793" s="3"/>
      <c r="BN22793" s="3"/>
      <c r="BP22793" s="3"/>
    </row>
    <row r="22794" spans="1:68" x14ac:dyDescent="0.25">
      <c r="A22794" s="1"/>
      <c r="B22794" s="2"/>
      <c r="BJ22794" s="3"/>
      <c r="BL22794" s="3"/>
      <c r="BN22794" s="3"/>
      <c r="BP22794" s="3"/>
    </row>
    <row r="22795" spans="1:68" x14ac:dyDescent="0.25">
      <c r="A22795" s="1"/>
      <c r="B22795" s="2"/>
      <c r="BJ22795" s="3"/>
      <c r="BL22795" s="3"/>
      <c r="BN22795" s="3"/>
      <c r="BP22795" s="3"/>
    </row>
    <row r="22796" spans="1:68" x14ac:dyDescent="0.25">
      <c r="A22796" s="1"/>
      <c r="B22796" s="2"/>
      <c r="BJ22796" s="3"/>
      <c r="BL22796" s="3"/>
      <c r="BN22796" s="3"/>
      <c r="BP22796" s="3"/>
    </row>
    <row r="22797" spans="1:68" x14ac:dyDescent="0.25">
      <c r="A22797" s="1"/>
      <c r="B22797" s="2"/>
      <c r="BJ22797" s="3"/>
      <c r="BL22797" s="3"/>
      <c r="BN22797" s="3"/>
      <c r="BP22797" s="3"/>
    </row>
    <row r="22798" spans="1:68" x14ac:dyDescent="0.25">
      <c r="A22798" s="1"/>
      <c r="B22798" s="2"/>
      <c r="BJ22798" s="3"/>
      <c r="BL22798" s="3"/>
      <c r="BN22798" s="3"/>
      <c r="BP22798" s="3"/>
    </row>
    <row r="22799" spans="1:68" x14ac:dyDescent="0.25">
      <c r="A22799" s="1"/>
      <c r="B22799" s="2"/>
      <c r="BJ22799" s="3"/>
      <c r="BL22799" s="3"/>
      <c r="BN22799" s="3"/>
      <c r="BP22799" s="3"/>
    </row>
    <row r="22800" spans="1:68" x14ac:dyDescent="0.25">
      <c r="A22800" s="1"/>
      <c r="B22800" s="2"/>
      <c r="BJ22800" s="3"/>
      <c r="BL22800" s="3"/>
      <c r="BN22800" s="3"/>
      <c r="BP22800" s="3"/>
    </row>
    <row r="22801" spans="1:68" x14ac:dyDescent="0.25">
      <c r="A22801" s="1"/>
      <c r="B22801" s="2"/>
      <c r="BJ22801" s="3"/>
      <c r="BL22801" s="3"/>
      <c r="BN22801" s="3"/>
      <c r="BP22801" s="3"/>
    </row>
    <row r="22802" spans="1:68" x14ac:dyDescent="0.25">
      <c r="A22802" s="1"/>
      <c r="B22802" s="2"/>
      <c r="BJ22802" s="3"/>
      <c r="BL22802" s="3"/>
      <c r="BN22802" s="3"/>
      <c r="BP22802" s="3"/>
    </row>
    <row r="22803" spans="1:68" x14ac:dyDescent="0.25">
      <c r="A22803" s="1"/>
      <c r="B22803" s="2"/>
      <c r="BJ22803" s="3"/>
      <c r="BL22803" s="3"/>
      <c r="BN22803" s="3"/>
      <c r="BP22803" s="3"/>
    </row>
    <row r="22804" spans="1:68" x14ac:dyDescent="0.25">
      <c r="A22804" s="1"/>
      <c r="B22804" s="2"/>
      <c r="BJ22804" s="3"/>
      <c r="BL22804" s="3"/>
      <c r="BN22804" s="3"/>
      <c r="BP22804" s="3"/>
    </row>
    <row r="22805" spans="1:68" x14ac:dyDescent="0.25">
      <c r="A22805" s="1"/>
      <c r="B22805" s="2"/>
      <c r="BJ22805" s="3"/>
      <c r="BL22805" s="3"/>
      <c r="BN22805" s="3"/>
      <c r="BP22805" s="3"/>
    </row>
    <row r="22806" spans="1:68" x14ac:dyDescent="0.25">
      <c r="A22806" s="1"/>
      <c r="B22806" s="2"/>
      <c r="BJ22806" s="3"/>
      <c r="BL22806" s="3"/>
      <c r="BN22806" s="3"/>
      <c r="BP22806" s="3"/>
    </row>
    <row r="22807" spans="1:68" x14ac:dyDescent="0.25">
      <c r="A22807" s="1"/>
      <c r="B22807" s="2"/>
      <c r="BJ22807" s="3"/>
      <c r="BL22807" s="3"/>
      <c r="BN22807" s="3"/>
      <c r="BP22807" s="3"/>
    </row>
    <row r="22808" spans="1:68" x14ac:dyDescent="0.25">
      <c r="A22808" s="1"/>
      <c r="B22808" s="2"/>
      <c r="BJ22808" s="3"/>
      <c r="BL22808" s="3"/>
      <c r="BN22808" s="3"/>
      <c r="BP22808" s="3"/>
    </row>
    <row r="22809" spans="1:68" x14ac:dyDescent="0.25">
      <c r="A22809" s="1"/>
      <c r="B22809" s="2"/>
      <c r="BJ22809" s="3"/>
      <c r="BL22809" s="3"/>
      <c r="BN22809" s="3"/>
      <c r="BP22809" s="3"/>
    </row>
    <row r="22810" spans="1:68" x14ac:dyDescent="0.25">
      <c r="A22810" s="1"/>
      <c r="B22810" s="2"/>
      <c r="BJ22810" s="3"/>
      <c r="BL22810" s="3"/>
      <c r="BN22810" s="3"/>
      <c r="BP22810" s="3"/>
    </row>
    <row r="22811" spans="1:68" x14ac:dyDescent="0.25">
      <c r="A22811" s="1"/>
      <c r="B22811" s="2"/>
      <c r="BJ22811" s="3"/>
      <c r="BL22811" s="3"/>
      <c r="BN22811" s="3"/>
      <c r="BP22811" s="3"/>
    </row>
    <row r="22812" spans="1:68" x14ac:dyDescent="0.25">
      <c r="A22812" s="1"/>
      <c r="B22812" s="2"/>
      <c r="BJ22812" s="3"/>
      <c r="BL22812" s="3"/>
      <c r="BN22812" s="3"/>
      <c r="BP22812" s="3"/>
    </row>
    <row r="22813" spans="1:68" x14ac:dyDescent="0.25">
      <c r="A22813" s="1"/>
      <c r="B22813" s="2"/>
      <c r="BJ22813" s="3"/>
      <c r="BL22813" s="3"/>
      <c r="BN22813" s="3"/>
      <c r="BP22813" s="3"/>
    </row>
    <row r="22814" spans="1:68" x14ac:dyDescent="0.25">
      <c r="A22814" s="1"/>
      <c r="B22814" s="2"/>
      <c r="BJ22814" s="3"/>
      <c r="BL22814" s="3"/>
      <c r="BN22814" s="3"/>
      <c r="BP22814" s="3"/>
    </row>
    <row r="22815" spans="1:68" x14ac:dyDescent="0.25">
      <c r="A22815" s="1"/>
      <c r="B22815" s="2"/>
      <c r="BJ22815" s="3"/>
      <c r="BL22815" s="3"/>
      <c r="BN22815" s="3"/>
      <c r="BP22815" s="3"/>
    </row>
    <row r="22816" spans="1:68" x14ac:dyDescent="0.25">
      <c r="A22816" s="1"/>
      <c r="B22816" s="2"/>
      <c r="BJ22816" s="3"/>
      <c r="BL22816" s="3"/>
      <c r="BN22816" s="3"/>
      <c r="BP22816" s="3"/>
    </row>
    <row r="22817" spans="1:68" x14ac:dyDescent="0.25">
      <c r="A22817" s="1"/>
      <c r="B22817" s="2"/>
      <c r="BJ22817" s="3"/>
      <c r="BL22817" s="3"/>
      <c r="BN22817" s="3"/>
      <c r="BP22817" s="3"/>
    </row>
    <row r="22818" spans="1:68" x14ac:dyDescent="0.25">
      <c r="A22818" s="1"/>
      <c r="B22818" s="2"/>
      <c r="BJ22818" s="3"/>
      <c r="BL22818" s="3"/>
      <c r="BN22818" s="3"/>
      <c r="BP22818" s="3"/>
    </row>
    <row r="22819" spans="1:68" x14ac:dyDescent="0.25">
      <c r="A22819" s="1"/>
      <c r="B22819" s="2"/>
      <c r="BJ22819" s="3"/>
      <c r="BL22819" s="3"/>
      <c r="BN22819" s="3"/>
      <c r="BP22819" s="3"/>
    </row>
    <row r="22820" spans="1:68" x14ac:dyDescent="0.25">
      <c r="A22820" s="1"/>
      <c r="B22820" s="2"/>
      <c r="BJ22820" s="3"/>
      <c r="BL22820" s="3"/>
      <c r="BN22820" s="3"/>
      <c r="BP22820" s="3"/>
    </row>
    <row r="22821" spans="1:68" x14ac:dyDescent="0.25">
      <c r="A22821" s="1"/>
      <c r="B22821" s="2"/>
      <c r="BJ22821" s="3"/>
      <c r="BL22821" s="3"/>
      <c r="BN22821" s="3"/>
      <c r="BP22821" s="3"/>
    </row>
    <row r="22822" spans="1:68" x14ac:dyDescent="0.25">
      <c r="A22822" s="1"/>
      <c r="B22822" s="2"/>
      <c r="BJ22822" s="3"/>
      <c r="BL22822" s="3"/>
      <c r="BN22822" s="3"/>
      <c r="BP22822" s="3"/>
    </row>
    <row r="22823" spans="1:68" x14ac:dyDescent="0.25">
      <c r="A22823" s="1"/>
      <c r="B22823" s="2"/>
      <c r="BJ22823" s="3"/>
      <c r="BL22823" s="3"/>
      <c r="BN22823" s="3"/>
      <c r="BP22823" s="3"/>
    </row>
    <row r="22824" spans="1:68" x14ac:dyDescent="0.25">
      <c r="A22824" s="1"/>
      <c r="B22824" s="2"/>
      <c r="BJ22824" s="3"/>
      <c r="BL22824" s="3"/>
      <c r="BN22824" s="3"/>
      <c r="BP22824" s="3"/>
    </row>
    <row r="22825" spans="1:68" x14ac:dyDescent="0.25">
      <c r="A22825" s="1"/>
      <c r="B22825" s="2"/>
      <c r="BJ22825" s="3"/>
      <c r="BL22825" s="3"/>
      <c r="BN22825" s="3"/>
      <c r="BP22825" s="3"/>
    </row>
    <row r="22826" spans="1:68" x14ac:dyDescent="0.25">
      <c r="A22826" s="1"/>
      <c r="B22826" s="2"/>
      <c r="BJ22826" s="3"/>
      <c r="BL22826" s="3"/>
      <c r="BN22826" s="3"/>
      <c r="BP22826" s="3"/>
    </row>
    <row r="22827" spans="1:68" x14ac:dyDescent="0.25">
      <c r="A22827" s="1"/>
      <c r="B22827" s="2"/>
      <c r="BJ22827" s="3"/>
      <c r="BL22827" s="3"/>
      <c r="BN22827" s="3"/>
      <c r="BP22827" s="3"/>
    </row>
    <row r="22828" spans="1:68" x14ac:dyDescent="0.25">
      <c r="A22828" s="1"/>
      <c r="B22828" s="2"/>
      <c r="BJ22828" s="3"/>
      <c r="BL22828" s="3"/>
      <c r="BN22828" s="3"/>
      <c r="BP22828" s="3"/>
    </row>
    <row r="22829" spans="1:68" x14ac:dyDescent="0.25">
      <c r="A22829" s="1"/>
      <c r="B22829" s="2"/>
      <c r="BJ22829" s="3"/>
      <c r="BL22829" s="3"/>
      <c r="BN22829" s="3"/>
      <c r="BP22829" s="3"/>
    </row>
    <row r="22830" spans="1:68" x14ac:dyDescent="0.25">
      <c r="A22830" s="1"/>
      <c r="B22830" s="2"/>
      <c r="BJ22830" s="3"/>
      <c r="BL22830" s="3"/>
      <c r="BN22830" s="3"/>
      <c r="BP22830" s="3"/>
    </row>
    <row r="22831" spans="1:68" x14ac:dyDescent="0.25">
      <c r="A22831" s="1"/>
      <c r="B22831" s="2"/>
      <c r="BJ22831" s="3"/>
      <c r="BL22831" s="3"/>
      <c r="BN22831" s="3"/>
      <c r="BP22831" s="3"/>
    </row>
    <row r="22832" spans="1:68" x14ac:dyDescent="0.25">
      <c r="A22832" s="1"/>
      <c r="B22832" s="2"/>
      <c r="BJ22832" s="3"/>
      <c r="BL22832" s="3"/>
      <c r="BN22832" s="3"/>
      <c r="BP22832" s="3"/>
    </row>
    <row r="22833" spans="1:68" x14ac:dyDescent="0.25">
      <c r="A22833" s="1"/>
      <c r="B22833" s="2"/>
      <c r="BJ22833" s="3"/>
      <c r="BL22833" s="3"/>
      <c r="BN22833" s="3"/>
      <c r="BP22833" s="3"/>
    </row>
    <row r="22834" spans="1:68" x14ac:dyDescent="0.25">
      <c r="A22834" s="1"/>
      <c r="B22834" s="2"/>
      <c r="BJ22834" s="3"/>
      <c r="BL22834" s="3"/>
      <c r="BN22834" s="3"/>
      <c r="BP22834" s="3"/>
    </row>
    <row r="22835" spans="1:68" x14ac:dyDescent="0.25">
      <c r="A22835" s="1"/>
      <c r="B22835" s="2"/>
      <c r="BJ22835" s="3"/>
      <c r="BL22835" s="3"/>
      <c r="BN22835" s="3"/>
      <c r="BP22835" s="3"/>
    </row>
    <row r="22836" spans="1:68" x14ac:dyDescent="0.25">
      <c r="A22836" s="1"/>
      <c r="B22836" s="2"/>
      <c r="BJ22836" s="3"/>
      <c r="BL22836" s="3"/>
      <c r="BN22836" s="3"/>
      <c r="BP22836" s="3"/>
    </row>
    <row r="22837" spans="1:68" x14ac:dyDescent="0.25">
      <c r="A22837" s="1"/>
      <c r="B22837" s="2"/>
      <c r="BJ22837" s="3"/>
      <c r="BL22837" s="3"/>
      <c r="BN22837" s="3"/>
      <c r="BP22837" s="3"/>
    </row>
    <row r="22838" spans="1:68" x14ac:dyDescent="0.25">
      <c r="A22838" s="1"/>
      <c r="B22838" s="2"/>
      <c r="BJ22838" s="3"/>
      <c r="BL22838" s="3"/>
      <c r="BN22838" s="3"/>
      <c r="BP22838" s="3"/>
    </row>
    <row r="22839" spans="1:68" x14ac:dyDescent="0.25">
      <c r="A22839" s="1"/>
      <c r="B22839" s="2"/>
      <c r="BJ22839" s="3"/>
      <c r="BL22839" s="3"/>
      <c r="BN22839" s="3"/>
      <c r="BP22839" s="3"/>
    </row>
    <row r="22840" spans="1:68" x14ac:dyDescent="0.25">
      <c r="A22840" s="1"/>
      <c r="B22840" s="2"/>
      <c r="BJ22840" s="3"/>
      <c r="BL22840" s="3"/>
      <c r="BN22840" s="3"/>
      <c r="BP22840" s="3"/>
    </row>
    <row r="22841" spans="1:68" x14ac:dyDescent="0.25">
      <c r="A22841" s="1"/>
      <c r="B22841" s="2"/>
      <c r="BJ22841" s="3"/>
      <c r="BL22841" s="3"/>
      <c r="BN22841" s="3"/>
      <c r="BP22841" s="3"/>
    </row>
    <row r="22842" spans="1:68" x14ac:dyDescent="0.25">
      <c r="A22842" s="1"/>
      <c r="B22842" s="2"/>
      <c r="BJ22842" s="3"/>
      <c r="BL22842" s="3"/>
      <c r="BN22842" s="3"/>
      <c r="BP22842" s="3"/>
    </row>
    <row r="22843" spans="1:68" x14ac:dyDescent="0.25">
      <c r="A22843" s="1"/>
      <c r="B22843" s="2"/>
      <c r="BJ22843" s="3"/>
      <c r="BL22843" s="3"/>
      <c r="BN22843" s="3"/>
      <c r="BP22843" s="3"/>
    </row>
    <row r="22844" spans="1:68" x14ac:dyDescent="0.25">
      <c r="A22844" s="1"/>
      <c r="B22844" s="2"/>
      <c r="BJ22844" s="3"/>
      <c r="BL22844" s="3"/>
      <c r="BN22844" s="3"/>
      <c r="BP22844" s="3"/>
    </row>
    <row r="22845" spans="1:68" x14ac:dyDescent="0.25">
      <c r="A22845" s="1"/>
      <c r="B22845" s="2"/>
      <c r="BJ22845" s="3"/>
      <c r="BL22845" s="3"/>
      <c r="BN22845" s="3"/>
      <c r="BP22845" s="3"/>
    </row>
    <row r="22846" spans="1:68" x14ac:dyDescent="0.25">
      <c r="A22846" s="1"/>
      <c r="B22846" s="2"/>
      <c r="BJ22846" s="3"/>
      <c r="BL22846" s="3"/>
      <c r="BN22846" s="3"/>
      <c r="BP22846" s="3"/>
    </row>
    <row r="22847" spans="1:68" x14ac:dyDescent="0.25">
      <c r="A22847" s="1"/>
      <c r="B22847" s="2"/>
      <c r="BJ22847" s="3"/>
      <c r="BL22847" s="3"/>
      <c r="BN22847" s="3"/>
      <c r="BP22847" s="3"/>
    </row>
    <row r="22848" spans="1:68" x14ac:dyDescent="0.25">
      <c r="A22848" s="1"/>
      <c r="B22848" s="2"/>
      <c r="BJ22848" s="3"/>
      <c r="BL22848" s="3"/>
      <c r="BN22848" s="3"/>
      <c r="BP22848" s="3"/>
    </row>
    <row r="22849" spans="1:68" x14ac:dyDescent="0.25">
      <c r="A22849" s="1"/>
      <c r="B22849" s="2"/>
      <c r="BJ22849" s="3"/>
      <c r="BL22849" s="3"/>
      <c r="BN22849" s="3"/>
      <c r="BP22849" s="3"/>
    </row>
    <row r="22850" spans="1:68" x14ac:dyDescent="0.25">
      <c r="A22850" s="1"/>
      <c r="B22850" s="2"/>
      <c r="BJ22850" s="3"/>
      <c r="BL22850" s="3"/>
      <c r="BN22850" s="3"/>
      <c r="BP22850" s="3"/>
    </row>
    <row r="22851" spans="1:68" x14ac:dyDescent="0.25">
      <c r="A22851" s="1"/>
      <c r="B22851" s="2"/>
      <c r="BJ22851" s="3"/>
      <c r="BL22851" s="3"/>
      <c r="BN22851" s="3"/>
      <c r="BP22851" s="3"/>
    </row>
    <row r="22852" spans="1:68" x14ac:dyDescent="0.25">
      <c r="A22852" s="1"/>
      <c r="B22852" s="2"/>
      <c r="BJ22852" s="3"/>
      <c r="BL22852" s="3"/>
      <c r="BN22852" s="3"/>
      <c r="BP22852" s="3"/>
    </row>
    <row r="22853" spans="1:68" x14ac:dyDescent="0.25">
      <c r="A22853" s="1"/>
      <c r="B22853" s="2"/>
      <c r="BJ22853" s="3"/>
      <c r="BL22853" s="3"/>
      <c r="BN22853" s="3"/>
      <c r="BP22853" s="3"/>
    </row>
    <row r="22854" spans="1:68" x14ac:dyDescent="0.25">
      <c r="A22854" s="1"/>
      <c r="B22854" s="2"/>
      <c r="BJ22854" s="3"/>
      <c r="BL22854" s="3"/>
      <c r="BN22854" s="3"/>
      <c r="BP22854" s="3"/>
    </row>
    <row r="22855" spans="1:68" x14ac:dyDescent="0.25">
      <c r="A22855" s="1"/>
      <c r="B22855" s="2"/>
      <c r="BJ22855" s="3"/>
      <c r="BL22855" s="3"/>
      <c r="BN22855" s="3"/>
      <c r="BP22855" s="3"/>
    </row>
    <row r="22856" spans="1:68" x14ac:dyDescent="0.25">
      <c r="A22856" s="1"/>
      <c r="B22856" s="2"/>
      <c r="BJ22856" s="3"/>
      <c r="BL22856" s="3"/>
      <c r="BN22856" s="3"/>
      <c r="BP22856" s="3"/>
    </row>
    <row r="22857" spans="1:68" x14ac:dyDescent="0.25">
      <c r="A22857" s="1"/>
      <c r="B22857" s="2"/>
      <c r="BJ22857" s="3"/>
      <c r="BL22857" s="3"/>
      <c r="BN22857" s="3"/>
      <c r="BP22857" s="3"/>
    </row>
    <row r="22858" spans="1:68" x14ac:dyDescent="0.25">
      <c r="A22858" s="1"/>
      <c r="B22858" s="2"/>
      <c r="BJ22858" s="3"/>
      <c r="BL22858" s="3"/>
      <c r="BN22858" s="3"/>
      <c r="BP22858" s="3"/>
    </row>
    <row r="22859" spans="1:68" x14ac:dyDescent="0.25">
      <c r="A22859" s="1"/>
      <c r="B22859" s="2"/>
      <c r="BJ22859" s="3"/>
      <c r="BL22859" s="3"/>
      <c r="BN22859" s="3"/>
      <c r="BP22859" s="3"/>
    </row>
    <row r="22860" spans="1:68" x14ac:dyDescent="0.25">
      <c r="A22860" s="1"/>
      <c r="B22860" s="2"/>
      <c r="BJ22860" s="3"/>
      <c r="BL22860" s="3"/>
      <c r="BN22860" s="3"/>
      <c r="BP22860" s="3"/>
    </row>
    <row r="22861" spans="1:68" x14ac:dyDescent="0.25">
      <c r="A22861" s="1"/>
      <c r="B22861" s="2"/>
      <c r="BJ22861" s="3"/>
      <c r="BL22861" s="3"/>
      <c r="BN22861" s="3"/>
      <c r="BP22861" s="3"/>
    </row>
    <row r="22862" spans="1:68" x14ac:dyDescent="0.25">
      <c r="A22862" s="1"/>
      <c r="B22862" s="2"/>
      <c r="BJ22862" s="3"/>
      <c r="BL22862" s="3"/>
      <c r="BN22862" s="3"/>
      <c r="BP22862" s="3"/>
    </row>
    <row r="22863" spans="1:68" x14ac:dyDescent="0.25">
      <c r="A22863" s="1"/>
      <c r="B22863" s="2"/>
      <c r="BJ22863" s="3"/>
      <c r="BL22863" s="3"/>
      <c r="BN22863" s="3"/>
      <c r="BP22863" s="3"/>
    </row>
    <row r="22864" spans="1:68" x14ac:dyDescent="0.25">
      <c r="A22864" s="1"/>
      <c r="B22864" s="2"/>
      <c r="BJ22864" s="3"/>
      <c r="BL22864" s="3"/>
      <c r="BN22864" s="3"/>
      <c r="BP22864" s="3"/>
    </row>
    <row r="22865" spans="1:68" x14ac:dyDescent="0.25">
      <c r="A22865" s="1"/>
      <c r="B22865" s="2"/>
      <c r="BJ22865" s="3"/>
      <c r="BL22865" s="3"/>
      <c r="BN22865" s="3"/>
      <c r="BP22865" s="3"/>
    </row>
    <row r="22866" spans="1:68" x14ac:dyDescent="0.25">
      <c r="A22866" s="1"/>
      <c r="B22866" s="2"/>
      <c r="BJ22866" s="3"/>
      <c r="BL22866" s="3"/>
      <c r="BN22866" s="3"/>
      <c r="BP22866" s="3"/>
    </row>
    <row r="22867" spans="1:68" x14ac:dyDescent="0.25">
      <c r="A22867" s="1"/>
      <c r="B22867" s="2"/>
      <c r="BJ22867" s="3"/>
      <c r="BL22867" s="3"/>
      <c r="BN22867" s="3"/>
      <c r="BP22867" s="3"/>
    </row>
    <row r="22868" spans="1:68" x14ac:dyDescent="0.25">
      <c r="A22868" s="1"/>
      <c r="B22868" s="2"/>
      <c r="BJ22868" s="3"/>
      <c r="BL22868" s="3"/>
      <c r="BN22868" s="3"/>
      <c r="BP22868" s="3"/>
    </row>
    <row r="22869" spans="1:68" x14ac:dyDescent="0.25">
      <c r="A22869" s="1"/>
      <c r="B22869" s="2"/>
      <c r="BJ22869" s="3"/>
      <c r="BL22869" s="3"/>
      <c r="BN22869" s="3"/>
      <c r="BP22869" s="3"/>
    </row>
    <row r="22870" spans="1:68" x14ac:dyDescent="0.25">
      <c r="A22870" s="1"/>
      <c r="B22870" s="2"/>
      <c r="BJ22870" s="3"/>
      <c r="BL22870" s="3"/>
      <c r="BN22870" s="3"/>
      <c r="BP22870" s="3"/>
    </row>
    <row r="22871" spans="1:68" x14ac:dyDescent="0.25">
      <c r="A22871" s="1"/>
      <c r="B22871" s="2"/>
      <c r="BJ22871" s="3"/>
      <c r="BL22871" s="3"/>
      <c r="BN22871" s="3"/>
      <c r="BP22871" s="3"/>
    </row>
    <row r="22872" spans="1:68" x14ac:dyDescent="0.25">
      <c r="A22872" s="1"/>
      <c r="B22872" s="2"/>
      <c r="BJ22872" s="3"/>
      <c r="BL22872" s="3"/>
      <c r="BN22872" s="3"/>
      <c r="BP22872" s="3"/>
    </row>
    <row r="22873" spans="1:68" x14ac:dyDescent="0.25">
      <c r="A22873" s="1"/>
      <c r="B22873" s="2"/>
      <c r="BJ22873" s="3"/>
      <c r="BL22873" s="3"/>
      <c r="BN22873" s="3"/>
      <c r="BP22873" s="3"/>
    </row>
    <row r="22874" spans="1:68" x14ac:dyDescent="0.25">
      <c r="A22874" s="1"/>
      <c r="B22874" s="2"/>
      <c r="BJ22874" s="3"/>
      <c r="BL22874" s="3"/>
      <c r="BN22874" s="3"/>
      <c r="BP22874" s="3"/>
    </row>
    <row r="22875" spans="1:68" x14ac:dyDescent="0.25">
      <c r="A22875" s="1"/>
      <c r="B22875" s="2"/>
      <c r="BJ22875" s="3"/>
      <c r="BL22875" s="3"/>
      <c r="BN22875" s="3"/>
      <c r="BP22875" s="3"/>
    </row>
    <row r="22876" spans="1:68" x14ac:dyDescent="0.25">
      <c r="A22876" s="1"/>
      <c r="B22876" s="2"/>
      <c r="BJ22876" s="3"/>
      <c r="BL22876" s="3"/>
      <c r="BN22876" s="3"/>
      <c r="BP22876" s="3"/>
    </row>
    <row r="22877" spans="1:68" x14ac:dyDescent="0.25">
      <c r="A22877" s="1"/>
      <c r="B22877" s="2"/>
      <c r="BJ22877" s="3"/>
      <c r="BL22877" s="3"/>
      <c r="BN22877" s="3"/>
      <c r="BP22877" s="3"/>
    </row>
    <row r="22878" spans="1:68" x14ac:dyDescent="0.25">
      <c r="A22878" s="1"/>
      <c r="B22878" s="2"/>
      <c r="BJ22878" s="3"/>
      <c r="BL22878" s="3"/>
      <c r="BN22878" s="3"/>
      <c r="BP22878" s="3"/>
    </row>
    <row r="22879" spans="1:68" x14ac:dyDescent="0.25">
      <c r="A22879" s="1"/>
      <c r="B22879" s="2"/>
      <c r="BJ22879" s="3"/>
      <c r="BL22879" s="3"/>
      <c r="BN22879" s="3"/>
      <c r="BP22879" s="3"/>
    </row>
    <row r="22880" spans="1:68" x14ac:dyDescent="0.25">
      <c r="A22880" s="1"/>
      <c r="B22880" s="2"/>
      <c r="BJ22880" s="3"/>
      <c r="BL22880" s="3"/>
      <c r="BN22880" s="3"/>
      <c r="BP22880" s="3"/>
    </row>
    <row r="22881" spans="1:68" x14ac:dyDescent="0.25">
      <c r="A22881" s="1"/>
      <c r="B22881" s="2"/>
      <c r="BJ22881" s="3"/>
      <c r="BL22881" s="3"/>
      <c r="BN22881" s="3"/>
      <c r="BP22881" s="3"/>
    </row>
    <row r="22882" spans="1:68" x14ac:dyDescent="0.25">
      <c r="A22882" s="1"/>
      <c r="B22882" s="2"/>
      <c r="BJ22882" s="3"/>
      <c r="BL22882" s="3"/>
      <c r="BN22882" s="3"/>
      <c r="BP22882" s="3"/>
    </row>
    <row r="22883" spans="1:68" x14ac:dyDescent="0.25">
      <c r="A22883" s="1"/>
      <c r="B22883" s="2"/>
      <c r="BJ22883" s="3"/>
      <c r="BL22883" s="3"/>
      <c r="BN22883" s="3"/>
      <c r="BP22883" s="3"/>
    </row>
    <row r="22884" spans="1:68" x14ac:dyDescent="0.25">
      <c r="A22884" s="1"/>
      <c r="B22884" s="2"/>
      <c r="BJ22884" s="3"/>
      <c r="BL22884" s="3"/>
      <c r="BN22884" s="3"/>
      <c r="BP22884" s="3"/>
    </row>
    <row r="22885" spans="1:68" x14ac:dyDescent="0.25">
      <c r="A22885" s="1"/>
      <c r="B22885" s="2"/>
      <c r="BJ22885" s="3"/>
      <c r="BL22885" s="3"/>
      <c r="BN22885" s="3"/>
      <c r="BP22885" s="3"/>
    </row>
    <row r="22886" spans="1:68" x14ac:dyDescent="0.25">
      <c r="A22886" s="1"/>
      <c r="B22886" s="2"/>
      <c r="BJ22886" s="3"/>
      <c r="BL22886" s="3"/>
      <c r="BN22886" s="3"/>
      <c r="BP22886" s="3"/>
    </row>
    <row r="22887" spans="1:68" x14ac:dyDescent="0.25">
      <c r="A22887" s="1"/>
      <c r="B22887" s="2"/>
      <c r="BJ22887" s="3"/>
      <c r="BL22887" s="3"/>
      <c r="BN22887" s="3"/>
      <c r="BP22887" s="3"/>
    </row>
    <row r="22888" spans="1:68" x14ac:dyDescent="0.25">
      <c r="A22888" s="1"/>
      <c r="B22888" s="2"/>
      <c r="BJ22888" s="3"/>
      <c r="BL22888" s="3"/>
      <c r="BN22888" s="3"/>
      <c r="BP22888" s="3"/>
    </row>
    <row r="22889" spans="1:68" x14ac:dyDescent="0.25">
      <c r="A22889" s="1"/>
      <c r="B22889" s="2"/>
      <c r="BJ22889" s="3"/>
      <c r="BL22889" s="3"/>
      <c r="BN22889" s="3"/>
      <c r="BP22889" s="3"/>
    </row>
    <row r="22890" spans="1:68" x14ac:dyDescent="0.25">
      <c r="A22890" s="1"/>
      <c r="B22890" s="2"/>
      <c r="BJ22890" s="3"/>
      <c r="BL22890" s="3"/>
      <c r="BN22890" s="3"/>
      <c r="BP22890" s="3"/>
    </row>
    <row r="22891" spans="1:68" x14ac:dyDescent="0.25">
      <c r="A22891" s="1"/>
      <c r="B22891" s="2"/>
      <c r="BJ22891" s="3"/>
      <c r="BL22891" s="3"/>
      <c r="BN22891" s="3"/>
      <c r="BP22891" s="3"/>
    </row>
    <row r="22892" spans="1:68" x14ac:dyDescent="0.25">
      <c r="A22892" s="1"/>
      <c r="B22892" s="2"/>
      <c r="BJ22892" s="3"/>
      <c r="BL22892" s="3"/>
      <c r="BN22892" s="3"/>
      <c r="BP22892" s="3"/>
    </row>
    <row r="22893" spans="1:68" x14ac:dyDescent="0.25">
      <c r="A22893" s="1"/>
      <c r="B22893" s="2"/>
      <c r="BJ22893" s="3"/>
      <c r="BL22893" s="3"/>
      <c r="BN22893" s="3"/>
      <c r="BP22893" s="3"/>
    </row>
    <row r="22894" spans="1:68" x14ac:dyDescent="0.25">
      <c r="A22894" s="1"/>
      <c r="B22894" s="2"/>
      <c r="BJ22894" s="3"/>
      <c r="BL22894" s="3"/>
      <c r="BN22894" s="3"/>
      <c r="BP22894" s="3"/>
    </row>
    <row r="22895" spans="1:68" x14ac:dyDescent="0.25">
      <c r="A22895" s="1"/>
      <c r="B22895" s="2"/>
      <c r="BJ22895" s="3"/>
      <c r="BL22895" s="3"/>
      <c r="BN22895" s="3"/>
      <c r="BP22895" s="3"/>
    </row>
    <row r="22896" spans="1:68" x14ac:dyDescent="0.25">
      <c r="A22896" s="1"/>
      <c r="B22896" s="2"/>
      <c r="BJ22896" s="3"/>
      <c r="BL22896" s="3"/>
      <c r="BN22896" s="3"/>
      <c r="BP22896" s="3"/>
    </row>
    <row r="22897" spans="1:68" x14ac:dyDescent="0.25">
      <c r="A22897" s="1"/>
      <c r="B22897" s="2"/>
      <c r="BJ22897" s="3"/>
      <c r="BL22897" s="3"/>
      <c r="BN22897" s="3"/>
      <c r="BP22897" s="3"/>
    </row>
    <row r="22898" spans="1:68" x14ac:dyDescent="0.25">
      <c r="A22898" s="1"/>
      <c r="B22898" s="2"/>
      <c r="BJ22898" s="3"/>
      <c r="BL22898" s="3"/>
      <c r="BN22898" s="3"/>
      <c r="BP22898" s="3"/>
    </row>
    <row r="22899" spans="1:68" x14ac:dyDescent="0.25">
      <c r="A22899" s="1"/>
      <c r="B22899" s="2"/>
      <c r="BJ22899" s="3"/>
      <c r="BL22899" s="3"/>
      <c r="BN22899" s="3"/>
      <c r="BP22899" s="3"/>
    </row>
    <row r="22900" spans="1:68" x14ac:dyDescent="0.25">
      <c r="A22900" s="1"/>
      <c r="B22900" s="2"/>
      <c r="BJ22900" s="3"/>
      <c r="BL22900" s="3"/>
      <c r="BN22900" s="3"/>
      <c r="BP22900" s="3"/>
    </row>
    <row r="22901" spans="1:68" x14ac:dyDescent="0.25">
      <c r="A22901" s="1"/>
      <c r="B22901" s="2"/>
      <c r="BJ22901" s="3"/>
      <c r="BL22901" s="3"/>
      <c r="BN22901" s="3"/>
      <c r="BP22901" s="3"/>
    </row>
    <row r="22902" spans="1:68" x14ac:dyDescent="0.25">
      <c r="A22902" s="1"/>
      <c r="B22902" s="2"/>
      <c r="BJ22902" s="3"/>
      <c r="BL22902" s="3"/>
      <c r="BN22902" s="3"/>
      <c r="BP22902" s="3"/>
    </row>
    <row r="22903" spans="1:68" x14ac:dyDescent="0.25">
      <c r="A22903" s="1"/>
      <c r="B22903" s="2"/>
      <c r="BJ22903" s="3"/>
      <c r="BL22903" s="3"/>
      <c r="BN22903" s="3"/>
      <c r="BP22903" s="3"/>
    </row>
    <row r="22904" spans="1:68" x14ac:dyDescent="0.25">
      <c r="A22904" s="1"/>
      <c r="B22904" s="2"/>
      <c r="BJ22904" s="3"/>
      <c r="BL22904" s="3"/>
      <c r="BN22904" s="3"/>
      <c r="BP22904" s="3"/>
    </row>
    <row r="22905" spans="1:68" x14ac:dyDescent="0.25">
      <c r="A22905" s="1"/>
      <c r="B22905" s="2"/>
      <c r="BJ22905" s="3"/>
      <c r="BL22905" s="3"/>
      <c r="BN22905" s="3"/>
      <c r="BP22905" s="3"/>
    </row>
    <row r="22906" spans="1:68" x14ac:dyDescent="0.25">
      <c r="A22906" s="1"/>
      <c r="B22906" s="2"/>
      <c r="BJ22906" s="3"/>
      <c r="BL22906" s="3"/>
      <c r="BN22906" s="3"/>
      <c r="BP22906" s="3"/>
    </row>
    <row r="22907" spans="1:68" x14ac:dyDescent="0.25">
      <c r="A22907" s="1"/>
      <c r="B22907" s="2"/>
      <c r="BJ22907" s="3"/>
      <c r="BL22907" s="3"/>
      <c r="BN22907" s="3"/>
      <c r="BP22907" s="3"/>
    </row>
    <row r="22908" spans="1:68" x14ac:dyDescent="0.25">
      <c r="A22908" s="1"/>
      <c r="B22908" s="2"/>
      <c r="BJ22908" s="3"/>
      <c r="BL22908" s="3"/>
      <c r="BN22908" s="3"/>
      <c r="BP22908" s="3"/>
    </row>
    <row r="22909" spans="1:68" x14ac:dyDescent="0.25">
      <c r="A22909" s="1"/>
      <c r="B22909" s="2"/>
      <c r="BJ22909" s="3"/>
      <c r="BL22909" s="3"/>
      <c r="BN22909" s="3"/>
      <c r="BP22909" s="3"/>
    </row>
    <row r="22910" spans="1:68" x14ac:dyDescent="0.25">
      <c r="A22910" s="1"/>
      <c r="B22910" s="2"/>
      <c r="BJ22910" s="3"/>
      <c r="BL22910" s="3"/>
      <c r="BN22910" s="3"/>
      <c r="BP22910" s="3"/>
    </row>
    <row r="22911" spans="1:68" x14ac:dyDescent="0.25">
      <c r="A22911" s="1"/>
      <c r="B22911" s="2"/>
      <c r="BJ22911" s="3"/>
      <c r="BL22911" s="3"/>
      <c r="BN22911" s="3"/>
      <c r="BP22911" s="3"/>
    </row>
    <row r="22912" spans="1:68" x14ac:dyDescent="0.25">
      <c r="A22912" s="1"/>
      <c r="B22912" s="2"/>
      <c r="BJ22912" s="3"/>
      <c r="BL22912" s="3"/>
      <c r="BN22912" s="3"/>
      <c r="BP22912" s="3"/>
    </row>
    <row r="22913" spans="1:68" x14ac:dyDescent="0.25">
      <c r="A22913" s="1"/>
      <c r="B22913" s="2"/>
      <c r="BJ22913" s="3"/>
      <c r="BL22913" s="3"/>
      <c r="BN22913" s="3"/>
      <c r="BP22913" s="3"/>
    </row>
    <row r="22914" spans="1:68" x14ac:dyDescent="0.25">
      <c r="A22914" s="1"/>
      <c r="B22914" s="2"/>
      <c r="BJ22914" s="3"/>
      <c r="BL22914" s="3"/>
      <c r="BN22914" s="3"/>
      <c r="BP22914" s="3"/>
    </row>
    <row r="22915" spans="1:68" x14ac:dyDescent="0.25">
      <c r="A22915" s="1"/>
      <c r="B22915" s="2"/>
      <c r="BJ22915" s="3"/>
      <c r="BL22915" s="3"/>
      <c r="BN22915" s="3"/>
      <c r="BP22915" s="3"/>
    </row>
    <row r="22916" spans="1:68" x14ac:dyDescent="0.25">
      <c r="A22916" s="1"/>
      <c r="B22916" s="2"/>
      <c r="BJ22916" s="3"/>
      <c r="BL22916" s="3"/>
      <c r="BN22916" s="3"/>
      <c r="BP22916" s="3"/>
    </row>
    <row r="22917" spans="1:68" x14ac:dyDescent="0.25">
      <c r="A22917" s="1"/>
      <c r="B22917" s="2"/>
      <c r="BJ22917" s="3"/>
      <c r="BL22917" s="3"/>
      <c r="BN22917" s="3"/>
      <c r="BP22917" s="3"/>
    </row>
    <row r="22918" spans="1:68" x14ac:dyDescent="0.25">
      <c r="A22918" s="1"/>
      <c r="B22918" s="2"/>
      <c r="BJ22918" s="3"/>
      <c r="BL22918" s="3"/>
      <c r="BN22918" s="3"/>
      <c r="BP22918" s="3"/>
    </row>
    <row r="22919" spans="1:68" x14ac:dyDescent="0.25">
      <c r="A22919" s="1"/>
      <c r="B22919" s="2"/>
      <c r="BJ22919" s="3"/>
      <c r="BL22919" s="3"/>
      <c r="BN22919" s="3"/>
      <c r="BP22919" s="3"/>
    </row>
    <row r="22920" spans="1:68" x14ac:dyDescent="0.25">
      <c r="A22920" s="1"/>
      <c r="B22920" s="2"/>
      <c r="BJ22920" s="3"/>
      <c r="BL22920" s="3"/>
      <c r="BN22920" s="3"/>
      <c r="BP22920" s="3"/>
    </row>
    <row r="22921" spans="1:68" x14ac:dyDescent="0.25">
      <c r="A22921" s="1"/>
      <c r="B22921" s="2"/>
      <c r="BJ22921" s="3"/>
      <c r="BL22921" s="3"/>
      <c r="BN22921" s="3"/>
      <c r="BP22921" s="3"/>
    </row>
    <row r="22922" spans="1:68" x14ac:dyDescent="0.25">
      <c r="A22922" s="1"/>
      <c r="B22922" s="2"/>
      <c r="BJ22922" s="3"/>
      <c r="BL22922" s="3"/>
      <c r="BN22922" s="3"/>
      <c r="BP22922" s="3"/>
    </row>
    <row r="22923" spans="1:68" x14ac:dyDescent="0.25">
      <c r="A22923" s="1"/>
      <c r="B22923" s="2"/>
      <c r="BJ22923" s="3"/>
      <c r="BL22923" s="3"/>
      <c r="BN22923" s="3"/>
      <c r="BP22923" s="3"/>
    </row>
    <row r="22924" spans="1:68" x14ac:dyDescent="0.25">
      <c r="A22924" s="1"/>
      <c r="B22924" s="2"/>
      <c r="BJ22924" s="3"/>
      <c r="BL22924" s="3"/>
      <c r="BN22924" s="3"/>
      <c r="BP22924" s="3"/>
    </row>
    <row r="22925" spans="1:68" x14ac:dyDescent="0.25">
      <c r="A22925" s="1"/>
      <c r="B22925" s="2"/>
      <c r="BJ22925" s="3"/>
      <c r="BL22925" s="3"/>
      <c r="BN22925" s="3"/>
      <c r="BP22925" s="3"/>
    </row>
    <row r="22926" spans="1:68" x14ac:dyDescent="0.25">
      <c r="A22926" s="1"/>
      <c r="B22926" s="2"/>
      <c r="BJ22926" s="3"/>
      <c r="BL22926" s="3"/>
      <c r="BN22926" s="3"/>
      <c r="BP22926" s="3"/>
    </row>
    <row r="22927" spans="1:68" x14ac:dyDescent="0.25">
      <c r="A22927" s="1"/>
      <c r="B22927" s="2"/>
      <c r="BJ22927" s="3"/>
      <c r="BL22927" s="3"/>
      <c r="BN22927" s="3"/>
      <c r="BP22927" s="3"/>
    </row>
    <row r="22928" spans="1:68" x14ac:dyDescent="0.25">
      <c r="A22928" s="1"/>
      <c r="B22928" s="2"/>
      <c r="BJ22928" s="3"/>
      <c r="BL22928" s="3"/>
      <c r="BN22928" s="3"/>
      <c r="BP22928" s="3"/>
    </row>
    <row r="22929" spans="1:68" x14ac:dyDescent="0.25">
      <c r="A22929" s="1"/>
      <c r="B22929" s="2"/>
      <c r="BJ22929" s="3"/>
      <c r="BL22929" s="3"/>
      <c r="BN22929" s="3"/>
      <c r="BP22929" s="3"/>
    </row>
    <row r="22930" spans="1:68" x14ac:dyDescent="0.25">
      <c r="A22930" s="1"/>
      <c r="B22930" s="2"/>
      <c r="BJ22930" s="3"/>
      <c r="BL22930" s="3"/>
      <c r="BN22930" s="3"/>
      <c r="BP22930" s="3"/>
    </row>
    <row r="22931" spans="1:68" x14ac:dyDescent="0.25">
      <c r="A22931" s="1"/>
      <c r="B22931" s="2"/>
      <c r="BJ22931" s="3"/>
      <c r="BL22931" s="3"/>
      <c r="BN22931" s="3"/>
      <c r="BP22931" s="3"/>
    </row>
    <row r="22932" spans="1:68" x14ac:dyDescent="0.25">
      <c r="A22932" s="1"/>
      <c r="B22932" s="2"/>
      <c r="BJ22932" s="3"/>
      <c r="BL22932" s="3"/>
      <c r="BN22932" s="3"/>
      <c r="BP22932" s="3"/>
    </row>
    <row r="22933" spans="1:68" x14ac:dyDescent="0.25">
      <c r="A22933" s="1"/>
      <c r="B22933" s="2"/>
      <c r="BJ22933" s="3"/>
      <c r="BL22933" s="3"/>
      <c r="BN22933" s="3"/>
      <c r="BP22933" s="3"/>
    </row>
    <row r="22934" spans="1:68" x14ac:dyDescent="0.25">
      <c r="A22934" s="1"/>
      <c r="B22934" s="2"/>
      <c r="BJ22934" s="3"/>
      <c r="BL22934" s="3"/>
      <c r="BN22934" s="3"/>
      <c r="BP22934" s="3"/>
    </row>
    <row r="22935" spans="1:68" x14ac:dyDescent="0.25">
      <c r="A22935" s="1"/>
      <c r="B22935" s="2"/>
      <c r="BJ22935" s="3"/>
      <c r="BL22935" s="3"/>
      <c r="BN22935" s="3"/>
      <c r="BP22935" s="3"/>
    </row>
    <row r="22936" spans="1:68" x14ac:dyDescent="0.25">
      <c r="A22936" s="1"/>
      <c r="B22936" s="2"/>
      <c r="BJ22936" s="3"/>
      <c r="BL22936" s="3"/>
      <c r="BN22936" s="3"/>
      <c r="BP22936" s="3"/>
    </row>
    <row r="22937" spans="1:68" x14ac:dyDescent="0.25">
      <c r="A22937" s="1"/>
      <c r="B22937" s="2"/>
      <c r="BJ22937" s="3"/>
      <c r="BL22937" s="3"/>
      <c r="BN22937" s="3"/>
      <c r="BP22937" s="3"/>
    </row>
    <row r="22938" spans="1:68" x14ac:dyDescent="0.25">
      <c r="A22938" s="1"/>
      <c r="B22938" s="2"/>
      <c r="BJ22938" s="3"/>
      <c r="BL22938" s="3"/>
      <c r="BN22938" s="3"/>
      <c r="BP22938" s="3"/>
    </row>
    <row r="22939" spans="1:68" x14ac:dyDescent="0.25">
      <c r="A22939" s="1"/>
      <c r="B22939" s="2"/>
      <c r="BJ22939" s="3"/>
      <c r="BL22939" s="3"/>
      <c r="BN22939" s="3"/>
      <c r="BP22939" s="3"/>
    </row>
    <row r="22940" spans="1:68" x14ac:dyDescent="0.25">
      <c r="A22940" s="1"/>
      <c r="B22940" s="2"/>
      <c r="BJ22940" s="3"/>
      <c r="BL22940" s="3"/>
      <c r="BN22940" s="3"/>
      <c r="BP22940" s="3"/>
    </row>
    <row r="22941" spans="1:68" x14ac:dyDescent="0.25">
      <c r="A22941" s="1"/>
      <c r="B22941" s="2"/>
      <c r="BJ22941" s="3"/>
      <c r="BL22941" s="3"/>
      <c r="BN22941" s="3"/>
      <c r="BP22941" s="3"/>
    </row>
    <row r="22942" spans="1:68" x14ac:dyDescent="0.25">
      <c r="A22942" s="1"/>
      <c r="B22942" s="2"/>
      <c r="BJ22942" s="3"/>
      <c r="BL22942" s="3"/>
      <c r="BN22942" s="3"/>
      <c r="BP22942" s="3"/>
    </row>
    <row r="22943" spans="1:68" x14ac:dyDescent="0.25">
      <c r="A22943" s="1"/>
      <c r="B22943" s="2"/>
      <c r="BJ22943" s="3"/>
      <c r="BL22943" s="3"/>
      <c r="BN22943" s="3"/>
      <c r="BP22943" s="3"/>
    </row>
    <row r="22944" spans="1:68" x14ac:dyDescent="0.25">
      <c r="A22944" s="1"/>
      <c r="B22944" s="2"/>
      <c r="BJ22944" s="3"/>
      <c r="BL22944" s="3"/>
      <c r="BN22944" s="3"/>
      <c r="BP22944" s="3"/>
    </row>
    <row r="22945" spans="1:68" x14ac:dyDescent="0.25">
      <c r="A22945" s="1"/>
      <c r="B22945" s="2"/>
      <c r="BJ22945" s="3"/>
      <c r="BL22945" s="3"/>
      <c r="BN22945" s="3"/>
      <c r="BP22945" s="3"/>
    </row>
    <row r="22946" spans="1:68" x14ac:dyDescent="0.25">
      <c r="A22946" s="1"/>
      <c r="B22946" s="2"/>
      <c r="BJ22946" s="3"/>
      <c r="BL22946" s="3"/>
      <c r="BN22946" s="3"/>
      <c r="BP22946" s="3"/>
    </row>
    <row r="22947" spans="1:68" x14ac:dyDescent="0.25">
      <c r="A22947" s="1"/>
      <c r="B22947" s="2"/>
      <c r="BJ22947" s="3"/>
      <c r="BL22947" s="3"/>
      <c r="BN22947" s="3"/>
      <c r="BP22947" s="3"/>
    </row>
    <row r="22948" spans="1:68" x14ac:dyDescent="0.25">
      <c r="A22948" s="1"/>
      <c r="B22948" s="2"/>
      <c r="BJ22948" s="3"/>
      <c r="BL22948" s="3"/>
      <c r="BN22948" s="3"/>
      <c r="BP22948" s="3"/>
    </row>
    <row r="22949" spans="1:68" x14ac:dyDescent="0.25">
      <c r="A22949" s="1"/>
      <c r="B22949" s="2"/>
      <c r="BJ22949" s="3"/>
      <c r="BL22949" s="3"/>
      <c r="BN22949" s="3"/>
      <c r="BP22949" s="3"/>
    </row>
    <row r="22950" spans="1:68" x14ac:dyDescent="0.25">
      <c r="A22950" s="1"/>
      <c r="B22950" s="2"/>
      <c r="BJ22950" s="3"/>
      <c r="BL22950" s="3"/>
      <c r="BN22950" s="3"/>
      <c r="BP22950" s="3"/>
    </row>
    <row r="22951" spans="1:68" x14ac:dyDescent="0.25">
      <c r="A22951" s="1"/>
      <c r="B22951" s="2"/>
      <c r="BJ22951" s="3"/>
      <c r="BL22951" s="3"/>
      <c r="BN22951" s="3"/>
      <c r="BP22951" s="3"/>
    </row>
    <row r="22952" spans="1:68" x14ac:dyDescent="0.25">
      <c r="A22952" s="1"/>
      <c r="B22952" s="2"/>
      <c r="BJ22952" s="3"/>
      <c r="BL22952" s="3"/>
      <c r="BN22952" s="3"/>
      <c r="BP22952" s="3"/>
    </row>
    <row r="22953" spans="1:68" x14ac:dyDescent="0.25">
      <c r="A22953" s="1"/>
      <c r="B22953" s="2"/>
      <c r="BJ22953" s="3"/>
      <c r="BL22953" s="3"/>
      <c r="BN22953" s="3"/>
      <c r="BP22953" s="3"/>
    </row>
    <row r="22954" spans="1:68" x14ac:dyDescent="0.25">
      <c r="A22954" s="1"/>
      <c r="B22954" s="2"/>
      <c r="BJ22954" s="3"/>
      <c r="BL22954" s="3"/>
      <c r="BN22954" s="3"/>
      <c r="BP22954" s="3"/>
    </row>
    <row r="22955" spans="1:68" x14ac:dyDescent="0.25">
      <c r="A22955" s="1"/>
      <c r="B22955" s="2"/>
      <c r="BJ22955" s="3"/>
      <c r="BL22955" s="3"/>
      <c r="BN22955" s="3"/>
      <c r="BP22955" s="3"/>
    </row>
    <row r="22956" spans="1:68" x14ac:dyDescent="0.25">
      <c r="A22956" s="1"/>
      <c r="B22956" s="2"/>
      <c r="BJ22956" s="3"/>
      <c r="BL22956" s="3"/>
      <c r="BN22956" s="3"/>
      <c r="BP22956" s="3"/>
    </row>
    <row r="22957" spans="1:68" x14ac:dyDescent="0.25">
      <c r="A22957" s="1"/>
      <c r="B22957" s="2"/>
      <c r="BJ22957" s="3"/>
      <c r="BL22957" s="3"/>
      <c r="BN22957" s="3"/>
      <c r="BP22957" s="3"/>
    </row>
    <row r="22958" spans="1:68" x14ac:dyDescent="0.25">
      <c r="A22958" s="1"/>
      <c r="B22958" s="2"/>
      <c r="BJ22958" s="3"/>
      <c r="BL22958" s="3"/>
      <c r="BN22958" s="3"/>
      <c r="BP22958" s="3"/>
    </row>
    <row r="22959" spans="1:68" x14ac:dyDescent="0.25">
      <c r="A22959" s="1"/>
      <c r="B22959" s="2"/>
      <c r="BJ22959" s="3"/>
      <c r="BL22959" s="3"/>
      <c r="BN22959" s="3"/>
      <c r="BP22959" s="3"/>
    </row>
    <row r="22960" spans="1:68" x14ac:dyDescent="0.25">
      <c r="A22960" s="1"/>
      <c r="B22960" s="2"/>
      <c r="BJ22960" s="3"/>
      <c r="BL22960" s="3"/>
      <c r="BN22960" s="3"/>
      <c r="BP22960" s="3"/>
    </row>
    <row r="22961" spans="1:68" x14ac:dyDescent="0.25">
      <c r="A22961" s="1"/>
      <c r="B22961" s="2"/>
      <c r="BJ22961" s="3"/>
      <c r="BL22961" s="3"/>
      <c r="BN22961" s="3"/>
      <c r="BP22961" s="3"/>
    </row>
    <row r="22962" spans="1:68" x14ac:dyDescent="0.25">
      <c r="A22962" s="1"/>
      <c r="B22962" s="2"/>
      <c r="BJ22962" s="3"/>
      <c r="BL22962" s="3"/>
      <c r="BN22962" s="3"/>
      <c r="BP22962" s="3"/>
    </row>
    <row r="22963" spans="1:68" x14ac:dyDescent="0.25">
      <c r="A22963" s="1"/>
      <c r="B22963" s="2"/>
      <c r="BJ22963" s="3"/>
      <c r="BL22963" s="3"/>
      <c r="BN22963" s="3"/>
      <c r="BP22963" s="3"/>
    </row>
    <row r="22964" spans="1:68" x14ac:dyDescent="0.25">
      <c r="A22964" s="1"/>
      <c r="B22964" s="2"/>
      <c r="BJ22964" s="3"/>
      <c r="BL22964" s="3"/>
      <c r="BN22964" s="3"/>
      <c r="BP22964" s="3"/>
    </row>
    <row r="22965" spans="1:68" x14ac:dyDescent="0.25">
      <c r="A22965" s="1"/>
      <c r="B22965" s="2"/>
      <c r="BJ22965" s="3"/>
      <c r="BL22965" s="3"/>
      <c r="BN22965" s="3"/>
      <c r="BP22965" s="3"/>
    </row>
    <row r="22966" spans="1:68" x14ac:dyDescent="0.25">
      <c r="A22966" s="1"/>
      <c r="B22966" s="2"/>
      <c r="BJ22966" s="3"/>
      <c r="BL22966" s="3"/>
      <c r="BN22966" s="3"/>
      <c r="BP22966" s="3"/>
    </row>
    <row r="22967" spans="1:68" x14ac:dyDescent="0.25">
      <c r="A22967" s="1"/>
      <c r="B22967" s="2"/>
      <c r="BJ22967" s="3"/>
      <c r="BL22967" s="3"/>
      <c r="BN22967" s="3"/>
      <c r="BP22967" s="3"/>
    </row>
    <row r="22968" spans="1:68" x14ac:dyDescent="0.25">
      <c r="A22968" s="1"/>
      <c r="B22968" s="2"/>
      <c r="BJ22968" s="3"/>
      <c r="BL22968" s="3"/>
      <c r="BN22968" s="3"/>
      <c r="BP22968" s="3"/>
    </row>
    <row r="22969" spans="1:68" x14ac:dyDescent="0.25">
      <c r="A22969" s="1"/>
      <c r="B22969" s="2"/>
      <c r="BJ22969" s="3"/>
      <c r="BL22969" s="3"/>
      <c r="BN22969" s="3"/>
      <c r="BP22969" s="3"/>
    </row>
    <row r="22970" spans="1:68" x14ac:dyDescent="0.25">
      <c r="A22970" s="1"/>
      <c r="B22970" s="2"/>
      <c r="BJ22970" s="3"/>
      <c r="BL22970" s="3"/>
      <c r="BN22970" s="3"/>
      <c r="BP22970" s="3"/>
    </row>
    <row r="22971" spans="1:68" x14ac:dyDescent="0.25">
      <c r="A22971" s="1"/>
      <c r="B22971" s="2"/>
      <c r="BJ22971" s="3"/>
      <c r="BL22971" s="3"/>
      <c r="BN22971" s="3"/>
      <c r="BP22971" s="3"/>
    </row>
    <row r="22972" spans="1:68" x14ac:dyDescent="0.25">
      <c r="A22972" s="1"/>
      <c r="B22972" s="2"/>
      <c r="BJ22972" s="3"/>
      <c r="BL22972" s="3"/>
      <c r="BN22972" s="3"/>
      <c r="BP22972" s="3"/>
    </row>
    <row r="22973" spans="1:68" x14ac:dyDescent="0.25">
      <c r="A22973" s="1"/>
      <c r="B22973" s="2"/>
      <c r="BJ22973" s="3"/>
      <c r="BL22973" s="3"/>
      <c r="BN22973" s="3"/>
      <c r="BP22973" s="3"/>
    </row>
    <row r="22974" spans="1:68" x14ac:dyDescent="0.25">
      <c r="A22974" s="1"/>
      <c r="B22974" s="2"/>
      <c r="BJ22974" s="3"/>
      <c r="BL22974" s="3"/>
      <c r="BN22974" s="3"/>
      <c r="BP22974" s="3"/>
    </row>
    <row r="22975" spans="1:68" x14ac:dyDescent="0.25">
      <c r="A22975" s="1"/>
      <c r="B22975" s="2"/>
      <c r="BJ22975" s="3"/>
      <c r="BL22975" s="3"/>
      <c r="BN22975" s="3"/>
      <c r="BP22975" s="3"/>
    </row>
    <row r="22976" spans="1:68" x14ac:dyDescent="0.25">
      <c r="A22976" s="1"/>
      <c r="B22976" s="2"/>
      <c r="BJ22976" s="3"/>
      <c r="BL22976" s="3"/>
      <c r="BN22976" s="3"/>
      <c r="BP22976" s="3"/>
    </row>
    <row r="22977" spans="1:68" x14ac:dyDescent="0.25">
      <c r="A22977" s="1"/>
      <c r="B22977" s="2"/>
      <c r="BJ22977" s="3"/>
      <c r="BL22977" s="3"/>
      <c r="BN22977" s="3"/>
      <c r="BP22977" s="3"/>
    </row>
    <row r="22978" spans="1:68" x14ac:dyDescent="0.25">
      <c r="A22978" s="1"/>
      <c r="B22978" s="2"/>
      <c r="BJ22978" s="3"/>
      <c r="BL22978" s="3"/>
      <c r="BN22978" s="3"/>
      <c r="BP22978" s="3"/>
    </row>
    <row r="22979" spans="1:68" x14ac:dyDescent="0.25">
      <c r="A22979" s="1"/>
      <c r="B22979" s="2"/>
      <c r="BJ22979" s="3"/>
      <c r="BL22979" s="3"/>
      <c r="BN22979" s="3"/>
      <c r="BP22979" s="3"/>
    </row>
    <row r="22980" spans="1:68" x14ac:dyDescent="0.25">
      <c r="A22980" s="1"/>
      <c r="B22980" s="2"/>
      <c r="BJ22980" s="3"/>
      <c r="BL22980" s="3"/>
      <c r="BN22980" s="3"/>
      <c r="BP22980" s="3"/>
    </row>
    <row r="22981" spans="1:68" x14ac:dyDescent="0.25">
      <c r="A22981" s="1"/>
      <c r="B22981" s="2"/>
      <c r="BJ22981" s="3"/>
      <c r="BL22981" s="3"/>
      <c r="BN22981" s="3"/>
      <c r="BP22981" s="3"/>
    </row>
    <row r="22982" spans="1:68" x14ac:dyDescent="0.25">
      <c r="A22982" s="1"/>
      <c r="B22982" s="2"/>
      <c r="BJ22982" s="3"/>
      <c r="BL22982" s="3"/>
      <c r="BN22982" s="3"/>
      <c r="BP22982" s="3"/>
    </row>
    <row r="22983" spans="1:68" x14ac:dyDescent="0.25">
      <c r="A22983" s="1"/>
      <c r="B22983" s="2"/>
      <c r="BJ22983" s="3"/>
      <c r="BL22983" s="3"/>
      <c r="BN22983" s="3"/>
      <c r="BP22983" s="3"/>
    </row>
    <row r="22984" spans="1:68" x14ac:dyDescent="0.25">
      <c r="A22984" s="1"/>
      <c r="B22984" s="2"/>
      <c r="BJ22984" s="3"/>
      <c r="BL22984" s="3"/>
      <c r="BN22984" s="3"/>
      <c r="BP22984" s="3"/>
    </row>
    <row r="22985" spans="1:68" x14ac:dyDescent="0.25">
      <c r="A22985" s="1"/>
      <c r="B22985" s="2"/>
      <c r="BJ22985" s="3"/>
      <c r="BL22985" s="3"/>
      <c r="BN22985" s="3"/>
      <c r="BP22985" s="3"/>
    </row>
    <row r="22986" spans="1:68" x14ac:dyDescent="0.25">
      <c r="A22986" s="1"/>
      <c r="B22986" s="2"/>
      <c r="BJ22986" s="3"/>
      <c r="BL22986" s="3"/>
      <c r="BN22986" s="3"/>
      <c r="BP22986" s="3"/>
    </row>
    <row r="22987" spans="1:68" x14ac:dyDescent="0.25">
      <c r="A22987" s="1"/>
      <c r="B22987" s="2"/>
      <c r="BJ22987" s="3"/>
      <c r="BL22987" s="3"/>
      <c r="BN22987" s="3"/>
      <c r="BP22987" s="3"/>
    </row>
    <row r="22988" spans="1:68" x14ac:dyDescent="0.25">
      <c r="A22988" s="1"/>
      <c r="B22988" s="2"/>
      <c r="BJ22988" s="3"/>
      <c r="BL22988" s="3"/>
      <c r="BN22988" s="3"/>
      <c r="BP22988" s="3"/>
    </row>
    <row r="22989" spans="1:68" x14ac:dyDescent="0.25">
      <c r="A22989" s="1"/>
      <c r="B22989" s="2"/>
      <c r="BJ22989" s="3"/>
      <c r="BL22989" s="3"/>
      <c r="BN22989" s="3"/>
      <c r="BP22989" s="3"/>
    </row>
    <row r="22990" spans="1:68" x14ac:dyDescent="0.25">
      <c r="A22990" s="1"/>
      <c r="B22990" s="2"/>
      <c r="BJ22990" s="3"/>
      <c r="BL22990" s="3"/>
      <c r="BN22990" s="3"/>
      <c r="BP22990" s="3"/>
    </row>
    <row r="22991" spans="1:68" x14ac:dyDescent="0.25">
      <c r="A22991" s="1"/>
      <c r="B22991" s="2"/>
      <c r="BJ22991" s="3"/>
      <c r="BL22991" s="3"/>
      <c r="BN22991" s="3"/>
      <c r="BP22991" s="3"/>
    </row>
    <row r="22992" spans="1:68" x14ac:dyDescent="0.25">
      <c r="A22992" s="1"/>
      <c r="B22992" s="2"/>
      <c r="BJ22992" s="3"/>
      <c r="BL22992" s="3"/>
      <c r="BN22992" s="3"/>
      <c r="BP22992" s="3"/>
    </row>
    <row r="22993" spans="1:68" x14ac:dyDescent="0.25">
      <c r="A22993" s="1"/>
      <c r="B22993" s="2"/>
      <c r="BJ22993" s="3"/>
      <c r="BL22993" s="3"/>
      <c r="BN22993" s="3"/>
      <c r="BP22993" s="3"/>
    </row>
    <row r="22994" spans="1:68" x14ac:dyDescent="0.25">
      <c r="A22994" s="1"/>
      <c r="B22994" s="2"/>
      <c r="BJ22994" s="3"/>
      <c r="BL22994" s="3"/>
      <c r="BN22994" s="3"/>
      <c r="BP22994" s="3"/>
    </row>
    <row r="22995" spans="1:68" x14ac:dyDescent="0.25">
      <c r="A22995" s="1"/>
      <c r="B22995" s="2"/>
      <c r="BJ22995" s="3"/>
      <c r="BL22995" s="3"/>
      <c r="BN22995" s="3"/>
      <c r="BP22995" s="3"/>
    </row>
    <row r="22996" spans="1:68" x14ac:dyDescent="0.25">
      <c r="A22996" s="1"/>
      <c r="B22996" s="2"/>
      <c r="BJ22996" s="3"/>
      <c r="BL22996" s="3"/>
      <c r="BN22996" s="3"/>
      <c r="BP22996" s="3"/>
    </row>
    <row r="22997" spans="1:68" x14ac:dyDescent="0.25">
      <c r="A22997" s="1"/>
      <c r="B22997" s="2"/>
      <c r="BJ22997" s="3"/>
      <c r="BL22997" s="3"/>
      <c r="BN22997" s="3"/>
      <c r="BP22997" s="3"/>
    </row>
    <row r="22998" spans="1:68" x14ac:dyDescent="0.25">
      <c r="A22998" s="1"/>
      <c r="B22998" s="2"/>
      <c r="BJ22998" s="3"/>
      <c r="BL22998" s="3"/>
      <c r="BN22998" s="3"/>
      <c r="BP22998" s="3"/>
    </row>
    <row r="22999" spans="1:68" x14ac:dyDescent="0.25">
      <c r="A22999" s="1"/>
      <c r="B22999" s="2"/>
      <c r="BJ22999" s="3"/>
      <c r="BL22999" s="3"/>
      <c r="BN22999" s="3"/>
      <c r="BP22999" s="3"/>
    </row>
    <row r="23000" spans="1:68" x14ac:dyDescent="0.25">
      <c r="A23000" s="1"/>
      <c r="B23000" s="2"/>
      <c r="BJ23000" s="3"/>
      <c r="BL23000" s="3"/>
      <c r="BN23000" s="3"/>
      <c r="BP23000" s="3"/>
    </row>
    <row r="23001" spans="1:68" x14ac:dyDescent="0.25">
      <c r="A23001" s="1"/>
      <c r="B23001" s="2"/>
      <c r="BJ23001" s="3"/>
      <c r="BL23001" s="3"/>
      <c r="BN23001" s="3"/>
      <c r="BP23001" s="3"/>
    </row>
    <row r="23002" spans="1:68" x14ac:dyDescent="0.25">
      <c r="A23002" s="1"/>
      <c r="B23002" s="2"/>
      <c r="BJ23002" s="3"/>
      <c r="BL23002" s="3"/>
      <c r="BN23002" s="3"/>
      <c r="BP23002" s="3"/>
    </row>
    <row r="23003" spans="1:68" x14ac:dyDescent="0.25">
      <c r="A23003" s="1"/>
      <c r="B23003" s="2"/>
      <c r="BJ23003" s="3"/>
      <c r="BL23003" s="3"/>
      <c r="BN23003" s="3"/>
      <c r="BP23003" s="3"/>
    </row>
    <row r="23004" spans="1:68" x14ac:dyDescent="0.25">
      <c r="A23004" s="1"/>
      <c r="B23004" s="2"/>
      <c r="BJ23004" s="3"/>
      <c r="BL23004" s="3"/>
      <c r="BN23004" s="3"/>
      <c r="BP23004" s="3"/>
    </row>
    <row r="23005" spans="1:68" x14ac:dyDescent="0.25">
      <c r="A23005" s="1"/>
      <c r="B23005" s="2"/>
      <c r="BJ23005" s="3"/>
      <c r="BL23005" s="3"/>
      <c r="BN23005" s="3"/>
      <c r="BP23005" s="3"/>
    </row>
    <row r="23006" spans="1:68" x14ac:dyDescent="0.25">
      <c r="A23006" s="1"/>
      <c r="B23006" s="2"/>
      <c r="BJ23006" s="3"/>
      <c r="BL23006" s="3"/>
      <c r="BN23006" s="3"/>
      <c r="BP23006" s="3"/>
    </row>
    <row r="23007" spans="1:68" x14ac:dyDescent="0.25">
      <c r="A23007" s="1"/>
      <c r="B23007" s="2"/>
      <c r="BJ23007" s="3"/>
      <c r="BL23007" s="3"/>
      <c r="BN23007" s="3"/>
      <c r="BP23007" s="3"/>
    </row>
    <row r="23008" spans="1:68" x14ac:dyDescent="0.25">
      <c r="A23008" s="1"/>
      <c r="B23008" s="2"/>
      <c r="BJ23008" s="3"/>
      <c r="BL23008" s="3"/>
      <c r="BN23008" s="3"/>
      <c r="BP23008" s="3"/>
    </row>
    <row r="23009" spans="1:68" x14ac:dyDescent="0.25">
      <c r="A23009" s="1"/>
      <c r="B23009" s="2"/>
      <c r="BJ23009" s="3"/>
      <c r="BL23009" s="3"/>
      <c r="BN23009" s="3"/>
      <c r="BP23009" s="3"/>
    </row>
    <row r="23010" spans="1:68" x14ac:dyDescent="0.25">
      <c r="A23010" s="1"/>
      <c r="B23010" s="2"/>
      <c r="BJ23010" s="3"/>
      <c r="BL23010" s="3"/>
      <c r="BN23010" s="3"/>
      <c r="BP23010" s="3"/>
    </row>
    <row r="23011" spans="1:68" x14ac:dyDescent="0.25">
      <c r="A23011" s="1"/>
      <c r="B23011" s="2"/>
      <c r="BJ23011" s="3"/>
      <c r="BL23011" s="3"/>
      <c r="BN23011" s="3"/>
      <c r="BP23011" s="3"/>
    </row>
    <row r="23012" spans="1:68" x14ac:dyDescent="0.25">
      <c r="A23012" s="1"/>
      <c r="B23012" s="2"/>
      <c r="BJ23012" s="3"/>
      <c r="BL23012" s="3"/>
      <c r="BN23012" s="3"/>
      <c r="BP23012" s="3"/>
    </row>
    <row r="23013" spans="1:68" x14ac:dyDescent="0.25">
      <c r="A23013" s="1"/>
      <c r="B23013" s="2"/>
      <c r="BJ23013" s="3"/>
      <c r="BL23013" s="3"/>
      <c r="BN23013" s="3"/>
      <c r="BP23013" s="3"/>
    </row>
    <row r="23014" spans="1:68" x14ac:dyDescent="0.25">
      <c r="A23014" s="1"/>
      <c r="B23014" s="2"/>
      <c r="BJ23014" s="3"/>
      <c r="BL23014" s="3"/>
      <c r="BN23014" s="3"/>
      <c r="BP23014" s="3"/>
    </row>
    <row r="23015" spans="1:68" x14ac:dyDescent="0.25">
      <c r="A23015" s="1"/>
      <c r="B23015" s="2"/>
      <c r="BJ23015" s="3"/>
      <c r="BL23015" s="3"/>
      <c r="BN23015" s="3"/>
      <c r="BP23015" s="3"/>
    </row>
    <row r="23016" spans="1:68" x14ac:dyDescent="0.25">
      <c r="A23016" s="1"/>
      <c r="B23016" s="2"/>
      <c r="BJ23016" s="3"/>
      <c r="BL23016" s="3"/>
      <c r="BN23016" s="3"/>
      <c r="BP23016" s="3"/>
    </row>
    <row r="23017" spans="1:68" x14ac:dyDescent="0.25">
      <c r="A23017" s="1"/>
      <c r="B23017" s="2"/>
      <c r="BJ23017" s="3"/>
      <c r="BL23017" s="3"/>
      <c r="BN23017" s="3"/>
      <c r="BP23017" s="3"/>
    </row>
    <row r="23018" spans="1:68" x14ac:dyDescent="0.25">
      <c r="A23018" s="1"/>
      <c r="B23018" s="2"/>
      <c r="BJ23018" s="3"/>
      <c r="BL23018" s="3"/>
      <c r="BN23018" s="3"/>
      <c r="BP23018" s="3"/>
    </row>
    <row r="23019" spans="1:68" x14ac:dyDescent="0.25">
      <c r="A23019" s="1"/>
      <c r="B23019" s="2"/>
      <c r="BJ23019" s="3"/>
      <c r="BL23019" s="3"/>
      <c r="BN23019" s="3"/>
      <c r="BP23019" s="3"/>
    </row>
    <row r="23020" spans="1:68" x14ac:dyDescent="0.25">
      <c r="A23020" s="1"/>
      <c r="B23020" s="2"/>
      <c r="BJ23020" s="3"/>
      <c r="BL23020" s="3"/>
      <c r="BN23020" s="3"/>
      <c r="BP23020" s="3"/>
    </row>
    <row r="23021" spans="1:68" x14ac:dyDescent="0.25">
      <c r="A23021" s="1"/>
      <c r="B23021" s="2"/>
      <c r="BJ23021" s="3"/>
      <c r="BL23021" s="3"/>
      <c r="BN23021" s="3"/>
      <c r="BP23021" s="3"/>
    </row>
    <row r="23022" spans="1:68" x14ac:dyDescent="0.25">
      <c r="A23022" s="1"/>
      <c r="B23022" s="2"/>
      <c r="BJ23022" s="3"/>
      <c r="BL23022" s="3"/>
      <c r="BN23022" s="3"/>
      <c r="BP23022" s="3"/>
    </row>
    <row r="23023" spans="1:68" x14ac:dyDescent="0.25">
      <c r="A23023" s="1"/>
      <c r="B23023" s="2"/>
      <c r="BJ23023" s="3"/>
      <c r="BL23023" s="3"/>
      <c r="BN23023" s="3"/>
      <c r="BP23023" s="3"/>
    </row>
    <row r="23024" spans="1:68" x14ac:dyDescent="0.25">
      <c r="A23024" s="1"/>
      <c r="B23024" s="2"/>
      <c r="BJ23024" s="3"/>
      <c r="BL23024" s="3"/>
      <c r="BN23024" s="3"/>
      <c r="BP23024" s="3"/>
    </row>
    <row r="23025" spans="1:68" x14ac:dyDescent="0.25">
      <c r="A23025" s="1"/>
      <c r="B23025" s="2"/>
      <c r="BJ23025" s="3"/>
      <c r="BL23025" s="3"/>
      <c r="BN23025" s="3"/>
      <c r="BP23025" s="3"/>
    </row>
    <row r="23026" spans="1:68" x14ac:dyDescent="0.25">
      <c r="A23026" s="1"/>
      <c r="B23026" s="2"/>
      <c r="BJ23026" s="3"/>
      <c r="BL23026" s="3"/>
      <c r="BN23026" s="3"/>
      <c r="BP23026" s="3"/>
    </row>
    <row r="23027" spans="1:68" x14ac:dyDescent="0.25">
      <c r="A23027" s="1"/>
      <c r="B23027" s="2"/>
      <c r="BJ23027" s="3"/>
      <c r="BL23027" s="3"/>
      <c r="BN23027" s="3"/>
      <c r="BP23027" s="3"/>
    </row>
    <row r="23028" spans="1:68" x14ac:dyDescent="0.25">
      <c r="A23028" s="1"/>
      <c r="B23028" s="2"/>
      <c r="BJ23028" s="3"/>
      <c r="BL23028" s="3"/>
      <c r="BN23028" s="3"/>
      <c r="BP23028" s="3"/>
    </row>
    <row r="23029" spans="1:68" x14ac:dyDescent="0.25">
      <c r="A23029" s="1"/>
      <c r="B23029" s="2"/>
      <c r="BJ23029" s="3"/>
      <c r="BL23029" s="3"/>
      <c r="BN23029" s="3"/>
      <c r="BP23029" s="3"/>
    </row>
    <row r="23030" spans="1:68" x14ac:dyDescent="0.25">
      <c r="A23030" s="1"/>
      <c r="B23030" s="2"/>
      <c r="BJ23030" s="3"/>
      <c r="BL23030" s="3"/>
      <c r="BN23030" s="3"/>
      <c r="BP23030" s="3"/>
    </row>
    <row r="23031" spans="1:68" x14ac:dyDescent="0.25">
      <c r="A23031" s="1"/>
      <c r="B23031" s="2"/>
      <c r="BJ23031" s="3"/>
      <c r="BL23031" s="3"/>
      <c r="BN23031" s="3"/>
      <c r="BP23031" s="3"/>
    </row>
    <row r="23032" spans="1:68" x14ac:dyDescent="0.25">
      <c r="A23032" s="1"/>
      <c r="B23032" s="2"/>
      <c r="BJ23032" s="3"/>
      <c r="BL23032" s="3"/>
      <c r="BN23032" s="3"/>
      <c r="BP23032" s="3"/>
    </row>
    <row r="23033" spans="1:68" x14ac:dyDescent="0.25">
      <c r="A23033" s="1"/>
      <c r="B23033" s="2"/>
      <c r="BJ23033" s="3"/>
      <c r="BL23033" s="3"/>
      <c r="BN23033" s="3"/>
      <c r="BP23033" s="3"/>
    </row>
    <row r="23034" spans="1:68" x14ac:dyDescent="0.25">
      <c r="A23034" s="1"/>
      <c r="B23034" s="2"/>
      <c r="BJ23034" s="3"/>
      <c r="BL23034" s="3"/>
      <c r="BN23034" s="3"/>
      <c r="BP23034" s="3"/>
    </row>
    <row r="23035" spans="1:68" x14ac:dyDescent="0.25">
      <c r="A23035" s="1"/>
      <c r="B23035" s="2"/>
      <c r="BJ23035" s="3"/>
      <c r="BL23035" s="3"/>
      <c r="BN23035" s="3"/>
      <c r="BP23035" s="3"/>
    </row>
    <row r="23036" spans="1:68" x14ac:dyDescent="0.25">
      <c r="A23036" s="1"/>
      <c r="B23036" s="2"/>
      <c r="BJ23036" s="3"/>
      <c r="BL23036" s="3"/>
      <c r="BN23036" s="3"/>
      <c r="BP23036" s="3"/>
    </row>
    <row r="23037" spans="1:68" x14ac:dyDescent="0.25">
      <c r="A23037" s="1"/>
      <c r="B23037" s="2"/>
      <c r="BJ23037" s="3"/>
      <c r="BL23037" s="3"/>
      <c r="BN23037" s="3"/>
      <c r="BP23037" s="3"/>
    </row>
    <row r="23038" spans="1:68" x14ac:dyDescent="0.25">
      <c r="A23038" s="1"/>
      <c r="B23038" s="2"/>
      <c r="BJ23038" s="3"/>
      <c r="BL23038" s="3"/>
      <c r="BN23038" s="3"/>
      <c r="BP23038" s="3"/>
    </row>
    <row r="23039" spans="1:68" x14ac:dyDescent="0.25">
      <c r="A23039" s="1"/>
      <c r="B23039" s="2"/>
      <c r="BJ23039" s="3"/>
      <c r="BL23039" s="3"/>
      <c r="BN23039" s="3"/>
      <c r="BP23039" s="3"/>
    </row>
    <row r="23040" spans="1:68" x14ac:dyDescent="0.25">
      <c r="A23040" s="1"/>
      <c r="B23040" s="2"/>
      <c r="BJ23040" s="3"/>
      <c r="BL23040" s="3"/>
      <c r="BN23040" s="3"/>
      <c r="BP23040" s="3"/>
    </row>
    <row r="23041" spans="1:68" x14ac:dyDescent="0.25">
      <c r="A23041" s="1"/>
      <c r="B23041" s="2"/>
      <c r="BJ23041" s="3"/>
      <c r="BL23041" s="3"/>
      <c r="BN23041" s="3"/>
      <c r="BP23041" s="3"/>
    </row>
    <row r="23042" spans="1:68" x14ac:dyDescent="0.25">
      <c r="A23042" s="1"/>
      <c r="B23042" s="2"/>
      <c r="BJ23042" s="3"/>
      <c r="BL23042" s="3"/>
      <c r="BN23042" s="3"/>
      <c r="BP23042" s="3"/>
    </row>
    <row r="23043" spans="1:68" x14ac:dyDescent="0.25">
      <c r="A23043" s="1"/>
      <c r="B23043" s="2"/>
      <c r="BJ23043" s="3"/>
      <c r="BL23043" s="3"/>
      <c r="BN23043" s="3"/>
      <c r="BP23043" s="3"/>
    </row>
    <row r="23044" spans="1:68" x14ac:dyDescent="0.25">
      <c r="A23044" s="1"/>
      <c r="B23044" s="2"/>
      <c r="BJ23044" s="3"/>
      <c r="BL23044" s="3"/>
      <c r="BN23044" s="3"/>
      <c r="BP23044" s="3"/>
    </row>
    <row r="23045" spans="1:68" x14ac:dyDescent="0.25">
      <c r="A23045" s="1"/>
      <c r="B23045" s="2"/>
      <c r="BJ23045" s="3"/>
      <c r="BL23045" s="3"/>
      <c r="BN23045" s="3"/>
      <c r="BP23045" s="3"/>
    </row>
    <row r="23046" spans="1:68" x14ac:dyDescent="0.25">
      <c r="A23046" s="1"/>
      <c r="B23046" s="2"/>
      <c r="BJ23046" s="3"/>
      <c r="BL23046" s="3"/>
      <c r="BN23046" s="3"/>
      <c r="BP23046" s="3"/>
    </row>
    <row r="23047" spans="1:68" x14ac:dyDescent="0.25">
      <c r="A23047" s="1"/>
      <c r="B23047" s="2"/>
      <c r="BJ23047" s="3"/>
      <c r="BL23047" s="3"/>
      <c r="BN23047" s="3"/>
      <c r="BP23047" s="3"/>
    </row>
    <row r="23048" spans="1:68" x14ac:dyDescent="0.25">
      <c r="A23048" s="1"/>
      <c r="B23048" s="2"/>
      <c r="BJ23048" s="3"/>
      <c r="BL23048" s="3"/>
      <c r="BN23048" s="3"/>
      <c r="BP23048" s="3"/>
    </row>
    <row r="23049" spans="1:68" x14ac:dyDescent="0.25">
      <c r="A23049" s="1"/>
      <c r="B23049" s="2"/>
      <c r="BJ23049" s="3"/>
      <c r="BL23049" s="3"/>
      <c r="BN23049" s="3"/>
      <c r="BP23049" s="3"/>
    </row>
    <row r="23050" spans="1:68" x14ac:dyDescent="0.25">
      <c r="A23050" s="1"/>
      <c r="B23050" s="2"/>
      <c r="BJ23050" s="3"/>
      <c r="BL23050" s="3"/>
      <c r="BN23050" s="3"/>
      <c r="BP23050" s="3"/>
    </row>
    <row r="23051" spans="1:68" x14ac:dyDescent="0.25">
      <c r="A23051" s="1"/>
      <c r="B23051" s="2"/>
      <c r="BJ23051" s="3"/>
      <c r="BL23051" s="3"/>
      <c r="BN23051" s="3"/>
      <c r="BP23051" s="3"/>
    </row>
    <row r="23052" spans="1:68" x14ac:dyDescent="0.25">
      <c r="A23052" s="1"/>
      <c r="B23052" s="2"/>
      <c r="BJ23052" s="3"/>
      <c r="BL23052" s="3"/>
      <c r="BN23052" s="3"/>
      <c r="BP23052" s="3"/>
    </row>
    <row r="23053" spans="1:68" x14ac:dyDescent="0.25">
      <c r="A23053" s="1"/>
      <c r="B23053" s="2"/>
      <c r="BJ23053" s="3"/>
      <c r="BL23053" s="3"/>
      <c r="BN23053" s="3"/>
      <c r="BP23053" s="3"/>
    </row>
    <row r="23054" spans="1:68" x14ac:dyDescent="0.25">
      <c r="A23054" s="1"/>
      <c r="B23054" s="2"/>
      <c r="BJ23054" s="3"/>
      <c r="BL23054" s="3"/>
      <c r="BN23054" s="3"/>
      <c r="BP23054" s="3"/>
    </row>
    <row r="23055" spans="1:68" x14ac:dyDescent="0.25">
      <c r="A23055" s="1"/>
      <c r="B23055" s="2"/>
      <c r="BJ23055" s="3"/>
      <c r="BL23055" s="3"/>
      <c r="BN23055" s="3"/>
      <c r="BP23055" s="3"/>
    </row>
    <row r="23056" spans="1:68" x14ac:dyDescent="0.25">
      <c r="A23056" s="1"/>
      <c r="B23056" s="2"/>
      <c r="BJ23056" s="3"/>
      <c r="BL23056" s="3"/>
      <c r="BN23056" s="3"/>
      <c r="BP23056" s="3"/>
    </row>
    <row r="23057" spans="1:68" x14ac:dyDescent="0.25">
      <c r="A23057" s="1"/>
      <c r="B23057" s="2"/>
      <c r="BJ23057" s="3"/>
      <c r="BL23057" s="3"/>
      <c r="BN23057" s="3"/>
      <c r="BP23057" s="3"/>
    </row>
    <row r="23058" spans="1:68" x14ac:dyDescent="0.25">
      <c r="A23058" s="1"/>
      <c r="B23058" s="2"/>
      <c r="BJ23058" s="3"/>
      <c r="BL23058" s="3"/>
      <c r="BN23058" s="3"/>
      <c r="BP23058" s="3"/>
    </row>
    <row r="23059" spans="1:68" x14ac:dyDescent="0.25">
      <c r="A23059" s="1"/>
      <c r="B23059" s="2"/>
      <c r="BJ23059" s="3"/>
      <c r="BL23059" s="3"/>
      <c r="BN23059" s="3"/>
      <c r="BP23059" s="3"/>
    </row>
    <row r="23060" spans="1:68" x14ac:dyDescent="0.25">
      <c r="A23060" s="1"/>
      <c r="B23060" s="2"/>
      <c r="BJ23060" s="3"/>
      <c r="BL23060" s="3"/>
      <c r="BN23060" s="3"/>
      <c r="BP23060" s="3"/>
    </row>
    <row r="23061" spans="1:68" x14ac:dyDescent="0.25">
      <c r="A23061" s="1"/>
      <c r="B23061" s="2"/>
      <c r="BJ23061" s="3"/>
      <c r="BL23061" s="3"/>
      <c r="BN23061" s="3"/>
      <c r="BP23061" s="3"/>
    </row>
    <row r="23062" spans="1:68" x14ac:dyDescent="0.25">
      <c r="A23062" s="1"/>
      <c r="B23062" s="2"/>
      <c r="BJ23062" s="3"/>
      <c r="BL23062" s="3"/>
      <c r="BN23062" s="3"/>
      <c r="BP23062" s="3"/>
    </row>
    <row r="23063" spans="1:68" x14ac:dyDescent="0.25">
      <c r="A23063" s="1"/>
      <c r="B23063" s="2"/>
      <c r="BJ23063" s="3"/>
      <c r="BL23063" s="3"/>
      <c r="BN23063" s="3"/>
      <c r="BP23063" s="3"/>
    </row>
    <row r="23064" spans="1:68" x14ac:dyDescent="0.25">
      <c r="A23064" s="1"/>
      <c r="B23064" s="2"/>
      <c r="BJ23064" s="3"/>
      <c r="BL23064" s="3"/>
      <c r="BN23064" s="3"/>
      <c r="BP23064" s="3"/>
    </row>
    <row r="23065" spans="1:68" x14ac:dyDescent="0.25">
      <c r="A23065" s="1"/>
      <c r="B23065" s="2"/>
      <c r="BJ23065" s="3"/>
      <c r="BL23065" s="3"/>
      <c r="BN23065" s="3"/>
      <c r="BP23065" s="3"/>
    </row>
    <row r="23066" spans="1:68" x14ac:dyDescent="0.25">
      <c r="A23066" s="1"/>
      <c r="B23066" s="2"/>
      <c r="BJ23066" s="3"/>
      <c r="BL23066" s="3"/>
      <c r="BN23066" s="3"/>
      <c r="BP23066" s="3"/>
    </row>
    <row r="23067" spans="1:68" x14ac:dyDescent="0.25">
      <c r="A23067" s="1"/>
      <c r="B23067" s="2"/>
      <c r="BJ23067" s="3"/>
      <c r="BL23067" s="3"/>
      <c r="BN23067" s="3"/>
      <c r="BP23067" s="3"/>
    </row>
    <row r="23068" spans="1:68" x14ac:dyDescent="0.25">
      <c r="A23068" s="1"/>
      <c r="B23068" s="2"/>
      <c r="BJ23068" s="3"/>
      <c r="BL23068" s="3"/>
      <c r="BN23068" s="3"/>
      <c r="BP23068" s="3"/>
    </row>
    <row r="23069" spans="1:68" x14ac:dyDescent="0.25">
      <c r="A23069" s="1"/>
      <c r="B23069" s="2"/>
      <c r="BJ23069" s="3"/>
      <c r="BL23069" s="3"/>
      <c r="BN23069" s="3"/>
      <c r="BP23069" s="3"/>
    </row>
    <row r="23070" spans="1:68" x14ac:dyDescent="0.25">
      <c r="A23070" s="1"/>
      <c r="B23070" s="2"/>
      <c r="BJ23070" s="3"/>
      <c r="BL23070" s="3"/>
      <c r="BN23070" s="3"/>
      <c r="BP23070" s="3"/>
    </row>
    <row r="23071" spans="1:68" x14ac:dyDescent="0.25">
      <c r="A23071" s="1"/>
      <c r="B23071" s="2"/>
      <c r="BJ23071" s="3"/>
      <c r="BL23071" s="3"/>
      <c r="BN23071" s="3"/>
      <c r="BP23071" s="3"/>
    </row>
    <row r="23072" spans="1:68" x14ac:dyDescent="0.25">
      <c r="A23072" s="1"/>
      <c r="B23072" s="2"/>
      <c r="BJ23072" s="3"/>
      <c r="BL23072" s="3"/>
      <c r="BN23072" s="3"/>
      <c r="BP23072" s="3"/>
    </row>
    <row r="23073" spans="1:68" x14ac:dyDescent="0.25">
      <c r="A23073" s="1"/>
      <c r="B23073" s="2"/>
      <c r="BJ23073" s="3"/>
      <c r="BL23073" s="3"/>
      <c r="BN23073" s="3"/>
      <c r="BP23073" s="3"/>
    </row>
    <row r="23074" spans="1:68" x14ac:dyDescent="0.25">
      <c r="A23074" s="1"/>
      <c r="B23074" s="2"/>
      <c r="BJ23074" s="3"/>
      <c r="BL23074" s="3"/>
      <c r="BN23074" s="3"/>
      <c r="BP23074" s="3"/>
    </row>
    <row r="23075" spans="1:68" x14ac:dyDescent="0.25">
      <c r="A23075" s="1"/>
      <c r="B23075" s="2"/>
      <c r="BJ23075" s="3"/>
      <c r="BL23075" s="3"/>
      <c r="BN23075" s="3"/>
      <c r="BP23075" s="3"/>
    </row>
    <row r="23076" spans="1:68" x14ac:dyDescent="0.25">
      <c r="A23076" s="1"/>
      <c r="B23076" s="2"/>
      <c r="BJ23076" s="3"/>
      <c r="BL23076" s="3"/>
      <c r="BN23076" s="3"/>
      <c r="BP23076" s="3"/>
    </row>
    <row r="23077" spans="1:68" x14ac:dyDescent="0.25">
      <c r="A23077" s="1"/>
      <c r="B23077" s="2"/>
      <c r="BJ23077" s="3"/>
      <c r="BL23077" s="3"/>
      <c r="BN23077" s="3"/>
      <c r="BP23077" s="3"/>
    </row>
    <row r="23078" spans="1:68" x14ac:dyDescent="0.25">
      <c r="A23078" s="1"/>
      <c r="B23078" s="2"/>
      <c r="BJ23078" s="3"/>
      <c r="BL23078" s="3"/>
      <c r="BN23078" s="3"/>
      <c r="BP23078" s="3"/>
    </row>
    <row r="23079" spans="1:68" x14ac:dyDescent="0.25">
      <c r="A23079" s="1"/>
      <c r="B23079" s="2"/>
      <c r="BJ23079" s="3"/>
      <c r="BL23079" s="3"/>
      <c r="BN23079" s="3"/>
      <c r="BP23079" s="3"/>
    </row>
    <row r="23080" spans="1:68" x14ac:dyDescent="0.25">
      <c r="A23080" s="1"/>
      <c r="B23080" s="2"/>
      <c r="BJ23080" s="3"/>
      <c r="BL23080" s="3"/>
      <c r="BN23080" s="3"/>
      <c r="BP23080" s="3"/>
    </row>
    <row r="23081" spans="1:68" x14ac:dyDescent="0.25">
      <c r="A23081" s="1"/>
      <c r="B23081" s="2"/>
      <c r="BJ23081" s="3"/>
      <c r="BL23081" s="3"/>
      <c r="BN23081" s="3"/>
      <c r="BP23081" s="3"/>
    </row>
    <row r="23082" spans="1:68" x14ac:dyDescent="0.25">
      <c r="A23082" s="1"/>
      <c r="B23082" s="2"/>
      <c r="BJ23082" s="3"/>
      <c r="BL23082" s="3"/>
      <c r="BN23082" s="3"/>
      <c r="BP23082" s="3"/>
    </row>
    <row r="23083" spans="1:68" x14ac:dyDescent="0.25">
      <c r="A23083" s="1"/>
      <c r="B23083" s="2"/>
      <c r="BJ23083" s="3"/>
      <c r="BL23083" s="3"/>
      <c r="BN23083" s="3"/>
      <c r="BP23083" s="3"/>
    </row>
    <row r="23084" spans="1:68" x14ac:dyDescent="0.25">
      <c r="A23084" s="1"/>
      <c r="B23084" s="2"/>
      <c r="BJ23084" s="3"/>
      <c r="BL23084" s="3"/>
      <c r="BN23084" s="3"/>
      <c r="BP23084" s="3"/>
    </row>
    <row r="23085" spans="1:68" x14ac:dyDescent="0.25">
      <c r="A23085" s="1"/>
      <c r="B23085" s="2"/>
      <c r="BJ23085" s="3"/>
      <c r="BL23085" s="3"/>
      <c r="BN23085" s="3"/>
      <c r="BP23085" s="3"/>
    </row>
    <row r="23086" spans="1:68" x14ac:dyDescent="0.25">
      <c r="A23086" s="1"/>
      <c r="B23086" s="2"/>
      <c r="BJ23086" s="3"/>
      <c r="BL23086" s="3"/>
      <c r="BN23086" s="3"/>
      <c r="BP23086" s="3"/>
    </row>
    <row r="23087" spans="1:68" x14ac:dyDescent="0.25">
      <c r="A23087" s="1"/>
      <c r="B23087" s="2"/>
      <c r="BJ23087" s="3"/>
      <c r="BL23087" s="3"/>
      <c r="BN23087" s="3"/>
      <c r="BP23087" s="3"/>
    </row>
    <row r="23088" spans="1:68" x14ac:dyDescent="0.25">
      <c r="A23088" s="1"/>
      <c r="B23088" s="2"/>
      <c r="BJ23088" s="3"/>
      <c r="BL23088" s="3"/>
      <c r="BN23088" s="3"/>
      <c r="BP23088" s="3"/>
    </row>
    <row r="23089" spans="1:68" x14ac:dyDescent="0.25">
      <c r="A23089" s="1"/>
      <c r="B23089" s="2"/>
      <c r="BJ23089" s="3"/>
      <c r="BL23089" s="3"/>
      <c r="BN23089" s="3"/>
      <c r="BP23089" s="3"/>
    </row>
    <row r="23090" spans="1:68" x14ac:dyDescent="0.25">
      <c r="A23090" s="1"/>
      <c r="B23090" s="2"/>
      <c r="BJ23090" s="3"/>
      <c r="BL23090" s="3"/>
      <c r="BN23090" s="3"/>
      <c r="BP23090" s="3"/>
    </row>
    <row r="23091" spans="1:68" x14ac:dyDescent="0.25">
      <c r="A23091" s="1"/>
      <c r="B23091" s="2"/>
      <c r="BJ23091" s="3"/>
      <c r="BL23091" s="3"/>
      <c r="BN23091" s="3"/>
      <c r="BP23091" s="3"/>
    </row>
    <row r="23092" spans="1:68" x14ac:dyDescent="0.25">
      <c r="A23092" s="1"/>
      <c r="B23092" s="2"/>
      <c r="BJ23092" s="3"/>
      <c r="BL23092" s="3"/>
      <c r="BN23092" s="3"/>
      <c r="BP23092" s="3"/>
    </row>
    <row r="23093" spans="1:68" x14ac:dyDescent="0.25">
      <c r="A23093" s="1"/>
      <c r="B23093" s="2"/>
      <c r="BJ23093" s="3"/>
      <c r="BL23093" s="3"/>
      <c r="BN23093" s="3"/>
      <c r="BP23093" s="3"/>
    </row>
    <row r="23094" spans="1:68" x14ac:dyDescent="0.25">
      <c r="A23094" s="1"/>
      <c r="B23094" s="2"/>
      <c r="BJ23094" s="3"/>
      <c r="BL23094" s="3"/>
      <c r="BN23094" s="3"/>
      <c r="BP23094" s="3"/>
    </row>
    <row r="23095" spans="1:68" x14ac:dyDescent="0.25">
      <c r="A23095" s="1"/>
      <c r="B23095" s="2"/>
      <c r="BJ23095" s="3"/>
      <c r="BL23095" s="3"/>
      <c r="BN23095" s="3"/>
      <c r="BP23095" s="3"/>
    </row>
    <row r="23096" spans="1:68" x14ac:dyDescent="0.25">
      <c r="A23096" s="1"/>
      <c r="B23096" s="2"/>
      <c r="BJ23096" s="3"/>
      <c r="BL23096" s="3"/>
      <c r="BN23096" s="3"/>
      <c r="BP23096" s="3"/>
    </row>
    <row r="23097" spans="1:68" x14ac:dyDescent="0.25">
      <c r="A23097" s="1"/>
      <c r="B23097" s="2"/>
      <c r="BJ23097" s="3"/>
      <c r="BL23097" s="3"/>
      <c r="BN23097" s="3"/>
      <c r="BP23097" s="3"/>
    </row>
    <row r="23098" spans="1:68" x14ac:dyDescent="0.25">
      <c r="A23098" s="1"/>
      <c r="B23098" s="2"/>
      <c r="BJ23098" s="3"/>
      <c r="BL23098" s="3"/>
      <c r="BN23098" s="3"/>
      <c r="BP23098" s="3"/>
    </row>
    <row r="23099" spans="1:68" x14ac:dyDescent="0.25">
      <c r="A23099" s="1"/>
      <c r="B23099" s="2"/>
      <c r="BJ23099" s="3"/>
      <c r="BL23099" s="3"/>
      <c r="BN23099" s="3"/>
      <c r="BP23099" s="3"/>
    </row>
    <row r="23100" spans="1:68" x14ac:dyDescent="0.25">
      <c r="A23100" s="1"/>
      <c r="B23100" s="2"/>
      <c r="BJ23100" s="3"/>
      <c r="BL23100" s="3"/>
      <c r="BN23100" s="3"/>
      <c r="BP23100" s="3"/>
    </row>
    <row r="23101" spans="1:68" x14ac:dyDescent="0.25">
      <c r="A23101" s="1"/>
      <c r="B23101" s="2"/>
      <c r="BJ23101" s="3"/>
      <c r="BL23101" s="3"/>
      <c r="BN23101" s="3"/>
      <c r="BP23101" s="3"/>
    </row>
    <row r="23102" spans="1:68" x14ac:dyDescent="0.25">
      <c r="A23102" s="1"/>
      <c r="B23102" s="2"/>
      <c r="BJ23102" s="3"/>
      <c r="BL23102" s="3"/>
      <c r="BN23102" s="3"/>
      <c r="BP23102" s="3"/>
    </row>
    <row r="23103" spans="1:68" x14ac:dyDescent="0.25">
      <c r="A23103" s="1"/>
      <c r="B23103" s="2"/>
      <c r="BJ23103" s="3"/>
      <c r="BL23103" s="3"/>
      <c r="BN23103" s="3"/>
      <c r="BP23103" s="3"/>
    </row>
    <row r="23104" spans="1:68" x14ac:dyDescent="0.25">
      <c r="A23104" s="1"/>
      <c r="B23104" s="2"/>
      <c r="BJ23104" s="3"/>
      <c r="BL23104" s="3"/>
      <c r="BN23104" s="3"/>
      <c r="BP23104" s="3"/>
    </row>
    <row r="23105" spans="1:68" x14ac:dyDescent="0.25">
      <c r="A23105" s="1"/>
      <c r="B23105" s="2"/>
      <c r="BJ23105" s="3"/>
      <c r="BL23105" s="3"/>
      <c r="BN23105" s="3"/>
      <c r="BP23105" s="3"/>
    </row>
    <row r="23106" spans="1:68" x14ac:dyDescent="0.25">
      <c r="A23106" s="1"/>
      <c r="B23106" s="2"/>
      <c r="BJ23106" s="3"/>
      <c r="BL23106" s="3"/>
      <c r="BN23106" s="3"/>
      <c r="BP23106" s="3"/>
    </row>
    <row r="23107" spans="1:68" x14ac:dyDescent="0.25">
      <c r="A23107" s="1"/>
      <c r="B23107" s="2"/>
      <c r="BJ23107" s="3"/>
      <c r="BL23107" s="3"/>
      <c r="BN23107" s="3"/>
      <c r="BP23107" s="3"/>
    </row>
    <row r="23108" spans="1:68" x14ac:dyDescent="0.25">
      <c r="A23108" s="1"/>
      <c r="B23108" s="2"/>
      <c r="BJ23108" s="3"/>
      <c r="BL23108" s="3"/>
      <c r="BN23108" s="3"/>
      <c r="BP23108" s="3"/>
    </row>
    <row r="23109" spans="1:68" x14ac:dyDescent="0.25">
      <c r="A23109" s="1"/>
      <c r="B23109" s="2"/>
      <c r="BJ23109" s="3"/>
      <c r="BL23109" s="3"/>
      <c r="BN23109" s="3"/>
      <c r="BP23109" s="3"/>
    </row>
    <row r="23110" spans="1:68" x14ac:dyDescent="0.25">
      <c r="A23110" s="1"/>
      <c r="B23110" s="2"/>
      <c r="BJ23110" s="3"/>
      <c r="BL23110" s="3"/>
      <c r="BN23110" s="3"/>
      <c r="BP23110" s="3"/>
    </row>
    <row r="23111" spans="1:68" x14ac:dyDescent="0.25">
      <c r="A23111" s="1"/>
      <c r="B23111" s="2"/>
      <c r="BJ23111" s="3"/>
      <c r="BL23111" s="3"/>
      <c r="BN23111" s="3"/>
      <c r="BP23111" s="3"/>
    </row>
    <row r="23112" spans="1:68" x14ac:dyDescent="0.25">
      <c r="A23112" s="1"/>
      <c r="B23112" s="2"/>
      <c r="BJ23112" s="3"/>
      <c r="BL23112" s="3"/>
      <c r="BN23112" s="3"/>
      <c r="BP23112" s="3"/>
    </row>
    <row r="23113" spans="1:68" x14ac:dyDescent="0.25">
      <c r="A23113" s="1"/>
      <c r="B23113" s="2"/>
      <c r="BJ23113" s="3"/>
      <c r="BL23113" s="3"/>
      <c r="BN23113" s="3"/>
      <c r="BP23113" s="3"/>
    </row>
    <row r="23114" spans="1:68" x14ac:dyDescent="0.25">
      <c r="A23114" s="1"/>
      <c r="B23114" s="2"/>
      <c r="BJ23114" s="3"/>
      <c r="BL23114" s="3"/>
      <c r="BN23114" s="3"/>
      <c r="BP23114" s="3"/>
    </row>
    <row r="23115" spans="1:68" x14ac:dyDescent="0.25">
      <c r="A23115" s="1"/>
      <c r="B23115" s="2"/>
      <c r="BJ23115" s="3"/>
      <c r="BL23115" s="3"/>
      <c r="BN23115" s="3"/>
      <c r="BP23115" s="3"/>
    </row>
    <row r="23116" spans="1:68" x14ac:dyDescent="0.25">
      <c r="A23116" s="1"/>
      <c r="B23116" s="2"/>
      <c r="BJ23116" s="3"/>
      <c r="BL23116" s="3"/>
      <c r="BN23116" s="3"/>
      <c r="BP23116" s="3"/>
    </row>
    <row r="23117" spans="1:68" x14ac:dyDescent="0.25">
      <c r="A23117" s="1"/>
      <c r="B23117" s="2"/>
      <c r="BJ23117" s="3"/>
      <c r="BL23117" s="3"/>
      <c r="BN23117" s="3"/>
      <c r="BP23117" s="3"/>
    </row>
    <row r="23118" spans="1:68" x14ac:dyDescent="0.25">
      <c r="A23118" s="1"/>
      <c r="B23118" s="2"/>
      <c r="BJ23118" s="3"/>
      <c r="BL23118" s="3"/>
      <c r="BN23118" s="3"/>
      <c r="BP23118" s="3"/>
    </row>
    <row r="23119" spans="1:68" x14ac:dyDescent="0.25">
      <c r="A23119" s="1"/>
      <c r="B23119" s="2"/>
      <c r="BJ23119" s="3"/>
      <c r="BL23119" s="3"/>
      <c r="BN23119" s="3"/>
      <c r="BP23119" s="3"/>
    </row>
    <row r="23120" spans="1:68" x14ac:dyDescent="0.25">
      <c r="A23120" s="1"/>
      <c r="B23120" s="2"/>
      <c r="BJ23120" s="3"/>
      <c r="BL23120" s="3"/>
      <c r="BN23120" s="3"/>
      <c r="BP23120" s="3"/>
    </row>
    <row r="23121" spans="1:68" x14ac:dyDescent="0.25">
      <c r="A23121" s="1"/>
      <c r="B23121" s="2"/>
      <c r="BJ23121" s="3"/>
      <c r="BL23121" s="3"/>
      <c r="BN23121" s="3"/>
      <c r="BP23121" s="3"/>
    </row>
    <row r="23122" spans="1:68" x14ac:dyDescent="0.25">
      <c r="A23122" s="1"/>
      <c r="B23122" s="2"/>
      <c r="BJ23122" s="3"/>
      <c r="BL23122" s="3"/>
      <c r="BN23122" s="3"/>
      <c r="BP23122" s="3"/>
    </row>
    <row r="23123" spans="1:68" x14ac:dyDescent="0.25">
      <c r="A23123" s="1"/>
      <c r="B23123" s="2"/>
      <c r="BJ23123" s="3"/>
      <c r="BL23123" s="3"/>
      <c r="BN23123" s="3"/>
      <c r="BP23123" s="3"/>
    </row>
    <row r="23124" spans="1:68" x14ac:dyDescent="0.25">
      <c r="A23124" s="1"/>
      <c r="B23124" s="2"/>
      <c r="BJ23124" s="3"/>
      <c r="BL23124" s="3"/>
      <c r="BN23124" s="3"/>
      <c r="BP23124" s="3"/>
    </row>
    <row r="23125" spans="1:68" x14ac:dyDescent="0.25">
      <c r="A23125" s="1"/>
      <c r="B23125" s="2"/>
      <c r="BJ23125" s="3"/>
      <c r="BL23125" s="3"/>
      <c r="BN23125" s="3"/>
      <c r="BP23125" s="3"/>
    </row>
    <row r="23126" spans="1:68" x14ac:dyDescent="0.25">
      <c r="A23126" s="1"/>
      <c r="B23126" s="2"/>
      <c r="BJ23126" s="3"/>
      <c r="BL23126" s="3"/>
      <c r="BN23126" s="3"/>
      <c r="BP23126" s="3"/>
    </row>
    <row r="23127" spans="1:68" x14ac:dyDescent="0.25">
      <c r="A23127" s="1"/>
      <c r="B23127" s="2"/>
      <c r="BJ23127" s="3"/>
      <c r="BL23127" s="3"/>
      <c r="BN23127" s="3"/>
      <c r="BP23127" s="3"/>
    </row>
    <row r="23128" spans="1:68" x14ac:dyDescent="0.25">
      <c r="A23128" s="1"/>
      <c r="B23128" s="2"/>
      <c r="BJ23128" s="3"/>
      <c r="BL23128" s="3"/>
      <c r="BN23128" s="3"/>
      <c r="BP23128" s="3"/>
    </row>
    <row r="23129" spans="1:68" x14ac:dyDescent="0.25">
      <c r="A23129" s="1"/>
      <c r="B23129" s="2"/>
      <c r="BJ23129" s="3"/>
      <c r="BL23129" s="3"/>
      <c r="BN23129" s="3"/>
      <c r="BP23129" s="3"/>
    </row>
    <row r="23130" spans="1:68" x14ac:dyDescent="0.25">
      <c r="A23130" s="1"/>
      <c r="B23130" s="2"/>
      <c r="BJ23130" s="3"/>
      <c r="BL23130" s="3"/>
      <c r="BN23130" s="3"/>
      <c r="BP23130" s="3"/>
    </row>
    <row r="23131" spans="1:68" x14ac:dyDescent="0.25">
      <c r="A23131" s="1"/>
      <c r="B23131" s="2"/>
      <c r="BJ23131" s="3"/>
      <c r="BL23131" s="3"/>
      <c r="BN23131" s="3"/>
      <c r="BP23131" s="3"/>
    </row>
    <row r="23132" spans="1:68" x14ac:dyDescent="0.25">
      <c r="A23132" s="1"/>
      <c r="B23132" s="2"/>
      <c r="BJ23132" s="3"/>
      <c r="BL23132" s="3"/>
      <c r="BN23132" s="3"/>
      <c r="BP23132" s="3"/>
    </row>
    <row r="23133" spans="1:68" x14ac:dyDescent="0.25">
      <c r="A23133" s="1"/>
      <c r="B23133" s="2"/>
      <c r="BJ23133" s="3"/>
      <c r="BL23133" s="3"/>
      <c r="BN23133" s="3"/>
      <c r="BP23133" s="3"/>
    </row>
    <row r="23134" spans="1:68" x14ac:dyDescent="0.25">
      <c r="A23134" s="1"/>
      <c r="B23134" s="2"/>
      <c r="BJ23134" s="3"/>
      <c r="BL23134" s="3"/>
      <c r="BN23134" s="3"/>
      <c r="BP23134" s="3"/>
    </row>
    <row r="23135" spans="1:68" x14ac:dyDescent="0.25">
      <c r="A23135" s="1"/>
      <c r="B23135" s="2"/>
      <c r="BJ23135" s="3"/>
      <c r="BL23135" s="3"/>
      <c r="BN23135" s="3"/>
      <c r="BP23135" s="3"/>
    </row>
    <row r="23136" spans="1:68" x14ac:dyDescent="0.25">
      <c r="A23136" s="1"/>
      <c r="B23136" s="2"/>
      <c r="BJ23136" s="3"/>
      <c r="BL23136" s="3"/>
      <c r="BN23136" s="3"/>
      <c r="BP23136" s="3"/>
    </row>
    <row r="23137" spans="1:68" x14ac:dyDescent="0.25">
      <c r="A23137" s="1"/>
      <c r="B23137" s="2"/>
      <c r="BJ23137" s="3"/>
      <c r="BL23137" s="3"/>
      <c r="BN23137" s="3"/>
      <c r="BP23137" s="3"/>
    </row>
    <row r="23138" spans="1:68" x14ac:dyDescent="0.25">
      <c r="A23138" s="1"/>
      <c r="B23138" s="2"/>
      <c r="BJ23138" s="3"/>
      <c r="BL23138" s="3"/>
      <c r="BN23138" s="3"/>
      <c r="BP23138" s="3"/>
    </row>
    <row r="23139" spans="1:68" x14ac:dyDescent="0.25">
      <c r="A23139" s="1"/>
      <c r="B23139" s="2"/>
      <c r="BJ23139" s="3"/>
      <c r="BL23139" s="3"/>
      <c r="BN23139" s="3"/>
      <c r="BP23139" s="3"/>
    </row>
    <row r="23140" spans="1:68" x14ac:dyDescent="0.25">
      <c r="A23140" s="1"/>
      <c r="B23140" s="2"/>
      <c r="BJ23140" s="3"/>
      <c r="BL23140" s="3"/>
      <c r="BN23140" s="3"/>
      <c r="BP23140" s="3"/>
    </row>
    <row r="23141" spans="1:68" x14ac:dyDescent="0.25">
      <c r="A23141" s="1"/>
      <c r="B23141" s="2"/>
      <c r="BJ23141" s="3"/>
      <c r="BL23141" s="3"/>
      <c r="BN23141" s="3"/>
      <c r="BP23141" s="3"/>
    </row>
    <row r="23142" spans="1:68" x14ac:dyDescent="0.25">
      <c r="A23142" s="1"/>
      <c r="B23142" s="2"/>
      <c r="BJ23142" s="3"/>
      <c r="BL23142" s="3"/>
      <c r="BN23142" s="3"/>
      <c r="BP23142" s="3"/>
    </row>
    <row r="23143" spans="1:68" x14ac:dyDescent="0.25">
      <c r="A23143" s="1"/>
      <c r="B23143" s="2"/>
      <c r="BJ23143" s="3"/>
      <c r="BL23143" s="3"/>
      <c r="BN23143" s="3"/>
      <c r="BP23143" s="3"/>
    </row>
    <row r="23144" spans="1:68" x14ac:dyDescent="0.25">
      <c r="A23144" s="1"/>
      <c r="B23144" s="2"/>
      <c r="BJ23144" s="3"/>
      <c r="BL23144" s="3"/>
      <c r="BN23144" s="3"/>
      <c r="BP23144" s="3"/>
    </row>
    <row r="23145" spans="1:68" x14ac:dyDescent="0.25">
      <c r="A23145" s="1"/>
      <c r="B23145" s="2"/>
      <c r="BJ23145" s="3"/>
      <c r="BL23145" s="3"/>
      <c r="BN23145" s="3"/>
      <c r="BP23145" s="3"/>
    </row>
    <row r="23146" spans="1:68" x14ac:dyDescent="0.25">
      <c r="A23146" s="1"/>
      <c r="B23146" s="2"/>
      <c r="BJ23146" s="3"/>
      <c r="BL23146" s="3"/>
      <c r="BN23146" s="3"/>
      <c r="BP23146" s="3"/>
    </row>
    <row r="23147" spans="1:68" x14ac:dyDescent="0.25">
      <c r="A23147" s="1"/>
      <c r="B23147" s="2"/>
      <c r="BJ23147" s="3"/>
      <c r="BL23147" s="3"/>
      <c r="BN23147" s="3"/>
      <c r="BP23147" s="3"/>
    </row>
    <row r="23148" spans="1:68" x14ac:dyDescent="0.25">
      <c r="A23148" s="1"/>
      <c r="B23148" s="2"/>
      <c r="BJ23148" s="3"/>
      <c r="BL23148" s="3"/>
      <c r="BN23148" s="3"/>
      <c r="BP23148" s="3"/>
    </row>
    <row r="23149" spans="1:68" x14ac:dyDescent="0.25">
      <c r="A23149" s="1"/>
      <c r="B23149" s="2"/>
      <c r="BJ23149" s="3"/>
      <c r="BL23149" s="3"/>
      <c r="BN23149" s="3"/>
      <c r="BP23149" s="3"/>
    </row>
    <row r="23150" spans="1:68" x14ac:dyDescent="0.25">
      <c r="A23150" s="1"/>
      <c r="B23150" s="2"/>
      <c r="BJ23150" s="3"/>
      <c r="BL23150" s="3"/>
      <c r="BN23150" s="3"/>
      <c r="BP23150" s="3"/>
    </row>
    <row r="23151" spans="1:68" x14ac:dyDescent="0.25">
      <c r="A23151" s="1"/>
      <c r="B23151" s="2"/>
      <c r="BJ23151" s="3"/>
      <c r="BL23151" s="3"/>
      <c r="BN23151" s="3"/>
      <c r="BP23151" s="3"/>
    </row>
    <row r="23152" spans="1:68" x14ac:dyDescent="0.25">
      <c r="A23152" s="1"/>
      <c r="B23152" s="2"/>
      <c r="BJ23152" s="3"/>
      <c r="BL23152" s="3"/>
      <c r="BN23152" s="3"/>
      <c r="BP23152" s="3"/>
    </row>
    <row r="23153" spans="1:68" x14ac:dyDescent="0.25">
      <c r="A23153" s="1"/>
      <c r="B23153" s="2"/>
      <c r="BJ23153" s="3"/>
      <c r="BL23153" s="3"/>
      <c r="BN23153" s="3"/>
      <c r="BP23153" s="3"/>
    </row>
    <row r="23154" spans="1:68" x14ac:dyDescent="0.25">
      <c r="A23154" s="1"/>
      <c r="B23154" s="2"/>
      <c r="BJ23154" s="3"/>
      <c r="BL23154" s="3"/>
      <c r="BN23154" s="3"/>
      <c r="BP23154" s="3"/>
    </row>
    <row r="23155" spans="1:68" x14ac:dyDescent="0.25">
      <c r="A23155" s="1"/>
      <c r="B23155" s="2"/>
      <c r="BJ23155" s="3"/>
      <c r="BL23155" s="3"/>
      <c r="BN23155" s="3"/>
      <c r="BP23155" s="3"/>
    </row>
    <row r="23156" spans="1:68" x14ac:dyDescent="0.25">
      <c r="A23156" s="1"/>
      <c r="B23156" s="2"/>
      <c r="BJ23156" s="3"/>
      <c r="BL23156" s="3"/>
      <c r="BN23156" s="3"/>
      <c r="BP23156" s="3"/>
    </row>
    <row r="23157" spans="1:68" x14ac:dyDescent="0.25">
      <c r="A23157" s="1"/>
      <c r="B23157" s="2"/>
      <c r="BJ23157" s="3"/>
      <c r="BL23157" s="3"/>
      <c r="BN23157" s="3"/>
      <c r="BP23157" s="3"/>
    </row>
    <row r="23158" spans="1:68" x14ac:dyDescent="0.25">
      <c r="A23158" s="1"/>
      <c r="B23158" s="2"/>
      <c r="BJ23158" s="3"/>
      <c r="BL23158" s="3"/>
      <c r="BN23158" s="3"/>
      <c r="BP23158" s="3"/>
    </row>
    <row r="23159" spans="1:68" x14ac:dyDescent="0.25">
      <c r="A23159" s="1"/>
      <c r="B23159" s="2"/>
      <c r="BJ23159" s="3"/>
      <c r="BL23159" s="3"/>
      <c r="BN23159" s="3"/>
      <c r="BP23159" s="3"/>
    </row>
    <row r="23160" spans="1:68" x14ac:dyDescent="0.25">
      <c r="A23160" s="1"/>
      <c r="B23160" s="2"/>
      <c r="BJ23160" s="3"/>
      <c r="BL23160" s="3"/>
      <c r="BN23160" s="3"/>
      <c r="BP23160" s="3"/>
    </row>
    <row r="23161" spans="1:68" x14ac:dyDescent="0.25">
      <c r="A23161" s="1"/>
      <c r="B23161" s="2"/>
      <c r="BJ23161" s="3"/>
      <c r="BL23161" s="3"/>
      <c r="BN23161" s="3"/>
      <c r="BP23161" s="3"/>
    </row>
    <row r="23162" spans="1:68" x14ac:dyDescent="0.25">
      <c r="A23162" s="1"/>
      <c r="B23162" s="2"/>
      <c r="BJ23162" s="3"/>
      <c r="BL23162" s="3"/>
      <c r="BN23162" s="3"/>
      <c r="BP23162" s="3"/>
    </row>
    <row r="23163" spans="1:68" x14ac:dyDescent="0.25">
      <c r="A23163" s="1"/>
      <c r="B23163" s="2"/>
      <c r="BJ23163" s="3"/>
      <c r="BL23163" s="3"/>
      <c r="BN23163" s="3"/>
      <c r="BP23163" s="3"/>
    </row>
    <row r="23164" spans="1:68" x14ac:dyDescent="0.25">
      <c r="A23164" s="1"/>
      <c r="B23164" s="2"/>
      <c r="BJ23164" s="3"/>
      <c r="BL23164" s="3"/>
      <c r="BN23164" s="3"/>
      <c r="BP23164" s="3"/>
    </row>
    <row r="23165" spans="1:68" x14ac:dyDescent="0.25">
      <c r="A23165" s="1"/>
      <c r="B23165" s="2"/>
      <c r="BJ23165" s="3"/>
      <c r="BL23165" s="3"/>
      <c r="BN23165" s="3"/>
      <c r="BP23165" s="3"/>
    </row>
    <row r="23166" spans="1:68" x14ac:dyDescent="0.25">
      <c r="A23166" s="1"/>
      <c r="B23166" s="2"/>
      <c r="BJ23166" s="3"/>
      <c r="BL23166" s="3"/>
      <c r="BN23166" s="3"/>
      <c r="BP23166" s="3"/>
    </row>
    <row r="23167" spans="1:68" x14ac:dyDescent="0.25">
      <c r="A23167" s="1"/>
      <c r="B23167" s="2"/>
      <c r="BJ23167" s="3"/>
      <c r="BL23167" s="3"/>
      <c r="BN23167" s="3"/>
      <c r="BP23167" s="3"/>
    </row>
    <row r="23168" spans="1:68" x14ac:dyDescent="0.25">
      <c r="A23168" s="1"/>
      <c r="B23168" s="2"/>
      <c r="BJ23168" s="3"/>
      <c r="BL23168" s="3"/>
      <c r="BN23168" s="3"/>
      <c r="BP23168" s="3"/>
    </row>
    <row r="23169" spans="1:68" x14ac:dyDescent="0.25">
      <c r="A23169" s="1"/>
      <c r="B23169" s="2"/>
      <c r="BJ23169" s="3"/>
      <c r="BL23169" s="3"/>
      <c r="BN23169" s="3"/>
      <c r="BP23169" s="3"/>
    </row>
    <row r="23170" spans="1:68" x14ac:dyDescent="0.25">
      <c r="A23170" s="1"/>
      <c r="B23170" s="2"/>
      <c r="BJ23170" s="3"/>
      <c r="BL23170" s="3"/>
      <c r="BN23170" s="3"/>
      <c r="BP23170" s="3"/>
    </row>
    <row r="23171" spans="1:68" x14ac:dyDescent="0.25">
      <c r="A23171" s="1"/>
      <c r="B23171" s="2"/>
      <c r="BJ23171" s="3"/>
      <c r="BL23171" s="3"/>
      <c r="BN23171" s="3"/>
      <c r="BP23171" s="3"/>
    </row>
    <row r="23172" spans="1:68" x14ac:dyDescent="0.25">
      <c r="A23172" s="1"/>
      <c r="B23172" s="2"/>
      <c r="BJ23172" s="3"/>
      <c r="BL23172" s="3"/>
      <c r="BN23172" s="3"/>
      <c r="BP23172" s="3"/>
    </row>
    <row r="23173" spans="1:68" x14ac:dyDescent="0.25">
      <c r="A23173" s="1"/>
      <c r="B23173" s="2"/>
      <c r="BJ23173" s="3"/>
      <c r="BL23173" s="3"/>
      <c r="BN23173" s="3"/>
      <c r="BP23173" s="3"/>
    </row>
    <row r="23174" spans="1:68" x14ac:dyDescent="0.25">
      <c r="A23174" s="1"/>
      <c r="B23174" s="2"/>
      <c r="BJ23174" s="3"/>
      <c r="BL23174" s="3"/>
      <c r="BN23174" s="3"/>
      <c r="BP23174" s="3"/>
    </row>
    <row r="23175" spans="1:68" x14ac:dyDescent="0.25">
      <c r="A23175" s="1"/>
      <c r="B23175" s="2"/>
      <c r="BJ23175" s="3"/>
      <c r="BL23175" s="3"/>
      <c r="BN23175" s="3"/>
      <c r="BP23175" s="3"/>
    </row>
    <row r="23176" spans="1:68" x14ac:dyDescent="0.25">
      <c r="A23176" s="1"/>
      <c r="B23176" s="2"/>
      <c r="BJ23176" s="3"/>
      <c r="BL23176" s="3"/>
      <c r="BN23176" s="3"/>
      <c r="BP23176" s="3"/>
    </row>
    <row r="23177" spans="1:68" x14ac:dyDescent="0.25">
      <c r="A23177" s="1"/>
      <c r="B23177" s="2"/>
      <c r="BJ23177" s="3"/>
      <c r="BL23177" s="3"/>
      <c r="BN23177" s="3"/>
      <c r="BP23177" s="3"/>
    </row>
    <row r="23178" spans="1:68" x14ac:dyDescent="0.25">
      <c r="A23178" s="1"/>
      <c r="B23178" s="2"/>
      <c r="BJ23178" s="3"/>
      <c r="BL23178" s="3"/>
      <c r="BN23178" s="3"/>
      <c r="BP23178" s="3"/>
    </row>
    <row r="23179" spans="1:68" x14ac:dyDescent="0.25">
      <c r="A23179" s="1"/>
      <c r="B23179" s="2"/>
      <c r="BJ23179" s="3"/>
      <c r="BL23179" s="3"/>
      <c r="BN23179" s="3"/>
      <c r="BP23179" s="3"/>
    </row>
    <row r="23180" spans="1:68" x14ac:dyDescent="0.25">
      <c r="A23180" s="1"/>
      <c r="B23180" s="2"/>
      <c r="BJ23180" s="3"/>
      <c r="BL23180" s="3"/>
      <c r="BN23180" s="3"/>
      <c r="BP23180" s="3"/>
    </row>
    <row r="23181" spans="1:68" x14ac:dyDescent="0.25">
      <c r="A23181" s="1"/>
      <c r="B23181" s="2"/>
      <c r="BJ23181" s="3"/>
      <c r="BL23181" s="3"/>
      <c r="BN23181" s="3"/>
      <c r="BP23181" s="3"/>
    </row>
    <row r="23182" spans="1:68" x14ac:dyDescent="0.25">
      <c r="A23182" s="1"/>
      <c r="B23182" s="2"/>
      <c r="BJ23182" s="3"/>
      <c r="BL23182" s="3"/>
      <c r="BN23182" s="3"/>
      <c r="BP23182" s="3"/>
    </row>
    <row r="23183" spans="1:68" x14ac:dyDescent="0.25">
      <c r="A23183" s="1"/>
      <c r="B23183" s="2"/>
      <c r="BJ23183" s="3"/>
      <c r="BL23183" s="3"/>
      <c r="BN23183" s="3"/>
      <c r="BP23183" s="3"/>
    </row>
    <row r="23184" spans="1:68" x14ac:dyDescent="0.25">
      <c r="A23184" s="1"/>
      <c r="B23184" s="2"/>
      <c r="BJ23184" s="3"/>
      <c r="BL23184" s="3"/>
      <c r="BN23184" s="3"/>
      <c r="BP23184" s="3"/>
    </row>
    <row r="23185" spans="1:68" x14ac:dyDescent="0.25">
      <c r="A23185" s="1"/>
      <c r="B23185" s="2"/>
      <c r="BJ23185" s="3"/>
      <c r="BL23185" s="3"/>
      <c r="BN23185" s="3"/>
      <c r="BP23185" s="3"/>
    </row>
    <row r="23186" spans="1:68" x14ac:dyDescent="0.25">
      <c r="A23186" s="1"/>
      <c r="B23186" s="2"/>
      <c r="BJ23186" s="3"/>
      <c r="BL23186" s="3"/>
      <c r="BN23186" s="3"/>
      <c r="BP23186" s="3"/>
    </row>
    <row r="23187" spans="1:68" x14ac:dyDescent="0.25">
      <c r="A23187" s="1"/>
      <c r="B23187" s="2"/>
      <c r="BJ23187" s="3"/>
      <c r="BL23187" s="3"/>
      <c r="BN23187" s="3"/>
      <c r="BP23187" s="3"/>
    </row>
    <row r="23188" spans="1:68" x14ac:dyDescent="0.25">
      <c r="A23188" s="1"/>
      <c r="B23188" s="2"/>
      <c r="BJ23188" s="3"/>
      <c r="BL23188" s="3"/>
      <c r="BN23188" s="3"/>
      <c r="BP23188" s="3"/>
    </row>
    <row r="23189" spans="1:68" x14ac:dyDescent="0.25">
      <c r="A23189" s="1"/>
      <c r="B23189" s="2"/>
      <c r="BJ23189" s="3"/>
      <c r="BL23189" s="3"/>
      <c r="BN23189" s="3"/>
      <c r="BP23189" s="3"/>
    </row>
    <row r="23190" spans="1:68" x14ac:dyDescent="0.25">
      <c r="A23190" s="1"/>
      <c r="B23190" s="2"/>
      <c r="BJ23190" s="3"/>
      <c r="BL23190" s="3"/>
      <c r="BN23190" s="3"/>
      <c r="BP23190" s="3"/>
    </row>
    <row r="23191" spans="1:68" x14ac:dyDescent="0.25">
      <c r="A23191" s="1"/>
      <c r="B23191" s="2"/>
      <c r="BJ23191" s="3"/>
      <c r="BL23191" s="3"/>
      <c r="BN23191" s="3"/>
      <c r="BP23191" s="3"/>
    </row>
    <row r="23192" spans="1:68" x14ac:dyDescent="0.25">
      <c r="A23192" s="1"/>
      <c r="B23192" s="2"/>
      <c r="BJ23192" s="3"/>
      <c r="BL23192" s="3"/>
      <c r="BN23192" s="3"/>
      <c r="BP23192" s="3"/>
    </row>
    <row r="23193" spans="1:68" x14ac:dyDescent="0.25">
      <c r="A23193" s="1"/>
      <c r="B23193" s="2"/>
      <c r="BJ23193" s="3"/>
      <c r="BL23193" s="3"/>
      <c r="BN23193" s="3"/>
      <c r="BP23193" s="3"/>
    </row>
    <row r="23194" spans="1:68" x14ac:dyDescent="0.25">
      <c r="A23194" s="1"/>
      <c r="B23194" s="2"/>
      <c r="BJ23194" s="3"/>
      <c r="BL23194" s="3"/>
      <c r="BN23194" s="3"/>
      <c r="BP23194" s="3"/>
    </row>
    <row r="23195" spans="1:68" x14ac:dyDescent="0.25">
      <c r="A23195" s="1"/>
      <c r="B23195" s="2"/>
      <c r="BJ23195" s="3"/>
      <c r="BL23195" s="3"/>
      <c r="BN23195" s="3"/>
      <c r="BP23195" s="3"/>
    </row>
    <row r="23196" spans="1:68" x14ac:dyDescent="0.25">
      <c r="A23196" s="1"/>
      <c r="B23196" s="2"/>
      <c r="BJ23196" s="3"/>
      <c r="BL23196" s="3"/>
      <c r="BN23196" s="3"/>
      <c r="BP23196" s="3"/>
    </row>
    <row r="23197" spans="1:68" x14ac:dyDescent="0.25">
      <c r="A23197" s="1"/>
      <c r="B23197" s="2"/>
      <c r="BJ23197" s="3"/>
      <c r="BL23197" s="3"/>
      <c r="BN23197" s="3"/>
      <c r="BP23197" s="3"/>
    </row>
    <row r="23198" spans="1:68" x14ac:dyDescent="0.25">
      <c r="A23198" s="1"/>
      <c r="B23198" s="2"/>
      <c r="BJ23198" s="3"/>
      <c r="BL23198" s="3"/>
      <c r="BN23198" s="3"/>
      <c r="BP23198" s="3"/>
    </row>
    <row r="23199" spans="1:68" x14ac:dyDescent="0.25">
      <c r="A23199" s="1"/>
      <c r="B23199" s="2"/>
      <c r="BJ23199" s="3"/>
      <c r="BL23199" s="3"/>
      <c r="BN23199" s="3"/>
      <c r="BP23199" s="3"/>
    </row>
    <row r="23200" spans="1:68" x14ac:dyDescent="0.25">
      <c r="A23200" s="1"/>
      <c r="B23200" s="2"/>
      <c r="BJ23200" s="3"/>
      <c r="BL23200" s="3"/>
      <c r="BN23200" s="3"/>
      <c r="BP23200" s="3"/>
    </row>
    <row r="23201" spans="1:68" x14ac:dyDescent="0.25">
      <c r="A23201" s="1"/>
      <c r="B23201" s="2"/>
      <c r="BJ23201" s="3"/>
      <c r="BL23201" s="3"/>
      <c r="BN23201" s="3"/>
      <c r="BP23201" s="3"/>
    </row>
    <row r="23202" spans="1:68" x14ac:dyDescent="0.25">
      <c r="A23202" s="1"/>
      <c r="B23202" s="2"/>
      <c r="BJ23202" s="3"/>
      <c r="BL23202" s="3"/>
      <c r="BN23202" s="3"/>
      <c r="BP23202" s="3"/>
    </row>
    <row r="23203" spans="1:68" x14ac:dyDescent="0.25">
      <c r="A23203" s="1"/>
      <c r="B23203" s="2"/>
      <c r="BJ23203" s="3"/>
      <c r="BL23203" s="3"/>
      <c r="BN23203" s="3"/>
      <c r="BP23203" s="3"/>
    </row>
    <row r="23204" spans="1:68" x14ac:dyDescent="0.25">
      <c r="A23204" s="1"/>
      <c r="B23204" s="2"/>
      <c r="BJ23204" s="3"/>
      <c r="BL23204" s="3"/>
      <c r="BN23204" s="3"/>
      <c r="BP23204" s="3"/>
    </row>
    <row r="23205" spans="1:68" x14ac:dyDescent="0.25">
      <c r="A23205" s="1"/>
      <c r="B23205" s="2"/>
      <c r="BJ23205" s="3"/>
      <c r="BL23205" s="3"/>
      <c r="BN23205" s="3"/>
      <c r="BP23205" s="3"/>
    </row>
    <row r="23206" spans="1:68" x14ac:dyDescent="0.25">
      <c r="A23206" s="1"/>
      <c r="B23206" s="2"/>
      <c r="BJ23206" s="3"/>
      <c r="BL23206" s="3"/>
      <c r="BN23206" s="3"/>
      <c r="BP23206" s="3"/>
    </row>
    <row r="23207" spans="1:68" x14ac:dyDescent="0.25">
      <c r="A23207" s="1"/>
      <c r="B23207" s="2"/>
      <c r="BJ23207" s="3"/>
      <c r="BL23207" s="3"/>
      <c r="BN23207" s="3"/>
      <c r="BP23207" s="3"/>
    </row>
    <row r="23208" spans="1:68" x14ac:dyDescent="0.25">
      <c r="A23208" s="1"/>
      <c r="B23208" s="2"/>
      <c r="BJ23208" s="3"/>
      <c r="BL23208" s="3"/>
      <c r="BN23208" s="3"/>
      <c r="BP23208" s="3"/>
    </row>
    <row r="23209" spans="1:68" x14ac:dyDescent="0.25">
      <c r="A23209" s="1"/>
      <c r="B23209" s="2"/>
      <c r="BJ23209" s="3"/>
      <c r="BL23209" s="3"/>
      <c r="BN23209" s="3"/>
      <c r="BP23209" s="3"/>
    </row>
    <row r="23210" spans="1:68" x14ac:dyDescent="0.25">
      <c r="A23210" s="1"/>
      <c r="B23210" s="2"/>
      <c r="BJ23210" s="3"/>
      <c r="BL23210" s="3"/>
      <c r="BN23210" s="3"/>
      <c r="BP23210" s="3"/>
    </row>
    <row r="23211" spans="1:68" x14ac:dyDescent="0.25">
      <c r="A23211" s="1"/>
      <c r="B23211" s="2"/>
      <c r="BJ23211" s="3"/>
      <c r="BL23211" s="3"/>
      <c r="BN23211" s="3"/>
      <c r="BP23211" s="3"/>
    </row>
    <row r="23212" spans="1:68" x14ac:dyDescent="0.25">
      <c r="A23212" s="1"/>
      <c r="B23212" s="2"/>
      <c r="BJ23212" s="3"/>
      <c r="BL23212" s="3"/>
      <c r="BN23212" s="3"/>
      <c r="BP23212" s="3"/>
    </row>
    <row r="23213" spans="1:68" x14ac:dyDescent="0.25">
      <c r="A23213" s="1"/>
      <c r="B23213" s="2"/>
      <c r="BJ23213" s="3"/>
      <c r="BL23213" s="3"/>
      <c r="BN23213" s="3"/>
      <c r="BP23213" s="3"/>
    </row>
    <row r="23214" spans="1:68" x14ac:dyDescent="0.25">
      <c r="A23214" s="1"/>
      <c r="B23214" s="2"/>
      <c r="BJ23214" s="3"/>
      <c r="BL23214" s="3"/>
      <c r="BN23214" s="3"/>
      <c r="BP23214" s="3"/>
    </row>
    <row r="23215" spans="1:68" x14ac:dyDescent="0.25">
      <c r="A23215" s="1"/>
      <c r="B23215" s="2"/>
      <c r="BJ23215" s="3"/>
      <c r="BL23215" s="3"/>
      <c r="BN23215" s="3"/>
      <c r="BP23215" s="3"/>
    </row>
    <row r="23216" spans="1:68" x14ac:dyDescent="0.25">
      <c r="A23216" s="1"/>
      <c r="B23216" s="2"/>
      <c r="BJ23216" s="3"/>
      <c r="BL23216" s="3"/>
      <c r="BN23216" s="3"/>
      <c r="BP23216" s="3"/>
    </row>
    <row r="23217" spans="1:68" x14ac:dyDescent="0.25">
      <c r="A23217" s="1"/>
      <c r="B23217" s="2"/>
      <c r="BJ23217" s="3"/>
      <c r="BL23217" s="3"/>
      <c r="BN23217" s="3"/>
      <c r="BP23217" s="3"/>
    </row>
    <row r="23218" spans="1:68" x14ac:dyDescent="0.25">
      <c r="A23218" s="1"/>
      <c r="B23218" s="2"/>
      <c r="BJ23218" s="3"/>
      <c r="BL23218" s="3"/>
      <c r="BN23218" s="3"/>
      <c r="BP23218" s="3"/>
    </row>
    <row r="23219" spans="1:68" x14ac:dyDescent="0.25">
      <c r="A23219" s="1"/>
      <c r="B23219" s="2"/>
      <c r="BJ23219" s="3"/>
      <c r="BL23219" s="3"/>
      <c r="BN23219" s="3"/>
      <c r="BP23219" s="3"/>
    </row>
    <row r="23220" spans="1:68" x14ac:dyDescent="0.25">
      <c r="A23220" s="1"/>
      <c r="B23220" s="2"/>
      <c r="BJ23220" s="3"/>
      <c r="BL23220" s="3"/>
      <c r="BN23220" s="3"/>
      <c r="BP23220" s="3"/>
    </row>
    <row r="23221" spans="1:68" x14ac:dyDescent="0.25">
      <c r="A23221" s="1"/>
      <c r="B23221" s="2"/>
      <c r="BJ23221" s="3"/>
      <c r="BL23221" s="3"/>
      <c r="BN23221" s="3"/>
      <c r="BP23221" s="3"/>
    </row>
    <row r="23222" spans="1:68" x14ac:dyDescent="0.25">
      <c r="A23222" s="1"/>
      <c r="B23222" s="2"/>
      <c r="BJ23222" s="3"/>
      <c r="BL23222" s="3"/>
      <c r="BN23222" s="3"/>
      <c r="BP23222" s="3"/>
    </row>
    <row r="23223" spans="1:68" x14ac:dyDescent="0.25">
      <c r="A23223" s="1"/>
      <c r="B23223" s="2"/>
      <c r="BJ23223" s="3"/>
      <c r="BL23223" s="3"/>
      <c r="BN23223" s="3"/>
      <c r="BP23223" s="3"/>
    </row>
    <row r="23224" spans="1:68" x14ac:dyDescent="0.25">
      <c r="A23224" s="1"/>
      <c r="B23224" s="2"/>
      <c r="BJ23224" s="3"/>
      <c r="BL23224" s="3"/>
      <c r="BN23224" s="3"/>
      <c r="BP23224" s="3"/>
    </row>
    <row r="23225" spans="1:68" x14ac:dyDescent="0.25">
      <c r="A23225" s="1"/>
      <c r="B23225" s="2"/>
      <c r="BJ23225" s="3"/>
      <c r="BL23225" s="3"/>
      <c r="BN23225" s="3"/>
      <c r="BP23225" s="3"/>
    </row>
    <row r="23226" spans="1:68" x14ac:dyDescent="0.25">
      <c r="A23226" s="1"/>
      <c r="B23226" s="2"/>
      <c r="BJ23226" s="3"/>
      <c r="BL23226" s="3"/>
      <c r="BN23226" s="3"/>
      <c r="BP23226" s="3"/>
    </row>
    <row r="23227" spans="1:68" x14ac:dyDescent="0.25">
      <c r="A23227" s="1"/>
      <c r="B23227" s="2"/>
      <c r="BJ23227" s="3"/>
      <c r="BL23227" s="3"/>
      <c r="BN23227" s="3"/>
      <c r="BP23227" s="3"/>
    </row>
    <row r="23228" spans="1:68" x14ac:dyDescent="0.25">
      <c r="A23228" s="1"/>
      <c r="B23228" s="2"/>
      <c r="BJ23228" s="3"/>
      <c r="BL23228" s="3"/>
      <c r="BN23228" s="3"/>
      <c r="BP23228" s="3"/>
    </row>
    <row r="23229" spans="1:68" x14ac:dyDescent="0.25">
      <c r="A23229" s="1"/>
      <c r="B23229" s="2"/>
      <c r="BJ23229" s="3"/>
      <c r="BL23229" s="3"/>
      <c r="BN23229" s="3"/>
      <c r="BP23229" s="3"/>
    </row>
    <row r="23230" spans="1:68" x14ac:dyDescent="0.25">
      <c r="A23230" s="1"/>
      <c r="B23230" s="2"/>
      <c r="BJ23230" s="3"/>
      <c r="BL23230" s="3"/>
      <c r="BN23230" s="3"/>
      <c r="BP23230" s="3"/>
    </row>
    <row r="23231" spans="1:68" x14ac:dyDescent="0.25">
      <c r="A23231" s="1"/>
      <c r="B23231" s="2"/>
      <c r="BJ23231" s="3"/>
      <c r="BL23231" s="3"/>
      <c r="BN23231" s="3"/>
      <c r="BP23231" s="3"/>
    </row>
    <row r="23232" spans="1:68" x14ac:dyDescent="0.25">
      <c r="A23232" s="1"/>
      <c r="B23232" s="2"/>
      <c r="BJ23232" s="3"/>
      <c r="BL23232" s="3"/>
      <c r="BN23232" s="3"/>
      <c r="BP23232" s="3"/>
    </row>
    <row r="23233" spans="1:68" x14ac:dyDescent="0.25">
      <c r="A23233" s="1"/>
      <c r="B23233" s="2"/>
      <c r="BJ23233" s="3"/>
      <c r="BL23233" s="3"/>
      <c r="BN23233" s="3"/>
      <c r="BP23233" s="3"/>
    </row>
    <row r="23234" spans="1:68" x14ac:dyDescent="0.25">
      <c r="A23234" s="1"/>
      <c r="B23234" s="2"/>
      <c r="BJ23234" s="3"/>
      <c r="BL23234" s="3"/>
      <c r="BN23234" s="3"/>
      <c r="BP23234" s="3"/>
    </row>
    <row r="23235" spans="1:68" x14ac:dyDescent="0.25">
      <c r="A23235" s="1"/>
      <c r="B23235" s="2"/>
      <c r="BJ23235" s="3"/>
      <c r="BL23235" s="3"/>
      <c r="BN23235" s="3"/>
      <c r="BP23235" s="3"/>
    </row>
    <row r="23236" spans="1:68" x14ac:dyDescent="0.25">
      <c r="A23236" s="1"/>
      <c r="B23236" s="2"/>
      <c r="BJ23236" s="3"/>
      <c r="BL23236" s="3"/>
      <c r="BN23236" s="3"/>
      <c r="BP23236" s="3"/>
    </row>
    <row r="23237" spans="1:68" x14ac:dyDescent="0.25">
      <c r="A23237" s="1"/>
      <c r="B23237" s="2"/>
      <c r="BJ23237" s="3"/>
      <c r="BL23237" s="3"/>
      <c r="BN23237" s="3"/>
      <c r="BP23237" s="3"/>
    </row>
    <row r="23238" spans="1:68" x14ac:dyDescent="0.25">
      <c r="A23238" s="1"/>
      <c r="B23238" s="2"/>
      <c r="BJ23238" s="3"/>
      <c r="BL23238" s="3"/>
      <c r="BN23238" s="3"/>
      <c r="BP23238" s="3"/>
    </row>
    <row r="23239" spans="1:68" x14ac:dyDescent="0.25">
      <c r="A23239" s="1"/>
      <c r="B23239" s="2"/>
      <c r="BJ23239" s="3"/>
      <c r="BL23239" s="3"/>
      <c r="BN23239" s="3"/>
      <c r="BP23239" s="3"/>
    </row>
    <row r="23240" spans="1:68" x14ac:dyDescent="0.25">
      <c r="A23240" s="1"/>
      <c r="B23240" s="2"/>
      <c r="BJ23240" s="3"/>
      <c r="BL23240" s="3"/>
      <c r="BN23240" s="3"/>
      <c r="BP23240" s="3"/>
    </row>
    <row r="23241" spans="1:68" x14ac:dyDescent="0.25">
      <c r="A23241" s="1"/>
      <c r="B23241" s="2"/>
      <c r="BJ23241" s="3"/>
      <c r="BL23241" s="3"/>
      <c r="BN23241" s="3"/>
      <c r="BP23241" s="3"/>
    </row>
    <row r="23242" spans="1:68" x14ac:dyDescent="0.25">
      <c r="A23242" s="1"/>
      <c r="B23242" s="2"/>
      <c r="BJ23242" s="3"/>
      <c r="BL23242" s="3"/>
      <c r="BN23242" s="3"/>
      <c r="BP23242" s="3"/>
    </row>
    <row r="23243" spans="1:68" x14ac:dyDescent="0.25">
      <c r="A23243" s="1"/>
      <c r="B23243" s="2"/>
      <c r="BJ23243" s="3"/>
      <c r="BL23243" s="3"/>
      <c r="BN23243" s="3"/>
      <c r="BP23243" s="3"/>
    </row>
    <row r="23244" spans="1:68" x14ac:dyDescent="0.25">
      <c r="A23244" s="1"/>
      <c r="B23244" s="2"/>
      <c r="BJ23244" s="3"/>
      <c r="BL23244" s="3"/>
      <c r="BN23244" s="3"/>
      <c r="BP23244" s="3"/>
    </row>
    <row r="23245" spans="1:68" x14ac:dyDescent="0.25">
      <c r="A23245" s="1"/>
      <c r="B23245" s="2"/>
      <c r="BJ23245" s="3"/>
      <c r="BL23245" s="3"/>
      <c r="BN23245" s="3"/>
      <c r="BP23245" s="3"/>
    </row>
    <row r="23246" spans="1:68" x14ac:dyDescent="0.25">
      <c r="A23246" s="1"/>
      <c r="B23246" s="2"/>
      <c r="BJ23246" s="3"/>
      <c r="BL23246" s="3"/>
      <c r="BN23246" s="3"/>
      <c r="BP23246" s="3"/>
    </row>
    <row r="23247" spans="1:68" x14ac:dyDescent="0.25">
      <c r="A23247" s="1"/>
      <c r="B23247" s="2"/>
      <c r="BJ23247" s="3"/>
      <c r="BL23247" s="3"/>
      <c r="BN23247" s="3"/>
      <c r="BP23247" s="3"/>
    </row>
    <row r="23248" spans="1:68" x14ac:dyDescent="0.25">
      <c r="A23248" s="1"/>
      <c r="B23248" s="2"/>
      <c r="BJ23248" s="3"/>
      <c r="BL23248" s="3"/>
      <c r="BN23248" s="3"/>
      <c r="BP23248" s="3"/>
    </row>
    <row r="23249" spans="1:68" x14ac:dyDescent="0.25">
      <c r="A23249" s="1"/>
      <c r="B23249" s="2"/>
      <c r="BJ23249" s="3"/>
      <c r="BL23249" s="3"/>
      <c r="BN23249" s="3"/>
      <c r="BP23249" s="3"/>
    </row>
    <row r="23250" spans="1:68" x14ac:dyDescent="0.25">
      <c r="A23250" s="1"/>
      <c r="B23250" s="2"/>
      <c r="BJ23250" s="3"/>
      <c r="BL23250" s="3"/>
      <c r="BN23250" s="3"/>
      <c r="BP23250" s="3"/>
    </row>
    <row r="23251" spans="1:68" x14ac:dyDescent="0.25">
      <c r="A23251" s="1"/>
      <c r="B23251" s="2"/>
      <c r="BJ23251" s="3"/>
      <c r="BL23251" s="3"/>
      <c r="BN23251" s="3"/>
      <c r="BP23251" s="3"/>
    </row>
    <row r="23252" spans="1:68" x14ac:dyDescent="0.25">
      <c r="A23252" s="1"/>
      <c r="B23252" s="2"/>
      <c r="BJ23252" s="3"/>
      <c r="BL23252" s="3"/>
      <c r="BN23252" s="3"/>
      <c r="BP23252" s="3"/>
    </row>
    <row r="23253" spans="1:68" x14ac:dyDescent="0.25">
      <c r="A23253" s="1"/>
      <c r="B23253" s="2"/>
      <c r="BJ23253" s="3"/>
      <c r="BL23253" s="3"/>
      <c r="BN23253" s="3"/>
      <c r="BP23253" s="3"/>
    </row>
    <row r="23254" spans="1:68" x14ac:dyDescent="0.25">
      <c r="A23254" s="1"/>
      <c r="B23254" s="2"/>
      <c r="BJ23254" s="3"/>
      <c r="BL23254" s="3"/>
      <c r="BN23254" s="3"/>
      <c r="BP23254" s="3"/>
    </row>
    <row r="23255" spans="1:68" x14ac:dyDescent="0.25">
      <c r="A23255" s="1"/>
      <c r="B23255" s="2"/>
      <c r="BJ23255" s="3"/>
      <c r="BL23255" s="3"/>
      <c r="BN23255" s="3"/>
      <c r="BP23255" s="3"/>
    </row>
    <row r="23256" spans="1:68" x14ac:dyDescent="0.25">
      <c r="A23256" s="1"/>
      <c r="B23256" s="2"/>
      <c r="BJ23256" s="3"/>
      <c r="BL23256" s="3"/>
      <c r="BN23256" s="3"/>
      <c r="BP23256" s="3"/>
    </row>
    <row r="23257" spans="1:68" x14ac:dyDescent="0.25">
      <c r="A23257" s="1"/>
      <c r="B23257" s="2"/>
      <c r="BJ23257" s="3"/>
      <c r="BL23257" s="3"/>
      <c r="BN23257" s="3"/>
      <c r="BP23257" s="3"/>
    </row>
    <row r="23258" spans="1:68" x14ac:dyDescent="0.25">
      <c r="A23258" s="1"/>
      <c r="B23258" s="2"/>
      <c r="BJ23258" s="3"/>
      <c r="BL23258" s="3"/>
      <c r="BN23258" s="3"/>
      <c r="BP23258" s="3"/>
    </row>
    <row r="23259" spans="1:68" x14ac:dyDescent="0.25">
      <c r="A23259" s="1"/>
      <c r="B23259" s="2"/>
      <c r="BJ23259" s="3"/>
      <c r="BL23259" s="3"/>
      <c r="BN23259" s="3"/>
      <c r="BP23259" s="3"/>
    </row>
    <row r="23260" spans="1:68" x14ac:dyDescent="0.25">
      <c r="A23260" s="1"/>
      <c r="B23260" s="2"/>
      <c r="BJ23260" s="3"/>
      <c r="BL23260" s="3"/>
      <c r="BN23260" s="3"/>
      <c r="BP23260" s="3"/>
    </row>
    <row r="23261" spans="1:68" x14ac:dyDescent="0.25">
      <c r="A23261" s="1"/>
      <c r="B23261" s="2"/>
      <c r="BJ23261" s="3"/>
      <c r="BL23261" s="3"/>
      <c r="BN23261" s="3"/>
      <c r="BP23261" s="3"/>
    </row>
    <row r="23262" spans="1:68" x14ac:dyDescent="0.25">
      <c r="A23262" s="1"/>
      <c r="B23262" s="2"/>
      <c r="BJ23262" s="3"/>
      <c r="BL23262" s="3"/>
      <c r="BN23262" s="3"/>
      <c r="BP23262" s="3"/>
    </row>
    <row r="23263" spans="1:68" x14ac:dyDescent="0.25">
      <c r="A23263" s="1"/>
      <c r="B23263" s="2"/>
      <c r="BJ23263" s="3"/>
      <c r="BL23263" s="3"/>
      <c r="BN23263" s="3"/>
      <c r="BP23263" s="3"/>
    </row>
    <row r="23264" spans="1:68" x14ac:dyDescent="0.25">
      <c r="A23264" s="1"/>
      <c r="B23264" s="2"/>
      <c r="BJ23264" s="3"/>
      <c r="BL23264" s="3"/>
      <c r="BN23264" s="3"/>
      <c r="BP23264" s="3"/>
    </row>
    <row r="23265" spans="1:68" x14ac:dyDescent="0.25">
      <c r="A23265" s="1"/>
      <c r="B23265" s="2"/>
      <c r="BJ23265" s="3"/>
      <c r="BL23265" s="3"/>
      <c r="BN23265" s="3"/>
      <c r="BP23265" s="3"/>
    </row>
    <row r="23266" spans="1:68" x14ac:dyDescent="0.25">
      <c r="A23266" s="1"/>
      <c r="B23266" s="2"/>
      <c r="BJ23266" s="3"/>
      <c r="BL23266" s="3"/>
      <c r="BN23266" s="3"/>
      <c r="BP23266" s="3"/>
    </row>
    <row r="23267" spans="1:68" x14ac:dyDescent="0.25">
      <c r="A23267" s="1"/>
      <c r="B23267" s="2"/>
      <c r="BJ23267" s="3"/>
      <c r="BL23267" s="3"/>
      <c r="BN23267" s="3"/>
      <c r="BP23267" s="3"/>
    </row>
    <row r="23268" spans="1:68" x14ac:dyDescent="0.25">
      <c r="A23268" s="1"/>
      <c r="B23268" s="2"/>
      <c r="BJ23268" s="3"/>
      <c r="BL23268" s="3"/>
      <c r="BN23268" s="3"/>
      <c r="BP23268" s="3"/>
    </row>
    <row r="23269" spans="1:68" x14ac:dyDescent="0.25">
      <c r="A23269" s="1"/>
      <c r="B23269" s="2"/>
      <c r="BJ23269" s="3"/>
      <c r="BL23269" s="3"/>
      <c r="BN23269" s="3"/>
      <c r="BP23269" s="3"/>
    </row>
    <row r="23270" spans="1:68" x14ac:dyDescent="0.25">
      <c r="A23270" s="1"/>
      <c r="B23270" s="2"/>
      <c r="BJ23270" s="3"/>
      <c r="BL23270" s="3"/>
      <c r="BN23270" s="3"/>
      <c r="BP23270" s="3"/>
    </row>
    <row r="23271" spans="1:68" x14ac:dyDescent="0.25">
      <c r="A23271" s="1"/>
      <c r="B23271" s="2"/>
      <c r="BJ23271" s="3"/>
      <c r="BL23271" s="3"/>
      <c r="BN23271" s="3"/>
      <c r="BP23271" s="3"/>
    </row>
    <row r="23272" spans="1:68" x14ac:dyDescent="0.25">
      <c r="A23272" s="1"/>
      <c r="B23272" s="2"/>
      <c r="BJ23272" s="3"/>
      <c r="BL23272" s="3"/>
      <c r="BN23272" s="3"/>
      <c r="BP23272" s="3"/>
    </row>
    <row r="23273" spans="1:68" x14ac:dyDescent="0.25">
      <c r="A23273" s="1"/>
      <c r="B23273" s="2"/>
      <c r="BJ23273" s="3"/>
      <c r="BL23273" s="3"/>
      <c r="BN23273" s="3"/>
      <c r="BP23273" s="3"/>
    </row>
    <row r="23274" spans="1:68" x14ac:dyDescent="0.25">
      <c r="A23274" s="1"/>
      <c r="B23274" s="2"/>
      <c r="BJ23274" s="3"/>
      <c r="BL23274" s="3"/>
      <c r="BN23274" s="3"/>
      <c r="BP23274" s="3"/>
    </row>
    <row r="23275" spans="1:68" x14ac:dyDescent="0.25">
      <c r="A23275" s="1"/>
      <c r="B23275" s="2"/>
      <c r="BJ23275" s="3"/>
      <c r="BL23275" s="3"/>
      <c r="BN23275" s="3"/>
      <c r="BP23275" s="3"/>
    </row>
    <row r="23276" spans="1:68" x14ac:dyDescent="0.25">
      <c r="A23276" s="1"/>
      <c r="B23276" s="2"/>
      <c r="BJ23276" s="3"/>
      <c r="BL23276" s="3"/>
      <c r="BN23276" s="3"/>
      <c r="BP23276" s="3"/>
    </row>
    <row r="23277" spans="1:68" x14ac:dyDescent="0.25">
      <c r="A23277" s="1"/>
      <c r="B23277" s="2"/>
      <c r="BJ23277" s="3"/>
      <c r="BL23277" s="3"/>
      <c r="BN23277" s="3"/>
      <c r="BP23277" s="3"/>
    </row>
    <row r="23278" spans="1:68" x14ac:dyDescent="0.25">
      <c r="A23278" s="1"/>
      <c r="B23278" s="2"/>
      <c r="BJ23278" s="3"/>
      <c r="BL23278" s="3"/>
      <c r="BN23278" s="3"/>
      <c r="BP23278" s="3"/>
    </row>
    <row r="23279" spans="1:68" x14ac:dyDescent="0.25">
      <c r="A23279" s="1"/>
      <c r="B23279" s="2"/>
      <c r="BJ23279" s="3"/>
      <c r="BL23279" s="3"/>
      <c r="BN23279" s="3"/>
      <c r="BP23279" s="3"/>
    </row>
    <row r="23280" spans="1:68" x14ac:dyDescent="0.25">
      <c r="A23280" s="1"/>
      <c r="B23280" s="2"/>
      <c r="BJ23280" s="3"/>
      <c r="BL23280" s="3"/>
      <c r="BN23280" s="3"/>
      <c r="BP23280" s="3"/>
    </row>
    <row r="23281" spans="1:68" x14ac:dyDescent="0.25">
      <c r="A23281" s="1"/>
      <c r="B23281" s="2"/>
      <c r="BJ23281" s="3"/>
      <c r="BL23281" s="3"/>
      <c r="BN23281" s="3"/>
      <c r="BP23281" s="3"/>
    </row>
    <row r="23282" spans="1:68" x14ac:dyDescent="0.25">
      <c r="A23282" s="1"/>
      <c r="B23282" s="2"/>
      <c r="BJ23282" s="3"/>
      <c r="BL23282" s="3"/>
      <c r="BN23282" s="3"/>
      <c r="BP23282" s="3"/>
    </row>
    <row r="23283" spans="1:68" x14ac:dyDescent="0.25">
      <c r="A23283" s="1"/>
      <c r="B23283" s="2"/>
      <c r="BJ23283" s="3"/>
      <c r="BL23283" s="3"/>
      <c r="BN23283" s="3"/>
      <c r="BP23283" s="3"/>
    </row>
    <row r="23284" spans="1:68" x14ac:dyDescent="0.25">
      <c r="A23284" s="1"/>
      <c r="B23284" s="2"/>
      <c r="BJ23284" s="3"/>
      <c r="BL23284" s="3"/>
      <c r="BN23284" s="3"/>
      <c r="BP23284" s="3"/>
    </row>
    <row r="23285" spans="1:68" x14ac:dyDescent="0.25">
      <c r="A23285" s="1"/>
      <c r="B23285" s="2"/>
      <c r="BJ23285" s="3"/>
      <c r="BL23285" s="3"/>
      <c r="BN23285" s="3"/>
      <c r="BP23285" s="3"/>
    </row>
    <row r="23286" spans="1:68" x14ac:dyDescent="0.25">
      <c r="A23286" s="1"/>
      <c r="B23286" s="2"/>
      <c r="BJ23286" s="3"/>
      <c r="BL23286" s="3"/>
      <c r="BN23286" s="3"/>
      <c r="BP23286" s="3"/>
    </row>
    <row r="23287" spans="1:68" x14ac:dyDescent="0.25">
      <c r="A23287" s="1"/>
      <c r="B23287" s="2"/>
      <c r="BJ23287" s="3"/>
      <c r="BL23287" s="3"/>
      <c r="BN23287" s="3"/>
      <c r="BP23287" s="3"/>
    </row>
    <row r="23288" spans="1:68" x14ac:dyDescent="0.25">
      <c r="A23288" s="1"/>
      <c r="B23288" s="2"/>
      <c r="BJ23288" s="3"/>
      <c r="BL23288" s="3"/>
      <c r="BN23288" s="3"/>
      <c r="BP23288" s="3"/>
    </row>
    <row r="23289" spans="1:68" x14ac:dyDescent="0.25">
      <c r="A23289" s="1"/>
      <c r="B23289" s="2"/>
      <c r="BJ23289" s="3"/>
      <c r="BL23289" s="3"/>
      <c r="BN23289" s="3"/>
      <c r="BP23289" s="3"/>
    </row>
    <row r="23290" spans="1:68" x14ac:dyDescent="0.25">
      <c r="A23290" s="1"/>
      <c r="B23290" s="2"/>
      <c r="BJ23290" s="3"/>
      <c r="BL23290" s="3"/>
      <c r="BN23290" s="3"/>
      <c r="BP23290" s="3"/>
    </row>
    <row r="23291" spans="1:68" x14ac:dyDescent="0.25">
      <c r="A23291" s="1"/>
      <c r="B23291" s="2"/>
      <c r="BJ23291" s="3"/>
      <c r="BL23291" s="3"/>
      <c r="BN23291" s="3"/>
      <c r="BP23291" s="3"/>
    </row>
    <row r="23292" spans="1:68" x14ac:dyDescent="0.25">
      <c r="A23292" s="1"/>
      <c r="B23292" s="2"/>
      <c r="BJ23292" s="3"/>
      <c r="BL23292" s="3"/>
      <c r="BN23292" s="3"/>
      <c r="BP23292" s="3"/>
    </row>
    <row r="23293" spans="1:68" x14ac:dyDescent="0.25">
      <c r="A23293" s="1"/>
      <c r="B23293" s="2"/>
      <c r="BJ23293" s="3"/>
      <c r="BL23293" s="3"/>
      <c r="BN23293" s="3"/>
      <c r="BP23293" s="3"/>
    </row>
    <row r="23294" spans="1:68" x14ac:dyDescent="0.25">
      <c r="A23294" s="1"/>
      <c r="B23294" s="2"/>
      <c r="BJ23294" s="3"/>
      <c r="BL23294" s="3"/>
      <c r="BN23294" s="3"/>
      <c r="BP23294" s="3"/>
    </row>
    <row r="23295" spans="1:68" x14ac:dyDescent="0.25">
      <c r="A23295" s="1"/>
      <c r="B23295" s="2"/>
      <c r="BJ23295" s="3"/>
      <c r="BL23295" s="3"/>
      <c r="BN23295" s="3"/>
      <c r="BP23295" s="3"/>
    </row>
    <row r="23296" spans="1:68" x14ac:dyDescent="0.25">
      <c r="A23296" s="1"/>
      <c r="B23296" s="2"/>
      <c r="BJ23296" s="3"/>
      <c r="BL23296" s="3"/>
      <c r="BN23296" s="3"/>
      <c r="BP23296" s="3"/>
    </row>
    <row r="23297" spans="1:68" x14ac:dyDescent="0.25">
      <c r="A23297" s="1"/>
      <c r="B23297" s="2"/>
      <c r="BJ23297" s="3"/>
      <c r="BL23297" s="3"/>
      <c r="BN23297" s="3"/>
      <c r="BP23297" s="3"/>
    </row>
    <row r="23298" spans="1:68" x14ac:dyDescent="0.25">
      <c r="A23298" s="1"/>
      <c r="B23298" s="2"/>
      <c r="BJ23298" s="3"/>
      <c r="BL23298" s="3"/>
      <c r="BN23298" s="3"/>
      <c r="BP23298" s="3"/>
    </row>
    <row r="23299" spans="1:68" x14ac:dyDescent="0.25">
      <c r="A23299" s="1"/>
      <c r="B23299" s="2"/>
      <c r="BJ23299" s="3"/>
      <c r="BL23299" s="3"/>
      <c r="BN23299" s="3"/>
      <c r="BP23299" s="3"/>
    </row>
    <row r="23300" spans="1:68" x14ac:dyDescent="0.25">
      <c r="A23300" s="1"/>
      <c r="B23300" s="2"/>
      <c r="BJ23300" s="3"/>
      <c r="BL23300" s="3"/>
      <c r="BN23300" s="3"/>
      <c r="BP23300" s="3"/>
    </row>
    <row r="23301" spans="1:68" x14ac:dyDescent="0.25">
      <c r="A23301" s="1"/>
      <c r="B23301" s="2"/>
      <c r="BJ23301" s="3"/>
      <c r="BL23301" s="3"/>
      <c r="BN23301" s="3"/>
      <c r="BP23301" s="3"/>
    </row>
    <row r="23302" spans="1:68" x14ac:dyDescent="0.25">
      <c r="A23302" s="1"/>
      <c r="B23302" s="2"/>
      <c r="BJ23302" s="3"/>
      <c r="BL23302" s="3"/>
      <c r="BN23302" s="3"/>
      <c r="BP23302" s="3"/>
    </row>
    <row r="23303" spans="1:68" x14ac:dyDescent="0.25">
      <c r="A23303" s="1"/>
      <c r="B23303" s="2"/>
      <c r="BJ23303" s="3"/>
      <c r="BL23303" s="3"/>
      <c r="BN23303" s="3"/>
      <c r="BP23303" s="3"/>
    </row>
    <row r="23304" spans="1:68" x14ac:dyDescent="0.25">
      <c r="A23304" s="1"/>
      <c r="B23304" s="2"/>
      <c r="BJ23304" s="3"/>
      <c r="BL23304" s="3"/>
      <c r="BN23304" s="3"/>
      <c r="BP23304" s="3"/>
    </row>
    <row r="23305" spans="1:68" x14ac:dyDescent="0.25">
      <c r="A23305" s="1"/>
      <c r="B23305" s="2"/>
      <c r="BJ23305" s="3"/>
      <c r="BL23305" s="3"/>
      <c r="BN23305" s="3"/>
      <c r="BP23305" s="3"/>
    </row>
    <row r="23306" spans="1:68" x14ac:dyDescent="0.25">
      <c r="A23306" s="1"/>
      <c r="B23306" s="2"/>
      <c r="BJ23306" s="3"/>
      <c r="BL23306" s="3"/>
      <c r="BN23306" s="3"/>
      <c r="BP23306" s="3"/>
    </row>
    <row r="23307" spans="1:68" x14ac:dyDescent="0.25">
      <c r="A23307" s="1"/>
      <c r="B23307" s="2"/>
      <c r="BJ23307" s="3"/>
      <c r="BL23307" s="3"/>
      <c r="BN23307" s="3"/>
      <c r="BP23307" s="3"/>
    </row>
    <row r="23308" spans="1:68" x14ac:dyDescent="0.25">
      <c r="A23308" s="1"/>
      <c r="B23308" s="2"/>
      <c r="BJ23308" s="3"/>
      <c r="BL23308" s="3"/>
      <c r="BN23308" s="3"/>
      <c r="BP23308" s="3"/>
    </row>
    <row r="23309" spans="1:68" x14ac:dyDescent="0.25">
      <c r="A23309" s="1"/>
      <c r="B23309" s="2"/>
      <c r="BJ23309" s="3"/>
      <c r="BL23309" s="3"/>
      <c r="BN23309" s="3"/>
      <c r="BP23309" s="3"/>
    </row>
    <row r="23310" spans="1:68" x14ac:dyDescent="0.25">
      <c r="A23310" s="1"/>
      <c r="B23310" s="2"/>
      <c r="BJ23310" s="3"/>
      <c r="BL23310" s="3"/>
      <c r="BN23310" s="3"/>
      <c r="BP23310" s="3"/>
    </row>
    <row r="23311" spans="1:68" x14ac:dyDescent="0.25">
      <c r="A23311" s="1"/>
      <c r="B23311" s="2"/>
      <c r="BJ23311" s="3"/>
      <c r="BL23311" s="3"/>
      <c r="BN23311" s="3"/>
      <c r="BP23311" s="3"/>
    </row>
    <row r="23312" spans="1:68" x14ac:dyDescent="0.25">
      <c r="A23312" s="1"/>
      <c r="B23312" s="2"/>
      <c r="BJ23312" s="3"/>
      <c r="BL23312" s="3"/>
      <c r="BN23312" s="3"/>
      <c r="BP23312" s="3"/>
    </row>
    <row r="23313" spans="1:68" x14ac:dyDescent="0.25">
      <c r="A23313" s="1"/>
      <c r="B23313" s="2"/>
      <c r="BJ23313" s="3"/>
      <c r="BL23313" s="3"/>
      <c r="BN23313" s="3"/>
      <c r="BP23313" s="3"/>
    </row>
    <row r="23314" spans="1:68" x14ac:dyDescent="0.25">
      <c r="A23314" s="1"/>
      <c r="B23314" s="2"/>
      <c r="BJ23314" s="3"/>
      <c r="BL23314" s="3"/>
      <c r="BN23314" s="3"/>
      <c r="BP23314" s="3"/>
    </row>
    <row r="23315" spans="1:68" x14ac:dyDescent="0.25">
      <c r="A23315" s="1"/>
      <c r="B23315" s="2"/>
      <c r="BJ23315" s="3"/>
      <c r="BL23315" s="3"/>
      <c r="BN23315" s="3"/>
      <c r="BP23315" s="3"/>
    </row>
    <row r="23316" spans="1:68" x14ac:dyDescent="0.25">
      <c r="A23316" s="1"/>
      <c r="B23316" s="2"/>
      <c r="BJ23316" s="3"/>
      <c r="BL23316" s="3"/>
      <c r="BN23316" s="3"/>
      <c r="BP23316" s="3"/>
    </row>
    <row r="23317" spans="1:68" x14ac:dyDescent="0.25">
      <c r="A23317" s="1"/>
      <c r="B23317" s="2"/>
      <c r="BJ23317" s="3"/>
      <c r="BL23317" s="3"/>
      <c r="BN23317" s="3"/>
      <c r="BP23317" s="3"/>
    </row>
    <row r="23318" spans="1:68" x14ac:dyDescent="0.25">
      <c r="A23318" s="1"/>
      <c r="B23318" s="2"/>
      <c r="BJ23318" s="3"/>
      <c r="BL23318" s="3"/>
      <c r="BN23318" s="3"/>
      <c r="BP23318" s="3"/>
    </row>
    <row r="23319" spans="1:68" x14ac:dyDescent="0.25">
      <c r="A23319" s="1"/>
      <c r="B23319" s="2"/>
      <c r="BJ23319" s="3"/>
      <c r="BL23319" s="3"/>
      <c r="BN23319" s="3"/>
      <c r="BP23319" s="3"/>
    </row>
    <row r="23320" spans="1:68" x14ac:dyDescent="0.25">
      <c r="A23320" s="1"/>
      <c r="B23320" s="2"/>
      <c r="BJ23320" s="3"/>
      <c r="BL23320" s="3"/>
      <c r="BN23320" s="3"/>
      <c r="BP23320" s="3"/>
    </row>
    <row r="23321" spans="1:68" x14ac:dyDescent="0.25">
      <c r="A23321" s="1"/>
      <c r="B23321" s="2"/>
      <c r="BJ23321" s="3"/>
      <c r="BL23321" s="3"/>
      <c r="BN23321" s="3"/>
      <c r="BP23321" s="3"/>
    </row>
    <row r="23322" spans="1:68" x14ac:dyDescent="0.25">
      <c r="A23322" s="1"/>
      <c r="B23322" s="2"/>
      <c r="BJ23322" s="3"/>
      <c r="BL23322" s="3"/>
      <c r="BN23322" s="3"/>
      <c r="BP23322" s="3"/>
    </row>
    <row r="23323" spans="1:68" x14ac:dyDescent="0.25">
      <c r="A23323" s="1"/>
      <c r="B23323" s="2"/>
      <c r="BJ23323" s="3"/>
      <c r="BL23323" s="3"/>
      <c r="BN23323" s="3"/>
      <c r="BP23323" s="3"/>
    </row>
    <row r="23324" spans="1:68" x14ac:dyDescent="0.25">
      <c r="A23324" s="1"/>
      <c r="B23324" s="2"/>
      <c r="BJ23324" s="3"/>
      <c r="BL23324" s="3"/>
      <c r="BN23324" s="3"/>
      <c r="BP23324" s="3"/>
    </row>
    <row r="23325" spans="1:68" x14ac:dyDescent="0.25">
      <c r="A23325" s="1"/>
      <c r="B23325" s="2"/>
      <c r="BJ23325" s="3"/>
      <c r="BL23325" s="3"/>
      <c r="BN23325" s="3"/>
      <c r="BP23325" s="3"/>
    </row>
    <row r="23326" spans="1:68" x14ac:dyDescent="0.25">
      <c r="A23326" s="1"/>
      <c r="B23326" s="2"/>
      <c r="BJ23326" s="3"/>
      <c r="BL23326" s="3"/>
      <c r="BN23326" s="3"/>
      <c r="BP23326" s="3"/>
    </row>
    <row r="23327" spans="1:68" x14ac:dyDescent="0.25">
      <c r="A23327" s="1"/>
      <c r="B23327" s="2"/>
      <c r="BJ23327" s="3"/>
      <c r="BL23327" s="3"/>
      <c r="BN23327" s="3"/>
      <c r="BP23327" s="3"/>
    </row>
    <row r="23328" spans="1:68" x14ac:dyDescent="0.25">
      <c r="A23328" s="1"/>
      <c r="B23328" s="2"/>
      <c r="BJ23328" s="3"/>
      <c r="BL23328" s="3"/>
      <c r="BN23328" s="3"/>
      <c r="BP23328" s="3"/>
    </row>
    <row r="23329" spans="1:68" x14ac:dyDescent="0.25">
      <c r="A23329" s="1"/>
      <c r="B23329" s="2"/>
      <c r="BJ23329" s="3"/>
      <c r="BL23329" s="3"/>
      <c r="BN23329" s="3"/>
      <c r="BP23329" s="3"/>
    </row>
    <row r="23330" spans="1:68" x14ac:dyDescent="0.25">
      <c r="A23330" s="1"/>
      <c r="B23330" s="2"/>
      <c r="BJ23330" s="3"/>
      <c r="BL23330" s="3"/>
      <c r="BN23330" s="3"/>
      <c r="BP23330" s="3"/>
    </row>
    <row r="23331" spans="1:68" x14ac:dyDescent="0.25">
      <c r="A23331" s="1"/>
      <c r="B23331" s="2"/>
      <c r="BJ23331" s="3"/>
      <c r="BL23331" s="3"/>
      <c r="BN23331" s="3"/>
      <c r="BP23331" s="3"/>
    </row>
    <row r="23332" spans="1:68" x14ac:dyDescent="0.25">
      <c r="A23332" s="1"/>
      <c r="B23332" s="2"/>
      <c r="BJ23332" s="3"/>
      <c r="BL23332" s="3"/>
      <c r="BN23332" s="3"/>
      <c r="BP23332" s="3"/>
    </row>
    <row r="23333" spans="1:68" x14ac:dyDescent="0.25">
      <c r="A23333" s="1"/>
      <c r="B23333" s="2"/>
      <c r="BJ23333" s="3"/>
      <c r="BL23333" s="3"/>
      <c r="BN23333" s="3"/>
      <c r="BP23333" s="3"/>
    </row>
    <row r="23334" spans="1:68" x14ac:dyDescent="0.25">
      <c r="A23334" s="1"/>
      <c r="B23334" s="2"/>
      <c r="BJ23334" s="3"/>
      <c r="BL23334" s="3"/>
      <c r="BN23334" s="3"/>
      <c r="BP23334" s="3"/>
    </row>
    <row r="23335" spans="1:68" x14ac:dyDescent="0.25">
      <c r="A23335" s="1"/>
      <c r="B23335" s="2"/>
      <c r="BJ23335" s="3"/>
      <c r="BL23335" s="3"/>
      <c r="BN23335" s="3"/>
      <c r="BP23335" s="3"/>
    </row>
    <row r="23336" spans="1:68" x14ac:dyDescent="0.25">
      <c r="A23336" s="1"/>
      <c r="B23336" s="2"/>
      <c r="BJ23336" s="3"/>
      <c r="BL23336" s="3"/>
      <c r="BN23336" s="3"/>
      <c r="BP23336" s="3"/>
    </row>
    <row r="23337" spans="1:68" x14ac:dyDescent="0.25">
      <c r="A23337" s="1"/>
      <c r="B23337" s="2"/>
      <c r="BJ23337" s="3"/>
      <c r="BL23337" s="3"/>
      <c r="BN23337" s="3"/>
      <c r="BP23337" s="3"/>
    </row>
    <row r="23338" spans="1:68" x14ac:dyDescent="0.25">
      <c r="A23338" s="1"/>
      <c r="B23338" s="2"/>
      <c r="BJ23338" s="3"/>
      <c r="BL23338" s="3"/>
      <c r="BN23338" s="3"/>
      <c r="BP23338" s="3"/>
    </row>
    <row r="23339" spans="1:68" x14ac:dyDescent="0.25">
      <c r="A23339" s="1"/>
      <c r="B23339" s="2"/>
      <c r="BJ23339" s="3"/>
      <c r="BL23339" s="3"/>
      <c r="BN23339" s="3"/>
      <c r="BP23339" s="3"/>
    </row>
    <row r="23340" spans="1:68" x14ac:dyDescent="0.25">
      <c r="A23340" s="1"/>
      <c r="B23340" s="2"/>
      <c r="BJ23340" s="3"/>
      <c r="BL23340" s="3"/>
      <c r="BN23340" s="3"/>
      <c r="BP23340" s="3"/>
    </row>
    <row r="23341" spans="1:68" x14ac:dyDescent="0.25">
      <c r="A23341" s="1"/>
      <c r="B23341" s="2"/>
      <c r="BJ23341" s="3"/>
      <c r="BL23341" s="3"/>
      <c r="BN23341" s="3"/>
      <c r="BP23341" s="3"/>
    </row>
    <row r="23342" spans="1:68" x14ac:dyDescent="0.25">
      <c r="A23342" s="1"/>
      <c r="B23342" s="2"/>
      <c r="BJ23342" s="3"/>
      <c r="BL23342" s="3"/>
      <c r="BN23342" s="3"/>
      <c r="BP23342" s="3"/>
    </row>
    <row r="23343" spans="1:68" x14ac:dyDescent="0.25">
      <c r="A23343" s="1"/>
      <c r="B23343" s="2"/>
      <c r="BJ23343" s="3"/>
      <c r="BL23343" s="3"/>
      <c r="BN23343" s="3"/>
      <c r="BP23343" s="3"/>
    </row>
    <row r="23344" spans="1:68" x14ac:dyDescent="0.25">
      <c r="A23344" s="1"/>
      <c r="B23344" s="2"/>
      <c r="BJ23344" s="3"/>
      <c r="BL23344" s="3"/>
      <c r="BN23344" s="3"/>
      <c r="BP23344" s="3"/>
    </row>
    <row r="23345" spans="1:68" x14ac:dyDescent="0.25">
      <c r="A23345" s="1"/>
      <c r="B23345" s="2"/>
      <c r="BJ23345" s="3"/>
      <c r="BL23345" s="3"/>
      <c r="BN23345" s="3"/>
      <c r="BP23345" s="3"/>
    </row>
    <row r="23346" spans="1:68" x14ac:dyDescent="0.25">
      <c r="A23346" s="1"/>
      <c r="B23346" s="2"/>
      <c r="BJ23346" s="3"/>
      <c r="BL23346" s="3"/>
      <c r="BN23346" s="3"/>
      <c r="BP23346" s="3"/>
    </row>
    <row r="23347" spans="1:68" x14ac:dyDescent="0.25">
      <c r="A23347" s="1"/>
      <c r="B23347" s="2"/>
      <c r="BJ23347" s="3"/>
      <c r="BL23347" s="3"/>
      <c r="BN23347" s="3"/>
      <c r="BP23347" s="3"/>
    </row>
    <row r="23348" spans="1:68" x14ac:dyDescent="0.25">
      <c r="A23348" s="1"/>
      <c r="B23348" s="2"/>
      <c r="BJ23348" s="3"/>
      <c r="BL23348" s="3"/>
      <c r="BN23348" s="3"/>
      <c r="BP23348" s="3"/>
    </row>
    <row r="23349" spans="1:68" x14ac:dyDescent="0.25">
      <c r="A23349" s="1"/>
      <c r="B23349" s="2"/>
      <c r="BJ23349" s="3"/>
      <c r="BL23349" s="3"/>
      <c r="BN23349" s="3"/>
      <c r="BP23349" s="3"/>
    </row>
    <row r="23350" spans="1:68" x14ac:dyDescent="0.25">
      <c r="A23350" s="1"/>
      <c r="B23350" s="2"/>
      <c r="BJ23350" s="3"/>
      <c r="BL23350" s="3"/>
      <c r="BN23350" s="3"/>
      <c r="BP23350" s="3"/>
    </row>
    <row r="23351" spans="1:68" x14ac:dyDescent="0.25">
      <c r="A23351" s="1"/>
      <c r="B23351" s="2"/>
      <c r="BJ23351" s="3"/>
      <c r="BL23351" s="3"/>
      <c r="BN23351" s="3"/>
      <c r="BP23351" s="3"/>
    </row>
    <row r="23352" spans="1:68" x14ac:dyDescent="0.25">
      <c r="A23352" s="1"/>
      <c r="B23352" s="2"/>
      <c r="BJ23352" s="3"/>
      <c r="BL23352" s="3"/>
      <c r="BN23352" s="3"/>
      <c r="BP23352" s="3"/>
    </row>
    <row r="23353" spans="1:68" x14ac:dyDescent="0.25">
      <c r="A23353" s="1"/>
      <c r="B23353" s="2"/>
      <c r="BJ23353" s="3"/>
      <c r="BL23353" s="3"/>
      <c r="BN23353" s="3"/>
      <c r="BP23353" s="3"/>
    </row>
    <row r="23354" spans="1:68" x14ac:dyDescent="0.25">
      <c r="A23354" s="1"/>
      <c r="B23354" s="2"/>
      <c r="BJ23354" s="3"/>
      <c r="BL23354" s="3"/>
      <c r="BN23354" s="3"/>
      <c r="BP23354" s="3"/>
    </row>
    <row r="23355" spans="1:68" x14ac:dyDescent="0.25">
      <c r="A23355" s="1"/>
      <c r="B23355" s="2"/>
      <c r="BJ23355" s="3"/>
      <c r="BL23355" s="3"/>
      <c r="BN23355" s="3"/>
      <c r="BP23355" s="3"/>
    </row>
    <row r="23356" spans="1:68" x14ac:dyDescent="0.25">
      <c r="A23356" s="1"/>
      <c r="B23356" s="2"/>
      <c r="BJ23356" s="3"/>
      <c r="BL23356" s="3"/>
      <c r="BN23356" s="3"/>
      <c r="BP23356" s="3"/>
    </row>
    <row r="23357" spans="1:68" x14ac:dyDescent="0.25">
      <c r="A23357" s="1"/>
      <c r="B23357" s="2"/>
      <c r="BJ23357" s="3"/>
      <c r="BL23357" s="3"/>
      <c r="BN23357" s="3"/>
      <c r="BP23357" s="3"/>
    </row>
    <row r="23358" spans="1:68" x14ac:dyDescent="0.25">
      <c r="A23358" s="1"/>
      <c r="B23358" s="2"/>
      <c r="BJ23358" s="3"/>
      <c r="BL23358" s="3"/>
      <c r="BN23358" s="3"/>
      <c r="BP23358" s="3"/>
    </row>
    <row r="23359" spans="1:68" x14ac:dyDescent="0.25">
      <c r="A23359" s="1"/>
      <c r="B23359" s="2"/>
      <c r="BJ23359" s="3"/>
      <c r="BL23359" s="3"/>
      <c r="BN23359" s="3"/>
      <c r="BP23359" s="3"/>
    </row>
    <row r="23360" spans="1:68" x14ac:dyDescent="0.25">
      <c r="A23360" s="1"/>
      <c r="B23360" s="2"/>
      <c r="BJ23360" s="3"/>
      <c r="BL23360" s="3"/>
      <c r="BN23360" s="3"/>
      <c r="BP23360" s="3"/>
    </row>
    <row r="23361" spans="1:68" x14ac:dyDescent="0.25">
      <c r="A23361" s="1"/>
      <c r="B23361" s="2"/>
      <c r="BJ23361" s="3"/>
      <c r="BL23361" s="3"/>
      <c r="BN23361" s="3"/>
      <c r="BP23361" s="3"/>
    </row>
    <row r="23362" spans="1:68" x14ac:dyDescent="0.25">
      <c r="A23362" s="1"/>
      <c r="B23362" s="2"/>
      <c r="BJ23362" s="3"/>
      <c r="BL23362" s="3"/>
      <c r="BN23362" s="3"/>
      <c r="BP23362" s="3"/>
    </row>
    <row r="23363" spans="1:68" x14ac:dyDescent="0.25">
      <c r="A23363" s="1"/>
      <c r="B23363" s="2"/>
      <c r="BJ23363" s="3"/>
      <c r="BL23363" s="3"/>
      <c r="BN23363" s="3"/>
      <c r="BP23363" s="3"/>
    </row>
    <row r="23364" spans="1:68" x14ac:dyDescent="0.25">
      <c r="A23364" s="1"/>
      <c r="B23364" s="2"/>
      <c r="BJ23364" s="3"/>
      <c r="BL23364" s="3"/>
      <c r="BN23364" s="3"/>
      <c r="BP23364" s="3"/>
    </row>
    <row r="23365" spans="1:68" x14ac:dyDescent="0.25">
      <c r="A23365" s="1"/>
      <c r="B23365" s="2"/>
      <c r="BJ23365" s="3"/>
      <c r="BL23365" s="3"/>
      <c r="BN23365" s="3"/>
      <c r="BP23365" s="3"/>
    </row>
    <row r="23366" spans="1:68" x14ac:dyDescent="0.25">
      <c r="A23366" s="1"/>
      <c r="B23366" s="2"/>
      <c r="BJ23366" s="3"/>
      <c r="BL23366" s="3"/>
      <c r="BN23366" s="3"/>
      <c r="BP23366" s="3"/>
    </row>
    <row r="23367" spans="1:68" x14ac:dyDescent="0.25">
      <c r="A23367" s="1"/>
      <c r="B23367" s="2"/>
      <c r="BJ23367" s="3"/>
      <c r="BL23367" s="3"/>
      <c r="BN23367" s="3"/>
      <c r="BP23367" s="3"/>
    </row>
    <row r="23368" spans="1:68" x14ac:dyDescent="0.25">
      <c r="A23368" s="1"/>
      <c r="B23368" s="2"/>
      <c r="BJ23368" s="3"/>
      <c r="BL23368" s="3"/>
      <c r="BN23368" s="3"/>
      <c r="BP23368" s="3"/>
    </row>
    <row r="23369" spans="1:68" x14ac:dyDescent="0.25">
      <c r="A23369" s="1"/>
      <c r="B23369" s="2"/>
      <c r="BJ23369" s="3"/>
      <c r="BL23369" s="3"/>
      <c r="BN23369" s="3"/>
      <c r="BP23369" s="3"/>
    </row>
    <row r="23370" spans="1:68" x14ac:dyDescent="0.25">
      <c r="A23370" s="1"/>
      <c r="B23370" s="2"/>
      <c r="BJ23370" s="3"/>
      <c r="BL23370" s="3"/>
      <c r="BN23370" s="3"/>
      <c r="BP23370" s="3"/>
    </row>
    <row r="23371" spans="1:68" x14ac:dyDescent="0.25">
      <c r="A23371" s="1"/>
      <c r="B23371" s="2"/>
      <c r="BJ23371" s="3"/>
      <c r="BL23371" s="3"/>
      <c r="BN23371" s="3"/>
      <c r="BP23371" s="3"/>
    </row>
    <row r="23372" spans="1:68" x14ac:dyDescent="0.25">
      <c r="A23372" s="1"/>
      <c r="B23372" s="2"/>
      <c r="BJ23372" s="3"/>
      <c r="BL23372" s="3"/>
      <c r="BN23372" s="3"/>
      <c r="BP23372" s="3"/>
    </row>
    <row r="23373" spans="1:68" x14ac:dyDescent="0.25">
      <c r="A23373" s="1"/>
      <c r="B23373" s="2"/>
      <c r="BJ23373" s="3"/>
      <c r="BL23373" s="3"/>
      <c r="BN23373" s="3"/>
      <c r="BP23373" s="3"/>
    </row>
    <row r="23374" spans="1:68" x14ac:dyDescent="0.25">
      <c r="A23374" s="1"/>
      <c r="B23374" s="2"/>
      <c r="BJ23374" s="3"/>
      <c r="BL23374" s="3"/>
      <c r="BN23374" s="3"/>
      <c r="BP23374" s="3"/>
    </row>
    <row r="23375" spans="1:68" x14ac:dyDescent="0.25">
      <c r="A23375" s="1"/>
      <c r="B23375" s="2"/>
      <c r="BJ23375" s="3"/>
      <c r="BL23375" s="3"/>
      <c r="BN23375" s="3"/>
      <c r="BP23375" s="3"/>
    </row>
    <row r="23376" spans="1:68" x14ac:dyDescent="0.25">
      <c r="A23376" s="1"/>
      <c r="B23376" s="2"/>
      <c r="BJ23376" s="3"/>
      <c r="BL23376" s="3"/>
      <c r="BN23376" s="3"/>
      <c r="BP23376" s="3"/>
    </row>
    <row r="23377" spans="1:68" x14ac:dyDescent="0.25">
      <c r="A23377" s="1"/>
      <c r="B23377" s="2"/>
      <c r="BJ23377" s="3"/>
      <c r="BL23377" s="3"/>
      <c r="BN23377" s="3"/>
      <c r="BP23377" s="3"/>
    </row>
    <row r="23378" spans="1:68" x14ac:dyDescent="0.25">
      <c r="A23378" s="1"/>
      <c r="B23378" s="2"/>
      <c r="BJ23378" s="3"/>
      <c r="BL23378" s="3"/>
      <c r="BN23378" s="3"/>
      <c r="BP23378" s="3"/>
    </row>
    <row r="23379" spans="1:68" x14ac:dyDescent="0.25">
      <c r="A23379" s="1"/>
      <c r="B23379" s="2"/>
      <c r="BJ23379" s="3"/>
      <c r="BL23379" s="3"/>
      <c r="BN23379" s="3"/>
      <c r="BP23379" s="3"/>
    </row>
    <row r="23380" spans="1:68" x14ac:dyDescent="0.25">
      <c r="A23380" s="1"/>
      <c r="B23380" s="2"/>
      <c r="BJ23380" s="3"/>
      <c r="BL23380" s="3"/>
      <c r="BN23380" s="3"/>
      <c r="BP23380" s="3"/>
    </row>
    <row r="23381" spans="1:68" x14ac:dyDescent="0.25">
      <c r="A23381" s="1"/>
      <c r="B23381" s="2"/>
      <c r="BJ23381" s="3"/>
      <c r="BL23381" s="3"/>
      <c r="BN23381" s="3"/>
      <c r="BP23381" s="3"/>
    </row>
    <row r="23382" spans="1:68" x14ac:dyDescent="0.25">
      <c r="A23382" s="1"/>
      <c r="B23382" s="2"/>
      <c r="BJ23382" s="3"/>
      <c r="BL23382" s="3"/>
      <c r="BN23382" s="3"/>
      <c r="BP23382" s="3"/>
    </row>
    <row r="23383" spans="1:68" x14ac:dyDescent="0.25">
      <c r="A23383" s="1"/>
      <c r="B23383" s="2"/>
      <c r="BJ23383" s="3"/>
      <c r="BL23383" s="3"/>
      <c r="BN23383" s="3"/>
      <c r="BP23383" s="3"/>
    </row>
    <row r="23384" spans="1:68" x14ac:dyDescent="0.25">
      <c r="A23384" s="1"/>
      <c r="B23384" s="2"/>
      <c r="BJ23384" s="3"/>
      <c r="BL23384" s="3"/>
      <c r="BN23384" s="3"/>
      <c r="BP23384" s="3"/>
    </row>
    <row r="23385" spans="1:68" x14ac:dyDescent="0.25">
      <c r="A23385" s="1"/>
      <c r="B23385" s="2"/>
      <c r="BJ23385" s="3"/>
      <c r="BL23385" s="3"/>
      <c r="BN23385" s="3"/>
      <c r="BP23385" s="3"/>
    </row>
    <row r="23386" spans="1:68" x14ac:dyDescent="0.25">
      <c r="A23386" s="1"/>
      <c r="B23386" s="2"/>
      <c r="BJ23386" s="3"/>
      <c r="BL23386" s="3"/>
      <c r="BN23386" s="3"/>
      <c r="BP23386" s="3"/>
    </row>
    <row r="23387" spans="1:68" x14ac:dyDescent="0.25">
      <c r="A23387" s="1"/>
      <c r="B23387" s="2"/>
      <c r="BJ23387" s="3"/>
      <c r="BL23387" s="3"/>
      <c r="BN23387" s="3"/>
      <c r="BP23387" s="3"/>
    </row>
    <row r="23388" spans="1:68" x14ac:dyDescent="0.25">
      <c r="A23388" s="1"/>
      <c r="B23388" s="2"/>
      <c r="BJ23388" s="3"/>
      <c r="BL23388" s="3"/>
      <c r="BN23388" s="3"/>
      <c r="BP23388" s="3"/>
    </row>
    <row r="23389" spans="1:68" x14ac:dyDescent="0.25">
      <c r="A23389" s="1"/>
      <c r="B23389" s="2"/>
      <c r="BJ23389" s="3"/>
      <c r="BL23389" s="3"/>
      <c r="BN23389" s="3"/>
      <c r="BP23389" s="3"/>
    </row>
    <row r="23390" spans="1:68" x14ac:dyDescent="0.25">
      <c r="A23390" s="1"/>
      <c r="B23390" s="2"/>
      <c r="BJ23390" s="3"/>
      <c r="BL23390" s="3"/>
      <c r="BN23390" s="3"/>
      <c r="BP23390" s="3"/>
    </row>
    <row r="23391" spans="1:68" x14ac:dyDescent="0.25">
      <c r="A23391" s="1"/>
      <c r="B23391" s="2"/>
      <c r="BJ23391" s="3"/>
      <c r="BL23391" s="3"/>
      <c r="BN23391" s="3"/>
      <c r="BP23391" s="3"/>
    </row>
    <row r="23392" spans="1:68" x14ac:dyDescent="0.25">
      <c r="A23392" s="1"/>
      <c r="B23392" s="2"/>
      <c r="BJ23392" s="3"/>
      <c r="BL23392" s="3"/>
      <c r="BN23392" s="3"/>
      <c r="BP23392" s="3"/>
    </row>
    <row r="23393" spans="1:68" x14ac:dyDescent="0.25">
      <c r="A23393" s="1"/>
      <c r="B23393" s="2"/>
      <c r="BJ23393" s="3"/>
      <c r="BL23393" s="3"/>
      <c r="BN23393" s="3"/>
      <c r="BP23393" s="3"/>
    </row>
    <row r="23394" spans="1:68" x14ac:dyDescent="0.25">
      <c r="A23394" s="1"/>
      <c r="B23394" s="2"/>
      <c r="BJ23394" s="3"/>
      <c r="BL23394" s="3"/>
      <c r="BN23394" s="3"/>
      <c r="BP23394" s="3"/>
    </row>
    <row r="23395" spans="1:68" x14ac:dyDescent="0.25">
      <c r="A23395" s="1"/>
      <c r="B23395" s="2"/>
      <c r="BJ23395" s="3"/>
      <c r="BL23395" s="3"/>
      <c r="BN23395" s="3"/>
      <c r="BP23395" s="3"/>
    </row>
    <row r="23396" spans="1:68" x14ac:dyDescent="0.25">
      <c r="A23396" s="1"/>
      <c r="B23396" s="2"/>
      <c r="BJ23396" s="3"/>
      <c r="BL23396" s="3"/>
      <c r="BN23396" s="3"/>
      <c r="BP23396" s="3"/>
    </row>
    <row r="23397" spans="1:68" x14ac:dyDescent="0.25">
      <c r="A23397" s="1"/>
      <c r="B23397" s="2"/>
      <c r="BJ23397" s="3"/>
      <c r="BL23397" s="3"/>
      <c r="BN23397" s="3"/>
      <c r="BP23397" s="3"/>
    </row>
    <row r="23398" spans="1:68" x14ac:dyDescent="0.25">
      <c r="A23398" s="1"/>
      <c r="B23398" s="2"/>
      <c r="BJ23398" s="3"/>
      <c r="BL23398" s="3"/>
      <c r="BN23398" s="3"/>
      <c r="BP23398" s="3"/>
    </row>
    <row r="23399" spans="1:68" x14ac:dyDescent="0.25">
      <c r="A23399" s="1"/>
      <c r="B23399" s="2"/>
      <c r="BJ23399" s="3"/>
      <c r="BL23399" s="3"/>
      <c r="BN23399" s="3"/>
      <c r="BP23399" s="3"/>
    </row>
    <row r="23400" spans="1:68" x14ac:dyDescent="0.25">
      <c r="A23400" s="1"/>
      <c r="B23400" s="2"/>
      <c r="BJ23400" s="3"/>
      <c r="BL23400" s="3"/>
      <c r="BN23400" s="3"/>
      <c r="BP23400" s="3"/>
    </row>
    <row r="23401" spans="1:68" x14ac:dyDescent="0.25">
      <c r="A23401" s="1"/>
      <c r="B23401" s="2"/>
      <c r="BJ23401" s="3"/>
      <c r="BL23401" s="3"/>
      <c r="BN23401" s="3"/>
      <c r="BP23401" s="3"/>
    </row>
    <row r="23402" spans="1:68" x14ac:dyDescent="0.25">
      <c r="A23402" s="1"/>
      <c r="B23402" s="2"/>
      <c r="BJ23402" s="3"/>
      <c r="BL23402" s="3"/>
      <c r="BN23402" s="3"/>
      <c r="BP23402" s="3"/>
    </row>
    <row r="23403" spans="1:68" x14ac:dyDescent="0.25">
      <c r="A23403" s="1"/>
      <c r="B23403" s="2"/>
      <c r="BJ23403" s="3"/>
      <c r="BL23403" s="3"/>
      <c r="BN23403" s="3"/>
      <c r="BP23403" s="3"/>
    </row>
    <row r="23404" spans="1:68" x14ac:dyDescent="0.25">
      <c r="A23404" s="1"/>
      <c r="B23404" s="2"/>
      <c r="BJ23404" s="3"/>
      <c r="BL23404" s="3"/>
      <c r="BN23404" s="3"/>
      <c r="BP23404" s="3"/>
    </row>
    <row r="23405" spans="1:68" x14ac:dyDescent="0.25">
      <c r="A23405" s="1"/>
      <c r="B23405" s="2"/>
      <c r="BJ23405" s="3"/>
      <c r="BL23405" s="3"/>
      <c r="BN23405" s="3"/>
      <c r="BP23405" s="3"/>
    </row>
    <row r="23406" spans="1:68" x14ac:dyDescent="0.25">
      <c r="A23406" s="1"/>
      <c r="B23406" s="2"/>
      <c r="BJ23406" s="3"/>
      <c r="BL23406" s="3"/>
      <c r="BN23406" s="3"/>
      <c r="BP23406" s="3"/>
    </row>
    <row r="23407" spans="1:68" x14ac:dyDescent="0.25">
      <c r="A23407" s="1"/>
      <c r="B23407" s="2"/>
      <c r="BJ23407" s="3"/>
      <c r="BL23407" s="3"/>
      <c r="BN23407" s="3"/>
      <c r="BP23407" s="3"/>
    </row>
    <row r="23408" spans="1:68" x14ac:dyDescent="0.25">
      <c r="A23408" s="1"/>
      <c r="B23408" s="2"/>
      <c r="BJ23408" s="3"/>
      <c r="BL23408" s="3"/>
      <c r="BN23408" s="3"/>
      <c r="BP23408" s="3"/>
    </row>
    <row r="23409" spans="1:68" x14ac:dyDescent="0.25">
      <c r="A23409" s="1"/>
      <c r="B23409" s="2"/>
      <c r="BJ23409" s="3"/>
      <c r="BL23409" s="3"/>
      <c r="BN23409" s="3"/>
      <c r="BP23409" s="3"/>
    </row>
    <row r="23410" spans="1:68" x14ac:dyDescent="0.25">
      <c r="A23410" s="1"/>
      <c r="B23410" s="2"/>
      <c r="BJ23410" s="3"/>
      <c r="BL23410" s="3"/>
      <c r="BN23410" s="3"/>
      <c r="BP23410" s="3"/>
    </row>
    <row r="23411" spans="1:68" x14ac:dyDescent="0.25">
      <c r="A23411" s="1"/>
      <c r="B23411" s="2"/>
      <c r="BJ23411" s="3"/>
      <c r="BL23411" s="3"/>
      <c r="BN23411" s="3"/>
      <c r="BP23411" s="3"/>
    </row>
    <row r="23412" spans="1:68" x14ac:dyDescent="0.25">
      <c r="A23412" s="1"/>
      <c r="B23412" s="2"/>
      <c r="BJ23412" s="3"/>
      <c r="BL23412" s="3"/>
      <c r="BN23412" s="3"/>
      <c r="BP23412" s="3"/>
    </row>
    <row r="23413" spans="1:68" x14ac:dyDescent="0.25">
      <c r="A23413" s="1"/>
      <c r="B23413" s="2"/>
      <c r="BJ23413" s="3"/>
      <c r="BL23413" s="3"/>
      <c r="BN23413" s="3"/>
      <c r="BP23413" s="3"/>
    </row>
    <row r="23414" spans="1:68" x14ac:dyDescent="0.25">
      <c r="A23414" s="1"/>
      <c r="B23414" s="2"/>
      <c r="BJ23414" s="3"/>
      <c r="BL23414" s="3"/>
      <c r="BN23414" s="3"/>
      <c r="BP23414" s="3"/>
    </row>
    <row r="23415" spans="1:68" x14ac:dyDescent="0.25">
      <c r="A23415" s="1"/>
      <c r="B23415" s="2"/>
      <c r="BJ23415" s="3"/>
      <c r="BL23415" s="3"/>
      <c r="BN23415" s="3"/>
      <c r="BP23415" s="3"/>
    </row>
    <row r="23416" spans="1:68" x14ac:dyDescent="0.25">
      <c r="A23416" s="1"/>
      <c r="B23416" s="2"/>
      <c r="BJ23416" s="3"/>
      <c r="BL23416" s="3"/>
      <c r="BN23416" s="3"/>
      <c r="BP23416" s="3"/>
    </row>
    <row r="23417" spans="1:68" x14ac:dyDescent="0.25">
      <c r="A23417" s="1"/>
      <c r="B23417" s="2"/>
      <c r="BJ23417" s="3"/>
      <c r="BL23417" s="3"/>
      <c r="BN23417" s="3"/>
      <c r="BP23417" s="3"/>
    </row>
    <row r="23418" spans="1:68" x14ac:dyDescent="0.25">
      <c r="A23418" s="1"/>
      <c r="B23418" s="2"/>
      <c r="BJ23418" s="3"/>
      <c r="BL23418" s="3"/>
      <c r="BN23418" s="3"/>
      <c r="BP23418" s="3"/>
    </row>
    <row r="23419" spans="1:68" x14ac:dyDescent="0.25">
      <c r="A23419" s="1"/>
      <c r="B23419" s="2"/>
      <c r="BJ23419" s="3"/>
      <c r="BL23419" s="3"/>
      <c r="BN23419" s="3"/>
      <c r="BP23419" s="3"/>
    </row>
    <row r="23420" spans="1:68" x14ac:dyDescent="0.25">
      <c r="A23420" s="1"/>
      <c r="B23420" s="2"/>
      <c r="BJ23420" s="3"/>
      <c r="BL23420" s="3"/>
      <c r="BN23420" s="3"/>
      <c r="BP23420" s="3"/>
    </row>
    <row r="23421" spans="1:68" x14ac:dyDescent="0.25">
      <c r="A23421" s="1"/>
      <c r="B23421" s="2"/>
      <c r="BJ23421" s="3"/>
      <c r="BL23421" s="3"/>
      <c r="BN23421" s="3"/>
      <c r="BP23421" s="3"/>
    </row>
    <row r="23422" spans="1:68" x14ac:dyDescent="0.25">
      <c r="A23422" s="1"/>
      <c r="B23422" s="2"/>
      <c r="BJ23422" s="3"/>
      <c r="BL23422" s="3"/>
      <c r="BN23422" s="3"/>
      <c r="BP23422" s="3"/>
    </row>
    <row r="23423" spans="1:68" x14ac:dyDescent="0.25">
      <c r="A23423" s="1"/>
      <c r="B23423" s="2"/>
      <c r="BJ23423" s="3"/>
      <c r="BL23423" s="3"/>
      <c r="BN23423" s="3"/>
      <c r="BP23423" s="3"/>
    </row>
    <row r="23424" spans="1:68" x14ac:dyDescent="0.25">
      <c r="A23424" s="1"/>
      <c r="B23424" s="2"/>
      <c r="BJ23424" s="3"/>
      <c r="BL23424" s="3"/>
      <c r="BN23424" s="3"/>
      <c r="BP23424" s="3"/>
    </row>
    <row r="23425" spans="1:68" x14ac:dyDescent="0.25">
      <c r="A23425" s="1"/>
      <c r="B23425" s="2"/>
      <c r="BJ23425" s="3"/>
      <c r="BL23425" s="3"/>
      <c r="BN23425" s="3"/>
      <c r="BP23425" s="3"/>
    </row>
    <row r="23426" spans="1:68" x14ac:dyDescent="0.25">
      <c r="A23426" s="1"/>
      <c r="B23426" s="2"/>
      <c r="BJ23426" s="3"/>
      <c r="BL23426" s="3"/>
      <c r="BN23426" s="3"/>
      <c r="BP23426" s="3"/>
    </row>
    <row r="23427" spans="1:68" x14ac:dyDescent="0.25">
      <c r="A23427" s="1"/>
      <c r="B23427" s="2"/>
      <c r="BJ23427" s="3"/>
      <c r="BL23427" s="3"/>
      <c r="BN23427" s="3"/>
      <c r="BP23427" s="3"/>
    </row>
    <row r="23428" spans="1:68" x14ac:dyDescent="0.25">
      <c r="A23428" s="1"/>
      <c r="B23428" s="2"/>
      <c r="BJ23428" s="3"/>
      <c r="BL23428" s="3"/>
      <c r="BN23428" s="3"/>
      <c r="BP23428" s="3"/>
    </row>
    <row r="23429" spans="1:68" x14ac:dyDescent="0.25">
      <c r="A23429" s="1"/>
      <c r="B23429" s="2"/>
      <c r="BJ23429" s="3"/>
      <c r="BL23429" s="3"/>
      <c r="BN23429" s="3"/>
      <c r="BP23429" s="3"/>
    </row>
    <row r="23430" spans="1:68" x14ac:dyDescent="0.25">
      <c r="A23430" s="1"/>
      <c r="B23430" s="2"/>
      <c r="BJ23430" s="3"/>
      <c r="BL23430" s="3"/>
      <c r="BN23430" s="3"/>
      <c r="BP23430" s="3"/>
    </row>
    <row r="23431" spans="1:68" x14ac:dyDescent="0.25">
      <c r="A23431" s="1"/>
      <c r="B23431" s="2"/>
      <c r="BJ23431" s="3"/>
      <c r="BL23431" s="3"/>
      <c r="BN23431" s="3"/>
      <c r="BP23431" s="3"/>
    </row>
    <row r="23432" spans="1:68" x14ac:dyDescent="0.25">
      <c r="A23432" s="1"/>
      <c r="B23432" s="2"/>
      <c r="BJ23432" s="3"/>
      <c r="BL23432" s="3"/>
      <c r="BN23432" s="3"/>
      <c r="BP23432" s="3"/>
    </row>
    <row r="23433" spans="1:68" x14ac:dyDescent="0.25">
      <c r="A23433" s="1"/>
      <c r="B23433" s="2"/>
      <c r="BJ23433" s="3"/>
      <c r="BL23433" s="3"/>
      <c r="BN23433" s="3"/>
      <c r="BP23433" s="3"/>
    </row>
    <row r="23434" spans="1:68" x14ac:dyDescent="0.25">
      <c r="A23434" s="1"/>
      <c r="B23434" s="2"/>
      <c r="BJ23434" s="3"/>
      <c r="BL23434" s="3"/>
      <c r="BN23434" s="3"/>
      <c r="BP23434" s="3"/>
    </row>
    <row r="23435" spans="1:68" x14ac:dyDescent="0.25">
      <c r="A23435" s="1"/>
      <c r="B23435" s="2"/>
      <c r="BJ23435" s="3"/>
      <c r="BL23435" s="3"/>
      <c r="BN23435" s="3"/>
      <c r="BP23435" s="3"/>
    </row>
    <row r="23436" spans="1:68" x14ac:dyDescent="0.25">
      <c r="A23436" s="1"/>
      <c r="B23436" s="2"/>
      <c r="BJ23436" s="3"/>
      <c r="BL23436" s="3"/>
      <c r="BN23436" s="3"/>
      <c r="BP23436" s="3"/>
    </row>
    <row r="23437" spans="1:68" x14ac:dyDescent="0.25">
      <c r="A23437" s="1"/>
      <c r="B23437" s="2"/>
      <c r="BJ23437" s="3"/>
      <c r="BL23437" s="3"/>
      <c r="BN23437" s="3"/>
      <c r="BP23437" s="3"/>
    </row>
    <row r="23438" spans="1:68" x14ac:dyDescent="0.25">
      <c r="A23438" s="1"/>
      <c r="B23438" s="2"/>
      <c r="BJ23438" s="3"/>
      <c r="BL23438" s="3"/>
      <c r="BN23438" s="3"/>
      <c r="BP23438" s="3"/>
    </row>
    <row r="23439" spans="1:68" x14ac:dyDescent="0.25">
      <c r="A23439" s="1"/>
      <c r="B23439" s="2"/>
      <c r="BJ23439" s="3"/>
      <c r="BL23439" s="3"/>
      <c r="BN23439" s="3"/>
      <c r="BP23439" s="3"/>
    </row>
    <row r="23440" spans="1:68" x14ac:dyDescent="0.25">
      <c r="A23440" s="1"/>
      <c r="B23440" s="2"/>
      <c r="BJ23440" s="3"/>
      <c r="BL23440" s="3"/>
      <c r="BN23440" s="3"/>
      <c r="BP23440" s="3"/>
    </row>
    <row r="23441" spans="1:68" x14ac:dyDescent="0.25">
      <c r="A23441" s="1"/>
      <c r="B23441" s="2"/>
      <c r="BJ23441" s="3"/>
      <c r="BL23441" s="3"/>
      <c r="BN23441" s="3"/>
      <c r="BP23441" s="3"/>
    </row>
    <row r="23442" spans="1:68" x14ac:dyDescent="0.25">
      <c r="A23442" s="1"/>
      <c r="B23442" s="2"/>
      <c r="BJ23442" s="3"/>
      <c r="BL23442" s="3"/>
      <c r="BN23442" s="3"/>
      <c r="BP23442" s="3"/>
    </row>
    <row r="23443" spans="1:68" x14ac:dyDescent="0.25">
      <c r="A23443" s="1"/>
      <c r="B23443" s="2"/>
      <c r="BJ23443" s="3"/>
      <c r="BL23443" s="3"/>
      <c r="BN23443" s="3"/>
      <c r="BP23443" s="3"/>
    </row>
    <row r="23444" spans="1:68" x14ac:dyDescent="0.25">
      <c r="A23444" s="1"/>
      <c r="B23444" s="2"/>
      <c r="BJ23444" s="3"/>
      <c r="BL23444" s="3"/>
      <c r="BN23444" s="3"/>
      <c r="BP23444" s="3"/>
    </row>
    <row r="23445" spans="1:68" x14ac:dyDescent="0.25">
      <c r="A23445" s="1"/>
      <c r="B23445" s="2"/>
      <c r="BJ23445" s="3"/>
      <c r="BL23445" s="3"/>
      <c r="BN23445" s="3"/>
      <c r="BP23445" s="3"/>
    </row>
    <row r="23446" spans="1:68" x14ac:dyDescent="0.25">
      <c r="A23446" s="1"/>
      <c r="B23446" s="2"/>
      <c r="BJ23446" s="3"/>
      <c r="BL23446" s="3"/>
      <c r="BN23446" s="3"/>
      <c r="BP23446" s="3"/>
    </row>
    <row r="23447" spans="1:68" x14ac:dyDescent="0.25">
      <c r="A23447" s="1"/>
      <c r="B23447" s="2"/>
      <c r="BJ23447" s="3"/>
      <c r="BL23447" s="3"/>
      <c r="BN23447" s="3"/>
      <c r="BP23447" s="3"/>
    </row>
    <row r="23448" spans="1:68" x14ac:dyDescent="0.25">
      <c r="A23448" s="1"/>
      <c r="B23448" s="2"/>
      <c r="BJ23448" s="3"/>
      <c r="BL23448" s="3"/>
      <c r="BN23448" s="3"/>
      <c r="BP23448" s="3"/>
    </row>
    <row r="23449" spans="1:68" x14ac:dyDescent="0.25">
      <c r="A23449" s="1"/>
      <c r="B23449" s="2"/>
      <c r="BJ23449" s="3"/>
      <c r="BL23449" s="3"/>
      <c r="BN23449" s="3"/>
      <c r="BP23449" s="3"/>
    </row>
    <row r="23450" spans="1:68" x14ac:dyDescent="0.25">
      <c r="A23450" s="1"/>
      <c r="B23450" s="2"/>
      <c r="BJ23450" s="3"/>
      <c r="BL23450" s="3"/>
      <c r="BN23450" s="3"/>
      <c r="BP23450" s="3"/>
    </row>
    <row r="23451" spans="1:68" x14ac:dyDescent="0.25">
      <c r="A23451" s="1"/>
      <c r="B23451" s="2"/>
      <c r="BJ23451" s="3"/>
      <c r="BL23451" s="3"/>
      <c r="BN23451" s="3"/>
      <c r="BP23451" s="3"/>
    </row>
    <row r="23452" spans="1:68" x14ac:dyDescent="0.25">
      <c r="A23452" s="1"/>
      <c r="B23452" s="2"/>
      <c r="BJ23452" s="3"/>
      <c r="BL23452" s="3"/>
      <c r="BN23452" s="3"/>
      <c r="BP23452" s="3"/>
    </row>
    <row r="23453" spans="1:68" x14ac:dyDescent="0.25">
      <c r="A23453" s="1"/>
      <c r="B23453" s="2"/>
      <c r="BJ23453" s="3"/>
      <c r="BL23453" s="3"/>
      <c r="BN23453" s="3"/>
      <c r="BP23453" s="3"/>
    </row>
    <row r="23454" spans="1:68" x14ac:dyDescent="0.25">
      <c r="A23454" s="1"/>
      <c r="B23454" s="2"/>
      <c r="BJ23454" s="3"/>
      <c r="BL23454" s="3"/>
      <c r="BN23454" s="3"/>
      <c r="BP23454" s="3"/>
    </row>
    <row r="23455" spans="1:68" x14ac:dyDescent="0.25">
      <c r="A23455" s="1"/>
      <c r="B23455" s="2"/>
      <c r="BJ23455" s="3"/>
      <c r="BL23455" s="3"/>
      <c r="BN23455" s="3"/>
      <c r="BP23455" s="3"/>
    </row>
    <row r="23456" spans="1:68" x14ac:dyDescent="0.25">
      <c r="A23456" s="1"/>
      <c r="B23456" s="2"/>
      <c r="BJ23456" s="3"/>
      <c r="BL23456" s="3"/>
      <c r="BN23456" s="3"/>
      <c r="BP23456" s="3"/>
    </row>
    <row r="23457" spans="1:68" x14ac:dyDescent="0.25">
      <c r="A23457" s="1"/>
      <c r="B23457" s="2"/>
      <c r="BJ23457" s="3"/>
      <c r="BL23457" s="3"/>
      <c r="BN23457" s="3"/>
      <c r="BP23457" s="3"/>
    </row>
    <row r="23458" spans="1:68" x14ac:dyDescent="0.25">
      <c r="A23458" s="1"/>
      <c r="B23458" s="2"/>
      <c r="BJ23458" s="3"/>
      <c r="BL23458" s="3"/>
      <c r="BN23458" s="3"/>
      <c r="BP23458" s="3"/>
    </row>
    <row r="23459" spans="1:68" x14ac:dyDescent="0.25">
      <c r="A23459" s="1"/>
      <c r="B23459" s="2"/>
      <c r="BJ23459" s="3"/>
      <c r="BL23459" s="3"/>
      <c r="BN23459" s="3"/>
      <c r="BP23459" s="3"/>
    </row>
    <row r="23460" spans="1:68" x14ac:dyDescent="0.25">
      <c r="A23460" s="1"/>
      <c r="B23460" s="2"/>
      <c r="BJ23460" s="3"/>
      <c r="BL23460" s="3"/>
      <c r="BN23460" s="3"/>
      <c r="BP23460" s="3"/>
    </row>
    <row r="23461" spans="1:68" x14ac:dyDescent="0.25">
      <c r="A23461" s="1"/>
      <c r="B23461" s="2"/>
      <c r="BJ23461" s="3"/>
      <c r="BL23461" s="3"/>
      <c r="BN23461" s="3"/>
      <c r="BP23461" s="3"/>
    </row>
    <row r="23462" spans="1:68" x14ac:dyDescent="0.25">
      <c r="A23462" s="1"/>
      <c r="B23462" s="2"/>
      <c r="BJ23462" s="3"/>
      <c r="BL23462" s="3"/>
      <c r="BN23462" s="3"/>
      <c r="BP23462" s="3"/>
    </row>
    <row r="23463" spans="1:68" x14ac:dyDescent="0.25">
      <c r="A23463" s="1"/>
      <c r="B23463" s="2"/>
      <c r="BJ23463" s="3"/>
      <c r="BL23463" s="3"/>
      <c r="BN23463" s="3"/>
      <c r="BP23463" s="3"/>
    </row>
    <row r="23464" spans="1:68" x14ac:dyDescent="0.25">
      <c r="A23464" s="1"/>
      <c r="B23464" s="2"/>
      <c r="BJ23464" s="3"/>
      <c r="BL23464" s="3"/>
      <c r="BN23464" s="3"/>
      <c r="BP23464" s="3"/>
    </row>
    <row r="23465" spans="1:68" x14ac:dyDescent="0.25">
      <c r="A23465" s="1"/>
      <c r="B23465" s="2"/>
      <c r="BJ23465" s="3"/>
      <c r="BL23465" s="3"/>
      <c r="BN23465" s="3"/>
      <c r="BP23465" s="3"/>
    </row>
    <row r="23466" spans="1:68" x14ac:dyDescent="0.25">
      <c r="A23466" s="1"/>
      <c r="B23466" s="2"/>
      <c r="BJ23466" s="3"/>
      <c r="BL23466" s="3"/>
      <c r="BN23466" s="3"/>
      <c r="BP23466" s="3"/>
    </row>
    <row r="23467" spans="1:68" x14ac:dyDescent="0.25">
      <c r="A23467" s="1"/>
      <c r="B23467" s="2"/>
      <c r="BJ23467" s="3"/>
      <c r="BL23467" s="3"/>
      <c r="BN23467" s="3"/>
      <c r="BP23467" s="3"/>
    </row>
    <row r="23468" spans="1:68" x14ac:dyDescent="0.25">
      <c r="A23468" s="1"/>
      <c r="B23468" s="2"/>
      <c r="BJ23468" s="3"/>
      <c r="BL23468" s="3"/>
      <c r="BN23468" s="3"/>
      <c r="BP23468" s="3"/>
    </row>
    <row r="23469" spans="1:68" x14ac:dyDescent="0.25">
      <c r="A23469" s="1"/>
      <c r="B23469" s="2"/>
      <c r="BJ23469" s="3"/>
      <c r="BL23469" s="3"/>
      <c r="BN23469" s="3"/>
      <c r="BP23469" s="3"/>
    </row>
    <row r="23470" spans="1:68" x14ac:dyDescent="0.25">
      <c r="A23470" s="1"/>
      <c r="B23470" s="2"/>
      <c r="BJ23470" s="3"/>
      <c r="BL23470" s="3"/>
      <c r="BN23470" s="3"/>
      <c r="BP23470" s="3"/>
    </row>
    <row r="23471" spans="1:68" x14ac:dyDescent="0.25">
      <c r="A23471" s="1"/>
      <c r="B23471" s="2"/>
      <c r="BJ23471" s="3"/>
      <c r="BL23471" s="3"/>
      <c r="BN23471" s="3"/>
      <c r="BP23471" s="3"/>
    </row>
    <row r="23472" spans="1:68" x14ac:dyDescent="0.25">
      <c r="A23472" s="1"/>
      <c r="B23472" s="2"/>
      <c r="BJ23472" s="3"/>
      <c r="BL23472" s="3"/>
      <c r="BN23472" s="3"/>
      <c r="BP23472" s="3"/>
    </row>
    <row r="23473" spans="1:68" x14ac:dyDescent="0.25">
      <c r="A23473" s="1"/>
      <c r="B23473" s="2"/>
      <c r="BJ23473" s="3"/>
      <c r="BL23473" s="3"/>
      <c r="BN23473" s="3"/>
      <c r="BP23473" s="3"/>
    </row>
    <row r="23474" spans="1:68" x14ac:dyDescent="0.25">
      <c r="A23474" s="1"/>
      <c r="B23474" s="2"/>
      <c r="BJ23474" s="3"/>
      <c r="BL23474" s="3"/>
      <c r="BN23474" s="3"/>
      <c r="BP23474" s="3"/>
    </row>
    <row r="23475" spans="1:68" x14ac:dyDescent="0.25">
      <c r="A23475" s="1"/>
      <c r="B23475" s="2"/>
      <c r="BJ23475" s="3"/>
      <c r="BL23475" s="3"/>
      <c r="BN23475" s="3"/>
      <c r="BP23475" s="3"/>
    </row>
    <row r="23476" spans="1:68" x14ac:dyDescent="0.25">
      <c r="A23476" s="1"/>
      <c r="B23476" s="2"/>
      <c r="BJ23476" s="3"/>
      <c r="BL23476" s="3"/>
      <c r="BN23476" s="3"/>
      <c r="BP23476" s="3"/>
    </row>
    <row r="23477" spans="1:68" x14ac:dyDescent="0.25">
      <c r="A23477" s="1"/>
      <c r="B23477" s="2"/>
      <c r="BJ23477" s="3"/>
      <c r="BL23477" s="3"/>
      <c r="BN23477" s="3"/>
      <c r="BP23477" s="3"/>
    </row>
    <row r="23478" spans="1:68" x14ac:dyDescent="0.25">
      <c r="A23478" s="1"/>
      <c r="B23478" s="2"/>
      <c r="BJ23478" s="3"/>
      <c r="BL23478" s="3"/>
      <c r="BN23478" s="3"/>
      <c r="BP23478" s="3"/>
    </row>
    <row r="23479" spans="1:68" x14ac:dyDescent="0.25">
      <c r="A23479" s="1"/>
      <c r="B23479" s="2"/>
      <c r="BJ23479" s="3"/>
      <c r="BL23479" s="3"/>
      <c r="BN23479" s="3"/>
      <c r="BP23479" s="3"/>
    </row>
    <row r="23480" spans="1:68" x14ac:dyDescent="0.25">
      <c r="A23480" s="1"/>
      <c r="B23480" s="2"/>
      <c r="BJ23480" s="3"/>
      <c r="BL23480" s="3"/>
      <c r="BN23480" s="3"/>
      <c r="BP23480" s="3"/>
    </row>
    <row r="23481" spans="1:68" x14ac:dyDescent="0.25">
      <c r="A23481" s="1"/>
      <c r="B23481" s="2"/>
      <c r="BJ23481" s="3"/>
      <c r="BL23481" s="3"/>
      <c r="BN23481" s="3"/>
      <c r="BP23481" s="3"/>
    </row>
    <row r="23482" spans="1:68" x14ac:dyDescent="0.25">
      <c r="A23482" s="1"/>
      <c r="B23482" s="2"/>
      <c r="BJ23482" s="3"/>
      <c r="BL23482" s="3"/>
      <c r="BN23482" s="3"/>
      <c r="BP23482" s="3"/>
    </row>
    <row r="23483" spans="1:68" x14ac:dyDescent="0.25">
      <c r="A23483" s="1"/>
      <c r="B23483" s="2"/>
      <c r="BJ23483" s="3"/>
      <c r="BL23483" s="3"/>
      <c r="BN23483" s="3"/>
      <c r="BP23483" s="3"/>
    </row>
    <row r="23484" spans="1:68" x14ac:dyDescent="0.25">
      <c r="A23484" s="1"/>
      <c r="B23484" s="2"/>
      <c r="BJ23484" s="3"/>
      <c r="BL23484" s="3"/>
      <c r="BN23484" s="3"/>
      <c r="BP23484" s="3"/>
    </row>
    <row r="23485" spans="1:68" x14ac:dyDescent="0.25">
      <c r="A23485" s="1"/>
      <c r="B23485" s="2"/>
      <c r="BJ23485" s="3"/>
      <c r="BL23485" s="3"/>
      <c r="BN23485" s="3"/>
      <c r="BP23485" s="3"/>
    </row>
    <row r="23486" spans="1:68" x14ac:dyDescent="0.25">
      <c r="A23486" s="1"/>
      <c r="B23486" s="2"/>
      <c r="BJ23486" s="3"/>
      <c r="BL23486" s="3"/>
      <c r="BN23486" s="3"/>
      <c r="BP23486" s="3"/>
    </row>
    <row r="23487" spans="1:68" x14ac:dyDescent="0.25">
      <c r="A23487" s="1"/>
      <c r="B23487" s="2"/>
      <c r="BJ23487" s="3"/>
      <c r="BL23487" s="3"/>
      <c r="BN23487" s="3"/>
      <c r="BP23487" s="3"/>
    </row>
    <row r="23488" spans="1:68" x14ac:dyDescent="0.25">
      <c r="A23488" s="1"/>
      <c r="B23488" s="2"/>
      <c r="BJ23488" s="3"/>
      <c r="BL23488" s="3"/>
      <c r="BN23488" s="3"/>
      <c r="BP23488" s="3"/>
    </row>
    <row r="23489" spans="1:68" x14ac:dyDescent="0.25">
      <c r="A23489" s="1"/>
      <c r="B23489" s="2"/>
      <c r="BJ23489" s="3"/>
      <c r="BL23489" s="3"/>
      <c r="BN23489" s="3"/>
      <c r="BP23489" s="3"/>
    </row>
    <row r="23490" spans="1:68" x14ac:dyDescent="0.25">
      <c r="A23490" s="1"/>
      <c r="B23490" s="2"/>
      <c r="BJ23490" s="3"/>
      <c r="BL23490" s="3"/>
      <c r="BN23490" s="3"/>
      <c r="BP23490" s="3"/>
    </row>
    <row r="23491" spans="1:68" x14ac:dyDescent="0.25">
      <c r="A23491" s="1"/>
      <c r="B23491" s="2"/>
      <c r="BJ23491" s="3"/>
      <c r="BL23491" s="3"/>
      <c r="BN23491" s="3"/>
      <c r="BP23491" s="3"/>
    </row>
    <row r="23492" spans="1:68" x14ac:dyDescent="0.25">
      <c r="A23492" s="1"/>
      <c r="B23492" s="2"/>
      <c r="BJ23492" s="3"/>
      <c r="BL23492" s="3"/>
      <c r="BN23492" s="3"/>
      <c r="BP23492" s="3"/>
    </row>
    <row r="23493" spans="1:68" x14ac:dyDescent="0.25">
      <c r="A23493" s="1"/>
      <c r="B23493" s="2"/>
      <c r="BJ23493" s="3"/>
      <c r="BL23493" s="3"/>
      <c r="BN23493" s="3"/>
      <c r="BP23493" s="3"/>
    </row>
    <row r="23494" spans="1:68" x14ac:dyDescent="0.25">
      <c r="A23494" s="1"/>
      <c r="B23494" s="2"/>
      <c r="BJ23494" s="3"/>
      <c r="BL23494" s="3"/>
      <c r="BN23494" s="3"/>
      <c r="BP23494" s="3"/>
    </row>
    <row r="23495" spans="1:68" x14ac:dyDescent="0.25">
      <c r="A23495" s="1"/>
      <c r="B23495" s="2"/>
      <c r="BJ23495" s="3"/>
      <c r="BL23495" s="3"/>
      <c r="BN23495" s="3"/>
      <c r="BP23495" s="3"/>
    </row>
    <row r="23496" spans="1:68" x14ac:dyDescent="0.25">
      <c r="A23496" s="1"/>
      <c r="B23496" s="2"/>
      <c r="BJ23496" s="3"/>
      <c r="BL23496" s="3"/>
      <c r="BN23496" s="3"/>
      <c r="BP23496" s="3"/>
    </row>
    <row r="23497" spans="1:68" x14ac:dyDescent="0.25">
      <c r="A23497" s="1"/>
      <c r="B23497" s="2"/>
      <c r="BJ23497" s="3"/>
      <c r="BL23497" s="3"/>
      <c r="BN23497" s="3"/>
      <c r="BP23497" s="3"/>
    </row>
    <row r="23498" spans="1:68" x14ac:dyDescent="0.25">
      <c r="A23498" s="1"/>
      <c r="B23498" s="2"/>
      <c r="BJ23498" s="3"/>
      <c r="BL23498" s="3"/>
      <c r="BN23498" s="3"/>
      <c r="BP23498" s="3"/>
    </row>
    <row r="23499" spans="1:68" x14ac:dyDescent="0.25">
      <c r="A23499" s="1"/>
      <c r="B23499" s="2"/>
      <c r="BJ23499" s="3"/>
      <c r="BL23499" s="3"/>
      <c r="BN23499" s="3"/>
      <c r="BP23499" s="3"/>
    </row>
    <row r="23500" spans="1:68" x14ac:dyDescent="0.25">
      <c r="A23500" s="1"/>
      <c r="B23500" s="2"/>
      <c r="BJ23500" s="3"/>
      <c r="BL23500" s="3"/>
      <c r="BN23500" s="3"/>
      <c r="BP23500" s="3"/>
    </row>
    <row r="23501" spans="1:68" x14ac:dyDescent="0.25">
      <c r="A23501" s="1"/>
      <c r="B23501" s="2"/>
      <c r="BJ23501" s="3"/>
      <c r="BL23501" s="3"/>
      <c r="BN23501" s="3"/>
      <c r="BP23501" s="3"/>
    </row>
    <row r="23502" spans="1:68" x14ac:dyDescent="0.25">
      <c r="A23502" s="1"/>
      <c r="B23502" s="2"/>
      <c r="BJ23502" s="3"/>
      <c r="BL23502" s="3"/>
      <c r="BN23502" s="3"/>
      <c r="BP23502" s="3"/>
    </row>
    <row r="23503" spans="1:68" x14ac:dyDescent="0.25">
      <c r="A23503" s="1"/>
      <c r="B23503" s="2"/>
      <c r="BJ23503" s="3"/>
      <c r="BL23503" s="3"/>
      <c r="BN23503" s="3"/>
      <c r="BP23503" s="3"/>
    </row>
    <row r="23504" spans="1:68" x14ac:dyDescent="0.25">
      <c r="A23504" s="1"/>
      <c r="B23504" s="2"/>
      <c r="BJ23504" s="3"/>
      <c r="BL23504" s="3"/>
      <c r="BN23504" s="3"/>
      <c r="BP23504" s="3"/>
    </row>
    <row r="23505" spans="1:68" x14ac:dyDescent="0.25">
      <c r="A23505" s="1"/>
      <c r="B23505" s="2"/>
      <c r="BJ23505" s="3"/>
      <c r="BL23505" s="3"/>
      <c r="BN23505" s="3"/>
      <c r="BP23505" s="3"/>
    </row>
    <row r="23506" spans="1:68" x14ac:dyDescent="0.25">
      <c r="A23506" s="1"/>
      <c r="B23506" s="2"/>
      <c r="BJ23506" s="3"/>
      <c r="BL23506" s="3"/>
      <c r="BN23506" s="3"/>
      <c r="BP23506" s="3"/>
    </row>
    <row r="23507" spans="1:68" x14ac:dyDescent="0.25">
      <c r="A23507" s="1"/>
      <c r="B23507" s="2"/>
      <c r="BJ23507" s="3"/>
      <c r="BL23507" s="3"/>
      <c r="BN23507" s="3"/>
      <c r="BP23507" s="3"/>
    </row>
    <row r="23508" spans="1:68" x14ac:dyDescent="0.25">
      <c r="A23508" s="1"/>
      <c r="B23508" s="2"/>
      <c r="BJ23508" s="3"/>
      <c r="BL23508" s="3"/>
      <c r="BN23508" s="3"/>
      <c r="BP23508" s="3"/>
    </row>
    <row r="23509" spans="1:68" x14ac:dyDescent="0.25">
      <c r="A23509" s="1"/>
      <c r="B23509" s="2"/>
      <c r="BJ23509" s="3"/>
      <c r="BL23509" s="3"/>
      <c r="BN23509" s="3"/>
      <c r="BP23509" s="3"/>
    </row>
    <row r="23510" spans="1:68" x14ac:dyDescent="0.25">
      <c r="A23510" s="1"/>
      <c r="B23510" s="2"/>
      <c r="BJ23510" s="3"/>
      <c r="BL23510" s="3"/>
      <c r="BN23510" s="3"/>
      <c r="BP23510" s="3"/>
    </row>
    <row r="23511" spans="1:68" x14ac:dyDescent="0.25">
      <c r="A23511" s="1"/>
      <c r="B23511" s="2"/>
      <c r="BJ23511" s="3"/>
      <c r="BL23511" s="3"/>
      <c r="BN23511" s="3"/>
      <c r="BP23511" s="3"/>
    </row>
    <row r="23512" spans="1:68" x14ac:dyDescent="0.25">
      <c r="A23512" s="1"/>
      <c r="B23512" s="2"/>
      <c r="BJ23512" s="3"/>
      <c r="BL23512" s="3"/>
      <c r="BN23512" s="3"/>
      <c r="BP23512" s="3"/>
    </row>
    <row r="23513" spans="1:68" x14ac:dyDescent="0.25">
      <c r="A23513" s="1"/>
      <c r="B23513" s="2"/>
      <c r="BJ23513" s="3"/>
      <c r="BL23513" s="3"/>
      <c r="BN23513" s="3"/>
      <c r="BP23513" s="3"/>
    </row>
    <row r="23514" spans="1:68" x14ac:dyDescent="0.25">
      <c r="A23514" s="1"/>
      <c r="B23514" s="2"/>
      <c r="BJ23514" s="3"/>
      <c r="BL23514" s="3"/>
      <c r="BN23514" s="3"/>
      <c r="BP23514" s="3"/>
    </row>
    <row r="23515" spans="1:68" x14ac:dyDescent="0.25">
      <c r="A23515" s="1"/>
      <c r="B23515" s="2"/>
      <c r="BJ23515" s="3"/>
      <c r="BL23515" s="3"/>
      <c r="BN23515" s="3"/>
      <c r="BP23515" s="3"/>
    </row>
    <row r="23516" spans="1:68" x14ac:dyDescent="0.25">
      <c r="A23516" s="1"/>
      <c r="B23516" s="2"/>
      <c r="BJ23516" s="3"/>
      <c r="BL23516" s="3"/>
      <c r="BN23516" s="3"/>
      <c r="BP23516" s="3"/>
    </row>
    <row r="23517" spans="1:68" x14ac:dyDescent="0.25">
      <c r="A23517" s="1"/>
      <c r="B23517" s="2"/>
      <c r="BJ23517" s="3"/>
      <c r="BL23517" s="3"/>
      <c r="BN23517" s="3"/>
      <c r="BP23517" s="3"/>
    </row>
    <row r="23518" spans="1:68" x14ac:dyDescent="0.25">
      <c r="A23518" s="1"/>
      <c r="B23518" s="2"/>
      <c r="BJ23518" s="3"/>
      <c r="BL23518" s="3"/>
      <c r="BN23518" s="3"/>
      <c r="BP23518" s="3"/>
    </row>
    <row r="23519" spans="1:68" x14ac:dyDescent="0.25">
      <c r="A23519" s="1"/>
      <c r="B23519" s="2"/>
      <c r="BJ23519" s="3"/>
      <c r="BL23519" s="3"/>
      <c r="BN23519" s="3"/>
      <c r="BP23519" s="3"/>
    </row>
    <row r="23520" spans="1:68" x14ac:dyDescent="0.25">
      <c r="A23520" s="1"/>
      <c r="B23520" s="2"/>
      <c r="BJ23520" s="3"/>
      <c r="BL23520" s="3"/>
      <c r="BN23520" s="3"/>
      <c r="BP23520" s="3"/>
    </row>
    <row r="23521" spans="1:68" x14ac:dyDescent="0.25">
      <c r="A23521" s="1"/>
      <c r="B23521" s="2"/>
      <c r="BJ23521" s="3"/>
      <c r="BL23521" s="3"/>
      <c r="BN23521" s="3"/>
      <c r="BP23521" s="3"/>
    </row>
    <row r="23522" spans="1:68" x14ac:dyDescent="0.25">
      <c r="A23522" s="1"/>
      <c r="B23522" s="2"/>
      <c r="BJ23522" s="3"/>
      <c r="BL23522" s="3"/>
      <c r="BN23522" s="3"/>
      <c r="BP23522" s="3"/>
    </row>
    <row r="23523" spans="1:68" x14ac:dyDescent="0.25">
      <c r="A23523" s="1"/>
      <c r="B23523" s="2"/>
      <c r="BJ23523" s="3"/>
      <c r="BL23523" s="3"/>
      <c r="BN23523" s="3"/>
      <c r="BP23523" s="3"/>
    </row>
    <row r="23524" spans="1:68" x14ac:dyDescent="0.25">
      <c r="A23524" s="1"/>
      <c r="B23524" s="2"/>
      <c r="BJ23524" s="3"/>
      <c r="BL23524" s="3"/>
      <c r="BN23524" s="3"/>
      <c r="BP23524" s="3"/>
    </row>
    <row r="23525" spans="1:68" x14ac:dyDescent="0.25">
      <c r="A23525" s="1"/>
      <c r="B23525" s="2"/>
      <c r="BJ23525" s="3"/>
      <c r="BL23525" s="3"/>
      <c r="BN23525" s="3"/>
      <c r="BP23525" s="3"/>
    </row>
    <row r="23526" spans="1:68" x14ac:dyDescent="0.25">
      <c r="A23526" s="1"/>
      <c r="B23526" s="2"/>
      <c r="BJ23526" s="3"/>
      <c r="BL23526" s="3"/>
      <c r="BN23526" s="3"/>
      <c r="BP23526" s="3"/>
    </row>
    <row r="23527" spans="1:68" x14ac:dyDescent="0.25">
      <c r="A23527" s="1"/>
      <c r="B23527" s="2"/>
      <c r="BJ23527" s="3"/>
      <c r="BL23527" s="3"/>
      <c r="BN23527" s="3"/>
      <c r="BP23527" s="3"/>
    </row>
    <row r="23528" spans="1:68" x14ac:dyDescent="0.25">
      <c r="A23528" s="1"/>
      <c r="B23528" s="2"/>
      <c r="BJ23528" s="3"/>
      <c r="BL23528" s="3"/>
      <c r="BN23528" s="3"/>
      <c r="BP23528" s="3"/>
    </row>
    <row r="23529" spans="1:68" x14ac:dyDescent="0.25">
      <c r="A23529" s="1"/>
      <c r="B23529" s="2"/>
      <c r="BJ23529" s="3"/>
      <c r="BL23529" s="3"/>
      <c r="BN23529" s="3"/>
      <c r="BP23529" s="3"/>
    </row>
    <row r="23530" spans="1:68" x14ac:dyDescent="0.25">
      <c r="A23530" s="1"/>
      <c r="B23530" s="2"/>
      <c r="BJ23530" s="3"/>
      <c r="BL23530" s="3"/>
      <c r="BN23530" s="3"/>
      <c r="BP23530" s="3"/>
    </row>
    <row r="23531" spans="1:68" x14ac:dyDescent="0.25">
      <c r="A23531" s="1"/>
      <c r="B23531" s="2"/>
      <c r="BJ23531" s="3"/>
      <c r="BL23531" s="3"/>
      <c r="BN23531" s="3"/>
      <c r="BP23531" s="3"/>
    </row>
    <row r="23532" spans="1:68" x14ac:dyDescent="0.25">
      <c r="A23532" s="1"/>
      <c r="B23532" s="2"/>
      <c r="BJ23532" s="3"/>
      <c r="BL23532" s="3"/>
      <c r="BN23532" s="3"/>
      <c r="BP23532" s="3"/>
    </row>
    <row r="23533" spans="1:68" x14ac:dyDescent="0.25">
      <c r="A23533" s="1"/>
      <c r="B23533" s="2"/>
      <c r="BJ23533" s="3"/>
      <c r="BL23533" s="3"/>
      <c r="BN23533" s="3"/>
      <c r="BP23533" s="3"/>
    </row>
    <row r="23534" spans="1:68" x14ac:dyDescent="0.25">
      <c r="A23534" s="1"/>
      <c r="B23534" s="2"/>
      <c r="BJ23534" s="3"/>
      <c r="BL23534" s="3"/>
      <c r="BN23534" s="3"/>
      <c r="BP23534" s="3"/>
    </row>
    <row r="23535" spans="1:68" x14ac:dyDescent="0.25">
      <c r="A23535" s="1"/>
      <c r="B23535" s="2"/>
      <c r="BJ23535" s="3"/>
      <c r="BL23535" s="3"/>
      <c r="BN23535" s="3"/>
      <c r="BP23535" s="3"/>
    </row>
    <row r="23536" spans="1:68" x14ac:dyDescent="0.25">
      <c r="A23536" s="1"/>
      <c r="B23536" s="2"/>
      <c r="BJ23536" s="3"/>
      <c r="BL23536" s="3"/>
      <c r="BN23536" s="3"/>
      <c r="BP23536" s="3"/>
    </row>
    <row r="23537" spans="1:68" x14ac:dyDescent="0.25">
      <c r="A23537" s="1"/>
      <c r="B23537" s="2"/>
      <c r="BJ23537" s="3"/>
      <c r="BL23537" s="3"/>
      <c r="BN23537" s="3"/>
      <c r="BP23537" s="3"/>
    </row>
    <row r="23538" spans="1:68" x14ac:dyDescent="0.25">
      <c r="A23538" s="1"/>
      <c r="B23538" s="2"/>
      <c r="BJ23538" s="3"/>
      <c r="BL23538" s="3"/>
      <c r="BN23538" s="3"/>
      <c r="BP23538" s="3"/>
    </row>
    <row r="23539" spans="1:68" x14ac:dyDescent="0.25">
      <c r="A23539" s="1"/>
      <c r="B23539" s="2"/>
      <c r="BJ23539" s="3"/>
      <c r="BL23539" s="3"/>
      <c r="BN23539" s="3"/>
      <c r="BP23539" s="3"/>
    </row>
    <row r="23540" spans="1:68" x14ac:dyDescent="0.25">
      <c r="A23540" s="1"/>
      <c r="B23540" s="2"/>
      <c r="BJ23540" s="3"/>
      <c r="BL23540" s="3"/>
      <c r="BN23540" s="3"/>
      <c r="BP23540" s="3"/>
    </row>
    <row r="23541" spans="1:68" x14ac:dyDescent="0.25">
      <c r="A23541" s="1"/>
      <c r="B23541" s="2"/>
      <c r="BJ23541" s="3"/>
      <c r="BL23541" s="3"/>
      <c r="BN23541" s="3"/>
      <c r="BP23541" s="3"/>
    </row>
    <row r="23542" spans="1:68" x14ac:dyDescent="0.25">
      <c r="A23542" s="1"/>
      <c r="B23542" s="2"/>
      <c r="BJ23542" s="3"/>
      <c r="BL23542" s="3"/>
      <c r="BN23542" s="3"/>
      <c r="BP23542" s="3"/>
    </row>
    <row r="23543" spans="1:68" x14ac:dyDescent="0.25">
      <c r="A23543" s="1"/>
      <c r="B23543" s="2"/>
      <c r="BJ23543" s="3"/>
      <c r="BL23543" s="3"/>
      <c r="BN23543" s="3"/>
      <c r="BP23543" s="3"/>
    </row>
    <row r="23544" spans="1:68" x14ac:dyDescent="0.25">
      <c r="A23544" s="1"/>
      <c r="B23544" s="2"/>
      <c r="BJ23544" s="3"/>
      <c r="BL23544" s="3"/>
      <c r="BN23544" s="3"/>
      <c r="BP23544" s="3"/>
    </row>
    <row r="23545" spans="1:68" x14ac:dyDescent="0.25">
      <c r="A23545" s="1"/>
      <c r="B23545" s="2"/>
      <c r="BJ23545" s="3"/>
      <c r="BL23545" s="3"/>
      <c r="BN23545" s="3"/>
      <c r="BP23545" s="3"/>
    </row>
    <row r="23546" spans="1:68" x14ac:dyDescent="0.25">
      <c r="A23546" s="1"/>
      <c r="B23546" s="2"/>
      <c r="BJ23546" s="3"/>
      <c r="BL23546" s="3"/>
      <c r="BN23546" s="3"/>
      <c r="BP23546" s="3"/>
    </row>
    <row r="23547" spans="1:68" x14ac:dyDescent="0.25">
      <c r="A23547" s="1"/>
      <c r="B23547" s="2"/>
      <c r="BJ23547" s="3"/>
      <c r="BL23547" s="3"/>
      <c r="BN23547" s="3"/>
      <c r="BP23547" s="3"/>
    </row>
    <row r="23548" spans="1:68" x14ac:dyDescent="0.25">
      <c r="A23548" s="1"/>
      <c r="B23548" s="2"/>
      <c r="BJ23548" s="3"/>
      <c r="BL23548" s="3"/>
      <c r="BN23548" s="3"/>
      <c r="BP23548" s="3"/>
    </row>
    <row r="23549" spans="1:68" x14ac:dyDescent="0.25">
      <c r="A23549" s="1"/>
      <c r="B23549" s="2"/>
      <c r="BJ23549" s="3"/>
      <c r="BL23549" s="3"/>
      <c r="BN23549" s="3"/>
      <c r="BP23549" s="3"/>
    </row>
    <row r="23550" spans="1:68" x14ac:dyDescent="0.25">
      <c r="A23550" s="1"/>
      <c r="B23550" s="2"/>
      <c r="BJ23550" s="3"/>
      <c r="BL23550" s="3"/>
      <c r="BN23550" s="3"/>
      <c r="BP23550" s="3"/>
    </row>
    <row r="23551" spans="1:68" x14ac:dyDescent="0.25">
      <c r="A23551" s="1"/>
      <c r="B23551" s="2"/>
      <c r="BJ23551" s="3"/>
      <c r="BL23551" s="3"/>
      <c r="BN23551" s="3"/>
      <c r="BP23551" s="3"/>
    </row>
    <row r="23552" spans="1:68" x14ac:dyDescent="0.25">
      <c r="A23552" s="1"/>
      <c r="B23552" s="2"/>
      <c r="BJ23552" s="3"/>
      <c r="BL23552" s="3"/>
      <c r="BN23552" s="3"/>
      <c r="BP23552" s="3"/>
    </row>
    <row r="23553" spans="1:68" x14ac:dyDescent="0.25">
      <c r="A23553" s="1"/>
      <c r="B23553" s="2"/>
      <c r="BJ23553" s="3"/>
      <c r="BL23553" s="3"/>
      <c r="BN23553" s="3"/>
      <c r="BP23553" s="3"/>
    </row>
    <row r="23554" spans="1:68" x14ac:dyDescent="0.25">
      <c r="A23554" s="1"/>
      <c r="B23554" s="2"/>
      <c r="BJ23554" s="3"/>
      <c r="BL23554" s="3"/>
      <c r="BN23554" s="3"/>
      <c r="BP23554" s="3"/>
    </row>
    <row r="23555" spans="1:68" x14ac:dyDescent="0.25">
      <c r="A23555" s="1"/>
      <c r="B23555" s="2"/>
      <c r="BJ23555" s="3"/>
      <c r="BL23555" s="3"/>
      <c r="BN23555" s="3"/>
      <c r="BP23555" s="3"/>
    </row>
    <row r="23556" spans="1:68" x14ac:dyDescent="0.25">
      <c r="A23556" s="1"/>
      <c r="B23556" s="2"/>
      <c r="BJ23556" s="3"/>
      <c r="BL23556" s="3"/>
      <c r="BN23556" s="3"/>
      <c r="BP23556" s="3"/>
    </row>
    <row r="23557" spans="1:68" x14ac:dyDescent="0.25">
      <c r="A23557" s="1"/>
      <c r="B23557" s="2"/>
      <c r="BJ23557" s="3"/>
      <c r="BL23557" s="3"/>
      <c r="BN23557" s="3"/>
      <c r="BP23557" s="3"/>
    </row>
    <row r="23558" spans="1:68" x14ac:dyDescent="0.25">
      <c r="A23558" s="1"/>
      <c r="B23558" s="2"/>
      <c r="BJ23558" s="3"/>
      <c r="BL23558" s="3"/>
      <c r="BN23558" s="3"/>
      <c r="BP23558" s="3"/>
    </row>
    <row r="23559" spans="1:68" x14ac:dyDescent="0.25">
      <c r="A23559" s="1"/>
      <c r="B23559" s="2"/>
      <c r="BJ23559" s="3"/>
      <c r="BL23559" s="3"/>
      <c r="BN23559" s="3"/>
      <c r="BP23559" s="3"/>
    </row>
    <row r="23560" spans="1:68" x14ac:dyDescent="0.25">
      <c r="A23560" s="1"/>
      <c r="B23560" s="2"/>
      <c r="BJ23560" s="3"/>
      <c r="BL23560" s="3"/>
      <c r="BN23560" s="3"/>
      <c r="BP23560" s="3"/>
    </row>
    <row r="23561" spans="1:68" x14ac:dyDescent="0.25">
      <c r="A23561" s="1"/>
      <c r="B23561" s="2"/>
      <c r="BJ23561" s="3"/>
      <c r="BL23561" s="3"/>
      <c r="BN23561" s="3"/>
      <c r="BP23561" s="3"/>
    </row>
    <row r="23562" spans="1:68" x14ac:dyDescent="0.25">
      <c r="A23562" s="1"/>
      <c r="B23562" s="2"/>
      <c r="BJ23562" s="3"/>
      <c r="BL23562" s="3"/>
      <c r="BN23562" s="3"/>
      <c r="BP23562" s="3"/>
    </row>
    <row r="23563" spans="1:68" x14ac:dyDescent="0.25">
      <c r="A23563" s="1"/>
      <c r="B23563" s="2"/>
      <c r="BJ23563" s="3"/>
      <c r="BL23563" s="3"/>
      <c r="BN23563" s="3"/>
      <c r="BP23563" s="3"/>
    </row>
    <row r="23564" spans="1:68" x14ac:dyDescent="0.25">
      <c r="A23564" s="1"/>
      <c r="B23564" s="2"/>
      <c r="BJ23564" s="3"/>
      <c r="BL23564" s="3"/>
      <c r="BN23564" s="3"/>
      <c r="BP23564" s="3"/>
    </row>
    <row r="23565" spans="1:68" x14ac:dyDescent="0.25">
      <c r="A23565" s="1"/>
      <c r="B23565" s="2"/>
      <c r="BJ23565" s="3"/>
      <c r="BL23565" s="3"/>
      <c r="BN23565" s="3"/>
      <c r="BP23565" s="3"/>
    </row>
    <row r="23566" spans="1:68" x14ac:dyDescent="0.25">
      <c r="A23566" s="1"/>
      <c r="B23566" s="2"/>
      <c r="BJ23566" s="3"/>
      <c r="BL23566" s="3"/>
      <c r="BN23566" s="3"/>
      <c r="BP23566" s="3"/>
    </row>
    <row r="23567" spans="1:68" x14ac:dyDescent="0.25">
      <c r="A23567" s="1"/>
      <c r="B23567" s="2"/>
      <c r="BJ23567" s="3"/>
      <c r="BL23567" s="3"/>
      <c r="BN23567" s="3"/>
      <c r="BP23567" s="3"/>
    </row>
    <row r="23568" spans="1:68" x14ac:dyDescent="0.25">
      <c r="A23568" s="1"/>
      <c r="B23568" s="2"/>
      <c r="BJ23568" s="3"/>
      <c r="BL23568" s="3"/>
      <c r="BN23568" s="3"/>
      <c r="BP23568" s="3"/>
    </row>
    <row r="23569" spans="1:68" x14ac:dyDescent="0.25">
      <c r="A23569" s="1"/>
      <c r="B23569" s="2"/>
      <c r="BJ23569" s="3"/>
      <c r="BL23569" s="3"/>
      <c r="BN23569" s="3"/>
      <c r="BP23569" s="3"/>
    </row>
    <row r="23570" spans="1:68" x14ac:dyDescent="0.25">
      <c r="A23570" s="1"/>
      <c r="B23570" s="2"/>
      <c r="BJ23570" s="3"/>
      <c r="BL23570" s="3"/>
      <c r="BN23570" s="3"/>
      <c r="BP23570" s="3"/>
    </row>
    <row r="23571" spans="1:68" x14ac:dyDescent="0.25">
      <c r="A23571" s="1"/>
      <c r="B23571" s="2"/>
      <c r="BJ23571" s="3"/>
      <c r="BL23571" s="3"/>
      <c r="BN23571" s="3"/>
      <c r="BP23571" s="3"/>
    </row>
    <row r="23572" spans="1:68" x14ac:dyDescent="0.25">
      <c r="A23572" s="1"/>
      <c r="B23572" s="2"/>
      <c r="BJ23572" s="3"/>
      <c r="BL23572" s="3"/>
      <c r="BN23572" s="3"/>
      <c r="BP23572" s="3"/>
    </row>
    <row r="23573" spans="1:68" x14ac:dyDescent="0.25">
      <c r="A23573" s="1"/>
      <c r="B23573" s="2"/>
      <c r="BJ23573" s="3"/>
      <c r="BL23573" s="3"/>
      <c r="BN23573" s="3"/>
      <c r="BP23573" s="3"/>
    </row>
    <row r="23574" spans="1:68" x14ac:dyDescent="0.25">
      <c r="A23574" s="1"/>
      <c r="B23574" s="2"/>
      <c r="BJ23574" s="3"/>
      <c r="BL23574" s="3"/>
      <c r="BN23574" s="3"/>
      <c r="BP23574" s="3"/>
    </row>
    <row r="23575" spans="1:68" x14ac:dyDescent="0.25">
      <c r="A23575" s="1"/>
      <c r="B23575" s="2"/>
      <c r="BJ23575" s="3"/>
      <c r="BL23575" s="3"/>
      <c r="BN23575" s="3"/>
      <c r="BP23575" s="3"/>
    </row>
    <row r="23576" spans="1:68" x14ac:dyDescent="0.25">
      <c r="A23576" s="1"/>
      <c r="B23576" s="2"/>
      <c r="BJ23576" s="3"/>
      <c r="BL23576" s="3"/>
      <c r="BN23576" s="3"/>
      <c r="BP23576" s="3"/>
    </row>
    <row r="23577" spans="1:68" x14ac:dyDescent="0.25">
      <c r="A23577" s="1"/>
      <c r="B23577" s="2"/>
      <c r="BJ23577" s="3"/>
      <c r="BL23577" s="3"/>
      <c r="BN23577" s="3"/>
      <c r="BP23577" s="3"/>
    </row>
    <row r="23578" spans="1:68" x14ac:dyDescent="0.25">
      <c r="A23578" s="1"/>
      <c r="B23578" s="2"/>
      <c r="BJ23578" s="3"/>
      <c r="BL23578" s="3"/>
      <c r="BN23578" s="3"/>
      <c r="BP23578" s="3"/>
    </row>
    <row r="23579" spans="1:68" x14ac:dyDescent="0.25">
      <c r="A23579" s="1"/>
      <c r="B23579" s="2"/>
      <c r="BJ23579" s="3"/>
      <c r="BL23579" s="3"/>
      <c r="BN23579" s="3"/>
      <c r="BP23579" s="3"/>
    </row>
    <row r="23580" spans="1:68" x14ac:dyDescent="0.25">
      <c r="A23580" s="1"/>
      <c r="B23580" s="2"/>
      <c r="BJ23580" s="3"/>
      <c r="BL23580" s="3"/>
      <c r="BN23580" s="3"/>
      <c r="BP23580" s="3"/>
    </row>
    <row r="23581" spans="1:68" x14ac:dyDescent="0.25">
      <c r="A23581" s="1"/>
      <c r="B23581" s="2"/>
      <c r="BJ23581" s="3"/>
      <c r="BL23581" s="3"/>
      <c r="BN23581" s="3"/>
      <c r="BP23581" s="3"/>
    </row>
    <row r="23582" spans="1:68" x14ac:dyDescent="0.25">
      <c r="A23582" s="1"/>
      <c r="B23582" s="2"/>
      <c r="BJ23582" s="3"/>
      <c r="BL23582" s="3"/>
      <c r="BN23582" s="3"/>
      <c r="BP23582" s="3"/>
    </row>
    <row r="23583" spans="1:68" x14ac:dyDescent="0.25">
      <c r="A23583" s="1"/>
      <c r="B23583" s="2"/>
      <c r="BJ23583" s="3"/>
      <c r="BL23583" s="3"/>
      <c r="BN23583" s="3"/>
      <c r="BP23583" s="3"/>
    </row>
    <row r="23584" spans="1:68" x14ac:dyDescent="0.25">
      <c r="A23584" s="1"/>
      <c r="B23584" s="2"/>
      <c r="BJ23584" s="3"/>
      <c r="BL23584" s="3"/>
      <c r="BN23584" s="3"/>
      <c r="BP23584" s="3"/>
    </row>
    <row r="23585" spans="1:68" x14ac:dyDescent="0.25">
      <c r="A23585" s="1"/>
      <c r="B23585" s="2"/>
      <c r="BJ23585" s="3"/>
      <c r="BL23585" s="3"/>
      <c r="BN23585" s="3"/>
      <c r="BP23585" s="3"/>
    </row>
    <row r="23586" spans="1:68" x14ac:dyDescent="0.25">
      <c r="A23586" s="1"/>
      <c r="B23586" s="2"/>
      <c r="BJ23586" s="3"/>
      <c r="BL23586" s="3"/>
      <c r="BN23586" s="3"/>
      <c r="BP23586" s="3"/>
    </row>
    <row r="23587" spans="1:68" x14ac:dyDescent="0.25">
      <c r="A23587" s="1"/>
      <c r="B23587" s="2"/>
      <c r="BJ23587" s="3"/>
      <c r="BL23587" s="3"/>
      <c r="BN23587" s="3"/>
      <c r="BP23587" s="3"/>
    </row>
    <row r="23588" spans="1:68" x14ac:dyDescent="0.25">
      <c r="A23588" s="1"/>
      <c r="B23588" s="2"/>
      <c r="BJ23588" s="3"/>
      <c r="BL23588" s="3"/>
      <c r="BN23588" s="3"/>
      <c r="BP23588" s="3"/>
    </row>
    <row r="23589" spans="1:68" x14ac:dyDescent="0.25">
      <c r="A23589" s="1"/>
      <c r="B23589" s="2"/>
      <c r="BJ23589" s="3"/>
      <c r="BL23589" s="3"/>
      <c r="BN23589" s="3"/>
      <c r="BP23589" s="3"/>
    </row>
    <row r="23590" spans="1:68" x14ac:dyDescent="0.25">
      <c r="A23590" s="1"/>
      <c r="B23590" s="2"/>
      <c r="BJ23590" s="3"/>
      <c r="BL23590" s="3"/>
      <c r="BN23590" s="3"/>
      <c r="BP23590" s="3"/>
    </row>
    <row r="23591" spans="1:68" x14ac:dyDescent="0.25">
      <c r="A23591" s="1"/>
      <c r="B23591" s="2"/>
      <c r="BJ23591" s="3"/>
      <c r="BL23591" s="3"/>
      <c r="BN23591" s="3"/>
      <c r="BP23591" s="3"/>
    </row>
    <row r="23592" spans="1:68" x14ac:dyDescent="0.25">
      <c r="A23592" s="1"/>
      <c r="B23592" s="2"/>
      <c r="BJ23592" s="3"/>
      <c r="BL23592" s="3"/>
      <c r="BN23592" s="3"/>
      <c r="BP23592" s="3"/>
    </row>
    <row r="23593" spans="1:68" x14ac:dyDescent="0.25">
      <c r="A23593" s="1"/>
      <c r="B23593" s="2"/>
      <c r="BJ23593" s="3"/>
      <c r="BL23593" s="3"/>
      <c r="BN23593" s="3"/>
      <c r="BP23593" s="3"/>
    </row>
    <row r="23594" spans="1:68" x14ac:dyDescent="0.25">
      <c r="A23594" s="1"/>
      <c r="B23594" s="2"/>
      <c r="BJ23594" s="3"/>
      <c r="BL23594" s="3"/>
      <c r="BN23594" s="3"/>
      <c r="BP23594" s="3"/>
    </row>
    <row r="23595" spans="1:68" x14ac:dyDescent="0.25">
      <c r="A23595" s="1"/>
      <c r="B23595" s="2"/>
      <c r="BJ23595" s="3"/>
      <c r="BL23595" s="3"/>
      <c r="BN23595" s="3"/>
      <c r="BP23595" s="3"/>
    </row>
    <row r="23596" spans="1:68" x14ac:dyDescent="0.25">
      <c r="A23596" s="1"/>
      <c r="B23596" s="2"/>
      <c r="BJ23596" s="3"/>
      <c r="BL23596" s="3"/>
      <c r="BN23596" s="3"/>
      <c r="BP23596" s="3"/>
    </row>
    <row r="23597" spans="1:68" x14ac:dyDescent="0.25">
      <c r="A23597" s="1"/>
      <c r="B23597" s="2"/>
      <c r="BJ23597" s="3"/>
      <c r="BL23597" s="3"/>
      <c r="BN23597" s="3"/>
      <c r="BP23597" s="3"/>
    </row>
    <row r="23598" spans="1:68" x14ac:dyDescent="0.25">
      <c r="A23598" s="1"/>
      <c r="B23598" s="2"/>
      <c r="BJ23598" s="3"/>
      <c r="BL23598" s="3"/>
      <c r="BN23598" s="3"/>
      <c r="BP23598" s="3"/>
    </row>
    <row r="23599" spans="1:68" x14ac:dyDescent="0.25">
      <c r="A23599" s="1"/>
      <c r="B23599" s="2"/>
      <c r="BJ23599" s="3"/>
      <c r="BL23599" s="3"/>
      <c r="BN23599" s="3"/>
      <c r="BP23599" s="3"/>
    </row>
    <row r="23600" spans="1:68" x14ac:dyDescent="0.25">
      <c r="A23600" s="1"/>
      <c r="B23600" s="2"/>
      <c r="BJ23600" s="3"/>
      <c r="BL23600" s="3"/>
      <c r="BN23600" s="3"/>
      <c r="BP23600" s="3"/>
    </row>
    <row r="23601" spans="1:68" x14ac:dyDescent="0.25">
      <c r="A23601" s="1"/>
      <c r="B23601" s="2"/>
      <c r="BJ23601" s="3"/>
      <c r="BL23601" s="3"/>
      <c r="BN23601" s="3"/>
      <c r="BP23601" s="3"/>
    </row>
    <row r="23602" spans="1:68" x14ac:dyDescent="0.25">
      <c r="A23602" s="1"/>
      <c r="B23602" s="2"/>
      <c r="BJ23602" s="3"/>
      <c r="BL23602" s="3"/>
      <c r="BN23602" s="3"/>
      <c r="BP23602" s="3"/>
    </row>
    <row r="23603" spans="1:68" x14ac:dyDescent="0.25">
      <c r="A23603" s="1"/>
      <c r="B23603" s="2"/>
      <c r="BJ23603" s="3"/>
      <c r="BL23603" s="3"/>
      <c r="BN23603" s="3"/>
      <c r="BP23603" s="3"/>
    </row>
    <row r="23604" spans="1:68" x14ac:dyDescent="0.25">
      <c r="A23604" s="1"/>
      <c r="B23604" s="2"/>
      <c r="BJ23604" s="3"/>
      <c r="BL23604" s="3"/>
      <c r="BN23604" s="3"/>
      <c r="BP23604" s="3"/>
    </row>
    <row r="23605" spans="1:68" x14ac:dyDescent="0.25">
      <c r="A23605" s="1"/>
      <c r="B23605" s="2"/>
      <c r="BJ23605" s="3"/>
      <c r="BL23605" s="3"/>
      <c r="BN23605" s="3"/>
      <c r="BP23605" s="3"/>
    </row>
    <row r="23606" spans="1:68" x14ac:dyDescent="0.25">
      <c r="A23606" s="1"/>
      <c r="B23606" s="2"/>
      <c r="BJ23606" s="3"/>
      <c r="BL23606" s="3"/>
      <c r="BN23606" s="3"/>
      <c r="BP23606" s="3"/>
    </row>
    <row r="23607" spans="1:68" x14ac:dyDescent="0.25">
      <c r="A23607" s="1"/>
      <c r="B23607" s="2"/>
      <c r="BJ23607" s="3"/>
      <c r="BL23607" s="3"/>
      <c r="BN23607" s="3"/>
      <c r="BP23607" s="3"/>
    </row>
    <row r="23608" spans="1:68" x14ac:dyDescent="0.25">
      <c r="A23608" s="1"/>
      <c r="B23608" s="2"/>
      <c r="BJ23608" s="3"/>
      <c r="BL23608" s="3"/>
      <c r="BN23608" s="3"/>
      <c r="BP23608" s="3"/>
    </row>
    <row r="23609" spans="1:68" x14ac:dyDescent="0.25">
      <c r="A23609" s="1"/>
      <c r="B23609" s="2"/>
      <c r="BJ23609" s="3"/>
      <c r="BL23609" s="3"/>
      <c r="BN23609" s="3"/>
      <c r="BP23609" s="3"/>
    </row>
    <row r="23610" spans="1:68" x14ac:dyDescent="0.25">
      <c r="A23610" s="1"/>
      <c r="B23610" s="2"/>
      <c r="BJ23610" s="3"/>
      <c r="BL23610" s="3"/>
      <c r="BN23610" s="3"/>
      <c r="BP23610" s="3"/>
    </row>
    <row r="23611" spans="1:68" x14ac:dyDescent="0.25">
      <c r="A23611" s="1"/>
      <c r="B23611" s="2"/>
      <c r="BJ23611" s="3"/>
      <c r="BL23611" s="3"/>
      <c r="BN23611" s="3"/>
      <c r="BP23611" s="3"/>
    </row>
    <row r="23612" spans="1:68" x14ac:dyDescent="0.25">
      <c r="A23612" s="1"/>
      <c r="B23612" s="2"/>
      <c r="BJ23612" s="3"/>
      <c r="BL23612" s="3"/>
      <c r="BN23612" s="3"/>
      <c r="BP23612" s="3"/>
    </row>
    <row r="23613" spans="1:68" x14ac:dyDescent="0.25">
      <c r="A23613" s="1"/>
      <c r="B23613" s="2"/>
      <c r="BJ23613" s="3"/>
      <c r="BL23613" s="3"/>
      <c r="BN23613" s="3"/>
      <c r="BP23613" s="3"/>
    </row>
    <row r="23614" spans="1:68" x14ac:dyDescent="0.25">
      <c r="A23614" s="1"/>
      <c r="B23614" s="2"/>
      <c r="BJ23614" s="3"/>
      <c r="BL23614" s="3"/>
      <c r="BN23614" s="3"/>
      <c r="BP23614" s="3"/>
    </row>
    <row r="23615" spans="1:68" x14ac:dyDescent="0.25">
      <c r="A23615" s="1"/>
      <c r="B23615" s="2"/>
      <c r="BJ23615" s="3"/>
      <c r="BL23615" s="3"/>
      <c r="BN23615" s="3"/>
      <c r="BP23615" s="3"/>
    </row>
    <row r="23616" spans="1:68" x14ac:dyDescent="0.25">
      <c r="A23616" s="1"/>
      <c r="B23616" s="2"/>
      <c r="BJ23616" s="3"/>
      <c r="BL23616" s="3"/>
      <c r="BN23616" s="3"/>
      <c r="BP23616" s="3"/>
    </row>
    <row r="23617" spans="1:68" x14ac:dyDescent="0.25">
      <c r="A23617" s="1"/>
      <c r="B23617" s="2"/>
      <c r="BJ23617" s="3"/>
      <c r="BL23617" s="3"/>
      <c r="BN23617" s="3"/>
      <c r="BP23617" s="3"/>
    </row>
    <row r="23618" spans="1:68" x14ac:dyDescent="0.25">
      <c r="A23618" s="1"/>
      <c r="B23618" s="2"/>
      <c r="BJ23618" s="3"/>
      <c r="BL23618" s="3"/>
      <c r="BN23618" s="3"/>
      <c r="BP23618" s="3"/>
    </row>
    <row r="23619" spans="1:68" x14ac:dyDescent="0.25">
      <c r="A23619" s="1"/>
      <c r="B23619" s="2"/>
      <c r="BJ23619" s="3"/>
      <c r="BL23619" s="3"/>
      <c r="BN23619" s="3"/>
      <c r="BP23619" s="3"/>
    </row>
    <row r="23620" spans="1:68" x14ac:dyDescent="0.25">
      <c r="A23620" s="1"/>
      <c r="B23620" s="2"/>
      <c r="BJ23620" s="3"/>
      <c r="BL23620" s="3"/>
      <c r="BN23620" s="3"/>
      <c r="BP23620" s="3"/>
    </row>
    <row r="23621" spans="1:68" x14ac:dyDescent="0.25">
      <c r="A23621" s="1"/>
      <c r="B23621" s="2"/>
      <c r="BJ23621" s="3"/>
      <c r="BL23621" s="3"/>
      <c r="BN23621" s="3"/>
      <c r="BP23621" s="3"/>
    </row>
    <row r="23622" spans="1:68" x14ac:dyDescent="0.25">
      <c r="A23622" s="1"/>
      <c r="B23622" s="2"/>
      <c r="BJ23622" s="3"/>
      <c r="BL23622" s="3"/>
      <c r="BN23622" s="3"/>
      <c r="BP23622" s="3"/>
    </row>
    <row r="23623" spans="1:68" x14ac:dyDescent="0.25">
      <c r="A23623" s="1"/>
      <c r="B23623" s="2"/>
      <c r="BJ23623" s="3"/>
      <c r="BL23623" s="3"/>
      <c r="BN23623" s="3"/>
      <c r="BP23623" s="3"/>
    </row>
    <row r="23624" spans="1:68" x14ac:dyDescent="0.25">
      <c r="A23624" s="1"/>
      <c r="B23624" s="2"/>
      <c r="BJ23624" s="3"/>
      <c r="BL23624" s="3"/>
      <c r="BN23624" s="3"/>
      <c r="BP23624" s="3"/>
    </row>
    <row r="23625" spans="1:68" x14ac:dyDescent="0.25">
      <c r="A23625" s="1"/>
      <c r="B23625" s="2"/>
      <c r="BJ23625" s="3"/>
      <c r="BL23625" s="3"/>
      <c r="BN23625" s="3"/>
      <c r="BP23625" s="3"/>
    </row>
    <row r="23626" spans="1:68" x14ac:dyDescent="0.25">
      <c r="A23626" s="1"/>
      <c r="B23626" s="2"/>
      <c r="BJ23626" s="3"/>
      <c r="BL23626" s="3"/>
      <c r="BN23626" s="3"/>
      <c r="BP23626" s="3"/>
    </row>
    <row r="23627" spans="1:68" x14ac:dyDescent="0.25">
      <c r="A23627" s="1"/>
      <c r="B23627" s="2"/>
      <c r="BJ23627" s="3"/>
      <c r="BL23627" s="3"/>
      <c r="BN23627" s="3"/>
      <c r="BP23627" s="3"/>
    </row>
    <row r="23628" spans="1:68" x14ac:dyDescent="0.25">
      <c r="A23628" s="1"/>
      <c r="B23628" s="2"/>
      <c r="BJ23628" s="3"/>
      <c r="BL23628" s="3"/>
      <c r="BN23628" s="3"/>
      <c r="BP23628" s="3"/>
    </row>
    <row r="23629" spans="1:68" x14ac:dyDescent="0.25">
      <c r="A23629" s="1"/>
      <c r="B23629" s="2"/>
      <c r="BJ23629" s="3"/>
      <c r="BL23629" s="3"/>
      <c r="BN23629" s="3"/>
      <c r="BP23629" s="3"/>
    </row>
    <row r="23630" spans="1:68" x14ac:dyDescent="0.25">
      <c r="A23630" s="1"/>
      <c r="B23630" s="2"/>
      <c r="BJ23630" s="3"/>
      <c r="BL23630" s="3"/>
      <c r="BN23630" s="3"/>
      <c r="BP23630" s="3"/>
    </row>
    <row r="23631" spans="1:68" x14ac:dyDescent="0.25">
      <c r="A23631" s="1"/>
      <c r="B23631" s="2"/>
      <c r="BJ23631" s="3"/>
      <c r="BL23631" s="3"/>
      <c r="BN23631" s="3"/>
      <c r="BP23631" s="3"/>
    </row>
    <row r="23632" spans="1:68" x14ac:dyDescent="0.25">
      <c r="A23632" s="1"/>
      <c r="B23632" s="2"/>
      <c r="BJ23632" s="3"/>
      <c r="BL23632" s="3"/>
      <c r="BN23632" s="3"/>
      <c r="BP23632" s="3"/>
    </row>
    <row r="23633" spans="1:68" x14ac:dyDescent="0.25">
      <c r="A23633" s="1"/>
      <c r="B23633" s="2"/>
      <c r="BJ23633" s="3"/>
      <c r="BL23633" s="3"/>
      <c r="BN23633" s="3"/>
      <c r="BP23633" s="3"/>
    </row>
    <row r="23634" spans="1:68" x14ac:dyDescent="0.25">
      <c r="A23634" s="1"/>
      <c r="B23634" s="2"/>
      <c r="BJ23634" s="3"/>
      <c r="BL23634" s="3"/>
      <c r="BN23634" s="3"/>
      <c r="BP23634" s="3"/>
    </row>
    <row r="23635" spans="1:68" x14ac:dyDescent="0.25">
      <c r="A23635" s="1"/>
      <c r="B23635" s="2"/>
      <c r="BJ23635" s="3"/>
      <c r="BL23635" s="3"/>
      <c r="BN23635" s="3"/>
      <c r="BP23635" s="3"/>
    </row>
    <row r="23636" spans="1:68" x14ac:dyDescent="0.25">
      <c r="A23636" s="1"/>
      <c r="B23636" s="2"/>
      <c r="BJ23636" s="3"/>
      <c r="BL23636" s="3"/>
      <c r="BN23636" s="3"/>
      <c r="BP23636" s="3"/>
    </row>
    <row r="23637" spans="1:68" x14ac:dyDescent="0.25">
      <c r="A23637" s="1"/>
      <c r="B23637" s="2"/>
      <c r="BJ23637" s="3"/>
      <c r="BL23637" s="3"/>
      <c r="BN23637" s="3"/>
      <c r="BP23637" s="3"/>
    </row>
    <row r="23638" spans="1:68" x14ac:dyDescent="0.25">
      <c r="A23638" s="1"/>
      <c r="B23638" s="2"/>
      <c r="BJ23638" s="3"/>
      <c r="BL23638" s="3"/>
      <c r="BN23638" s="3"/>
      <c r="BP23638" s="3"/>
    </row>
    <row r="23639" spans="1:68" x14ac:dyDescent="0.25">
      <c r="A23639" s="1"/>
      <c r="B23639" s="2"/>
      <c r="BJ23639" s="3"/>
      <c r="BL23639" s="3"/>
      <c r="BN23639" s="3"/>
      <c r="BP23639" s="3"/>
    </row>
    <row r="23640" spans="1:68" x14ac:dyDescent="0.25">
      <c r="A23640" s="1"/>
      <c r="B23640" s="2"/>
      <c r="BJ23640" s="3"/>
      <c r="BL23640" s="3"/>
      <c r="BN23640" s="3"/>
      <c r="BP23640" s="3"/>
    </row>
    <row r="23641" spans="1:68" x14ac:dyDescent="0.25">
      <c r="A23641" s="1"/>
      <c r="B23641" s="2"/>
      <c r="BJ23641" s="3"/>
      <c r="BL23641" s="3"/>
      <c r="BN23641" s="3"/>
      <c r="BP23641" s="3"/>
    </row>
    <row r="23642" spans="1:68" x14ac:dyDescent="0.25">
      <c r="A23642" s="1"/>
      <c r="B23642" s="2"/>
      <c r="BJ23642" s="3"/>
      <c r="BL23642" s="3"/>
      <c r="BN23642" s="3"/>
      <c r="BP23642" s="3"/>
    </row>
    <row r="23643" spans="1:68" x14ac:dyDescent="0.25">
      <c r="A23643" s="1"/>
      <c r="B23643" s="2"/>
      <c r="BJ23643" s="3"/>
      <c r="BL23643" s="3"/>
      <c r="BN23643" s="3"/>
      <c r="BP23643" s="3"/>
    </row>
    <row r="23644" spans="1:68" x14ac:dyDescent="0.25">
      <c r="A23644" s="1"/>
      <c r="B23644" s="2"/>
      <c r="BJ23644" s="3"/>
      <c r="BL23644" s="3"/>
      <c r="BN23644" s="3"/>
      <c r="BP23644" s="3"/>
    </row>
    <row r="23645" spans="1:68" x14ac:dyDescent="0.25">
      <c r="A23645" s="1"/>
      <c r="B23645" s="2"/>
      <c r="BJ23645" s="3"/>
      <c r="BL23645" s="3"/>
      <c r="BN23645" s="3"/>
      <c r="BP23645" s="3"/>
    </row>
    <row r="23646" spans="1:68" x14ac:dyDescent="0.25">
      <c r="A23646" s="1"/>
      <c r="B23646" s="2"/>
      <c r="BJ23646" s="3"/>
      <c r="BL23646" s="3"/>
      <c r="BN23646" s="3"/>
      <c r="BP23646" s="3"/>
    </row>
    <row r="23647" spans="1:68" x14ac:dyDescent="0.25">
      <c r="A23647" s="1"/>
      <c r="B23647" s="2"/>
      <c r="BJ23647" s="3"/>
      <c r="BL23647" s="3"/>
      <c r="BN23647" s="3"/>
      <c r="BP23647" s="3"/>
    </row>
    <row r="23648" spans="1:68" x14ac:dyDescent="0.25">
      <c r="A23648" s="1"/>
      <c r="B23648" s="2"/>
      <c r="BJ23648" s="3"/>
      <c r="BL23648" s="3"/>
      <c r="BN23648" s="3"/>
      <c r="BP23648" s="3"/>
    </row>
    <row r="23649" spans="1:68" x14ac:dyDescent="0.25">
      <c r="A23649" s="1"/>
      <c r="B23649" s="2"/>
      <c r="BJ23649" s="3"/>
      <c r="BL23649" s="3"/>
      <c r="BN23649" s="3"/>
      <c r="BP23649" s="3"/>
    </row>
    <row r="23650" spans="1:68" x14ac:dyDescent="0.25">
      <c r="A23650" s="1"/>
      <c r="B23650" s="2"/>
      <c r="BJ23650" s="3"/>
      <c r="BL23650" s="3"/>
      <c r="BN23650" s="3"/>
      <c r="BP23650" s="3"/>
    </row>
    <row r="23651" spans="1:68" x14ac:dyDescent="0.25">
      <c r="A23651" s="1"/>
      <c r="B23651" s="2"/>
      <c r="BJ23651" s="3"/>
      <c r="BL23651" s="3"/>
      <c r="BN23651" s="3"/>
      <c r="BP23651" s="3"/>
    </row>
    <row r="23652" spans="1:68" x14ac:dyDescent="0.25">
      <c r="A23652" s="1"/>
      <c r="B23652" s="2"/>
      <c r="BJ23652" s="3"/>
      <c r="BL23652" s="3"/>
      <c r="BN23652" s="3"/>
      <c r="BP23652" s="3"/>
    </row>
    <row r="23653" spans="1:68" x14ac:dyDescent="0.25">
      <c r="A23653" s="1"/>
      <c r="B23653" s="2"/>
      <c r="BJ23653" s="3"/>
      <c r="BL23653" s="3"/>
      <c r="BN23653" s="3"/>
      <c r="BP23653" s="3"/>
    </row>
    <row r="23654" spans="1:68" x14ac:dyDescent="0.25">
      <c r="A23654" s="1"/>
      <c r="B23654" s="2"/>
      <c r="BJ23654" s="3"/>
      <c r="BL23654" s="3"/>
      <c r="BN23654" s="3"/>
      <c r="BP23654" s="3"/>
    </row>
    <row r="23655" spans="1:68" x14ac:dyDescent="0.25">
      <c r="A23655" s="1"/>
      <c r="B23655" s="2"/>
      <c r="BJ23655" s="3"/>
      <c r="BL23655" s="3"/>
      <c r="BN23655" s="3"/>
      <c r="BP23655" s="3"/>
    </row>
    <row r="23656" spans="1:68" x14ac:dyDescent="0.25">
      <c r="A23656" s="1"/>
      <c r="B23656" s="2"/>
      <c r="BJ23656" s="3"/>
      <c r="BL23656" s="3"/>
      <c r="BN23656" s="3"/>
      <c r="BP23656" s="3"/>
    </row>
    <row r="23657" spans="1:68" x14ac:dyDescent="0.25">
      <c r="A23657" s="1"/>
      <c r="B23657" s="2"/>
      <c r="BJ23657" s="3"/>
      <c r="BL23657" s="3"/>
      <c r="BN23657" s="3"/>
      <c r="BP23657" s="3"/>
    </row>
    <row r="23658" spans="1:68" x14ac:dyDescent="0.25">
      <c r="A23658" s="1"/>
      <c r="B23658" s="2"/>
      <c r="BJ23658" s="3"/>
      <c r="BL23658" s="3"/>
      <c r="BN23658" s="3"/>
      <c r="BP23658" s="3"/>
    </row>
    <row r="23659" spans="1:68" x14ac:dyDescent="0.25">
      <c r="A23659" s="1"/>
      <c r="B23659" s="2"/>
      <c r="BJ23659" s="3"/>
      <c r="BL23659" s="3"/>
      <c r="BN23659" s="3"/>
      <c r="BP23659" s="3"/>
    </row>
    <row r="23660" spans="1:68" x14ac:dyDescent="0.25">
      <c r="A23660" s="1"/>
      <c r="B23660" s="2"/>
      <c r="BJ23660" s="3"/>
      <c r="BL23660" s="3"/>
      <c r="BN23660" s="3"/>
      <c r="BP23660" s="3"/>
    </row>
    <row r="23661" spans="1:68" x14ac:dyDescent="0.25">
      <c r="A23661" s="1"/>
      <c r="B23661" s="2"/>
      <c r="BJ23661" s="3"/>
      <c r="BL23661" s="3"/>
      <c r="BN23661" s="3"/>
      <c r="BP23661" s="3"/>
    </row>
    <row r="23662" spans="1:68" x14ac:dyDescent="0.25">
      <c r="A23662" s="1"/>
      <c r="B23662" s="2"/>
      <c r="BJ23662" s="3"/>
      <c r="BL23662" s="3"/>
      <c r="BN23662" s="3"/>
      <c r="BP23662" s="3"/>
    </row>
    <row r="23663" spans="1:68" x14ac:dyDescent="0.25">
      <c r="A23663" s="1"/>
      <c r="B23663" s="2"/>
      <c r="BJ23663" s="3"/>
      <c r="BL23663" s="3"/>
      <c r="BN23663" s="3"/>
      <c r="BP23663" s="3"/>
    </row>
    <row r="23664" spans="1:68" x14ac:dyDescent="0.25">
      <c r="A23664" s="1"/>
      <c r="B23664" s="2"/>
      <c r="BJ23664" s="3"/>
      <c r="BL23664" s="3"/>
      <c r="BN23664" s="3"/>
      <c r="BP23664" s="3"/>
    </row>
    <row r="23665" spans="1:68" x14ac:dyDescent="0.25">
      <c r="A23665" s="1"/>
      <c r="B23665" s="2"/>
      <c r="BJ23665" s="3"/>
      <c r="BL23665" s="3"/>
      <c r="BN23665" s="3"/>
      <c r="BP23665" s="3"/>
    </row>
    <row r="23666" spans="1:68" x14ac:dyDescent="0.25">
      <c r="A23666" s="1"/>
      <c r="B23666" s="2"/>
      <c r="BJ23666" s="3"/>
      <c r="BL23666" s="3"/>
      <c r="BN23666" s="3"/>
      <c r="BP23666" s="3"/>
    </row>
    <row r="23667" spans="1:68" x14ac:dyDescent="0.25">
      <c r="A23667" s="1"/>
      <c r="B23667" s="2"/>
      <c r="BJ23667" s="3"/>
      <c r="BL23667" s="3"/>
      <c r="BN23667" s="3"/>
      <c r="BP23667" s="3"/>
    </row>
    <row r="23668" spans="1:68" x14ac:dyDescent="0.25">
      <c r="A23668" s="1"/>
      <c r="B23668" s="2"/>
      <c r="BJ23668" s="3"/>
      <c r="BL23668" s="3"/>
      <c r="BN23668" s="3"/>
      <c r="BP23668" s="3"/>
    </row>
    <row r="23669" spans="1:68" x14ac:dyDescent="0.25">
      <c r="A23669" s="1"/>
      <c r="B23669" s="2"/>
      <c r="BJ23669" s="3"/>
      <c r="BL23669" s="3"/>
      <c r="BN23669" s="3"/>
      <c r="BP23669" s="3"/>
    </row>
    <row r="23670" spans="1:68" x14ac:dyDescent="0.25">
      <c r="A23670" s="1"/>
      <c r="B23670" s="2"/>
      <c r="BJ23670" s="3"/>
      <c r="BL23670" s="3"/>
      <c r="BN23670" s="3"/>
      <c r="BP23670" s="3"/>
    </row>
    <row r="23671" spans="1:68" x14ac:dyDescent="0.25">
      <c r="A23671" s="1"/>
      <c r="B23671" s="2"/>
      <c r="BJ23671" s="3"/>
      <c r="BL23671" s="3"/>
      <c r="BN23671" s="3"/>
      <c r="BP23671" s="3"/>
    </row>
    <row r="23672" spans="1:68" x14ac:dyDescent="0.25">
      <c r="A23672" s="1"/>
      <c r="B23672" s="2"/>
      <c r="BJ23672" s="3"/>
      <c r="BL23672" s="3"/>
      <c r="BN23672" s="3"/>
      <c r="BP23672" s="3"/>
    </row>
    <row r="23673" spans="1:68" x14ac:dyDescent="0.25">
      <c r="A23673" s="1"/>
      <c r="B23673" s="2"/>
      <c r="BJ23673" s="3"/>
      <c r="BL23673" s="3"/>
      <c r="BN23673" s="3"/>
      <c r="BP23673" s="3"/>
    </row>
    <row r="23674" spans="1:68" x14ac:dyDescent="0.25">
      <c r="A23674" s="1"/>
      <c r="B23674" s="2"/>
      <c r="BJ23674" s="3"/>
      <c r="BL23674" s="3"/>
      <c r="BN23674" s="3"/>
      <c r="BP23674" s="3"/>
    </row>
    <row r="23675" spans="1:68" x14ac:dyDescent="0.25">
      <c r="A23675" s="1"/>
      <c r="B23675" s="2"/>
      <c r="BJ23675" s="3"/>
      <c r="BL23675" s="3"/>
      <c r="BN23675" s="3"/>
      <c r="BP23675" s="3"/>
    </row>
    <row r="23676" spans="1:68" x14ac:dyDescent="0.25">
      <c r="A23676" s="1"/>
      <c r="B23676" s="2"/>
      <c r="BJ23676" s="3"/>
      <c r="BL23676" s="3"/>
      <c r="BN23676" s="3"/>
      <c r="BP23676" s="3"/>
    </row>
    <row r="23677" spans="1:68" x14ac:dyDescent="0.25">
      <c r="A23677" s="1"/>
      <c r="B23677" s="2"/>
      <c r="BJ23677" s="3"/>
      <c r="BL23677" s="3"/>
      <c r="BN23677" s="3"/>
      <c r="BP23677" s="3"/>
    </row>
    <row r="23678" spans="1:68" x14ac:dyDescent="0.25">
      <c r="A23678" s="1"/>
      <c r="B23678" s="2"/>
      <c r="BJ23678" s="3"/>
      <c r="BL23678" s="3"/>
      <c r="BN23678" s="3"/>
      <c r="BP23678" s="3"/>
    </row>
    <row r="23679" spans="1:68" x14ac:dyDescent="0.25">
      <c r="A23679" s="1"/>
      <c r="B23679" s="2"/>
      <c r="BJ23679" s="3"/>
      <c r="BL23679" s="3"/>
      <c r="BN23679" s="3"/>
      <c r="BP23679" s="3"/>
    </row>
    <row r="23680" spans="1:68" x14ac:dyDescent="0.25">
      <c r="A23680" s="1"/>
      <c r="B23680" s="2"/>
      <c r="BJ23680" s="3"/>
      <c r="BL23680" s="3"/>
      <c r="BN23680" s="3"/>
      <c r="BP23680" s="3"/>
    </row>
    <row r="23681" spans="1:68" x14ac:dyDescent="0.25">
      <c r="A23681" s="1"/>
      <c r="B23681" s="2"/>
      <c r="BJ23681" s="3"/>
      <c r="BL23681" s="3"/>
      <c r="BN23681" s="3"/>
      <c r="BP23681" s="3"/>
    </row>
    <row r="23682" spans="1:68" x14ac:dyDescent="0.25">
      <c r="A23682" s="1"/>
      <c r="B23682" s="2"/>
      <c r="BJ23682" s="3"/>
      <c r="BL23682" s="3"/>
      <c r="BN23682" s="3"/>
      <c r="BP23682" s="3"/>
    </row>
    <row r="23683" spans="1:68" x14ac:dyDescent="0.25">
      <c r="A23683" s="1"/>
      <c r="B23683" s="2"/>
      <c r="BJ23683" s="3"/>
      <c r="BL23683" s="3"/>
      <c r="BN23683" s="3"/>
      <c r="BP23683" s="3"/>
    </row>
    <row r="23684" spans="1:68" x14ac:dyDescent="0.25">
      <c r="A23684" s="1"/>
      <c r="B23684" s="2"/>
      <c r="BJ23684" s="3"/>
      <c r="BL23684" s="3"/>
      <c r="BN23684" s="3"/>
      <c r="BP23684" s="3"/>
    </row>
    <row r="23685" spans="1:68" x14ac:dyDescent="0.25">
      <c r="A23685" s="1"/>
      <c r="B23685" s="2"/>
      <c r="BJ23685" s="3"/>
      <c r="BL23685" s="3"/>
      <c r="BN23685" s="3"/>
      <c r="BP23685" s="3"/>
    </row>
    <row r="23686" spans="1:68" x14ac:dyDescent="0.25">
      <c r="A23686" s="1"/>
      <c r="B23686" s="2"/>
      <c r="BJ23686" s="3"/>
      <c r="BL23686" s="3"/>
      <c r="BN23686" s="3"/>
      <c r="BP23686" s="3"/>
    </row>
    <row r="23687" spans="1:68" x14ac:dyDescent="0.25">
      <c r="A23687" s="1"/>
      <c r="B23687" s="2"/>
      <c r="BJ23687" s="3"/>
      <c r="BL23687" s="3"/>
      <c r="BN23687" s="3"/>
      <c r="BP23687" s="3"/>
    </row>
    <row r="23688" spans="1:68" x14ac:dyDescent="0.25">
      <c r="A23688" s="1"/>
      <c r="B23688" s="2"/>
      <c r="BJ23688" s="3"/>
      <c r="BL23688" s="3"/>
      <c r="BN23688" s="3"/>
      <c r="BP23688" s="3"/>
    </row>
    <row r="23689" spans="1:68" x14ac:dyDescent="0.25">
      <c r="A23689" s="1"/>
      <c r="B23689" s="2"/>
      <c r="BJ23689" s="3"/>
      <c r="BL23689" s="3"/>
      <c r="BN23689" s="3"/>
      <c r="BP23689" s="3"/>
    </row>
    <row r="23690" spans="1:68" x14ac:dyDescent="0.25">
      <c r="A23690" s="1"/>
      <c r="B23690" s="2"/>
      <c r="BJ23690" s="3"/>
      <c r="BL23690" s="3"/>
      <c r="BN23690" s="3"/>
      <c r="BP23690" s="3"/>
    </row>
    <row r="23691" spans="1:68" x14ac:dyDescent="0.25">
      <c r="A23691" s="1"/>
      <c r="B23691" s="2"/>
      <c r="BJ23691" s="3"/>
      <c r="BL23691" s="3"/>
      <c r="BN23691" s="3"/>
      <c r="BP23691" s="3"/>
    </row>
    <row r="23692" spans="1:68" x14ac:dyDescent="0.25">
      <c r="A23692" s="1"/>
      <c r="B23692" s="2"/>
      <c r="BJ23692" s="3"/>
      <c r="BL23692" s="3"/>
      <c r="BN23692" s="3"/>
      <c r="BP23692" s="3"/>
    </row>
    <row r="23693" spans="1:68" x14ac:dyDescent="0.25">
      <c r="A23693" s="1"/>
      <c r="B23693" s="2"/>
      <c r="BJ23693" s="3"/>
      <c r="BL23693" s="3"/>
      <c r="BN23693" s="3"/>
      <c r="BP23693" s="3"/>
    </row>
    <row r="23694" spans="1:68" x14ac:dyDescent="0.25">
      <c r="A23694" s="1"/>
      <c r="B23694" s="2"/>
      <c r="BJ23694" s="3"/>
      <c r="BL23694" s="3"/>
      <c r="BN23694" s="3"/>
      <c r="BP23694" s="3"/>
    </row>
    <row r="23695" spans="1:68" x14ac:dyDescent="0.25">
      <c r="A23695" s="1"/>
      <c r="B23695" s="2"/>
      <c r="BJ23695" s="3"/>
      <c r="BL23695" s="3"/>
      <c r="BN23695" s="3"/>
      <c r="BP23695" s="3"/>
    </row>
    <row r="23696" spans="1:68" x14ac:dyDescent="0.25">
      <c r="A23696" s="1"/>
      <c r="B23696" s="2"/>
      <c r="BJ23696" s="3"/>
      <c r="BL23696" s="3"/>
      <c r="BN23696" s="3"/>
      <c r="BP23696" s="3"/>
    </row>
    <row r="23697" spans="1:68" x14ac:dyDescent="0.25">
      <c r="A23697" s="1"/>
      <c r="B23697" s="2"/>
      <c r="BJ23697" s="3"/>
      <c r="BL23697" s="3"/>
      <c r="BN23697" s="3"/>
      <c r="BP23697" s="3"/>
    </row>
    <row r="23698" spans="1:68" x14ac:dyDescent="0.25">
      <c r="A23698" s="1"/>
      <c r="B23698" s="2"/>
      <c r="BJ23698" s="3"/>
      <c r="BL23698" s="3"/>
      <c r="BN23698" s="3"/>
      <c r="BP23698" s="3"/>
    </row>
    <row r="23699" spans="1:68" x14ac:dyDescent="0.25">
      <c r="A23699" s="1"/>
      <c r="B23699" s="2"/>
      <c r="BJ23699" s="3"/>
      <c r="BL23699" s="3"/>
      <c r="BN23699" s="3"/>
      <c r="BP23699" s="3"/>
    </row>
    <row r="23700" spans="1:68" x14ac:dyDescent="0.25">
      <c r="A23700" s="1"/>
      <c r="B23700" s="2"/>
      <c r="BJ23700" s="3"/>
      <c r="BL23700" s="3"/>
      <c r="BN23700" s="3"/>
      <c r="BP23700" s="3"/>
    </row>
    <row r="23701" spans="1:68" x14ac:dyDescent="0.25">
      <c r="A23701" s="1"/>
      <c r="B23701" s="2"/>
      <c r="BJ23701" s="3"/>
      <c r="BL23701" s="3"/>
      <c r="BN23701" s="3"/>
      <c r="BP23701" s="3"/>
    </row>
    <row r="23702" spans="1:68" x14ac:dyDescent="0.25">
      <c r="A23702" s="1"/>
      <c r="B23702" s="2"/>
      <c r="BJ23702" s="3"/>
      <c r="BL23702" s="3"/>
      <c r="BN23702" s="3"/>
      <c r="BP23702" s="3"/>
    </row>
    <row r="23703" spans="1:68" x14ac:dyDescent="0.25">
      <c r="A23703" s="1"/>
      <c r="B23703" s="2"/>
      <c r="BJ23703" s="3"/>
      <c r="BL23703" s="3"/>
      <c r="BN23703" s="3"/>
      <c r="BP23703" s="3"/>
    </row>
    <row r="23704" spans="1:68" x14ac:dyDescent="0.25">
      <c r="A23704" s="1"/>
      <c r="B23704" s="2"/>
      <c r="BJ23704" s="3"/>
      <c r="BL23704" s="3"/>
      <c r="BN23704" s="3"/>
      <c r="BP23704" s="3"/>
    </row>
    <row r="23705" spans="1:68" x14ac:dyDescent="0.25">
      <c r="A23705" s="1"/>
      <c r="B23705" s="2"/>
      <c r="BJ23705" s="3"/>
      <c r="BL23705" s="3"/>
      <c r="BN23705" s="3"/>
      <c r="BP23705" s="3"/>
    </row>
    <row r="23706" spans="1:68" x14ac:dyDescent="0.25">
      <c r="A23706" s="1"/>
      <c r="B23706" s="2"/>
      <c r="BJ23706" s="3"/>
      <c r="BL23706" s="3"/>
      <c r="BN23706" s="3"/>
      <c r="BP23706" s="3"/>
    </row>
    <row r="23707" spans="1:68" x14ac:dyDescent="0.25">
      <c r="A23707" s="1"/>
      <c r="B23707" s="2"/>
      <c r="BJ23707" s="3"/>
      <c r="BL23707" s="3"/>
      <c r="BN23707" s="3"/>
      <c r="BP23707" s="3"/>
    </row>
    <row r="23708" spans="1:68" x14ac:dyDescent="0.25">
      <c r="A23708" s="1"/>
      <c r="B23708" s="2"/>
      <c r="BJ23708" s="3"/>
      <c r="BL23708" s="3"/>
      <c r="BN23708" s="3"/>
      <c r="BP23708" s="3"/>
    </row>
    <row r="23709" spans="1:68" x14ac:dyDescent="0.25">
      <c r="A23709" s="1"/>
      <c r="B23709" s="2"/>
      <c r="BJ23709" s="3"/>
      <c r="BL23709" s="3"/>
      <c r="BN23709" s="3"/>
      <c r="BP23709" s="3"/>
    </row>
    <row r="23710" spans="1:68" x14ac:dyDescent="0.25">
      <c r="A23710" s="1"/>
      <c r="B23710" s="2"/>
      <c r="BJ23710" s="3"/>
      <c r="BL23710" s="3"/>
      <c r="BN23710" s="3"/>
      <c r="BP23710" s="3"/>
    </row>
    <row r="23711" spans="1:68" x14ac:dyDescent="0.25">
      <c r="A23711" s="1"/>
      <c r="B23711" s="2"/>
      <c r="BJ23711" s="3"/>
      <c r="BL23711" s="3"/>
      <c r="BN23711" s="3"/>
      <c r="BP23711" s="3"/>
    </row>
    <row r="23712" spans="1:68" x14ac:dyDescent="0.25">
      <c r="A23712" s="1"/>
      <c r="B23712" s="2"/>
      <c r="BJ23712" s="3"/>
      <c r="BL23712" s="3"/>
      <c r="BN23712" s="3"/>
      <c r="BP23712" s="3"/>
    </row>
    <row r="23713" spans="1:68" x14ac:dyDescent="0.25">
      <c r="A23713" s="1"/>
      <c r="B23713" s="2"/>
      <c r="BJ23713" s="3"/>
      <c r="BL23713" s="3"/>
      <c r="BN23713" s="3"/>
      <c r="BP23713" s="3"/>
    </row>
    <row r="23714" spans="1:68" x14ac:dyDescent="0.25">
      <c r="A23714" s="1"/>
      <c r="B23714" s="2"/>
      <c r="BJ23714" s="3"/>
      <c r="BL23714" s="3"/>
      <c r="BN23714" s="3"/>
      <c r="BP23714" s="3"/>
    </row>
    <row r="23715" spans="1:68" x14ac:dyDescent="0.25">
      <c r="A23715" s="1"/>
      <c r="B23715" s="2"/>
      <c r="BJ23715" s="3"/>
      <c r="BL23715" s="3"/>
      <c r="BN23715" s="3"/>
      <c r="BP23715" s="3"/>
    </row>
    <row r="23716" spans="1:68" x14ac:dyDescent="0.25">
      <c r="A23716" s="1"/>
      <c r="B23716" s="2"/>
      <c r="BJ23716" s="3"/>
      <c r="BL23716" s="3"/>
      <c r="BN23716" s="3"/>
      <c r="BP23716" s="3"/>
    </row>
    <row r="23717" spans="1:68" x14ac:dyDescent="0.25">
      <c r="A23717" s="1"/>
      <c r="B23717" s="2"/>
      <c r="BJ23717" s="3"/>
      <c r="BL23717" s="3"/>
      <c r="BN23717" s="3"/>
      <c r="BP23717" s="3"/>
    </row>
    <row r="23718" spans="1:68" x14ac:dyDescent="0.25">
      <c r="A23718" s="1"/>
      <c r="B23718" s="2"/>
      <c r="BJ23718" s="3"/>
      <c r="BL23718" s="3"/>
      <c r="BN23718" s="3"/>
      <c r="BP23718" s="3"/>
    </row>
    <row r="23719" spans="1:68" x14ac:dyDescent="0.25">
      <c r="A23719" s="1"/>
      <c r="B23719" s="2"/>
      <c r="BJ23719" s="3"/>
      <c r="BL23719" s="3"/>
      <c r="BN23719" s="3"/>
      <c r="BP23719" s="3"/>
    </row>
    <row r="23720" spans="1:68" x14ac:dyDescent="0.25">
      <c r="A23720" s="1"/>
      <c r="B23720" s="2"/>
      <c r="BJ23720" s="3"/>
      <c r="BL23720" s="3"/>
      <c r="BN23720" s="3"/>
      <c r="BP23720" s="3"/>
    </row>
    <row r="23721" spans="1:68" x14ac:dyDescent="0.25">
      <c r="A23721" s="1"/>
      <c r="B23721" s="2"/>
      <c r="BJ23721" s="3"/>
      <c r="BL23721" s="3"/>
      <c r="BN23721" s="3"/>
      <c r="BP23721" s="3"/>
    </row>
    <row r="23722" spans="1:68" x14ac:dyDescent="0.25">
      <c r="A23722" s="1"/>
      <c r="B23722" s="2"/>
      <c r="BJ23722" s="3"/>
      <c r="BL23722" s="3"/>
      <c r="BN23722" s="3"/>
      <c r="BP23722" s="3"/>
    </row>
    <row r="23723" spans="1:68" x14ac:dyDescent="0.25">
      <c r="A23723" s="1"/>
      <c r="B23723" s="2"/>
      <c r="BJ23723" s="3"/>
      <c r="BL23723" s="3"/>
      <c r="BN23723" s="3"/>
      <c r="BP23723" s="3"/>
    </row>
    <row r="23724" spans="1:68" x14ac:dyDescent="0.25">
      <c r="A23724" s="1"/>
      <c r="B23724" s="2"/>
      <c r="BJ23724" s="3"/>
      <c r="BL23724" s="3"/>
      <c r="BN23724" s="3"/>
      <c r="BP23724" s="3"/>
    </row>
    <row r="23725" spans="1:68" x14ac:dyDescent="0.25">
      <c r="A23725" s="1"/>
      <c r="B23725" s="2"/>
      <c r="BJ23725" s="3"/>
      <c r="BL23725" s="3"/>
      <c r="BN23725" s="3"/>
      <c r="BP23725" s="3"/>
    </row>
    <row r="23726" spans="1:68" x14ac:dyDescent="0.25">
      <c r="A23726" s="1"/>
      <c r="B23726" s="2"/>
      <c r="BJ23726" s="3"/>
      <c r="BL23726" s="3"/>
      <c r="BN23726" s="3"/>
      <c r="BP23726" s="3"/>
    </row>
    <row r="23727" spans="1:68" x14ac:dyDescent="0.25">
      <c r="A23727" s="1"/>
      <c r="B23727" s="2"/>
      <c r="BJ23727" s="3"/>
      <c r="BL23727" s="3"/>
      <c r="BN23727" s="3"/>
      <c r="BP23727" s="3"/>
    </row>
    <row r="23728" spans="1:68" x14ac:dyDescent="0.25">
      <c r="A23728" s="1"/>
      <c r="B23728" s="2"/>
      <c r="BJ23728" s="3"/>
      <c r="BL23728" s="3"/>
      <c r="BN23728" s="3"/>
      <c r="BP23728" s="3"/>
    </row>
    <row r="23729" spans="1:68" x14ac:dyDescent="0.25">
      <c r="A23729" s="1"/>
      <c r="B23729" s="2"/>
      <c r="BJ23729" s="3"/>
      <c r="BL23729" s="3"/>
      <c r="BN23729" s="3"/>
      <c r="BP23729" s="3"/>
    </row>
    <row r="23730" spans="1:68" x14ac:dyDescent="0.25">
      <c r="A23730" s="1"/>
      <c r="B23730" s="2"/>
      <c r="BJ23730" s="3"/>
      <c r="BL23730" s="3"/>
      <c r="BN23730" s="3"/>
      <c r="BP23730" s="3"/>
    </row>
    <row r="23731" spans="1:68" x14ac:dyDescent="0.25">
      <c r="A23731" s="1"/>
      <c r="B23731" s="2"/>
      <c r="BJ23731" s="3"/>
      <c r="BL23731" s="3"/>
      <c r="BN23731" s="3"/>
      <c r="BP23731" s="3"/>
    </row>
    <row r="23732" spans="1:68" x14ac:dyDescent="0.25">
      <c r="A23732" s="1"/>
      <c r="B23732" s="2"/>
      <c r="BJ23732" s="3"/>
      <c r="BL23732" s="3"/>
      <c r="BN23732" s="3"/>
      <c r="BP23732" s="3"/>
    </row>
    <row r="23733" spans="1:68" x14ac:dyDescent="0.25">
      <c r="A23733" s="1"/>
      <c r="B23733" s="2"/>
      <c r="BJ23733" s="3"/>
      <c r="BL23733" s="3"/>
      <c r="BN23733" s="3"/>
      <c r="BP23733" s="3"/>
    </row>
    <row r="23734" spans="1:68" x14ac:dyDescent="0.25">
      <c r="A23734" s="1"/>
      <c r="B23734" s="2"/>
      <c r="BJ23734" s="3"/>
      <c r="BL23734" s="3"/>
      <c r="BN23734" s="3"/>
      <c r="BP23734" s="3"/>
    </row>
    <row r="23735" spans="1:68" x14ac:dyDescent="0.25">
      <c r="A23735" s="1"/>
      <c r="B23735" s="2"/>
      <c r="BJ23735" s="3"/>
      <c r="BL23735" s="3"/>
      <c r="BN23735" s="3"/>
      <c r="BP23735" s="3"/>
    </row>
    <row r="23736" spans="1:68" x14ac:dyDescent="0.25">
      <c r="A23736" s="1"/>
      <c r="B23736" s="2"/>
      <c r="BJ23736" s="3"/>
      <c r="BL23736" s="3"/>
      <c r="BN23736" s="3"/>
      <c r="BP23736" s="3"/>
    </row>
    <row r="23737" spans="1:68" x14ac:dyDescent="0.25">
      <c r="A23737" s="1"/>
      <c r="B23737" s="2"/>
      <c r="BJ23737" s="3"/>
      <c r="BL23737" s="3"/>
      <c r="BN23737" s="3"/>
      <c r="BP23737" s="3"/>
    </row>
    <row r="23738" spans="1:68" x14ac:dyDescent="0.25">
      <c r="A23738" s="1"/>
      <c r="B23738" s="2"/>
      <c r="BJ23738" s="3"/>
      <c r="BL23738" s="3"/>
      <c r="BN23738" s="3"/>
      <c r="BP23738" s="3"/>
    </row>
    <row r="23739" spans="1:68" x14ac:dyDescent="0.25">
      <c r="A23739" s="1"/>
      <c r="B23739" s="2"/>
      <c r="BJ23739" s="3"/>
      <c r="BL23739" s="3"/>
      <c r="BN23739" s="3"/>
      <c r="BP23739" s="3"/>
    </row>
    <row r="23740" spans="1:68" x14ac:dyDescent="0.25">
      <c r="A23740" s="1"/>
      <c r="B23740" s="2"/>
      <c r="BJ23740" s="3"/>
      <c r="BL23740" s="3"/>
      <c r="BN23740" s="3"/>
      <c r="BP23740" s="3"/>
    </row>
    <row r="23741" spans="1:68" x14ac:dyDescent="0.25">
      <c r="A23741" s="1"/>
      <c r="B23741" s="2"/>
      <c r="BJ23741" s="3"/>
      <c r="BL23741" s="3"/>
      <c r="BN23741" s="3"/>
      <c r="BP23741" s="3"/>
    </row>
    <row r="23742" spans="1:68" x14ac:dyDescent="0.25">
      <c r="A23742" s="1"/>
      <c r="B23742" s="2"/>
      <c r="BJ23742" s="3"/>
      <c r="BL23742" s="3"/>
      <c r="BN23742" s="3"/>
      <c r="BP23742" s="3"/>
    </row>
    <row r="23743" spans="1:68" x14ac:dyDescent="0.25">
      <c r="A23743" s="1"/>
      <c r="B23743" s="2"/>
      <c r="BJ23743" s="3"/>
      <c r="BL23743" s="3"/>
      <c r="BN23743" s="3"/>
      <c r="BP23743" s="3"/>
    </row>
    <row r="23744" spans="1:68" x14ac:dyDescent="0.25">
      <c r="A23744" s="1"/>
      <c r="B23744" s="2"/>
      <c r="BJ23744" s="3"/>
      <c r="BL23744" s="3"/>
      <c r="BN23744" s="3"/>
      <c r="BP23744" s="3"/>
    </row>
    <row r="23745" spans="1:68" x14ac:dyDescent="0.25">
      <c r="A23745" s="1"/>
      <c r="B23745" s="2"/>
      <c r="BJ23745" s="3"/>
      <c r="BL23745" s="3"/>
      <c r="BN23745" s="3"/>
      <c r="BP23745" s="3"/>
    </row>
    <row r="23746" spans="1:68" x14ac:dyDescent="0.25">
      <c r="A23746" s="1"/>
      <c r="B23746" s="2"/>
      <c r="BJ23746" s="3"/>
      <c r="BL23746" s="3"/>
      <c r="BN23746" s="3"/>
      <c r="BP23746" s="3"/>
    </row>
    <row r="23747" spans="1:68" x14ac:dyDescent="0.25">
      <c r="A23747" s="1"/>
      <c r="B23747" s="2"/>
      <c r="BJ23747" s="3"/>
      <c r="BL23747" s="3"/>
      <c r="BN23747" s="3"/>
      <c r="BP23747" s="3"/>
    </row>
    <row r="23748" spans="1:68" x14ac:dyDescent="0.25">
      <c r="A23748" s="1"/>
      <c r="B23748" s="2"/>
      <c r="BJ23748" s="3"/>
      <c r="BL23748" s="3"/>
      <c r="BN23748" s="3"/>
      <c r="BP23748" s="3"/>
    </row>
    <row r="23749" spans="1:68" x14ac:dyDescent="0.25">
      <c r="A23749" s="1"/>
      <c r="B23749" s="2"/>
      <c r="BJ23749" s="3"/>
      <c r="BL23749" s="3"/>
      <c r="BN23749" s="3"/>
      <c r="BP23749" s="3"/>
    </row>
    <row r="23750" spans="1:68" x14ac:dyDescent="0.25">
      <c r="A23750" s="1"/>
      <c r="B23750" s="2"/>
      <c r="BJ23750" s="3"/>
      <c r="BL23750" s="3"/>
      <c r="BN23750" s="3"/>
      <c r="BP23750" s="3"/>
    </row>
    <row r="23751" spans="1:68" x14ac:dyDescent="0.25">
      <c r="A23751" s="1"/>
      <c r="B23751" s="2"/>
      <c r="BJ23751" s="3"/>
      <c r="BL23751" s="3"/>
      <c r="BN23751" s="3"/>
      <c r="BP23751" s="3"/>
    </row>
    <row r="23752" spans="1:68" x14ac:dyDescent="0.25">
      <c r="A23752" s="1"/>
      <c r="B23752" s="2"/>
      <c r="BJ23752" s="3"/>
      <c r="BL23752" s="3"/>
      <c r="BN23752" s="3"/>
      <c r="BP23752" s="3"/>
    </row>
    <row r="23753" spans="1:68" x14ac:dyDescent="0.25">
      <c r="A23753" s="1"/>
      <c r="B23753" s="2"/>
      <c r="BJ23753" s="3"/>
      <c r="BL23753" s="3"/>
      <c r="BN23753" s="3"/>
      <c r="BP23753" s="3"/>
    </row>
    <row r="23754" spans="1:68" x14ac:dyDescent="0.25">
      <c r="A23754" s="1"/>
      <c r="B23754" s="2"/>
      <c r="BJ23754" s="3"/>
      <c r="BL23754" s="3"/>
      <c r="BN23754" s="3"/>
      <c r="BP23754" s="3"/>
    </row>
    <row r="23755" spans="1:68" x14ac:dyDescent="0.25">
      <c r="A23755" s="1"/>
      <c r="B23755" s="2"/>
      <c r="BJ23755" s="3"/>
      <c r="BL23755" s="3"/>
      <c r="BN23755" s="3"/>
      <c r="BP23755" s="3"/>
    </row>
    <row r="23756" spans="1:68" x14ac:dyDescent="0.25">
      <c r="A23756" s="1"/>
      <c r="B23756" s="2"/>
      <c r="BJ23756" s="3"/>
      <c r="BL23756" s="3"/>
      <c r="BN23756" s="3"/>
      <c r="BP23756" s="3"/>
    </row>
    <row r="23757" spans="1:68" x14ac:dyDescent="0.25">
      <c r="A23757" s="1"/>
      <c r="B23757" s="2"/>
      <c r="BJ23757" s="3"/>
      <c r="BL23757" s="3"/>
      <c r="BN23757" s="3"/>
      <c r="BP23757" s="3"/>
    </row>
    <row r="23758" spans="1:68" x14ac:dyDescent="0.25">
      <c r="A23758" s="1"/>
      <c r="B23758" s="2"/>
      <c r="BJ23758" s="3"/>
      <c r="BL23758" s="3"/>
      <c r="BN23758" s="3"/>
      <c r="BP23758" s="3"/>
    </row>
    <row r="23759" spans="1:68" x14ac:dyDescent="0.25">
      <c r="A23759" s="1"/>
      <c r="B23759" s="2"/>
      <c r="BJ23759" s="3"/>
      <c r="BL23759" s="3"/>
      <c r="BN23759" s="3"/>
      <c r="BP23759" s="3"/>
    </row>
    <row r="23760" spans="1:68" x14ac:dyDescent="0.25">
      <c r="A23760" s="1"/>
      <c r="B23760" s="2"/>
      <c r="BJ23760" s="3"/>
      <c r="BL23760" s="3"/>
      <c r="BN23760" s="3"/>
      <c r="BP23760" s="3"/>
    </row>
    <row r="23761" spans="1:68" x14ac:dyDescent="0.25">
      <c r="A23761" s="1"/>
      <c r="B23761" s="2"/>
      <c r="BJ23761" s="3"/>
      <c r="BL23761" s="3"/>
      <c r="BN23761" s="3"/>
      <c r="BP23761" s="3"/>
    </row>
    <row r="23762" spans="1:68" x14ac:dyDescent="0.25">
      <c r="A23762" s="1"/>
      <c r="B23762" s="2"/>
      <c r="BJ23762" s="3"/>
      <c r="BL23762" s="3"/>
      <c r="BN23762" s="3"/>
      <c r="BP23762" s="3"/>
    </row>
    <row r="23763" spans="1:68" x14ac:dyDescent="0.25">
      <c r="A23763" s="1"/>
      <c r="B23763" s="2"/>
      <c r="BJ23763" s="3"/>
      <c r="BL23763" s="3"/>
      <c r="BN23763" s="3"/>
      <c r="BP23763" s="3"/>
    </row>
    <row r="23764" spans="1:68" x14ac:dyDescent="0.25">
      <c r="A23764" s="1"/>
      <c r="B23764" s="2"/>
      <c r="BJ23764" s="3"/>
      <c r="BL23764" s="3"/>
      <c r="BN23764" s="3"/>
      <c r="BP23764" s="3"/>
    </row>
    <row r="23765" spans="1:68" x14ac:dyDescent="0.25">
      <c r="A23765" s="1"/>
      <c r="B23765" s="2"/>
      <c r="BJ23765" s="3"/>
      <c r="BL23765" s="3"/>
      <c r="BN23765" s="3"/>
      <c r="BP23765" s="3"/>
    </row>
    <row r="23766" spans="1:68" x14ac:dyDescent="0.25">
      <c r="A23766" s="1"/>
      <c r="B23766" s="2"/>
      <c r="BJ23766" s="3"/>
      <c r="BL23766" s="3"/>
      <c r="BN23766" s="3"/>
      <c r="BP23766" s="3"/>
    </row>
    <row r="23767" spans="1:68" x14ac:dyDescent="0.25">
      <c r="A23767" s="1"/>
      <c r="B23767" s="2"/>
      <c r="BJ23767" s="3"/>
      <c r="BL23767" s="3"/>
      <c r="BN23767" s="3"/>
      <c r="BP23767" s="3"/>
    </row>
    <row r="23768" spans="1:68" x14ac:dyDescent="0.25">
      <c r="A23768" s="1"/>
      <c r="B23768" s="2"/>
      <c r="BJ23768" s="3"/>
      <c r="BL23768" s="3"/>
      <c r="BN23768" s="3"/>
      <c r="BP23768" s="3"/>
    </row>
    <row r="23769" spans="1:68" x14ac:dyDescent="0.25">
      <c r="A23769" s="1"/>
      <c r="B23769" s="2"/>
      <c r="BJ23769" s="3"/>
      <c r="BL23769" s="3"/>
      <c r="BN23769" s="3"/>
      <c r="BP23769" s="3"/>
    </row>
    <row r="23770" spans="1:68" x14ac:dyDescent="0.25">
      <c r="A23770" s="1"/>
      <c r="B23770" s="2"/>
      <c r="BJ23770" s="3"/>
      <c r="BL23770" s="3"/>
      <c r="BN23770" s="3"/>
      <c r="BP23770" s="3"/>
    </row>
    <row r="23771" spans="1:68" x14ac:dyDescent="0.25">
      <c r="A23771" s="1"/>
      <c r="B23771" s="2"/>
      <c r="BJ23771" s="3"/>
      <c r="BL23771" s="3"/>
      <c r="BN23771" s="3"/>
      <c r="BP23771" s="3"/>
    </row>
    <row r="23772" spans="1:68" x14ac:dyDescent="0.25">
      <c r="A23772" s="1"/>
      <c r="B23772" s="2"/>
      <c r="BJ23772" s="3"/>
      <c r="BL23772" s="3"/>
      <c r="BN23772" s="3"/>
      <c r="BP23772" s="3"/>
    </row>
    <row r="23773" spans="1:68" x14ac:dyDescent="0.25">
      <c r="A23773" s="1"/>
      <c r="B23773" s="2"/>
      <c r="BJ23773" s="3"/>
      <c r="BL23773" s="3"/>
      <c r="BN23773" s="3"/>
      <c r="BP23773" s="3"/>
    </row>
    <row r="23774" spans="1:68" x14ac:dyDescent="0.25">
      <c r="A23774" s="1"/>
      <c r="B23774" s="2"/>
      <c r="BJ23774" s="3"/>
      <c r="BL23774" s="3"/>
      <c r="BN23774" s="3"/>
      <c r="BP23774" s="3"/>
    </row>
    <row r="23775" spans="1:68" x14ac:dyDescent="0.25">
      <c r="A23775" s="1"/>
      <c r="B23775" s="2"/>
      <c r="BJ23775" s="3"/>
      <c r="BL23775" s="3"/>
      <c r="BN23775" s="3"/>
      <c r="BP23775" s="3"/>
    </row>
    <row r="23776" spans="1:68" x14ac:dyDescent="0.25">
      <c r="A23776" s="1"/>
      <c r="B23776" s="2"/>
      <c r="BJ23776" s="3"/>
      <c r="BL23776" s="3"/>
      <c r="BN23776" s="3"/>
      <c r="BP23776" s="3"/>
    </row>
    <row r="23777" spans="1:68" x14ac:dyDescent="0.25">
      <c r="A23777" s="1"/>
      <c r="B23777" s="2"/>
      <c r="BJ23777" s="3"/>
      <c r="BL23777" s="3"/>
      <c r="BN23777" s="3"/>
      <c r="BP23777" s="3"/>
    </row>
    <row r="23778" spans="1:68" x14ac:dyDescent="0.25">
      <c r="A23778" s="1"/>
      <c r="B23778" s="2"/>
      <c r="BJ23778" s="3"/>
      <c r="BL23778" s="3"/>
      <c r="BN23778" s="3"/>
      <c r="BP23778" s="3"/>
    </row>
    <row r="23779" spans="1:68" x14ac:dyDescent="0.25">
      <c r="A23779" s="1"/>
      <c r="B23779" s="2"/>
      <c r="BJ23779" s="3"/>
      <c r="BL23779" s="3"/>
      <c r="BN23779" s="3"/>
      <c r="BP23779" s="3"/>
    </row>
    <row r="23780" spans="1:68" x14ac:dyDescent="0.25">
      <c r="A23780" s="1"/>
      <c r="B23780" s="2"/>
      <c r="BJ23780" s="3"/>
      <c r="BL23780" s="3"/>
      <c r="BN23780" s="3"/>
      <c r="BP23780" s="3"/>
    </row>
    <row r="23781" spans="1:68" x14ac:dyDescent="0.25">
      <c r="A23781" s="1"/>
      <c r="B23781" s="2"/>
      <c r="BJ23781" s="3"/>
      <c r="BL23781" s="3"/>
      <c r="BN23781" s="3"/>
      <c r="BP23781" s="3"/>
    </row>
    <row r="23782" spans="1:68" x14ac:dyDescent="0.25">
      <c r="A23782" s="1"/>
      <c r="B23782" s="2"/>
      <c r="BJ23782" s="3"/>
      <c r="BL23782" s="3"/>
      <c r="BN23782" s="3"/>
      <c r="BP23782" s="3"/>
    </row>
    <row r="23783" spans="1:68" x14ac:dyDescent="0.25">
      <c r="A23783" s="1"/>
      <c r="B23783" s="2"/>
      <c r="BJ23783" s="3"/>
      <c r="BL23783" s="3"/>
      <c r="BN23783" s="3"/>
      <c r="BP23783" s="3"/>
    </row>
    <row r="23784" spans="1:68" x14ac:dyDescent="0.25">
      <c r="A23784" s="1"/>
      <c r="B23784" s="2"/>
      <c r="BJ23784" s="3"/>
      <c r="BL23784" s="3"/>
      <c r="BN23784" s="3"/>
      <c r="BP23784" s="3"/>
    </row>
    <row r="23785" spans="1:68" x14ac:dyDescent="0.25">
      <c r="A23785" s="1"/>
      <c r="B23785" s="2"/>
      <c r="BJ23785" s="3"/>
      <c r="BL23785" s="3"/>
      <c r="BN23785" s="3"/>
      <c r="BP23785" s="3"/>
    </row>
    <row r="23786" spans="1:68" x14ac:dyDescent="0.25">
      <c r="A23786" s="1"/>
      <c r="B23786" s="2"/>
      <c r="BJ23786" s="3"/>
      <c r="BL23786" s="3"/>
      <c r="BN23786" s="3"/>
      <c r="BP23786" s="3"/>
    </row>
    <row r="23787" spans="1:68" x14ac:dyDescent="0.25">
      <c r="A23787" s="1"/>
      <c r="B23787" s="2"/>
      <c r="BJ23787" s="3"/>
      <c r="BL23787" s="3"/>
      <c r="BN23787" s="3"/>
      <c r="BP23787" s="3"/>
    </row>
    <row r="23788" spans="1:68" x14ac:dyDescent="0.25">
      <c r="A23788" s="1"/>
      <c r="B23788" s="2"/>
      <c r="BJ23788" s="3"/>
      <c r="BL23788" s="3"/>
      <c r="BN23788" s="3"/>
      <c r="BP23788" s="3"/>
    </row>
    <row r="23789" spans="1:68" x14ac:dyDescent="0.25">
      <c r="A23789" s="1"/>
      <c r="B23789" s="2"/>
      <c r="BJ23789" s="3"/>
      <c r="BL23789" s="3"/>
      <c r="BN23789" s="3"/>
      <c r="BP23789" s="3"/>
    </row>
    <row r="23790" spans="1:68" x14ac:dyDescent="0.25">
      <c r="A23790" s="1"/>
      <c r="B23790" s="2"/>
      <c r="BJ23790" s="3"/>
      <c r="BL23790" s="3"/>
      <c r="BN23790" s="3"/>
      <c r="BP23790" s="3"/>
    </row>
    <row r="23791" spans="1:68" x14ac:dyDescent="0.25">
      <c r="A23791" s="1"/>
      <c r="B23791" s="2"/>
      <c r="BJ23791" s="3"/>
      <c r="BL23791" s="3"/>
      <c r="BN23791" s="3"/>
      <c r="BP23791" s="3"/>
    </row>
    <row r="23792" spans="1:68" x14ac:dyDescent="0.25">
      <c r="A23792" s="1"/>
      <c r="B23792" s="2"/>
      <c r="BJ23792" s="3"/>
      <c r="BL23792" s="3"/>
      <c r="BN23792" s="3"/>
      <c r="BP23792" s="3"/>
    </row>
    <row r="23793" spans="1:68" x14ac:dyDescent="0.25">
      <c r="A23793" s="1"/>
      <c r="B23793" s="2"/>
      <c r="BJ23793" s="3"/>
      <c r="BL23793" s="3"/>
      <c r="BN23793" s="3"/>
      <c r="BP23793" s="3"/>
    </row>
    <row r="23794" spans="1:68" x14ac:dyDescent="0.25">
      <c r="A23794" s="1"/>
      <c r="B23794" s="2"/>
      <c r="BJ23794" s="3"/>
      <c r="BL23794" s="3"/>
      <c r="BN23794" s="3"/>
      <c r="BP23794" s="3"/>
    </row>
    <row r="23795" spans="1:68" x14ac:dyDescent="0.25">
      <c r="A23795" s="1"/>
      <c r="B23795" s="2"/>
      <c r="BJ23795" s="3"/>
      <c r="BL23795" s="3"/>
      <c r="BN23795" s="3"/>
      <c r="BP23795" s="3"/>
    </row>
    <row r="23796" spans="1:68" x14ac:dyDescent="0.25">
      <c r="A23796" s="1"/>
      <c r="B23796" s="2"/>
      <c r="BJ23796" s="3"/>
      <c r="BL23796" s="3"/>
      <c r="BN23796" s="3"/>
      <c r="BP23796" s="3"/>
    </row>
    <row r="23797" spans="1:68" x14ac:dyDescent="0.25">
      <c r="A23797" s="1"/>
      <c r="B23797" s="2"/>
      <c r="BJ23797" s="3"/>
      <c r="BL23797" s="3"/>
      <c r="BN23797" s="3"/>
      <c r="BP23797" s="3"/>
    </row>
    <row r="23798" spans="1:68" x14ac:dyDescent="0.25">
      <c r="A23798" s="1"/>
      <c r="B23798" s="2"/>
      <c r="BJ23798" s="3"/>
      <c r="BL23798" s="3"/>
      <c r="BN23798" s="3"/>
      <c r="BP23798" s="3"/>
    </row>
    <row r="23799" spans="1:68" x14ac:dyDescent="0.25">
      <c r="A23799" s="1"/>
      <c r="B23799" s="2"/>
      <c r="BJ23799" s="3"/>
      <c r="BL23799" s="3"/>
      <c r="BN23799" s="3"/>
      <c r="BP23799" s="3"/>
    </row>
    <row r="23800" spans="1:68" x14ac:dyDescent="0.25">
      <c r="A23800" s="1"/>
      <c r="B23800" s="2"/>
      <c r="BJ23800" s="3"/>
      <c r="BL23800" s="3"/>
      <c r="BN23800" s="3"/>
      <c r="BP23800" s="3"/>
    </row>
    <row r="23801" spans="1:68" x14ac:dyDescent="0.25">
      <c r="A23801" s="1"/>
      <c r="B23801" s="2"/>
      <c r="BJ23801" s="3"/>
      <c r="BL23801" s="3"/>
      <c r="BN23801" s="3"/>
      <c r="BP23801" s="3"/>
    </row>
    <row r="23802" spans="1:68" x14ac:dyDescent="0.25">
      <c r="A23802" s="1"/>
      <c r="B23802" s="2"/>
      <c r="BJ23802" s="3"/>
      <c r="BL23802" s="3"/>
      <c r="BN23802" s="3"/>
      <c r="BP23802" s="3"/>
    </row>
    <row r="23803" spans="1:68" x14ac:dyDescent="0.25">
      <c r="A23803" s="1"/>
      <c r="B23803" s="2"/>
      <c r="BJ23803" s="3"/>
      <c r="BL23803" s="3"/>
      <c r="BN23803" s="3"/>
      <c r="BP23803" s="3"/>
    </row>
    <row r="23804" spans="1:68" x14ac:dyDescent="0.25">
      <c r="A23804" s="1"/>
      <c r="B23804" s="2"/>
      <c r="BJ23804" s="3"/>
      <c r="BL23804" s="3"/>
      <c r="BN23804" s="3"/>
      <c r="BP23804" s="3"/>
    </row>
    <row r="23805" spans="1:68" x14ac:dyDescent="0.25">
      <c r="A23805" s="1"/>
      <c r="B23805" s="2"/>
      <c r="BJ23805" s="3"/>
      <c r="BL23805" s="3"/>
      <c r="BN23805" s="3"/>
      <c r="BP23805" s="3"/>
    </row>
    <row r="23806" spans="1:68" x14ac:dyDescent="0.25">
      <c r="A23806" s="1"/>
      <c r="B23806" s="2"/>
      <c r="BJ23806" s="3"/>
      <c r="BL23806" s="3"/>
      <c r="BN23806" s="3"/>
      <c r="BP23806" s="3"/>
    </row>
    <row r="23807" spans="1:68" x14ac:dyDescent="0.25">
      <c r="A23807" s="1"/>
      <c r="B23807" s="2"/>
      <c r="BJ23807" s="3"/>
      <c r="BL23807" s="3"/>
      <c r="BN23807" s="3"/>
      <c r="BP23807" s="3"/>
    </row>
    <row r="23808" spans="1:68" x14ac:dyDescent="0.25">
      <c r="A23808" s="1"/>
      <c r="B23808" s="2"/>
      <c r="BJ23808" s="3"/>
      <c r="BL23808" s="3"/>
      <c r="BN23808" s="3"/>
      <c r="BP23808" s="3"/>
    </row>
    <row r="23809" spans="1:68" x14ac:dyDescent="0.25">
      <c r="A23809" s="1"/>
      <c r="B23809" s="2"/>
      <c r="BJ23809" s="3"/>
      <c r="BL23809" s="3"/>
      <c r="BN23809" s="3"/>
      <c r="BP23809" s="3"/>
    </row>
    <row r="23810" spans="1:68" x14ac:dyDescent="0.25">
      <c r="A23810" s="1"/>
      <c r="B23810" s="2"/>
      <c r="BJ23810" s="3"/>
      <c r="BL23810" s="3"/>
      <c r="BN23810" s="3"/>
      <c r="BP23810" s="3"/>
    </row>
    <row r="23811" spans="1:68" x14ac:dyDescent="0.25">
      <c r="A23811" s="1"/>
      <c r="B23811" s="2"/>
      <c r="BJ23811" s="3"/>
      <c r="BL23811" s="3"/>
      <c r="BN23811" s="3"/>
      <c r="BP23811" s="3"/>
    </row>
    <row r="23812" spans="1:68" x14ac:dyDescent="0.25">
      <c r="A23812" s="1"/>
      <c r="B23812" s="2"/>
      <c r="BJ23812" s="3"/>
      <c r="BL23812" s="3"/>
      <c r="BN23812" s="3"/>
      <c r="BP23812" s="3"/>
    </row>
    <row r="23813" spans="1:68" x14ac:dyDescent="0.25">
      <c r="A23813" s="1"/>
      <c r="B23813" s="2"/>
      <c r="BJ23813" s="3"/>
      <c r="BL23813" s="3"/>
      <c r="BN23813" s="3"/>
      <c r="BP23813" s="3"/>
    </row>
    <row r="23814" spans="1:68" x14ac:dyDescent="0.25">
      <c r="A23814" s="1"/>
      <c r="B23814" s="2"/>
      <c r="BJ23814" s="3"/>
      <c r="BL23814" s="3"/>
      <c r="BN23814" s="3"/>
      <c r="BP23814" s="3"/>
    </row>
    <row r="23815" spans="1:68" x14ac:dyDescent="0.25">
      <c r="A23815" s="1"/>
      <c r="B23815" s="2"/>
      <c r="BJ23815" s="3"/>
      <c r="BL23815" s="3"/>
      <c r="BN23815" s="3"/>
      <c r="BP23815" s="3"/>
    </row>
    <row r="23816" spans="1:68" x14ac:dyDescent="0.25">
      <c r="A23816" s="1"/>
      <c r="B23816" s="2"/>
      <c r="BJ23816" s="3"/>
      <c r="BL23816" s="3"/>
      <c r="BN23816" s="3"/>
      <c r="BP23816" s="3"/>
    </row>
    <row r="23817" spans="1:68" x14ac:dyDescent="0.25">
      <c r="A23817" s="1"/>
      <c r="B23817" s="2"/>
      <c r="BJ23817" s="3"/>
      <c r="BL23817" s="3"/>
      <c r="BN23817" s="3"/>
      <c r="BP23817" s="3"/>
    </row>
    <row r="23818" spans="1:68" x14ac:dyDescent="0.25">
      <c r="A23818" s="1"/>
      <c r="B23818" s="2"/>
      <c r="BJ23818" s="3"/>
      <c r="BL23818" s="3"/>
      <c r="BN23818" s="3"/>
      <c r="BP23818" s="3"/>
    </row>
    <row r="23819" spans="1:68" x14ac:dyDescent="0.25">
      <c r="A23819" s="1"/>
      <c r="B23819" s="2"/>
      <c r="BJ23819" s="3"/>
      <c r="BL23819" s="3"/>
      <c r="BN23819" s="3"/>
      <c r="BP23819" s="3"/>
    </row>
    <row r="23820" spans="1:68" x14ac:dyDescent="0.25">
      <c r="A23820" s="1"/>
      <c r="B23820" s="2"/>
      <c r="BJ23820" s="3"/>
      <c r="BL23820" s="3"/>
      <c r="BN23820" s="3"/>
      <c r="BP23820" s="3"/>
    </row>
    <row r="23821" spans="1:68" x14ac:dyDescent="0.25">
      <c r="A23821" s="1"/>
      <c r="B23821" s="2"/>
      <c r="BJ23821" s="3"/>
      <c r="BL23821" s="3"/>
      <c r="BN23821" s="3"/>
      <c r="BP23821" s="3"/>
    </row>
    <row r="23822" spans="1:68" x14ac:dyDescent="0.25">
      <c r="A23822" s="1"/>
      <c r="B23822" s="2"/>
      <c r="BJ23822" s="3"/>
      <c r="BL23822" s="3"/>
      <c r="BN23822" s="3"/>
      <c r="BP23822" s="3"/>
    </row>
    <row r="23823" spans="1:68" x14ac:dyDescent="0.25">
      <c r="A23823" s="1"/>
      <c r="B23823" s="2"/>
      <c r="BJ23823" s="3"/>
      <c r="BL23823" s="3"/>
      <c r="BN23823" s="3"/>
      <c r="BP23823" s="3"/>
    </row>
    <row r="23824" spans="1:68" x14ac:dyDescent="0.25">
      <c r="A23824" s="1"/>
      <c r="B23824" s="2"/>
      <c r="BJ23824" s="3"/>
      <c r="BL23824" s="3"/>
      <c r="BN23824" s="3"/>
      <c r="BP23824" s="3"/>
    </row>
    <row r="23825" spans="1:68" x14ac:dyDescent="0.25">
      <c r="A23825" s="1"/>
      <c r="B23825" s="2"/>
      <c r="BJ23825" s="3"/>
      <c r="BL23825" s="3"/>
      <c r="BN23825" s="3"/>
      <c r="BP23825" s="3"/>
    </row>
    <row r="23826" spans="1:68" x14ac:dyDescent="0.25">
      <c r="A23826" s="1"/>
      <c r="B23826" s="2"/>
      <c r="BJ23826" s="3"/>
      <c r="BL23826" s="3"/>
      <c r="BN23826" s="3"/>
      <c r="BP23826" s="3"/>
    </row>
    <row r="23827" spans="1:68" x14ac:dyDescent="0.25">
      <c r="A23827" s="1"/>
      <c r="B23827" s="2"/>
      <c r="BJ23827" s="3"/>
      <c r="BL23827" s="3"/>
      <c r="BN23827" s="3"/>
      <c r="BP23827" s="3"/>
    </row>
    <row r="23828" spans="1:68" x14ac:dyDescent="0.25">
      <c r="A23828" s="1"/>
      <c r="B23828" s="2"/>
      <c r="BJ23828" s="3"/>
      <c r="BL23828" s="3"/>
      <c r="BN23828" s="3"/>
      <c r="BP23828" s="3"/>
    </row>
    <row r="23829" spans="1:68" x14ac:dyDescent="0.25">
      <c r="A23829" s="1"/>
      <c r="B23829" s="2"/>
      <c r="BJ23829" s="3"/>
      <c r="BL23829" s="3"/>
      <c r="BN23829" s="3"/>
      <c r="BP23829" s="3"/>
    </row>
    <row r="23830" spans="1:68" x14ac:dyDescent="0.25">
      <c r="A23830" s="1"/>
      <c r="B23830" s="2"/>
      <c r="BJ23830" s="3"/>
      <c r="BL23830" s="3"/>
      <c r="BN23830" s="3"/>
      <c r="BP23830" s="3"/>
    </row>
    <row r="23831" spans="1:68" x14ac:dyDescent="0.25">
      <c r="A23831" s="1"/>
      <c r="B23831" s="2"/>
      <c r="BJ23831" s="3"/>
      <c r="BL23831" s="3"/>
      <c r="BN23831" s="3"/>
      <c r="BP23831" s="3"/>
    </row>
    <row r="23832" spans="1:68" x14ac:dyDescent="0.25">
      <c r="A23832" s="1"/>
      <c r="B23832" s="2"/>
      <c r="BJ23832" s="3"/>
      <c r="BL23832" s="3"/>
      <c r="BN23832" s="3"/>
      <c r="BP23832" s="3"/>
    </row>
    <row r="23833" spans="1:68" x14ac:dyDescent="0.25">
      <c r="A23833" s="1"/>
      <c r="B23833" s="2"/>
      <c r="BJ23833" s="3"/>
      <c r="BL23833" s="3"/>
      <c r="BN23833" s="3"/>
      <c r="BP23833" s="3"/>
    </row>
    <row r="23834" spans="1:68" x14ac:dyDescent="0.25">
      <c r="A23834" s="1"/>
      <c r="B23834" s="2"/>
      <c r="BJ23834" s="3"/>
      <c r="BL23834" s="3"/>
      <c r="BN23834" s="3"/>
      <c r="BP23834" s="3"/>
    </row>
    <row r="23835" spans="1:68" x14ac:dyDescent="0.25">
      <c r="A23835" s="1"/>
      <c r="B23835" s="2"/>
      <c r="BJ23835" s="3"/>
      <c r="BL23835" s="3"/>
      <c r="BN23835" s="3"/>
      <c r="BP23835" s="3"/>
    </row>
    <row r="23836" spans="1:68" x14ac:dyDescent="0.25">
      <c r="A23836" s="1"/>
      <c r="B23836" s="2"/>
      <c r="BJ23836" s="3"/>
      <c r="BL23836" s="3"/>
      <c r="BN23836" s="3"/>
      <c r="BP23836" s="3"/>
    </row>
    <row r="23837" spans="1:68" x14ac:dyDescent="0.25">
      <c r="A23837" s="1"/>
      <c r="B23837" s="2"/>
      <c r="BJ23837" s="3"/>
      <c r="BL23837" s="3"/>
      <c r="BN23837" s="3"/>
      <c r="BP23837" s="3"/>
    </row>
    <row r="23838" spans="1:68" x14ac:dyDescent="0.25">
      <c r="A23838" s="1"/>
      <c r="B23838" s="2"/>
      <c r="BJ23838" s="3"/>
      <c r="BL23838" s="3"/>
      <c r="BN23838" s="3"/>
      <c r="BP23838" s="3"/>
    </row>
    <row r="23839" spans="1:68" x14ac:dyDescent="0.25">
      <c r="A23839" s="1"/>
      <c r="B23839" s="2"/>
      <c r="BJ23839" s="3"/>
      <c r="BL23839" s="3"/>
      <c r="BN23839" s="3"/>
      <c r="BP23839" s="3"/>
    </row>
    <row r="23840" spans="1:68" x14ac:dyDescent="0.25">
      <c r="A23840" s="1"/>
      <c r="B23840" s="2"/>
      <c r="BJ23840" s="3"/>
      <c r="BL23840" s="3"/>
      <c r="BN23840" s="3"/>
      <c r="BP23840" s="3"/>
    </row>
    <row r="23841" spans="1:68" x14ac:dyDescent="0.25">
      <c r="A23841" s="1"/>
      <c r="B23841" s="2"/>
      <c r="BJ23841" s="3"/>
      <c r="BL23841" s="3"/>
      <c r="BN23841" s="3"/>
      <c r="BP23841" s="3"/>
    </row>
    <row r="23842" spans="1:68" x14ac:dyDescent="0.25">
      <c r="A23842" s="1"/>
      <c r="B23842" s="2"/>
      <c r="BJ23842" s="3"/>
      <c r="BL23842" s="3"/>
      <c r="BN23842" s="3"/>
      <c r="BP23842" s="3"/>
    </row>
    <row r="23843" spans="1:68" x14ac:dyDescent="0.25">
      <c r="A23843" s="1"/>
      <c r="B23843" s="2"/>
      <c r="BJ23843" s="3"/>
      <c r="BL23843" s="3"/>
      <c r="BN23843" s="3"/>
      <c r="BP23843" s="3"/>
    </row>
    <row r="23844" spans="1:68" x14ac:dyDescent="0.25">
      <c r="A23844" s="1"/>
      <c r="B23844" s="2"/>
      <c r="BJ23844" s="3"/>
      <c r="BL23844" s="3"/>
      <c r="BN23844" s="3"/>
      <c r="BP23844" s="3"/>
    </row>
    <row r="23845" spans="1:68" x14ac:dyDescent="0.25">
      <c r="A23845" s="1"/>
      <c r="B23845" s="2"/>
      <c r="BJ23845" s="3"/>
      <c r="BL23845" s="3"/>
      <c r="BN23845" s="3"/>
      <c r="BP23845" s="3"/>
    </row>
    <row r="23846" spans="1:68" x14ac:dyDescent="0.25">
      <c r="A23846" s="1"/>
      <c r="B23846" s="2"/>
      <c r="BJ23846" s="3"/>
      <c r="BL23846" s="3"/>
      <c r="BN23846" s="3"/>
      <c r="BP23846" s="3"/>
    </row>
    <row r="23847" spans="1:68" x14ac:dyDescent="0.25">
      <c r="A23847" s="1"/>
      <c r="B23847" s="2"/>
      <c r="BJ23847" s="3"/>
      <c r="BL23847" s="3"/>
      <c r="BN23847" s="3"/>
      <c r="BP23847" s="3"/>
    </row>
    <row r="23848" spans="1:68" x14ac:dyDescent="0.25">
      <c r="A23848" s="1"/>
      <c r="B23848" s="2"/>
      <c r="BJ23848" s="3"/>
      <c r="BL23848" s="3"/>
      <c r="BN23848" s="3"/>
      <c r="BP23848" s="3"/>
    </row>
    <row r="23849" spans="1:68" x14ac:dyDescent="0.25">
      <c r="A23849" s="1"/>
      <c r="B23849" s="2"/>
      <c r="BJ23849" s="3"/>
      <c r="BL23849" s="3"/>
      <c r="BN23849" s="3"/>
      <c r="BP23849" s="3"/>
    </row>
    <row r="23850" spans="1:68" x14ac:dyDescent="0.25">
      <c r="A23850" s="1"/>
      <c r="B23850" s="2"/>
      <c r="BJ23850" s="3"/>
      <c r="BL23850" s="3"/>
      <c r="BN23850" s="3"/>
      <c r="BP23850" s="3"/>
    </row>
    <row r="23851" spans="1:68" x14ac:dyDescent="0.25">
      <c r="A23851" s="1"/>
      <c r="B23851" s="2"/>
      <c r="BJ23851" s="3"/>
      <c r="BL23851" s="3"/>
      <c r="BN23851" s="3"/>
      <c r="BP23851" s="3"/>
    </row>
    <row r="23852" spans="1:68" x14ac:dyDescent="0.25">
      <c r="A23852" s="1"/>
      <c r="B23852" s="2"/>
      <c r="BJ23852" s="3"/>
      <c r="BL23852" s="3"/>
      <c r="BN23852" s="3"/>
      <c r="BP23852" s="3"/>
    </row>
    <row r="23853" spans="1:68" x14ac:dyDescent="0.25">
      <c r="A23853" s="1"/>
      <c r="B23853" s="2"/>
      <c r="BJ23853" s="3"/>
      <c r="BL23853" s="3"/>
      <c r="BN23853" s="3"/>
      <c r="BP23853" s="3"/>
    </row>
    <row r="23854" spans="1:68" x14ac:dyDescent="0.25">
      <c r="A23854" s="1"/>
      <c r="B23854" s="2"/>
      <c r="BJ23854" s="3"/>
      <c r="BL23854" s="3"/>
      <c r="BN23854" s="3"/>
      <c r="BP23854" s="3"/>
    </row>
    <row r="23855" spans="1:68" x14ac:dyDescent="0.25">
      <c r="A23855" s="1"/>
      <c r="B23855" s="2"/>
      <c r="BJ23855" s="3"/>
      <c r="BL23855" s="3"/>
      <c r="BN23855" s="3"/>
      <c r="BP23855" s="3"/>
    </row>
    <row r="23856" spans="1:68" x14ac:dyDescent="0.25">
      <c r="A23856" s="1"/>
      <c r="B23856" s="2"/>
      <c r="BJ23856" s="3"/>
      <c r="BL23856" s="3"/>
      <c r="BN23856" s="3"/>
      <c r="BP23856" s="3"/>
    </row>
    <row r="23857" spans="1:68" x14ac:dyDescent="0.25">
      <c r="A23857" s="1"/>
      <c r="B23857" s="2"/>
      <c r="BJ23857" s="3"/>
      <c r="BL23857" s="3"/>
      <c r="BN23857" s="3"/>
      <c r="BP23857" s="3"/>
    </row>
    <row r="23858" spans="1:68" x14ac:dyDescent="0.25">
      <c r="A23858" s="1"/>
      <c r="B23858" s="2"/>
      <c r="BJ23858" s="3"/>
      <c r="BL23858" s="3"/>
      <c r="BN23858" s="3"/>
      <c r="BP23858" s="3"/>
    </row>
    <row r="23859" spans="1:68" x14ac:dyDescent="0.25">
      <c r="A23859" s="1"/>
      <c r="B23859" s="2"/>
      <c r="BJ23859" s="3"/>
      <c r="BL23859" s="3"/>
      <c r="BN23859" s="3"/>
      <c r="BP23859" s="3"/>
    </row>
    <row r="23860" spans="1:68" x14ac:dyDescent="0.25">
      <c r="A23860" s="1"/>
      <c r="B23860" s="2"/>
      <c r="BJ23860" s="3"/>
      <c r="BL23860" s="3"/>
      <c r="BN23860" s="3"/>
      <c r="BP23860" s="3"/>
    </row>
    <row r="23861" spans="1:68" x14ac:dyDescent="0.25">
      <c r="A23861" s="1"/>
      <c r="B23861" s="2"/>
      <c r="BJ23861" s="3"/>
      <c r="BL23861" s="3"/>
      <c r="BN23861" s="3"/>
      <c r="BP23861" s="3"/>
    </row>
    <row r="23862" spans="1:68" x14ac:dyDescent="0.25">
      <c r="A23862" s="1"/>
      <c r="B23862" s="2"/>
      <c r="BJ23862" s="3"/>
      <c r="BL23862" s="3"/>
      <c r="BN23862" s="3"/>
      <c r="BP23862" s="3"/>
    </row>
    <row r="23863" spans="1:68" x14ac:dyDescent="0.25">
      <c r="A23863" s="1"/>
      <c r="B23863" s="2"/>
      <c r="BJ23863" s="3"/>
      <c r="BL23863" s="3"/>
      <c r="BN23863" s="3"/>
      <c r="BP23863" s="3"/>
    </row>
    <row r="23864" spans="1:68" x14ac:dyDescent="0.25">
      <c r="A23864" s="1"/>
      <c r="B23864" s="2"/>
      <c r="BJ23864" s="3"/>
      <c r="BL23864" s="3"/>
      <c r="BN23864" s="3"/>
      <c r="BP23864" s="3"/>
    </row>
    <row r="23865" spans="1:68" x14ac:dyDescent="0.25">
      <c r="A23865" s="1"/>
      <c r="B23865" s="2"/>
      <c r="BJ23865" s="3"/>
      <c r="BL23865" s="3"/>
      <c r="BN23865" s="3"/>
      <c r="BP23865" s="3"/>
    </row>
    <row r="23866" spans="1:68" x14ac:dyDescent="0.25">
      <c r="A23866" s="1"/>
      <c r="B23866" s="2"/>
      <c r="BJ23866" s="3"/>
      <c r="BL23866" s="3"/>
      <c r="BN23866" s="3"/>
      <c r="BP23866" s="3"/>
    </row>
    <row r="23867" spans="1:68" x14ac:dyDescent="0.25">
      <c r="A23867" s="1"/>
      <c r="B23867" s="2"/>
      <c r="BJ23867" s="3"/>
      <c r="BL23867" s="3"/>
      <c r="BN23867" s="3"/>
      <c r="BP23867" s="3"/>
    </row>
    <row r="23868" spans="1:68" x14ac:dyDescent="0.25">
      <c r="A23868" s="1"/>
      <c r="B23868" s="2"/>
      <c r="BJ23868" s="3"/>
      <c r="BL23868" s="3"/>
      <c r="BN23868" s="3"/>
      <c r="BP23868" s="3"/>
    </row>
    <row r="23869" spans="1:68" x14ac:dyDescent="0.25">
      <c r="A23869" s="1"/>
      <c r="B23869" s="2"/>
      <c r="BJ23869" s="3"/>
      <c r="BL23869" s="3"/>
      <c r="BN23869" s="3"/>
      <c r="BP23869" s="3"/>
    </row>
    <row r="23870" spans="1:68" x14ac:dyDescent="0.25">
      <c r="A23870" s="1"/>
      <c r="B23870" s="2"/>
      <c r="BJ23870" s="3"/>
      <c r="BL23870" s="3"/>
      <c r="BN23870" s="3"/>
      <c r="BP23870" s="3"/>
    </row>
    <row r="23871" spans="1:68" x14ac:dyDescent="0.25">
      <c r="A23871" s="1"/>
      <c r="B23871" s="2"/>
      <c r="BJ23871" s="3"/>
      <c r="BL23871" s="3"/>
      <c r="BN23871" s="3"/>
      <c r="BP23871" s="3"/>
    </row>
    <row r="23872" spans="1:68" x14ac:dyDescent="0.25">
      <c r="A23872" s="1"/>
      <c r="B23872" s="2"/>
      <c r="BJ23872" s="3"/>
      <c r="BL23872" s="3"/>
      <c r="BN23872" s="3"/>
      <c r="BP23872" s="3"/>
    </row>
    <row r="23873" spans="1:68" x14ac:dyDescent="0.25">
      <c r="A23873" s="1"/>
      <c r="B23873" s="2"/>
      <c r="BJ23873" s="3"/>
      <c r="BL23873" s="3"/>
      <c r="BN23873" s="3"/>
      <c r="BP23873" s="3"/>
    </row>
    <row r="23874" spans="1:68" x14ac:dyDescent="0.25">
      <c r="A23874" s="1"/>
      <c r="B23874" s="2"/>
      <c r="BJ23874" s="3"/>
      <c r="BL23874" s="3"/>
      <c r="BN23874" s="3"/>
      <c r="BP23874" s="3"/>
    </row>
    <row r="23875" spans="1:68" x14ac:dyDescent="0.25">
      <c r="A23875" s="1"/>
      <c r="B23875" s="2"/>
      <c r="BJ23875" s="3"/>
      <c r="BL23875" s="3"/>
      <c r="BN23875" s="3"/>
      <c r="BP23875" s="3"/>
    </row>
    <row r="23876" spans="1:68" x14ac:dyDescent="0.25">
      <c r="A23876" s="1"/>
      <c r="B23876" s="2"/>
      <c r="BJ23876" s="3"/>
      <c r="BL23876" s="3"/>
      <c r="BN23876" s="3"/>
      <c r="BP23876" s="3"/>
    </row>
    <row r="23877" spans="1:68" x14ac:dyDescent="0.25">
      <c r="A23877" s="1"/>
      <c r="B23877" s="2"/>
      <c r="BJ23877" s="3"/>
      <c r="BL23877" s="3"/>
      <c r="BN23877" s="3"/>
      <c r="BP23877" s="3"/>
    </row>
    <row r="23878" spans="1:68" x14ac:dyDescent="0.25">
      <c r="A23878" s="1"/>
      <c r="B23878" s="2"/>
      <c r="BJ23878" s="3"/>
      <c r="BL23878" s="3"/>
      <c r="BN23878" s="3"/>
      <c r="BP23878" s="3"/>
    </row>
    <row r="23879" spans="1:68" x14ac:dyDescent="0.25">
      <c r="A23879" s="1"/>
      <c r="B23879" s="2"/>
      <c r="BJ23879" s="3"/>
      <c r="BL23879" s="3"/>
      <c r="BN23879" s="3"/>
      <c r="BP23879" s="3"/>
    </row>
    <row r="23880" spans="1:68" x14ac:dyDescent="0.25">
      <c r="A23880" s="1"/>
      <c r="B23880" s="2"/>
      <c r="BJ23880" s="3"/>
      <c r="BL23880" s="3"/>
      <c r="BN23880" s="3"/>
      <c r="BP23880" s="3"/>
    </row>
    <row r="23881" spans="1:68" x14ac:dyDescent="0.25">
      <c r="A23881" s="1"/>
      <c r="B23881" s="2"/>
      <c r="BJ23881" s="3"/>
      <c r="BL23881" s="3"/>
      <c r="BN23881" s="3"/>
      <c r="BP23881" s="3"/>
    </row>
    <row r="23882" spans="1:68" x14ac:dyDescent="0.25">
      <c r="A23882" s="1"/>
      <c r="B23882" s="2"/>
      <c r="BJ23882" s="3"/>
      <c r="BL23882" s="3"/>
      <c r="BN23882" s="3"/>
      <c r="BP23882" s="3"/>
    </row>
    <row r="23883" spans="1:68" x14ac:dyDescent="0.25">
      <c r="A23883" s="1"/>
      <c r="B23883" s="2"/>
      <c r="BJ23883" s="3"/>
      <c r="BL23883" s="3"/>
      <c r="BN23883" s="3"/>
      <c r="BP23883" s="3"/>
    </row>
    <row r="23884" spans="1:68" x14ac:dyDescent="0.25">
      <c r="A23884" s="1"/>
      <c r="B23884" s="2"/>
      <c r="BJ23884" s="3"/>
      <c r="BL23884" s="3"/>
      <c r="BN23884" s="3"/>
      <c r="BP23884" s="3"/>
    </row>
    <row r="23885" spans="1:68" x14ac:dyDescent="0.25">
      <c r="A23885" s="1"/>
      <c r="B23885" s="2"/>
      <c r="BJ23885" s="3"/>
      <c r="BL23885" s="3"/>
      <c r="BN23885" s="3"/>
      <c r="BP23885" s="3"/>
    </row>
    <row r="23886" spans="1:68" x14ac:dyDescent="0.25">
      <c r="A23886" s="1"/>
      <c r="B23886" s="2"/>
      <c r="BJ23886" s="3"/>
      <c r="BL23886" s="3"/>
      <c r="BN23886" s="3"/>
      <c r="BP23886" s="3"/>
    </row>
    <row r="23887" spans="1:68" x14ac:dyDescent="0.25">
      <c r="A23887" s="1"/>
      <c r="B23887" s="2"/>
      <c r="BJ23887" s="3"/>
      <c r="BL23887" s="3"/>
      <c r="BN23887" s="3"/>
      <c r="BP23887" s="3"/>
    </row>
    <row r="23888" spans="1:68" x14ac:dyDescent="0.25">
      <c r="A23888" s="1"/>
      <c r="B23888" s="2"/>
      <c r="BJ23888" s="3"/>
      <c r="BL23888" s="3"/>
      <c r="BN23888" s="3"/>
      <c r="BP23888" s="3"/>
    </row>
    <row r="23889" spans="1:68" x14ac:dyDescent="0.25">
      <c r="A23889" s="1"/>
      <c r="B23889" s="2"/>
      <c r="BJ23889" s="3"/>
      <c r="BL23889" s="3"/>
      <c r="BN23889" s="3"/>
      <c r="BP23889" s="3"/>
    </row>
    <row r="23890" spans="1:68" x14ac:dyDescent="0.25">
      <c r="A23890" s="1"/>
      <c r="B23890" s="2"/>
      <c r="BJ23890" s="3"/>
      <c r="BL23890" s="3"/>
      <c r="BN23890" s="3"/>
      <c r="BP23890" s="3"/>
    </row>
    <row r="23891" spans="1:68" x14ac:dyDescent="0.25">
      <c r="A23891" s="1"/>
      <c r="B23891" s="2"/>
      <c r="BJ23891" s="3"/>
      <c r="BL23891" s="3"/>
      <c r="BN23891" s="3"/>
      <c r="BP23891" s="3"/>
    </row>
    <row r="23892" spans="1:68" x14ac:dyDescent="0.25">
      <c r="A23892" s="1"/>
      <c r="B23892" s="2"/>
      <c r="BJ23892" s="3"/>
      <c r="BL23892" s="3"/>
      <c r="BN23892" s="3"/>
      <c r="BP23892" s="3"/>
    </row>
    <row r="23893" spans="1:68" x14ac:dyDescent="0.25">
      <c r="A23893" s="1"/>
      <c r="B23893" s="2"/>
      <c r="BJ23893" s="3"/>
      <c r="BL23893" s="3"/>
      <c r="BN23893" s="3"/>
      <c r="BP23893" s="3"/>
    </row>
    <row r="23894" spans="1:68" x14ac:dyDescent="0.25">
      <c r="A23894" s="1"/>
      <c r="B23894" s="2"/>
      <c r="BJ23894" s="3"/>
      <c r="BL23894" s="3"/>
      <c r="BN23894" s="3"/>
      <c r="BP23894" s="3"/>
    </row>
    <row r="23895" spans="1:68" x14ac:dyDescent="0.25">
      <c r="A23895" s="1"/>
      <c r="B23895" s="2"/>
      <c r="BJ23895" s="3"/>
      <c r="BL23895" s="3"/>
      <c r="BN23895" s="3"/>
      <c r="BP23895" s="3"/>
    </row>
    <row r="23896" spans="1:68" x14ac:dyDescent="0.25">
      <c r="A23896" s="1"/>
      <c r="B23896" s="2"/>
      <c r="BJ23896" s="3"/>
      <c r="BL23896" s="3"/>
      <c r="BN23896" s="3"/>
      <c r="BP23896" s="3"/>
    </row>
    <row r="23897" spans="1:68" x14ac:dyDescent="0.25">
      <c r="A23897" s="1"/>
      <c r="B23897" s="2"/>
      <c r="BJ23897" s="3"/>
      <c r="BL23897" s="3"/>
      <c r="BN23897" s="3"/>
      <c r="BP23897" s="3"/>
    </row>
    <row r="23898" spans="1:68" x14ac:dyDescent="0.25">
      <c r="A23898" s="1"/>
      <c r="B23898" s="2"/>
      <c r="BJ23898" s="3"/>
      <c r="BL23898" s="3"/>
      <c r="BN23898" s="3"/>
      <c r="BP23898" s="3"/>
    </row>
    <row r="23899" spans="1:68" x14ac:dyDescent="0.25">
      <c r="A23899" s="1"/>
      <c r="B23899" s="2"/>
      <c r="BJ23899" s="3"/>
      <c r="BL23899" s="3"/>
      <c r="BN23899" s="3"/>
      <c r="BP23899" s="3"/>
    </row>
    <row r="23900" spans="1:68" x14ac:dyDescent="0.25">
      <c r="A23900" s="1"/>
      <c r="B23900" s="2"/>
      <c r="BJ23900" s="3"/>
      <c r="BL23900" s="3"/>
      <c r="BN23900" s="3"/>
      <c r="BP23900" s="3"/>
    </row>
    <row r="23901" spans="1:68" x14ac:dyDescent="0.25">
      <c r="A23901" s="1"/>
      <c r="B23901" s="2"/>
      <c r="BJ23901" s="3"/>
      <c r="BL23901" s="3"/>
      <c r="BN23901" s="3"/>
      <c r="BP23901" s="3"/>
    </row>
    <row r="23902" spans="1:68" x14ac:dyDescent="0.25">
      <c r="A23902" s="1"/>
      <c r="B23902" s="2"/>
      <c r="BJ23902" s="3"/>
      <c r="BL23902" s="3"/>
      <c r="BN23902" s="3"/>
      <c r="BP23902" s="3"/>
    </row>
    <row r="23903" spans="1:68" x14ac:dyDescent="0.25">
      <c r="A23903" s="1"/>
      <c r="B23903" s="2"/>
      <c r="BJ23903" s="3"/>
      <c r="BL23903" s="3"/>
      <c r="BN23903" s="3"/>
      <c r="BP23903" s="3"/>
    </row>
    <row r="23904" spans="1:68" x14ac:dyDescent="0.25">
      <c r="A23904" s="1"/>
      <c r="B23904" s="2"/>
      <c r="BJ23904" s="3"/>
      <c r="BL23904" s="3"/>
      <c r="BN23904" s="3"/>
      <c r="BP23904" s="3"/>
    </row>
    <row r="23905" spans="1:68" x14ac:dyDescent="0.25">
      <c r="A23905" s="1"/>
      <c r="B23905" s="2"/>
      <c r="BJ23905" s="3"/>
      <c r="BL23905" s="3"/>
      <c r="BN23905" s="3"/>
      <c r="BP23905" s="3"/>
    </row>
    <row r="23906" spans="1:68" x14ac:dyDescent="0.25">
      <c r="A23906" s="1"/>
      <c r="B23906" s="2"/>
      <c r="BJ23906" s="3"/>
      <c r="BL23906" s="3"/>
      <c r="BN23906" s="3"/>
      <c r="BP23906" s="3"/>
    </row>
    <row r="23907" spans="1:68" x14ac:dyDescent="0.25">
      <c r="A23907" s="1"/>
      <c r="B23907" s="2"/>
      <c r="BJ23907" s="3"/>
      <c r="BL23907" s="3"/>
      <c r="BN23907" s="3"/>
      <c r="BP23907" s="3"/>
    </row>
    <row r="23908" spans="1:68" x14ac:dyDescent="0.25">
      <c r="A23908" s="1"/>
      <c r="B23908" s="2"/>
      <c r="BJ23908" s="3"/>
      <c r="BL23908" s="3"/>
      <c r="BN23908" s="3"/>
      <c r="BP23908" s="3"/>
    </row>
    <row r="23909" spans="1:68" x14ac:dyDescent="0.25">
      <c r="A23909" s="1"/>
      <c r="B23909" s="2"/>
      <c r="BJ23909" s="3"/>
      <c r="BL23909" s="3"/>
      <c r="BN23909" s="3"/>
      <c r="BP23909" s="3"/>
    </row>
    <row r="23910" spans="1:68" x14ac:dyDescent="0.25">
      <c r="A23910" s="1"/>
      <c r="B23910" s="2"/>
      <c r="BJ23910" s="3"/>
      <c r="BL23910" s="3"/>
      <c r="BN23910" s="3"/>
      <c r="BP23910" s="3"/>
    </row>
    <row r="23911" spans="1:68" x14ac:dyDescent="0.25">
      <c r="A23911" s="1"/>
      <c r="B23911" s="2"/>
      <c r="BJ23911" s="3"/>
      <c r="BL23911" s="3"/>
      <c r="BN23911" s="3"/>
      <c r="BP23911" s="3"/>
    </row>
    <row r="23912" spans="1:68" x14ac:dyDescent="0.25">
      <c r="A23912" s="1"/>
      <c r="B23912" s="2"/>
      <c r="BJ23912" s="3"/>
      <c r="BL23912" s="3"/>
      <c r="BN23912" s="3"/>
      <c r="BP23912" s="3"/>
    </row>
    <row r="23913" spans="1:68" x14ac:dyDescent="0.25">
      <c r="A23913" s="1"/>
      <c r="B23913" s="2"/>
      <c r="BJ23913" s="3"/>
      <c r="BL23913" s="3"/>
      <c r="BN23913" s="3"/>
      <c r="BP23913" s="3"/>
    </row>
    <row r="23914" spans="1:68" x14ac:dyDescent="0.25">
      <c r="A23914" s="1"/>
      <c r="B23914" s="2"/>
      <c r="BJ23914" s="3"/>
      <c r="BL23914" s="3"/>
      <c r="BN23914" s="3"/>
      <c r="BP23914" s="3"/>
    </row>
    <row r="23915" spans="1:68" x14ac:dyDescent="0.25">
      <c r="A23915" s="1"/>
      <c r="B23915" s="2"/>
      <c r="BJ23915" s="3"/>
      <c r="BL23915" s="3"/>
      <c r="BN23915" s="3"/>
      <c r="BP23915" s="3"/>
    </row>
    <row r="23916" spans="1:68" x14ac:dyDescent="0.25">
      <c r="A23916" s="1"/>
      <c r="B23916" s="2"/>
      <c r="BJ23916" s="3"/>
      <c r="BL23916" s="3"/>
      <c r="BN23916" s="3"/>
      <c r="BP23916" s="3"/>
    </row>
    <row r="23917" spans="1:68" x14ac:dyDescent="0.25">
      <c r="A23917" s="1"/>
      <c r="B23917" s="2"/>
      <c r="BJ23917" s="3"/>
      <c r="BL23917" s="3"/>
      <c r="BN23917" s="3"/>
      <c r="BP23917" s="3"/>
    </row>
    <row r="23918" spans="1:68" x14ac:dyDescent="0.25">
      <c r="A23918" s="1"/>
      <c r="B23918" s="2"/>
      <c r="BJ23918" s="3"/>
      <c r="BL23918" s="3"/>
      <c r="BN23918" s="3"/>
      <c r="BP23918" s="3"/>
    </row>
    <row r="23919" spans="1:68" x14ac:dyDescent="0.25">
      <c r="A23919" s="1"/>
      <c r="B23919" s="2"/>
      <c r="BJ23919" s="3"/>
      <c r="BL23919" s="3"/>
      <c r="BN23919" s="3"/>
      <c r="BP23919" s="3"/>
    </row>
    <row r="23920" spans="1:68" x14ac:dyDescent="0.25">
      <c r="A23920" s="1"/>
      <c r="B23920" s="2"/>
      <c r="BJ23920" s="3"/>
      <c r="BL23920" s="3"/>
      <c r="BN23920" s="3"/>
      <c r="BP23920" s="3"/>
    </row>
    <row r="23921" spans="1:68" x14ac:dyDescent="0.25">
      <c r="A23921" s="1"/>
      <c r="B23921" s="2"/>
      <c r="BJ23921" s="3"/>
      <c r="BL23921" s="3"/>
      <c r="BN23921" s="3"/>
      <c r="BP23921" s="3"/>
    </row>
    <row r="23922" spans="1:68" x14ac:dyDescent="0.25">
      <c r="A23922" s="1"/>
      <c r="B23922" s="2"/>
      <c r="BJ23922" s="3"/>
      <c r="BL23922" s="3"/>
      <c r="BN23922" s="3"/>
      <c r="BP23922" s="3"/>
    </row>
    <row r="23923" spans="1:68" x14ac:dyDescent="0.25">
      <c r="A23923" s="1"/>
      <c r="B23923" s="2"/>
      <c r="BJ23923" s="3"/>
      <c r="BL23923" s="3"/>
      <c r="BN23923" s="3"/>
      <c r="BP23923" s="3"/>
    </row>
    <row r="23924" spans="1:68" x14ac:dyDescent="0.25">
      <c r="A23924" s="1"/>
      <c r="B23924" s="2"/>
      <c r="BJ23924" s="3"/>
      <c r="BL23924" s="3"/>
      <c r="BN23924" s="3"/>
      <c r="BP23924" s="3"/>
    </row>
    <row r="23925" spans="1:68" x14ac:dyDescent="0.25">
      <c r="A23925" s="1"/>
      <c r="B23925" s="2"/>
      <c r="BJ23925" s="3"/>
      <c r="BL23925" s="3"/>
      <c r="BN23925" s="3"/>
      <c r="BP23925" s="3"/>
    </row>
    <row r="23926" spans="1:68" x14ac:dyDescent="0.25">
      <c r="A23926" s="1"/>
      <c r="B23926" s="2"/>
      <c r="BJ23926" s="3"/>
      <c r="BL23926" s="3"/>
      <c r="BN23926" s="3"/>
      <c r="BP23926" s="3"/>
    </row>
    <row r="23927" spans="1:68" x14ac:dyDescent="0.25">
      <c r="A23927" s="1"/>
      <c r="B23927" s="2"/>
      <c r="BJ23927" s="3"/>
      <c r="BL23927" s="3"/>
      <c r="BN23927" s="3"/>
      <c r="BP23927" s="3"/>
    </row>
    <row r="23928" spans="1:68" x14ac:dyDescent="0.25">
      <c r="A23928" s="1"/>
      <c r="B23928" s="2"/>
      <c r="BJ23928" s="3"/>
      <c r="BL23928" s="3"/>
      <c r="BN23928" s="3"/>
      <c r="BP23928" s="3"/>
    </row>
    <row r="23929" spans="1:68" x14ac:dyDescent="0.25">
      <c r="A23929" s="1"/>
      <c r="B23929" s="2"/>
      <c r="BJ23929" s="3"/>
      <c r="BL23929" s="3"/>
      <c r="BN23929" s="3"/>
      <c r="BP23929" s="3"/>
    </row>
    <row r="23930" spans="1:68" x14ac:dyDescent="0.25">
      <c r="A23930" s="1"/>
      <c r="B23930" s="2"/>
      <c r="BJ23930" s="3"/>
      <c r="BL23930" s="3"/>
      <c r="BN23930" s="3"/>
      <c r="BP23930" s="3"/>
    </row>
    <row r="23931" spans="1:68" x14ac:dyDescent="0.25">
      <c r="A23931" s="1"/>
      <c r="B23931" s="2"/>
      <c r="BJ23931" s="3"/>
      <c r="BL23931" s="3"/>
      <c r="BN23931" s="3"/>
      <c r="BP23931" s="3"/>
    </row>
    <row r="23932" spans="1:68" x14ac:dyDescent="0.25">
      <c r="A23932" s="1"/>
      <c r="B23932" s="2"/>
      <c r="BJ23932" s="3"/>
      <c r="BL23932" s="3"/>
      <c r="BN23932" s="3"/>
      <c r="BP23932" s="3"/>
    </row>
    <row r="23933" spans="1:68" x14ac:dyDescent="0.25">
      <c r="A23933" s="1"/>
      <c r="B23933" s="2"/>
      <c r="BJ23933" s="3"/>
      <c r="BL23933" s="3"/>
      <c r="BN23933" s="3"/>
      <c r="BP23933" s="3"/>
    </row>
    <row r="23934" spans="1:68" x14ac:dyDescent="0.25">
      <c r="A23934" s="1"/>
      <c r="B23934" s="2"/>
      <c r="BJ23934" s="3"/>
      <c r="BL23934" s="3"/>
      <c r="BN23934" s="3"/>
      <c r="BP23934" s="3"/>
    </row>
    <row r="23935" spans="1:68" x14ac:dyDescent="0.25">
      <c r="A23935" s="1"/>
      <c r="B23935" s="2"/>
      <c r="BJ23935" s="3"/>
      <c r="BL23935" s="3"/>
      <c r="BN23935" s="3"/>
      <c r="BP23935" s="3"/>
    </row>
    <row r="23936" spans="1:68" x14ac:dyDescent="0.25">
      <c r="A23936" s="1"/>
      <c r="B23936" s="2"/>
      <c r="BJ23936" s="3"/>
      <c r="BL23936" s="3"/>
      <c r="BN23936" s="3"/>
      <c r="BP23936" s="3"/>
    </row>
    <row r="23937" spans="1:68" x14ac:dyDescent="0.25">
      <c r="A23937" s="1"/>
      <c r="B23937" s="2"/>
      <c r="BJ23937" s="3"/>
      <c r="BL23937" s="3"/>
      <c r="BN23937" s="3"/>
      <c r="BP23937" s="3"/>
    </row>
    <row r="23938" spans="1:68" x14ac:dyDescent="0.25">
      <c r="A23938" s="1"/>
      <c r="B23938" s="2"/>
      <c r="BJ23938" s="3"/>
      <c r="BL23938" s="3"/>
      <c r="BN23938" s="3"/>
      <c r="BP23938" s="3"/>
    </row>
    <row r="23939" spans="1:68" x14ac:dyDescent="0.25">
      <c r="A23939" s="1"/>
      <c r="B23939" s="2"/>
      <c r="BJ23939" s="3"/>
      <c r="BL23939" s="3"/>
      <c r="BN23939" s="3"/>
      <c r="BP23939" s="3"/>
    </row>
    <row r="23940" spans="1:68" x14ac:dyDescent="0.25">
      <c r="A23940" s="1"/>
      <c r="B23940" s="2"/>
      <c r="BJ23940" s="3"/>
      <c r="BL23940" s="3"/>
      <c r="BN23940" s="3"/>
      <c r="BP23940" s="3"/>
    </row>
    <row r="23941" spans="1:68" x14ac:dyDescent="0.25">
      <c r="A23941" s="1"/>
      <c r="B23941" s="2"/>
      <c r="BJ23941" s="3"/>
      <c r="BL23941" s="3"/>
      <c r="BN23941" s="3"/>
      <c r="BP23941" s="3"/>
    </row>
    <row r="23942" spans="1:68" x14ac:dyDescent="0.25">
      <c r="A23942" s="1"/>
      <c r="B23942" s="2"/>
      <c r="BJ23942" s="3"/>
      <c r="BL23942" s="3"/>
      <c r="BN23942" s="3"/>
      <c r="BP23942" s="3"/>
    </row>
    <row r="23943" spans="1:68" x14ac:dyDescent="0.25">
      <c r="A23943" s="1"/>
      <c r="B23943" s="2"/>
      <c r="BJ23943" s="3"/>
      <c r="BL23943" s="3"/>
      <c r="BN23943" s="3"/>
      <c r="BP23943" s="3"/>
    </row>
    <row r="23944" spans="1:68" x14ac:dyDescent="0.25">
      <c r="A23944" s="1"/>
      <c r="B23944" s="2"/>
      <c r="BJ23944" s="3"/>
      <c r="BL23944" s="3"/>
      <c r="BN23944" s="3"/>
      <c r="BP23944" s="3"/>
    </row>
    <row r="23945" spans="1:68" x14ac:dyDescent="0.25">
      <c r="A23945" s="1"/>
      <c r="B23945" s="2"/>
      <c r="BJ23945" s="3"/>
      <c r="BL23945" s="3"/>
      <c r="BN23945" s="3"/>
      <c r="BP23945" s="3"/>
    </row>
    <row r="23946" spans="1:68" x14ac:dyDescent="0.25">
      <c r="A23946" s="1"/>
      <c r="B23946" s="2"/>
      <c r="BJ23946" s="3"/>
      <c r="BL23946" s="3"/>
      <c r="BN23946" s="3"/>
      <c r="BP23946" s="3"/>
    </row>
    <row r="23947" spans="1:68" x14ac:dyDescent="0.25">
      <c r="A23947" s="1"/>
      <c r="B23947" s="2"/>
      <c r="BJ23947" s="3"/>
      <c r="BL23947" s="3"/>
      <c r="BN23947" s="3"/>
      <c r="BP23947" s="3"/>
    </row>
    <row r="23948" spans="1:68" x14ac:dyDescent="0.25">
      <c r="A23948" s="1"/>
      <c r="B23948" s="2"/>
      <c r="BJ23948" s="3"/>
      <c r="BL23948" s="3"/>
      <c r="BN23948" s="3"/>
      <c r="BP23948" s="3"/>
    </row>
    <row r="23949" spans="1:68" x14ac:dyDescent="0.25">
      <c r="A23949" s="1"/>
      <c r="B23949" s="2"/>
      <c r="BJ23949" s="3"/>
      <c r="BL23949" s="3"/>
      <c r="BN23949" s="3"/>
      <c r="BP23949" s="3"/>
    </row>
    <row r="23950" spans="1:68" x14ac:dyDescent="0.25">
      <c r="A23950" s="1"/>
      <c r="B23950" s="2"/>
      <c r="BJ23950" s="3"/>
      <c r="BL23950" s="3"/>
      <c r="BN23950" s="3"/>
      <c r="BP23950" s="3"/>
    </row>
    <row r="23951" spans="1:68" x14ac:dyDescent="0.25">
      <c r="A23951" s="1"/>
      <c r="B23951" s="2"/>
      <c r="BJ23951" s="3"/>
      <c r="BL23951" s="3"/>
      <c r="BN23951" s="3"/>
      <c r="BP23951" s="3"/>
    </row>
    <row r="23952" spans="1:68" x14ac:dyDescent="0.25">
      <c r="A23952" s="1"/>
      <c r="B23952" s="2"/>
      <c r="BJ23952" s="3"/>
      <c r="BL23952" s="3"/>
      <c r="BN23952" s="3"/>
      <c r="BP23952" s="3"/>
    </row>
    <row r="23953" spans="1:68" x14ac:dyDescent="0.25">
      <c r="A23953" s="1"/>
      <c r="B23953" s="2"/>
      <c r="BJ23953" s="3"/>
      <c r="BL23953" s="3"/>
      <c r="BN23953" s="3"/>
      <c r="BP23953" s="3"/>
    </row>
    <row r="23954" spans="1:68" x14ac:dyDescent="0.25">
      <c r="A23954" s="1"/>
      <c r="B23954" s="2"/>
      <c r="BJ23954" s="3"/>
      <c r="BL23954" s="3"/>
      <c r="BN23954" s="3"/>
      <c r="BP23954" s="3"/>
    </row>
    <row r="23955" spans="1:68" x14ac:dyDescent="0.25">
      <c r="A23955" s="1"/>
      <c r="B23955" s="2"/>
      <c r="BJ23955" s="3"/>
      <c r="BL23955" s="3"/>
      <c r="BN23955" s="3"/>
      <c r="BP23955" s="3"/>
    </row>
    <row r="23956" spans="1:68" x14ac:dyDescent="0.25">
      <c r="A23956" s="1"/>
      <c r="B23956" s="2"/>
      <c r="BJ23956" s="3"/>
      <c r="BL23956" s="3"/>
      <c r="BN23956" s="3"/>
      <c r="BP23956" s="3"/>
    </row>
    <row r="23957" spans="1:68" x14ac:dyDescent="0.25">
      <c r="A23957" s="1"/>
      <c r="B23957" s="2"/>
      <c r="BJ23957" s="3"/>
      <c r="BL23957" s="3"/>
      <c r="BN23957" s="3"/>
      <c r="BP23957" s="3"/>
    </row>
    <row r="23958" spans="1:68" x14ac:dyDescent="0.25">
      <c r="A23958" s="1"/>
      <c r="B23958" s="2"/>
      <c r="BJ23958" s="3"/>
      <c r="BL23958" s="3"/>
      <c r="BN23958" s="3"/>
      <c r="BP23958" s="3"/>
    </row>
    <row r="23959" spans="1:68" x14ac:dyDescent="0.25">
      <c r="A23959" s="1"/>
      <c r="B23959" s="2"/>
      <c r="BJ23959" s="3"/>
      <c r="BL23959" s="3"/>
      <c r="BN23959" s="3"/>
      <c r="BP23959" s="3"/>
    </row>
    <row r="23960" spans="1:68" x14ac:dyDescent="0.25">
      <c r="A23960" s="1"/>
      <c r="B23960" s="2"/>
      <c r="BJ23960" s="3"/>
      <c r="BL23960" s="3"/>
      <c r="BN23960" s="3"/>
      <c r="BP23960" s="3"/>
    </row>
    <row r="23961" spans="1:68" x14ac:dyDescent="0.25">
      <c r="A23961" s="1"/>
      <c r="B23961" s="2"/>
      <c r="BJ23961" s="3"/>
      <c r="BL23961" s="3"/>
      <c r="BN23961" s="3"/>
      <c r="BP23961" s="3"/>
    </row>
    <row r="23962" spans="1:68" x14ac:dyDescent="0.25">
      <c r="A23962" s="1"/>
      <c r="B23962" s="2"/>
      <c r="BJ23962" s="3"/>
      <c r="BL23962" s="3"/>
      <c r="BN23962" s="3"/>
      <c r="BP23962" s="3"/>
    </row>
    <row r="23963" spans="1:68" x14ac:dyDescent="0.25">
      <c r="A23963" s="1"/>
      <c r="B23963" s="2"/>
      <c r="BJ23963" s="3"/>
      <c r="BL23963" s="3"/>
      <c r="BN23963" s="3"/>
      <c r="BP23963" s="3"/>
    </row>
    <row r="23964" spans="1:68" x14ac:dyDescent="0.25">
      <c r="A23964" s="1"/>
      <c r="B23964" s="2"/>
      <c r="BJ23964" s="3"/>
      <c r="BL23964" s="3"/>
      <c r="BN23964" s="3"/>
      <c r="BP23964" s="3"/>
    </row>
    <row r="23965" spans="1:68" x14ac:dyDescent="0.25">
      <c r="A23965" s="1"/>
      <c r="B23965" s="2"/>
      <c r="BJ23965" s="3"/>
      <c r="BL23965" s="3"/>
      <c r="BN23965" s="3"/>
      <c r="BP23965" s="3"/>
    </row>
    <row r="23966" spans="1:68" x14ac:dyDescent="0.25">
      <c r="A23966" s="1"/>
      <c r="B23966" s="2"/>
      <c r="BJ23966" s="3"/>
      <c r="BL23966" s="3"/>
      <c r="BN23966" s="3"/>
      <c r="BP23966" s="3"/>
    </row>
    <row r="23967" spans="1:68" x14ac:dyDescent="0.25">
      <c r="A23967" s="1"/>
      <c r="B23967" s="2"/>
      <c r="BJ23967" s="3"/>
      <c r="BL23967" s="3"/>
      <c r="BN23967" s="3"/>
      <c r="BP23967" s="3"/>
    </row>
    <row r="23968" spans="1:68" x14ac:dyDescent="0.25">
      <c r="A23968" s="1"/>
      <c r="B23968" s="2"/>
      <c r="BJ23968" s="3"/>
      <c r="BL23968" s="3"/>
      <c r="BN23968" s="3"/>
      <c r="BP23968" s="3"/>
    </row>
    <row r="23969" spans="1:68" x14ac:dyDescent="0.25">
      <c r="A23969" s="1"/>
      <c r="B23969" s="2"/>
      <c r="BJ23969" s="3"/>
      <c r="BL23969" s="3"/>
      <c r="BN23969" s="3"/>
      <c r="BP23969" s="3"/>
    </row>
    <row r="23970" spans="1:68" x14ac:dyDescent="0.25">
      <c r="A23970" s="1"/>
      <c r="B23970" s="2"/>
      <c r="BJ23970" s="3"/>
      <c r="BL23970" s="3"/>
      <c r="BN23970" s="3"/>
      <c r="BP23970" s="3"/>
    </row>
    <row r="23971" spans="1:68" x14ac:dyDescent="0.25">
      <c r="A23971" s="1"/>
      <c r="B23971" s="2"/>
      <c r="BJ23971" s="3"/>
      <c r="BL23971" s="3"/>
      <c r="BN23971" s="3"/>
      <c r="BP23971" s="3"/>
    </row>
    <row r="23972" spans="1:68" x14ac:dyDescent="0.25">
      <c r="A23972" s="1"/>
      <c r="B23972" s="2"/>
      <c r="BJ23972" s="3"/>
      <c r="BL23972" s="3"/>
      <c r="BN23972" s="3"/>
      <c r="BP23972" s="3"/>
    </row>
    <row r="23973" spans="1:68" x14ac:dyDescent="0.25">
      <c r="A23973" s="1"/>
      <c r="B23973" s="2"/>
      <c r="BJ23973" s="3"/>
      <c r="BL23973" s="3"/>
      <c r="BN23973" s="3"/>
      <c r="BP23973" s="3"/>
    </row>
    <row r="23974" spans="1:68" x14ac:dyDescent="0.25">
      <c r="A23974" s="1"/>
      <c r="B23974" s="2"/>
      <c r="BJ23974" s="3"/>
      <c r="BL23974" s="3"/>
      <c r="BN23974" s="3"/>
      <c r="BP23974" s="3"/>
    </row>
    <row r="23975" spans="1:68" x14ac:dyDescent="0.25">
      <c r="A23975" s="1"/>
      <c r="B23975" s="2"/>
      <c r="BJ23975" s="3"/>
      <c r="BL23975" s="3"/>
      <c r="BN23975" s="3"/>
      <c r="BP23975" s="3"/>
    </row>
    <row r="23976" spans="1:68" x14ac:dyDescent="0.25">
      <c r="A23976" s="1"/>
      <c r="B23976" s="2"/>
      <c r="BJ23976" s="3"/>
      <c r="BL23976" s="3"/>
      <c r="BN23976" s="3"/>
      <c r="BP23976" s="3"/>
    </row>
    <row r="23977" spans="1:68" x14ac:dyDescent="0.25">
      <c r="A23977" s="1"/>
      <c r="B23977" s="2"/>
      <c r="BJ23977" s="3"/>
      <c r="BL23977" s="3"/>
      <c r="BN23977" s="3"/>
      <c r="BP23977" s="3"/>
    </row>
    <row r="23978" spans="1:68" x14ac:dyDescent="0.25">
      <c r="A23978" s="1"/>
      <c r="B23978" s="2"/>
      <c r="BJ23978" s="3"/>
      <c r="BL23978" s="3"/>
      <c r="BN23978" s="3"/>
      <c r="BP23978" s="3"/>
    </row>
    <row r="23979" spans="1:68" x14ac:dyDescent="0.25">
      <c r="A23979" s="1"/>
      <c r="B23979" s="2"/>
      <c r="BJ23979" s="3"/>
      <c r="BL23979" s="3"/>
      <c r="BN23979" s="3"/>
      <c r="BP23979" s="3"/>
    </row>
    <row r="23980" spans="1:68" x14ac:dyDescent="0.25">
      <c r="A23980" s="1"/>
      <c r="B23980" s="2"/>
      <c r="BJ23980" s="3"/>
      <c r="BL23980" s="3"/>
      <c r="BN23980" s="3"/>
      <c r="BP23980" s="3"/>
    </row>
    <row r="23981" spans="1:68" x14ac:dyDescent="0.25">
      <c r="A23981" s="1"/>
      <c r="B23981" s="2"/>
      <c r="BJ23981" s="3"/>
      <c r="BL23981" s="3"/>
      <c r="BN23981" s="3"/>
      <c r="BP23981" s="3"/>
    </row>
    <row r="23982" spans="1:68" x14ac:dyDescent="0.25">
      <c r="A23982" s="1"/>
      <c r="B23982" s="2"/>
      <c r="BJ23982" s="3"/>
      <c r="BL23982" s="3"/>
      <c r="BN23982" s="3"/>
      <c r="BP23982" s="3"/>
    </row>
    <row r="23983" spans="1:68" x14ac:dyDescent="0.25">
      <c r="A23983" s="1"/>
      <c r="B23983" s="2"/>
      <c r="BJ23983" s="3"/>
      <c r="BL23983" s="3"/>
      <c r="BN23983" s="3"/>
      <c r="BP23983" s="3"/>
    </row>
    <row r="23984" spans="1:68" x14ac:dyDescent="0.25">
      <c r="A23984" s="1"/>
      <c r="B23984" s="2"/>
      <c r="BJ23984" s="3"/>
      <c r="BL23984" s="3"/>
      <c r="BN23984" s="3"/>
      <c r="BP23984" s="3"/>
    </row>
    <row r="23985" spans="1:68" x14ac:dyDescent="0.25">
      <c r="A23985" s="1"/>
      <c r="B23985" s="2"/>
      <c r="BJ23985" s="3"/>
      <c r="BL23985" s="3"/>
      <c r="BN23985" s="3"/>
      <c r="BP23985" s="3"/>
    </row>
    <row r="23986" spans="1:68" x14ac:dyDescent="0.25">
      <c r="A23986" s="1"/>
      <c r="B23986" s="2"/>
      <c r="BJ23986" s="3"/>
      <c r="BL23986" s="3"/>
      <c r="BN23986" s="3"/>
      <c r="BP23986" s="3"/>
    </row>
    <row r="23987" spans="1:68" x14ac:dyDescent="0.25">
      <c r="A23987" s="1"/>
      <c r="B23987" s="2"/>
      <c r="BJ23987" s="3"/>
      <c r="BL23987" s="3"/>
      <c r="BN23987" s="3"/>
      <c r="BP23987" s="3"/>
    </row>
    <row r="23988" spans="1:68" x14ac:dyDescent="0.25">
      <c r="A23988" s="1"/>
      <c r="B23988" s="2"/>
      <c r="BJ23988" s="3"/>
      <c r="BL23988" s="3"/>
      <c r="BN23988" s="3"/>
      <c r="BP23988" s="3"/>
    </row>
    <row r="23989" spans="1:68" x14ac:dyDescent="0.25">
      <c r="A23989" s="1"/>
      <c r="B23989" s="2"/>
      <c r="BJ23989" s="3"/>
      <c r="BL23989" s="3"/>
      <c r="BN23989" s="3"/>
      <c r="BP23989" s="3"/>
    </row>
    <row r="23990" spans="1:68" x14ac:dyDescent="0.25">
      <c r="A23990" s="1"/>
      <c r="B23990" s="2"/>
      <c r="BJ23990" s="3"/>
      <c r="BL23990" s="3"/>
      <c r="BN23990" s="3"/>
      <c r="BP23990" s="3"/>
    </row>
    <row r="23991" spans="1:68" x14ac:dyDescent="0.25">
      <c r="A23991" s="1"/>
      <c r="B23991" s="2"/>
      <c r="BJ23991" s="3"/>
      <c r="BL23991" s="3"/>
      <c r="BN23991" s="3"/>
      <c r="BP23991" s="3"/>
    </row>
    <row r="23992" spans="1:68" x14ac:dyDescent="0.25">
      <c r="A23992" s="1"/>
      <c r="B23992" s="2"/>
      <c r="BJ23992" s="3"/>
      <c r="BL23992" s="3"/>
      <c r="BN23992" s="3"/>
      <c r="BP23992" s="3"/>
    </row>
    <row r="23993" spans="1:68" x14ac:dyDescent="0.25">
      <c r="A23993" s="1"/>
      <c r="B23993" s="2"/>
      <c r="BJ23993" s="3"/>
      <c r="BL23993" s="3"/>
      <c r="BN23993" s="3"/>
      <c r="BP23993" s="3"/>
    </row>
    <row r="23994" spans="1:68" x14ac:dyDescent="0.25">
      <c r="A23994" s="1"/>
      <c r="B23994" s="2"/>
      <c r="BJ23994" s="3"/>
      <c r="BL23994" s="3"/>
      <c r="BN23994" s="3"/>
      <c r="BP23994" s="3"/>
    </row>
    <row r="23995" spans="1:68" x14ac:dyDescent="0.25">
      <c r="A23995" s="1"/>
      <c r="B23995" s="2"/>
      <c r="BJ23995" s="3"/>
      <c r="BL23995" s="3"/>
      <c r="BN23995" s="3"/>
      <c r="BP23995" s="3"/>
    </row>
    <row r="23996" spans="1:68" x14ac:dyDescent="0.25">
      <c r="A23996" s="1"/>
      <c r="B23996" s="2"/>
      <c r="BJ23996" s="3"/>
      <c r="BL23996" s="3"/>
      <c r="BN23996" s="3"/>
      <c r="BP23996" s="3"/>
    </row>
    <row r="23997" spans="1:68" x14ac:dyDescent="0.25">
      <c r="A23997" s="1"/>
      <c r="B23997" s="2"/>
      <c r="BJ23997" s="3"/>
      <c r="BL23997" s="3"/>
      <c r="BN23997" s="3"/>
      <c r="BP23997" s="3"/>
    </row>
    <row r="23998" spans="1:68" x14ac:dyDescent="0.25">
      <c r="A23998" s="1"/>
      <c r="B23998" s="2"/>
      <c r="BJ23998" s="3"/>
      <c r="BL23998" s="3"/>
      <c r="BN23998" s="3"/>
      <c r="BP23998" s="3"/>
    </row>
    <row r="23999" spans="1:68" x14ac:dyDescent="0.25">
      <c r="A23999" s="1"/>
      <c r="B23999" s="2"/>
      <c r="BJ23999" s="3"/>
      <c r="BL23999" s="3"/>
      <c r="BN23999" s="3"/>
      <c r="BP23999" s="3"/>
    </row>
    <row r="24000" spans="1:68" x14ac:dyDescent="0.25">
      <c r="A24000" s="1"/>
      <c r="B24000" s="2"/>
      <c r="BJ24000" s="3"/>
      <c r="BL24000" s="3"/>
      <c r="BN24000" s="3"/>
      <c r="BP24000" s="3"/>
    </row>
    <row r="24001" spans="1:68" x14ac:dyDescent="0.25">
      <c r="A24001" s="1"/>
      <c r="B24001" s="2"/>
      <c r="BJ24001" s="3"/>
      <c r="BL24001" s="3"/>
      <c r="BN24001" s="3"/>
      <c r="BP24001" s="3"/>
    </row>
    <row r="24002" spans="1:68" x14ac:dyDescent="0.25">
      <c r="A24002" s="1"/>
      <c r="B24002" s="2"/>
      <c r="BJ24002" s="3"/>
      <c r="BL24002" s="3"/>
      <c r="BN24002" s="3"/>
      <c r="BP24002" s="3"/>
    </row>
    <row r="24003" spans="1:68" x14ac:dyDescent="0.25">
      <c r="A24003" s="1"/>
      <c r="B24003" s="2"/>
      <c r="BJ24003" s="3"/>
      <c r="BL24003" s="3"/>
      <c r="BN24003" s="3"/>
      <c r="BP24003" s="3"/>
    </row>
    <row r="24004" spans="1:68" x14ac:dyDescent="0.25">
      <c r="A24004" s="1"/>
      <c r="B24004" s="2"/>
      <c r="BJ24004" s="3"/>
      <c r="BL24004" s="3"/>
      <c r="BN24004" s="3"/>
      <c r="BP24004" s="3"/>
    </row>
    <row r="24005" spans="1:68" x14ac:dyDescent="0.25">
      <c r="A24005" s="1"/>
      <c r="B24005" s="2"/>
      <c r="BJ24005" s="3"/>
      <c r="BL24005" s="3"/>
      <c r="BN24005" s="3"/>
      <c r="BP24005" s="3"/>
    </row>
    <row r="24006" spans="1:68" x14ac:dyDescent="0.25">
      <c r="A24006" s="1"/>
      <c r="B24006" s="2"/>
      <c r="BJ24006" s="3"/>
      <c r="BL24006" s="3"/>
      <c r="BN24006" s="3"/>
      <c r="BP24006" s="3"/>
    </row>
    <row r="24007" spans="1:68" x14ac:dyDescent="0.25">
      <c r="A24007" s="1"/>
      <c r="B24007" s="2"/>
      <c r="BJ24007" s="3"/>
      <c r="BL24007" s="3"/>
      <c r="BN24007" s="3"/>
      <c r="BP24007" s="3"/>
    </row>
    <row r="24008" spans="1:68" x14ac:dyDescent="0.25">
      <c r="A24008" s="1"/>
      <c r="B24008" s="2"/>
      <c r="BJ24008" s="3"/>
      <c r="BL24008" s="3"/>
      <c r="BN24008" s="3"/>
      <c r="BP24008" s="3"/>
    </row>
    <row r="24009" spans="1:68" x14ac:dyDescent="0.25">
      <c r="A24009" s="1"/>
      <c r="B24009" s="2"/>
      <c r="BJ24009" s="3"/>
      <c r="BL24009" s="3"/>
      <c r="BN24009" s="3"/>
      <c r="BP24009" s="3"/>
    </row>
    <row r="24010" spans="1:68" x14ac:dyDescent="0.25">
      <c r="A24010" s="1"/>
      <c r="B24010" s="2"/>
      <c r="BJ24010" s="3"/>
      <c r="BL24010" s="3"/>
      <c r="BN24010" s="3"/>
      <c r="BP24010" s="3"/>
    </row>
    <row r="24011" spans="1:68" x14ac:dyDescent="0.25">
      <c r="A24011" s="1"/>
      <c r="B24011" s="2"/>
      <c r="BJ24011" s="3"/>
      <c r="BL24011" s="3"/>
      <c r="BN24011" s="3"/>
      <c r="BP24011" s="3"/>
    </row>
    <row r="24012" spans="1:68" x14ac:dyDescent="0.25">
      <c r="A24012" s="1"/>
      <c r="B24012" s="2"/>
      <c r="BJ24012" s="3"/>
      <c r="BL24012" s="3"/>
      <c r="BN24012" s="3"/>
      <c r="BP24012" s="3"/>
    </row>
    <row r="24013" spans="1:68" x14ac:dyDescent="0.25">
      <c r="A24013" s="1"/>
      <c r="B24013" s="2"/>
      <c r="BJ24013" s="3"/>
      <c r="BL24013" s="3"/>
      <c r="BN24013" s="3"/>
      <c r="BP24013" s="3"/>
    </row>
    <row r="24014" spans="1:68" x14ac:dyDescent="0.25">
      <c r="A24014" s="1"/>
      <c r="B24014" s="2"/>
      <c r="BJ24014" s="3"/>
      <c r="BL24014" s="3"/>
      <c r="BN24014" s="3"/>
      <c r="BP24014" s="3"/>
    </row>
    <row r="24015" spans="1:68" x14ac:dyDescent="0.25">
      <c r="A24015" s="1"/>
      <c r="B24015" s="2"/>
      <c r="BJ24015" s="3"/>
      <c r="BL24015" s="3"/>
      <c r="BN24015" s="3"/>
      <c r="BP24015" s="3"/>
    </row>
    <row r="24016" spans="1:68" x14ac:dyDescent="0.25">
      <c r="A24016" s="1"/>
      <c r="B24016" s="2"/>
      <c r="BJ24016" s="3"/>
      <c r="BL24016" s="3"/>
      <c r="BN24016" s="3"/>
      <c r="BP24016" s="3"/>
    </row>
    <row r="24017" spans="1:68" x14ac:dyDescent="0.25">
      <c r="A24017" s="1"/>
      <c r="B24017" s="2"/>
      <c r="BJ24017" s="3"/>
      <c r="BL24017" s="3"/>
      <c r="BN24017" s="3"/>
      <c r="BP24017" s="3"/>
    </row>
    <row r="24018" spans="1:68" x14ac:dyDescent="0.25">
      <c r="A24018" s="1"/>
      <c r="B24018" s="2"/>
      <c r="BJ24018" s="3"/>
      <c r="BL24018" s="3"/>
      <c r="BN24018" s="3"/>
      <c r="BP24018" s="3"/>
    </row>
    <row r="24019" spans="1:68" x14ac:dyDescent="0.25">
      <c r="A24019" s="1"/>
      <c r="B24019" s="2"/>
      <c r="BJ24019" s="3"/>
      <c r="BL24019" s="3"/>
      <c r="BN24019" s="3"/>
      <c r="BP24019" s="3"/>
    </row>
    <row r="24020" spans="1:68" x14ac:dyDescent="0.25">
      <c r="A24020" s="1"/>
      <c r="B24020" s="2"/>
      <c r="BJ24020" s="3"/>
      <c r="BL24020" s="3"/>
      <c r="BN24020" s="3"/>
      <c r="BP24020" s="3"/>
    </row>
    <row r="24021" spans="1:68" x14ac:dyDescent="0.25">
      <c r="A24021" s="1"/>
      <c r="B24021" s="2"/>
      <c r="BJ24021" s="3"/>
      <c r="BL24021" s="3"/>
      <c r="BN24021" s="3"/>
      <c r="BP24021" s="3"/>
    </row>
    <row r="24022" spans="1:68" x14ac:dyDescent="0.25">
      <c r="A24022" s="1"/>
      <c r="B24022" s="2"/>
      <c r="BJ24022" s="3"/>
      <c r="BL24022" s="3"/>
      <c r="BN24022" s="3"/>
      <c r="BP24022" s="3"/>
    </row>
    <row r="24023" spans="1:68" x14ac:dyDescent="0.25">
      <c r="A24023" s="1"/>
      <c r="B24023" s="2"/>
      <c r="BJ24023" s="3"/>
      <c r="BL24023" s="3"/>
      <c r="BN24023" s="3"/>
      <c r="BP24023" s="3"/>
    </row>
    <row r="24024" spans="1:68" x14ac:dyDescent="0.25">
      <c r="A24024" s="1"/>
      <c r="B24024" s="2"/>
      <c r="BJ24024" s="3"/>
      <c r="BL24024" s="3"/>
      <c r="BN24024" s="3"/>
      <c r="BP24024" s="3"/>
    </row>
    <row r="24025" spans="1:68" x14ac:dyDescent="0.25">
      <c r="A24025" s="1"/>
      <c r="B24025" s="2"/>
      <c r="BJ24025" s="3"/>
      <c r="BL24025" s="3"/>
      <c r="BN24025" s="3"/>
      <c r="BP24025" s="3"/>
    </row>
    <row r="24026" spans="1:68" x14ac:dyDescent="0.25">
      <c r="A24026" s="1"/>
      <c r="B24026" s="2"/>
      <c r="BJ24026" s="3"/>
      <c r="BL24026" s="3"/>
      <c r="BN24026" s="3"/>
      <c r="BP24026" s="3"/>
    </row>
    <row r="24027" spans="1:68" x14ac:dyDescent="0.25">
      <c r="A24027" s="1"/>
      <c r="B24027" s="2"/>
      <c r="BJ24027" s="3"/>
      <c r="BL24027" s="3"/>
      <c r="BN24027" s="3"/>
      <c r="BP24027" s="3"/>
    </row>
    <row r="24028" spans="1:68" x14ac:dyDescent="0.25">
      <c r="A24028" s="1"/>
      <c r="B24028" s="2"/>
      <c r="BJ24028" s="3"/>
      <c r="BL24028" s="3"/>
      <c r="BN24028" s="3"/>
      <c r="BP24028" s="3"/>
    </row>
    <row r="24029" spans="1:68" x14ac:dyDescent="0.25">
      <c r="A24029" s="1"/>
      <c r="B24029" s="2"/>
      <c r="BJ24029" s="3"/>
      <c r="BL24029" s="3"/>
      <c r="BN24029" s="3"/>
      <c r="BP24029" s="3"/>
    </row>
    <row r="24030" spans="1:68" x14ac:dyDescent="0.25">
      <c r="A24030" s="1"/>
      <c r="B24030" s="2"/>
      <c r="BJ24030" s="3"/>
      <c r="BL24030" s="3"/>
      <c r="BN24030" s="3"/>
      <c r="BP24030" s="3"/>
    </row>
    <row r="24031" spans="1:68" x14ac:dyDescent="0.25">
      <c r="A24031" s="1"/>
      <c r="B24031" s="2"/>
      <c r="BJ24031" s="3"/>
      <c r="BL24031" s="3"/>
      <c r="BN24031" s="3"/>
      <c r="BP24031" s="3"/>
    </row>
    <row r="24032" spans="1:68" x14ac:dyDescent="0.25">
      <c r="A24032" s="1"/>
      <c r="B24032" s="2"/>
      <c r="BJ24032" s="3"/>
      <c r="BL24032" s="3"/>
      <c r="BN24032" s="3"/>
      <c r="BP24032" s="3"/>
    </row>
    <row r="24033" spans="1:68" x14ac:dyDescent="0.25">
      <c r="A24033" s="1"/>
      <c r="B24033" s="2"/>
      <c r="BJ24033" s="3"/>
      <c r="BL24033" s="3"/>
      <c r="BN24033" s="3"/>
      <c r="BP24033" s="3"/>
    </row>
    <row r="24034" spans="1:68" x14ac:dyDescent="0.25">
      <c r="A24034" s="1"/>
      <c r="B24034" s="2"/>
      <c r="BJ24034" s="3"/>
      <c r="BL24034" s="3"/>
      <c r="BN24034" s="3"/>
      <c r="BP24034" s="3"/>
    </row>
    <row r="24035" spans="1:68" x14ac:dyDescent="0.25">
      <c r="A24035" s="1"/>
      <c r="B24035" s="2"/>
      <c r="BJ24035" s="3"/>
      <c r="BL24035" s="3"/>
      <c r="BN24035" s="3"/>
      <c r="BP24035" s="3"/>
    </row>
    <row r="24036" spans="1:68" x14ac:dyDescent="0.25">
      <c r="A24036" s="1"/>
      <c r="B24036" s="2"/>
      <c r="BJ24036" s="3"/>
      <c r="BL24036" s="3"/>
      <c r="BN24036" s="3"/>
      <c r="BP24036" s="3"/>
    </row>
    <row r="24037" spans="1:68" x14ac:dyDescent="0.25">
      <c r="A24037" s="1"/>
      <c r="B24037" s="2"/>
      <c r="BJ24037" s="3"/>
      <c r="BL24037" s="3"/>
      <c r="BN24037" s="3"/>
      <c r="BP24037" s="3"/>
    </row>
    <row r="24038" spans="1:68" x14ac:dyDescent="0.25">
      <c r="A24038" s="1"/>
      <c r="B24038" s="2"/>
      <c r="BJ24038" s="3"/>
      <c r="BL24038" s="3"/>
      <c r="BN24038" s="3"/>
      <c r="BP24038" s="3"/>
    </row>
    <row r="24039" spans="1:68" x14ac:dyDescent="0.25">
      <c r="A24039" s="1"/>
      <c r="B24039" s="2"/>
      <c r="BJ24039" s="3"/>
      <c r="BL24039" s="3"/>
      <c r="BN24039" s="3"/>
      <c r="BP24039" s="3"/>
    </row>
    <row r="24040" spans="1:68" x14ac:dyDescent="0.25">
      <c r="A24040" s="1"/>
      <c r="B24040" s="2"/>
      <c r="BJ24040" s="3"/>
      <c r="BL24040" s="3"/>
      <c r="BN24040" s="3"/>
      <c r="BP24040" s="3"/>
    </row>
    <row r="24041" spans="1:68" x14ac:dyDescent="0.25">
      <c r="A24041" s="1"/>
      <c r="B24041" s="2"/>
      <c r="BJ24041" s="3"/>
      <c r="BL24041" s="3"/>
      <c r="BN24041" s="3"/>
      <c r="BP24041" s="3"/>
    </row>
    <row r="24042" spans="1:68" x14ac:dyDescent="0.25">
      <c r="A24042" s="1"/>
      <c r="B24042" s="2"/>
      <c r="BJ24042" s="3"/>
      <c r="BL24042" s="3"/>
      <c r="BN24042" s="3"/>
      <c r="BP24042" s="3"/>
    </row>
    <row r="24043" spans="1:68" x14ac:dyDescent="0.25">
      <c r="A24043" s="1"/>
      <c r="B24043" s="2"/>
      <c r="BJ24043" s="3"/>
      <c r="BL24043" s="3"/>
      <c r="BN24043" s="3"/>
      <c r="BP24043" s="3"/>
    </row>
    <row r="24044" spans="1:68" x14ac:dyDescent="0.25">
      <c r="A24044" s="1"/>
      <c r="B24044" s="2"/>
      <c r="BJ24044" s="3"/>
      <c r="BL24044" s="3"/>
      <c r="BN24044" s="3"/>
      <c r="BP24044" s="3"/>
    </row>
    <row r="24045" spans="1:68" x14ac:dyDescent="0.25">
      <c r="A24045" s="1"/>
      <c r="B24045" s="2"/>
      <c r="BJ24045" s="3"/>
      <c r="BL24045" s="3"/>
      <c r="BN24045" s="3"/>
      <c r="BP24045" s="3"/>
    </row>
    <row r="24046" spans="1:68" x14ac:dyDescent="0.25">
      <c r="A24046" s="1"/>
      <c r="B24046" s="2"/>
      <c r="BJ24046" s="3"/>
      <c r="BL24046" s="3"/>
      <c r="BN24046" s="3"/>
      <c r="BP24046" s="3"/>
    </row>
    <row r="24047" spans="1:68" x14ac:dyDescent="0.25">
      <c r="A24047" s="1"/>
      <c r="B24047" s="2"/>
      <c r="BJ24047" s="3"/>
      <c r="BL24047" s="3"/>
      <c r="BN24047" s="3"/>
      <c r="BP24047" s="3"/>
    </row>
    <row r="24048" spans="1:68" x14ac:dyDescent="0.25">
      <c r="A24048" s="1"/>
      <c r="B24048" s="2"/>
      <c r="BJ24048" s="3"/>
      <c r="BL24048" s="3"/>
      <c r="BN24048" s="3"/>
      <c r="BP24048" s="3"/>
    </row>
    <row r="24049" spans="1:68" x14ac:dyDescent="0.25">
      <c r="A24049" s="1"/>
      <c r="B24049" s="2"/>
      <c r="BJ24049" s="3"/>
      <c r="BL24049" s="3"/>
      <c r="BN24049" s="3"/>
      <c r="BP24049" s="3"/>
    </row>
    <row r="24050" spans="1:68" x14ac:dyDescent="0.25">
      <c r="A24050" s="1"/>
      <c r="B24050" s="2"/>
      <c r="BJ24050" s="3"/>
      <c r="BL24050" s="3"/>
      <c r="BN24050" s="3"/>
      <c r="BP24050" s="3"/>
    </row>
    <row r="24051" spans="1:68" x14ac:dyDescent="0.25">
      <c r="A24051" s="1"/>
      <c r="B24051" s="2"/>
      <c r="BJ24051" s="3"/>
      <c r="BL24051" s="3"/>
      <c r="BN24051" s="3"/>
      <c r="BP24051" s="3"/>
    </row>
    <row r="24052" spans="1:68" x14ac:dyDescent="0.25">
      <c r="A24052" s="1"/>
      <c r="B24052" s="2"/>
      <c r="BJ24052" s="3"/>
      <c r="BL24052" s="3"/>
      <c r="BN24052" s="3"/>
      <c r="BP24052" s="3"/>
    </row>
    <row r="24053" spans="1:68" x14ac:dyDescent="0.25">
      <c r="A24053" s="1"/>
      <c r="B24053" s="2"/>
      <c r="BJ24053" s="3"/>
      <c r="BL24053" s="3"/>
      <c r="BN24053" s="3"/>
      <c r="BP24053" s="3"/>
    </row>
    <row r="24054" spans="1:68" x14ac:dyDescent="0.25">
      <c r="A24054" s="1"/>
      <c r="B24054" s="2"/>
      <c r="BJ24054" s="3"/>
      <c r="BL24054" s="3"/>
      <c r="BN24054" s="3"/>
      <c r="BP24054" s="3"/>
    </row>
    <row r="24055" spans="1:68" x14ac:dyDescent="0.25">
      <c r="A24055" s="1"/>
      <c r="B24055" s="2"/>
      <c r="BJ24055" s="3"/>
      <c r="BL24055" s="3"/>
      <c r="BN24055" s="3"/>
      <c r="BP24055" s="3"/>
    </row>
    <row r="24056" spans="1:68" x14ac:dyDescent="0.25">
      <c r="A24056" s="1"/>
      <c r="B24056" s="2"/>
      <c r="BJ24056" s="3"/>
      <c r="BL24056" s="3"/>
      <c r="BN24056" s="3"/>
      <c r="BP24056" s="3"/>
    </row>
    <row r="24057" spans="1:68" x14ac:dyDescent="0.25">
      <c r="A24057" s="1"/>
      <c r="B24057" s="2"/>
      <c r="BJ24057" s="3"/>
      <c r="BL24057" s="3"/>
      <c r="BN24057" s="3"/>
      <c r="BP24057" s="3"/>
    </row>
    <row r="24058" spans="1:68" x14ac:dyDescent="0.25">
      <c r="A24058" s="1"/>
      <c r="B24058" s="2"/>
      <c r="BJ24058" s="3"/>
      <c r="BL24058" s="3"/>
      <c r="BN24058" s="3"/>
      <c r="BP24058" s="3"/>
    </row>
    <row r="24059" spans="1:68" x14ac:dyDescent="0.25">
      <c r="A24059" s="1"/>
      <c r="B24059" s="2"/>
      <c r="BJ24059" s="3"/>
      <c r="BL24059" s="3"/>
      <c r="BN24059" s="3"/>
      <c r="BP24059" s="3"/>
    </row>
    <row r="24060" spans="1:68" x14ac:dyDescent="0.25">
      <c r="A24060" s="1"/>
      <c r="B24060" s="2"/>
      <c r="BJ24060" s="3"/>
      <c r="BL24060" s="3"/>
      <c r="BN24060" s="3"/>
      <c r="BP24060" s="3"/>
    </row>
    <row r="24061" spans="1:68" x14ac:dyDescent="0.25">
      <c r="A24061" s="1"/>
      <c r="B24061" s="2"/>
      <c r="BJ24061" s="3"/>
      <c r="BL24061" s="3"/>
      <c r="BN24061" s="3"/>
      <c r="BP24061" s="3"/>
    </row>
    <row r="24062" spans="1:68" x14ac:dyDescent="0.25">
      <c r="A24062" s="1"/>
      <c r="B24062" s="2"/>
      <c r="BJ24062" s="3"/>
      <c r="BL24062" s="3"/>
      <c r="BN24062" s="3"/>
      <c r="BP24062" s="3"/>
    </row>
    <row r="24063" spans="1:68" x14ac:dyDescent="0.25">
      <c r="A24063" s="1"/>
      <c r="B24063" s="2"/>
      <c r="BJ24063" s="3"/>
      <c r="BL24063" s="3"/>
      <c r="BN24063" s="3"/>
      <c r="BP24063" s="3"/>
    </row>
    <row r="24064" spans="1:68" x14ac:dyDescent="0.25">
      <c r="A24064" s="1"/>
      <c r="B24064" s="2"/>
      <c r="BJ24064" s="3"/>
      <c r="BL24064" s="3"/>
      <c r="BN24064" s="3"/>
      <c r="BP24064" s="3"/>
    </row>
    <row r="24065" spans="1:68" x14ac:dyDescent="0.25">
      <c r="A24065" s="1"/>
      <c r="B24065" s="2"/>
      <c r="BJ24065" s="3"/>
      <c r="BL24065" s="3"/>
      <c r="BN24065" s="3"/>
      <c r="BP24065" s="3"/>
    </row>
    <row r="24066" spans="1:68" x14ac:dyDescent="0.25">
      <c r="A24066" s="1"/>
      <c r="B24066" s="2"/>
      <c r="BJ24066" s="3"/>
      <c r="BL24066" s="3"/>
      <c r="BN24066" s="3"/>
      <c r="BP24066" s="3"/>
    </row>
    <row r="24067" spans="1:68" x14ac:dyDescent="0.25">
      <c r="A24067" s="1"/>
      <c r="B24067" s="2"/>
      <c r="BJ24067" s="3"/>
      <c r="BL24067" s="3"/>
      <c r="BN24067" s="3"/>
      <c r="BP24067" s="3"/>
    </row>
    <row r="24068" spans="1:68" x14ac:dyDescent="0.25">
      <c r="A24068" s="1"/>
      <c r="B24068" s="2"/>
      <c r="BJ24068" s="3"/>
      <c r="BL24068" s="3"/>
      <c r="BN24068" s="3"/>
      <c r="BP24068" s="3"/>
    </row>
    <row r="24069" spans="1:68" x14ac:dyDescent="0.25">
      <c r="A24069" s="1"/>
      <c r="B24069" s="2"/>
      <c r="BJ24069" s="3"/>
      <c r="BL24069" s="3"/>
      <c r="BN24069" s="3"/>
      <c r="BP24069" s="3"/>
    </row>
    <row r="24070" spans="1:68" x14ac:dyDescent="0.25">
      <c r="A24070" s="1"/>
      <c r="B24070" s="2"/>
      <c r="BJ24070" s="3"/>
      <c r="BL24070" s="3"/>
      <c r="BN24070" s="3"/>
      <c r="BP24070" s="3"/>
    </row>
    <row r="24071" spans="1:68" x14ac:dyDescent="0.25">
      <c r="A24071" s="1"/>
      <c r="B24071" s="2"/>
      <c r="BJ24071" s="3"/>
      <c r="BL24071" s="3"/>
      <c r="BN24071" s="3"/>
      <c r="BP24071" s="3"/>
    </row>
    <row r="24072" spans="1:68" x14ac:dyDescent="0.25">
      <c r="A24072" s="1"/>
      <c r="B24072" s="2"/>
      <c r="BJ24072" s="3"/>
      <c r="BL24072" s="3"/>
      <c r="BN24072" s="3"/>
      <c r="BP24072" s="3"/>
    </row>
    <row r="24073" spans="1:68" x14ac:dyDescent="0.25">
      <c r="A24073" s="1"/>
      <c r="B24073" s="2"/>
      <c r="BJ24073" s="3"/>
      <c r="BL24073" s="3"/>
      <c r="BN24073" s="3"/>
      <c r="BP24073" s="3"/>
    </row>
    <row r="24074" spans="1:68" x14ac:dyDescent="0.25">
      <c r="A24074" s="1"/>
      <c r="B24074" s="2"/>
      <c r="BJ24074" s="3"/>
      <c r="BL24074" s="3"/>
      <c r="BN24074" s="3"/>
      <c r="BP24074" s="3"/>
    </row>
    <row r="24075" spans="1:68" x14ac:dyDescent="0.25">
      <c r="A24075" s="1"/>
      <c r="B24075" s="2"/>
      <c r="BJ24075" s="3"/>
      <c r="BL24075" s="3"/>
      <c r="BN24075" s="3"/>
      <c r="BP24075" s="3"/>
    </row>
    <row r="24076" spans="1:68" x14ac:dyDescent="0.25">
      <c r="A24076" s="1"/>
      <c r="B24076" s="2"/>
      <c r="BJ24076" s="3"/>
      <c r="BL24076" s="3"/>
      <c r="BN24076" s="3"/>
      <c r="BP24076" s="3"/>
    </row>
    <row r="24077" spans="1:68" x14ac:dyDescent="0.25">
      <c r="A24077" s="1"/>
      <c r="B24077" s="2"/>
      <c r="BJ24077" s="3"/>
      <c r="BL24077" s="3"/>
      <c r="BN24077" s="3"/>
      <c r="BP24077" s="3"/>
    </row>
    <row r="24078" spans="1:68" x14ac:dyDescent="0.25">
      <c r="A24078" s="1"/>
      <c r="B24078" s="2"/>
      <c r="BJ24078" s="3"/>
      <c r="BL24078" s="3"/>
      <c r="BN24078" s="3"/>
      <c r="BP24078" s="3"/>
    </row>
    <row r="24079" spans="1:68" x14ac:dyDescent="0.25">
      <c r="A24079" s="1"/>
      <c r="B24079" s="2"/>
      <c r="BJ24079" s="3"/>
      <c r="BL24079" s="3"/>
      <c r="BN24079" s="3"/>
      <c r="BP24079" s="3"/>
    </row>
    <row r="24080" spans="1:68" x14ac:dyDescent="0.25">
      <c r="A24080" s="1"/>
      <c r="B24080" s="2"/>
      <c r="BJ24080" s="3"/>
      <c r="BL24080" s="3"/>
      <c r="BN24080" s="3"/>
      <c r="BP24080" s="3"/>
    </row>
    <row r="24081" spans="1:68" x14ac:dyDescent="0.25">
      <c r="A24081" s="1"/>
      <c r="B24081" s="2"/>
      <c r="BJ24081" s="3"/>
      <c r="BL24081" s="3"/>
      <c r="BN24081" s="3"/>
      <c r="BP24081" s="3"/>
    </row>
    <row r="24082" spans="1:68" x14ac:dyDescent="0.25">
      <c r="A24082" s="1"/>
      <c r="B24082" s="2"/>
      <c r="BJ24082" s="3"/>
      <c r="BL24082" s="3"/>
      <c r="BN24082" s="3"/>
      <c r="BP24082" s="3"/>
    </row>
    <row r="24083" spans="1:68" x14ac:dyDescent="0.25">
      <c r="A24083" s="1"/>
      <c r="B24083" s="2"/>
      <c r="BJ24083" s="3"/>
      <c r="BL24083" s="3"/>
      <c r="BN24083" s="3"/>
      <c r="BP24083" s="3"/>
    </row>
    <row r="24084" spans="1:68" x14ac:dyDescent="0.25">
      <c r="A24084" s="1"/>
      <c r="B24084" s="2"/>
      <c r="BJ24084" s="3"/>
      <c r="BL24084" s="3"/>
      <c r="BN24084" s="3"/>
      <c r="BP24084" s="3"/>
    </row>
    <row r="24085" spans="1:68" x14ac:dyDescent="0.25">
      <c r="A24085" s="1"/>
      <c r="B24085" s="2"/>
      <c r="BJ24085" s="3"/>
      <c r="BL24085" s="3"/>
      <c r="BN24085" s="3"/>
      <c r="BP24085" s="3"/>
    </row>
    <row r="24086" spans="1:68" x14ac:dyDescent="0.25">
      <c r="A24086" s="1"/>
      <c r="B24086" s="2"/>
      <c r="BJ24086" s="3"/>
      <c r="BL24086" s="3"/>
      <c r="BN24086" s="3"/>
      <c r="BP24086" s="3"/>
    </row>
    <row r="24087" spans="1:68" x14ac:dyDescent="0.25">
      <c r="A24087" s="1"/>
      <c r="B24087" s="2"/>
      <c r="BJ24087" s="3"/>
      <c r="BL24087" s="3"/>
      <c r="BN24087" s="3"/>
      <c r="BP24087" s="3"/>
    </row>
    <row r="24088" spans="1:68" x14ac:dyDescent="0.25">
      <c r="A24088" s="1"/>
      <c r="B24088" s="2"/>
      <c r="BJ24088" s="3"/>
      <c r="BL24088" s="3"/>
      <c r="BN24088" s="3"/>
      <c r="BP24088" s="3"/>
    </row>
    <row r="24089" spans="1:68" x14ac:dyDescent="0.25">
      <c r="A24089" s="1"/>
      <c r="B24089" s="2"/>
      <c r="BJ24089" s="3"/>
      <c r="BL24089" s="3"/>
      <c r="BN24089" s="3"/>
      <c r="BP24089" s="3"/>
    </row>
    <row r="24090" spans="1:68" x14ac:dyDescent="0.25">
      <c r="A24090" s="1"/>
      <c r="B24090" s="2"/>
      <c r="BJ24090" s="3"/>
      <c r="BL24090" s="3"/>
      <c r="BN24090" s="3"/>
      <c r="BP24090" s="3"/>
    </row>
    <row r="24091" spans="1:68" x14ac:dyDescent="0.25">
      <c r="A24091" s="1"/>
      <c r="B24091" s="2"/>
      <c r="BJ24091" s="3"/>
      <c r="BL24091" s="3"/>
      <c r="BN24091" s="3"/>
      <c r="BP24091" s="3"/>
    </row>
    <row r="24092" spans="1:68" x14ac:dyDescent="0.25">
      <c r="A24092" s="1"/>
      <c r="B24092" s="2"/>
      <c r="BJ24092" s="3"/>
      <c r="BL24092" s="3"/>
      <c r="BN24092" s="3"/>
      <c r="BP24092" s="3"/>
    </row>
    <row r="24093" spans="1:68" x14ac:dyDescent="0.25">
      <c r="A24093" s="1"/>
      <c r="B24093" s="2"/>
      <c r="BJ24093" s="3"/>
      <c r="BL24093" s="3"/>
      <c r="BN24093" s="3"/>
      <c r="BP24093" s="3"/>
    </row>
    <row r="24094" spans="1:68" x14ac:dyDescent="0.25">
      <c r="A24094" s="1"/>
      <c r="B24094" s="2"/>
      <c r="BJ24094" s="3"/>
      <c r="BL24094" s="3"/>
      <c r="BN24094" s="3"/>
      <c r="BP24094" s="3"/>
    </row>
    <row r="24095" spans="1:68" x14ac:dyDescent="0.25">
      <c r="A24095" s="1"/>
      <c r="B24095" s="2"/>
      <c r="BJ24095" s="3"/>
      <c r="BL24095" s="3"/>
      <c r="BN24095" s="3"/>
      <c r="BP24095" s="3"/>
    </row>
    <row r="24096" spans="1:68" x14ac:dyDescent="0.25">
      <c r="A24096" s="1"/>
      <c r="B24096" s="2"/>
      <c r="BJ24096" s="3"/>
      <c r="BL24096" s="3"/>
      <c r="BN24096" s="3"/>
      <c r="BP24096" s="3"/>
    </row>
    <row r="24097" spans="1:68" x14ac:dyDescent="0.25">
      <c r="A24097" s="1"/>
      <c r="B24097" s="2"/>
      <c r="BJ24097" s="3"/>
      <c r="BL24097" s="3"/>
      <c r="BN24097" s="3"/>
      <c r="BP24097" s="3"/>
    </row>
    <row r="24098" spans="1:68" x14ac:dyDescent="0.25">
      <c r="A24098" s="1"/>
      <c r="B24098" s="2"/>
      <c r="BJ24098" s="3"/>
      <c r="BL24098" s="3"/>
      <c r="BN24098" s="3"/>
      <c r="BP24098" s="3"/>
    </row>
    <row r="24099" spans="1:68" x14ac:dyDescent="0.25">
      <c r="A24099" s="1"/>
      <c r="B24099" s="2"/>
      <c r="BJ24099" s="3"/>
      <c r="BL24099" s="3"/>
      <c r="BN24099" s="3"/>
      <c r="BP24099" s="3"/>
    </row>
    <row r="24100" spans="1:68" x14ac:dyDescent="0.25">
      <c r="A24100" s="1"/>
      <c r="B24100" s="2"/>
      <c r="BJ24100" s="3"/>
      <c r="BL24100" s="3"/>
      <c r="BN24100" s="3"/>
      <c r="BP24100" s="3"/>
    </row>
    <row r="24101" spans="1:68" x14ac:dyDescent="0.25">
      <c r="A24101" s="1"/>
      <c r="B24101" s="2"/>
      <c r="BJ24101" s="3"/>
      <c r="BL24101" s="3"/>
      <c r="BN24101" s="3"/>
      <c r="BP24101" s="3"/>
    </row>
    <row r="24102" spans="1:68" x14ac:dyDescent="0.25">
      <c r="A24102" s="1"/>
      <c r="B24102" s="2"/>
      <c r="BJ24102" s="3"/>
      <c r="BL24102" s="3"/>
      <c r="BN24102" s="3"/>
      <c r="BP24102" s="3"/>
    </row>
    <row r="24103" spans="1:68" x14ac:dyDescent="0.25">
      <c r="A24103" s="1"/>
      <c r="B24103" s="2"/>
      <c r="BJ24103" s="3"/>
      <c r="BL24103" s="3"/>
      <c r="BN24103" s="3"/>
      <c r="BP24103" s="3"/>
    </row>
    <row r="24104" spans="1:68" x14ac:dyDescent="0.25">
      <c r="A24104" s="1"/>
      <c r="B24104" s="2"/>
      <c r="BJ24104" s="3"/>
      <c r="BL24104" s="3"/>
      <c r="BN24104" s="3"/>
      <c r="BP24104" s="3"/>
    </row>
    <row r="24105" spans="1:68" x14ac:dyDescent="0.25">
      <c r="A24105" s="1"/>
      <c r="B24105" s="2"/>
      <c r="BJ24105" s="3"/>
      <c r="BL24105" s="3"/>
      <c r="BN24105" s="3"/>
      <c r="BP24105" s="3"/>
    </row>
    <row r="24106" spans="1:68" x14ac:dyDescent="0.25">
      <c r="A24106" s="1"/>
      <c r="B24106" s="2"/>
      <c r="BJ24106" s="3"/>
      <c r="BL24106" s="3"/>
      <c r="BN24106" s="3"/>
      <c r="BP24106" s="3"/>
    </row>
    <row r="24107" spans="1:68" x14ac:dyDescent="0.25">
      <c r="A24107" s="1"/>
      <c r="B24107" s="2"/>
      <c r="BJ24107" s="3"/>
      <c r="BL24107" s="3"/>
      <c r="BN24107" s="3"/>
      <c r="BP24107" s="3"/>
    </row>
    <row r="24108" spans="1:68" x14ac:dyDescent="0.25">
      <c r="A24108" s="1"/>
      <c r="B24108" s="2"/>
      <c r="BJ24108" s="3"/>
      <c r="BL24108" s="3"/>
      <c r="BN24108" s="3"/>
      <c r="BP24108" s="3"/>
    </row>
    <row r="24109" spans="1:68" x14ac:dyDescent="0.25">
      <c r="A24109" s="1"/>
      <c r="B24109" s="2"/>
      <c r="BJ24109" s="3"/>
      <c r="BL24109" s="3"/>
      <c r="BN24109" s="3"/>
      <c r="BP24109" s="3"/>
    </row>
    <row r="24110" spans="1:68" x14ac:dyDescent="0.25">
      <c r="A24110" s="1"/>
      <c r="B24110" s="2"/>
      <c r="BJ24110" s="3"/>
      <c r="BL24110" s="3"/>
      <c r="BN24110" s="3"/>
      <c r="BP24110" s="3"/>
    </row>
    <row r="24111" spans="1:68" x14ac:dyDescent="0.25">
      <c r="A24111" s="1"/>
      <c r="B24111" s="2"/>
      <c r="BJ24111" s="3"/>
      <c r="BL24111" s="3"/>
      <c r="BN24111" s="3"/>
      <c r="BP24111" s="3"/>
    </row>
    <row r="24112" spans="1:68" x14ac:dyDescent="0.25">
      <c r="A24112" s="1"/>
      <c r="B24112" s="2"/>
      <c r="BJ24112" s="3"/>
      <c r="BL24112" s="3"/>
      <c r="BN24112" s="3"/>
      <c r="BP24112" s="3"/>
    </row>
    <row r="24113" spans="1:68" x14ac:dyDescent="0.25">
      <c r="A24113" s="1"/>
      <c r="B24113" s="2"/>
      <c r="BJ24113" s="3"/>
      <c r="BL24113" s="3"/>
      <c r="BN24113" s="3"/>
      <c r="BP24113" s="3"/>
    </row>
    <row r="24114" spans="1:68" x14ac:dyDescent="0.25">
      <c r="A24114" s="1"/>
      <c r="B24114" s="2"/>
      <c r="BJ24114" s="3"/>
      <c r="BL24114" s="3"/>
      <c r="BN24114" s="3"/>
      <c r="BP24114" s="3"/>
    </row>
    <row r="24115" spans="1:68" x14ac:dyDescent="0.25">
      <c r="A24115" s="1"/>
      <c r="B24115" s="2"/>
      <c r="BJ24115" s="3"/>
      <c r="BL24115" s="3"/>
      <c r="BN24115" s="3"/>
      <c r="BP24115" s="3"/>
    </row>
    <row r="24116" spans="1:68" x14ac:dyDescent="0.25">
      <c r="A24116" s="1"/>
      <c r="B24116" s="2"/>
      <c r="BJ24116" s="3"/>
      <c r="BL24116" s="3"/>
      <c r="BN24116" s="3"/>
      <c r="BP24116" s="3"/>
    </row>
    <row r="24117" spans="1:68" x14ac:dyDescent="0.25">
      <c r="A24117" s="1"/>
      <c r="B24117" s="2"/>
      <c r="BJ24117" s="3"/>
      <c r="BL24117" s="3"/>
      <c r="BN24117" s="3"/>
      <c r="BP24117" s="3"/>
    </row>
    <row r="24118" spans="1:68" x14ac:dyDescent="0.25">
      <c r="A24118" s="1"/>
      <c r="B24118" s="2"/>
      <c r="BJ24118" s="3"/>
      <c r="BL24118" s="3"/>
      <c r="BN24118" s="3"/>
      <c r="BP24118" s="3"/>
    </row>
    <row r="24119" spans="1:68" x14ac:dyDescent="0.25">
      <c r="A24119" s="1"/>
      <c r="B24119" s="2"/>
      <c r="BJ24119" s="3"/>
      <c r="BL24119" s="3"/>
      <c r="BN24119" s="3"/>
      <c r="BP24119" s="3"/>
    </row>
    <row r="24120" spans="1:68" x14ac:dyDescent="0.25">
      <c r="A24120" s="1"/>
      <c r="B24120" s="2"/>
      <c r="BJ24120" s="3"/>
      <c r="BL24120" s="3"/>
      <c r="BN24120" s="3"/>
      <c r="BP24120" s="3"/>
    </row>
    <row r="24121" spans="1:68" x14ac:dyDescent="0.25">
      <c r="A24121" s="1"/>
      <c r="B24121" s="2"/>
      <c r="BJ24121" s="3"/>
      <c r="BL24121" s="3"/>
      <c r="BN24121" s="3"/>
      <c r="BP24121" s="3"/>
    </row>
    <row r="24122" spans="1:68" x14ac:dyDescent="0.25">
      <c r="A24122" s="1"/>
      <c r="B24122" s="2"/>
      <c r="BJ24122" s="3"/>
      <c r="BL24122" s="3"/>
      <c r="BN24122" s="3"/>
      <c r="BP24122" s="3"/>
    </row>
    <row r="24123" spans="1:68" x14ac:dyDescent="0.25">
      <c r="A24123" s="1"/>
      <c r="B24123" s="2"/>
      <c r="BJ24123" s="3"/>
      <c r="BL24123" s="3"/>
      <c r="BN24123" s="3"/>
      <c r="BP24123" s="3"/>
    </row>
    <row r="24124" spans="1:68" x14ac:dyDescent="0.25">
      <c r="A24124" s="1"/>
      <c r="B24124" s="2"/>
      <c r="BJ24124" s="3"/>
      <c r="BL24124" s="3"/>
      <c r="BN24124" s="3"/>
      <c r="BP24124" s="3"/>
    </row>
    <row r="24125" spans="1:68" x14ac:dyDescent="0.25">
      <c r="A24125" s="1"/>
      <c r="B24125" s="2"/>
      <c r="BJ24125" s="3"/>
      <c r="BL24125" s="3"/>
      <c r="BN24125" s="3"/>
      <c r="BP24125" s="3"/>
    </row>
    <row r="24126" spans="1:68" x14ac:dyDescent="0.25">
      <c r="A24126" s="1"/>
      <c r="B24126" s="2"/>
      <c r="BJ24126" s="3"/>
      <c r="BL24126" s="3"/>
      <c r="BN24126" s="3"/>
      <c r="BP24126" s="3"/>
    </row>
    <row r="24127" spans="1:68" x14ac:dyDescent="0.25">
      <c r="A24127" s="1"/>
      <c r="B24127" s="2"/>
      <c r="BJ24127" s="3"/>
      <c r="BL24127" s="3"/>
      <c r="BN24127" s="3"/>
      <c r="BP24127" s="3"/>
    </row>
    <row r="24128" spans="1:68" x14ac:dyDescent="0.25">
      <c r="A24128" s="1"/>
      <c r="B24128" s="2"/>
      <c r="BJ24128" s="3"/>
      <c r="BL24128" s="3"/>
      <c r="BN24128" s="3"/>
      <c r="BP24128" s="3"/>
    </row>
    <row r="24129" spans="1:68" x14ac:dyDescent="0.25">
      <c r="A24129" s="1"/>
      <c r="B24129" s="2"/>
      <c r="BJ24129" s="3"/>
      <c r="BL24129" s="3"/>
      <c r="BN24129" s="3"/>
      <c r="BP24129" s="3"/>
    </row>
    <row r="24130" spans="1:68" x14ac:dyDescent="0.25">
      <c r="A24130" s="1"/>
      <c r="B24130" s="2"/>
      <c r="BJ24130" s="3"/>
      <c r="BL24130" s="3"/>
      <c r="BN24130" s="3"/>
      <c r="BP24130" s="3"/>
    </row>
    <row r="24131" spans="1:68" x14ac:dyDescent="0.25">
      <c r="A24131" s="1"/>
      <c r="B24131" s="2"/>
      <c r="BJ24131" s="3"/>
      <c r="BL24131" s="3"/>
      <c r="BN24131" s="3"/>
      <c r="BP24131" s="3"/>
    </row>
    <row r="24132" spans="1:68" x14ac:dyDescent="0.25">
      <c r="A24132" s="1"/>
      <c r="B24132" s="2"/>
      <c r="BJ24132" s="3"/>
      <c r="BL24132" s="3"/>
      <c r="BN24132" s="3"/>
      <c r="BP24132" s="3"/>
    </row>
    <row r="24133" spans="1:68" x14ac:dyDescent="0.25">
      <c r="A24133" s="1"/>
      <c r="B24133" s="2"/>
      <c r="BJ24133" s="3"/>
      <c r="BL24133" s="3"/>
      <c r="BN24133" s="3"/>
      <c r="BP24133" s="3"/>
    </row>
    <row r="24134" spans="1:68" x14ac:dyDescent="0.25">
      <c r="A24134" s="1"/>
      <c r="B24134" s="2"/>
      <c r="BJ24134" s="3"/>
      <c r="BL24134" s="3"/>
      <c r="BN24134" s="3"/>
      <c r="BP24134" s="3"/>
    </row>
    <row r="24135" spans="1:68" x14ac:dyDescent="0.25">
      <c r="A24135" s="1"/>
      <c r="B24135" s="2"/>
      <c r="BJ24135" s="3"/>
      <c r="BL24135" s="3"/>
      <c r="BN24135" s="3"/>
      <c r="BP24135" s="3"/>
    </row>
    <row r="24136" spans="1:68" x14ac:dyDescent="0.25">
      <c r="A24136" s="1"/>
      <c r="B24136" s="2"/>
      <c r="BJ24136" s="3"/>
      <c r="BL24136" s="3"/>
      <c r="BN24136" s="3"/>
      <c r="BP24136" s="3"/>
    </row>
    <row r="24137" spans="1:68" x14ac:dyDescent="0.25">
      <c r="A24137" s="1"/>
      <c r="B24137" s="2"/>
      <c r="BJ24137" s="3"/>
      <c r="BL24137" s="3"/>
      <c r="BN24137" s="3"/>
      <c r="BP24137" s="3"/>
    </row>
    <row r="24138" spans="1:68" x14ac:dyDescent="0.25">
      <c r="A24138" s="1"/>
      <c r="B24138" s="2"/>
      <c r="BJ24138" s="3"/>
      <c r="BL24138" s="3"/>
      <c r="BN24138" s="3"/>
      <c r="BP24138" s="3"/>
    </row>
    <row r="24139" spans="1:68" x14ac:dyDescent="0.25">
      <c r="A24139" s="1"/>
      <c r="B24139" s="2"/>
      <c r="BJ24139" s="3"/>
      <c r="BL24139" s="3"/>
      <c r="BN24139" s="3"/>
      <c r="BP24139" s="3"/>
    </row>
    <row r="24140" spans="1:68" x14ac:dyDescent="0.25">
      <c r="A24140" s="1"/>
      <c r="B24140" s="2"/>
      <c r="BJ24140" s="3"/>
      <c r="BL24140" s="3"/>
      <c r="BN24140" s="3"/>
      <c r="BP24140" s="3"/>
    </row>
    <row r="24141" spans="1:68" x14ac:dyDescent="0.25">
      <c r="A24141" s="1"/>
      <c r="B24141" s="2"/>
      <c r="BJ24141" s="3"/>
      <c r="BL24141" s="3"/>
      <c r="BN24141" s="3"/>
      <c r="BP24141" s="3"/>
    </row>
    <row r="24142" spans="1:68" x14ac:dyDescent="0.25">
      <c r="A24142" s="1"/>
      <c r="B24142" s="2"/>
      <c r="BJ24142" s="3"/>
      <c r="BL24142" s="3"/>
      <c r="BN24142" s="3"/>
      <c r="BP24142" s="3"/>
    </row>
    <row r="24143" spans="1:68" x14ac:dyDescent="0.25">
      <c r="A24143" s="1"/>
      <c r="B24143" s="2"/>
      <c r="BJ24143" s="3"/>
      <c r="BL24143" s="3"/>
      <c r="BN24143" s="3"/>
      <c r="BP24143" s="3"/>
    </row>
    <row r="24144" spans="1:68" x14ac:dyDescent="0.25">
      <c r="A24144" s="1"/>
      <c r="B24144" s="2"/>
      <c r="BJ24144" s="3"/>
      <c r="BL24144" s="3"/>
      <c r="BN24144" s="3"/>
      <c r="BP24144" s="3"/>
    </row>
    <row r="24145" spans="1:68" x14ac:dyDescent="0.25">
      <c r="A24145" s="1"/>
      <c r="B24145" s="2"/>
      <c r="BJ24145" s="3"/>
      <c r="BL24145" s="3"/>
      <c r="BN24145" s="3"/>
      <c r="BP24145" s="3"/>
    </row>
    <row r="24146" spans="1:68" x14ac:dyDescent="0.25">
      <c r="A24146" s="1"/>
      <c r="B24146" s="2"/>
      <c r="BJ24146" s="3"/>
      <c r="BL24146" s="3"/>
      <c r="BN24146" s="3"/>
      <c r="BP24146" s="3"/>
    </row>
    <row r="24147" spans="1:68" x14ac:dyDescent="0.25">
      <c r="A24147" s="1"/>
      <c r="B24147" s="2"/>
      <c r="BJ24147" s="3"/>
      <c r="BL24147" s="3"/>
      <c r="BN24147" s="3"/>
      <c r="BP24147" s="3"/>
    </row>
    <row r="24148" spans="1:68" x14ac:dyDescent="0.25">
      <c r="A24148" s="1"/>
      <c r="B24148" s="2"/>
      <c r="BJ24148" s="3"/>
      <c r="BL24148" s="3"/>
      <c r="BN24148" s="3"/>
      <c r="BP24148" s="3"/>
    </row>
    <row r="24149" spans="1:68" x14ac:dyDescent="0.25">
      <c r="A24149" s="1"/>
      <c r="B24149" s="2"/>
      <c r="BJ24149" s="3"/>
      <c r="BL24149" s="3"/>
      <c r="BN24149" s="3"/>
      <c r="BP24149" s="3"/>
    </row>
    <row r="24150" spans="1:68" x14ac:dyDescent="0.25">
      <c r="A24150" s="1"/>
      <c r="B24150" s="2"/>
      <c r="BJ24150" s="3"/>
      <c r="BL24150" s="3"/>
      <c r="BN24150" s="3"/>
      <c r="BP24150" s="3"/>
    </row>
    <row r="24151" spans="1:68" x14ac:dyDescent="0.25">
      <c r="A24151" s="1"/>
      <c r="B24151" s="2"/>
      <c r="BJ24151" s="3"/>
      <c r="BL24151" s="3"/>
      <c r="BN24151" s="3"/>
      <c r="BP24151" s="3"/>
    </row>
    <row r="24152" spans="1:68" x14ac:dyDescent="0.25">
      <c r="A24152" s="1"/>
      <c r="B24152" s="2"/>
      <c r="BJ24152" s="3"/>
      <c r="BL24152" s="3"/>
      <c r="BN24152" s="3"/>
      <c r="BP24152" s="3"/>
    </row>
    <row r="24153" spans="1:68" x14ac:dyDescent="0.25">
      <c r="A24153" s="1"/>
      <c r="B24153" s="2"/>
      <c r="BJ24153" s="3"/>
      <c r="BL24153" s="3"/>
      <c r="BN24153" s="3"/>
      <c r="BP24153" s="3"/>
    </row>
    <row r="24154" spans="1:68" x14ac:dyDescent="0.25">
      <c r="A24154" s="1"/>
      <c r="B24154" s="2"/>
      <c r="BJ24154" s="3"/>
      <c r="BL24154" s="3"/>
      <c r="BN24154" s="3"/>
      <c r="BP24154" s="3"/>
    </row>
    <row r="24155" spans="1:68" x14ac:dyDescent="0.25">
      <c r="A24155" s="1"/>
      <c r="B24155" s="2"/>
      <c r="BJ24155" s="3"/>
      <c r="BL24155" s="3"/>
      <c r="BN24155" s="3"/>
      <c r="BP24155" s="3"/>
    </row>
    <row r="24156" spans="1:68" x14ac:dyDescent="0.25">
      <c r="A24156" s="1"/>
      <c r="B24156" s="2"/>
      <c r="BJ24156" s="3"/>
      <c r="BL24156" s="3"/>
      <c r="BN24156" s="3"/>
      <c r="BP24156" s="3"/>
    </row>
    <row r="24157" spans="1:68" x14ac:dyDescent="0.25">
      <c r="A24157" s="1"/>
      <c r="B24157" s="2"/>
      <c r="BJ24157" s="3"/>
      <c r="BL24157" s="3"/>
      <c r="BN24157" s="3"/>
      <c r="BP24157" s="3"/>
    </row>
    <row r="24158" spans="1:68" x14ac:dyDescent="0.25">
      <c r="A24158" s="1"/>
      <c r="B24158" s="2"/>
      <c r="BJ24158" s="3"/>
      <c r="BL24158" s="3"/>
      <c r="BN24158" s="3"/>
      <c r="BP24158" s="3"/>
    </row>
    <row r="24159" spans="1:68" x14ac:dyDescent="0.25">
      <c r="A24159" s="1"/>
      <c r="B24159" s="2"/>
      <c r="BJ24159" s="3"/>
      <c r="BL24159" s="3"/>
      <c r="BN24159" s="3"/>
      <c r="BP24159" s="3"/>
    </row>
    <row r="24160" spans="1:68" x14ac:dyDescent="0.25">
      <c r="A24160" s="1"/>
      <c r="B24160" s="2"/>
      <c r="BJ24160" s="3"/>
      <c r="BL24160" s="3"/>
      <c r="BN24160" s="3"/>
      <c r="BP24160" s="3"/>
    </row>
    <row r="24161" spans="1:68" x14ac:dyDescent="0.25">
      <c r="A24161" s="1"/>
      <c r="B24161" s="2"/>
      <c r="BJ24161" s="3"/>
      <c r="BL24161" s="3"/>
      <c r="BN24161" s="3"/>
      <c r="BP24161" s="3"/>
    </row>
    <row r="24162" spans="1:68" x14ac:dyDescent="0.25">
      <c r="A24162" s="1"/>
      <c r="B24162" s="2"/>
      <c r="BJ24162" s="3"/>
      <c r="BL24162" s="3"/>
      <c r="BN24162" s="3"/>
      <c r="BP24162" s="3"/>
    </row>
    <row r="24163" spans="1:68" x14ac:dyDescent="0.25">
      <c r="A24163" s="1"/>
      <c r="B24163" s="2"/>
      <c r="BJ24163" s="3"/>
      <c r="BL24163" s="3"/>
      <c r="BN24163" s="3"/>
      <c r="BP24163" s="3"/>
    </row>
    <row r="24164" spans="1:68" x14ac:dyDescent="0.25">
      <c r="A24164" s="1"/>
      <c r="B24164" s="2"/>
      <c r="BJ24164" s="3"/>
      <c r="BL24164" s="3"/>
      <c r="BN24164" s="3"/>
      <c r="BP24164" s="3"/>
    </row>
    <row r="24165" spans="1:68" x14ac:dyDescent="0.25">
      <c r="A24165" s="1"/>
      <c r="B24165" s="2"/>
      <c r="BJ24165" s="3"/>
      <c r="BL24165" s="3"/>
      <c r="BN24165" s="3"/>
      <c r="BP24165" s="3"/>
    </row>
    <row r="24166" spans="1:68" x14ac:dyDescent="0.25">
      <c r="A24166" s="1"/>
      <c r="B24166" s="2"/>
      <c r="BJ24166" s="3"/>
      <c r="BL24166" s="3"/>
      <c r="BN24166" s="3"/>
      <c r="BP24166" s="3"/>
    </row>
    <row r="24167" spans="1:68" x14ac:dyDescent="0.25">
      <c r="A24167" s="1"/>
      <c r="B24167" s="2"/>
      <c r="BJ24167" s="3"/>
      <c r="BL24167" s="3"/>
      <c r="BN24167" s="3"/>
      <c r="BP24167" s="3"/>
    </row>
    <row r="24168" spans="1:68" x14ac:dyDescent="0.25">
      <c r="A24168" s="1"/>
      <c r="B24168" s="2"/>
      <c r="BJ24168" s="3"/>
      <c r="BL24168" s="3"/>
      <c r="BN24168" s="3"/>
      <c r="BP24168" s="3"/>
    </row>
    <row r="24169" spans="1:68" x14ac:dyDescent="0.25">
      <c r="A24169" s="1"/>
      <c r="B24169" s="2"/>
      <c r="BJ24169" s="3"/>
      <c r="BL24169" s="3"/>
      <c r="BN24169" s="3"/>
      <c r="BP24169" s="3"/>
    </row>
    <row r="24170" spans="1:68" x14ac:dyDescent="0.25">
      <c r="A24170" s="1"/>
      <c r="B24170" s="2"/>
      <c r="BJ24170" s="3"/>
      <c r="BL24170" s="3"/>
      <c r="BN24170" s="3"/>
      <c r="BP24170" s="3"/>
    </row>
    <row r="24171" spans="1:68" x14ac:dyDescent="0.25">
      <c r="A24171" s="1"/>
      <c r="B24171" s="2"/>
      <c r="BJ24171" s="3"/>
      <c r="BL24171" s="3"/>
      <c r="BN24171" s="3"/>
      <c r="BP24171" s="3"/>
    </row>
    <row r="24172" spans="1:68" x14ac:dyDescent="0.25">
      <c r="A24172" s="1"/>
      <c r="B24172" s="2"/>
      <c r="BJ24172" s="3"/>
      <c r="BL24172" s="3"/>
      <c r="BN24172" s="3"/>
      <c r="BP24172" s="3"/>
    </row>
    <row r="24173" spans="1:68" x14ac:dyDescent="0.25">
      <c r="A24173" s="1"/>
      <c r="B24173" s="2"/>
      <c r="BJ24173" s="3"/>
      <c r="BL24173" s="3"/>
      <c r="BN24173" s="3"/>
      <c r="BP24173" s="3"/>
    </row>
    <row r="24174" spans="1:68" x14ac:dyDescent="0.25">
      <c r="A24174" s="1"/>
      <c r="B24174" s="2"/>
      <c r="BJ24174" s="3"/>
      <c r="BL24174" s="3"/>
      <c r="BN24174" s="3"/>
      <c r="BP24174" s="3"/>
    </row>
    <row r="24175" spans="1:68" x14ac:dyDescent="0.25">
      <c r="A24175" s="1"/>
      <c r="B24175" s="2"/>
      <c r="BJ24175" s="3"/>
      <c r="BL24175" s="3"/>
      <c r="BN24175" s="3"/>
      <c r="BP24175" s="3"/>
    </row>
    <row r="24176" spans="1:68" x14ac:dyDescent="0.25">
      <c r="A24176" s="1"/>
      <c r="B24176" s="2"/>
      <c r="BJ24176" s="3"/>
      <c r="BL24176" s="3"/>
      <c r="BN24176" s="3"/>
      <c r="BP24176" s="3"/>
    </row>
    <row r="24177" spans="1:68" x14ac:dyDescent="0.25">
      <c r="A24177" s="1"/>
      <c r="B24177" s="2"/>
      <c r="BJ24177" s="3"/>
      <c r="BL24177" s="3"/>
      <c r="BN24177" s="3"/>
      <c r="BP24177" s="3"/>
    </row>
    <row r="24178" spans="1:68" x14ac:dyDescent="0.25">
      <c r="A24178" s="1"/>
      <c r="B24178" s="2"/>
      <c r="BJ24178" s="3"/>
      <c r="BL24178" s="3"/>
      <c r="BN24178" s="3"/>
      <c r="BP24178" s="3"/>
    </row>
    <row r="24179" spans="1:68" x14ac:dyDescent="0.25">
      <c r="A24179" s="1"/>
      <c r="B24179" s="2"/>
      <c r="BJ24179" s="3"/>
      <c r="BL24179" s="3"/>
      <c r="BN24179" s="3"/>
      <c r="BP24179" s="3"/>
    </row>
    <row r="24180" spans="1:68" x14ac:dyDescent="0.25">
      <c r="A24180" s="1"/>
      <c r="B24180" s="2"/>
      <c r="BJ24180" s="3"/>
      <c r="BL24180" s="3"/>
      <c r="BN24180" s="3"/>
      <c r="BP24180" s="3"/>
    </row>
    <row r="24181" spans="1:68" x14ac:dyDescent="0.25">
      <c r="A24181" s="1"/>
      <c r="B24181" s="2"/>
      <c r="BJ24181" s="3"/>
      <c r="BL24181" s="3"/>
      <c r="BN24181" s="3"/>
      <c r="BP24181" s="3"/>
    </row>
    <row r="24182" spans="1:68" x14ac:dyDescent="0.25">
      <c r="A24182" s="1"/>
      <c r="B24182" s="2"/>
      <c r="BJ24182" s="3"/>
      <c r="BL24182" s="3"/>
      <c r="BN24182" s="3"/>
      <c r="BP24182" s="3"/>
    </row>
    <row r="24183" spans="1:68" x14ac:dyDescent="0.25">
      <c r="A24183" s="1"/>
      <c r="B24183" s="2"/>
      <c r="BJ24183" s="3"/>
      <c r="BL24183" s="3"/>
      <c r="BN24183" s="3"/>
      <c r="BP24183" s="3"/>
    </row>
    <row r="24184" spans="1:68" x14ac:dyDescent="0.25">
      <c r="A24184" s="1"/>
      <c r="B24184" s="2"/>
      <c r="BJ24184" s="3"/>
      <c r="BL24184" s="3"/>
      <c r="BN24184" s="3"/>
      <c r="BP24184" s="3"/>
    </row>
    <row r="24185" spans="1:68" x14ac:dyDescent="0.25">
      <c r="A24185" s="1"/>
      <c r="B24185" s="2"/>
      <c r="BJ24185" s="3"/>
      <c r="BL24185" s="3"/>
      <c r="BN24185" s="3"/>
      <c r="BP24185" s="3"/>
    </row>
    <row r="24186" spans="1:68" x14ac:dyDescent="0.25">
      <c r="A24186" s="1"/>
      <c r="B24186" s="2"/>
      <c r="BJ24186" s="3"/>
      <c r="BL24186" s="3"/>
      <c r="BN24186" s="3"/>
      <c r="BP24186" s="3"/>
    </row>
    <row r="24187" spans="1:68" x14ac:dyDescent="0.25">
      <c r="A24187" s="1"/>
      <c r="B24187" s="2"/>
      <c r="BJ24187" s="3"/>
      <c r="BL24187" s="3"/>
      <c r="BN24187" s="3"/>
      <c r="BP24187" s="3"/>
    </row>
    <row r="24188" spans="1:68" x14ac:dyDescent="0.25">
      <c r="A24188" s="1"/>
      <c r="B24188" s="2"/>
      <c r="BJ24188" s="3"/>
      <c r="BL24188" s="3"/>
      <c r="BN24188" s="3"/>
      <c r="BP24188" s="3"/>
    </row>
    <row r="24189" spans="1:68" x14ac:dyDescent="0.25">
      <c r="A24189" s="1"/>
      <c r="B24189" s="2"/>
      <c r="BJ24189" s="3"/>
      <c r="BL24189" s="3"/>
      <c r="BN24189" s="3"/>
      <c r="BP24189" s="3"/>
    </row>
    <row r="24190" spans="1:68" x14ac:dyDescent="0.25">
      <c r="A24190" s="1"/>
      <c r="B24190" s="2"/>
      <c r="BJ24190" s="3"/>
      <c r="BL24190" s="3"/>
      <c r="BN24190" s="3"/>
      <c r="BP24190" s="3"/>
    </row>
    <row r="24191" spans="1:68" x14ac:dyDescent="0.25">
      <c r="A24191" s="1"/>
      <c r="B24191" s="2"/>
      <c r="BJ24191" s="3"/>
      <c r="BL24191" s="3"/>
      <c r="BN24191" s="3"/>
      <c r="BP24191" s="3"/>
    </row>
    <row r="24192" spans="1:68" x14ac:dyDescent="0.25">
      <c r="A24192" s="1"/>
      <c r="B24192" s="2"/>
      <c r="BJ24192" s="3"/>
      <c r="BL24192" s="3"/>
      <c r="BN24192" s="3"/>
      <c r="BP24192" s="3"/>
    </row>
    <row r="24193" spans="1:68" x14ac:dyDescent="0.25">
      <c r="A24193" s="1"/>
      <c r="B24193" s="2"/>
      <c r="BJ24193" s="3"/>
      <c r="BL24193" s="3"/>
      <c r="BN24193" s="3"/>
      <c r="BP24193" s="3"/>
    </row>
    <row r="24194" spans="1:68" x14ac:dyDescent="0.25">
      <c r="A24194" s="1"/>
      <c r="B24194" s="2"/>
      <c r="BJ24194" s="3"/>
      <c r="BL24194" s="3"/>
      <c r="BN24194" s="3"/>
      <c r="BP24194" s="3"/>
    </row>
    <row r="24195" spans="1:68" x14ac:dyDescent="0.25">
      <c r="A24195" s="1"/>
      <c r="B24195" s="2"/>
      <c r="BJ24195" s="3"/>
      <c r="BL24195" s="3"/>
      <c r="BN24195" s="3"/>
      <c r="BP24195" s="3"/>
    </row>
    <row r="24196" spans="1:68" x14ac:dyDescent="0.25">
      <c r="A24196" s="1"/>
      <c r="B24196" s="2"/>
      <c r="BJ24196" s="3"/>
      <c r="BL24196" s="3"/>
      <c r="BN24196" s="3"/>
      <c r="BP24196" s="3"/>
    </row>
    <row r="24197" spans="1:68" x14ac:dyDescent="0.25">
      <c r="A24197" s="1"/>
      <c r="B24197" s="2"/>
      <c r="BJ24197" s="3"/>
      <c r="BL24197" s="3"/>
      <c r="BN24197" s="3"/>
      <c r="BP24197" s="3"/>
    </row>
    <row r="24198" spans="1:68" x14ac:dyDescent="0.25">
      <c r="A24198" s="1"/>
      <c r="B24198" s="2"/>
      <c r="BJ24198" s="3"/>
      <c r="BL24198" s="3"/>
      <c r="BN24198" s="3"/>
      <c r="BP24198" s="3"/>
    </row>
    <row r="24199" spans="1:68" x14ac:dyDescent="0.25">
      <c r="A24199" s="1"/>
      <c r="B24199" s="2"/>
      <c r="BJ24199" s="3"/>
      <c r="BL24199" s="3"/>
      <c r="BN24199" s="3"/>
      <c r="BP24199" s="3"/>
    </row>
    <row r="24200" spans="1:68" x14ac:dyDescent="0.25">
      <c r="A24200" s="1"/>
      <c r="B24200" s="2"/>
      <c r="BJ24200" s="3"/>
      <c r="BL24200" s="3"/>
      <c r="BN24200" s="3"/>
      <c r="BP24200" s="3"/>
    </row>
    <row r="24201" spans="1:68" x14ac:dyDescent="0.25">
      <c r="A24201" s="1"/>
      <c r="B24201" s="2"/>
      <c r="BJ24201" s="3"/>
      <c r="BL24201" s="3"/>
      <c r="BN24201" s="3"/>
      <c r="BP24201" s="3"/>
    </row>
    <row r="24202" spans="1:68" x14ac:dyDescent="0.25">
      <c r="A24202" s="1"/>
      <c r="B24202" s="2"/>
      <c r="BJ24202" s="3"/>
      <c r="BL24202" s="3"/>
      <c r="BN24202" s="3"/>
      <c r="BP24202" s="3"/>
    </row>
    <row r="24203" spans="1:68" x14ac:dyDescent="0.25">
      <c r="A24203" s="1"/>
      <c r="B24203" s="2"/>
      <c r="BJ24203" s="3"/>
      <c r="BL24203" s="3"/>
      <c r="BN24203" s="3"/>
      <c r="BP24203" s="3"/>
    </row>
    <row r="24204" spans="1:68" x14ac:dyDescent="0.25">
      <c r="A24204" s="1"/>
      <c r="B24204" s="2"/>
      <c r="BJ24204" s="3"/>
      <c r="BL24204" s="3"/>
      <c r="BN24204" s="3"/>
      <c r="BP24204" s="3"/>
    </row>
    <row r="24205" spans="1:68" x14ac:dyDescent="0.25">
      <c r="A24205" s="1"/>
      <c r="B24205" s="2"/>
      <c r="BJ24205" s="3"/>
      <c r="BL24205" s="3"/>
      <c r="BN24205" s="3"/>
      <c r="BP24205" s="3"/>
    </row>
    <row r="24206" spans="1:68" x14ac:dyDescent="0.25">
      <c r="A24206" s="1"/>
      <c r="B24206" s="2"/>
      <c r="BJ24206" s="3"/>
      <c r="BL24206" s="3"/>
      <c r="BN24206" s="3"/>
      <c r="BP24206" s="3"/>
    </row>
    <row r="24207" spans="1:68" x14ac:dyDescent="0.25">
      <c r="A24207" s="1"/>
      <c r="B24207" s="2"/>
      <c r="BJ24207" s="3"/>
      <c r="BL24207" s="3"/>
      <c r="BN24207" s="3"/>
      <c r="BP24207" s="3"/>
    </row>
    <row r="24208" spans="1:68" x14ac:dyDescent="0.25">
      <c r="A24208" s="1"/>
      <c r="B24208" s="2"/>
      <c r="BJ24208" s="3"/>
      <c r="BL24208" s="3"/>
      <c r="BN24208" s="3"/>
      <c r="BP24208" s="3"/>
    </row>
    <row r="24209" spans="1:68" x14ac:dyDescent="0.25">
      <c r="A24209" s="1"/>
      <c r="B24209" s="2"/>
      <c r="BJ24209" s="3"/>
      <c r="BL24209" s="3"/>
      <c r="BN24209" s="3"/>
      <c r="BP24209" s="3"/>
    </row>
    <row r="24210" spans="1:68" x14ac:dyDescent="0.25">
      <c r="A24210" s="1"/>
      <c r="B24210" s="2"/>
      <c r="BJ24210" s="3"/>
      <c r="BL24210" s="3"/>
      <c r="BN24210" s="3"/>
      <c r="BP24210" s="3"/>
    </row>
    <row r="24211" spans="1:68" x14ac:dyDescent="0.25">
      <c r="A24211" s="1"/>
      <c r="B24211" s="2"/>
      <c r="BJ24211" s="3"/>
      <c r="BL24211" s="3"/>
      <c r="BN24211" s="3"/>
      <c r="BP24211" s="3"/>
    </row>
    <row r="24212" spans="1:68" x14ac:dyDescent="0.25">
      <c r="A24212" s="1"/>
      <c r="B24212" s="2"/>
      <c r="BJ24212" s="3"/>
      <c r="BL24212" s="3"/>
      <c r="BN24212" s="3"/>
      <c r="BP24212" s="3"/>
    </row>
    <row r="24213" spans="1:68" x14ac:dyDescent="0.25">
      <c r="A24213" s="1"/>
      <c r="B24213" s="2"/>
      <c r="BJ24213" s="3"/>
      <c r="BL24213" s="3"/>
      <c r="BN24213" s="3"/>
      <c r="BP24213" s="3"/>
    </row>
    <row r="24214" spans="1:68" x14ac:dyDescent="0.25">
      <c r="A24214" s="1"/>
      <c r="B24214" s="2"/>
      <c r="BJ24214" s="3"/>
      <c r="BL24214" s="3"/>
      <c r="BN24214" s="3"/>
      <c r="BP24214" s="3"/>
    </row>
    <row r="24215" spans="1:68" x14ac:dyDescent="0.25">
      <c r="A24215" s="1"/>
      <c r="B24215" s="2"/>
      <c r="BJ24215" s="3"/>
      <c r="BL24215" s="3"/>
      <c r="BN24215" s="3"/>
      <c r="BP24215" s="3"/>
    </row>
    <row r="24216" spans="1:68" x14ac:dyDescent="0.25">
      <c r="A24216" s="1"/>
      <c r="B24216" s="2"/>
      <c r="BJ24216" s="3"/>
      <c r="BL24216" s="3"/>
      <c r="BN24216" s="3"/>
      <c r="BP24216" s="3"/>
    </row>
    <row r="24217" spans="1:68" x14ac:dyDescent="0.25">
      <c r="A24217" s="1"/>
      <c r="B24217" s="2"/>
      <c r="BJ24217" s="3"/>
      <c r="BL24217" s="3"/>
      <c r="BN24217" s="3"/>
      <c r="BP24217" s="3"/>
    </row>
    <row r="24218" spans="1:68" x14ac:dyDescent="0.25">
      <c r="A24218" s="1"/>
      <c r="B24218" s="2"/>
      <c r="BJ24218" s="3"/>
      <c r="BL24218" s="3"/>
      <c r="BN24218" s="3"/>
      <c r="BP24218" s="3"/>
    </row>
    <row r="24219" spans="1:68" x14ac:dyDescent="0.25">
      <c r="A24219" s="1"/>
      <c r="B24219" s="2"/>
      <c r="BJ24219" s="3"/>
      <c r="BL24219" s="3"/>
      <c r="BN24219" s="3"/>
      <c r="BP24219" s="3"/>
    </row>
    <row r="24220" spans="1:68" x14ac:dyDescent="0.25">
      <c r="A24220" s="1"/>
      <c r="B24220" s="2"/>
      <c r="BJ24220" s="3"/>
      <c r="BL24220" s="3"/>
      <c r="BN24220" s="3"/>
      <c r="BP24220" s="3"/>
    </row>
    <row r="24221" spans="1:68" x14ac:dyDescent="0.25">
      <c r="A24221" s="1"/>
      <c r="B24221" s="2"/>
      <c r="BJ24221" s="3"/>
      <c r="BL24221" s="3"/>
      <c r="BN24221" s="3"/>
      <c r="BP24221" s="3"/>
    </row>
    <row r="24222" spans="1:68" x14ac:dyDescent="0.25">
      <c r="A24222" s="1"/>
      <c r="B24222" s="2"/>
      <c r="BJ24222" s="3"/>
      <c r="BL24222" s="3"/>
      <c r="BN24222" s="3"/>
      <c r="BP24222" s="3"/>
    </row>
    <row r="24223" spans="1:68" x14ac:dyDescent="0.25">
      <c r="A24223" s="1"/>
      <c r="B24223" s="2"/>
      <c r="BJ24223" s="3"/>
      <c r="BL24223" s="3"/>
      <c r="BN24223" s="3"/>
      <c r="BP24223" s="3"/>
    </row>
    <row r="24224" spans="1:68" x14ac:dyDescent="0.25">
      <c r="A24224" s="1"/>
      <c r="B24224" s="2"/>
      <c r="BJ24224" s="3"/>
      <c r="BL24224" s="3"/>
      <c r="BN24224" s="3"/>
      <c r="BP24224" s="3"/>
    </row>
    <row r="24225" spans="1:68" x14ac:dyDescent="0.25">
      <c r="A24225" s="1"/>
      <c r="B24225" s="2"/>
      <c r="BJ24225" s="3"/>
      <c r="BL24225" s="3"/>
      <c r="BN24225" s="3"/>
      <c r="BP24225" s="3"/>
    </row>
    <row r="24226" spans="1:68" x14ac:dyDescent="0.25">
      <c r="A24226" s="1"/>
      <c r="B24226" s="2"/>
      <c r="BJ24226" s="3"/>
      <c r="BL24226" s="3"/>
      <c r="BN24226" s="3"/>
      <c r="BP24226" s="3"/>
    </row>
    <row r="24227" spans="1:68" x14ac:dyDescent="0.25">
      <c r="A24227" s="1"/>
      <c r="B24227" s="2"/>
      <c r="BJ24227" s="3"/>
      <c r="BL24227" s="3"/>
      <c r="BN24227" s="3"/>
      <c r="BP24227" s="3"/>
    </row>
    <row r="24228" spans="1:68" x14ac:dyDescent="0.25">
      <c r="A24228" s="1"/>
      <c r="B24228" s="2"/>
      <c r="BJ24228" s="3"/>
      <c r="BL24228" s="3"/>
      <c r="BN24228" s="3"/>
      <c r="BP24228" s="3"/>
    </row>
    <row r="24229" spans="1:68" x14ac:dyDescent="0.25">
      <c r="A24229" s="1"/>
      <c r="B24229" s="2"/>
      <c r="BJ24229" s="3"/>
      <c r="BL24229" s="3"/>
      <c r="BN24229" s="3"/>
      <c r="BP24229" s="3"/>
    </row>
    <row r="24230" spans="1:68" x14ac:dyDescent="0.25">
      <c r="A24230" s="1"/>
      <c r="B24230" s="2"/>
      <c r="BJ24230" s="3"/>
      <c r="BL24230" s="3"/>
      <c r="BN24230" s="3"/>
      <c r="BP24230" s="3"/>
    </row>
    <row r="24231" spans="1:68" x14ac:dyDescent="0.25">
      <c r="A24231" s="1"/>
      <c r="B24231" s="2"/>
      <c r="BJ24231" s="3"/>
      <c r="BL24231" s="3"/>
      <c r="BN24231" s="3"/>
      <c r="BP24231" s="3"/>
    </row>
    <row r="24232" spans="1:68" x14ac:dyDescent="0.25">
      <c r="A24232" s="1"/>
      <c r="B24232" s="2"/>
      <c r="BJ24232" s="3"/>
      <c r="BL24232" s="3"/>
      <c r="BN24232" s="3"/>
      <c r="BP24232" s="3"/>
    </row>
    <row r="24233" spans="1:68" x14ac:dyDescent="0.25">
      <c r="A24233" s="1"/>
      <c r="B24233" s="2"/>
      <c r="BJ24233" s="3"/>
      <c r="BL24233" s="3"/>
      <c r="BN24233" s="3"/>
      <c r="BP24233" s="3"/>
    </row>
    <row r="24234" spans="1:68" x14ac:dyDescent="0.25">
      <c r="A24234" s="1"/>
      <c r="B24234" s="2"/>
      <c r="BJ24234" s="3"/>
      <c r="BL24234" s="3"/>
      <c r="BN24234" s="3"/>
      <c r="BP24234" s="3"/>
    </row>
    <row r="24235" spans="1:68" x14ac:dyDescent="0.25">
      <c r="A24235" s="1"/>
      <c r="B24235" s="2"/>
      <c r="BJ24235" s="3"/>
      <c r="BL24235" s="3"/>
      <c r="BN24235" s="3"/>
      <c r="BP24235" s="3"/>
    </row>
    <row r="24236" spans="1:68" x14ac:dyDescent="0.25">
      <c r="A24236" s="1"/>
      <c r="B24236" s="2"/>
      <c r="BJ24236" s="3"/>
      <c r="BL24236" s="3"/>
      <c r="BN24236" s="3"/>
      <c r="BP24236" s="3"/>
    </row>
    <row r="24237" spans="1:68" x14ac:dyDescent="0.25">
      <c r="A24237" s="1"/>
      <c r="B24237" s="2"/>
      <c r="BJ24237" s="3"/>
      <c r="BL24237" s="3"/>
      <c r="BN24237" s="3"/>
      <c r="BP24237" s="3"/>
    </row>
    <row r="24238" spans="1:68" x14ac:dyDescent="0.25">
      <c r="A24238" s="1"/>
      <c r="B24238" s="2"/>
      <c r="BJ24238" s="3"/>
      <c r="BL24238" s="3"/>
      <c r="BN24238" s="3"/>
      <c r="BP24238" s="3"/>
    </row>
    <row r="24239" spans="1:68" x14ac:dyDescent="0.25">
      <c r="A24239" s="1"/>
      <c r="B24239" s="2"/>
      <c r="BJ24239" s="3"/>
      <c r="BL24239" s="3"/>
      <c r="BN24239" s="3"/>
      <c r="BP24239" s="3"/>
    </row>
    <row r="24240" spans="1:68" x14ac:dyDescent="0.25">
      <c r="A24240" s="1"/>
      <c r="B24240" s="2"/>
      <c r="BJ24240" s="3"/>
      <c r="BL24240" s="3"/>
      <c r="BN24240" s="3"/>
      <c r="BP24240" s="3"/>
    </row>
    <row r="24241" spans="1:68" x14ac:dyDescent="0.25">
      <c r="A24241" s="1"/>
      <c r="B24241" s="2"/>
      <c r="BJ24241" s="3"/>
      <c r="BL24241" s="3"/>
      <c r="BN24241" s="3"/>
      <c r="BP24241" s="3"/>
    </row>
    <row r="24242" spans="1:68" x14ac:dyDescent="0.25">
      <c r="A24242" s="1"/>
      <c r="B24242" s="2"/>
      <c r="BJ24242" s="3"/>
      <c r="BL24242" s="3"/>
      <c r="BN24242" s="3"/>
      <c r="BP24242" s="3"/>
    </row>
    <row r="24243" spans="1:68" x14ac:dyDescent="0.25">
      <c r="A24243" s="1"/>
      <c r="B24243" s="2"/>
      <c r="BJ24243" s="3"/>
      <c r="BL24243" s="3"/>
      <c r="BN24243" s="3"/>
      <c r="BP24243" s="3"/>
    </row>
    <row r="24244" spans="1:68" x14ac:dyDescent="0.25">
      <c r="A24244" s="1"/>
      <c r="B24244" s="2"/>
      <c r="BJ24244" s="3"/>
      <c r="BL24244" s="3"/>
      <c r="BN24244" s="3"/>
      <c r="BP24244" s="3"/>
    </row>
    <row r="24245" spans="1:68" x14ac:dyDescent="0.25">
      <c r="A24245" s="1"/>
      <c r="B24245" s="2"/>
      <c r="BJ24245" s="3"/>
      <c r="BL24245" s="3"/>
      <c r="BN24245" s="3"/>
      <c r="BP24245" s="3"/>
    </row>
    <row r="24246" spans="1:68" x14ac:dyDescent="0.25">
      <c r="A24246" s="1"/>
      <c r="B24246" s="2"/>
      <c r="BJ24246" s="3"/>
      <c r="BL24246" s="3"/>
      <c r="BN24246" s="3"/>
      <c r="BP24246" s="3"/>
    </row>
    <row r="24247" spans="1:68" x14ac:dyDescent="0.25">
      <c r="A24247" s="1"/>
      <c r="B24247" s="2"/>
      <c r="BJ24247" s="3"/>
      <c r="BL24247" s="3"/>
      <c r="BN24247" s="3"/>
      <c r="BP24247" s="3"/>
    </row>
    <row r="24248" spans="1:68" x14ac:dyDescent="0.25">
      <c r="A24248" s="1"/>
      <c r="B24248" s="2"/>
      <c r="BJ24248" s="3"/>
      <c r="BL24248" s="3"/>
      <c r="BN24248" s="3"/>
      <c r="BP24248" s="3"/>
    </row>
    <row r="24249" spans="1:68" x14ac:dyDescent="0.25">
      <c r="A24249" s="1"/>
      <c r="B24249" s="2"/>
      <c r="BJ24249" s="3"/>
      <c r="BL24249" s="3"/>
      <c r="BN24249" s="3"/>
      <c r="BP24249" s="3"/>
    </row>
    <row r="24250" spans="1:68" x14ac:dyDescent="0.25">
      <c r="A24250" s="1"/>
      <c r="B24250" s="2"/>
      <c r="BJ24250" s="3"/>
      <c r="BL24250" s="3"/>
      <c r="BN24250" s="3"/>
      <c r="BP24250" s="3"/>
    </row>
    <row r="24251" spans="1:68" x14ac:dyDescent="0.25">
      <c r="A24251" s="1"/>
      <c r="B24251" s="2"/>
      <c r="BJ24251" s="3"/>
      <c r="BL24251" s="3"/>
      <c r="BN24251" s="3"/>
      <c r="BP24251" s="3"/>
    </row>
    <row r="24252" spans="1:68" x14ac:dyDescent="0.25">
      <c r="A24252" s="1"/>
      <c r="B24252" s="2"/>
      <c r="BJ24252" s="3"/>
      <c r="BL24252" s="3"/>
      <c r="BN24252" s="3"/>
      <c r="BP24252" s="3"/>
    </row>
    <row r="24253" spans="1:68" x14ac:dyDescent="0.25">
      <c r="A24253" s="1"/>
      <c r="B24253" s="2"/>
      <c r="BJ24253" s="3"/>
      <c r="BL24253" s="3"/>
      <c r="BN24253" s="3"/>
      <c r="BP24253" s="3"/>
    </row>
    <row r="24254" spans="1:68" x14ac:dyDescent="0.25">
      <c r="A24254" s="1"/>
      <c r="B24254" s="2"/>
      <c r="BJ24254" s="3"/>
      <c r="BL24254" s="3"/>
      <c r="BN24254" s="3"/>
      <c r="BP24254" s="3"/>
    </row>
    <row r="24255" spans="1:68" x14ac:dyDescent="0.25">
      <c r="A24255" s="1"/>
      <c r="B24255" s="2"/>
      <c r="BJ24255" s="3"/>
      <c r="BL24255" s="3"/>
      <c r="BN24255" s="3"/>
      <c r="BP24255" s="3"/>
    </row>
    <row r="24256" spans="1:68" x14ac:dyDescent="0.25">
      <c r="A24256" s="1"/>
      <c r="B24256" s="2"/>
      <c r="BJ24256" s="3"/>
      <c r="BL24256" s="3"/>
      <c r="BN24256" s="3"/>
      <c r="BP24256" s="3"/>
    </row>
    <row r="24257" spans="1:68" x14ac:dyDescent="0.25">
      <c r="A24257" s="1"/>
      <c r="B24257" s="2"/>
      <c r="BJ24257" s="3"/>
      <c r="BL24257" s="3"/>
      <c r="BN24257" s="3"/>
      <c r="BP24257" s="3"/>
    </row>
    <row r="24258" spans="1:68" x14ac:dyDescent="0.25">
      <c r="A24258" s="1"/>
      <c r="B24258" s="2"/>
      <c r="BJ24258" s="3"/>
      <c r="BL24258" s="3"/>
      <c r="BN24258" s="3"/>
      <c r="BP24258" s="3"/>
    </row>
    <row r="24259" spans="1:68" x14ac:dyDescent="0.25">
      <c r="A24259" s="1"/>
      <c r="B24259" s="2"/>
      <c r="BJ24259" s="3"/>
      <c r="BL24259" s="3"/>
      <c r="BN24259" s="3"/>
      <c r="BP24259" s="3"/>
    </row>
    <row r="24260" spans="1:68" x14ac:dyDescent="0.25">
      <c r="A24260" s="1"/>
      <c r="B24260" s="2"/>
      <c r="BJ24260" s="3"/>
      <c r="BL24260" s="3"/>
      <c r="BN24260" s="3"/>
      <c r="BP24260" s="3"/>
    </row>
    <row r="24261" spans="1:68" x14ac:dyDescent="0.25">
      <c r="A24261" s="1"/>
      <c r="B24261" s="2"/>
      <c r="BJ24261" s="3"/>
      <c r="BL24261" s="3"/>
      <c r="BN24261" s="3"/>
      <c r="BP24261" s="3"/>
    </row>
    <row r="24262" spans="1:68" x14ac:dyDescent="0.25">
      <c r="A24262" s="1"/>
      <c r="B24262" s="2"/>
      <c r="BJ24262" s="3"/>
      <c r="BL24262" s="3"/>
      <c r="BN24262" s="3"/>
      <c r="BP24262" s="3"/>
    </row>
    <row r="24263" spans="1:68" x14ac:dyDescent="0.25">
      <c r="A24263" s="1"/>
      <c r="B24263" s="2"/>
      <c r="BJ24263" s="3"/>
      <c r="BL24263" s="3"/>
      <c r="BN24263" s="3"/>
      <c r="BP24263" s="3"/>
    </row>
    <row r="24264" spans="1:68" x14ac:dyDescent="0.25">
      <c r="A24264" s="1"/>
      <c r="B24264" s="2"/>
      <c r="BJ24264" s="3"/>
      <c r="BL24264" s="3"/>
      <c r="BN24264" s="3"/>
      <c r="BP24264" s="3"/>
    </row>
    <row r="24265" spans="1:68" x14ac:dyDescent="0.25">
      <c r="A24265" s="1"/>
      <c r="B24265" s="2"/>
      <c r="BJ24265" s="3"/>
      <c r="BL24265" s="3"/>
      <c r="BN24265" s="3"/>
      <c r="BP24265" s="3"/>
    </row>
    <row r="24266" spans="1:68" x14ac:dyDescent="0.25">
      <c r="A24266" s="1"/>
      <c r="B24266" s="2"/>
      <c r="BJ24266" s="3"/>
      <c r="BL24266" s="3"/>
      <c r="BN24266" s="3"/>
      <c r="BP24266" s="3"/>
    </row>
    <row r="24267" spans="1:68" x14ac:dyDescent="0.25">
      <c r="A24267" s="1"/>
      <c r="B24267" s="2"/>
      <c r="BJ24267" s="3"/>
      <c r="BL24267" s="3"/>
      <c r="BN24267" s="3"/>
      <c r="BP24267" s="3"/>
    </row>
    <row r="24268" spans="1:68" x14ac:dyDescent="0.25">
      <c r="A24268" s="1"/>
      <c r="B24268" s="2"/>
      <c r="BJ24268" s="3"/>
      <c r="BL24268" s="3"/>
      <c r="BN24268" s="3"/>
      <c r="BP24268" s="3"/>
    </row>
    <row r="24269" spans="1:68" x14ac:dyDescent="0.25">
      <c r="A24269" s="1"/>
      <c r="B24269" s="2"/>
      <c r="BJ24269" s="3"/>
      <c r="BL24269" s="3"/>
      <c r="BN24269" s="3"/>
      <c r="BP24269" s="3"/>
    </row>
    <row r="24270" spans="1:68" x14ac:dyDescent="0.25">
      <c r="A24270" s="1"/>
      <c r="B24270" s="2"/>
      <c r="BJ24270" s="3"/>
      <c r="BL24270" s="3"/>
      <c r="BN24270" s="3"/>
      <c r="BP24270" s="3"/>
    </row>
    <row r="24271" spans="1:68" x14ac:dyDescent="0.25">
      <c r="A24271" s="1"/>
      <c r="B24271" s="2"/>
      <c r="BJ24271" s="3"/>
      <c r="BL24271" s="3"/>
      <c r="BN24271" s="3"/>
      <c r="BP24271" s="3"/>
    </row>
    <row r="24272" spans="1:68" x14ac:dyDescent="0.25">
      <c r="A24272" s="1"/>
      <c r="B24272" s="2"/>
      <c r="BJ24272" s="3"/>
      <c r="BL24272" s="3"/>
      <c r="BN24272" s="3"/>
      <c r="BP24272" s="3"/>
    </row>
    <row r="24273" spans="1:68" x14ac:dyDescent="0.25">
      <c r="A24273" s="1"/>
      <c r="B24273" s="2"/>
      <c r="BJ24273" s="3"/>
      <c r="BL24273" s="3"/>
      <c r="BN24273" s="3"/>
      <c r="BP24273" s="3"/>
    </row>
    <row r="24274" spans="1:68" x14ac:dyDescent="0.25">
      <c r="A24274" s="1"/>
      <c r="B24274" s="2"/>
      <c r="BJ24274" s="3"/>
      <c r="BL24274" s="3"/>
      <c r="BN24274" s="3"/>
      <c r="BP24274" s="3"/>
    </row>
    <row r="24275" spans="1:68" x14ac:dyDescent="0.25">
      <c r="A24275" s="1"/>
      <c r="B24275" s="2"/>
      <c r="BJ24275" s="3"/>
      <c r="BL24275" s="3"/>
      <c r="BN24275" s="3"/>
      <c r="BP24275" s="3"/>
    </row>
    <row r="24276" spans="1:68" x14ac:dyDescent="0.25">
      <c r="A24276" s="1"/>
      <c r="B24276" s="2"/>
      <c r="BJ24276" s="3"/>
      <c r="BL24276" s="3"/>
      <c r="BN24276" s="3"/>
      <c r="BP24276" s="3"/>
    </row>
    <row r="24277" spans="1:68" x14ac:dyDescent="0.25">
      <c r="A24277" s="1"/>
      <c r="B24277" s="2"/>
      <c r="BJ24277" s="3"/>
      <c r="BL24277" s="3"/>
      <c r="BN24277" s="3"/>
      <c r="BP24277" s="3"/>
    </row>
    <row r="24278" spans="1:68" x14ac:dyDescent="0.25">
      <c r="A24278" s="1"/>
      <c r="B24278" s="2"/>
      <c r="BJ24278" s="3"/>
      <c r="BL24278" s="3"/>
      <c r="BN24278" s="3"/>
      <c r="BP24278" s="3"/>
    </row>
    <row r="24279" spans="1:68" x14ac:dyDescent="0.25">
      <c r="A24279" s="1"/>
      <c r="B24279" s="2"/>
      <c r="BJ24279" s="3"/>
      <c r="BL24279" s="3"/>
      <c r="BN24279" s="3"/>
      <c r="BP24279" s="3"/>
    </row>
    <row r="24280" spans="1:68" x14ac:dyDescent="0.25">
      <c r="A24280" s="1"/>
      <c r="B24280" s="2"/>
      <c r="BJ24280" s="3"/>
      <c r="BL24280" s="3"/>
      <c r="BN24280" s="3"/>
      <c r="BP24280" s="3"/>
    </row>
    <row r="24281" spans="1:68" x14ac:dyDescent="0.25">
      <c r="A24281" s="1"/>
      <c r="B24281" s="2"/>
      <c r="BJ24281" s="3"/>
      <c r="BL24281" s="3"/>
      <c r="BN24281" s="3"/>
      <c r="BP24281" s="3"/>
    </row>
    <row r="24282" spans="1:68" x14ac:dyDescent="0.25">
      <c r="A24282" s="1"/>
      <c r="B24282" s="2"/>
      <c r="BJ24282" s="3"/>
      <c r="BL24282" s="3"/>
      <c r="BN24282" s="3"/>
      <c r="BP24282" s="3"/>
    </row>
    <row r="24283" spans="1:68" x14ac:dyDescent="0.25">
      <c r="A24283" s="1"/>
      <c r="B24283" s="2"/>
      <c r="BJ24283" s="3"/>
      <c r="BL24283" s="3"/>
      <c r="BN24283" s="3"/>
      <c r="BP24283" s="3"/>
    </row>
    <row r="24284" spans="1:68" x14ac:dyDescent="0.25">
      <c r="A24284" s="1"/>
      <c r="B24284" s="2"/>
      <c r="BJ24284" s="3"/>
      <c r="BL24284" s="3"/>
      <c r="BN24284" s="3"/>
      <c r="BP24284" s="3"/>
    </row>
    <row r="24285" spans="1:68" x14ac:dyDescent="0.25">
      <c r="A24285" s="1"/>
      <c r="B24285" s="2"/>
      <c r="BJ24285" s="3"/>
      <c r="BL24285" s="3"/>
      <c r="BN24285" s="3"/>
      <c r="BP24285" s="3"/>
    </row>
    <row r="24286" spans="1:68" x14ac:dyDescent="0.25">
      <c r="A24286" s="1"/>
      <c r="B24286" s="2"/>
      <c r="BJ24286" s="3"/>
      <c r="BL24286" s="3"/>
      <c r="BN24286" s="3"/>
      <c r="BP24286" s="3"/>
    </row>
    <row r="24287" spans="1:68" x14ac:dyDescent="0.25">
      <c r="A24287" s="1"/>
      <c r="B24287" s="2"/>
      <c r="BJ24287" s="3"/>
      <c r="BL24287" s="3"/>
      <c r="BN24287" s="3"/>
      <c r="BP24287" s="3"/>
    </row>
    <row r="24288" spans="1:68" x14ac:dyDescent="0.25">
      <c r="A24288" s="1"/>
      <c r="B24288" s="2"/>
      <c r="BJ24288" s="3"/>
      <c r="BL24288" s="3"/>
      <c r="BN24288" s="3"/>
      <c r="BP24288" s="3"/>
    </row>
    <row r="24289" spans="1:68" x14ac:dyDescent="0.25">
      <c r="A24289" s="1"/>
      <c r="B24289" s="2"/>
      <c r="BJ24289" s="3"/>
      <c r="BL24289" s="3"/>
      <c r="BN24289" s="3"/>
      <c r="BP24289" s="3"/>
    </row>
    <row r="24290" spans="1:68" x14ac:dyDescent="0.25">
      <c r="A24290" s="1"/>
      <c r="B24290" s="2"/>
      <c r="BJ24290" s="3"/>
      <c r="BL24290" s="3"/>
      <c r="BN24290" s="3"/>
      <c r="BP24290" s="3"/>
    </row>
    <row r="24291" spans="1:68" x14ac:dyDescent="0.25">
      <c r="A24291" s="1"/>
      <c r="B24291" s="2"/>
      <c r="BJ24291" s="3"/>
      <c r="BL24291" s="3"/>
      <c r="BN24291" s="3"/>
      <c r="BP24291" s="3"/>
    </row>
    <row r="24292" spans="1:68" x14ac:dyDescent="0.25">
      <c r="A24292" s="1"/>
      <c r="B24292" s="2"/>
      <c r="BJ24292" s="3"/>
      <c r="BL24292" s="3"/>
      <c r="BN24292" s="3"/>
      <c r="BP24292" s="3"/>
    </row>
    <row r="24293" spans="1:68" x14ac:dyDescent="0.25">
      <c r="A24293" s="1"/>
      <c r="B24293" s="2"/>
      <c r="BJ24293" s="3"/>
      <c r="BL24293" s="3"/>
      <c r="BN24293" s="3"/>
      <c r="BP24293" s="3"/>
    </row>
    <row r="24294" spans="1:68" x14ac:dyDescent="0.25">
      <c r="A24294" s="1"/>
      <c r="B24294" s="2"/>
      <c r="BJ24294" s="3"/>
      <c r="BL24294" s="3"/>
      <c r="BN24294" s="3"/>
      <c r="BP24294" s="3"/>
    </row>
    <row r="24295" spans="1:68" x14ac:dyDescent="0.25">
      <c r="A24295" s="1"/>
      <c r="B24295" s="2"/>
      <c r="BJ24295" s="3"/>
      <c r="BL24295" s="3"/>
      <c r="BN24295" s="3"/>
      <c r="BP24295" s="3"/>
    </row>
    <row r="24296" spans="1:68" x14ac:dyDescent="0.25">
      <c r="A24296" s="1"/>
      <c r="B24296" s="2"/>
      <c r="BJ24296" s="3"/>
      <c r="BL24296" s="3"/>
      <c r="BN24296" s="3"/>
      <c r="BP24296" s="3"/>
    </row>
    <row r="24297" spans="1:68" x14ac:dyDescent="0.25">
      <c r="A24297" s="1"/>
      <c r="B24297" s="2"/>
      <c r="BJ24297" s="3"/>
      <c r="BL24297" s="3"/>
      <c r="BN24297" s="3"/>
      <c r="BP24297" s="3"/>
    </row>
    <row r="24298" spans="1:68" x14ac:dyDescent="0.25">
      <c r="A24298" s="1"/>
      <c r="B24298" s="2"/>
      <c r="BJ24298" s="3"/>
      <c r="BL24298" s="3"/>
      <c r="BN24298" s="3"/>
      <c r="BP24298" s="3"/>
    </row>
    <row r="24299" spans="1:68" x14ac:dyDescent="0.25">
      <c r="A24299" s="1"/>
      <c r="B24299" s="2"/>
      <c r="BJ24299" s="3"/>
      <c r="BL24299" s="3"/>
      <c r="BN24299" s="3"/>
      <c r="BP24299" s="3"/>
    </row>
    <row r="24300" spans="1:68" x14ac:dyDescent="0.25">
      <c r="A24300" s="1"/>
      <c r="B24300" s="2"/>
      <c r="BJ24300" s="3"/>
      <c r="BL24300" s="3"/>
      <c r="BN24300" s="3"/>
      <c r="BP24300" s="3"/>
    </row>
    <row r="24301" spans="1:68" x14ac:dyDescent="0.25">
      <c r="A24301" s="1"/>
      <c r="B24301" s="2"/>
      <c r="BJ24301" s="3"/>
      <c r="BL24301" s="3"/>
      <c r="BN24301" s="3"/>
      <c r="BP24301" s="3"/>
    </row>
    <row r="24302" spans="1:68" x14ac:dyDescent="0.25">
      <c r="A24302" s="1"/>
      <c r="B24302" s="2"/>
      <c r="BJ24302" s="3"/>
      <c r="BL24302" s="3"/>
      <c r="BN24302" s="3"/>
      <c r="BP24302" s="3"/>
    </row>
    <row r="24303" spans="1:68" x14ac:dyDescent="0.25">
      <c r="A24303" s="1"/>
      <c r="B24303" s="2"/>
      <c r="BJ24303" s="3"/>
      <c r="BL24303" s="3"/>
      <c r="BN24303" s="3"/>
      <c r="BP24303" s="3"/>
    </row>
    <row r="24304" spans="1:68" x14ac:dyDescent="0.25">
      <c r="A24304" s="1"/>
      <c r="B24304" s="2"/>
      <c r="BJ24304" s="3"/>
      <c r="BL24304" s="3"/>
      <c r="BN24304" s="3"/>
      <c r="BP24304" s="3"/>
    </row>
    <row r="24305" spans="1:68" x14ac:dyDescent="0.25">
      <c r="A24305" s="1"/>
      <c r="B24305" s="2"/>
      <c r="BJ24305" s="3"/>
      <c r="BL24305" s="3"/>
      <c r="BN24305" s="3"/>
      <c r="BP24305" s="3"/>
    </row>
    <row r="24306" spans="1:68" x14ac:dyDescent="0.25">
      <c r="A24306" s="1"/>
      <c r="B24306" s="2"/>
      <c r="BJ24306" s="3"/>
      <c r="BL24306" s="3"/>
      <c r="BN24306" s="3"/>
      <c r="BP24306" s="3"/>
    </row>
    <row r="24307" spans="1:68" x14ac:dyDescent="0.25">
      <c r="A24307" s="1"/>
      <c r="B24307" s="2"/>
      <c r="BJ24307" s="3"/>
      <c r="BL24307" s="3"/>
      <c r="BN24307" s="3"/>
      <c r="BP24307" s="3"/>
    </row>
    <row r="24308" spans="1:68" x14ac:dyDescent="0.25">
      <c r="A24308" s="1"/>
      <c r="B24308" s="2"/>
      <c r="BJ24308" s="3"/>
      <c r="BL24308" s="3"/>
      <c r="BN24308" s="3"/>
      <c r="BP24308" s="3"/>
    </row>
    <row r="24309" spans="1:68" x14ac:dyDescent="0.25">
      <c r="A24309" s="1"/>
      <c r="B24309" s="2"/>
      <c r="BJ24309" s="3"/>
      <c r="BL24309" s="3"/>
      <c r="BN24309" s="3"/>
      <c r="BP24309" s="3"/>
    </row>
    <row r="24310" spans="1:68" x14ac:dyDescent="0.25">
      <c r="A24310" s="1"/>
      <c r="B24310" s="2"/>
      <c r="BJ24310" s="3"/>
      <c r="BL24310" s="3"/>
      <c r="BN24310" s="3"/>
      <c r="BP24310" s="3"/>
    </row>
    <row r="24311" spans="1:68" x14ac:dyDescent="0.25">
      <c r="A24311" s="1"/>
      <c r="B24311" s="2"/>
      <c r="BJ24311" s="3"/>
      <c r="BL24311" s="3"/>
      <c r="BN24311" s="3"/>
      <c r="BP24311" s="3"/>
    </row>
    <row r="24312" spans="1:68" x14ac:dyDescent="0.25">
      <c r="A24312" s="1"/>
      <c r="B24312" s="2"/>
      <c r="BJ24312" s="3"/>
      <c r="BL24312" s="3"/>
      <c r="BN24312" s="3"/>
      <c r="BP24312" s="3"/>
    </row>
    <row r="24313" spans="1:68" x14ac:dyDescent="0.25">
      <c r="A24313" s="1"/>
      <c r="B24313" s="2"/>
      <c r="BJ24313" s="3"/>
      <c r="BL24313" s="3"/>
      <c r="BN24313" s="3"/>
      <c r="BP24313" s="3"/>
    </row>
    <row r="24314" spans="1:68" x14ac:dyDescent="0.25">
      <c r="A24314" s="1"/>
      <c r="B24314" s="2"/>
      <c r="BJ24314" s="3"/>
      <c r="BL24314" s="3"/>
      <c r="BN24314" s="3"/>
      <c r="BP24314" s="3"/>
    </row>
    <row r="24315" spans="1:68" x14ac:dyDescent="0.25">
      <c r="A24315" s="1"/>
      <c r="B24315" s="2"/>
      <c r="BJ24315" s="3"/>
      <c r="BL24315" s="3"/>
      <c r="BN24315" s="3"/>
      <c r="BP24315" s="3"/>
    </row>
    <row r="24316" spans="1:68" x14ac:dyDescent="0.25">
      <c r="A24316" s="1"/>
      <c r="B24316" s="2"/>
      <c r="BJ24316" s="3"/>
      <c r="BL24316" s="3"/>
      <c r="BN24316" s="3"/>
      <c r="BP24316" s="3"/>
    </row>
    <row r="24317" spans="1:68" x14ac:dyDescent="0.25">
      <c r="A24317" s="1"/>
      <c r="B24317" s="2"/>
      <c r="BJ24317" s="3"/>
      <c r="BL24317" s="3"/>
      <c r="BN24317" s="3"/>
      <c r="BP24317" s="3"/>
    </row>
    <row r="24318" spans="1:68" x14ac:dyDescent="0.25">
      <c r="A24318" s="1"/>
      <c r="B24318" s="2"/>
      <c r="BJ24318" s="3"/>
      <c r="BL24318" s="3"/>
      <c r="BN24318" s="3"/>
      <c r="BP24318" s="3"/>
    </row>
    <row r="24319" spans="1:68" x14ac:dyDescent="0.25">
      <c r="A24319" s="1"/>
      <c r="B24319" s="2"/>
      <c r="BJ24319" s="3"/>
      <c r="BL24319" s="3"/>
      <c r="BN24319" s="3"/>
      <c r="BP24319" s="3"/>
    </row>
    <row r="24320" spans="1:68" x14ac:dyDescent="0.25">
      <c r="A24320" s="1"/>
      <c r="B24320" s="2"/>
      <c r="BJ24320" s="3"/>
      <c r="BL24320" s="3"/>
      <c r="BN24320" s="3"/>
      <c r="BP24320" s="3"/>
    </row>
    <row r="24321" spans="1:68" x14ac:dyDescent="0.25">
      <c r="A24321" s="1"/>
      <c r="B24321" s="2"/>
      <c r="BJ24321" s="3"/>
      <c r="BL24321" s="3"/>
      <c r="BN24321" s="3"/>
      <c r="BP24321" s="3"/>
    </row>
    <row r="24322" spans="1:68" x14ac:dyDescent="0.25">
      <c r="A24322" s="1"/>
      <c r="B24322" s="2"/>
      <c r="BJ24322" s="3"/>
      <c r="BL24322" s="3"/>
      <c r="BN24322" s="3"/>
      <c r="BP24322" s="3"/>
    </row>
    <row r="24323" spans="1:68" x14ac:dyDescent="0.25">
      <c r="A24323" s="1"/>
      <c r="B24323" s="2"/>
      <c r="BJ24323" s="3"/>
      <c r="BL24323" s="3"/>
      <c r="BN24323" s="3"/>
      <c r="BP24323" s="3"/>
    </row>
    <row r="24324" spans="1:68" x14ac:dyDescent="0.25">
      <c r="A24324" s="1"/>
      <c r="B24324" s="2"/>
      <c r="BJ24324" s="3"/>
      <c r="BL24324" s="3"/>
      <c r="BN24324" s="3"/>
      <c r="BP24324" s="3"/>
    </row>
    <row r="24325" spans="1:68" x14ac:dyDescent="0.25">
      <c r="A24325" s="1"/>
      <c r="B24325" s="2"/>
      <c r="BJ24325" s="3"/>
      <c r="BL24325" s="3"/>
      <c r="BN24325" s="3"/>
      <c r="BP24325" s="3"/>
    </row>
    <row r="24326" spans="1:68" x14ac:dyDescent="0.25">
      <c r="A24326" s="1"/>
      <c r="B24326" s="2"/>
      <c r="BJ24326" s="3"/>
      <c r="BL24326" s="3"/>
      <c r="BN24326" s="3"/>
      <c r="BP24326" s="3"/>
    </row>
    <row r="24327" spans="1:68" x14ac:dyDescent="0.25">
      <c r="A24327" s="1"/>
      <c r="B24327" s="2"/>
      <c r="BJ24327" s="3"/>
      <c r="BL24327" s="3"/>
      <c r="BN24327" s="3"/>
      <c r="BP24327" s="3"/>
    </row>
    <row r="24328" spans="1:68" x14ac:dyDescent="0.25">
      <c r="A24328" s="1"/>
      <c r="B24328" s="2"/>
      <c r="BJ24328" s="3"/>
      <c r="BL24328" s="3"/>
      <c r="BN24328" s="3"/>
      <c r="BP24328" s="3"/>
    </row>
    <row r="24329" spans="1:68" x14ac:dyDescent="0.25">
      <c r="A24329" s="1"/>
      <c r="B24329" s="2"/>
      <c r="BJ24329" s="3"/>
      <c r="BL24329" s="3"/>
      <c r="BN24329" s="3"/>
      <c r="BP24329" s="3"/>
    </row>
    <row r="24330" spans="1:68" x14ac:dyDescent="0.25">
      <c r="A24330" s="1"/>
      <c r="B24330" s="2"/>
      <c r="BJ24330" s="3"/>
      <c r="BL24330" s="3"/>
      <c r="BN24330" s="3"/>
      <c r="BP24330" s="3"/>
    </row>
    <row r="24331" spans="1:68" x14ac:dyDescent="0.25">
      <c r="A24331" s="1"/>
      <c r="B24331" s="2"/>
      <c r="BJ24331" s="3"/>
      <c r="BL24331" s="3"/>
      <c r="BN24331" s="3"/>
      <c r="BP24331" s="3"/>
    </row>
    <row r="24332" spans="1:68" x14ac:dyDescent="0.25">
      <c r="A24332" s="1"/>
      <c r="B24332" s="2"/>
      <c r="BJ24332" s="3"/>
      <c r="BL24332" s="3"/>
      <c r="BN24332" s="3"/>
      <c r="BP24332" s="3"/>
    </row>
    <row r="24333" spans="1:68" x14ac:dyDescent="0.25">
      <c r="A24333" s="1"/>
      <c r="B24333" s="2"/>
      <c r="BJ24333" s="3"/>
      <c r="BL24333" s="3"/>
      <c r="BN24333" s="3"/>
      <c r="BP24333" s="3"/>
    </row>
    <row r="24334" spans="1:68" x14ac:dyDescent="0.25">
      <c r="A24334" s="1"/>
      <c r="B24334" s="2"/>
      <c r="BJ24334" s="3"/>
      <c r="BL24334" s="3"/>
      <c r="BN24334" s="3"/>
      <c r="BP24334" s="3"/>
    </row>
    <row r="24335" spans="1:68" x14ac:dyDescent="0.25">
      <c r="A24335" s="1"/>
      <c r="B24335" s="2"/>
      <c r="BJ24335" s="3"/>
      <c r="BL24335" s="3"/>
      <c r="BN24335" s="3"/>
      <c r="BP24335" s="3"/>
    </row>
    <row r="24336" spans="1:68" x14ac:dyDescent="0.25">
      <c r="A24336" s="1"/>
      <c r="B24336" s="2"/>
      <c r="BJ24336" s="3"/>
      <c r="BL24336" s="3"/>
      <c r="BN24336" s="3"/>
      <c r="BP24336" s="3"/>
    </row>
    <row r="24337" spans="1:68" x14ac:dyDescent="0.25">
      <c r="A24337" s="1"/>
      <c r="B24337" s="2"/>
      <c r="BJ24337" s="3"/>
      <c r="BL24337" s="3"/>
      <c r="BN24337" s="3"/>
      <c r="BP24337" s="3"/>
    </row>
    <row r="24338" spans="1:68" x14ac:dyDescent="0.25">
      <c r="A24338" s="1"/>
      <c r="B24338" s="2"/>
      <c r="BJ24338" s="3"/>
      <c r="BL24338" s="3"/>
      <c r="BN24338" s="3"/>
      <c r="BP24338" s="3"/>
    </row>
    <row r="24339" spans="1:68" x14ac:dyDescent="0.25">
      <c r="A24339" s="1"/>
      <c r="B24339" s="2"/>
      <c r="BJ24339" s="3"/>
      <c r="BL24339" s="3"/>
      <c r="BN24339" s="3"/>
      <c r="BP24339" s="3"/>
    </row>
    <row r="24340" spans="1:68" x14ac:dyDescent="0.25">
      <c r="A24340" s="1"/>
      <c r="B24340" s="2"/>
      <c r="BJ24340" s="3"/>
      <c r="BL24340" s="3"/>
      <c r="BN24340" s="3"/>
      <c r="BP24340" s="3"/>
    </row>
    <row r="24341" spans="1:68" x14ac:dyDescent="0.25">
      <c r="A24341" s="1"/>
      <c r="B24341" s="2"/>
      <c r="BJ24341" s="3"/>
      <c r="BL24341" s="3"/>
      <c r="BN24341" s="3"/>
      <c r="BP24341" s="3"/>
    </row>
    <row r="24342" spans="1:68" x14ac:dyDescent="0.25">
      <c r="A24342" s="1"/>
      <c r="B24342" s="2"/>
      <c r="BJ24342" s="3"/>
      <c r="BL24342" s="3"/>
      <c r="BN24342" s="3"/>
      <c r="BP24342" s="3"/>
    </row>
    <row r="24343" spans="1:68" x14ac:dyDescent="0.25">
      <c r="A24343" s="1"/>
      <c r="B24343" s="2"/>
      <c r="BJ24343" s="3"/>
      <c r="BL24343" s="3"/>
      <c r="BN24343" s="3"/>
      <c r="BP24343" s="3"/>
    </row>
    <row r="24344" spans="1:68" x14ac:dyDescent="0.25">
      <c r="A24344" s="1"/>
      <c r="B24344" s="2"/>
      <c r="BJ24344" s="3"/>
      <c r="BL24344" s="3"/>
      <c r="BN24344" s="3"/>
      <c r="BP24344" s="3"/>
    </row>
    <row r="24345" spans="1:68" x14ac:dyDescent="0.25">
      <c r="A24345" s="1"/>
      <c r="B24345" s="2"/>
      <c r="BJ24345" s="3"/>
      <c r="BL24345" s="3"/>
      <c r="BN24345" s="3"/>
      <c r="BP24345" s="3"/>
    </row>
    <row r="24346" spans="1:68" x14ac:dyDescent="0.25">
      <c r="A24346" s="1"/>
      <c r="B24346" s="2"/>
      <c r="BJ24346" s="3"/>
      <c r="BL24346" s="3"/>
      <c r="BN24346" s="3"/>
      <c r="BP24346" s="3"/>
    </row>
    <row r="24347" spans="1:68" x14ac:dyDescent="0.25">
      <c r="A24347" s="1"/>
      <c r="B24347" s="2"/>
      <c r="BJ24347" s="3"/>
      <c r="BL24347" s="3"/>
      <c r="BN24347" s="3"/>
      <c r="BP24347" s="3"/>
    </row>
    <row r="24348" spans="1:68" x14ac:dyDescent="0.25">
      <c r="A24348" s="1"/>
      <c r="B24348" s="2"/>
      <c r="BJ24348" s="3"/>
      <c r="BL24348" s="3"/>
      <c r="BN24348" s="3"/>
      <c r="BP24348" s="3"/>
    </row>
    <row r="24349" spans="1:68" x14ac:dyDescent="0.25">
      <c r="A24349" s="1"/>
      <c r="B24349" s="2"/>
      <c r="BJ24349" s="3"/>
      <c r="BL24349" s="3"/>
      <c r="BN24349" s="3"/>
      <c r="BP24349" s="3"/>
    </row>
    <row r="24350" spans="1:68" x14ac:dyDescent="0.25">
      <c r="A24350" s="1"/>
      <c r="B24350" s="2"/>
      <c r="BJ24350" s="3"/>
      <c r="BL24350" s="3"/>
      <c r="BN24350" s="3"/>
      <c r="BP24350" s="3"/>
    </row>
    <row r="24351" spans="1:68" x14ac:dyDescent="0.25">
      <c r="A24351" s="1"/>
      <c r="B24351" s="2"/>
      <c r="BJ24351" s="3"/>
      <c r="BL24351" s="3"/>
      <c r="BN24351" s="3"/>
      <c r="BP24351" s="3"/>
    </row>
    <row r="24352" spans="1:68" x14ac:dyDescent="0.25">
      <c r="A24352" s="1"/>
      <c r="B24352" s="2"/>
      <c r="BJ24352" s="3"/>
      <c r="BL24352" s="3"/>
      <c r="BN24352" s="3"/>
      <c r="BP24352" s="3"/>
    </row>
    <row r="24353" spans="1:68" x14ac:dyDescent="0.25">
      <c r="A24353" s="1"/>
      <c r="B24353" s="2"/>
      <c r="BJ24353" s="3"/>
      <c r="BL24353" s="3"/>
      <c r="BN24353" s="3"/>
      <c r="BP24353" s="3"/>
    </row>
    <row r="24354" spans="1:68" x14ac:dyDescent="0.25">
      <c r="A24354" s="1"/>
      <c r="B24354" s="2"/>
      <c r="BJ24354" s="3"/>
      <c r="BL24354" s="3"/>
      <c r="BN24354" s="3"/>
      <c r="BP24354" s="3"/>
    </row>
    <row r="24355" spans="1:68" x14ac:dyDescent="0.25">
      <c r="A24355" s="1"/>
      <c r="B24355" s="2"/>
      <c r="BJ24355" s="3"/>
      <c r="BL24355" s="3"/>
      <c r="BN24355" s="3"/>
      <c r="BP24355" s="3"/>
    </row>
    <row r="24356" spans="1:68" x14ac:dyDescent="0.25">
      <c r="A24356" s="1"/>
      <c r="B24356" s="2"/>
      <c r="BJ24356" s="3"/>
      <c r="BL24356" s="3"/>
      <c r="BN24356" s="3"/>
      <c r="BP24356" s="3"/>
    </row>
    <row r="24357" spans="1:68" x14ac:dyDescent="0.25">
      <c r="A24357" s="1"/>
      <c r="B24357" s="2"/>
      <c r="BJ24357" s="3"/>
      <c r="BL24357" s="3"/>
      <c r="BN24357" s="3"/>
      <c r="BP24357" s="3"/>
    </row>
    <row r="24358" spans="1:68" x14ac:dyDescent="0.25">
      <c r="A24358" s="1"/>
      <c r="B24358" s="2"/>
      <c r="BJ24358" s="3"/>
      <c r="BL24358" s="3"/>
      <c r="BN24358" s="3"/>
      <c r="BP24358" s="3"/>
    </row>
    <row r="24359" spans="1:68" x14ac:dyDescent="0.25">
      <c r="A24359" s="1"/>
      <c r="B24359" s="2"/>
      <c r="BJ24359" s="3"/>
      <c r="BL24359" s="3"/>
      <c r="BN24359" s="3"/>
      <c r="BP24359" s="3"/>
    </row>
    <row r="24360" spans="1:68" x14ac:dyDescent="0.25">
      <c r="A24360" s="1"/>
      <c r="B24360" s="2"/>
      <c r="BJ24360" s="3"/>
      <c r="BL24360" s="3"/>
      <c r="BN24360" s="3"/>
      <c r="BP24360" s="3"/>
    </row>
    <row r="24361" spans="1:68" x14ac:dyDescent="0.25">
      <c r="A24361" s="1"/>
      <c r="B24361" s="2"/>
      <c r="BJ24361" s="3"/>
      <c r="BL24361" s="3"/>
      <c r="BN24361" s="3"/>
      <c r="BP24361" s="3"/>
    </row>
    <row r="24362" spans="1:68" x14ac:dyDescent="0.25">
      <c r="A24362" s="1"/>
      <c r="B24362" s="2"/>
      <c r="BJ24362" s="3"/>
      <c r="BL24362" s="3"/>
      <c r="BN24362" s="3"/>
      <c r="BP24362" s="3"/>
    </row>
    <row r="24363" spans="1:68" x14ac:dyDescent="0.25">
      <c r="A24363" s="1"/>
      <c r="B24363" s="2"/>
      <c r="BJ24363" s="3"/>
      <c r="BL24363" s="3"/>
      <c r="BN24363" s="3"/>
      <c r="BP24363" s="3"/>
    </row>
    <row r="24364" spans="1:68" x14ac:dyDescent="0.25">
      <c r="A24364" s="1"/>
      <c r="B24364" s="2"/>
      <c r="BJ24364" s="3"/>
      <c r="BL24364" s="3"/>
      <c r="BN24364" s="3"/>
      <c r="BP24364" s="3"/>
    </row>
    <row r="24365" spans="1:68" x14ac:dyDescent="0.25">
      <c r="A24365" s="1"/>
      <c r="B24365" s="2"/>
      <c r="BJ24365" s="3"/>
      <c r="BL24365" s="3"/>
      <c r="BN24365" s="3"/>
      <c r="BP24365" s="3"/>
    </row>
    <row r="24366" spans="1:68" x14ac:dyDescent="0.25">
      <c r="A24366" s="1"/>
      <c r="B24366" s="2"/>
      <c r="BJ24366" s="3"/>
      <c r="BL24366" s="3"/>
      <c r="BN24366" s="3"/>
      <c r="BP24366" s="3"/>
    </row>
    <row r="24367" spans="1:68" x14ac:dyDescent="0.25">
      <c r="A24367" s="1"/>
      <c r="B24367" s="2"/>
      <c r="BJ24367" s="3"/>
      <c r="BL24367" s="3"/>
      <c r="BN24367" s="3"/>
      <c r="BP24367" s="3"/>
    </row>
    <row r="24368" spans="1:68" x14ac:dyDescent="0.25">
      <c r="A24368" s="1"/>
      <c r="B24368" s="2"/>
      <c r="BJ24368" s="3"/>
      <c r="BL24368" s="3"/>
      <c r="BN24368" s="3"/>
      <c r="BP24368" s="3"/>
    </row>
    <row r="24369" spans="1:68" x14ac:dyDescent="0.25">
      <c r="A24369" s="1"/>
      <c r="B24369" s="2"/>
      <c r="BJ24369" s="3"/>
      <c r="BL24369" s="3"/>
      <c r="BN24369" s="3"/>
      <c r="BP24369" s="3"/>
    </row>
    <row r="24370" spans="1:68" x14ac:dyDescent="0.25">
      <c r="A24370" s="1"/>
      <c r="B24370" s="2"/>
      <c r="BJ24370" s="3"/>
      <c r="BL24370" s="3"/>
      <c r="BN24370" s="3"/>
      <c r="BP24370" s="3"/>
    </row>
    <row r="24371" spans="1:68" x14ac:dyDescent="0.25">
      <c r="A24371" s="1"/>
      <c r="B24371" s="2"/>
      <c r="BJ24371" s="3"/>
      <c r="BL24371" s="3"/>
      <c r="BN24371" s="3"/>
      <c r="BP24371" s="3"/>
    </row>
    <row r="24372" spans="1:68" x14ac:dyDescent="0.25">
      <c r="A24372" s="1"/>
      <c r="B24372" s="2"/>
      <c r="BJ24372" s="3"/>
      <c r="BL24372" s="3"/>
      <c r="BN24372" s="3"/>
      <c r="BP24372" s="3"/>
    </row>
    <row r="24373" spans="1:68" x14ac:dyDescent="0.25">
      <c r="A24373" s="1"/>
      <c r="B24373" s="2"/>
      <c r="BJ24373" s="3"/>
      <c r="BL24373" s="3"/>
      <c r="BN24373" s="3"/>
      <c r="BP24373" s="3"/>
    </row>
    <row r="24374" spans="1:68" x14ac:dyDescent="0.25">
      <c r="A24374" s="1"/>
      <c r="B24374" s="2"/>
      <c r="BJ24374" s="3"/>
      <c r="BL24374" s="3"/>
      <c r="BN24374" s="3"/>
      <c r="BP24374" s="3"/>
    </row>
    <row r="24375" spans="1:68" x14ac:dyDescent="0.25">
      <c r="A24375" s="1"/>
      <c r="B24375" s="2"/>
      <c r="BJ24375" s="3"/>
      <c r="BL24375" s="3"/>
      <c r="BN24375" s="3"/>
      <c r="BP24375" s="3"/>
    </row>
    <row r="24376" spans="1:68" x14ac:dyDescent="0.25">
      <c r="A24376" s="1"/>
      <c r="B24376" s="2"/>
      <c r="BJ24376" s="3"/>
      <c r="BL24376" s="3"/>
      <c r="BN24376" s="3"/>
      <c r="BP24376" s="3"/>
    </row>
    <row r="24377" spans="1:68" x14ac:dyDescent="0.25">
      <c r="A24377" s="1"/>
      <c r="B24377" s="2"/>
      <c r="BJ24377" s="3"/>
      <c r="BL24377" s="3"/>
      <c r="BN24377" s="3"/>
      <c r="BP24377" s="3"/>
    </row>
    <row r="24378" spans="1:68" x14ac:dyDescent="0.25">
      <c r="A24378" s="1"/>
      <c r="B24378" s="2"/>
      <c r="BJ24378" s="3"/>
      <c r="BL24378" s="3"/>
      <c r="BN24378" s="3"/>
      <c r="BP24378" s="3"/>
    </row>
    <row r="24379" spans="1:68" x14ac:dyDescent="0.25">
      <c r="A24379" s="1"/>
      <c r="B24379" s="2"/>
      <c r="BJ24379" s="3"/>
      <c r="BL24379" s="3"/>
      <c r="BN24379" s="3"/>
      <c r="BP24379" s="3"/>
    </row>
    <row r="24380" spans="1:68" x14ac:dyDescent="0.25">
      <c r="A24380" s="1"/>
      <c r="B24380" s="2"/>
      <c r="BJ24380" s="3"/>
      <c r="BL24380" s="3"/>
      <c r="BN24380" s="3"/>
      <c r="BP24380" s="3"/>
    </row>
    <row r="24381" spans="1:68" x14ac:dyDescent="0.25">
      <c r="A24381" s="1"/>
      <c r="B24381" s="2"/>
      <c r="BJ24381" s="3"/>
      <c r="BL24381" s="3"/>
      <c r="BN24381" s="3"/>
      <c r="BP24381" s="3"/>
    </row>
    <row r="24382" spans="1:68" x14ac:dyDescent="0.25">
      <c r="A24382" s="1"/>
      <c r="B24382" s="2"/>
      <c r="BJ24382" s="3"/>
      <c r="BL24382" s="3"/>
      <c r="BN24382" s="3"/>
      <c r="BP24382" s="3"/>
    </row>
    <row r="24383" spans="1:68" x14ac:dyDescent="0.25">
      <c r="A24383" s="1"/>
      <c r="B24383" s="2"/>
      <c r="BJ24383" s="3"/>
      <c r="BL24383" s="3"/>
      <c r="BN24383" s="3"/>
      <c r="BP24383" s="3"/>
    </row>
    <row r="24384" spans="1:68" x14ac:dyDescent="0.25">
      <c r="A24384" s="1"/>
      <c r="B24384" s="2"/>
      <c r="BJ24384" s="3"/>
      <c r="BL24384" s="3"/>
      <c r="BN24384" s="3"/>
      <c r="BP24384" s="3"/>
    </row>
    <row r="24385" spans="1:68" x14ac:dyDescent="0.25">
      <c r="A24385" s="1"/>
      <c r="B24385" s="2"/>
      <c r="BJ24385" s="3"/>
      <c r="BL24385" s="3"/>
      <c r="BN24385" s="3"/>
      <c r="BP24385" s="3"/>
    </row>
    <row r="24386" spans="1:68" x14ac:dyDescent="0.25">
      <c r="A24386" s="1"/>
      <c r="B24386" s="2"/>
      <c r="BJ24386" s="3"/>
      <c r="BL24386" s="3"/>
      <c r="BN24386" s="3"/>
      <c r="BP24386" s="3"/>
    </row>
    <row r="24387" spans="1:68" x14ac:dyDescent="0.25">
      <c r="A24387" s="1"/>
      <c r="B24387" s="2"/>
      <c r="BJ24387" s="3"/>
      <c r="BL24387" s="3"/>
      <c r="BN24387" s="3"/>
      <c r="BP24387" s="3"/>
    </row>
    <row r="24388" spans="1:68" x14ac:dyDescent="0.25">
      <c r="A24388" s="1"/>
      <c r="B24388" s="2"/>
      <c r="BJ24388" s="3"/>
      <c r="BL24388" s="3"/>
      <c r="BN24388" s="3"/>
      <c r="BP24388" s="3"/>
    </row>
    <row r="24389" spans="1:68" x14ac:dyDescent="0.25">
      <c r="A24389" s="1"/>
      <c r="B24389" s="2"/>
      <c r="BJ24389" s="3"/>
      <c r="BL24389" s="3"/>
      <c r="BN24389" s="3"/>
      <c r="BP24389" s="3"/>
    </row>
    <row r="24390" spans="1:68" x14ac:dyDescent="0.25">
      <c r="A24390" s="1"/>
      <c r="B24390" s="2"/>
      <c r="BJ24390" s="3"/>
      <c r="BL24390" s="3"/>
      <c r="BN24390" s="3"/>
      <c r="BP24390" s="3"/>
    </row>
    <row r="24391" spans="1:68" x14ac:dyDescent="0.25">
      <c r="A24391" s="1"/>
      <c r="B24391" s="2"/>
      <c r="BJ24391" s="3"/>
      <c r="BL24391" s="3"/>
      <c r="BN24391" s="3"/>
      <c r="BP24391" s="3"/>
    </row>
    <row r="24392" spans="1:68" x14ac:dyDescent="0.25">
      <c r="A24392" s="1"/>
      <c r="B24392" s="2"/>
      <c r="BJ24392" s="3"/>
      <c r="BL24392" s="3"/>
      <c r="BN24392" s="3"/>
      <c r="BP24392" s="3"/>
    </row>
    <row r="24393" spans="1:68" x14ac:dyDescent="0.25">
      <c r="A24393" s="1"/>
      <c r="B24393" s="2"/>
      <c r="BJ24393" s="3"/>
      <c r="BL24393" s="3"/>
      <c r="BN24393" s="3"/>
      <c r="BP24393" s="3"/>
    </row>
    <row r="24394" spans="1:68" x14ac:dyDescent="0.25">
      <c r="A24394" s="1"/>
      <c r="B24394" s="2"/>
      <c r="BJ24394" s="3"/>
      <c r="BL24394" s="3"/>
      <c r="BN24394" s="3"/>
      <c r="BP24394" s="3"/>
    </row>
    <row r="24395" spans="1:68" x14ac:dyDescent="0.25">
      <c r="A24395" s="1"/>
      <c r="B24395" s="2"/>
      <c r="BJ24395" s="3"/>
      <c r="BL24395" s="3"/>
      <c r="BN24395" s="3"/>
      <c r="BP24395" s="3"/>
    </row>
    <row r="24396" spans="1:68" x14ac:dyDescent="0.25">
      <c r="A24396" s="1"/>
      <c r="B24396" s="2"/>
      <c r="BJ24396" s="3"/>
      <c r="BL24396" s="3"/>
      <c r="BN24396" s="3"/>
      <c r="BP24396" s="3"/>
    </row>
    <row r="24397" spans="1:68" x14ac:dyDescent="0.25">
      <c r="A24397" s="1"/>
      <c r="B24397" s="2"/>
      <c r="BJ24397" s="3"/>
      <c r="BL24397" s="3"/>
      <c r="BN24397" s="3"/>
      <c r="BP24397" s="3"/>
    </row>
    <row r="24398" spans="1:68" x14ac:dyDescent="0.25">
      <c r="A24398" s="1"/>
      <c r="B24398" s="2"/>
      <c r="BJ24398" s="3"/>
      <c r="BL24398" s="3"/>
      <c r="BN24398" s="3"/>
      <c r="BP24398" s="3"/>
    </row>
    <row r="24399" spans="1:68" x14ac:dyDescent="0.25">
      <c r="A24399" s="1"/>
      <c r="B24399" s="2"/>
      <c r="BJ24399" s="3"/>
      <c r="BL24399" s="3"/>
      <c r="BN24399" s="3"/>
      <c r="BP24399" s="3"/>
    </row>
    <row r="24400" spans="1:68" x14ac:dyDescent="0.25">
      <c r="A24400" s="1"/>
      <c r="B24400" s="2"/>
      <c r="BJ24400" s="3"/>
      <c r="BL24400" s="3"/>
      <c r="BN24400" s="3"/>
      <c r="BP24400" s="3"/>
    </row>
    <row r="24401" spans="1:68" x14ac:dyDescent="0.25">
      <c r="A24401" s="1"/>
      <c r="B24401" s="2"/>
      <c r="BJ24401" s="3"/>
      <c r="BL24401" s="3"/>
      <c r="BN24401" s="3"/>
      <c r="BP24401" s="3"/>
    </row>
    <row r="24402" spans="1:68" x14ac:dyDescent="0.25">
      <c r="A24402" s="1"/>
      <c r="B24402" s="2"/>
      <c r="BJ24402" s="3"/>
      <c r="BL24402" s="3"/>
      <c r="BN24402" s="3"/>
      <c r="BP24402" s="3"/>
    </row>
    <row r="24403" spans="1:68" x14ac:dyDescent="0.25">
      <c r="A24403" s="1"/>
      <c r="B24403" s="2"/>
      <c r="BJ24403" s="3"/>
      <c r="BL24403" s="3"/>
      <c r="BN24403" s="3"/>
      <c r="BP24403" s="3"/>
    </row>
    <row r="24404" spans="1:68" x14ac:dyDescent="0.25">
      <c r="A24404" s="1"/>
      <c r="B24404" s="2"/>
      <c r="BJ24404" s="3"/>
      <c r="BL24404" s="3"/>
      <c r="BN24404" s="3"/>
      <c r="BP24404" s="3"/>
    </row>
    <row r="24405" spans="1:68" x14ac:dyDescent="0.25">
      <c r="A24405" s="1"/>
      <c r="B24405" s="2"/>
      <c r="BJ24405" s="3"/>
      <c r="BL24405" s="3"/>
      <c r="BN24405" s="3"/>
      <c r="BP24405" s="3"/>
    </row>
    <row r="24406" spans="1:68" x14ac:dyDescent="0.25">
      <c r="A24406" s="1"/>
      <c r="B24406" s="2"/>
      <c r="BJ24406" s="3"/>
      <c r="BL24406" s="3"/>
      <c r="BN24406" s="3"/>
      <c r="BP24406" s="3"/>
    </row>
    <row r="24407" spans="1:68" x14ac:dyDescent="0.25">
      <c r="A24407" s="1"/>
      <c r="B24407" s="2"/>
      <c r="BJ24407" s="3"/>
      <c r="BL24407" s="3"/>
      <c r="BN24407" s="3"/>
      <c r="BP24407" s="3"/>
    </row>
    <row r="24408" spans="1:68" x14ac:dyDescent="0.25">
      <c r="A24408" s="1"/>
      <c r="B24408" s="2"/>
      <c r="BJ24408" s="3"/>
      <c r="BL24408" s="3"/>
      <c r="BN24408" s="3"/>
      <c r="BP24408" s="3"/>
    </row>
    <row r="24409" spans="1:68" x14ac:dyDescent="0.25">
      <c r="A24409" s="1"/>
      <c r="B24409" s="2"/>
      <c r="BJ24409" s="3"/>
      <c r="BL24409" s="3"/>
      <c r="BN24409" s="3"/>
      <c r="BP24409" s="3"/>
    </row>
    <row r="24410" spans="1:68" x14ac:dyDescent="0.25">
      <c r="A24410" s="1"/>
      <c r="B24410" s="2"/>
      <c r="BJ24410" s="3"/>
      <c r="BL24410" s="3"/>
      <c r="BN24410" s="3"/>
      <c r="BP24410" s="3"/>
    </row>
    <row r="24411" spans="1:68" x14ac:dyDescent="0.25">
      <c r="A24411" s="1"/>
      <c r="B24411" s="2"/>
      <c r="BJ24411" s="3"/>
      <c r="BL24411" s="3"/>
      <c r="BN24411" s="3"/>
      <c r="BP24411" s="3"/>
    </row>
    <row r="24412" spans="1:68" x14ac:dyDescent="0.25">
      <c r="A24412" s="1"/>
      <c r="B24412" s="2"/>
      <c r="BJ24412" s="3"/>
      <c r="BL24412" s="3"/>
      <c r="BN24412" s="3"/>
      <c r="BP24412" s="3"/>
    </row>
    <row r="24413" spans="1:68" x14ac:dyDescent="0.25">
      <c r="A24413" s="1"/>
      <c r="B24413" s="2"/>
      <c r="BJ24413" s="3"/>
      <c r="BL24413" s="3"/>
      <c r="BN24413" s="3"/>
      <c r="BP24413" s="3"/>
    </row>
    <row r="24414" spans="1:68" x14ac:dyDescent="0.25">
      <c r="A24414" s="1"/>
      <c r="B24414" s="2"/>
      <c r="BJ24414" s="3"/>
      <c r="BL24414" s="3"/>
      <c r="BN24414" s="3"/>
      <c r="BP24414" s="3"/>
    </row>
    <row r="24415" spans="1:68" x14ac:dyDescent="0.25">
      <c r="A24415" s="1"/>
      <c r="B24415" s="2"/>
      <c r="BJ24415" s="3"/>
      <c r="BL24415" s="3"/>
      <c r="BN24415" s="3"/>
      <c r="BP24415" s="3"/>
    </row>
    <row r="24416" spans="1:68" x14ac:dyDescent="0.25">
      <c r="A24416" s="1"/>
      <c r="B24416" s="2"/>
      <c r="BJ24416" s="3"/>
      <c r="BL24416" s="3"/>
      <c r="BN24416" s="3"/>
      <c r="BP24416" s="3"/>
    </row>
    <row r="24417" spans="1:68" x14ac:dyDescent="0.25">
      <c r="A24417" s="1"/>
      <c r="B24417" s="2"/>
      <c r="BJ24417" s="3"/>
      <c r="BL24417" s="3"/>
      <c r="BN24417" s="3"/>
      <c r="BP24417" s="3"/>
    </row>
    <row r="24418" spans="1:68" x14ac:dyDescent="0.25">
      <c r="A24418" s="1"/>
      <c r="B24418" s="2"/>
      <c r="BJ24418" s="3"/>
      <c r="BL24418" s="3"/>
      <c r="BN24418" s="3"/>
      <c r="BP24418" s="3"/>
    </row>
    <row r="24419" spans="1:68" x14ac:dyDescent="0.25">
      <c r="A24419" s="1"/>
      <c r="B24419" s="2"/>
      <c r="BJ24419" s="3"/>
      <c r="BL24419" s="3"/>
      <c r="BN24419" s="3"/>
      <c r="BP24419" s="3"/>
    </row>
    <row r="24420" spans="1:68" x14ac:dyDescent="0.25">
      <c r="A24420" s="1"/>
      <c r="B24420" s="2"/>
      <c r="BJ24420" s="3"/>
      <c r="BL24420" s="3"/>
      <c r="BN24420" s="3"/>
      <c r="BP24420" s="3"/>
    </row>
    <row r="24421" spans="1:68" x14ac:dyDescent="0.25">
      <c r="A24421" s="1"/>
      <c r="B24421" s="2"/>
      <c r="BJ24421" s="3"/>
      <c r="BL24421" s="3"/>
      <c r="BN24421" s="3"/>
      <c r="BP24421" s="3"/>
    </row>
    <row r="24422" spans="1:68" x14ac:dyDescent="0.25">
      <c r="A24422" s="1"/>
      <c r="B24422" s="2"/>
      <c r="BJ24422" s="3"/>
      <c r="BL24422" s="3"/>
      <c r="BN24422" s="3"/>
      <c r="BP24422" s="3"/>
    </row>
    <row r="24423" spans="1:68" x14ac:dyDescent="0.25">
      <c r="A24423" s="1"/>
      <c r="B24423" s="2"/>
      <c r="BJ24423" s="3"/>
      <c r="BL24423" s="3"/>
      <c r="BN24423" s="3"/>
      <c r="BP24423" s="3"/>
    </row>
    <row r="24424" spans="1:68" x14ac:dyDescent="0.25">
      <c r="A24424" s="1"/>
      <c r="B24424" s="2"/>
      <c r="BJ24424" s="3"/>
      <c r="BL24424" s="3"/>
      <c r="BN24424" s="3"/>
      <c r="BP24424" s="3"/>
    </row>
    <row r="24425" spans="1:68" x14ac:dyDescent="0.25">
      <c r="A24425" s="1"/>
      <c r="B24425" s="2"/>
      <c r="BJ24425" s="3"/>
      <c r="BL24425" s="3"/>
      <c r="BN24425" s="3"/>
      <c r="BP24425" s="3"/>
    </row>
    <row r="24426" spans="1:68" x14ac:dyDescent="0.25">
      <c r="A24426" s="1"/>
      <c r="B24426" s="2"/>
      <c r="BJ24426" s="3"/>
      <c r="BL24426" s="3"/>
      <c r="BN24426" s="3"/>
      <c r="BP24426" s="3"/>
    </row>
    <row r="24427" spans="1:68" x14ac:dyDescent="0.25">
      <c r="A24427" s="1"/>
      <c r="B24427" s="2"/>
      <c r="BJ24427" s="3"/>
      <c r="BL24427" s="3"/>
      <c r="BN24427" s="3"/>
      <c r="BP24427" s="3"/>
    </row>
    <row r="24428" spans="1:68" x14ac:dyDescent="0.25">
      <c r="A24428" s="1"/>
      <c r="B24428" s="2"/>
      <c r="BJ24428" s="3"/>
      <c r="BL24428" s="3"/>
      <c r="BN24428" s="3"/>
      <c r="BP24428" s="3"/>
    </row>
    <row r="24429" spans="1:68" x14ac:dyDescent="0.25">
      <c r="A24429" s="1"/>
      <c r="B24429" s="2"/>
      <c r="BJ24429" s="3"/>
      <c r="BL24429" s="3"/>
      <c r="BN24429" s="3"/>
      <c r="BP24429" s="3"/>
    </row>
    <row r="24430" spans="1:68" x14ac:dyDescent="0.25">
      <c r="A24430" s="1"/>
      <c r="B24430" s="2"/>
      <c r="BJ24430" s="3"/>
      <c r="BL24430" s="3"/>
      <c r="BN24430" s="3"/>
      <c r="BP24430" s="3"/>
    </row>
    <row r="24431" spans="1:68" x14ac:dyDescent="0.25">
      <c r="A24431" s="1"/>
      <c r="B24431" s="2"/>
      <c r="BJ24431" s="3"/>
      <c r="BL24431" s="3"/>
      <c r="BN24431" s="3"/>
      <c r="BP24431" s="3"/>
    </row>
    <row r="24432" spans="1:68" x14ac:dyDescent="0.25">
      <c r="A24432" s="1"/>
      <c r="B24432" s="2"/>
      <c r="BJ24432" s="3"/>
      <c r="BL24432" s="3"/>
      <c r="BN24432" s="3"/>
      <c r="BP24432" s="3"/>
    </row>
    <row r="24433" spans="1:68" x14ac:dyDescent="0.25">
      <c r="A24433" s="1"/>
      <c r="B24433" s="2"/>
      <c r="BJ24433" s="3"/>
      <c r="BL24433" s="3"/>
      <c r="BN24433" s="3"/>
      <c r="BP24433" s="3"/>
    </row>
    <row r="24434" spans="1:68" x14ac:dyDescent="0.25">
      <c r="A24434" s="1"/>
      <c r="B24434" s="2"/>
      <c r="BJ24434" s="3"/>
      <c r="BL24434" s="3"/>
      <c r="BN24434" s="3"/>
      <c r="BP24434" s="3"/>
    </row>
    <row r="24435" spans="1:68" x14ac:dyDescent="0.25">
      <c r="A24435" s="1"/>
      <c r="B24435" s="2"/>
      <c r="BJ24435" s="3"/>
      <c r="BL24435" s="3"/>
      <c r="BN24435" s="3"/>
      <c r="BP24435" s="3"/>
    </row>
    <row r="24436" spans="1:68" x14ac:dyDescent="0.25">
      <c r="A24436" s="1"/>
      <c r="B24436" s="2"/>
      <c r="BJ24436" s="3"/>
      <c r="BL24436" s="3"/>
      <c r="BN24436" s="3"/>
      <c r="BP24436" s="3"/>
    </row>
    <row r="24437" spans="1:68" x14ac:dyDescent="0.25">
      <c r="A24437" s="1"/>
      <c r="B24437" s="2"/>
      <c r="BJ24437" s="3"/>
      <c r="BL24437" s="3"/>
      <c r="BN24437" s="3"/>
      <c r="BP24437" s="3"/>
    </row>
    <row r="24438" spans="1:68" x14ac:dyDescent="0.25">
      <c r="A24438" s="1"/>
      <c r="B24438" s="2"/>
      <c r="BJ24438" s="3"/>
      <c r="BL24438" s="3"/>
      <c r="BN24438" s="3"/>
      <c r="BP24438" s="3"/>
    </row>
    <row r="24439" spans="1:68" x14ac:dyDescent="0.25">
      <c r="A24439" s="1"/>
      <c r="B24439" s="2"/>
      <c r="BJ24439" s="3"/>
      <c r="BL24439" s="3"/>
      <c r="BN24439" s="3"/>
      <c r="BP24439" s="3"/>
    </row>
    <row r="24440" spans="1:68" x14ac:dyDescent="0.25">
      <c r="A24440" s="1"/>
      <c r="B24440" s="2"/>
      <c r="BJ24440" s="3"/>
      <c r="BL24440" s="3"/>
      <c r="BN24440" s="3"/>
      <c r="BP24440" s="3"/>
    </row>
    <row r="24441" spans="1:68" x14ac:dyDescent="0.25">
      <c r="A24441" s="1"/>
      <c r="B24441" s="2"/>
      <c r="BJ24441" s="3"/>
      <c r="BL24441" s="3"/>
      <c r="BN24441" s="3"/>
      <c r="BP24441" s="3"/>
    </row>
    <row r="24442" spans="1:68" x14ac:dyDescent="0.25">
      <c r="A24442" s="1"/>
      <c r="B24442" s="2"/>
      <c r="BJ24442" s="3"/>
      <c r="BL24442" s="3"/>
      <c r="BN24442" s="3"/>
      <c r="BP24442" s="3"/>
    </row>
    <row r="24443" spans="1:68" x14ac:dyDescent="0.25">
      <c r="A24443" s="1"/>
      <c r="B24443" s="2"/>
      <c r="BJ24443" s="3"/>
      <c r="BL24443" s="3"/>
      <c r="BN24443" s="3"/>
      <c r="BP24443" s="3"/>
    </row>
    <row r="24444" spans="1:68" x14ac:dyDescent="0.25">
      <c r="A24444" s="1"/>
      <c r="B24444" s="2"/>
      <c r="BJ24444" s="3"/>
      <c r="BL24444" s="3"/>
      <c r="BN24444" s="3"/>
      <c r="BP24444" s="3"/>
    </row>
    <row r="24445" spans="1:68" x14ac:dyDescent="0.25">
      <c r="A24445" s="1"/>
      <c r="B24445" s="2"/>
      <c r="BJ24445" s="3"/>
      <c r="BL24445" s="3"/>
      <c r="BN24445" s="3"/>
      <c r="BP24445" s="3"/>
    </row>
    <row r="24446" spans="1:68" x14ac:dyDescent="0.25">
      <c r="A24446" s="1"/>
      <c r="B24446" s="2"/>
      <c r="BJ24446" s="3"/>
      <c r="BL24446" s="3"/>
      <c r="BN24446" s="3"/>
      <c r="BP24446" s="3"/>
    </row>
    <row r="24447" spans="1:68" x14ac:dyDescent="0.25">
      <c r="A24447" s="1"/>
      <c r="B24447" s="2"/>
      <c r="BJ24447" s="3"/>
      <c r="BL24447" s="3"/>
      <c r="BN24447" s="3"/>
      <c r="BP24447" s="3"/>
    </row>
    <row r="24448" spans="1:68" x14ac:dyDescent="0.25">
      <c r="A24448" s="1"/>
      <c r="B24448" s="2"/>
      <c r="BJ24448" s="3"/>
      <c r="BL24448" s="3"/>
      <c r="BN24448" s="3"/>
      <c r="BP24448" s="3"/>
    </row>
    <row r="24449" spans="1:68" x14ac:dyDescent="0.25">
      <c r="A24449" s="1"/>
      <c r="B24449" s="2"/>
      <c r="BJ24449" s="3"/>
      <c r="BL24449" s="3"/>
      <c r="BN24449" s="3"/>
      <c r="BP24449" s="3"/>
    </row>
    <row r="24450" spans="1:68" x14ac:dyDescent="0.25">
      <c r="A24450" s="1"/>
      <c r="B24450" s="2"/>
      <c r="BJ24450" s="3"/>
      <c r="BL24450" s="3"/>
      <c r="BN24450" s="3"/>
      <c r="BP24450" s="3"/>
    </row>
    <row r="24451" spans="1:68" x14ac:dyDescent="0.25">
      <c r="A24451" s="1"/>
      <c r="B24451" s="2"/>
      <c r="BJ24451" s="3"/>
      <c r="BL24451" s="3"/>
      <c r="BN24451" s="3"/>
      <c r="BP24451" s="3"/>
    </row>
    <row r="24452" spans="1:68" x14ac:dyDescent="0.25">
      <c r="A24452" s="1"/>
      <c r="B24452" s="2"/>
      <c r="BJ24452" s="3"/>
      <c r="BL24452" s="3"/>
      <c r="BN24452" s="3"/>
      <c r="BP24452" s="3"/>
    </row>
    <row r="24453" spans="1:68" x14ac:dyDescent="0.25">
      <c r="A24453" s="1"/>
      <c r="B24453" s="2"/>
      <c r="BJ24453" s="3"/>
      <c r="BL24453" s="3"/>
      <c r="BN24453" s="3"/>
      <c r="BP24453" s="3"/>
    </row>
    <row r="24454" spans="1:68" x14ac:dyDescent="0.25">
      <c r="A24454" s="1"/>
      <c r="B24454" s="2"/>
      <c r="BJ24454" s="3"/>
      <c r="BL24454" s="3"/>
      <c r="BN24454" s="3"/>
      <c r="BP24454" s="3"/>
    </row>
    <row r="24455" spans="1:68" x14ac:dyDescent="0.25">
      <c r="A24455" s="1"/>
      <c r="B24455" s="2"/>
      <c r="BJ24455" s="3"/>
      <c r="BL24455" s="3"/>
      <c r="BN24455" s="3"/>
      <c r="BP24455" s="3"/>
    </row>
    <row r="24456" spans="1:68" x14ac:dyDescent="0.25">
      <c r="A24456" s="1"/>
      <c r="B24456" s="2"/>
      <c r="BJ24456" s="3"/>
      <c r="BL24456" s="3"/>
      <c r="BN24456" s="3"/>
      <c r="BP24456" s="3"/>
    </row>
    <row r="24457" spans="1:68" x14ac:dyDescent="0.25">
      <c r="A24457" s="1"/>
      <c r="B24457" s="2"/>
      <c r="BJ24457" s="3"/>
      <c r="BL24457" s="3"/>
      <c r="BN24457" s="3"/>
      <c r="BP24457" s="3"/>
    </row>
    <row r="24458" spans="1:68" x14ac:dyDescent="0.25">
      <c r="A24458" s="1"/>
      <c r="B24458" s="2"/>
      <c r="BJ24458" s="3"/>
      <c r="BL24458" s="3"/>
      <c r="BN24458" s="3"/>
      <c r="BP24458" s="3"/>
    </row>
    <row r="24459" spans="1:68" x14ac:dyDescent="0.25">
      <c r="A24459" s="1"/>
      <c r="B24459" s="2"/>
      <c r="BJ24459" s="3"/>
      <c r="BL24459" s="3"/>
      <c r="BN24459" s="3"/>
      <c r="BP24459" s="3"/>
    </row>
    <row r="24460" spans="1:68" x14ac:dyDescent="0.25">
      <c r="A24460" s="1"/>
      <c r="B24460" s="2"/>
      <c r="BJ24460" s="3"/>
      <c r="BL24460" s="3"/>
      <c r="BN24460" s="3"/>
      <c r="BP24460" s="3"/>
    </row>
    <row r="24461" spans="1:68" x14ac:dyDescent="0.25">
      <c r="A24461" s="1"/>
      <c r="B24461" s="2"/>
      <c r="BJ24461" s="3"/>
      <c r="BL24461" s="3"/>
      <c r="BN24461" s="3"/>
      <c r="BP24461" s="3"/>
    </row>
    <row r="24462" spans="1:68" x14ac:dyDescent="0.25">
      <c r="A24462" s="1"/>
      <c r="B24462" s="2"/>
      <c r="BJ24462" s="3"/>
      <c r="BL24462" s="3"/>
      <c r="BN24462" s="3"/>
      <c r="BP24462" s="3"/>
    </row>
    <row r="24463" spans="1:68" x14ac:dyDescent="0.25">
      <c r="A24463" s="1"/>
      <c r="B24463" s="2"/>
      <c r="BJ24463" s="3"/>
      <c r="BL24463" s="3"/>
      <c r="BN24463" s="3"/>
      <c r="BP24463" s="3"/>
    </row>
    <row r="24464" spans="1:68" x14ac:dyDescent="0.25">
      <c r="A24464" s="1"/>
      <c r="B24464" s="2"/>
      <c r="BJ24464" s="3"/>
      <c r="BL24464" s="3"/>
      <c r="BN24464" s="3"/>
      <c r="BP24464" s="3"/>
    </row>
    <row r="24465" spans="1:68" x14ac:dyDescent="0.25">
      <c r="A24465" s="1"/>
      <c r="B24465" s="2"/>
      <c r="BJ24465" s="3"/>
      <c r="BL24465" s="3"/>
      <c r="BN24465" s="3"/>
      <c r="BP24465" s="3"/>
    </row>
    <row r="24466" spans="1:68" x14ac:dyDescent="0.25">
      <c r="A24466" s="1"/>
      <c r="B24466" s="2"/>
      <c r="BJ24466" s="3"/>
      <c r="BL24466" s="3"/>
      <c r="BN24466" s="3"/>
      <c r="BP24466" s="3"/>
    </row>
    <row r="24467" spans="1:68" x14ac:dyDescent="0.25">
      <c r="A24467" s="1"/>
      <c r="B24467" s="2"/>
      <c r="BJ24467" s="3"/>
      <c r="BL24467" s="3"/>
      <c r="BN24467" s="3"/>
      <c r="BP24467" s="3"/>
    </row>
    <row r="24468" spans="1:68" x14ac:dyDescent="0.25">
      <c r="A24468" s="1"/>
      <c r="B24468" s="2"/>
      <c r="BJ24468" s="3"/>
      <c r="BL24468" s="3"/>
      <c r="BN24468" s="3"/>
      <c r="BP24468" s="3"/>
    </row>
    <row r="24469" spans="1:68" x14ac:dyDescent="0.25">
      <c r="A24469" s="1"/>
      <c r="B24469" s="2"/>
      <c r="BJ24469" s="3"/>
      <c r="BL24469" s="3"/>
      <c r="BN24469" s="3"/>
      <c r="BP24469" s="3"/>
    </row>
    <row r="24470" spans="1:68" x14ac:dyDescent="0.25">
      <c r="A24470" s="1"/>
      <c r="B24470" s="2"/>
      <c r="BJ24470" s="3"/>
      <c r="BL24470" s="3"/>
      <c r="BN24470" s="3"/>
      <c r="BP24470" s="3"/>
    </row>
    <row r="24471" spans="1:68" x14ac:dyDescent="0.25">
      <c r="A24471" s="1"/>
      <c r="B24471" s="2"/>
      <c r="BJ24471" s="3"/>
      <c r="BL24471" s="3"/>
      <c r="BN24471" s="3"/>
      <c r="BP24471" s="3"/>
    </row>
    <row r="24472" spans="1:68" x14ac:dyDescent="0.25">
      <c r="A24472" s="1"/>
      <c r="B24472" s="2"/>
      <c r="BJ24472" s="3"/>
      <c r="BL24472" s="3"/>
      <c r="BN24472" s="3"/>
      <c r="BP24472" s="3"/>
    </row>
    <row r="24473" spans="1:68" x14ac:dyDescent="0.25">
      <c r="A24473" s="1"/>
      <c r="B24473" s="2"/>
      <c r="BJ24473" s="3"/>
      <c r="BL24473" s="3"/>
      <c r="BN24473" s="3"/>
      <c r="BP24473" s="3"/>
    </row>
    <row r="24474" spans="1:68" x14ac:dyDescent="0.25">
      <c r="A24474" s="1"/>
      <c r="B24474" s="2"/>
      <c r="BJ24474" s="3"/>
      <c r="BL24474" s="3"/>
      <c r="BN24474" s="3"/>
      <c r="BP24474" s="3"/>
    </row>
    <row r="24475" spans="1:68" x14ac:dyDescent="0.25">
      <c r="A24475" s="1"/>
      <c r="B24475" s="2"/>
      <c r="BJ24475" s="3"/>
      <c r="BL24475" s="3"/>
      <c r="BN24475" s="3"/>
      <c r="BP24475" s="3"/>
    </row>
    <row r="24476" spans="1:68" x14ac:dyDescent="0.25">
      <c r="A24476" s="1"/>
      <c r="B24476" s="2"/>
      <c r="BJ24476" s="3"/>
      <c r="BL24476" s="3"/>
      <c r="BN24476" s="3"/>
      <c r="BP24476" s="3"/>
    </row>
    <row r="24477" spans="1:68" x14ac:dyDescent="0.25">
      <c r="A24477" s="1"/>
      <c r="B24477" s="2"/>
      <c r="BJ24477" s="3"/>
      <c r="BL24477" s="3"/>
      <c r="BN24477" s="3"/>
      <c r="BP24477" s="3"/>
    </row>
    <row r="24478" spans="1:68" x14ac:dyDescent="0.25">
      <c r="A24478" s="1"/>
      <c r="B24478" s="2"/>
      <c r="BJ24478" s="3"/>
      <c r="BL24478" s="3"/>
      <c r="BN24478" s="3"/>
      <c r="BP24478" s="3"/>
    </row>
    <row r="24479" spans="1:68" x14ac:dyDescent="0.25">
      <c r="A24479" s="1"/>
      <c r="B24479" s="2"/>
      <c r="BJ24479" s="3"/>
      <c r="BL24479" s="3"/>
      <c r="BN24479" s="3"/>
      <c r="BP24479" s="3"/>
    </row>
    <row r="24480" spans="1:68" x14ac:dyDescent="0.25">
      <c r="A24480" s="1"/>
      <c r="B24480" s="2"/>
      <c r="BJ24480" s="3"/>
      <c r="BL24480" s="3"/>
      <c r="BN24480" s="3"/>
      <c r="BP24480" s="3"/>
    </row>
    <row r="24481" spans="1:68" x14ac:dyDescent="0.25">
      <c r="A24481" s="1"/>
      <c r="B24481" s="2"/>
      <c r="BJ24481" s="3"/>
      <c r="BL24481" s="3"/>
      <c r="BN24481" s="3"/>
      <c r="BP24481" s="3"/>
    </row>
    <row r="24482" spans="1:68" x14ac:dyDescent="0.25">
      <c r="A24482" s="1"/>
      <c r="B24482" s="2"/>
      <c r="BJ24482" s="3"/>
      <c r="BL24482" s="3"/>
      <c r="BN24482" s="3"/>
      <c r="BP24482" s="3"/>
    </row>
    <row r="24483" spans="1:68" x14ac:dyDescent="0.25">
      <c r="A24483" s="1"/>
      <c r="B24483" s="2"/>
      <c r="BJ24483" s="3"/>
      <c r="BL24483" s="3"/>
      <c r="BN24483" s="3"/>
      <c r="BP24483" s="3"/>
    </row>
    <row r="24484" spans="1:68" x14ac:dyDescent="0.25">
      <c r="A24484" s="1"/>
      <c r="B24484" s="2"/>
      <c r="BJ24484" s="3"/>
      <c r="BL24484" s="3"/>
      <c r="BN24484" s="3"/>
      <c r="BP24484" s="3"/>
    </row>
    <row r="24485" spans="1:68" x14ac:dyDescent="0.25">
      <c r="A24485" s="1"/>
      <c r="B24485" s="2"/>
      <c r="BJ24485" s="3"/>
      <c r="BL24485" s="3"/>
      <c r="BN24485" s="3"/>
      <c r="BP24485" s="3"/>
    </row>
    <row r="24486" spans="1:68" x14ac:dyDescent="0.25">
      <c r="A24486" s="1"/>
      <c r="B24486" s="2"/>
      <c r="BJ24486" s="3"/>
      <c r="BL24486" s="3"/>
      <c r="BN24486" s="3"/>
      <c r="BP24486" s="3"/>
    </row>
    <row r="24487" spans="1:68" x14ac:dyDescent="0.25">
      <c r="A24487" s="1"/>
      <c r="B24487" s="2"/>
      <c r="BJ24487" s="3"/>
      <c r="BL24487" s="3"/>
      <c r="BN24487" s="3"/>
      <c r="BP24487" s="3"/>
    </row>
    <row r="24488" spans="1:68" x14ac:dyDescent="0.25">
      <c r="A24488" s="1"/>
      <c r="B24488" s="2"/>
      <c r="BJ24488" s="3"/>
      <c r="BL24488" s="3"/>
      <c r="BN24488" s="3"/>
      <c r="BP24488" s="3"/>
    </row>
    <row r="24489" spans="1:68" x14ac:dyDescent="0.25">
      <c r="A24489" s="1"/>
      <c r="B24489" s="2"/>
      <c r="BJ24489" s="3"/>
      <c r="BL24489" s="3"/>
      <c r="BN24489" s="3"/>
      <c r="BP24489" s="3"/>
    </row>
    <row r="24490" spans="1:68" x14ac:dyDescent="0.25">
      <c r="A24490" s="1"/>
      <c r="B24490" s="2"/>
      <c r="BJ24490" s="3"/>
      <c r="BL24490" s="3"/>
      <c r="BN24490" s="3"/>
      <c r="BP24490" s="3"/>
    </row>
    <row r="24491" spans="1:68" x14ac:dyDescent="0.25">
      <c r="A24491" s="1"/>
      <c r="B24491" s="2"/>
      <c r="BJ24491" s="3"/>
      <c r="BL24491" s="3"/>
      <c r="BN24491" s="3"/>
      <c r="BP24491" s="3"/>
    </row>
    <row r="24492" spans="1:68" x14ac:dyDescent="0.25">
      <c r="A24492" s="1"/>
      <c r="B24492" s="2"/>
      <c r="BJ24492" s="3"/>
      <c r="BL24492" s="3"/>
      <c r="BN24492" s="3"/>
      <c r="BP24492" s="3"/>
    </row>
    <row r="24493" spans="1:68" x14ac:dyDescent="0.25">
      <c r="A24493" s="1"/>
      <c r="B24493" s="2"/>
      <c r="BJ24493" s="3"/>
      <c r="BL24493" s="3"/>
      <c r="BN24493" s="3"/>
      <c r="BP24493" s="3"/>
    </row>
    <row r="24494" spans="1:68" x14ac:dyDescent="0.25">
      <c r="A24494" s="1"/>
      <c r="B24494" s="2"/>
      <c r="BJ24494" s="3"/>
      <c r="BL24494" s="3"/>
      <c r="BN24494" s="3"/>
      <c r="BP24494" s="3"/>
    </row>
    <row r="24495" spans="1:68" x14ac:dyDescent="0.25">
      <c r="A24495" s="1"/>
      <c r="B24495" s="2"/>
      <c r="BJ24495" s="3"/>
      <c r="BL24495" s="3"/>
      <c r="BN24495" s="3"/>
      <c r="BP24495" s="3"/>
    </row>
    <row r="24496" spans="1:68" x14ac:dyDescent="0.25">
      <c r="A24496" s="1"/>
      <c r="B24496" s="2"/>
      <c r="BJ24496" s="3"/>
      <c r="BL24496" s="3"/>
      <c r="BN24496" s="3"/>
      <c r="BP24496" s="3"/>
    </row>
    <row r="24497" spans="1:68" x14ac:dyDescent="0.25">
      <c r="A24497" s="1"/>
      <c r="B24497" s="2"/>
      <c r="BJ24497" s="3"/>
      <c r="BL24497" s="3"/>
      <c r="BN24497" s="3"/>
      <c r="BP24497" s="3"/>
    </row>
    <row r="24498" spans="1:68" x14ac:dyDescent="0.25">
      <c r="A24498" s="1"/>
      <c r="B24498" s="2"/>
      <c r="BJ24498" s="3"/>
      <c r="BL24498" s="3"/>
      <c r="BN24498" s="3"/>
      <c r="BP24498" s="3"/>
    </row>
    <row r="24499" spans="1:68" x14ac:dyDescent="0.25">
      <c r="A24499" s="1"/>
      <c r="B24499" s="2"/>
      <c r="BJ24499" s="3"/>
      <c r="BL24499" s="3"/>
      <c r="BN24499" s="3"/>
      <c r="BP24499" s="3"/>
    </row>
    <row r="24500" spans="1:68" x14ac:dyDescent="0.25">
      <c r="A24500" s="1"/>
      <c r="B24500" s="2"/>
      <c r="BJ24500" s="3"/>
      <c r="BL24500" s="3"/>
      <c r="BN24500" s="3"/>
      <c r="BP24500" s="3"/>
    </row>
    <row r="24501" spans="1:68" x14ac:dyDescent="0.25">
      <c r="A24501" s="1"/>
      <c r="B24501" s="2"/>
      <c r="BJ24501" s="3"/>
      <c r="BL24501" s="3"/>
      <c r="BN24501" s="3"/>
      <c r="BP24501" s="3"/>
    </row>
    <row r="24502" spans="1:68" x14ac:dyDescent="0.25">
      <c r="A24502" s="1"/>
      <c r="B24502" s="2"/>
      <c r="BJ24502" s="3"/>
      <c r="BL24502" s="3"/>
      <c r="BN24502" s="3"/>
      <c r="BP24502" s="3"/>
    </row>
    <row r="24503" spans="1:68" x14ac:dyDescent="0.25">
      <c r="A24503" s="1"/>
      <c r="B24503" s="2"/>
      <c r="BJ24503" s="3"/>
      <c r="BL24503" s="3"/>
      <c r="BN24503" s="3"/>
      <c r="BP24503" s="3"/>
    </row>
    <row r="24504" spans="1:68" x14ac:dyDescent="0.25">
      <c r="A24504" s="1"/>
      <c r="B24504" s="2"/>
      <c r="BJ24504" s="3"/>
      <c r="BL24504" s="3"/>
      <c r="BN24504" s="3"/>
      <c r="BP24504" s="3"/>
    </row>
    <row r="24505" spans="1:68" x14ac:dyDescent="0.25">
      <c r="A24505" s="1"/>
      <c r="B24505" s="2"/>
      <c r="BJ24505" s="3"/>
      <c r="BL24505" s="3"/>
      <c r="BN24505" s="3"/>
      <c r="BP24505" s="3"/>
    </row>
    <row r="24506" spans="1:68" x14ac:dyDescent="0.25">
      <c r="A24506" s="1"/>
      <c r="B24506" s="2"/>
      <c r="BJ24506" s="3"/>
      <c r="BL24506" s="3"/>
      <c r="BN24506" s="3"/>
      <c r="BP24506" s="3"/>
    </row>
    <row r="24507" spans="1:68" x14ac:dyDescent="0.25">
      <c r="A24507" s="1"/>
      <c r="B24507" s="2"/>
      <c r="BJ24507" s="3"/>
      <c r="BL24507" s="3"/>
      <c r="BN24507" s="3"/>
      <c r="BP24507" s="3"/>
    </row>
    <row r="24508" spans="1:68" x14ac:dyDescent="0.25">
      <c r="A24508" s="1"/>
      <c r="B24508" s="2"/>
      <c r="BJ24508" s="3"/>
      <c r="BL24508" s="3"/>
      <c r="BN24508" s="3"/>
      <c r="BP24508" s="3"/>
    </row>
    <row r="24509" spans="1:68" x14ac:dyDescent="0.25">
      <c r="A24509" s="1"/>
      <c r="B24509" s="2"/>
      <c r="BJ24509" s="3"/>
      <c r="BL24509" s="3"/>
      <c r="BN24509" s="3"/>
      <c r="BP24509" s="3"/>
    </row>
    <row r="24510" spans="1:68" x14ac:dyDescent="0.25">
      <c r="A24510" s="1"/>
      <c r="B24510" s="2"/>
      <c r="BJ24510" s="3"/>
      <c r="BL24510" s="3"/>
      <c r="BN24510" s="3"/>
      <c r="BP24510" s="3"/>
    </row>
    <row r="24511" spans="1:68" x14ac:dyDescent="0.25">
      <c r="A24511" s="1"/>
      <c r="B24511" s="2"/>
      <c r="BJ24511" s="3"/>
      <c r="BL24511" s="3"/>
      <c r="BN24511" s="3"/>
      <c r="BP24511" s="3"/>
    </row>
    <row r="24512" spans="1:68" x14ac:dyDescent="0.25">
      <c r="A24512" s="1"/>
      <c r="B24512" s="2"/>
      <c r="BJ24512" s="3"/>
      <c r="BL24512" s="3"/>
      <c r="BN24512" s="3"/>
      <c r="BP24512" s="3"/>
    </row>
    <row r="24513" spans="1:68" x14ac:dyDescent="0.25">
      <c r="A24513" s="1"/>
      <c r="B24513" s="2"/>
      <c r="BJ24513" s="3"/>
      <c r="BL24513" s="3"/>
      <c r="BN24513" s="3"/>
      <c r="BP24513" s="3"/>
    </row>
    <row r="24514" spans="1:68" x14ac:dyDescent="0.25">
      <c r="A24514" s="1"/>
      <c r="B24514" s="2"/>
      <c r="BJ24514" s="3"/>
      <c r="BL24514" s="3"/>
      <c r="BN24514" s="3"/>
      <c r="BP24514" s="3"/>
    </row>
    <row r="24515" spans="1:68" x14ac:dyDescent="0.25">
      <c r="A24515" s="1"/>
      <c r="B24515" s="2"/>
      <c r="BJ24515" s="3"/>
      <c r="BL24515" s="3"/>
      <c r="BN24515" s="3"/>
      <c r="BP24515" s="3"/>
    </row>
    <row r="24516" spans="1:68" x14ac:dyDescent="0.25">
      <c r="A24516" s="1"/>
      <c r="B24516" s="2"/>
      <c r="BJ24516" s="3"/>
      <c r="BL24516" s="3"/>
      <c r="BN24516" s="3"/>
      <c r="BP24516" s="3"/>
    </row>
    <row r="24517" spans="1:68" x14ac:dyDescent="0.25">
      <c r="A24517" s="1"/>
      <c r="B24517" s="2"/>
      <c r="BJ24517" s="3"/>
      <c r="BL24517" s="3"/>
      <c r="BN24517" s="3"/>
      <c r="BP24517" s="3"/>
    </row>
    <row r="24518" spans="1:68" x14ac:dyDescent="0.25">
      <c r="A24518" s="1"/>
      <c r="B24518" s="2"/>
      <c r="BJ24518" s="3"/>
      <c r="BL24518" s="3"/>
      <c r="BN24518" s="3"/>
      <c r="BP24518" s="3"/>
    </row>
    <row r="24519" spans="1:68" x14ac:dyDescent="0.25">
      <c r="A24519" s="1"/>
      <c r="B24519" s="2"/>
      <c r="BJ24519" s="3"/>
      <c r="BL24519" s="3"/>
      <c r="BN24519" s="3"/>
      <c r="BP24519" s="3"/>
    </row>
    <row r="24520" spans="1:68" x14ac:dyDescent="0.25">
      <c r="A24520" s="1"/>
      <c r="B24520" s="2"/>
      <c r="BJ24520" s="3"/>
      <c r="BL24520" s="3"/>
      <c r="BN24520" s="3"/>
      <c r="BP24520" s="3"/>
    </row>
    <row r="24521" spans="1:68" x14ac:dyDescent="0.25">
      <c r="A24521" s="1"/>
      <c r="B24521" s="2"/>
      <c r="BJ24521" s="3"/>
      <c r="BL24521" s="3"/>
      <c r="BN24521" s="3"/>
      <c r="BP24521" s="3"/>
    </row>
    <row r="24522" spans="1:68" x14ac:dyDescent="0.25">
      <c r="A24522" s="1"/>
      <c r="B24522" s="2"/>
      <c r="BJ24522" s="3"/>
      <c r="BL24522" s="3"/>
      <c r="BN24522" s="3"/>
      <c r="BP24522" s="3"/>
    </row>
    <row r="24523" spans="1:68" x14ac:dyDescent="0.25">
      <c r="A24523" s="1"/>
      <c r="B24523" s="2"/>
      <c r="BJ24523" s="3"/>
      <c r="BL24523" s="3"/>
      <c r="BN24523" s="3"/>
      <c r="BP24523" s="3"/>
    </row>
    <row r="24524" spans="1:68" x14ac:dyDescent="0.25">
      <c r="A24524" s="1"/>
      <c r="B24524" s="2"/>
      <c r="BJ24524" s="3"/>
      <c r="BL24524" s="3"/>
      <c r="BN24524" s="3"/>
      <c r="BP24524" s="3"/>
    </row>
    <row r="24525" spans="1:68" x14ac:dyDescent="0.25">
      <c r="A24525" s="1"/>
      <c r="B24525" s="2"/>
      <c r="BJ24525" s="3"/>
      <c r="BL24525" s="3"/>
      <c r="BN24525" s="3"/>
      <c r="BP24525" s="3"/>
    </row>
    <row r="24526" spans="1:68" x14ac:dyDescent="0.25">
      <c r="A24526" s="1"/>
      <c r="B24526" s="2"/>
      <c r="BJ24526" s="3"/>
      <c r="BL24526" s="3"/>
      <c r="BN24526" s="3"/>
      <c r="BP24526" s="3"/>
    </row>
    <row r="24527" spans="1:68" x14ac:dyDescent="0.25">
      <c r="A24527" s="1"/>
      <c r="B24527" s="2"/>
      <c r="BJ24527" s="3"/>
      <c r="BL24527" s="3"/>
      <c r="BN24527" s="3"/>
      <c r="BP24527" s="3"/>
    </row>
    <row r="24528" spans="1:68" x14ac:dyDescent="0.25">
      <c r="A24528" s="1"/>
      <c r="B24528" s="2"/>
      <c r="BJ24528" s="3"/>
      <c r="BL24528" s="3"/>
      <c r="BN24528" s="3"/>
      <c r="BP24528" s="3"/>
    </row>
    <row r="24529" spans="1:68" x14ac:dyDescent="0.25">
      <c r="A24529" s="1"/>
      <c r="B24529" s="2"/>
      <c r="BJ24529" s="3"/>
      <c r="BL24529" s="3"/>
      <c r="BN24529" s="3"/>
      <c r="BP24529" s="3"/>
    </row>
    <row r="24530" spans="1:68" x14ac:dyDescent="0.25">
      <c r="A24530" s="1"/>
      <c r="B24530" s="2"/>
      <c r="BJ24530" s="3"/>
      <c r="BL24530" s="3"/>
      <c r="BN24530" s="3"/>
      <c r="BP24530" s="3"/>
    </row>
    <row r="24531" spans="1:68" x14ac:dyDescent="0.25">
      <c r="A24531" s="1"/>
      <c r="B24531" s="2"/>
      <c r="BJ24531" s="3"/>
      <c r="BL24531" s="3"/>
      <c r="BN24531" s="3"/>
      <c r="BP24531" s="3"/>
    </row>
    <row r="24532" spans="1:68" x14ac:dyDescent="0.25">
      <c r="A24532" s="1"/>
      <c r="B24532" s="2"/>
      <c r="BJ24532" s="3"/>
      <c r="BL24532" s="3"/>
      <c r="BN24532" s="3"/>
      <c r="BP24532" s="3"/>
    </row>
    <row r="24533" spans="1:68" x14ac:dyDescent="0.25">
      <c r="A24533" s="1"/>
      <c r="B24533" s="2"/>
      <c r="BJ24533" s="3"/>
      <c r="BL24533" s="3"/>
      <c r="BN24533" s="3"/>
      <c r="BP24533" s="3"/>
    </row>
    <row r="24534" spans="1:68" x14ac:dyDescent="0.25">
      <c r="A24534" s="1"/>
      <c r="B24534" s="2"/>
      <c r="BJ24534" s="3"/>
      <c r="BL24534" s="3"/>
      <c r="BN24534" s="3"/>
      <c r="BP24534" s="3"/>
    </row>
    <row r="24535" spans="1:68" x14ac:dyDescent="0.25">
      <c r="A24535" s="1"/>
      <c r="B24535" s="2"/>
      <c r="BJ24535" s="3"/>
      <c r="BL24535" s="3"/>
      <c r="BN24535" s="3"/>
      <c r="BP24535" s="3"/>
    </row>
    <row r="24536" spans="1:68" x14ac:dyDescent="0.25">
      <c r="A24536" s="1"/>
      <c r="B24536" s="2"/>
      <c r="BJ24536" s="3"/>
      <c r="BL24536" s="3"/>
      <c r="BN24536" s="3"/>
      <c r="BP24536" s="3"/>
    </row>
    <row r="24537" spans="1:68" x14ac:dyDescent="0.25">
      <c r="A24537" s="1"/>
      <c r="B24537" s="2"/>
      <c r="BJ24537" s="3"/>
      <c r="BL24537" s="3"/>
      <c r="BN24537" s="3"/>
      <c r="BP24537" s="3"/>
    </row>
    <row r="24538" spans="1:68" x14ac:dyDescent="0.25">
      <c r="A24538" s="1"/>
      <c r="B24538" s="2"/>
      <c r="BJ24538" s="3"/>
      <c r="BL24538" s="3"/>
      <c r="BN24538" s="3"/>
      <c r="BP24538" s="3"/>
    </row>
    <row r="24539" spans="1:68" x14ac:dyDescent="0.25">
      <c r="A24539" s="1"/>
      <c r="B24539" s="2"/>
      <c r="BJ24539" s="3"/>
      <c r="BL24539" s="3"/>
      <c r="BN24539" s="3"/>
      <c r="BP24539" s="3"/>
    </row>
    <row r="24540" spans="1:68" x14ac:dyDescent="0.25">
      <c r="A24540" s="1"/>
      <c r="B24540" s="2"/>
      <c r="BJ24540" s="3"/>
      <c r="BL24540" s="3"/>
      <c r="BN24540" s="3"/>
      <c r="BP24540" s="3"/>
    </row>
    <row r="24541" spans="1:68" x14ac:dyDescent="0.25">
      <c r="A24541" s="1"/>
      <c r="B24541" s="2"/>
      <c r="BJ24541" s="3"/>
      <c r="BL24541" s="3"/>
      <c r="BN24541" s="3"/>
      <c r="BP24541" s="3"/>
    </row>
    <row r="24542" spans="1:68" x14ac:dyDescent="0.25">
      <c r="A24542" s="1"/>
      <c r="B24542" s="2"/>
      <c r="BJ24542" s="3"/>
      <c r="BL24542" s="3"/>
      <c r="BN24542" s="3"/>
      <c r="BP24542" s="3"/>
    </row>
    <row r="24543" spans="1:68" x14ac:dyDescent="0.25">
      <c r="A24543" s="1"/>
      <c r="B24543" s="2"/>
      <c r="BJ24543" s="3"/>
      <c r="BL24543" s="3"/>
      <c r="BN24543" s="3"/>
      <c r="BP24543" s="3"/>
    </row>
    <row r="24544" spans="1:68" x14ac:dyDescent="0.25">
      <c r="A24544" s="1"/>
      <c r="B24544" s="2"/>
      <c r="BJ24544" s="3"/>
      <c r="BL24544" s="3"/>
      <c r="BN24544" s="3"/>
      <c r="BP24544" s="3"/>
    </row>
    <row r="24545" spans="1:68" x14ac:dyDescent="0.25">
      <c r="A24545" s="1"/>
      <c r="B24545" s="2"/>
      <c r="BJ24545" s="3"/>
      <c r="BL24545" s="3"/>
      <c r="BN24545" s="3"/>
      <c r="BP24545" s="3"/>
    </row>
    <row r="24546" spans="1:68" x14ac:dyDescent="0.25">
      <c r="A24546" s="1"/>
      <c r="B24546" s="2"/>
      <c r="BJ24546" s="3"/>
      <c r="BL24546" s="3"/>
      <c r="BN24546" s="3"/>
      <c r="BP24546" s="3"/>
    </row>
    <row r="24547" spans="1:68" x14ac:dyDescent="0.25">
      <c r="A24547" s="1"/>
      <c r="B24547" s="2"/>
      <c r="BJ24547" s="3"/>
      <c r="BL24547" s="3"/>
      <c r="BN24547" s="3"/>
      <c r="BP24547" s="3"/>
    </row>
    <row r="24548" spans="1:68" x14ac:dyDescent="0.25">
      <c r="A24548" s="1"/>
      <c r="B24548" s="2"/>
      <c r="BJ24548" s="3"/>
      <c r="BL24548" s="3"/>
      <c r="BN24548" s="3"/>
      <c r="BP24548" s="3"/>
    </row>
    <row r="24549" spans="1:68" x14ac:dyDescent="0.25">
      <c r="A24549" s="1"/>
      <c r="B24549" s="2"/>
      <c r="BJ24549" s="3"/>
      <c r="BL24549" s="3"/>
      <c r="BN24549" s="3"/>
      <c r="BP24549" s="3"/>
    </row>
    <row r="24550" spans="1:68" x14ac:dyDescent="0.25">
      <c r="A24550" s="1"/>
      <c r="B24550" s="2"/>
      <c r="BJ24550" s="3"/>
      <c r="BL24550" s="3"/>
      <c r="BN24550" s="3"/>
      <c r="BP24550" s="3"/>
    </row>
    <row r="24551" spans="1:68" x14ac:dyDescent="0.25">
      <c r="A24551" s="1"/>
      <c r="B24551" s="2"/>
      <c r="BJ24551" s="3"/>
      <c r="BL24551" s="3"/>
      <c r="BN24551" s="3"/>
      <c r="BP24551" s="3"/>
    </row>
    <row r="24552" spans="1:68" x14ac:dyDescent="0.25">
      <c r="A24552" s="1"/>
      <c r="B24552" s="2"/>
      <c r="BJ24552" s="3"/>
      <c r="BL24552" s="3"/>
      <c r="BN24552" s="3"/>
      <c r="BP24552" s="3"/>
    </row>
    <row r="24553" spans="1:68" x14ac:dyDescent="0.25">
      <c r="A24553" s="1"/>
      <c r="B24553" s="2"/>
      <c r="BJ24553" s="3"/>
      <c r="BL24553" s="3"/>
      <c r="BN24553" s="3"/>
      <c r="BP24553" s="3"/>
    </row>
    <row r="24554" spans="1:68" x14ac:dyDescent="0.25">
      <c r="A24554" s="1"/>
      <c r="B24554" s="2"/>
      <c r="BJ24554" s="3"/>
      <c r="BL24554" s="3"/>
      <c r="BN24554" s="3"/>
      <c r="BP24554" s="3"/>
    </row>
    <row r="24555" spans="1:68" x14ac:dyDescent="0.25">
      <c r="A24555" s="1"/>
      <c r="B24555" s="2"/>
      <c r="BJ24555" s="3"/>
      <c r="BL24555" s="3"/>
      <c r="BN24555" s="3"/>
      <c r="BP24555" s="3"/>
    </row>
    <row r="24556" spans="1:68" x14ac:dyDescent="0.25">
      <c r="A24556" s="1"/>
      <c r="B24556" s="2"/>
      <c r="BJ24556" s="3"/>
      <c r="BL24556" s="3"/>
      <c r="BN24556" s="3"/>
      <c r="BP24556" s="3"/>
    </row>
    <row r="24557" spans="1:68" x14ac:dyDescent="0.25">
      <c r="A24557" s="1"/>
      <c r="B24557" s="2"/>
      <c r="BJ24557" s="3"/>
      <c r="BL24557" s="3"/>
      <c r="BN24557" s="3"/>
      <c r="BP24557" s="3"/>
    </row>
    <row r="24558" spans="1:68" x14ac:dyDescent="0.25">
      <c r="A24558" s="1"/>
      <c r="B24558" s="2"/>
      <c r="BJ24558" s="3"/>
      <c r="BL24558" s="3"/>
      <c r="BN24558" s="3"/>
      <c r="BP24558" s="3"/>
    </row>
    <row r="24559" spans="1:68" x14ac:dyDescent="0.25">
      <c r="A24559" s="1"/>
      <c r="B24559" s="2"/>
      <c r="BJ24559" s="3"/>
      <c r="BL24559" s="3"/>
      <c r="BN24559" s="3"/>
      <c r="BP24559" s="3"/>
    </row>
    <row r="24560" spans="1:68" x14ac:dyDescent="0.25">
      <c r="A24560" s="1"/>
      <c r="B24560" s="2"/>
      <c r="BJ24560" s="3"/>
      <c r="BL24560" s="3"/>
      <c r="BN24560" s="3"/>
      <c r="BP24560" s="3"/>
    </row>
    <row r="24561" spans="1:68" x14ac:dyDescent="0.25">
      <c r="A24561" s="1"/>
      <c r="B24561" s="2"/>
      <c r="BJ24561" s="3"/>
      <c r="BL24561" s="3"/>
      <c r="BN24561" s="3"/>
      <c r="BP24561" s="3"/>
    </row>
    <row r="24562" spans="1:68" x14ac:dyDescent="0.25">
      <c r="A24562" s="1"/>
      <c r="B24562" s="2"/>
      <c r="BJ24562" s="3"/>
      <c r="BL24562" s="3"/>
      <c r="BN24562" s="3"/>
      <c r="BP24562" s="3"/>
    </row>
    <row r="24563" spans="1:68" x14ac:dyDescent="0.25">
      <c r="A24563" s="1"/>
      <c r="B24563" s="2"/>
      <c r="BJ24563" s="3"/>
      <c r="BL24563" s="3"/>
      <c r="BN24563" s="3"/>
      <c r="BP24563" s="3"/>
    </row>
    <row r="24564" spans="1:68" x14ac:dyDescent="0.25">
      <c r="A24564" s="1"/>
      <c r="B24564" s="2"/>
      <c r="BJ24564" s="3"/>
      <c r="BL24564" s="3"/>
      <c r="BN24564" s="3"/>
      <c r="BP24564" s="3"/>
    </row>
    <row r="24565" spans="1:68" x14ac:dyDescent="0.25">
      <c r="A24565" s="1"/>
      <c r="B24565" s="2"/>
      <c r="BJ24565" s="3"/>
      <c r="BL24565" s="3"/>
      <c r="BN24565" s="3"/>
      <c r="BP24565" s="3"/>
    </row>
    <row r="24566" spans="1:68" x14ac:dyDescent="0.25">
      <c r="A24566" s="1"/>
      <c r="B24566" s="2"/>
      <c r="BJ24566" s="3"/>
      <c r="BL24566" s="3"/>
      <c r="BN24566" s="3"/>
      <c r="BP24566" s="3"/>
    </row>
    <row r="24567" spans="1:68" x14ac:dyDescent="0.25">
      <c r="A24567" s="1"/>
      <c r="B24567" s="2"/>
      <c r="BJ24567" s="3"/>
      <c r="BL24567" s="3"/>
      <c r="BN24567" s="3"/>
      <c r="BP24567" s="3"/>
    </row>
    <row r="24568" spans="1:68" x14ac:dyDescent="0.25">
      <c r="A24568" s="1"/>
      <c r="B24568" s="2"/>
      <c r="BJ24568" s="3"/>
      <c r="BL24568" s="3"/>
      <c r="BN24568" s="3"/>
      <c r="BP24568" s="3"/>
    </row>
    <row r="24569" spans="1:68" x14ac:dyDescent="0.25">
      <c r="A24569" s="1"/>
      <c r="B24569" s="2"/>
      <c r="BJ24569" s="3"/>
      <c r="BL24569" s="3"/>
      <c r="BN24569" s="3"/>
      <c r="BP24569" s="3"/>
    </row>
    <row r="24570" spans="1:68" x14ac:dyDescent="0.25">
      <c r="A24570" s="1"/>
      <c r="B24570" s="2"/>
      <c r="BJ24570" s="3"/>
      <c r="BL24570" s="3"/>
      <c r="BN24570" s="3"/>
      <c r="BP24570" s="3"/>
    </row>
    <row r="24571" spans="1:68" x14ac:dyDescent="0.25">
      <c r="A24571" s="1"/>
      <c r="B24571" s="2"/>
      <c r="BJ24571" s="3"/>
      <c r="BL24571" s="3"/>
      <c r="BN24571" s="3"/>
      <c r="BP24571" s="3"/>
    </row>
    <row r="24572" spans="1:68" x14ac:dyDescent="0.25">
      <c r="A24572" s="1"/>
      <c r="B24572" s="2"/>
      <c r="BJ24572" s="3"/>
      <c r="BL24572" s="3"/>
      <c r="BN24572" s="3"/>
      <c r="BP24572" s="3"/>
    </row>
    <row r="24573" spans="1:68" x14ac:dyDescent="0.25">
      <c r="A24573" s="1"/>
      <c r="B24573" s="2"/>
      <c r="BJ24573" s="3"/>
      <c r="BL24573" s="3"/>
      <c r="BN24573" s="3"/>
      <c r="BP24573" s="3"/>
    </row>
    <row r="24574" spans="1:68" x14ac:dyDescent="0.25">
      <c r="A24574" s="1"/>
      <c r="B24574" s="2"/>
      <c r="BJ24574" s="3"/>
      <c r="BL24574" s="3"/>
      <c r="BN24574" s="3"/>
      <c r="BP24574" s="3"/>
    </row>
    <row r="24575" spans="1:68" x14ac:dyDescent="0.25">
      <c r="A24575" s="1"/>
      <c r="B24575" s="2"/>
      <c r="BJ24575" s="3"/>
      <c r="BL24575" s="3"/>
      <c r="BN24575" s="3"/>
      <c r="BP24575" s="3"/>
    </row>
    <row r="24576" spans="1:68" x14ac:dyDescent="0.25">
      <c r="A24576" s="1"/>
      <c r="B24576" s="2"/>
      <c r="BJ24576" s="3"/>
      <c r="BL24576" s="3"/>
      <c r="BN24576" s="3"/>
      <c r="BP24576" s="3"/>
    </row>
    <row r="24577" spans="1:68" x14ac:dyDescent="0.25">
      <c r="A24577" s="1"/>
      <c r="B24577" s="2"/>
      <c r="BJ24577" s="3"/>
      <c r="BL24577" s="3"/>
      <c r="BN24577" s="3"/>
      <c r="BP24577" s="3"/>
    </row>
    <row r="24578" spans="1:68" x14ac:dyDescent="0.25">
      <c r="A24578" s="1"/>
      <c r="B24578" s="2"/>
      <c r="BJ24578" s="3"/>
      <c r="BL24578" s="3"/>
      <c r="BN24578" s="3"/>
      <c r="BP24578" s="3"/>
    </row>
    <row r="24579" spans="1:68" x14ac:dyDescent="0.25">
      <c r="A24579" s="1"/>
      <c r="B24579" s="2"/>
      <c r="BJ24579" s="3"/>
      <c r="BL24579" s="3"/>
      <c r="BN24579" s="3"/>
      <c r="BP24579" s="3"/>
    </row>
    <row r="24580" spans="1:68" x14ac:dyDescent="0.25">
      <c r="A24580" s="1"/>
      <c r="B24580" s="2"/>
      <c r="BJ24580" s="3"/>
      <c r="BL24580" s="3"/>
      <c r="BN24580" s="3"/>
      <c r="BP24580" s="3"/>
    </row>
    <row r="24581" spans="1:68" x14ac:dyDescent="0.25">
      <c r="A24581" s="1"/>
      <c r="B24581" s="2"/>
      <c r="BJ24581" s="3"/>
      <c r="BL24581" s="3"/>
      <c r="BN24581" s="3"/>
      <c r="BP24581" s="3"/>
    </row>
    <row r="24582" spans="1:68" x14ac:dyDescent="0.25">
      <c r="A24582" s="1"/>
      <c r="B24582" s="2"/>
      <c r="BJ24582" s="3"/>
      <c r="BL24582" s="3"/>
      <c r="BN24582" s="3"/>
      <c r="BP24582" s="3"/>
    </row>
    <row r="24583" spans="1:68" x14ac:dyDescent="0.25">
      <c r="A24583" s="1"/>
      <c r="B24583" s="2"/>
      <c r="BJ24583" s="3"/>
      <c r="BL24583" s="3"/>
      <c r="BN24583" s="3"/>
      <c r="BP24583" s="3"/>
    </row>
    <row r="24584" spans="1:68" x14ac:dyDescent="0.25">
      <c r="A24584" s="1"/>
      <c r="B24584" s="2"/>
      <c r="BJ24584" s="3"/>
      <c r="BL24584" s="3"/>
      <c r="BN24584" s="3"/>
      <c r="BP24584" s="3"/>
    </row>
    <row r="24585" spans="1:68" x14ac:dyDescent="0.25">
      <c r="A24585" s="1"/>
      <c r="B24585" s="2"/>
      <c r="BJ24585" s="3"/>
      <c r="BL24585" s="3"/>
      <c r="BN24585" s="3"/>
      <c r="BP24585" s="3"/>
    </row>
    <row r="24586" spans="1:68" x14ac:dyDescent="0.25">
      <c r="A24586" s="1"/>
      <c r="B24586" s="2"/>
      <c r="BJ24586" s="3"/>
      <c r="BL24586" s="3"/>
      <c r="BN24586" s="3"/>
      <c r="BP24586" s="3"/>
    </row>
    <row r="24587" spans="1:68" x14ac:dyDescent="0.25">
      <c r="A24587" s="1"/>
      <c r="B24587" s="2"/>
      <c r="BJ24587" s="3"/>
      <c r="BL24587" s="3"/>
      <c r="BN24587" s="3"/>
      <c r="BP24587" s="3"/>
    </row>
    <row r="24588" spans="1:68" x14ac:dyDescent="0.25">
      <c r="A24588" s="1"/>
      <c r="B24588" s="2"/>
      <c r="BJ24588" s="3"/>
      <c r="BL24588" s="3"/>
      <c r="BN24588" s="3"/>
      <c r="BP24588" s="3"/>
    </row>
    <row r="24589" spans="1:68" x14ac:dyDescent="0.25">
      <c r="A24589" s="1"/>
      <c r="B24589" s="2"/>
      <c r="BJ24589" s="3"/>
      <c r="BL24589" s="3"/>
      <c r="BN24589" s="3"/>
      <c r="BP24589" s="3"/>
    </row>
    <row r="24590" spans="1:68" x14ac:dyDescent="0.25">
      <c r="A24590" s="1"/>
      <c r="B24590" s="2"/>
      <c r="BJ24590" s="3"/>
      <c r="BL24590" s="3"/>
      <c r="BN24590" s="3"/>
      <c r="BP24590" s="3"/>
    </row>
    <row r="24591" spans="1:68" x14ac:dyDescent="0.25">
      <c r="A24591" s="1"/>
      <c r="B24591" s="2"/>
      <c r="BJ24591" s="3"/>
      <c r="BL24591" s="3"/>
      <c r="BN24591" s="3"/>
      <c r="BP24591" s="3"/>
    </row>
    <row r="24592" spans="1:68" x14ac:dyDescent="0.25">
      <c r="A24592" s="1"/>
      <c r="B24592" s="2"/>
      <c r="BJ24592" s="3"/>
      <c r="BL24592" s="3"/>
      <c r="BN24592" s="3"/>
      <c r="BP24592" s="3"/>
    </row>
    <row r="24593" spans="1:68" x14ac:dyDescent="0.25">
      <c r="A24593" s="1"/>
      <c r="B24593" s="2"/>
      <c r="BJ24593" s="3"/>
      <c r="BL24593" s="3"/>
      <c r="BN24593" s="3"/>
      <c r="BP24593" s="3"/>
    </row>
    <row r="24594" spans="1:68" x14ac:dyDescent="0.25">
      <c r="A24594" s="1"/>
      <c r="B24594" s="2"/>
      <c r="BJ24594" s="3"/>
      <c r="BL24594" s="3"/>
      <c r="BN24594" s="3"/>
      <c r="BP24594" s="3"/>
    </row>
    <row r="24595" spans="1:68" x14ac:dyDescent="0.25">
      <c r="A24595" s="1"/>
      <c r="B24595" s="2"/>
      <c r="BJ24595" s="3"/>
      <c r="BL24595" s="3"/>
      <c r="BN24595" s="3"/>
      <c r="BP24595" s="3"/>
    </row>
    <row r="24596" spans="1:68" x14ac:dyDescent="0.25">
      <c r="A24596" s="1"/>
      <c r="B24596" s="2"/>
      <c r="BJ24596" s="3"/>
      <c r="BL24596" s="3"/>
      <c r="BN24596" s="3"/>
      <c r="BP24596" s="3"/>
    </row>
    <row r="24597" spans="1:68" x14ac:dyDescent="0.25">
      <c r="A24597" s="1"/>
      <c r="B24597" s="2"/>
      <c r="BJ24597" s="3"/>
      <c r="BL24597" s="3"/>
      <c r="BN24597" s="3"/>
      <c r="BP24597" s="3"/>
    </row>
    <row r="24598" spans="1:68" x14ac:dyDescent="0.25">
      <c r="A24598" s="1"/>
      <c r="B24598" s="2"/>
      <c r="BJ24598" s="3"/>
      <c r="BL24598" s="3"/>
      <c r="BN24598" s="3"/>
      <c r="BP24598" s="3"/>
    </row>
    <row r="24599" spans="1:68" x14ac:dyDescent="0.25">
      <c r="A24599" s="1"/>
      <c r="B24599" s="2"/>
      <c r="BJ24599" s="3"/>
      <c r="BL24599" s="3"/>
      <c r="BN24599" s="3"/>
      <c r="BP24599" s="3"/>
    </row>
    <row r="24600" spans="1:68" x14ac:dyDescent="0.25">
      <c r="A24600" s="1"/>
      <c r="B24600" s="2"/>
      <c r="BJ24600" s="3"/>
      <c r="BL24600" s="3"/>
      <c r="BN24600" s="3"/>
      <c r="BP24600" s="3"/>
    </row>
    <row r="24601" spans="1:68" x14ac:dyDescent="0.25">
      <c r="A24601" s="1"/>
      <c r="B24601" s="2"/>
      <c r="BJ24601" s="3"/>
      <c r="BL24601" s="3"/>
      <c r="BN24601" s="3"/>
      <c r="BP24601" s="3"/>
    </row>
    <row r="24602" spans="1:68" x14ac:dyDescent="0.25">
      <c r="A24602" s="1"/>
      <c r="B24602" s="2"/>
      <c r="BJ24602" s="3"/>
      <c r="BL24602" s="3"/>
      <c r="BN24602" s="3"/>
      <c r="BP24602" s="3"/>
    </row>
    <row r="24603" spans="1:68" x14ac:dyDescent="0.25">
      <c r="A24603" s="1"/>
      <c r="B24603" s="2"/>
      <c r="BJ24603" s="3"/>
      <c r="BL24603" s="3"/>
      <c r="BN24603" s="3"/>
      <c r="BP24603" s="3"/>
    </row>
    <row r="24604" spans="1:68" x14ac:dyDescent="0.25">
      <c r="A24604" s="1"/>
      <c r="B24604" s="2"/>
      <c r="BJ24604" s="3"/>
      <c r="BL24604" s="3"/>
      <c r="BN24604" s="3"/>
      <c r="BP24604" s="3"/>
    </row>
    <row r="24605" spans="1:68" x14ac:dyDescent="0.25">
      <c r="A24605" s="1"/>
      <c r="B24605" s="2"/>
      <c r="BJ24605" s="3"/>
      <c r="BL24605" s="3"/>
      <c r="BN24605" s="3"/>
      <c r="BP24605" s="3"/>
    </row>
    <row r="24606" spans="1:68" x14ac:dyDescent="0.25">
      <c r="A24606" s="1"/>
      <c r="B24606" s="2"/>
      <c r="BJ24606" s="3"/>
      <c r="BL24606" s="3"/>
      <c r="BN24606" s="3"/>
      <c r="BP24606" s="3"/>
    </row>
    <row r="24607" spans="1:68" x14ac:dyDescent="0.25">
      <c r="A24607" s="1"/>
      <c r="B24607" s="2"/>
      <c r="BJ24607" s="3"/>
      <c r="BL24607" s="3"/>
      <c r="BN24607" s="3"/>
      <c r="BP24607" s="3"/>
    </row>
    <row r="24608" spans="1:68" x14ac:dyDescent="0.25">
      <c r="A24608" s="1"/>
      <c r="B24608" s="2"/>
      <c r="BJ24608" s="3"/>
      <c r="BL24608" s="3"/>
      <c r="BN24608" s="3"/>
      <c r="BP24608" s="3"/>
    </row>
    <row r="24609" spans="1:68" x14ac:dyDescent="0.25">
      <c r="A24609" s="1"/>
      <c r="B24609" s="2"/>
      <c r="BJ24609" s="3"/>
      <c r="BL24609" s="3"/>
      <c r="BN24609" s="3"/>
      <c r="BP24609" s="3"/>
    </row>
    <row r="24610" spans="1:68" x14ac:dyDescent="0.25">
      <c r="A24610" s="1"/>
      <c r="B24610" s="2"/>
      <c r="BJ24610" s="3"/>
      <c r="BL24610" s="3"/>
      <c r="BN24610" s="3"/>
      <c r="BP24610" s="3"/>
    </row>
    <row r="24611" spans="1:68" x14ac:dyDescent="0.25">
      <c r="A24611" s="1"/>
      <c r="B24611" s="2"/>
      <c r="BJ24611" s="3"/>
      <c r="BL24611" s="3"/>
      <c r="BN24611" s="3"/>
      <c r="BP24611" s="3"/>
    </row>
    <row r="24612" spans="1:68" x14ac:dyDescent="0.25">
      <c r="A24612" s="1"/>
      <c r="B24612" s="2"/>
      <c r="BJ24612" s="3"/>
      <c r="BL24612" s="3"/>
      <c r="BN24612" s="3"/>
      <c r="BP24612" s="3"/>
    </row>
    <row r="24613" spans="1:68" x14ac:dyDescent="0.25">
      <c r="A24613" s="1"/>
      <c r="B24613" s="2"/>
      <c r="BJ24613" s="3"/>
      <c r="BL24613" s="3"/>
      <c r="BN24613" s="3"/>
      <c r="BP24613" s="3"/>
    </row>
    <row r="24614" spans="1:68" x14ac:dyDescent="0.25">
      <c r="A24614" s="1"/>
      <c r="B24614" s="2"/>
      <c r="BJ24614" s="3"/>
      <c r="BL24614" s="3"/>
      <c r="BN24614" s="3"/>
      <c r="BP24614" s="3"/>
    </row>
    <row r="24615" spans="1:68" x14ac:dyDescent="0.25">
      <c r="A24615" s="1"/>
      <c r="B24615" s="2"/>
      <c r="BJ24615" s="3"/>
      <c r="BL24615" s="3"/>
      <c r="BN24615" s="3"/>
      <c r="BP24615" s="3"/>
    </row>
    <row r="24616" spans="1:68" x14ac:dyDescent="0.25">
      <c r="A24616" s="1"/>
      <c r="B24616" s="2"/>
      <c r="BJ24616" s="3"/>
      <c r="BL24616" s="3"/>
      <c r="BN24616" s="3"/>
      <c r="BP24616" s="3"/>
    </row>
    <row r="24617" spans="1:68" x14ac:dyDescent="0.25">
      <c r="A24617" s="1"/>
      <c r="B24617" s="2"/>
      <c r="BJ24617" s="3"/>
      <c r="BL24617" s="3"/>
      <c r="BN24617" s="3"/>
      <c r="BP24617" s="3"/>
    </row>
    <row r="24618" spans="1:68" x14ac:dyDescent="0.25">
      <c r="A24618" s="1"/>
      <c r="B24618" s="2"/>
      <c r="BJ24618" s="3"/>
      <c r="BL24618" s="3"/>
      <c r="BN24618" s="3"/>
      <c r="BP24618" s="3"/>
    </row>
    <row r="24619" spans="1:68" x14ac:dyDescent="0.25">
      <c r="A24619" s="1"/>
      <c r="B24619" s="2"/>
      <c r="BJ24619" s="3"/>
      <c r="BL24619" s="3"/>
      <c r="BN24619" s="3"/>
      <c r="BP24619" s="3"/>
    </row>
    <row r="24620" spans="1:68" x14ac:dyDescent="0.25">
      <c r="A24620" s="1"/>
      <c r="B24620" s="2"/>
      <c r="BJ24620" s="3"/>
      <c r="BL24620" s="3"/>
      <c r="BN24620" s="3"/>
      <c r="BP24620" s="3"/>
    </row>
    <row r="24621" spans="1:68" x14ac:dyDescent="0.25">
      <c r="A24621" s="1"/>
      <c r="B24621" s="2"/>
      <c r="BJ24621" s="3"/>
      <c r="BL24621" s="3"/>
      <c r="BN24621" s="3"/>
      <c r="BP24621" s="3"/>
    </row>
    <row r="24622" spans="1:68" x14ac:dyDescent="0.25">
      <c r="A24622" s="1"/>
      <c r="B24622" s="2"/>
      <c r="BJ24622" s="3"/>
      <c r="BL24622" s="3"/>
      <c r="BN24622" s="3"/>
      <c r="BP24622" s="3"/>
    </row>
    <row r="24623" spans="1:68" x14ac:dyDescent="0.25">
      <c r="A24623" s="1"/>
      <c r="B24623" s="2"/>
      <c r="BJ24623" s="3"/>
      <c r="BL24623" s="3"/>
      <c r="BN24623" s="3"/>
      <c r="BP24623" s="3"/>
    </row>
    <row r="24624" spans="1:68" x14ac:dyDescent="0.25">
      <c r="A24624" s="1"/>
      <c r="B24624" s="2"/>
      <c r="BJ24624" s="3"/>
      <c r="BL24624" s="3"/>
      <c r="BN24624" s="3"/>
      <c r="BP24624" s="3"/>
    </row>
    <row r="24625" spans="1:68" x14ac:dyDescent="0.25">
      <c r="A24625" s="1"/>
      <c r="B24625" s="2"/>
      <c r="BJ24625" s="3"/>
      <c r="BL24625" s="3"/>
      <c r="BN24625" s="3"/>
      <c r="BP24625" s="3"/>
    </row>
    <row r="24626" spans="1:68" x14ac:dyDescent="0.25">
      <c r="A24626" s="1"/>
      <c r="B24626" s="2"/>
      <c r="BJ24626" s="3"/>
      <c r="BL24626" s="3"/>
      <c r="BN24626" s="3"/>
      <c r="BP24626" s="3"/>
    </row>
    <row r="24627" spans="1:68" x14ac:dyDescent="0.25">
      <c r="A24627" s="1"/>
      <c r="B24627" s="2"/>
      <c r="BJ24627" s="3"/>
      <c r="BL24627" s="3"/>
      <c r="BN24627" s="3"/>
      <c r="BP24627" s="3"/>
    </row>
    <row r="24628" spans="1:68" x14ac:dyDescent="0.25">
      <c r="A24628" s="1"/>
      <c r="B24628" s="2"/>
      <c r="BJ24628" s="3"/>
      <c r="BL24628" s="3"/>
      <c r="BN24628" s="3"/>
      <c r="BP24628" s="3"/>
    </row>
    <row r="24629" spans="1:68" x14ac:dyDescent="0.25">
      <c r="A24629" s="1"/>
      <c r="B24629" s="2"/>
      <c r="BJ24629" s="3"/>
      <c r="BL24629" s="3"/>
      <c r="BN24629" s="3"/>
      <c r="BP24629" s="3"/>
    </row>
    <row r="24630" spans="1:68" x14ac:dyDescent="0.25">
      <c r="A24630" s="1"/>
      <c r="B24630" s="2"/>
      <c r="BJ24630" s="3"/>
      <c r="BL24630" s="3"/>
      <c r="BN24630" s="3"/>
      <c r="BP24630" s="3"/>
    </row>
    <row r="24631" spans="1:68" x14ac:dyDescent="0.25">
      <c r="A24631" s="1"/>
      <c r="B24631" s="2"/>
      <c r="BJ24631" s="3"/>
      <c r="BL24631" s="3"/>
      <c r="BN24631" s="3"/>
      <c r="BP24631" s="3"/>
    </row>
    <row r="24632" spans="1:68" x14ac:dyDescent="0.25">
      <c r="A24632" s="1"/>
      <c r="B24632" s="2"/>
      <c r="BJ24632" s="3"/>
      <c r="BL24632" s="3"/>
      <c r="BN24632" s="3"/>
      <c r="BP24632" s="3"/>
    </row>
    <row r="24633" spans="1:68" x14ac:dyDescent="0.25">
      <c r="A24633" s="1"/>
      <c r="B24633" s="2"/>
      <c r="BJ24633" s="3"/>
      <c r="BL24633" s="3"/>
      <c r="BN24633" s="3"/>
      <c r="BP24633" s="3"/>
    </row>
    <row r="24634" spans="1:68" x14ac:dyDescent="0.25">
      <c r="A24634" s="1"/>
      <c r="B24634" s="2"/>
      <c r="BJ24634" s="3"/>
      <c r="BL24634" s="3"/>
      <c r="BN24634" s="3"/>
      <c r="BP24634" s="3"/>
    </row>
    <row r="24635" spans="1:68" x14ac:dyDescent="0.25">
      <c r="A24635" s="1"/>
      <c r="B24635" s="2"/>
      <c r="BJ24635" s="3"/>
      <c r="BL24635" s="3"/>
      <c r="BN24635" s="3"/>
      <c r="BP24635" s="3"/>
    </row>
    <row r="24636" spans="1:68" x14ac:dyDescent="0.25">
      <c r="A24636" s="1"/>
      <c r="B24636" s="2"/>
      <c r="BJ24636" s="3"/>
      <c r="BL24636" s="3"/>
      <c r="BN24636" s="3"/>
      <c r="BP24636" s="3"/>
    </row>
    <row r="24637" spans="1:68" x14ac:dyDescent="0.25">
      <c r="A24637" s="1"/>
      <c r="B24637" s="2"/>
      <c r="BJ24637" s="3"/>
      <c r="BL24637" s="3"/>
      <c r="BN24637" s="3"/>
      <c r="BP24637" s="3"/>
    </row>
    <row r="24638" spans="1:68" x14ac:dyDescent="0.25">
      <c r="A24638" s="1"/>
      <c r="B24638" s="2"/>
      <c r="BJ24638" s="3"/>
      <c r="BL24638" s="3"/>
      <c r="BN24638" s="3"/>
      <c r="BP24638" s="3"/>
    </row>
    <row r="24639" spans="1:68" x14ac:dyDescent="0.25">
      <c r="A24639" s="1"/>
      <c r="B24639" s="2"/>
      <c r="BJ24639" s="3"/>
      <c r="BL24639" s="3"/>
      <c r="BN24639" s="3"/>
      <c r="BP24639" s="3"/>
    </row>
    <row r="24640" spans="1:68" x14ac:dyDescent="0.25">
      <c r="A24640" s="1"/>
      <c r="B24640" s="2"/>
      <c r="BJ24640" s="3"/>
      <c r="BL24640" s="3"/>
      <c r="BN24640" s="3"/>
      <c r="BP24640" s="3"/>
    </row>
    <row r="24641" spans="1:68" x14ac:dyDescent="0.25">
      <c r="A24641" s="1"/>
      <c r="B24641" s="2"/>
      <c r="BJ24641" s="3"/>
      <c r="BL24641" s="3"/>
      <c r="BN24641" s="3"/>
      <c r="BP24641" s="3"/>
    </row>
    <row r="24642" spans="1:68" x14ac:dyDescent="0.25">
      <c r="A24642" s="1"/>
      <c r="B24642" s="2"/>
      <c r="BJ24642" s="3"/>
      <c r="BL24642" s="3"/>
      <c r="BN24642" s="3"/>
      <c r="BP24642" s="3"/>
    </row>
    <row r="24643" spans="1:68" x14ac:dyDescent="0.25">
      <c r="A24643" s="1"/>
      <c r="B24643" s="2"/>
      <c r="BJ24643" s="3"/>
      <c r="BL24643" s="3"/>
      <c r="BN24643" s="3"/>
      <c r="BP24643" s="3"/>
    </row>
    <row r="24644" spans="1:68" x14ac:dyDescent="0.25">
      <c r="A24644" s="1"/>
      <c r="B24644" s="2"/>
      <c r="BJ24644" s="3"/>
      <c r="BL24644" s="3"/>
      <c r="BN24644" s="3"/>
      <c r="BP24644" s="3"/>
    </row>
    <row r="24645" spans="1:68" x14ac:dyDescent="0.25">
      <c r="A24645" s="1"/>
      <c r="B24645" s="2"/>
      <c r="BJ24645" s="3"/>
      <c r="BL24645" s="3"/>
      <c r="BN24645" s="3"/>
      <c r="BP24645" s="3"/>
    </row>
    <row r="24646" spans="1:68" x14ac:dyDescent="0.25">
      <c r="A24646" s="1"/>
      <c r="B24646" s="2"/>
      <c r="BJ24646" s="3"/>
      <c r="BL24646" s="3"/>
      <c r="BN24646" s="3"/>
      <c r="BP24646" s="3"/>
    </row>
    <row r="24647" spans="1:68" x14ac:dyDescent="0.25">
      <c r="A24647" s="1"/>
      <c r="B24647" s="2"/>
      <c r="BJ24647" s="3"/>
      <c r="BL24647" s="3"/>
      <c r="BN24647" s="3"/>
      <c r="BP24647" s="3"/>
    </row>
    <row r="24648" spans="1:68" x14ac:dyDescent="0.25">
      <c r="A24648" s="1"/>
      <c r="B24648" s="2"/>
      <c r="BJ24648" s="3"/>
      <c r="BL24648" s="3"/>
      <c r="BN24648" s="3"/>
      <c r="BP24648" s="3"/>
    </row>
    <row r="24649" spans="1:68" x14ac:dyDescent="0.25">
      <c r="A24649" s="1"/>
      <c r="B24649" s="2"/>
      <c r="BJ24649" s="3"/>
      <c r="BL24649" s="3"/>
      <c r="BN24649" s="3"/>
      <c r="BP24649" s="3"/>
    </row>
    <row r="24650" spans="1:68" x14ac:dyDescent="0.25">
      <c r="A24650" s="1"/>
      <c r="B24650" s="2"/>
      <c r="BJ24650" s="3"/>
      <c r="BL24650" s="3"/>
      <c r="BN24650" s="3"/>
      <c r="BP24650" s="3"/>
    </row>
    <row r="24651" spans="1:68" x14ac:dyDescent="0.25">
      <c r="A24651" s="1"/>
      <c r="B24651" s="2"/>
      <c r="BJ24651" s="3"/>
      <c r="BL24651" s="3"/>
      <c r="BN24651" s="3"/>
      <c r="BP24651" s="3"/>
    </row>
    <row r="24652" spans="1:68" x14ac:dyDescent="0.25">
      <c r="A24652" s="1"/>
      <c r="B24652" s="2"/>
      <c r="BJ24652" s="3"/>
      <c r="BL24652" s="3"/>
      <c r="BN24652" s="3"/>
      <c r="BP24652" s="3"/>
    </row>
    <row r="24653" spans="1:68" x14ac:dyDescent="0.25">
      <c r="A24653" s="1"/>
      <c r="B24653" s="2"/>
      <c r="BJ24653" s="3"/>
      <c r="BL24653" s="3"/>
      <c r="BN24653" s="3"/>
      <c r="BP24653" s="3"/>
    </row>
    <row r="24654" spans="1:68" x14ac:dyDescent="0.25">
      <c r="A24654" s="1"/>
      <c r="B24654" s="2"/>
      <c r="BJ24654" s="3"/>
      <c r="BL24654" s="3"/>
      <c r="BN24654" s="3"/>
      <c r="BP24654" s="3"/>
    </row>
    <row r="24655" spans="1:68" x14ac:dyDescent="0.25">
      <c r="A24655" s="1"/>
      <c r="B24655" s="2"/>
      <c r="BJ24655" s="3"/>
      <c r="BL24655" s="3"/>
      <c r="BN24655" s="3"/>
      <c r="BP24655" s="3"/>
    </row>
    <row r="24656" spans="1:68" x14ac:dyDescent="0.25">
      <c r="A24656" s="1"/>
      <c r="B24656" s="2"/>
      <c r="BJ24656" s="3"/>
      <c r="BL24656" s="3"/>
      <c r="BN24656" s="3"/>
      <c r="BP24656" s="3"/>
    </row>
    <row r="24657" spans="1:68" x14ac:dyDescent="0.25">
      <c r="A24657" s="1"/>
      <c r="B24657" s="2"/>
      <c r="BJ24657" s="3"/>
      <c r="BL24657" s="3"/>
      <c r="BN24657" s="3"/>
      <c r="BP24657" s="3"/>
    </row>
    <row r="24658" spans="1:68" x14ac:dyDescent="0.25">
      <c r="A24658" s="1"/>
      <c r="B24658" s="2"/>
      <c r="BJ24658" s="3"/>
      <c r="BL24658" s="3"/>
      <c r="BN24658" s="3"/>
      <c r="BP24658" s="3"/>
    </row>
    <row r="24659" spans="1:68" x14ac:dyDescent="0.25">
      <c r="A24659" s="1"/>
      <c r="B24659" s="2"/>
      <c r="BJ24659" s="3"/>
      <c r="BL24659" s="3"/>
      <c r="BN24659" s="3"/>
      <c r="BP24659" s="3"/>
    </row>
    <row r="24660" spans="1:68" x14ac:dyDescent="0.25">
      <c r="A24660" s="1"/>
      <c r="B24660" s="2"/>
      <c r="BJ24660" s="3"/>
      <c r="BL24660" s="3"/>
      <c r="BN24660" s="3"/>
      <c r="BP24660" s="3"/>
    </row>
    <row r="24661" spans="1:68" x14ac:dyDescent="0.25">
      <c r="A24661" s="1"/>
      <c r="B24661" s="2"/>
      <c r="BJ24661" s="3"/>
      <c r="BL24661" s="3"/>
      <c r="BN24661" s="3"/>
      <c r="BP24661" s="3"/>
    </row>
    <row r="24662" spans="1:68" x14ac:dyDescent="0.25">
      <c r="A24662" s="1"/>
      <c r="B24662" s="2"/>
      <c r="BJ24662" s="3"/>
      <c r="BL24662" s="3"/>
      <c r="BN24662" s="3"/>
      <c r="BP24662" s="3"/>
    </row>
    <row r="24663" spans="1:68" x14ac:dyDescent="0.25">
      <c r="A24663" s="1"/>
      <c r="B24663" s="2"/>
      <c r="BJ24663" s="3"/>
      <c r="BL24663" s="3"/>
      <c r="BN24663" s="3"/>
      <c r="BP24663" s="3"/>
    </row>
    <row r="24664" spans="1:68" x14ac:dyDescent="0.25">
      <c r="A24664" s="1"/>
      <c r="B24664" s="2"/>
      <c r="BJ24664" s="3"/>
      <c r="BL24664" s="3"/>
      <c r="BN24664" s="3"/>
      <c r="BP24664" s="3"/>
    </row>
    <row r="24665" spans="1:68" x14ac:dyDescent="0.25">
      <c r="A24665" s="1"/>
      <c r="B24665" s="2"/>
      <c r="BJ24665" s="3"/>
      <c r="BL24665" s="3"/>
      <c r="BN24665" s="3"/>
      <c r="BP24665" s="3"/>
    </row>
    <row r="24666" spans="1:68" x14ac:dyDescent="0.25">
      <c r="A24666" s="1"/>
      <c r="B24666" s="2"/>
      <c r="BJ24666" s="3"/>
      <c r="BL24666" s="3"/>
      <c r="BN24666" s="3"/>
      <c r="BP24666" s="3"/>
    </row>
    <row r="24667" spans="1:68" x14ac:dyDescent="0.25">
      <c r="A24667" s="1"/>
      <c r="B24667" s="2"/>
      <c r="BJ24667" s="3"/>
      <c r="BL24667" s="3"/>
      <c r="BN24667" s="3"/>
      <c r="BP24667" s="3"/>
    </row>
    <row r="24668" spans="1:68" x14ac:dyDescent="0.25">
      <c r="A24668" s="1"/>
      <c r="B24668" s="2"/>
      <c r="BJ24668" s="3"/>
      <c r="BL24668" s="3"/>
      <c r="BN24668" s="3"/>
      <c r="BP24668" s="3"/>
    </row>
    <row r="24669" spans="1:68" x14ac:dyDescent="0.25">
      <c r="A24669" s="1"/>
      <c r="B24669" s="2"/>
      <c r="BJ24669" s="3"/>
      <c r="BL24669" s="3"/>
      <c r="BN24669" s="3"/>
      <c r="BP24669" s="3"/>
    </row>
    <row r="24670" spans="1:68" x14ac:dyDescent="0.25">
      <c r="A24670" s="1"/>
      <c r="B24670" s="2"/>
      <c r="BJ24670" s="3"/>
      <c r="BL24670" s="3"/>
      <c r="BN24670" s="3"/>
      <c r="BP24670" s="3"/>
    </row>
    <row r="24671" spans="1:68" x14ac:dyDescent="0.25">
      <c r="A24671" s="1"/>
      <c r="B24671" s="2"/>
      <c r="BJ24671" s="3"/>
      <c r="BL24671" s="3"/>
      <c r="BN24671" s="3"/>
      <c r="BP24671" s="3"/>
    </row>
    <row r="24672" spans="1:68" x14ac:dyDescent="0.25">
      <c r="A24672" s="1"/>
      <c r="B24672" s="2"/>
      <c r="BJ24672" s="3"/>
      <c r="BL24672" s="3"/>
      <c r="BN24672" s="3"/>
      <c r="BP24672" s="3"/>
    </row>
    <row r="24673" spans="1:68" x14ac:dyDescent="0.25">
      <c r="A24673" s="1"/>
      <c r="B24673" s="2"/>
      <c r="BJ24673" s="3"/>
      <c r="BL24673" s="3"/>
      <c r="BN24673" s="3"/>
      <c r="BP24673" s="3"/>
    </row>
    <row r="24674" spans="1:68" x14ac:dyDescent="0.25">
      <c r="A24674" s="1"/>
      <c r="B24674" s="2"/>
      <c r="BJ24674" s="3"/>
      <c r="BL24674" s="3"/>
      <c r="BN24674" s="3"/>
      <c r="BP24674" s="3"/>
    </row>
    <row r="24675" spans="1:68" x14ac:dyDescent="0.25">
      <c r="A24675" s="1"/>
      <c r="B24675" s="2"/>
      <c r="BJ24675" s="3"/>
      <c r="BL24675" s="3"/>
      <c r="BN24675" s="3"/>
      <c r="BP24675" s="3"/>
    </row>
    <row r="24676" spans="1:68" x14ac:dyDescent="0.25">
      <c r="A24676" s="1"/>
      <c r="B24676" s="2"/>
      <c r="BJ24676" s="3"/>
      <c r="BL24676" s="3"/>
      <c r="BN24676" s="3"/>
      <c r="BP24676" s="3"/>
    </row>
    <row r="24677" spans="1:68" x14ac:dyDescent="0.25">
      <c r="A24677" s="1"/>
      <c r="B24677" s="2"/>
      <c r="BJ24677" s="3"/>
      <c r="BL24677" s="3"/>
      <c r="BN24677" s="3"/>
      <c r="BP24677" s="3"/>
    </row>
    <row r="24678" spans="1:68" x14ac:dyDescent="0.25">
      <c r="A24678" s="1"/>
      <c r="B24678" s="2"/>
      <c r="BJ24678" s="3"/>
      <c r="BL24678" s="3"/>
      <c r="BN24678" s="3"/>
      <c r="BP24678" s="3"/>
    </row>
    <row r="24679" spans="1:68" x14ac:dyDescent="0.25">
      <c r="A24679" s="1"/>
      <c r="B24679" s="2"/>
      <c r="BJ24679" s="3"/>
      <c r="BL24679" s="3"/>
      <c r="BN24679" s="3"/>
      <c r="BP24679" s="3"/>
    </row>
    <row r="24680" spans="1:68" x14ac:dyDescent="0.25">
      <c r="A24680" s="1"/>
      <c r="B24680" s="2"/>
      <c r="BJ24680" s="3"/>
      <c r="BL24680" s="3"/>
      <c r="BN24680" s="3"/>
      <c r="BP24680" s="3"/>
    </row>
    <row r="24681" spans="1:68" x14ac:dyDescent="0.25">
      <c r="A24681" s="1"/>
      <c r="B24681" s="2"/>
      <c r="BJ24681" s="3"/>
      <c r="BL24681" s="3"/>
      <c r="BN24681" s="3"/>
      <c r="BP24681" s="3"/>
    </row>
    <row r="24682" spans="1:68" x14ac:dyDescent="0.25">
      <c r="A24682" s="1"/>
      <c r="B24682" s="2"/>
      <c r="BJ24682" s="3"/>
      <c r="BL24682" s="3"/>
      <c r="BN24682" s="3"/>
      <c r="BP24682" s="3"/>
    </row>
    <row r="24683" spans="1:68" x14ac:dyDescent="0.25">
      <c r="A24683" s="1"/>
      <c r="B24683" s="2"/>
      <c r="BJ24683" s="3"/>
      <c r="BL24683" s="3"/>
      <c r="BN24683" s="3"/>
      <c r="BP24683" s="3"/>
    </row>
    <row r="24684" spans="1:68" x14ac:dyDescent="0.25">
      <c r="A24684" s="1"/>
      <c r="B24684" s="2"/>
      <c r="BJ24684" s="3"/>
      <c r="BL24684" s="3"/>
      <c r="BN24684" s="3"/>
      <c r="BP24684" s="3"/>
    </row>
    <row r="24685" spans="1:68" x14ac:dyDescent="0.25">
      <c r="A24685" s="1"/>
      <c r="B24685" s="2"/>
      <c r="BJ24685" s="3"/>
      <c r="BL24685" s="3"/>
      <c r="BN24685" s="3"/>
      <c r="BP24685" s="3"/>
    </row>
    <row r="24686" spans="1:68" x14ac:dyDescent="0.25">
      <c r="A24686" s="1"/>
      <c r="B24686" s="2"/>
      <c r="BJ24686" s="3"/>
      <c r="BL24686" s="3"/>
      <c r="BN24686" s="3"/>
      <c r="BP24686" s="3"/>
    </row>
    <row r="24687" spans="1:68" x14ac:dyDescent="0.25">
      <c r="A24687" s="1"/>
      <c r="B24687" s="2"/>
      <c r="BJ24687" s="3"/>
      <c r="BL24687" s="3"/>
      <c r="BN24687" s="3"/>
      <c r="BP24687" s="3"/>
    </row>
    <row r="24688" spans="1:68" x14ac:dyDescent="0.25">
      <c r="A24688" s="1"/>
      <c r="B24688" s="2"/>
      <c r="BJ24688" s="3"/>
      <c r="BL24688" s="3"/>
      <c r="BN24688" s="3"/>
      <c r="BP24688" s="3"/>
    </row>
    <row r="24689" spans="1:68" x14ac:dyDescent="0.25">
      <c r="A24689" s="1"/>
      <c r="B24689" s="2"/>
      <c r="BJ24689" s="3"/>
      <c r="BL24689" s="3"/>
      <c r="BN24689" s="3"/>
      <c r="BP24689" s="3"/>
    </row>
    <row r="24690" spans="1:68" x14ac:dyDescent="0.25">
      <c r="A24690" s="1"/>
      <c r="B24690" s="2"/>
      <c r="BJ24690" s="3"/>
      <c r="BL24690" s="3"/>
      <c r="BN24690" s="3"/>
      <c r="BP24690" s="3"/>
    </row>
    <row r="24691" spans="1:68" x14ac:dyDescent="0.25">
      <c r="A24691" s="1"/>
      <c r="B24691" s="2"/>
      <c r="BJ24691" s="3"/>
      <c r="BL24691" s="3"/>
      <c r="BN24691" s="3"/>
      <c r="BP24691" s="3"/>
    </row>
    <row r="24692" spans="1:68" x14ac:dyDescent="0.25">
      <c r="A24692" s="1"/>
      <c r="B24692" s="2"/>
      <c r="BJ24692" s="3"/>
      <c r="BL24692" s="3"/>
      <c r="BN24692" s="3"/>
      <c r="BP24692" s="3"/>
    </row>
    <row r="24693" spans="1:68" x14ac:dyDescent="0.25">
      <c r="A24693" s="1"/>
      <c r="B24693" s="2"/>
      <c r="BJ24693" s="3"/>
      <c r="BL24693" s="3"/>
      <c r="BN24693" s="3"/>
      <c r="BP24693" s="3"/>
    </row>
    <row r="24694" spans="1:68" x14ac:dyDescent="0.25">
      <c r="A24694" s="1"/>
      <c r="B24694" s="2"/>
      <c r="BJ24694" s="3"/>
      <c r="BL24694" s="3"/>
      <c r="BN24694" s="3"/>
      <c r="BP24694" s="3"/>
    </row>
    <row r="24695" spans="1:68" x14ac:dyDescent="0.25">
      <c r="A24695" s="1"/>
      <c r="B24695" s="2"/>
      <c r="BJ24695" s="3"/>
      <c r="BL24695" s="3"/>
      <c r="BN24695" s="3"/>
      <c r="BP24695" s="3"/>
    </row>
    <row r="24696" spans="1:68" x14ac:dyDescent="0.25">
      <c r="A24696" s="1"/>
      <c r="B24696" s="2"/>
      <c r="BJ24696" s="3"/>
      <c r="BL24696" s="3"/>
      <c r="BN24696" s="3"/>
      <c r="BP24696" s="3"/>
    </row>
    <row r="24697" spans="1:68" x14ac:dyDescent="0.25">
      <c r="A24697" s="1"/>
      <c r="B24697" s="2"/>
      <c r="BJ24697" s="3"/>
      <c r="BL24697" s="3"/>
      <c r="BN24697" s="3"/>
      <c r="BP24697" s="3"/>
    </row>
    <row r="24698" spans="1:68" x14ac:dyDescent="0.25">
      <c r="A24698" s="1"/>
      <c r="B24698" s="2"/>
      <c r="BJ24698" s="3"/>
      <c r="BL24698" s="3"/>
      <c r="BN24698" s="3"/>
      <c r="BP24698" s="3"/>
    </row>
    <row r="24699" spans="1:68" x14ac:dyDescent="0.25">
      <c r="A24699" s="1"/>
      <c r="B24699" s="2"/>
      <c r="BJ24699" s="3"/>
      <c r="BL24699" s="3"/>
      <c r="BN24699" s="3"/>
      <c r="BP24699" s="3"/>
    </row>
    <row r="24700" spans="1:68" x14ac:dyDescent="0.25">
      <c r="A24700" s="1"/>
      <c r="B24700" s="2"/>
      <c r="BJ24700" s="3"/>
      <c r="BL24700" s="3"/>
      <c r="BN24700" s="3"/>
      <c r="BP24700" s="3"/>
    </row>
    <row r="24701" spans="1:68" x14ac:dyDescent="0.25">
      <c r="A24701" s="1"/>
      <c r="B24701" s="2"/>
      <c r="BJ24701" s="3"/>
      <c r="BL24701" s="3"/>
      <c r="BN24701" s="3"/>
      <c r="BP24701" s="3"/>
    </row>
    <row r="24702" spans="1:68" x14ac:dyDescent="0.25">
      <c r="A24702" s="1"/>
      <c r="B24702" s="2"/>
      <c r="BJ24702" s="3"/>
      <c r="BL24702" s="3"/>
      <c r="BN24702" s="3"/>
      <c r="BP24702" s="3"/>
    </row>
    <row r="24703" spans="1:68" x14ac:dyDescent="0.25">
      <c r="A24703" s="1"/>
      <c r="B24703" s="2"/>
      <c r="BJ24703" s="3"/>
      <c r="BL24703" s="3"/>
      <c r="BN24703" s="3"/>
      <c r="BP24703" s="3"/>
    </row>
    <row r="24704" spans="1:68" x14ac:dyDescent="0.25">
      <c r="A24704" s="1"/>
      <c r="B24704" s="2"/>
      <c r="BJ24704" s="3"/>
      <c r="BL24704" s="3"/>
      <c r="BN24704" s="3"/>
      <c r="BP24704" s="3"/>
    </row>
    <row r="24705" spans="1:68" x14ac:dyDescent="0.25">
      <c r="A24705" s="1"/>
      <c r="B24705" s="2"/>
      <c r="BJ24705" s="3"/>
      <c r="BL24705" s="3"/>
      <c r="BN24705" s="3"/>
      <c r="BP24705" s="3"/>
    </row>
    <row r="24706" spans="1:68" x14ac:dyDescent="0.25">
      <c r="A24706" s="1"/>
      <c r="B24706" s="2"/>
      <c r="BJ24706" s="3"/>
      <c r="BL24706" s="3"/>
      <c r="BN24706" s="3"/>
      <c r="BP24706" s="3"/>
    </row>
    <row r="24707" spans="1:68" x14ac:dyDescent="0.25">
      <c r="A24707" s="1"/>
      <c r="B24707" s="2"/>
      <c r="BJ24707" s="3"/>
      <c r="BL24707" s="3"/>
      <c r="BN24707" s="3"/>
      <c r="BP24707" s="3"/>
    </row>
    <row r="24708" spans="1:68" x14ac:dyDescent="0.25">
      <c r="A24708" s="1"/>
      <c r="B24708" s="2"/>
      <c r="BJ24708" s="3"/>
      <c r="BL24708" s="3"/>
      <c r="BN24708" s="3"/>
      <c r="BP24708" s="3"/>
    </row>
    <row r="24709" spans="1:68" x14ac:dyDescent="0.25">
      <c r="A24709" s="1"/>
      <c r="B24709" s="2"/>
      <c r="BJ24709" s="3"/>
      <c r="BL24709" s="3"/>
      <c r="BN24709" s="3"/>
      <c r="BP24709" s="3"/>
    </row>
    <row r="24710" spans="1:68" x14ac:dyDescent="0.25">
      <c r="A24710" s="1"/>
      <c r="B24710" s="2"/>
      <c r="BJ24710" s="3"/>
      <c r="BL24710" s="3"/>
      <c r="BN24710" s="3"/>
      <c r="BP24710" s="3"/>
    </row>
    <row r="24711" spans="1:68" x14ac:dyDescent="0.25">
      <c r="A24711" s="1"/>
      <c r="B24711" s="2"/>
      <c r="BJ24711" s="3"/>
      <c r="BL24711" s="3"/>
      <c r="BN24711" s="3"/>
      <c r="BP24711" s="3"/>
    </row>
    <row r="24712" spans="1:68" x14ac:dyDescent="0.25">
      <c r="A24712" s="1"/>
      <c r="B24712" s="2"/>
      <c r="BJ24712" s="3"/>
      <c r="BL24712" s="3"/>
      <c r="BN24712" s="3"/>
      <c r="BP24712" s="3"/>
    </row>
    <row r="24713" spans="1:68" x14ac:dyDescent="0.25">
      <c r="A24713" s="1"/>
      <c r="B24713" s="2"/>
      <c r="BJ24713" s="3"/>
      <c r="BL24713" s="3"/>
      <c r="BN24713" s="3"/>
      <c r="BP24713" s="3"/>
    </row>
    <row r="24714" spans="1:68" x14ac:dyDescent="0.25">
      <c r="A24714" s="1"/>
      <c r="B24714" s="2"/>
      <c r="BJ24714" s="3"/>
      <c r="BL24714" s="3"/>
      <c r="BN24714" s="3"/>
      <c r="BP24714" s="3"/>
    </row>
    <row r="24715" spans="1:68" x14ac:dyDescent="0.25">
      <c r="A24715" s="1"/>
      <c r="B24715" s="2"/>
      <c r="BJ24715" s="3"/>
      <c r="BL24715" s="3"/>
      <c r="BN24715" s="3"/>
      <c r="BP24715" s="3"/>
    </row>
    <row r="24716" spans="1:68" x14ac:dyDescent="0.25">
      <c r="A24716" s="1"/>
      <c r="B24716" s="2"/>
      <c r="BJ24716" s="3"/>
      <c r="BL24716" s="3"/>
      <c r="BN24716" s="3"/>
      <c r="BP24716" s="3"/>
    </row>
    <row r="24717" spans="1:68" x14ac:dyDescent="0.25">
      <c r="A24717" s="1"/>
      <c r="B24717" s="2"/>
      <c r="BJ24717" s="3"/>
      <c r="BL24717" s="3"/>
      <c r="BN24717" s="3"/>
      <c r="BP24717" s="3"/>
    </row>
    <row r="24718" spans="1:68" x14ac:dyDescent="0.25">
      <c r="A24718" s="1"/>
      <c r="B24718" s="2"/>
      <c r="BJ24718" s="3"/>
      <c r="BL24718" s="3"/>
      <c r="BN24718" s="3"/>
      <c r="BP24718" s="3"/>
    </row>
    <row r="24719" spans="1:68" x14ac:dyDescent="0.25">
      <c r="A24719" s="1"/>
      <c r="B24719" s="2"/>
      <c r="BJ24719" s="3"/>
      <c r="BL24719" s="3"/>
      <c r="BN24719" s="3"/>
      <c r="BP24719" s="3"/>
    </row>
    <row r="24720" spans="1:68" x14ac:dyDescent="0.25">
      <c r="A24720" s="1"/>
      <c r="B24720" s="2"/>
      <c r="BJ24720" s="3"/>
      <c r="BL24720" s="3"/>
      <c r="BN24720" s="3"/>
      <c r="BP24720" s="3"/>
    </row>
    <row r="24721" spans="1:68" x14ac:dyDescent="0.25">
      <c r="A24721" s="1"/>
      <c r="B24721" s="2"/>
      <c r="BJ24721" s="3"/>
      <c r="BL24721" s="3"/>
      <c r="BN24721" s="3"/>
      <c r="BP24721" s="3"/>
    </row>
    <row r="24722" spans="1:68" x14ac:dyDescent="0.25">
      <c r="A24722" s="1"/>
      <c r="B24722" s="2"/>
      <c r="BJ24722" s="3"/>
      <c r="BL24722" s="3"/>
      <c r="BN24722" s="3"/>
      <c r="BP24722" s="3"/>
    </row>
    <row r="24723" spans="1:68" x14ac:dyDescent="0.25">
      <c r="A24723" s="1"/>
      <c r="B24723" s="2"/>
      <c r="BJ24723" s="3"/>
      <c r="BL24723" s="3"/>
      <c r="BN24723" s="3"/>
      <c r="BP24723" s="3"/>
    </row>
    <row r="24724" spans="1:68" x14ac:dyDescent="0.25">
      <c r="A24724" s="1"/>
      <c r="B24724" s="2"/>
      <c r="BJ24724" s="3"/>
      <c r="BL24724" s="3"/>
      <c r="BN24724" s="3"/>
      <c r="BP24724" s="3"/>
    </row>
    <row r="24725" spans="1:68" x14ac:dyDescent="0.25">
      <c r="A24725" s="1"/>
      <c r="B24725" s="2"/>
      <c r="BJ24725" s="3"/>
      <c r="BL24725" s="3"/>
      <c r="BN24725" s="3"/>
      <c r="BP24725" s="3"/>
    </row>
    <row r="24726" spans="1:68" x14ac:dyDescent="0.25">
      <c r="A24726" s="1"/>
      <c r="B24726" s="2"/>
      <c r="BJ24726" s="3"/>
      <c r="BL24726" s="3"/>
      <c r="BN24726" s="3"/>
      <c r="BP24726" s="3"/>
    </row>
    <row r="24727" spans="1:68" x14ac:dyDescent="0.25">
      <c r="A24727" s="1"/>
      <c r="B24727" s="2"/>
      <c r="BJ24727" s="3"/>
      <c r="BL24727" s="3"/>
      <c r="BN24727" s="3"/>
      <c r="BP24727" s="3"/>
    </row>
    <row r="24728" spans="1:68" x14ac:dyDescent="0.25">
      <c r="A24728" s="1"/>
      <c r="B24728" s="2"/>
      <c r="BJ24728" s="3"/>
      <c r="BL24728" s="3"/>
      <c r="BN24728" s="3"/>
      <c r="BP24728" s="3"/>
    </row>
    <row r="24729" spans="1:68" x14ac:dyDescent="0.25">
      <c r="A24729" s="1"/>
      <c r="B24729" s="2"/>
      <c r="BJ24729" s="3"/>
      <c r="BL24729" s="3"/>
      <c r="BN24729" s="3"/>
      <c r="BP24729" s="3"/>
    </row>
    <row r="24730" spans="1:68" x14ac:dyDescent="0.25">
      <c r="A24730" s="1"/>
      <c r="B24730" s="2"/>
      <c r="BJ24730" s="3"/>
      <c r="BL24730" s="3"/>
      <c r="BN24730" s="3"/>
      <c r="BP24730" s="3"/>
    </row>
    <row r="24731" spans="1:68" x14ac:dyDescent="0.25">
      <c r="A24731" s="1"/>
      <c r="B24731" s="2"/>
      <c r="BJ24731" s="3"/>
      <c r="BL24731" s="3"/>
      <c r="BN24731" s="3"/>
      <c r="BP24731" s="3"/>
    </row>
    <row r="24732" spans="1:68" x14ac:dyDescent="0.25">
      <c r="A24732" s="1"/>
      <c r="B24732" s="2"/>
      <c r="BJ24732" s="3"/>
      <c r="BL24732" s="3"/>
      <c r="BN24732" s="3"/>
      <c r="BP24732" s="3"/>
    </row>
    <row r="24733" spans="1:68" x14ac:dyDescent="0.25">
      <c r="A24733" s="1"/>
      <c r="B24733" s="2"/>
      <c r="BJ24733" s="3"/>
      <c r="BL24733" s="3"/>
      <c r="BN24733" s="3"/>
      <c r="BP24733" s="3"/>
    </row>
    <row r="24734" spans="1:68" x14ac:dyDescent="0.25">
      <c r="A24734" s="1"/>
      <c r="B24734" s="2"/>
      <c r="BJ24734" s="3"/>
      <c r="BL24734" s="3"/>
      <c r="BN24734" s="3"/>
      <c r="BP24734" s="3"/>
    </row>
    <row r="24735" spans="1:68" x14ac:dyDescent="0.25">
      <c r="A24735" s="1"/>
      <c r="B24735" s="2"/>
      <c r="BJ24735" s="3"/>
      <c r="BL24735" s="3"/>
      <c r="BN24735" s="3"/>
      <c r="BP24735" s="3"/>
    </row>
    <row r="24736" spans="1:68" x14ac:dyDescent="0.25">
      <c r="A24736" s="1"/>
      <c r="B24736" s="2"/>
      <c r="BJ24736" s="3"/>
      <c r="BL24736" s="3"/>
      <c r="BN24736" s="3"/>
      <c r="BP24736" s="3"/>
    </row>
    <row r="24737" spans="1:68" x14ac:dyDescent="0.25">
      <c r="A24737" s="1"/>
      <c r="B24737" s="2"/>
      <c r="BJ24737" s="3"/>
      <c r="BL24737" s="3"/>
      <c r="BN24737" s="3"/>
      <c r="BP24737" s="3"/>
    </row>
    <row r="24738" spans="1:68" x14ac:dyDescent="0.25">
      <c r="A24738" s="1"/>
      <c r="B24738" s="2"/>
      <c r="BJ24738" s="3"/>
      <c r="BL24738" s="3"/>
      <c r="BN24738" s="3"/>
      <c r="BP24738" s="3"/>
    </row>
    <row r="24739" spans="1:68" x14ac:dyDescent="0.25">
      <c r="A24739" s="1"/>
      <c r="B24739" s="2"/>
      <c r="BJ24739" s="3"/>
      <c r="BL24739" s="3"/>
      <c r="BN24739" s="3"/>
      <c r="BP24739" s="3"/>
    </row>
    <row r="24740" spans="1:68" x14ac:dyDescent="0.25">
      <c r="A24740" s="1"/>
      <c r="B24740" s="2"/>
      <c r="BJ24740" s="3"/>
      <c r="BL24740" s="3"/>
      <c r="BN24740" s="3"/>
      <c r="BP24740" s="3"/>
    </row>
    <row r="24741" spans="1:68" x14ac:dyDescent="0.25">
      <c r="A24741" s="1"/>
      <c r="B24741" s="2"/>
      <c r="BJ24741" s="3"/>
      <c r="BL24741" s="3"/>
      <c r="BN24741" s="3"/>
      <c r="BP24741" s="3"/>
    </row>
    <row r="24742" spans="1:68" x14ac:dyDescent="0.25">
      <c r="A24742" s="1"/>
      <c r="B24742" s="2"/>
      <c r="BJ24742" s="3"/>
      <c r="BL24742" s="3"/>
      <c r="BN24742" s="3"/>
      <c r="BP24742" s="3"/>
    </row>
    <row r="24743" spans="1:68" x14ac:dyDescent="0.25">
      <c r="A24743" s="1"/>
      <c r="B24743" s="2"/>
      <c r="BJ24743" s="3"/>
      <c r="BL24743" s="3"/>
      <c r="BN24743" s="3"/>
      <c r="BP24743" s="3"/>
    </row>
    <row r="24744" spans="1:68" x14ac:dyDescent="0.25">
      <c r="A24744" s="1"/>
      <c r="B24744" s="2"/>
      <c r="BJ24744" s="3"/>
      <c r="BL24744" s="3"/>
      <c r="BN24744" s="3"/>
      <c r="BP24744" s="3"/>
    </row>
    <row r="24745" spans="1:68" x14ac:dyDescent="0.25">
      <c r="A24745" s="1"/>
      <c r="B24745" s="2"/>
      <c r="BJ24745" s="3"/>
      <c r="BL24745" s="3"/>
      <c r="BN24745" s="3"/>
      <c r="BP24745" s="3"/>
    </row>
    <row r="24746" spans="1:68" x14ac:dyDescent="0.25">
      <c r="A24746" s="1"/>
      <c r="B24746" s="2"/>
      <c r="BJ24746" s="3"/>
      <c r="BL24746" s="3"/>
      <c r="BN24746" s="3"/>
      <c r="BP24746" s="3"/>
    </row>
    <row r="24747" spans="1:68" x14ac:dyDescent="0.25">
      <c r="A24747" s="1"/>
      <c r="B24747" s="2"/>
      <c r="BJ24747" s="3"/>
      <c r="BL24747" s="3"/>
      <c r="BN24747" s="3"/>
      <c r="BP24747" s="3"/>
    </row>
    <row r="24748" spans="1:68" x14ac:dyDescent="0.25">
      <c r="A24748" s="1"/>
      <c r="B24748" s="2"/>
      <c r="BJ24748" s="3"/>
      <c r="BL24748" s="3"/>
      <c r="BN24748" s="3"/>
      <c r="BP24748" s="3"/>
    </row>
    <row r="24749" spans="1:68" x14ac:dyDescent="0.25">
      <c r="A24749" s="1"/>
      <c r="B24749" s="2"/>
      <c r="BJ24749" s="3"/>
      <c r="BL24749" s="3"/>
      <c r="BN24749" s="3"/>
      <c r="BP24749" s="3"/>
    </row>
    <row r="24750" spans="1:68" x14ac:dyDescent="0.25">
      <c r="A24750" s="1"/>
      <c r="B24750" s="2"/>
      <c r="BJ24750" s="3"/>
      <c r="BL24750" s="3"/>
      <c r="BN24750" s="3"/>
      <c r="BP24750" s="3"/>
    </row>
    <row r="24751" spans="1:68" x14ac:dyDescent="0.25">
      <c r="A24751" s="1"/>
      <c r="B24751" s="2"/>
      <c r="BJ24751" s="3"/>
      <c r="BL24751" s="3"/>
      <c r="BN24751" s="3"/>
      <c r="BP24751" s="3"/>
    </row>
    <row r="24752" spans="1:68" x14ac:dyDescent="0.25">
      <c r="A24752" s="1"/>
      <c r="B24752" s="2"/>
      <c r="BJ24752" s="3"/>
      <c r="BL24752" s="3"/>
      <c r="BN24752" s="3"/>
      <c r="BP24752" s="3"/>
    </row>
    <row r="24753" spans="1:68" x14ac:dyDescent="0.25">
      <c r="A24753" s="1"/>
      <c r="B24753" s="2"/>
      <c r="BJ24753" s="3"/>
      <c r="BL24753" s="3"/>
      <c r="BN24753" s="3"/>
      <c r="BP24753" s="3"/>
    </row>
    <row r="24754" spans="1:68" x14ac:dyDescent="0.25">
      <c r="A24754" s="1"/>
      <c r="B24754" s="2"/>
      <c r="BJ24754" s="3"/>
      <c r="BL24754" s="3"/>
      <c r="BN24754" s="3"/>
      <c r="BP24754" s="3"/>
    </row>
    <row r="24755" spans="1:68" x14ac:dyDescent="0.25">
      <c r="A24755" s="1"/>
      <c r="B24755" s="2"/>
      <c r="BJ24755" s="3"/>
      <c r="BL24755" s="3"/>
      <c r="BN24755" s="3"/>
      <c r="BP24755" s="3"/>
    </row>
    <row r="24756" spans="1:68" x14ac:dyDescent="0.25">
      <c r="A24756" s="1"/>
      <c r="B24756" s="2"/>
      <c r="BJ24756" s="3"/>
      <c r="BL24756" s="3"/>
      <c r="BN24756" s="3"/>
      <c r="BP24756" s="3"/>
    </row>
    <row r="24757" spans="1:68" x14ac:dyDescent="0.25">
      <c r="A24757" s="1"/>
      <c r="B24757" s="2"/>
      <c r="BJ24757" s="3"/>
      <c r="BL24757" s="3"/>
      <c r="BN24757" s="3"/>
      <c r="BP24757" s="3"/>
    </row>
    <row r="24758" spans="1:68" x14ac:dyDescent="0.25">
      <c r="A24758" s="1"/>
      <c r="B24758" s="2"/>
      <c r="BJ24758" s="3"/>
      <c r="BL24758" s="3"/>
      <c r="BN24758" s="3"/>
      <c r="BP24758" s="3"/>
    </row>
    <row r="24759" spans="1:68" x14ac:dyDescent="0.25">
      <c r="A24759" s="1"/>
      <c r="B24759" s="2"/>
      <c r="BJ24759" s="3"/>
      <c r="BL24759" s="3"/>
      <c r="BN24759" s="3"/>
      <c r="BP24759" s="3"/>
    </row>
    <row r="24760" spans="1:68" x14ac:dyDescent="0.25">
      <c r="A24760" s="1"/>
      <c r="B24760" s="2"/>
      <c r="BJ24760" s="3"/>
      <c r="BL24760" s="3"/>
      <c r="BN24760" s="3"/>
      <c r="BP24760" s="3"/>
    </row>
    <row r="24761" spans="1:68" x14ac:dyDescent="0.25">
      <c r="A24761" s="1"/>
      <c r="B24761" s="2"/>
      <c r="BJ24761" s="3"/>
      <c r="BL24761" s="3"/>
      <c r="BN24761" s="3"/>
      <c r="BP24761" s="3"/>
    </row>
    <row r="24762" spans="1:68" x14ac:dyDescent="0.25">
      <c r="A24762" s="1"/>
      <c r="B24762" s="2"/>
      <c r="BJ24762" s="3"/>
      <c r="BL24762" s="3"/>
      <c r="BN24762" s="3"/>
      <c r="BP24762" s="3"/>
    </row>
    <row r="24763" spans="1:68" x14ac:dyDescent="0.25">
      <c r="A24763" s="1"/>
      <c r="B24763" s="2"/>
      <c r="BJ24763" s="3"/>
      <c r="BL24763" s="3"/>
      <c r="BN24763" s="3"/>
      <c r="BP24763" s="3"/>
    </row>
    <row r="24764" spans="1:68" x14ac:dyDescent="0.25">
      <c r="A24764" s="1"/>
      <c r="B24764" s="2"/>
      <c r="BJ24764" s="3"/>
      <c r="BL24764" s="3"/>
      <c r="BN24764" s="3"/>
      <c r="BP24764" s="3"/>
    </row>
    <row r="24765" spans="1:68" x14ac:dyDescent="0.25">
      <c r="A24765" s="1"/>
      <c r="B24765" s="2"/>
      <c r="BJ24765" s="3"/>
      <c r="BL24765" s="3"/>
      <c r="BN24765" s="3"/>
      <c r="BP24765" s="3"/>
    </row>
    <row r="24766" spans="1:68" x14ac:dyDescent="0.25">
      <c r="A24766" s="1"/>
      <c r="B24766" s="2"/>
      <c r="BJ24766" s="3"/>
      <c r="BL24766" s="3"/>
      <c r="BN24766" s="3"/>
      <c r="BP24766" s="3"/>
    </row>
    <row r="24767" spans="1:68" x14ac:dyDescent="0.25">
      <c r="A24767" s="1"/>
      <c r="B24767" s="2"/>
      <c r="BJ24767" s="3"/>
      <c r="BL24767" s="3"/>
      <c r="BN24767" s="3"/>
      <c r="BP24767" s="3"/>
    </row>
    <row r="24768" spans="1:68" x14ac:dyDescent="0.25">
      <c r="A24768" s="1"/>
      <c r="B24768" s="2"/>
      <c r="BJ24768" s="3"/>
      <c r="BL24768" s="3"/>
      <c r="BN24768" s="3"/>
      <c r="BP24768" s="3"/>
    </row>
    <row r="24769" spans="1:68" x14ac:dyDescent="0.25">
      <c r="A24769" s="1"/>
      <c r="B24769" s="2"/>
      <c r="BJ24769" s="3"/>
      <c r="BL24769" s="3"/>
      <c r="BN24769" s="3"/>
      <c r="BP24769" s="3"/>
    </row>
    <row r="24770" spans="1:68" x14ac:dyDescent="0.25">
      <c r="A24770" s="1"/>
      <c r="B24770" s="2"/>
      <c r="BJ24770" s="3"/>
      <c r="BL24770" s="3"/>
      <c r="BN24770" s="3"/>
      <c r="BP24770" s="3"/>
    </row>
    <row r="24771" spans="1:68" x14ac:dyDescent="0.25">
      <c r="A24771" s="1"/>
      <c r="B24771" s="2"/>
      <c r="BJ24771" s="3"/>
      <c r="BL24771" s="3"/>
      <c r="BN24771" s="3"/>
      <c r="BP24771" s="3"/>
    </row>
    <row r="24772" spans="1:68" x14ac:dyDescent="0.25">
      <c r="A24772" s="1"/>
      <c r="B24772" s="2"/>
      <c r="BJ24772" s="3"/>
      <c r="BL24772" s="3"/>
      <c r="BN24772" s="3"/>
      <c r="BP24772" s="3"/>
    </row>
    <row r="24773" spans="1:68" x14ac:dyDescent="0.25">
      <c r="A24773" s="1"/>
      <c r="B24773" s="2"/>
      <c r="BJ24773" s="3"/>
      <c r="BL24773" s="3"/>
      <c r="BN24773" s="3"/>
      <c r="BP24773" s="3"/>
    </row>
    <row r="24774" spans="1:68" x14ac:dyDescent="0.25">
      <c r="A24774" s="1"/>
      <c r="B24774" s="2"/>
      <c r="BJ24774" s="3"/>
      <c r="BL24774" s="3"/>
      <c r="BN24774" s="3"/>
      <c r="BP24774" s="3"/>
    </row>
    <row r="24775" spans="1:68" x14ac:dyDescent="0.25">
      <c r="A24775" s="1"/>
      <c r="B24775" s="2"/>
      <c r="BJ24775" s="3"/>
      <c r="BL24775" s="3"/>
      <c r="BN24775" s="3"/>
      <c r="BP24775" s="3"/>
    </row>
    <row r="24776" spans="1:68" x14ac:dyDescent="0.25">
      <c r="A24776" s="1"/>
      <c r="B24776" s="2"/>
      <c r="BJ24776" s="3"/>
      <c r="BL24776" s="3"/>
      <c r="BN24776" s="3"/>
      <c r="BP24776" s="3"/>
    </row>
    <row r="24777" spans="1:68" x14ac:dyDescent="0.25">
      <c r="A24777" s="1"/>
      <c r="B24777" s="2"/>
      <c r="BJ24777" s="3"/>
      <c r="BL24777" s="3"/>
      <c r="BN24777" s="3"/>
      <c r="BP24777" s="3"/>
    </row>
    <row r="24778" spans="1:68" x14ac:dyDescent="0.25">
      <c r="A24778" s="1"/>
      <c r="B24778" s="2"/>
      <c r="BJ24778" s="3"/>
      <c r="BL24778" s="3"/>
      <c r="BN24778" s="3"/>
      <c r="BP24778" s="3"/>
    </row>
    <row r="24779" spans="1:68" x14ac:dyDescent="0.25">
      <c r="A24779" s="1"/>
      <c r="B24779" s="2"/>
      <c r="BJ24779" s="3"/>
      <c r="BL24779" s="3"/>
      <c r="BN24779" s="3"/>
      <c r="BP24779" s="3"/>
    </row>
    <row r="24780" spans="1:68" x14ac:dyDescent="0.25">
      <c r="A24780" s="1"/>
      <c r="B24780" s="2"/>
      <c r="BJ24780" s="3"/>
      <c r="BL24780" s="3"/>
      <c r="BN24780" s="3"/>
      <c r="BP24780" s="3"/>
    </row>
    <row r="24781" spans="1:68" x14ac:dyDescent="0.25">
      <c r="A24781" s="1"/>
      <c r="B24781" s="2"/>
      <c r="BJ24781" s="3"/>
      <c r="BL24781" s="3"/>
      <c r="BN24781" s="3"/>
      <c r="BP24781" s="3"/>
    </row>
    <row r="24782" spans="1:68" x14ac:dyDescent="0.25">
      <c r="A24782" s="1"/>
      <c r="B24782" s="2"/>
      <c r="BJ24782" s="3"/>
      <c r="BL24782" s="3"/>
      <c r="BN24782" s="3"/>
      <c r="BP24782" s="3"/>
    </row>
    <row r="24783" spans="1:68" x14ac:dyDescent="0.25">
      <c r="A24783" s="1"/>
      <c r="B24783" s="2"/>
      <c r="BJ24783" s="3"/>
      <c r="BL24783" s="3"/>
      <c r="BN24783" s="3"/>
      <c r="BP24783" s="3"/>
    </row>
    <row r="24784" spans="1:68" x14ac:dyDescent="0.25">
      <c r="A24784" s="1"/>
      <c r="B24784" s="2"/>
      <c r="BJ24784" s="3"/>
      <c r="BL24784" s="3"/>
      <c r="BN24784" s="3"/>
      <c r="BP24784" s="3"/>
    </row>
    <row r="24785" spans="1:68" x14ac:dyDescent="0.25">
      <c r="A24785" s="1"/>
      <c r="B24785" s="2"/>
      <c r="BJ24785" s="3"/>
      <c r="BL24785" s="3"/>
      <c r="BN24785" s="3"/>
      <c r="BP24785" s="3"/>
    </row>
    <row r="24786" spans="1:68" x14ac:dyDescent="0.25">
      <c r="A24786" s="1"/>
      <c r="B24786" s="2"/>
      <c r="BJ24786" s="3"/>
      <c r="BL24786" s="3"/>
      <c r="BN24786" s="3"/>
      <c r="BP24786" s="3"/>
    </row>
    <row r="24787" spans="1:68" x14ac:dyDescent="0.25">
      <c r="A24787" s="1"/>
      <c r="B24787" s="2"/>
      <c r="BJ24787" s="3"/>
      <c r="BL24787" s="3"/>
      <c r="BN24787" s="3"/>
      <c r="BP24787" s="3"/>
    </row>
    <row r="24788" spans="1:68" x14ac:dyDescent="0.25">
      <c r="A24788" s="1"/>
      <c r="B24788" s="2"/>
      <c r="BJ24788" s="3"/>
      <c r="BL24788" s="3"/>
      <c r="BN24788" s="3"/>
      <c r="BP24788" s="3"/>
    </row>
    <row r="24789" spans="1:68" x14ac:dyDescent="0.25">
      <c r="A24789" s="1"/>
      <c r="B24789" s="2"/>
      <c r="BJ24789" s="3"/>
      <c r="BL24789" s="3"/>
      <c r="BN24789" s="3"/>
      <c r="BP24789" s="3"/>
    </row>
    <row r="24790" spans="1:68" x14ac:dyDescent="0.25">
      <c r="A24790" s="1"/>
      <c r="B24790" s="2"/>
      <c r="BJ24790" s="3"/>
      <c r="BL24790" s="3"/>
      <c r="BN24790" s="3"/>
      <c r="BP24790" s="3"/>
    </row>
    <row r="24791" spans="1:68" x14ac:dyDescent="0.25">
      <c r="A24791" s="1"/>
      <c r="B24791" s="2"/>
      <c r="BJ24791" s="3"/>
      <c r="BL24791" s="3"/>
      <c r="BN24791" s="3"/>
      <c r="BP24791" s="3"/>
    </row>
    <row r="24792" spans="1:68" x14ac:dyDescent="0.25">
      <c r="A24792" s="1"/>
      <c r="B24792" s="2"/>
      <c r="BJ24792" s="3"/>
      <c r="BL24792" s="3"/>
      <c r="BN24792" s="3"/>
      <c r="BP24792" s="3"/>
    </row>
    <row r="24793" spans="1:68" x14ac:dyDescent="0.25">
      <c r="A24793" s="1"/>
      <c r="B24793" s="2"/>
      <c r="BJ24793" s="3"/>
      <c r="BL24793" s="3"/>
      <c r="BN24793" s="3"/>
      <c r="BP24793" s="3"/>
    </row>
    <row r="24794" spans="1:68" x14ac:dyDescent="0.25">
      <c r="A24794" s="1"/>
      <c r="B24794" s="2"/>
      <c r="BJ24794" s="3"/>
      <c r="BL24794" s="3"/>
      <c r="BN24794" s="3"/>
      <c r="BP24794" s="3"/>
    </row>
    <row r="24795" spans="1:68" x14ac:dyDescent="0.25">
      <c r="A24795" s="1"/>
      <c r="B24795" s="2"/>
      <c r="BJ24795" s="3"/>
      <c r="BL24795" s="3"/>
      <c r="BN24795" s="3"/>
      <c r="BP24795" s="3"/>
    </row>
    <row r="24796" spans="1:68" x14ac:dyDescent="0.25">
      <c r="A24796" s="1"/>
      <c r="B24796" s="2"/>
      <c r="BJ24796" s="3"/>
      <c r="BL24796" s="3"/>
      <c r="BN24796" s="3"/>
      <c r="BP24796" s="3"/>
    </row>
    <row r="24797" spans="1:68" x14ac:dyDescent="0.25">
      <c r="A24797" s="1"/>
      <c r="B24797" s="2"/>
      <c r="BJ24797" s="3"/>
      <c r="BL24797" s="3"/>
      <c r="BN24797" s="3"/>
      <c r="BP24797" s="3"/>
    </row>
    <row r="24798" spans="1:68" x14ac:dyDescent="0.25">
      <c r="A24798" s="1"/>
      <c r="B24798" s="2"/>
      <c r="BJ24798" s="3"/>
      <c r="BL24798" s="3"/>
      <c r="BN24798" s="3"/>
      <c r="BP24798" s="3"/>
    </row>
    <row r="24799" spans="1:68" x14ac:dyDescent="0.25">
      <c r="A24799" s="1"/>
      <c r="B24799" s="2"/>
      <c r="BJ24799" s="3"/>
      <c r="BL24799" s="3"/>
      <c r="BN24799" s="3"/>
      <c r="BP24799" s="3"/>
    </row>
    <row r="24800" spans="1:68" x14ac:dyDescent="0.25">
      <c r="A24800" s="1"/>
      <c r="B24800" s="2"/>
      <c r="BJ24800" s="3"/>
      <c r="BL24800" s="3"/>
      <c r="BN24800" s="3"/>
      <c r="BP24800" s="3"/>
    </row>
    <row r="24801" spans="1:68" x14ac:dyDescent="0.25">
      <c r="A24801" s="1"/>
      <c r="B24801" s="2"/>
      <c r="BJ24801" s="3"/>
      <c r="BL24801" s="3"/>
      <c r="BN24801" s="3"/>
      <c r="BP24801" s="3"/>
    </row>
    <row r="24802" spans="1:68" x14ac:dyDescent="0.25">
      <c r="A24802" s="1"/>
      <c r="B24802" s="2"/>
      <c r="BJ24802" s="3"/>
      <c r="BL24802" s="3"/>
      <c r="BN24802" s="3"/>
      <c r="BP24802" s="3"/>
    </row>
    <row r="24803" spans="1:68" x14ac:dyDescent="0.25">
      <c r="A24803" s="1"/>
      <c r="B24803" s="2"/>
      <c r="BJ24803" s="3"/>
      <c r="BL24803" s="3"/>
      <c r="BN24803" s="3"/>
      <c r="BP24803" s="3"/>
    </row>
    <row r="24804" spans="1:68" x14ac:dyDescent="0.25">
      <c r="A24804" s="1"/>
      <c r="B24804" s="2"/>
      <c r="BJ24804" s="3"/>
      <c r="BL24804" s="3"/>
      <c r="BN24804" s="3"/>
      <c r="BP24804" s="3"/>
    </row>
    <row r="24805" spans="1:68" x14ac:dyDescent="0.25">
      <c r="A24805" s="1"/>
      <c r="B24805" s="2"/>
      <c r="BJ24805" s="3"/>
      <c r="BL24805" s="3"/>
      <c r="BN24805" s="3"/>
      <c r="BP24805" s="3"/>
    </row>
    <row r="24806" spans="1:68" x14ac:dyDescent="0.25">
      <c r="A24806" s="1"/>
      <c r="B24806" s="2"/>
      <c r="BJ24806" s="3"/>
      <c r="BL24806" s="3"/>
      <c r="BN24806" s="3"/>
      <c r="BP24806" s="3"/>
    </row>
    <row r="24807" spans="1:68" x14ac:dyDescent="0.25">
      <c r="A24807" s="1"/>
      <c r="B24807" s="2"/>
      <c r="BJ24807" s="3"/>
      <c r="BL24807" s="3"/>
      <c r="BN24807" s="3"/>
      <c r="BP24807" s="3"/>
    </row>
    <row r="24808" spans="1:68" x14ac:dyDescent="0.25">
      <c r="A24808" s="1"/>
      <c r="B24808" s="2"/>
      <c r="BJ24808" s="3"/>
      <c r="BL24808" s="3"/>
      <c r="BN24808" s="3"/>
      <c r="BP24808" s="3"/>
    </row>
    <row r="24809" spans="1:68" x14ac:dyDescent="0.25">
      <c r="A24809" s="1"/>
      <c r="B24809" s="2"/>
      <c r="BJ24809" s="3"/>
      <c r="BL24809" s="3"/>
      <c r="BN24809" s="3"/>
      <c r="BP24809" s="3"/>
    </row>
    <row r="24810" spans="1:68" x14ac:dyDescent="0.25">
      <c r="A24810" s="1"/>
      <c r="B24810" s="2"/>
      <c r="BJ24810" s="3"/>
      <c r="BL24810" s="3"/>
      <c r="BN24810" s="3"/>
      <c r="BP24810" s="3"/>
    </row>
    <row r="24811" spans="1:68" x14ac:dyDescent="0.25">
      <c r="A24811" s="1"/>
      <c r="B24811" s="2"/>
      <c r="BJ24811" s="3"/>
      <c r="BL24811" s="3"/>
      <c r="BN24811" s="3"/>
      <c r="BP24811" s="3"/>
    </row>
    <row r="24812" spans="1:68" x14ac:dyDescent="0.25">
      <c r="A24812" s="1"/>
      <c r="B24812" s="2"/>
      <c r="BJ24812" s="3"/>
      <c r="BL24812" s="3"/>
      <c r="BN24812" s="3"/>
      <c r="BP24812" s="3"/>
    </row>
    <row r="24813" spans="1:68" x14ac:dyDescent="0.25">
      <c r="A24813" s="1"/>
      <c r="B24813" s="2"/>
      <c r="BJ24813" s="3"/>
      <c r="BL24813" s="3"/>
      <c r="BN24813" s="3"/>
      <c r="BP24813" s="3"/>
    </row>
    <row r="24814" spans="1:68" x14ac:dyDescent="0.25">
      <c r="A24814" s="1"/>
      <c r="B24814" s="2"/>
      <c r="BJ24814" s="3"/>
      <c r="BL24814" s="3"/>
      <c r="BN24814" s="3"/>
      <c r="BP24814" s="3"/>
    </row>
    <row r="24815" spans="1:68" x14ac:dyDescent="0.25">
      <c r="A24815" s="1"/>
      <c r="B24815" s="2"/>
      <c r="BJ24815" s="3"/>
      <c r="BL24815" s="3"/>
      <c r="BN24815" s="3"/>
      <c r="BP24815" s="3"/>
    </row>
    <row r="24816" spans="1:68" x14ac:dyDescent="0.25">
      <c r="A24816" s="1"/>
      <c r="B24816" s="2"/>
      <c r="BJ24816" s="3"/>
      <c r="BL24816" s="3"/>
      <c r="BN24816" s="3"/>
      <c r="BP24816" s="3"/>
    </row>
    <row r="24817" spans="1:68" x14ac:dyDescent="0.25">
      <c r="A24817" s="1"/>
      <c r="B24817" s="2"/>
      <c r="BJ24817" s="3"/>
      <c r="BL24817" s="3"/>
      <c r="BN24817" s="3"/>
      <c r="BP24817" s="3"/>
    </row>
    <row r="24818" spans="1:68" x14ac:dyDescent="0.25">
      <c r="A24818" s="1"/>
      <c r="B24818" s="2"/>
      <c r="BJ24818" s="3"/>
      <c r="BL24818" s="3"/>
      <c r="BN24818" s="3"/>
      <c r="BP24818" s="3"/>
    </row>
    <row r="24819" spans="1:68" x14ac:dyDescent="0.25">
      <c r="A24819" s="1"/>
      <c r="B24819" s="2"/>
      <c r="BJ24819" s="3"/>
      <c r="BL24819" s="3"/>
      <c r="BN24819" s="3"/>
      <c r="BP24819" s="3"/>
    </row>
    <row r="24820" spans="1:68" x14ac:dyDescent="0.25">
      <c r="A24820" s="1"/>
      <c r="B24820" s="2"/>
      <c r="BJ24820" s="3"/>
      <c r="BL24820" s="3"/>
      <c r="BN24820" s="3"/>
      <c r="BP24820" s="3"/>
    </row>
    <row r="24821" spans="1:68" x14ac:dyDescent="0.25">
      <c r="A24821" s="1"/>
      <c r="B24821" s="2"/>
      <c r="BJ24821" s="3"/>
      <c r="BL24821" s="3"/>
      <c r="BN24821" s="3"/>
      <c r="BP24821" s="3"/>
    </row>
    <row r="24822" spans="1:68" x14ac:dyDescent="0.25">
      <c r="A24822" s="1"/>
      <c r="B24822" s="2"/>
      <c r="BJ24822" s="3"/>
      <c r="BL24822" s="3"/>
      <c r="BN24822" s="3"/>
      <c r="BP24822" s="3"/>
    </row>
    <row r="24823" spans="1:68" x14ac:dyDescent="0.25">
      <c r="A24823" s="1"/>
      <c r="B24823" s="2"/>
      <c r="BJ24823" s="3"/>
      <c r="BL24823" s="3"/>
      <c r="BN24823" s="3"/>
      <c r="BP24823" s="3"/>
    </row>
    <row r="24824" spans="1:68" x14ac:dyDescent="0.25">
      <c r="A24824" s="1"/>
      <c r="B24824" s="2"/>
      <c r="BJ24824" s="3"/>
      <c r="BL24824" s="3"/>
      <c r="BN24824" s="3"/>
      <c r="BP24824" s="3"/>
    </row>
    <row r="24825" spans="1:68" x14ac:dyDescent="0.25">
      <c r="A24825" s="1"/>
      <c r="B24825" s="2"/>
      <c r="BJ24825" s="3"/>
      <c r="BL24825" s="3"/>
      <c r="BN24825" s="3"/>
      <c r="BP24825" s="3"/>
    </row>
    <row r="24826" spans="1:68" x14ac:dyDescent="0.25">
      <c r="A24826" s="1"/>
      <c r="B24826" s="2"/>
      <c r="BJ24826" s="3"/>
      <c r="BL24826" s="3"/>
      <c r="BN24826" s="3"/>
      <c r="BP24826" s="3"/>
    </row>
    <row r="24827" spans="1:68" x14ac:dyDescent="0.25">
      <c r="A24827" s="1"/>
      <c r="B24827" s="2"/>
      <c r="BJ24827" s="3"/>
      <c r="BL24827" s="3"/>
      <c r="BN24827" s="3"/>
      <c r="BP24827" s="3"/>
    </row>
    <row r="24828" spans="1:68" x14ac:dyDescent="0.25">
      <c r="A24828" s="1"/>
      <c r="B24828" s="2"/>
      <c r="BJ24828" s="3"/>
      <c r="BL24828" s="3"/>
      <c r="BN24828" s="3"/>
      <c r="BP24828" s="3"/>
    </row>
    <row r="24829" spans="1:68" x14ac:dyDescent="0.25">
      <c r="A24829" s="1"/>
      <c r="B24829" s="2"/>
      <c r="BJ24829" s="3"/>
      <c r="BL24829" s="3"/>
      <c r="BN24829" s="3"/>
      <c r="BP24829" s="3"/>
    </row>
    <row r="24830" spans="1:68" x14ac:dyDescent="0.25">
      <c r="A24830" s="1"/>
      <c r="B24830" s="2"/>
      <c r="BJ24830" s="3"/>
      <c r="BL24830" s="3"/>
      <c r="BN24830" s="3"/>
      <c r="BP24830" s="3"/>
    </row>
    <row r="24831" spans="1:68" x14ac:dyDescent="0.25">
      <c r="A24831" s="1"/>
      <c r="B24831" s="2"/>
      <c r="BJ24831" s="3"/>
      <c r="BL24831" s="3"/>
      <c r="BN24831" s="3"/>
      <c r="BP24831" s="3"/>
    </row>
    <row r="24832" spans="1:68" x14ac:dyDescent="0.25">
      <c r="A24832" s="1"/>
      <c r="B24832" s="2"/>
      <c r="BJ24832" s="3"/>
      <c r="BL24832" s="3"/>
      <c r="BN24832" s="3"/>
      <c r="BP24832" s="3"/>
    </row>
    <row r="24833" spans="1:68" x14ac:dyDescent="0.25">
      <c r="A24833" s="1"/>
      <c r="B24833" s="2"/>
      <c r="BJ24833" s="3"/>
      <c r="BL24833" s="3"/>
      <c r="BN24833" s="3"/>
      <c r="BP24833" s="3"/>
    </row>
    <row r="24834" spans="1:68" x14ac:dyDescent="0.25">
      <c r="A24834" s="1"/>
      <c r="B24834" s="2"/>
      <c r="BJ24834" s="3"/>
      <c r="BL24834" s="3"/>
      <c r="BN24834" s="3"/>
      <c r="BP24834" s="3"/>
    </row>
    <row r="24835" spans="1:68" x14ac:dyDescent="0.25">
      <c r="A24835" s="1"/>
      <c r="B24835" s="2"/>
      <c r="BJ24835" s="3"/>
      <c r="BL24835" s="3"/>
      <c r="BN24835" s="3"/>
      <c r="BP24835" s="3"/>
    </row>
    <row r="24836" spans="1:68" x14ac:dyDescent="0.25">
      <c r="A24836" s="1"/>
      <c r="B24836" s="2"/>
      <c r="BJ24836" s="3"/>
      <c r="BL24836" s="3"/>
      <c r="BN24836" s="3"/>
      <c r="BP24836" s="3"/>
    </row>
    <row r="24837" spans="1:68" x14ac:dyDescent="0.25">
      <c r="A24837" s="1"/>
      <c r="B24837" s="2"/>
      <c r="BJ24837" s="3"/>
      <c r="BL24837" s="3"/>
      <c r="BN24837" s="3"/>
      <c r="BP24837" s="3"/>
    </row>
    <row r="24838" spans="1:68" x14ac:dyDescent="0.25">
      <c r="A24838" s="1"/>
      <c r="B24838" s="2"/>
      <c r="BJ24838" s="3"/>
      <c r="BL24838" s="3"/>
      <c r="BN24838" s="3"/>
      <c r="BP24838" s="3"/>
    </row>
    <row r="24839" spans="1:68" x14ac:dyDescent="0.25">
      <c r="A24839" s="1"/>
      <c r="B24839" s="2"/>
      <c r="BJ24839" s="3"/>
      <c r="BL24839" s="3"/>
      <c r="BN24839" s="3"/>
      <c r="BP24839" s="3"/>
    </row>
    <row r="24840" spans="1:68" x14ac:dyDescent="0.25">
      <c r="A24840" s="1"/>
      <c r="B24840" s="2"/>
      <c r="BJ24840" s="3"/>
      <c r="BL24840" s="3"/>
      <c r="BN24840" s="3"/>
      <c r="BP24840" s="3"/>
    </row>
    <row r="24841" spans="1:68" x14ac:dyDescent="0.25">
      <c r="A24841" s="1"/>
      <c r="B24841" s="2"/>
      <c r="BJ24841" s="3"/>
      <c r="BL24841" s="3"/>
      <c r="BN24841" s="3"/>
      <c r="BP24841" s="3"/>
    </row>
    <row r="24842" spans="1:68" x14ac:dyDescent="0.25">
      <c r="A24842" s="1"/>
      <c r="B24842" s="2"/>
      <c r="BJ24842" s="3"/>
      <c r="BL24842" s="3"/>
      <c r="BN24842" s="3"/>
      <c r="BP24842" s="3"/>
    </row>
    <row r="24843" spans="1:68" x14ac:dyDescent="0.25">
      <c r="A24843" s="1"/>
      <c r="B24843" s="2"/>
      <c r="BJ24843" s="3"/>
      <c r="BL24843" s="3"/>
      <c r="BN24843" s="3"/>
      <c r="BP24843" s="3"/>
    </row>
    <row r="24844" spans="1:68" x14ac:dyDescent="0.25">
      <c r="A24844" s="1"/>
      <c r="B24844" s="2"/>
      <c r="BJ24844" s="3"/>
      <c r="BL24844" s="3"/>
      <c r="BN24844" s="3"/>
      <c r="BP24844" s="3"/>
    </row>
    <row r="24845" spans="1:68" x14ac:dyDescent="0.25">
      <c r="A24845" s="1"/>
      <c r="B24845" s="2"/>
      <c r="BJ24845" s="3"/>
      <c r="BL24845" s="3"/>
      <c r="BN24845" s="3"/>
      <c r="BP24845" s="3"/>
    </row>
    <row r="24846" spans="1:68" x14ac:dyDescent="0.25">
      <c r="A24846" s="1"/>
      <c r="B24846" s="2"/>
      <c r="BJ24846" s="3"/>
      <c r="BL24846" s="3"/>
      <c r="BN24846" s="3"/>
      <c r="BP24846" s="3"/>
    </row>
    <row r="24847" spans="1:68" x14ac:dyDescent="0.25">
      <c r="A24847" s="1"/>
      <c r="B24847" s="2"/>
      <c r="BJ24847" s="3"/>
      <c r="BL24847" s="3"/>
      <c r="BN24847" s="3"/>
      <c r="BP24847" s="3"/>
    </row>
    <row r="24848" spans="1:68" x14ac:dyDescent="0.25">
      <c r="A24848" s="1"/>
      <c r="B24848" s="2"/>
      <c r="BJ24848" s="3"/>
      <c r="BL24848" s="3"/>
      <c r="BN24848" s="3"/>
      <c r="BP24848" s="3"/>
    </row>
    <row r="24849" spans="1:68" x14ac:dyDescent="0.25">
      <c r="A24849" s="1"/>
      <c r="B24849" s="2"/>
      <c r="BJ24849" s="3"/>
      <c r="BL24849" s="3"/>
      <c r="BN24849" s="3"/>
      <c r="BP24849" s="3"/>
    </row>
    <row r="24850" spans="1:68" x14ac:dyDescent="0.25">
      <c r="A24850" s="1"/>
      <c r="B24850" s="2"/>
      <c r="BJ24850" s="3"/>
      <c r="BL24850" s="3"/>
      <c r="BN24850" s="3"/>
      <c r="BP24850" s="3"/>
    </row>
    <row r="24851" spans="1:68" x14ac:dyDescent="0.25">
      <c r="A24851" s="1"/>
      <c r="B24851" s="2"/>
      <c r="BJ24851" s="3"/>
      <c r="BL24851" s="3"/>
      <c r="BN24851" s="3"/>
      <c r="BP24851" s="3"/>
    </row>
    <row r="24852" spans="1:68" x14ac:dyDescent="0.25">
      <c r="A24852" s="1"/>
      <c r="B24852" s="2"/>
      <c r="BJ24852" s="3"/>
      <c r="BL24852" s="3"/>
      <c r="BN24852" s="3"/>
      <c r="BP24852" s="3"/>
    </row>
    <row r="24853" spans="1:68" x14ac:dyDescent="0.25">
      <c r="A24853" s="1"/>
      <c r="B24853" s="2"/>
      <c r="BJ24853" s="3"/>
      <c r="BL24853" s="3"/>
      <c r="BN24853" s="3"/>
      <c r="BP24853" s="3"/>
    </row>
    <row r="24854" spans="1:68" x14ac:dyDescent="0.25">
      <c r="A24854" s="1"/>
      <c r="B24854" s="2"/>
      <c r="BJ24854" s="3"/>
      <c r="BL24854" s="3"/>
      <c r="BN24854" s="3"/>
      <c r="BP24854" s="3"/>
    </row>
    <row r="24855" spans="1:68" x14ac:dyDescent="0.25">
      <c r="A24855" s="1"/>
      <c r="B24855" s="2"/>
      <c r="BJ24855" s="3"/>
      <c r="BL24855" s="3"/>
      <c r="BN24855" s="3"/>
      <c r="BP24855" s="3"/>
    </row>
    <row r="24856" spans="1:68" x14ac:dyDescent="0.25">
      <c r="A24856" s="1"/>
      <c r="B24856" s="2"/>
      <c r="BJ24856" s="3"/>
      <c r="BL24856" s="3"/>
      <c r="BN24856" s="3"/>
      <c r="BP24856" s="3"/>
    </row>
    <row r="24857" spans="1:68" x14ac:dyDescent="0.25">
      <c r="A24857" s="1"/>
      <c r="B24857" s="2"/>
      <c r="BJ24857" s="3"/>
      <c r="BL24857" s="3"/>
      <c r="BN24857" s="3"/>
      <c r="BP24857" s="3"/>
    </row>
    <row r="24858" spans="1:68" x14ac:dyDescent="0.25">
      <c r="A24858" s="1"/>
      <c r="B24858" s="2"/>
      <c r="BJ24858" s="3"/>
      <c r="BL24858" s="3"/>
      <c r="BN24858" s="3"/>
      <c r="BP24858" s="3"/>
    </row>
    <row r="24859" spans="1:68" x14ac:dyDescent="0.25">
      <c r="A24859" s="1"/>
      <c r="B24859" s="2"/>
      <c r="BJ24859" s="3"/>
      <c r="BL24859" s="3"/>
      <c r="BN24859" s="3"/>
      <c r="BP24859" s="3"/>
    </row>
    <row r="24860" spans="1:68" x14ac:dyDescent="0.25">
      <c r="A24860" s="1"/>
      <c r="B24860" s="2"/>
      <c r="BJ24860" s="3"/>
      <c r="BL24860" s="3"/>
      <c r="BN24860" s="3"/>
      <c r="BP24860" s="3"/>
    </row>
    <row r="24861" spans="1:68" x14ac:dyDescent="0.25">
      <c r="A24861" s="1"/>
      <c r="B24861" s="2"/>
      <c r="BJ24861" s="3"/>
      <c r="BL24861" s="3"/>
      <c r="BN24861" s="3"/>
      <c r="BP24861" s="3"/>
    </row>
    <row r="24862" spans="1:68" x14ac:dyDescent="0.25">
      <c r="A24862" s="1"/>
      <c r="B24862" s="2"/>
      <c r="BJ24862" s="3"/>
      <c r="BL24862" s="3"/>
      <c r="BN24862" s="3"/>
      <c r="BP24862" s="3"/>
    </row>
    <row r="24863" spans="1:68" x14ac:dyDescent="0.25">
      <c r="A24863" s="1"/>
      <c r="B24863" s="2"/>
      <c r="BJ24863" s="3"/>
      <c r="BL24863" s="3"/>
      <c r="BN24863" s="3"/>
      <c r="BP24863" s="3"/>
    </row>
    <row r="24864" spans="1:68" x14ac:dyDescent="0.25">
      <c r="A24864" s="1"/>
      <c r="B24864" s="2"/>
      <c r="BJ24864" s="3"/>
      <c r="BL24864" s="3"/>
      <c r="BN24864" s="3"/>
      <c r="BP24864" s="3"/>
    </row>
    <row r="24865" spans="1:68" x14ac:dyDescent="0.25">
      <c r="A24865" s="1"/>
      <c r="B24865" s="2"/>
      <c r="BJ24865" s="3"/>
      <c r="BL24865" s="3"/>
      <c r="BN24865" s="3"/>
      <c r="BP24865" s="3"/>
    </row>
    <row r="24866" spans="1:68" x14ac:dyDescent="0.25">
      <c r="A24866" s="1"/>
      <c r="B24866" s="2"/>
      <c r="BJ24866" s="3"/>
      <c r="BL24866" s="3"/>
      <c r="BN24866" s="3"/>
      <c r="BP24866" s="3"/>
    </row>
    <row r="24867" spans="1:68" x14ac:dyDescent="0.25">
      <c r="A24867" s="1"/>
      <c r="B24867" s="2"/>
      <c r="BJ24867" s="3"/>
      <c r="BL24867" s="3"/>
      <c r="BN24867" s="3"/>
      <c r="BP24867" s="3"/>
    </row>
    <row r="24868" spans="1:68" x14ac:dyDescent="0.25">
      <c r="A24868" s="1"/>
      <c r="B24868" s="2"/>
      <c r="BJ24868" s="3"/>
      <c r="BL24868" s="3"/>
      <c r="BN24868" s="3"/>
      <c r="BP24868" s="3"/>
    </row>
    <row r="24869" spans="1:68" x14ac:dyDescent="0.25">
      <c r="A24869" s="1"/>
      <c r="B24869" s="2"/>
      <c r="BJ24869" s="3"/>
      <c r="BL24869" s="3"/>
      <c r="BN24869" s="3"/>
      <c r="BP24869" s="3"/>
    </row>
    <row r="24870" spans="1:68" x14ac:dyDescent="0.25">
      <c r="A24870" s="1"/>
      <c r="B24870" s="2"/>
      <c r="BJ24870" s="3"/>
      <c r="BL24870" s="3"/>
      <c r="BN24870" s="3"/>
      <c r="BP24870" s="3"/>
    </row>
    <row r="24871" spans="1:68" x14ac:dyDescent="0.25">
      <c r="A24871" s="1"/>
      <c r="B24871" s="2"/>
      <c r="BJ24871" s="3"/>
      <c r="BL24871" s="3"/>
      <c r="BN24871" s="3"/>
      <c r="BP24871" s="3"/>
    </row>
    <row r="24872" spans="1:68" x14ac:dyDescent="0.25">
      <c r="A24872" s="1"/>
      <c r="B24872" s="2"/>
      <c r="BJ24872" s="3"/>
      <c r="BL24872" s="3"/>
      <c r="BN24872" s="3"/>
      <c r="BP24872" s="3"/>
    </row>
    <row r="24873" spans="1:68" x14ac:dyDescent="0.25">
      <c r="A24873" s="1"/>
      <c r="B24873" s="2"/>
      <c r="BJ24873" s="3"/>
      <c r="BL24873" s="3"/>
      <c r="BN24873" s="3"/>
      <c r="BP24873" s="3"/>
    </row>
    <row r="24874" spans="1:68" x14ac:dyDescent="0.25">
      <c r="A24874" s="1"/>
      <c r="B24874" s="2"/>
      <c r="BJ24874" s="3"/>
      <c r="BL24874" s="3"/>
      <c r="BN24874" s="3"/>
      <c r="BP24874" s="3"/>
    </row>
    <row r="24875" spans="1:68" x14ac:dyDescent="0.25">
      <c r="A24875" s="1"/>
      <c r="B24875" s="2"/>
      <c r="BJ24875" s="3"/>
      <c r="BL24875" s="3"/>
      <c r="BN24875" s="3"/>
      <c r="BP24875" s="3"/>
    </row>
    <row r="24876" spans="1:68" x14ac:dyDescent="0.25">
      <c r="A24876" s="1"/>
      <c r="B24876" s="2"/>
      <c r="BJ24876" s="3"/>
      <c r="BL24876" s="3"/>
      <c r="BN24876" s="3"/>
      <c r="BP24876" s="3"/>
    </row>
    <row r="24877" spans="1:68" x14ac:dyDescent="0.25">
      <c r="A24877" s="1"/>
      <c r="B24877" s="2"/>
      <c r="BJ24877" s="3"/>
      <c r="BL24877" s="3"/>
      <c r="BN24877" s="3"/>
      <c r="BP24877" s="3"/>
    </row>
    <row r="24878" spans="1:68" x14ac:dyDescent="0.25">
      <c r="A24878" s="1"/>
      <c r="B24878" s="2"/>
      <c r="BJ24878" s="3"/>
      <c r="BL24878" s="3"/>
      <c r="BN24878" s="3"/>
      <c r="BP24878" s="3"/>
    </row>
    <row r="24879" spans="1:68" x14ac:dyDescent="0.25">
      <c r="A24879" s="1"/>
      <c r="B24879" s="2"/>
      <c r="BJ24879" s="3"/>
      <c r="BL24879" s="3"/>
      <c r="BN24879" s="3"/>
      <c r="BP24879" s="3"/>
    </row>
    <row r="24880" spans="1:68" x14ac:dyDescent="0.25">
      <c r="A24880" s="1"/>
      <c r="B24880" s="2"/>
      <c r="BJ24880" s="3"/>
      <c r="BL24880" s="3"/>
      <c r="BN24880" s="3"/>
      <c r="BP24880" s="3"/>
    </row>
    <row r="24881" spans="1:68" x14ac:dyDescent="0.25">
      <c r="A24881" s="1"/>
      <c r="B24881" s="2"/>
      <c r="BJ24881" s="3"/>
      <c r="BL24881" s="3"/>
      <c r="BN24881" s="3"/>
      <c r="BP24881" s="3"/>
    </row>
    <row r="24882" spans="1:68" x14ac:dyDescent="0.25">
      <c r="A24882" s="1"/>
      <c r="B24882" s="2"/>
      <c r="BJ24882" s="3"/>
      <c r="BL24882" s="3"/>
      <c r="BN24882" s="3"/>
      <c r="BP24882" s="3"/>
    </row>
    <row r="24883" spans="1:68" x14ac:dyDescent="0.25">
      <c r="A24883" s="1"/>
      <c r="B24883" s="2"/>
      <c r="BJ24883" s="3"/>
      <c r="BL24883" s="3"/>
      <c r="BN24883" s="3"/>
      <c r="BP24883" s="3"/>
    </row>
    <row r="24884" spans="1:68" x14ac:dyDescent="0.25">
      <c r="A24884" s="1"/>
      <c r="B24884" s="2"/>
      <c r="BJ24884" s="3"/>
      <c r="BL24884" s="3"/>
      <c r="BN24884" s="3"/>
      <c r="BP24884" s="3"/>
    </row>
    <row r="24885" spans="1:68" x14ac:dyDescent="0.25">
      <c r="A24885" s="1"/>
      <c r="B24885" s="2"/>
      <c r="BJ24885" s="3"/>
      <c r="BL24885" s="3"/>
      <c r="BN24885" s="3"/>
      <c r="BP24885" s="3"/>
    </row>
    <row r="24886" spans="1:68" x14ac:dyDescent="0.25">
      <c r="A24886" s="1"/>
      <c r="B24886" s="2"/>
      <c r="BJ24886" s="3"/>
      <c r="BL24886" s="3"/>
      <c r="BN24886" s="3"/>
      <c r="BP24886" s="3"/>
    </row>
    <row r="24887" spans="1:68" x14ac:dyDescent="0.25">
      <c r="A24887" s="1"/>
      <c r="B24887" s="2"/>
      <c r="BJ24887" s="3"/>
      <c r="BL24887" s="3"/>
      <c r="BN24887" s="3"/>
      <c r="BP24887" s="3"/>
    </row>
    <row r="24888" spans="1:68" x14ac:dyDescent="0.25">
      <c r="A24888" s="1"/>
      <c r="B24888" s="2"/>
      <c r="BJ24888" s="3"/>
      <c r="BL24888" s="3"/>
      <c r="BN24888" s="3"/>
      <c r="BP24888" s="3"/>
    </row>
    <row r="24889" spans="1:68" x14ac:dyDescent="0.25">
      <c r="A24889" s="1"/>
      <c r="B24889" s="2"/>
      <c r="BJ24889" s="3"/>
      <c r="BL24889" s="3"/>
      <c r="BN24889" s="3"/>
      <c r="BP24889" s="3"/>
    </row>
    <row r="24890" spans="1:68" x14ac:dyDescent="0.25">
      <c r="A24890" s="1"/>
      <c r="B24890" s="2"/>
      <c r="BJ24890" s="3"/>
      <c r="BL24890" s="3"/>
      <c r="BN24890" s="3"/>
      <c r="BP24890" s="3"/>
    </row>
    <row r="24891" spans="1:68" x14ac:dyDescent="0.25">
      <c r="A24891" s="1"/>
      <c r="B24891" s="2"/>
      <c r="BJ24891" s="3"/>
      <c r="BL24891" s="3"/>
      <c r="BN24891" s="3"/>
      <c r="BP24891" s="3"/>
    </row>
    <row r="24892" spans="1:68" x14ac:dyDescent="0.25">
      <c r="A24892" s="1"/>
      <c r="B24892" s="2"/>
      <c r="BJ24892" s="3"/>
      <c r="BL24892" s="3"/>
      <c r="BN24892" s="3"/>
      <c r="BP24892" s="3"/>
    </row>
    <row r="24893" spans="1:68" x14ac:dyDescent="0.25">
      <c r="A24893" s="1"/>
      <c r="B24893" s="2"/>
      <c r="BJ24893" s="3"/>
      <c r="BL24893" s="3"/>
      <c r="BN24893" s="3"/>
      <c r="BP24893" s="3"/>
    </row>
    <row r="24894" spans="1:68" x14ac:dyDescent="0.25">
      <c r="A24894" s="1"/>
      <c r="B24894" s="2"/>
      <c r="BJ24894" s="3"/>
      <c r="BL24894" s="3"/>
      <c r="BN24894" s="3"/>
      <c r="BP24894" s="3"/>
    </row>
    <row r="24895" spans="1:68" x14ac:dyDescent="0.25">
      <c r="A24895" s="1"/>
      <c r="B24895" s="2"/>
      <c r="BJ24895" s="3"/>
      <c r="BL24895" s="3"/>
      <c r="BN24895" s="3"/>
      <c r="BP24895" s="3"/>
    </row>
    <row r="24896" spans="1:68" x14ac:dyDescent="0.25">
      <c r="A24896" s="1"/>
      <c r="B24896" s="2"/>
      <c r="BJ24896" s="3"/>
      <c r="BL24896" s="3"/>
      <c r="BN24896" s="3"/>
      <c r="BP24896" s="3"/>
    </row>
    <row r="24897" spans="1:68" x14ac:dyDescent="0.25">
      <c r="A24897" s="1"/>
      <c r="B24897" s="2"/>
      <c r="BJ24897" s="3"/>
      <c r="BL24897" s="3"/>
      <c r="BN24897" s="3"/>
      <c r="BP24897" s="3"/>
    </row>
    <row r="24898" spans="1:68" x14ac:dyDescent="0.25">
      <c r="A24898" s="1"/>
      <c r="B24898" s="2"/>
      <c r="BJ24898" s="3"/>
      <c r="BL24898" s="3"/>
      <c r="BN24898" s="3"/>
      <c r="BP24898" s="3"/>
    </row>
    <row r="24899" spans="1:68" x14ac:dyDescent="0.25">
      <c r="A24899" s="1"/>
      <c r="B24899" s="2"/>
      <c r="BJ24899" s="3"/>
      <c r="BL24899" s="3"/>
      <c r="BN24899" s="3"/>
      <c r="BP24899" s="3"/>
    </row>
    <row r="24900" spans="1:68" x14ac:dyDescent="0.25">
      <c r="A24900" s="1"/>
      <c r="B24900" s="2"/>
      <c r="BJ24900" s="3"/>
      <c r="BL24900" s="3"/>
      <c r="BN24900" s="3"/>
      <c r="BP24900" s="3"/>
    </row>
    <row r="24901" spans="1:68" x14ac:dyDescent="0.25">
      <c r="A24901" s="1"/>
      <c r="B24901" s="2"/>
      <c r="BJ24901" s="3"/>
      <c r="BL24901" s="3"/>
      <c r="BN24901" s="3"/>
      <c r="BP24901" s="3"/>
    </row>
    <row r="24902" spans="1:68" x14ac:dyDescent="0.25">
      <c r="A24902" s="1"/>
      <c r="B24902" s="2"/>
      <c r="BJ24902" s="3"/>
      <c r="BL24902" s="3"/>
      <c r="BN24902" s="3"/>
      <c r="BP24902" s="3"/>
    </row>
    <row r="24903" spans="1:68" x14ac:dyDescent="0.25">
      <c r="A24903" s="1"/>
      <c r="B24903" s="2"/>
      <c r="BJ24903" s="3"/>
      <c r="BL24903" s="3"/>
      <c r="BN24903" s="3"/>
      <c r="BP24903" s="3"/>
    </row>
    <row r="24904" spans="1:68" x14ac:dyDescent="0.25">
      <c r="A24904" s="1"/>
      <c r="B24904" s="2"/>
      <c r="BJ24904" s="3"/>
      <c r="BL24904" s="3"/>
      <c r="BN24904" s="3"/>
      <c r="BP24904" s="3"/>
    </row>
    <row r="24905" spans="1:68" x14ac:dyDescent="0.25">
      <c r="A24905" s="1"/>
      <c r="B24905" s="2"/>
      <c r="BJ24905" s="3"/>
      <c r="BL24905" s="3"/>
      <c r="BN24905" s="3"/>
      <c r="BP24905" s="3"/>
    </row>
    <row r="24906" spans="1:68" x14ac:dyDescent="0.25">
      <c r="A24906" s="1"/>
      <c r="B24906" s="2"/>
      <c r="BJ24906" s="3"/>
      <c r="BL24906" s="3"/>
      <c r="BN24906" s="3"/>
      <c r="BP24906" s="3"/>
    </row>
    <row r="24907" spans="1:68" x14ac:dyDescent="0.25">
      <c r="A24907" s="1"/>
      <c r="B24907" s="2"/>
      <c r="BJ24907" s="3"/>
      <c r="BL24907" s="3"/>
      <c r="BN24907" s="3"/>
      <c r="BP24907" s="3"/>
    </row>
    <row r="24908" spans="1:68" x14ac:dyDescent="0.25">
      <c r="A24908" s="1"/>
      <c r="B24908" s="2"/>
      <c r="BJ24908" s="3"/>
      <c r="BL24908" s="3"/>
      <c r="BN24908" s="3"/>
      <c r="BP24908" s="3"/>
    </row>
    <row r="24909" spans="1:68" x14ac:dyDescent="0.25">
      <c r="A24909" s="1"/>
      <c r="B24909" s="2"/>
      <c r="BJ24909" s="3"/>
      <c r="BL24909" s="3"/>
      <c r="BN24909" s="3"/>
      <c r="BP24909" s="3"/>
    </row>
    <row r="24910" spans="1:68" x14ac:dyDescent="0.25">
      <c r="A24910" s="1"/>
      <c r="B24910" s="2"/>
      <c r="BJ24910" s="3"/>
      <c r="BL24910" s="3"/>
      <c r="BN24910" s="3"/>
      <c r="BP24910" s="3"/>
    </row>
    <row r="24911" spans="1:68" x14ac:dyDescent="0.25">
      <c r="A24911" s="1"/>
      <c r="B24911" s="2"/>
      <c r="BJ24911" s="3"/>
      <c r="BL24911" s="3"/>
      <c r="BN24911" s="3"/>
      <c r="BP24911" s="3"/>
    </row>
    <row r="24912" spans="1:68" x14ac:dyDescent="0.25">
      <c r="A24912" s="1"/>
      <c r="B24912" s="2"/>
      <c r="BJ24912" s="3"/>
      <c r="BL24912" s="3"/>
      <c r="BN24912" s="3"/>
      <c r="BP24912" s="3"/>
    </row>
    <row r="24913" spans="1:68" x14ac:dyDescent="0.25">
      <c r="A24913" s="1"/>
      <c r="B24913" s="2"/>
      <c r="BJ24913" s="3"/>
      <c r="BL24913" s="3"/>
      <c r="BN24913" s="3"/>
      <c r="BP24913" s="3"/>
    </row>
    <row r="24914" spans="1:68" x14ac:dyDescent="0.25">
      <c r="A24914" s="1"/>
      <c r="B24914" s="2"/>
      <c r="BJ24914" s="3"/>
      <c r="BL24914" s="3"/>
      <c r="BN24914" s="3"/>
      <c r="BP24914" s="3"/>
    </row>
    <row r="24915" spans="1:68" x14ac:dyDescent="0.25">
      <c r="A24915" s="1"/>
      <c r="B24915" s="2"/>
      <c r="BJ24915" s="3"/>
      <c r="BL24915" s="3"/>
      <c r="BN24915" s="3"/>
      <c r="BP24915" s="3"/>
    </row>
    <row r="24916" spans="1:68" x14ac:dyDescent="0.25">
      <c r="A24916" s="1"/>
      <c r="B24916" s="2"/>
      <c r="BJ24916" s="3"/>
      <c r="BL24916" s="3"/>
      <c r="BN24916" s="3"/>
      <c r="BP24916" s="3"/>
    </row>
    <row r="24917" spans="1:68" x14ac:dyDescent="0.25">
      <c r="A24917" s="1"/>
      <c r="B24917" s="2"/>
      <c r="BJ24917" s="3"/>
      <c r="BL24917" s="3"/>
      <c r="BN24917" s="3"/>
      <c r="BP24917" s="3"/>
    </row>
    <row r="24918" spans="1:68" x14ac:dyDescent="0.25">
      <c r="A24918" s="1"/>
      <c r="B24918" s="2"/>
      <c r="BJ24918" s="3"/>
      <c r="BL24918" s="3"/>
      <c r="BN24918" s="3"/>
      <c r="BP24918" s="3"/>
    </row>
    <row r="24919" spans="1:68" x14ac:dyDescent="0.25">
      <c r="A24919" s="1"/>
      <c r="B24919" s="2"/>
      <c r="BJ24919" s="3"/>
      <c r="BL24919" s="3"/>
      <c r="BN24919" s="3"/>
      <c r="BP24919" s="3"/>
    </row>
    <row r="24920" spans="1:68" x14ac:dyDescent="0.25">
      <c r="A24920" s="1"/>
      <c r="B24920" s="2"/>
      <c r="BJ24920" s="3"/>
      <c r="BL24920" s="3"/>
      <c r="BN24920" s="3"/>
      <c r="BP24920" s="3"/>
    </row>
    <row r="24921" spans="1:68" x14ac:dyDescent="0.25">
      <c r="A24921" s="1"/>
      <c r="B24921" s="2"/>
      <c r="BJ24921" s="3"/>
      <c r="BL24921" s="3"/>
      <c r="BN24921" s="3"/>
      <c r="BP24921" s="3"/>
    </row>
    <row r="24922" spans="1:68" x14ac:dyDescent="0.25">
      <c r="A24922" s="1"/>
      <c r="B24922" s="2"/>
      <c r="BJ24922" s="3"/>
      <c r="BL24922" s="3"/>
      <c r="BN24922" s="3"/>
      <c r="BP24922" s="3"/>
    </row>
    <row r="24923" spans="1:68" x14ac:dyDescent="0.25">
      <c r="A24923" s="1"/>
      <c r="B24923" s="2"/>
      <c r="BJ24923" s="3"/>
      <c r="BL24923" s="3"/>
      <c r="BN24923" s="3"/>
      <c r="BP24923" s="3"/>
    </row>
    <row r="24924" spans="1:68" x14ac:dyDescent="0.25">
      <c r="A24924" s="1"/>
      <c r="B24924" s="2"/>
      <c r="BJ24924" s="3"/>
      <c r="BL24924" s="3"/>
      <c r="BN24924" s="3"/>
      <c r="BP24924" s="3"/>
    </row>
    <row r="24925" spans="1:68" x14ac:dyDescent="0.25">
      <c r="A24925" s="1"/>
      <c r="B24925" s="2"/>
      <c r="BJ24925" s="3"/>
      <c r="BL24925" s="3"/>
      <c r="BN24925" s="3"/>
      <c r="BP24925" s="3"/>
    </row>
    <row r="24926" spans="1:68" x14ac:dyDescent="0.25">
      <c r="A24926" s="1"/>
      <c r="B24926" s="2"/>
      <c r="BJ24926" s="3"/>
      <c r="BL24926" s="3"/>
      <c r="BN24926" s="3"/>
      <c r="BP24926" s="3"/>
    </row>
    <row r="24927" spans="1:68" x14ac:dyDescent="0.25">
      <c r="A24927" s="1"/>
      <c r="B24927" s="2"/>
      <c r="BJ24927" s="3"/>
      <c r="BL24927" s="3"/>
      <c r="BN24927" s="3"/>
      <c r="BP24927" s="3"/>
    </row>
    <row r="24928" spans="1:68" x14ac:dyDescent="0.25">
      <c r="A24928" s="1"/>
      <c r="B24928" s="2"/>
      <c r="BJ24928" s="3"/>
      <c r="BL24928" s="3"/>
      <c r="BN24928" s="3"/>
      <c r="BP24928" s="3"/>
    </row>
    <row r="24929" spans="1:68" x14ac:dyDescent="0.25">
      <c r="A24929" s="1"/>
      <c r="B24929" s="2"/>
      <c r="BJ24929" s="3"/>
      <c r="BL24929" s="3"/>
      <c r="BN24929" s="3"/>
      <c r="BP24929" s="3"/>
    </row>
    <row r="24930" spans="1:68" x14ac:dyDescent="0.25">
      <c r="A24930" s="1"/>
      <c r="B24930" s="2"/>
      <c r="BJ24930" s="3"/>
      <c r="BL24930" s="3"/>
      <c r="BN24930" s="3"/>
      <c r="BP24930" s="3"/>
    </row>
    <row r="24931" spans="1:68" x14ac:dyDescent="0.25">
      <c r="A24931" s="1"/>
      <c r="B24931" s="2"/>
      <c r="BJ24931" s="3"/>
      <c r="BL24931" s="3"/>
      <c r="BN24931" s="3"/>
      <c r="BP24931" s="3"/>
    </row>
    <row r="24932" spans="1:68" x14ac:dyDescent="0.25">
      <c r="A24932" s="1"/>
      <c r="B24932" s="2"/>
      <c r="BJ24932" s="3"/>
      <c r="BL24932" s="3"/>
      <c r="BN24932" s="3"/>
      <c r="BP24932" s="3"/>
    </row>
    <row r="24933" spans="1:68" x14ac:dyDescent="0.25">
      <c r="A24933" s="1"/>
      <c r="B24933" s="2"/>
      <c r="BJ24933" s="3"/>
      <c r="BL24933" s="3"/>
      <c r="BN24933" s="3"/>
      <c r="BP24933" s="3"/>
    </row>
    <row r="24934" spans="1:68" x14ac:dyDescent="0.25">
      <c r="A24934" s="1"/>
      <c r="B24934" s="2"/>
      <c r="BJ24934" s="3"/>
      <c r="BL24934" s="3"/>
      <c r="BN24934" s="3"/>
      <c r="BP24934" s="3"/>
    </row>
    <row r="24935" spans="1:68" x14ac:dyDescent="0.25">
      <c r="A24935" s="1"/>
      <c r="B24935" s="2"/>
      <c r="BJ24935" s="3"/>
      <c r="BL24935" s="3"/>
      <c r="BN24935" s="3"/>
      <c r="BP24935" s="3"/>
    </row>
    <row r="24936" spans="1:68" x14ac:dyDescent="0.25">
      <c r="A24936" s="1"/>
      <c r="B24936" s="2"/>
      <c r="BJ24936" s="3"/>
      <c r="BL24936" s="3"/>
      <c r="BN24936" s="3"/>
      <c r="BP24936" s="3"/>
    </row>
    <row r="24937" spans="1:68" x14ac:dyDescent="0.25">
      <c r="A24937" s="1"/>
      <c r="B24937" s="2"/>
      <c r="BJ24937" s="3"/>
      <c r="BL24937" s="3"/>
      <c r="BN24937" s="3"/>
      <c r="BP24937" s="3"/>
    </row>
    <row r="24938" spans="1:68" x14ac:dyDescent="0.25">
      <c r="A24938" s="1"/>
      <c r="B24938" s="2"/>
      <c r="BJ24938" s="3"/>
      <c r="BL24938" s="3"/>
      <c r="BN24938" s="3"/>
      <c r="BP24938" s="3"/>
    </row>
    <row r="24939" spans="1:68" x14ac:dyDescent="0.25">
      <c r="A24939" s="1"/>
      <c r="B24939" s="2"/>
      <c r="BJ24939" s="3"/>
      <c r="BL24939" s="3"/>
      <c r="BN24939" s="3"/>
      <c r="BP24939" s="3"/>
    </row>
    <row r="24940" spans="1:68" x14ac:dyDescent="0.25">
      <c r="A24940" s="1"/>
      <c r="B24940" s="2"/>
      <c r="BJ24940" s="3"/>
      <c r="BL24940" s="3"/>
      <c r="BN24940" s="3"/>
      <c r="BP24940" s="3"/>
    </row>
    <row r="24941" spans="1:68" x14ac:dyDescent="0.25">
      <c r="A24941" s="1"/>
      <c r="B24941" s="2"/>
      <c r="BJ24941" s="3"/>
      <c r="BL24941" s="3"/>
      <c r="BN24941" s="3"/>
      <c r="BP24941" s="3"/>
    </row>
    <row r="24942" spans="1:68" x14ac:dyDescent="0.25">
      <c r="A24942" s="1"/>
      <c r="B24942" s="2"/>
      <c r="BJ24942" s="3"/>
      <c r="BL24942" s="3"/>
      <c r="BN24942" s="3"/>
      <c r="BP24942" s="3"/>
    </row>
    <row r="24943" spans="1:68" x14ac:dyDescent="0.25">
      <c r="A24943" s="1"/>
      <c r="B24943" s="2"/>
      <c r="BJ24943" s="3"/>
      <c r="BL24943" s="3"/>
      <c r="BN24943" s="3"/>
      <c r="BP24943" s="3"/>
    </row>
    <row r="24944" spans="1:68" x14ac:dyDescent="0.25">
      <c r="A24944" s="1"/>
      <c r="B24944" s="2"/>
      <c r="BJ24944" s="3"/>
      <c r="BL24944" s="3"/>
      <c r="BN24944" s="3"/>
      <c r="BP24944" s="3"/>
    </row>
    <row r="24945" spans="1:68" x14ac:dyDescent="0.25">
      <c r="A24945" s="1"/>
      <c r="B24945" s="2"/>
      <c r="BJ24945" s="3"/>
      <c r="BL24945" s="3"/>
      <c r="BN24945" s="3"/>
      <c r="BP24945" s="3"/>
    </row>
    <row r="24946" spans="1:68" x14ac:dyDescent="0.25">
      <c r="A24946" s="1"/>
      <c r="B24946" s="2"/>
      <c r="BJ24946" s="3"/>
      <c r="BL24946" s="3"/>
      <c r="BN24946" s="3"/>
      <c r="BP24946" s="3"/>
    </row>
    <row r="24947" spans="1:68" x14ac:dyDescent="0.25">
      <c r="A24947" s="1"/>
      <c r="B24947" s="2"/>
      <c r="BJ24947" s="3"/>
      <c r="BL24947" s="3"/>
      <c r="BN24947" s="3"/>
      <c r="BP24947" s="3"/>
    </row>
    <row r="24948" spans="1:68" x14ac:dyDescent="0.25">
      <c r="A24948" s="1"/>
      <c r="B24948" s="2"/>
      <c r="BJ24948" s="3"/>
      <c r="BL24948" s="3"/>
      <c r="BN24948" s="3"/>
      <c r="BP24948" s="3"/>
    </row>
    <row r="24949" spans="1:68" x14ac:dyDescent="0.25">
      <c r="A24949" s="1"/>
      <c r="B24949" s="2"/>
      <c r="BJ24949" s="3"/>
      <c r="BL24949" s="3"/>
      <c r="BN24949" s="3"/>
      <c r="BP24949" s="3"/>
    </row>
    <row r="24950" spans="1:68" x14ac:dyDescent="0.25">
      <c r="A24950" s="1"/>
      <c r="B24950" s="2"/>
      <c r="BJ24950" s="3"/>
      <c r="BL24950" s="3"/>
      <c r="BN24950" s="3"/>
      <c r="BP24950" s="3"/>
    </row>
    <row r="24951" spans="1:68" x14ac:dyDescent="0.25">
      <c r="A24951" s="1"/>
      <c r="B24951" s="2"/>
      <c r="BJ24951" s="3"/>
      <c r="BL24951" s="3"/>
      <c r="BN24951" s="3"/>
      <c r="BP24951" s="3"/>
    </row>
    <row r="24952" spans="1:68" x14ac:dyDescent="0.25">
      <c r="A24952" s="1"/>
      <c r="B24952" s="2"/>
      <c r="BJ24952" s="3"/>
      <c r="BL24952" s="3"/>
      <c r="BN24952" s="3"/>
      <c r="BP24952" s="3"/>
    </row>
    <row r="24953" spans="1:68" x14ac:dyDescent="0.25">
      <c r="A24953" s="1"/>
      <c r="B24953" s="2"/>
      <c r="BJ24953" s="3"/>
      <c r="BL24953" s="3"/>
      <c r="BN24953" s="3"/>
      <c r="BP24953" s="3"/>
    </row>
    <row r="24954" spans="1:68" x14ac:dyDescent="0.25">
      <c r="A24954" s="1"/>
      <c r="B24954" s="2"/>
      <c r="BJ24954" s="3"/>
      <c r="BL24954" s="3"/>
      <c r="BN24954" s="3"/>
      <c r="BP24954" s="3"/>
    </row>
    <row r="24955" spans="1:68" x14ac:dyDescent="0.25">
      <c r="A24955" s="1"/>
      <c r="B24955" s="2"/>
      <c r="BJ24955" s="3"/>
      <c r="BL24955" s="3"/>
      <c r="BN24955" s="3"/>
      <c r="BP24955" s="3"/>
    </row>
    <row r="24956" spans="1:68" x14ac:dyDescent="0.25">
      <c r="A24956" s="1"/>
      <c r="B24956" s="2"/>
      <c r="BJ24956" s="3"/>
      <c r="BL24956" s="3"/>
      <c r="BN24956" s="3"/>
      <c r="BP24956" s="3"/>
    </row>
    <row r="24957" spans="1:68" x14ac:dyDescent="0.25">
      <c r="A24957" s="1"/>
      <c r="B24957" s="2"/>
      <c r="BJ24957" s="3"/>
      <c r="BL24957" s="3"/>
      <c r="BN24957" s="3"/>
      <c r="BP24957" s="3"/>
    </row>
    <row r="24958" spans="1:68" x14ac:dyDescent="0.25">
      <c r="A24958" s="1"/>
      <c r="B24958" s="2"/>
      <c r="BJ24958" s="3"/>
      <c r="BL24958" s="3"/>
      <c r="BN24958" s="3"/>
      <c r="BP24958" s="3"/>
    </row>
    <row r="24959" spans="1:68" x14ac:dyDescent="0.25">
      <c r="A24959" s="1"/>
      <c r="B24959" s="2"/>
      <c r="BJ24959" s="3"/>
      <c r="BL24959" s="3"/>
      <c r="BN24959" s="3"/>
      <c r="BP24959" s="3"/>
    </row>
    <row r="24960" spans="1:68" x14ac:dyDescent="0.25">
      <c r="A24960" s="1"/>
      <c r="B24960" s="2"/>
      <c r="BJ24960" s="3"/>
      <c r="BL24960" s="3"/>
      <c r="BN24960" s="3"/>
      <c r="BP24960" s="3"/>
    </row>
    <row r="24961" spans="1:68" x14ac:dyDescent="0.25">
      <c r="A24961" s="1"/>
      <c r="B24961" s="2"/>
      <c r="BJ24961" s="3"/>
      <c r="BL24961" s="3"/>
      <c r="BN24961" s="3"/>
      <c r="BP24961" s="3"/>
    </row>
    <row r="24962" spans="1:68" x14ac:dyDescent="0.25">
      <c r="A24962" s="1"/>
      <c r="B24962" s="2"/>
      <c r="BJ24962" s="3"/>
      <c r="BL24962" s="3"/>
      <c r="BN24962" s="3"/>
      <c r="BP24962" s="3"/>
    </row>
    <row r="24963" spans="1:68" x14ac:dyDescent="0.25">
      <c r="A24963" s="1"/>
      <c r="B24963" s="2"/>
      <c r="BJ24963" s="3"/>
      <c r="BL24963" s="3"/>
      <c r="BN24963" s="3"/>
      <c r="BP24963" s="3"/>
    </row>
    <row r="24964" spans="1:68" x14ac:dyDescent="0.25">
      <c r="A24964" s="1"/>
      <c r="B24964" s="2"/>
      <c r="BJ24964" s="3"/>
      <c r="BL24964" s="3"/>
      <c r="BN24964" s="3"/>
      <c r="BP24964" s="3"/>
    </row>
    <row r="24965" spans="1:68" x14ac:dyDescent="0.25">
      <c r="A24965" s="1"/>
      <c r="B24965" s="2"/>
      <c r="BJ24965" s="3"/>
      <c r="BL24965" s="3"/>
      <c r="BN24965" s="3"/>
      <c r="BP24965" s="3"/>
    </row>
    <row r="24966" spans="1:68" x14ac:dyDescent="0.25">
      <c r="A24966" s="1"/>
      <c r="B24966" s="2"/>
      <c r="BJ24966" s="3"/>
      <c r="BL24966" s="3"/>
      <c r="BN24966" s="3"/>
      <c r="BP24966" s="3"/>
    </row>
    <row r="24967" spans="1:68" x14ac:dyDescent="0.25">
      <c r="A24967" s="1"/>
      <c r="B24967" s="2"/>
      <c r="BJ24967" s="3"/>
      <c r="BL24967" s="3"/>
      <c r="BN24967" s="3"/>
      <c r="BP24967" s="3"/>
    </row>
    <row r="24968" spans="1:68" x14ac:dyDescent="0.25">
      <c r="A24968" s="1"/>
      <c r="B24968" s="2"/>
      <c r="BJ24968" s="3"/>
      <c r="BL24968" s="3"/>
      <c r="BN24968" s="3"/>
      <c r="BP24968" s="3"/>
    </row>
    <row r="24969" spans="1:68" x14ac:dyDescent="0.25">
      <c r="A24969" s="1"/>
      <c r="B24969" s="2"/>
      <c r="BJ24969" s="3"/>
      <c r="BL24969" s="3"/>
      <c r="BN24969" s="3"/>
      <c r="BP24969" s="3"/>
    </row>
    <row r="24970" spans="1:68" x14ac:dyDescent="0.25">
      <c r="A24970" s="1"/>
      <c r="B24970" s="2"/>
      <c r="BJ24970" s="3"/>
      <c r="BL24970" s="3"/>
      <c r="BN24970" s="3"/>
      <c r="BP24970" s="3"/>
    </row>
    <row r="24971" spans="1:68" x14ac:dyDescent="0.25">
      <c r="A24971" s="1"/>
      <c r="B24971" s="2"/>
      <c r="BJ24971" s="3"/>
      <c r="BL24971" s="3"/>
      <c r="BN24971" s="3"/>
      <c r="BP24971" s="3"/>
    </row>
    <row r="24972" spans="1:68" x14ac:dyDescent="0.25">
      <c r="A24972" s="1"/>
      <c r="B24972" s="2"/>
      <c r="BJ24972" s="3"/>
      <c r="BL24972" s="3"/>
      <c r="BN24972" s="3"/>
      <c r="BP24972" s="3"/>
    </row>
    <row r="24973" spans="1:68" x14ac:dyDescent="0.25">
      <c r="A24973" s="1"/>
      <c r="B24973" s="2"/>
      <c r="BJ24973" s="3"/>
      <c r="BL24973" s="3"/>
      <c r="BN24973" s="3"/>
      <c r="BP24973" s="3"/>
    </row>
    <row r="24974" spans="1:68" x14ac:dyDescent="0.25">
      <c r="A24974" s="1"/>
      <c r="B24974" s="2"/>
      <c r="BJ24974" s="3"/>
      <c r="BL24974" s="3"/>
      <c r="BN24974" s="3"/>
      <c r="BP24974" s="3"/>
    </row>
    <row r="24975" spans="1:68" x14ac:dyDescent="0.25">
      <c r="A24975" s="1"/>
      <c r="B24975" s="2"/>
      <c r="BJ24975" s="3"/>
      <c r="BL24975" s="3"/>
      <c r="BN24975" s="3"/>
      <c r="BP24975" s="3"/>
    </row>
    <row r="24976" spans="1:68" x14ac:dyDescent="0.25">
      <c r="A24976" s="1"/>
      <c r="B24976" s="2"/>
      <c r="BJ24976" s="3"/>
      <c r="BL24976" s="3"/>
      <c r="BN24976" s="3"/>
      <c r="BP24976" s="3"/>
    </row>
    <row r="24977" spans="1:68" x14ac:dyDescent="0.25">
      <c r="A24977" s="1"/>
      <c r="B24977" s="2"/>
      <c r="BJ24977" s="3"/>
      <c r="BL24977" s="3"/>
      <c r="BN24977" s="3"/>
      <c r="BP24977" s="3"/>
    </row>
    <row r="24978" spans="1:68" x14ac:dyDescent="0.25">
      <c r="A24978" s="1"/>
      <c r="B24978" s="2"/>
      <c r="BJ24978" s="3"/>
      <c r="BL24978" s="3"/>
      <c r="BN24978" s="3"/>
      <c r="BP24978" s="3"/>
    </row>
    <row r="24979" spans="1:68" x14ac:dyDescent="0.25">
      <c r="A24979" s="1"/>
      <c r="B24979" s="2"/>
      <c r="BJ24979" s="3"/>
      <c r="BL24979" s="3"/>
      <c r="BN24979" s="3"/>
      <c r="BP24979" s="3"/>
    </row>
    <row r="24980" spans="1:68" x14ac:dyDescent="0.25">
      <c r="A24980" s="1"/>
      <c r="B24980" s="2"/>
      <c r="BJ24980" s="3"/>
      <c r="BL24980" s="3"/>
      <c r="BN24980" s="3"/>
      <c r="BP24980" s="3"/>
    </row>
    <row r="24981" spans="1:68" x14ac:dyDescent="0.25">
      <c r="A24981" s="1"/>
      <c r="B24981" s="2"/>
      <c r="BJ24981" s="3"/>
      <c r="BL24981" s="3"/>
      <c r="BN24981" s="3"/>
      <c r="BP24981" s="3"/>
    </row>
    <row r="24982" spans="1:68" x14ac:dyDescent="0.25">
      <c r="A24982" s="1"/>
      <c r="B24982" s="2"/>
      <c r="BJ24982" s="3"/>
      <c r="BL24982" s="3"/>
      <c r="BN24982" s="3"/>
      <c r="BP24982" s="3"/>
    </row>
    <row r="24983" spans="1:68" x14ac:dyDescent="0.25">
      <c r="A24983" s="1"/>
      <c r="B24983" s="2"/>
      <c r="BJ24983" s="3"/>
      <c r="BL24983" s="3"/>
      <c r="BN24983" s="3"/>
      <c r="BP24983" s="3"/>
    </row>
    <row r="24984" spans="1:68" x14ac:dyDescent="0.25">
      <c r="A24984" s="1"/>
      <c r="B24984" s="2"/>
      <c r="BJ24984" s="3"/>
      <c r="BL24984" s="3"/>
      <c r="BN24984" s="3"/>
      <c r="BP24984" s="3"/>
    </row>
    <row r="24985" spans="1:68" x14ac:dyDescent="0.25">
      <c r="A24985" s="1"/>
      <c r="B24985" s="2"/>
      <c r="BJ24985" s="3"/>
      <c r="BL24985" s="3"/>
      <c r="BN24985" s="3"/>
      <c r="BP24985" s="3"/>
    </row>
    <row r="24986" spans="1:68" x14ac:dyDescent="0.25">
      <c r="A24986" s="1"/>
      <c r="B24986" s="2"/>
      <c r="BJ24986" s="3"/>
      <c r="BL24986" s="3"/>
      <c r="BN24986" s="3"/>
      <c r="BP24986" s="3"/>
    </row>
    <row r="24987" spans="1:68" x14ac:dyDescent="0.25">
      <c r="A24987" s="1"/>
      <c r="B24987" s="2"/>
      <c r="BJ24987" s="3"/>
      <c r="BL24987" s="3"/>
      <c r="BN24987" s="3"/>
      <c r="BP24987" s="3"/>
    </row>
    <row r="24988" spans="1:68" x14ac:dyDescent="0.25">
      <c r="A24988" s="1"/>
      <c r="B24988" s="2"/>
      <c r="BJ24988" s="3"/>
      <c r="BL24988" s="3"/>
      <c r="BN24988" s="3"/>
      <c r="BP24988" s="3"/>
    </row>
    <row r="24989" spans="1:68" x14ac:dyDescent="0.25">
      <c r="A24989" s="1"/>
      <c r="B24989" s="2"/>
      <c r="BJ24989" s="3"/>
      <c r="BL24989" s="3"/>
      <c r="BN24989" s="3"/>
      <c r="BP24989" s="3"/>
    </row>
    <row r="24990" spans="1:68" x14ac:dyDescent="0.25">
      <c r="A24990" s="1"/>
      <c r="B24990" s="2"/>
      <c r="BJ24990" s="3"/>
      <c r="BL24990" s="3"/>
      <c r="BN24990" s="3"/>
      <c r="BP24990" s="3"/>
    </row>
    <row r="24991" spans="1:68" x14ac:dyDescent="0.25">
      <c r="A24991" s="1"/>
      <c r="B24991" s="2"/>
      <c r="BJ24991" s="3"/>
      <c r="BL24991" s="3"/>
      <c r="BN24991" s="3"/>
      <c r="BP24991" s="3"/>
    </row>
    <row r="24992" spans="1:68" x14ac:dyDescent="0.25">
      <c r="A24992" s="1"/>
      <c r="B24992" s="2"/>
      <c r="BJ24992" s="3"/>
      <c r="BL24992" s="3"/>
      <c r="BN24992" s="3"/>
      <c r="BP24992" s="3"/>
    </row>
    <row r="24993" spans="1:68" x14ac:dyDescent="0.25">
      <c r="A24993" s="1"/>
      <c r="B24993" s="2"/>
      <c r="BJ24993" s="3"/>
      <c r="BL24993" s="3"/>
      <c r="BN24993" s="3"/>
      <c r="BP24993" s="3"/>
    </row>
    <row r="24994" spans="1:68" x14ac:dyDescent="0.25">
      <c r="A24994" s="1"/>
      <c r="B24994" s="2"/>
      <c r="BJ24994" s="3"/>
      <c r="BL24994" s="3"/>
      <c r="BN24994" s="3"/>
      <c r="BP24994" s="3"/>
    </row>
    <row r="24995" spans="1:68" x14ac:dyDescent="0.25">
      <c r="A24995" s="1"/>
      <c r="B24995" s="2"/>
      <c r="BJ24995" s="3"/>
      <c r="BL24995" s="3"/>
      <c r="BN24995" s="3"/>
      <c r="BP24995" s="3"/>
    </row>
    <row r="24996" spans="1:68" x14ac:dyDescent="0.25">
      <c r="A24996" s="1"/>
      <c r="B24996" s="2"/>
      <c r="BJ24996" s="3"/>
      <c r="BL24996" s="3"/>
      <c r="BN24996" s="3"/>
      <c r="BP24996" s="3"/>
    </row>
    <row r="24997" spans="1:68" x14ac:dyDescent="0.25">
      <c r="A24997" s="1"/>
      <c r="B24997" s="2"/>
      <c r="BJ24997" s="3"/>
      <c r="BL24997" s="3"/>
      <c r="BN24997" s="3"/>
      <c r="BP24997" s="3"/>
    </row>
    <row r="24998" spans="1:68" x14ac:dyDescent="0.25">
      <c r="A24998" s="1"/>
      <c r="B24998" s="2"/>
      <c r="BJ24998" s="3"/>
      <c r="BL24998" s="3"/>
      <c r="BN24998" s="3"/>
      <c r="BP24998" s="3"/>
    </row>
    <row r="24999" spans="1:68" x14ac:dyDescent="0.25">
      <c r="A24999" s="1"/>
      <c r="B24999" s="2"/>
      <c r="BJ24999" s="3"/>
      <c r="BL24999" s="3"/>
      <c r="BN24999" s="3"/>
      <c r="BP24999" s="3"/>
    </row>
    <row r="25000" spans="1:68" x14ac:dyDescent="0.25">
      <c r="A25000" s="1"/>
      <c r="B25000" s="2"/>
      <c r="BJ25000" s="3"/>
      <c r="BL25000" s="3"/>
      <c r="BN25000" s="3"/>
      <c r="BP25000" s="3"/>
    </row>
    <row r="25001" spans="1:68" x14ac:dyDescent="0.25">
      <c r="A25001" s="1"/>
      <c r="B25001" s="2"/>
      <c r="BJ25001" s="3"/>
      <c r="BL25001" s="3"/>
      <c r="BN25001" s="3"/>
      <c r="BP25001" s="3"/>
    </row>
    <row r="25002" spans="1:68" x14ac:dyDescent="0.25">
      <c r="A25002" s="1"/>
      <c r="B25002" s="2"/>
      <c r="BJ25002" s="3"/>
      <c r="BL25002" s="3"/>
      <c r="BN25002" s="3"/>
      <c r="BP25002" s="3"/>
    </row>
    <row r="25003" spans="1:68" x14ac:dyDescent="0.25">
      <c r="A25003" s="1"/>
      <c r="B25003" s="2"/>
      <c r="BJ25003" s="3"/>
      <c r="BL25003" s="3"/>
      <c r="BN25003" s="3"/>
      <c r="BP25003" s="3"/>
    </row>
    <row r="25004" spans="1:68" x14ac:dyDescent="0.25">
      <c r="A25004" s="1"/>
      <c r="B25004" s="2"/>
      <c r="BJ25004" s="3"/>
      <c r="BL25004" s="3"/>
      <c r="BN25004" s="3"/>
      <c r="BP25004" s="3"/>
    </row>
    <row r="25005" spans="1:68" x14ac:dyDescent="0.25">
      <c r="A25005" s="1"/>
      <c r="B25005" s="2"/>
      <c r="BJ25005" s="3"/>
      <c r="BL25005" s="3"/>
      <c r="BN25005" s="3"/>
      <c r="BP25005" s="3"/>
    </row>
    <row r="25006" spans="1:68" x14ac:dyDescent="0.25">
      <c r="A25006" s="1"/>
      <c r="B25006" s="2"/>
      <c r="BJ25006" s="3"/>
      <c r="BL25006" s="3"/>
      <c r="BN25006" s="3"/>
      <c r="BP25006" s="3"/>
    </row>
    <row r="25007" spans="1:68" x14ac:dyDescent="0.25">
      <c r="A25007" s="1"/>
      <c r="B25007" s="2"/>
      <c r="BJ25007" s="3"/>
      <c r="BL25007" s="3"/>
      <c r="BN25007" s="3"/>
      <c r="BP25007" s="3"/>
    </row>
    <row r="25008" spans="1:68" x14ac:dyDescent="0.25">
      <c r="A25008" s="1"/>
      <c r="B25008" s="2"/>
      <c r="BJ25008" s="3"/>
      <c r="BL25008" s="3"/>
      <c r="BN25008" s="3"/>
      <c r="BP25008" s="3"/>
    </row>
    <row r="25009" spans="1:68" x14ac:dyDescent="0.25">
      <c r="A25009" s="1"/>
      <c r="B25009" s="2"/>
      <c r="BJ25009" s="3"/>
      <c r="BL25009" s="3"/>
      <c r="BN25009" s="3"/>
      <c r="BP25009" s="3"/>
    </row>
    <row r="25010" spans="1:68" x14ac:dyDescent="0.25">
      <c r="A25010" s="1"/>
      <c r="B25010" s="2"/>
      <c r="BJ25010" s="3"/>
      <c r="BL25010" s="3"/>
      <c r="BN25010" s="3"/>
      <c r="BP25010" s="3"/>
    </row>
    <row r="25011" spans="1:68" x14ac:dyDescent="0.25">
      <c r="A25011" s="1"/>
      <c r="B25011" s="2"/>
      <c r="BJ25011" s="3"/>
      <c r="BL25011" s="3"/>
      <c r="BN25011" s="3"/>
      <c r="BP25011" s="3"/>
    </row>
    <row r="25012" spans="1:68" x14ac:dyDescent="0.25">
      <c r="A25012" s="1"/>
      <c r="B25012" s="2"/>
      <c r="BJ25012" s="3"/>
      <c r="BL25012" s="3"/>
      <c r="BN25012" s="3"/>
      <c r="BP25012" s="3"/>
    </row>
    <row r="25013" spans="1:68" x14ac:dyDescent="0.25">
      <c r="A25013" s="1"/>
      <c r="B25013" s="2"/>
      <c r="BJ25013" s="3"/>
      <c r="BL25013" s="3"/>
      <c r="BN25013" s="3"/>
      <c r="BP25013" s="3"/>
    </row>
    <row r="25014" spans="1:68" x14ac:dyDescent="0.25">
      <c r="A25014" s="1"/>
      <c r="B25014" s="2"/>
      <c r="BJ25014" s="3"/>
      <c r="BL25014" s="3"/>
      <c r="BN25014" s="3"/>
      <c r="BP25014" s="3"/>
    </row>
    <row r="25015" spans="1:68" x14ac:dyDescent="0.25">
      <c r="A25015" s="1"/>
      <c r="B25015" s="2"/>
      <c r="BJ25015" s="3"/>
      <c r="BL25015" s="3"/>
      <c r="BN25015" s="3"/>
      <c r="BP25015" s="3"/>
    </row>
    <row r="25016" spans="1:68" x14ac:dyDescent="0.25">
      <c r="A25016" s="1"/>
      <c r="B25016" s="2"/>
      <c r="BJ25016" s="3"/>
      <c r="BL25016" s="3"/>
      <c r="BN25016" s="3"/>
      <c r="BP25016" s="3"/>
    </row>
    <row r="25017" spans="1:68" x14ac:dyDescent="0.25">
      <c r="A25017" s="1"/>
      <c r="B25017" s="2"/>
      <c r="BJ25017" s="3"/>
      <c r="BL25017" s="3"/>
      <c r="BN25017" s="3"/>
      <c r="BP25017" s="3"/>
    </row>
    <row r="25018" spans="1:68" x14ac:dyDescent="0.25">
      <c r="A25018" s="1"/>
      <c r="B25018" s="2"/>
      <c r="BJ25018" s="3"/>
      <c r="BL25018" s="3"/>
      <c r="BN25018" s="3"/>
      <c r="BP25018" s="3"/>
    </row>
    <row r="25019" spans="1:68" x14ac:dyDescent="0.25">
      <c r="A25019" s="1"/>
      <c r="B25019" s="2"/>
      <c r="BJ25019" s="3"/>
      <c r="BL25019" s="3"/>
      <c r="BN25019" s="3"/>
      <c r="BP25019" s="3"/>
    </row>
    <row r="25020" spans="1:68" x14ac:dyDescent="0.25">
      <c r="A25020" s="1"/>
      <c r="B25020" s="2"/>
      <c r="BJ25020" s="3"/>
      <c r="BL25020" s="3"/>
      <c r="BN25020" s="3"/>
      <c r="BP25020" s="3"/>
    </row>
    <row r="25021" spans="1:68" x14ac:dyDescent="0.25">
      <c r="A25021" s="1"/>
      <c r="B25021" s="2"/>
      <c r="BJ25021" s="3"/>
      <c r="BL25021" s="3"/>
      <c r="BN25021" s="3"/>
      <c r="BP25021" s="3"/>
    </row>
    <row r="25022" spans="1:68" x14ac:dyDescent="0.25">
      <c r="A25022" s="1"/>
      <c r="B25022" s="2"/>
      <c r="BJ25022" s="3"/>
      <c r="BL25022" s="3"/>
      <c r="BN25022" s="3"/>
      <c r="BP25022" s="3"/>
    </row>
    <row r="25023" spans="1:68" x14ac:dyDescent="0.25">
      <c r="A25023" s="1"/>
      <c r="B25023" s="2"/>
      <c r="BJ25023" s="3"/>
      <c r="BL25023" s="3"/>
      <c r="BN25023" s="3"/>
      <c r="BP25023" s="3"/>
    </row>
    <row r="25024" spans="1:68" x14ac:dyDescent="0.25">
      <c r="A25024" s="1"/>
      <c r="B25024" s="2"/>
      <c r="BJ25024" s="3"/>
      <c r="BL25024" s="3"/>
      <c r="BN25024" s="3"/>
      <c r="BP25024" s="3"/>
    </row>
    <row r="25025" spans="1:68" x14ac:dyDescent="0.25">
      <c r="A25025" s="1"/>
      <c r="B25025" s="2"/>
      <c r="BJ25025" s="3"/>
      <c r="BL25025" s="3"/>
      <c r="BN25025" s="3"/>
      <c r="BP25025" s="3"/>
    </row>
    <row r="25026" spans="1:68" x14ac:dyDescent="0.25">
      <c r="A25026" s="1"/>
      <c r="B25026" s="2"/>
      <c r="BJ25026" s="3"/>
      <c r="BL25026" s="3"/>
      <c r="BN25026" s="3"/>
      <c r="BP25026" s="3"/>
    </row>
    <row r="25027" spans="1:68" x14ac:dyDescent="0.25">
      <c r="A25027" s="1"/>
      <c r="B25027" s="2"/>
      <c r="BJ25027" s="3"/>
      <c r="BL25027" s="3"/>
      <c r="BN25027" s="3"/>
      <c r="BP25027" s="3"/>
    </row>
    <row r="25028" spans="1:68" x14ac:dyDescent="0.25">
      <c r="A25028" s="1"/>
      <c r="B25028" s="2"/>
      <c r="BJ25028" s="3"/>
      <c r="BL25028" s="3"/>
      <c r="BN25028" s="3"/>
      <c r="BP25028" s="3"/>
    </row>
    <row r="25029" spans="1:68" x14ac:dyDescent="0.25">
      <c r="A25029" s="1"/>
      <c r="B25029" s="2"/>
      <c r="BJ25029" s="3"/>
      <c r="BL25029" s="3"/>
      <c r="BN25029" s="3"/>
      <c r="BP25029" s="3"/>
    </row>
    <row r="25030" spans="1:68" x14ac:dyDescent="0.25">
      <c r="A25030" s="1"/>
      <c r="B25030" s="2"/>
      <c r="BJ25030" s="3"/>
      <c r="BL25030" s="3"/>
      <c r="BN25030" s="3"/>
      <c r="BP25030" s="3"/>
    </row>
    <row r="25031" spans="1:68" x14ac:dyDescent="0.25">
      <c r="A25031" s="1"/>
      <c r="B25031" s="2"/>
      <c r="BJ25031" s="3"/>
      <c r="BL25031" s="3"/>
      <c r="BN25031" s="3"/>
      <c r="BP25031" s="3"/>
    </row>
    <row r="25032" spans="1:68" x14ac:dyDescent="0.25">
      <c r="A25032" s="1"/>
      <c r="B25032" s="2"/>
      <c r="BJ25032" s="3"/>
      <c r="BL25032" s="3"/>
      <c r="BN25032" s="3"/>
      <c r="BP25032" s="3"/>
    </row>
    <row r="25033" spans="1:68" x14ac:dyDescent="0.25">
      <c r="A25033" s="1"/>
      <c r="B25033" s="2"/>
      <c r="BJ25033" s="3"/>
      <c r="BL25033" s="3"/>
      <c r="BN25033" s="3"/>
      <c r="BP25033" s="3"/>
    </row>
    <row r="25034" spans="1:68" x14ac:dyDescent="0.25">
      <c r="A25034" s="1"/>
      <c r="B25034" s="2"/>
      <c r="BJ25034" s="3"/>
      <c r="BL25034" s="3"/>
      <c r="BN25034" s="3"/>
      <c r="BP25034" s="3"/>
    </row>
    <row r="25035" spans="1:68" x14ac:dyDescent="0.25">
      <c r="A25035" s="1"/>
      <c r="B25035" s="2"/>
      <c r="BJ25035" s="3"/>
      <c r="BL25035" s="3"/>
      <c r="BN25035" s="3"/>
      <c r="BP25035" s="3"/>
    </row>
    <row r="25036" spans="1:68" x14ac:dyDescent="0.25">
      <c r="A25036" s="1"/>
      <c r="B25036" s="2"/>
      <c r="BJ25036" s="3"/>
      <c r="BL25036" s="3"/>
      <c r="BN25036" s="3"/>
      <c r="BP25036" s="3"/>
    </row>
    <row r="25037" spans="1:68" x14ac:dyDescent="0.25">
      <c r="A25037" s="1"/>
      <c r="B25037" s="2"/>
      <c r="BJ25037" s="3"/>
      <c r="BL25037" s="3"/>
      <c r="BN25037" s="3"/>
      <c r="BP25037" s="3"/>
    </row>
    <row r="25038" spans="1:68" x14ac:dyDescent="0.25">
      <c r="A25038" s="1"/>
      <c r="B25038" s="2"/>
      <c r="BJ25038" s="3"/>
      <c r="BL25038" s="3"/>
      <c r="BN25038" s="3"/>
      <c r="BP25038" s="3"/>
    </row>
    <row r="25039" spans="1:68" x14ac:dyDescent="0.25">
      <c r="A25039" s="1"/>
      <c r="B25039" s="2"/>
      <c r="BJ25039" s="3"/>
      <c r="BL25039" s="3"/>
      <c r="BN25039" s="3"/>
      <c r="BP25039" s="3"/>
    </row>
    <row r="25040" spans="1:68" x14ac:dyDescent="0.25">
      <c r="A25040" s="1"/>
      <c r="B25040" s="2"/>
      <c r="BJ25040" s="3"/>
      <c r="BL25040" s="3"/>
      <c r="BN25040" s="3"/>
      <c r="BP25040" s="3"/>
    </row>
    <row r="25041" spans="1:68" x14ac:dyDescent="0.25">
      <c r="A25041" s="1"/>
      <c r="B25041" s="2"/>
      <c r="BJ25041" s="3"/>
      <c r="BL25041" s="3"/>
      <c r="BN25041" s="3"/>
      <c r="BP25041" s="3"/>
    </row>
    <row r="25042" spans="1:68" x14ac:dyDescent="0.25">
      <c r="A25042" s="1"/>
      <c r="B25042" s="2"/>
      <c r="BJ25042" s="3"/>
      <c r="BL25042" s="3"/>
      <c r="BN25042" s="3"/>
      <c r="BP25042" s="3"/>
    </row>
    <row r="25043" spans="1:68" x14ac:dyDescent="0.25">
      <c r="A25043" s="1"/>
      <c r="B25043" s="2"/>
      <c r="BJ25043" s="3"/>
      <c r="BL25043" s="3"/>
      <c r="BN25043" s="3"/>
      <c r="BP25043" s="3"/>
    </row>
    <row r="25044" spans="1:68" x14ac:dyDescent="0.25">
      <c r="A25044" s="1"/>
      <c r="B25044" s="2"/>
      <c r="BJ25044" s="3"/>
      <c r="BL25044" s="3"/>
      <c r="BN25044" s="3"/>
      <c r="BP25044" s="3"/>
    </row>
    <row r="25045" spans="1:68" x14ac:dyDescent="0.25">
      <c r="A25045" s="1"/>
      <c r="B25045" s="2"/>
      <c r="BJ25045" s="3"/>
      <c r="BL25045" s="3"/>
      <c r="BN25045" s="3"/>
      <c r="BP25045" s="3"/>
    </row>
    <row r="25046" spans="1:68" x14ac:dyDescent="0.25">
      <c r="A25046" s="1"/>
      <c r="B25046" s="2"/>
      <c r="BJ25046" s="3"/>
      <c r="BL25046" s="3"/>
      <c r="BN25046" s="3"/>
      <c r="BP25046" s="3"/>
    </row>
    <row r="25047" spans="1:68" x14ac:dyDescent="0.25">
      <c r="A25047" s="1"/>
      <c r="B25047" s="2"/>
      <c r="BJ25047" s="3"/>
      <c r="BL25047" s="3"/>
      <c r="BN25047" s="3"/>
      <c r="BP25047" s="3"/>
    </row>
    <row r="25048" spans="1:68" x14ac:dyDescent="0.25">
      <c r="A25048" s="1"/>
      <c r="B25048" s="2"/>
      <c r="BJ25048" s="3"/>
      <c r="BL25048" s="3"/>
      <c r="BN25048" s="3"/>
      <c r="BP25048" s="3"/>
    </row>
    <row r="25049" spans="1:68" x14ac:dyDescent="0.25">
      <c r="A25049" s="1"/>
      <c r="B25049" s="2"/>
      <c r="BJ25049" s="3"/>
      <c r="BL25049" s="3"/>
      <c r="BN25049" s="3"/>
      <c r="BP25049" s="3"/>
    </row>
    <row r="25050" spans="1:68" x14ac:dyDescent="0.25">
      <c r="A25050" s="1"/>
      <c r="B25050" s="2"/>
      <c r="BJ25050" s="3"/>
      <c r="BL25050" s="3"/>
      <c r="BN25050" s="3"/>
      <c r="BP25050" s="3"/>
    </row>
    <row r="25051" spans="1:68" x14ac:dyDescent="0.25">
      <c r="A25051" s="1"/>
      <c r="B25051" s="2"/>
      <c r="BJ25051" s="3"/>
      <c r="BL25051" s="3"/>
      <c r="BN25051" s="3"/>
      <c r="BP25051" s="3"/>
    </row>
    <row r="25052" spans="1:68" x14ac:dyDescent="0.25">
      <c r="A25052" s="1"/>
      <c r="B25052" s="2"/>
      <c r="BJ25052" s="3"/>
      <c r="BL25052" s="3"/>
      <c r="BN25052" s="3"/>
      <c r="BP25052" s="3"/>
    </row>
    <row r="25053" spans="1:68" x14ac:dyDescent="0.25">
      <c r="A25053" s="1"/>
      <c r="B25053" s="2"/>
      <c r="BJ25053" s="3"/>
      <c r="BL25053" s="3"/>
      <c r="BN25053" s="3"/>
      <c r="BP25053" s="3"/>
    </row>
    <row r="25054" spans="1:68" x14ac:dyDescent="0.25">
      <c r="A25054" s="1"/>
      <c r="B25054" s="2"/>
      <c r="BJ25054" s="3"/>
      <c r="BL25054" s="3"/>
      <c r="BN25054" s="3"/>
      <c r="BP25054" s="3"/>
    </row>
    <row r="25055" spans="1:68" x14ac:dyDescent="0.25">
      <c r="A25055" s="1"/>
      <c r="B25055" s="2"/>
      <c r="BJ25055" s="3"/>
      <c r="BL25055" s="3"/>
      <c r="BN25055" s="3"/>
      <c r="BP25055" s="3"/>
    </row>
    <row r="25056" spans="1:68" x14ac:dyDescent="0.25">
      <c r="A25056" s="1"/>
      <c r="B25056" s="2"/>
      <c r="BJ25056" s="3"/>
      <c r="BL25056" s="3"/>
      <c r="BN25056" s="3"/>
      <c r="BP25056" s="3"/>
    </row>
    <row r="25057" spans="1:68" x14ac:dyDescent="0.25">
      <c r="A25057" s="1"/>
      <c r="B25057" s="2"/>
      <c r="BJ25057" s="3"/>
      <c r="BL25057" s="3"/>
      <c r="BN25057" s="3"/>
      <c r="BP25057" s="3"/>
    </row>
    <row r="25058" spans="1:68" x14ac:dyDescent="0.25">
      <c r="A25058" s="1"/>
      <c r="B25058" s="2"/>
      <c r="BJ25058" s="3"/>
      <c r="BL25058" s="3"/>
      <c r="BN25058" s="3"/>
      <c r="BP25058" s="3"/>
    </row>
    <row r="25059" spans="1:68" x14ac:dyDescent="0.25">
      <c r="A25059" s="1"/>
      <c r="B25059" s="2"/>
      <c r="BJ25059" s="3"/>
      <c r="BL25059" s="3"/>
      <c r="BN25059" s="3"/>
      <c r="BP25059" s="3"/>
    </row>
    <row r="25060" spans="1:68" x14ac:dyDescent="0.25">
      <c r="A25060" s="1"/>
      <c r="B25060" s="2"/>
      <c r="BJ25060" s="3"/>
      <c r="BL25060" s="3"/>
      <c r="BN25060" s="3"/>
      <c r="BP25060" s="3"/>
    </row>
    <row r="25061" spans="1:68" x14ac:dyDescent="0.25">
      <c r="A25061" s="1"/>
      <c r="B25061" s="2"/>
      <c r="BJ25061" s="3"/>
      <c r="BL25061" s="3"/>
      <c r="BN25061" s="3"/>
      <c r="BP25061" s="3"/>
    </row>
    <row r="25062" spans="1:68" x14ac:dyDescent="0.25">
      <c r="A25062" s="1"/>
      <c r="B25062" s="2"/>
      <c r="BJ25062" s="3"/>
      <c r="BL25062" s="3"/>
      <c r="BN25062" s="3"/>
      <c r="BP25062" s="3"/>
    </row>
    <row r="25063" spans="1:68" x14ac:dyDescent="0.25">
      <c r="A25063" s="1"/>
      <c r="B25063" s="2"/>
      <c r="BJ25063" s="3"/>
      <c r="BL25063" s="3"/>
      <c r="BN25063" s="3"/>
      <c r="BP25063" s="3"/>
    </row>
    <row r="25064" spans="1:68" x14ac:dyDescent="0.25">
      <c r="A25064" s="1"/>
      <c r="B25064" s="2"/>
      <c r="BJ25064" s="3"/>
      <c r="BL25064" s="3"/>
      <c r="BN25064" s="3"/>
      <c r="BP25064" s="3"/>
    </row>
    <row r="25065" spans="1:68" x14ac:dyDescent="0.25">
      <c r="A25065" s="1"/>
      <c r="B25065" s="2"/>
      <c r="BJ25065" s="3"/>
      <c r="BL25065" s="3"/>
      <c r="BN25065" s="3"/>
      <c r="BP25065" s="3"/>
    </row>
    <row r="25066" spans="1:68" x14ac:dyDescent="0.25">
      <c r="A25066" s="1"/>
      <c r="B25066" s="2"/>
      <c r="BJ25066" s="3"/>
      <c r="BL25066" s="3"/>
      <c r="BN25066" s="3"/>
      <c r="BP25066" s="3"/>
    </row>
    <row r="25067" spans="1:68" x14ac:dyDescent="0.25">
      <c r="A25067" s="1"/>
      <c r="B25067" s="2"/>
      <c r="BJ25067" s="3"/>
      <c r="BL25067" s="3"/>
      <c r="BN25067" s="3"/>
      <c r="BP25067" s="3"/>
    </row>
    <row r="25068" spans="1:68" x14ac:dyDescent="0.25">
      <c r="A25068" s="1"/>
      <c r="B25068" s="2"/>
      <c r="BJ25068" s="3"/>
      <c r="BL25068" s="3"/>
      <c r="BN25068" s="3"/>
      <c r="BP25068" s="3"/>
    </row>
    <row r="25069" spans="1:68" x14ac:dyDescent="0.25">
      <c r="A25069" s="1"/>
      <c r="B25069" s="2"/>
      <c r="BJ25069" s="3"/>
      <c r="BL25069" s="3"/>
      <c r="BN25069" s="3"/>
      <c r="BP25069" s="3"/>
    </row>
    <row r="25070" spans="1:68" x14ac:dyDescent="0.25">
      <c r="A25070" s="1"/>
      <c r="B25070" s="2"/>
      <c r="BJ25070" s="3"/>
      <c r="BL25070" s="3"/>
      <c r="BN25070" s="3"/>
      <c r="BP25070" s="3"/>
    </row>
    <row r="25071" spans="1:68" x14ac:dyDescent="0.25">
      <c r="A25071" s="1"/>
      <c r="B25071" s="2"/>
      <c r="BJ25071" s="3"/>
      <c r="BL25071" s="3"/>
      <c r="BN25071" s="3"/>
      <c r="BP25071" s="3"/>
    </row>
    <row r="25072" spans="1:68" x14ac:dyDescent="0.25">
      <c r="A25072" s="1"/>
      <c r="B25072" s="2"/>
      <c r="BJ25072" s="3"/>
      <c r="BL25072" s="3"/>
      <c r="BN25072" s="3"/>
      <c r="BP25072" s="3"/>
    </row>
    <row r="25073" spans="1:68" x14ac:dyDescent="0.25">
      <c r="A25073" s="1"/>
      <c r="B25073" s="2"/>
      <c r="BJ25073" s="3"/>
      <c r="BL25073" s="3"/>
      <c r="BN25073" s="3"/>
      <c r="BP25073" s="3"/>
    </row>
    <row r="25074" spans="1:68" x14ac:dyDescent="0.25">
      <c r="A25074" s="1"/>
      <c r="B25074" s="2"/>
      <c r="BJ25074" s="3"/>
      <c r="BL25074" s="3"/>
      <c r="BN25074" s="3"/>
      <c r="BP25074" s="3"/>
    </row>
    <row r="25075" spans="1:68" x14ac:dyDescent="0.25">
      <c r="A25075" s="1"/>
      <c r="B25075" s="2"/>
      <c r="BJ25075" s="3"/>
      <c r="BL25075" s="3"/>
      <c r="BN25075" s="3"/>
      <c r="BP25075" s="3"/>
    </row>
    <row r="25076" spans="1:68" x14ac:dyDescent="0.25">
      <c r="A25076" s="1"/>
      <c r="B25076" s="2"/>
      <c r="BJ25076" s="3"/>
      <c r="BL25076" s="3"/>
      <c r="BN25076" s="3"/>
      <c r="BP25076" s="3"/>
    </row>
    <row r="25077" spans="1:68" x14ac:dyDescent="0.25">
      <c r="A25077" s="1"/>
      <c r="B25077" s="2"/>
      <c r="BJ25077" s="3"/>
      <c r="BL25077" s="3"/>
      <c r="BN25077" s="3"/>
      <c r="BP25077" s="3"/>
    </row>
    <row r="25078" spans="1:68" x14ac:dyDescent="0.25">
      <c r="A25078" s="1"/>
      <c r="B25078" s="2"/>
      <c r="BJ25078" s="3"/>
      <c r="BL25078" s="3"/>
      <c r="BN25078" s="3"/>
      <c r="BP25078" s="3"/>
    </row>
    <row r="25079" spans="1:68" x14ac:dyDescent="0.25">
      <c r="A25079" s="1"/>
      <c r="B25079" s="2"/>
      <c r="BJ25079" s="3"/>
      <c r="BL25079" s="3"/>
      <c r="BN25079" s="3"/>
      <c r="BP25079" s="3"/>
    </row>
    <row r="25080" spans="1:68" x14ac:dyDescent="0.25">
      <c r="A25080" s="1"/>
      <c r="B25080" s="2"/>
      <c r="BJ25080" s="3"/>
      <c r="BL25080" s="3"/>
      <c r="BN25080" s="3"/>
      <c r="BP25080" s="3"/>
    </row>
    <row r="25081" spans="1:68" x14ac:dyDescent="0.25">
      <c r="A25081" s="1"/>
      <c r="B25081" s="2"/>
      <c r="BJ25081" s="3"/>
      <c r="BL25081" s="3"/>
      <c r="BN25081" s="3"/>
      <c r="BP25081" s="3"/>
    </row>
    <row r="25082" spans="1:68" x14ac:dyDescent="0.25">
      <c r="A25082" s="1"/>
      <c r="B25082" s="2"/>
      <c r="BJ25082" s="3"/>
      <c r="BL25082" s="3"/>
      <c r="BN25082" s="3"/>
      <c r="BP25082" s="3"/>
    </row>
    <row r="25083" spans="1:68" x14ac:dyDescent="0.25">
      <c r="A25083" s="1"/>
      <c r="B25083" s="2"/>
      <c r="BJ25083" s="3"/>
      <c r="BL25083" s="3"/>
      <c r="BN25083" s="3"/>
      <c r="BP25083" s="3"/>
    </row>
    <row r="25084" spans="1:68" x14ac:dyDescent="0.25">
      <c r="A25084" s="1"/>
      <c r="B25084" s="2"/>
      <c r="BJ25084" s="3"/>
      <c r="BL25084" s="3"/>
      <c r="BN25084" s="3"/>
      <c r="BP25084" s="3"/>
    </row>
    <row r="25085" spans="1:68" x14ac:dyDescent="0.25">
      <c r="A25085" s="1"/>
      <c r="B25085" s="2"/>
      <c r="BJ25085" s="3"/>
      <c r="BL25085" s="3"/>
      <c r="BN25085" s="3"/>
      <c r="BP25085" s="3"/>
    </row>
    <row r="25086" spans="1:68" x14ac:dyDescent="0.25">
      <c r="A25086" s="1"/>
      <c r="B25086" s="2"/>
      <c r="BJ25086" s="3"/>
      <c r="BL25086" s="3"/>
      <c r="BN25086" s="3"/>
      <c r="BP25086" s="3"/>
    </row>
    <row r="25087" spans="1:68" x14ac:dyDescent="0.25">
      <c r="A25087" s="1"/>
      <c r="B25087" s="2"/>
      <c r="BJ25087" s="3"/>
      <c r="BL25087" s="3"/>
      <c r="BN25087" s="3"/>
      <c r="BP25087" s="3"/>
    </row>
    <row r="25088" spans="1:68" x14ac:dyDescent="0.25">
      <c r="A25088" s="1"/>
      <c r="B25088" s="2"/>
      <c r="BJ25088" s="3"/>
      <c r="BL25088" s="3"/>
      <c r="BN25088" s="3"/>
      <c r="BP25088" s="3"/>
    </row>
    <row r="25089" spans="1:68" x14ac:dyDescent="0.25">
      <c r="A25089" s="1"/>
      <c r="B25089" s="2"/>
      <c r="BJ25089" s="3"/>
      <c r="BL25089" s="3"/>
      <c r="BN25089" s="3"/>
      <c r="BP25089" s="3"/>
    </row>
    <row r="25090" spans="1:68" x14ac:dyDescent="0.25">
      <c r="A25090" s="1"/>
      <c r="B25090" s="2"/>
      <c r="BJ25090" s="3"/>
      <c r="BL25090" s="3"/>
      <c r="BN25090" s="3"/>
      <c r="BP25090" s="3"/>
    </row>
    <row r="25091" spans="1:68" x14ac:dyDescent="0.25">
      <c r="A25091" s="1"/>
      <c r="B25091" s="2"/>
      <c r="BJ25091" s="3"/>
      <c r="BL25091" s="3"/>
      <c r="BN25091" s="3"/>
      <c r="BP25091" s="3"/>
    </row>
    <row r="25092" spans="1:68" x14ac:dyDescent="0.25">
      <c r="A25092" s="1"/>
      <c r="B25092" s="2"/>
      <c r="BJ25092" s="3"/>
      <c r="BL25092" s="3"/>
      <c r="BN25092" s="3"/>
      <c r="BP25092" s="3"/>
    </row>
    <row r="25093" spans="1:68" x14ac:dyDescent="0.25">
      <c r="A25093" s="1"/>
      <c r="B25093" s="2"/>
      <c r="BJ25093" s="3"/>
      <c r="BL25093" s="3"/>
      <c r="BN25093" s="3"/>
      <c r="BP25093" s="3"/>
    </row>
    <row r="25094" spans="1:68" x14ac:dyDescent="0.25">
      <c r="A25094" s="1"/>
      <c r="B25094" s="2"/>
      <c r="BJ25094" s="3"/>
      <c r="BL25094" s="3"/>
      <c r="BN25094" s="3"/>
      <c r="BP25094" s="3"/>
    </row>
    <row r="25095" spans="1:68" x14ac:dyDescent="0.25">
      <c r="A25095" s="1"/>
      <c r="B25095" s="2"/>
      <c r="BJ25095" s="3"/>
      <c r="BL25095" s="3"/>
      <c r="BN25095" s="3"/>
      <c r="BP25095" s="3"/>
    </row>
    <row r="25096" spans="1:68" x14ac:dyDescent="0.25">
      <c r="A25096" s="1"/>
      <c r="B25096" s="2"/>
      <c r="BJ25096" s="3"/>
      <c r="BL25096" s="3"/>
      <c r="BN25096" s="3"/>
      <c r="BP25096" s="3"/>
    </row>
    <row r="25097" spans="1:68" x14ac:dyDescent="0.25">
      <c r="A25097" s="1"/>
      <c r="B25097" s="2"/>
      <c r="BJ25097" s="3"/>
      <c r="BL25097" s="3"/>
      <c r="BN25097" s="3"/>
      <c r="BP25097" s="3"/>
    </row>
    <row r="25098" spans="1:68" x14ac:dyDescent="0.25">
      <c r="A25098" s="1"/>
      <c r="B25098" s="2"/>
      <c r="BJ25098" s="3"/>
      <c r="BL25098" s="3"/>
      <c r="BN25098" s="3"/>
      <c r="BP25098" s="3"/>
    </row>
    <row r="25099" spans="1:68" x14ac:dyDescent="0.25">
      <c r="A25099" s="1"/>
      <c r="B25099" s="2"/>
      <c r="BJ25099" s="3"/>
      <c r="BL25099" s="3"/>
      <c r="BN25099" s="3"/>
      <c r="BP25099" s="3"/>
    </row>
    <row r="25100" spans="1:68" x14ac:dyDescent="0.25">
      <c r="A25100" s="1"/>
      <c r="B25100" s="2"/>
      <c r="BJ25100" s="3"/>
      <c r="BL25100" s="3"/>
      <c r="BN25100" s="3"/>
      <c r="BP25100" s="3"/>
    </row>
    <row r="25101" spans="1:68" x14ac:dyDescent="0.25">
      <c r="A25101" s="1"/>
      <c r="B25101" s="2"/>
      <c r="BJ25101" s="3"/>
      <c r="BL25101" s="3"/>
      <c r="BN25101" s="3"/>
      <c r="BP25101" s="3"/>
    </row>
    <row r="25102" spans="1:68" x14ac:dyDescent="0.25">
      <c r="A25102" s="1"/>
      <c r="B25102" s="2"/>
      <c r="BJ25102" s="3"/>
      <c r="BL25102" s="3"/>
      <c r="BN25102" s="3"/>
      <c r="BP25102" s="3"/>
    </row>
    <row r="25103" spans="1:68" x14ac:dyDescent="0.25">
      <c r="A25103" s="1"/>
      <c r="B25103" s="2"/>
      <c r="BJ25103" s="3"/>
      <c r="BL25103" s="3"/>
      <c r="BN25103" s="3"/>
      <c r="BP25103" s="3"/>
    </row>
    <row r="25104" spans="1:68" x14ac:dyDescent="0.25">
      <c r="A25104" s="1"/>
      <c r="B25104" s="2"/>
      <c r="BJ25104" s="3"/>
      <c r="BL25104" s="3"/>
      <c r="BN25104" s="3"/>
      <c r="BP25104" s="3"/>
    </row>
    <row r="25105" spans="1:68" x14ac:dyDescent="0.25">
      <c r="A25105" s="1"/>
      <c r="B25105" s="2"/>
      <c r="BJ25105" s="3"/>
      <c r="BL25105" s="3"/>
      <c r="BN25105" s="3"/>
      <c r="BP25105" s="3"/>
    </row>
    <row r="25106" spans="1:68" x14ac:dyDescent="0.25">
      <c r="A25106" s="1"/>
      <c r="B25106" s="2"/>
      <c r="BJ25106" s="3"/>
      <c r="BL25106" s="3"/>
      <c r="BN25106" s="3"/>
      <c r="BP25106" s="3"/>
    </row>
    <row r="25107" spans="1:68" x14ac:dyDescent="0.25">
      <c r="A25107" s="1"/>
      <c r="B25107" s="2"/>
      <c r="BJ25107" s="3"/>
      <c r="BL25107" s="3"/>
      <c r="BN25107" s="3"/>
      <c r="BP25107" s="3"/>
    </row>
    <row r="25108" spans="1:68" x14ac:dyDescent="0.25">
      <c r="A25108" s="1"/>
      <c r="B25108" s="2"/>
      <c r="BJ25108" s="3"/>
      <c r="BL25108" s="3"/>
      <c r="BN25108" s="3"/>
      <c r="BP25108" s="3"/>
    </row>
    <row r="25109" spans="1:68" x14ac:dyDescent="0.25">
      <c r="A25109" s="1"/>
      <c r="B25109" s="2"/>
      <c r="BJ25109" s="3"/>
      <c r="BL25109" s="3"/>
      <c r="BN25109" s="3"/>
      <c r="BP25109" s="3"/>
    </row>
    <row r="25110" spans="1:68" x14ac:dyDescent="0.25">
      <c r="A25110" s="1"/>
      <c r="B25110" s="2"/>
      <c r="BJ25110" s="3"/>
      <c r="BL25110" s="3"/>
      <c r="BN25110" s="3"/>
      <c r="BP25110" s="3"/>
    </row>
    <row r="25111" spans="1:68" x14ac:dyDescent="0.25">
      <c r="A25111" s="1"/>
      <c r="B25111" s="2"/>
      <c r="BJ25111" s="3"/>
      <c r="BL25111" s="3"/>
      <c r="BN25111" s="3"/>
      <c r="BP25111" s="3"/>
    </row>
    <row r="25112" spans="1:68" x14ac:dyDescent="0.25">
      <c r="A25112" s="1"/>
      <c r="B25112" s="2"/>
      <c r="BJ25112" s="3"/>
      <c r="BL25112" s="3"/>
      <c r="BN25112" s="3"/>
      <c r="BP25112" s="3"/>
    </row>
    <row r="25113" spans="1:68" x14ac:dyDescent="0.25">
      <c r="A25113" s="1"/>
      <c r="B25113" s="2"/>
      <c r="BJ25113" s="3"/>
      <c r="BL25113" s="3"/>
      <c r="BN25113" s="3"/>
      <c r="BP25113" s="3"/>
    </row>
    <row r="25114" spans="1:68" x14ac:dyDescent="0.25">
      <c r="A25114" s="1"/>
      <c r="B25114" s="2"/>
      <c r="BJ25114" s="3"/>
      <c r="BL25114" s="3"/>
      <c r="BN25114" s="3"/>
      <c r="BP25114" s="3"/>
    </row>
    <row r="25115" spans="1:68" x14ac:dyDescent="0.25">
      <c r="A25115" s="1"/>
      <c r="B25115" s="2"/>
      <c r="BJ25115" s="3"/>
      <c r="BL25115" s="3"/>
      <c r="BN25115" s="3"/>
      <c r="BP25115" s="3"/>
    </row>
    <row r="25116" spans="1:68" x14ac:dyDescent="0.25">
      <c r="A25116" s="1"/>
      <c r="B25116" s="2"/>
      <c r="BJ25116" s="3"/>
      <c r="BL25116" s="3"/>
      <c r="BN25116" s="3"/>
      <c r="BP25116" s="3"/>
    </row>
    <row r="25117" spans="1:68" x14ac:dyDescent="0.25">
      <c r="A25117" s="1"/>
      <c r="B25117" s="2"/>
      <c r="BJ25117" s="3"/>
      <c r="BL25117" s="3"/>
      <c r="BN25117" s="3"/>
      <c r="BP25117" s="3"/>
    </row>
    <row r="25118" spans="1:68" x14ac:dyDescent="0.25">
      <c r="A25118" s="1"/>
      <c r="B25118" s="2"/>
      <c r="BJ25118" s="3"/>
      <c r="BL25118" s="3"/>
      <c r="BN25118" s="3"/>
      <c r="BP25118" s="3"/>
    </row>
    <row r="25119" spans="1:68" x14ac:dyDescent="0.25">
      <c r="A25119" s="1"/>
      <c r="B25119" s="2"/>
      <c r="BJ25119" s="3"/>
      <c r="BL25119" s="3"/>
      <c r="BN25119" s="3"/>
      <c r="BP25119" s="3"/>
    </row>
    <row r="25120" spans="1:68" x14ac:dyDescent="0.25">
      <c r="A25120" s="1"/>
      <c r="B25120" s="2"/>
      <c r="BJ25120" s="3"/>
      <c r="BL25120" s="3"/>
      <c r="BN25120" s="3"/>
      <c r="BP25120" s="3"/>
    </row>
    <row r="25121" spans="1:68" x14ac:dyDescent="0.25">
      <c r="A25121" s="1"/>
      <c r="B25121" s="2"/>
      <c r="BJ25121" s="3"/>
      <c r="BL25121" s="3"/>
      <c r="BN25121" s="3"/>
      <c r="BP25121" s="3"/>
    </row>
    <row r="25122" spans="1:68" x14ac:dyDescent="0.25">
      <c r="A25122" s="1"/>
      <c r="B25122" s="2"/>
      <c r="BJ25122" s="3"/>
      <c r="BL25122" s="3"/>
      <c r="BN25122" s="3"/>
      <c r="BP25122" s="3"/>
    </row>
    <row r="25123" spans="1:68" x14ac:dyDescent="0.25">
      <c r="A25123" s="1"/>
      <c r="B25123" s="2"/>
      <c r="BJ25123" s="3"/>
      <c r="BL25123" s="3"/>
      <c r="BN25123" s="3"/>
      <c r="BP25123" s="3"/>
    </row>
    <row r="25124" spans="1:68" x14ac:dyDescent="0.25">
      <c r="A25124" s="1"/>
      <c r="B25124" s="2"/>
      <c r="BJ25124" s="3"/>
      <c r="BL25124" s="3"/>
      <c r="BN25124" s="3"/>
      <c r="BP25124" s="3"/>
    </row>
    <row r="25125" spans="1:68" x14ac:dyDescent="0.25">
      <c r="A25125" s="1"/>
      <c r="B25125" s="2"/>
      <c r="BJ25125" s="3"/>
      <c r="BL25125" s="3"/>
      <c r="BN25125" s="3"/>
      <c r="BP25125" s="3"/>
    </row>
    <row r="25126" spans="1:68" x14ac:dyDescent="0.25">
      <c r="A25126" s="1"/>
      <c r="B25126" s="2"/>
      <c r="BJ25126" s="3"/>
      <c r="BL25126" s="3"/>
      <c r="BN25126" s="3"/>
      <c r="BP25126" s="3"/>
    </row>
    <row r="25127" spans="1:68" x14ac:dyDescent="0.25">
      <c r="A25127" s="1"/>
      <c r="B25127" s="2"/>
      <c r="BJ25127" s="3"/>
      <c r="BL25127" s="3"/>
      <c r="BN25127" s="3"/>
      <c r="BP25127" s="3"/>
    </row>
    <row r="25128" spans="1:68" x14ac:dyDescent="0.25">
      <c r="A25128" s="1"/>
      <c r="B25128" s="2"/>
      <c r="BJ25128" s="3"/>
      <c r="BL25128" s="3"/>
      <c r="BN25128" s="3"/>
      <c r="BP25128" s="3"/>
    </row>
    <row r="25129" spans="1:68" x14ac:dyDescent="0.25">
      <c r="A25129" s="1"/>
      <c r="B25129" s="2"/>
      <c r="BJ25129" s="3"/>
      <c r="BL25129" s="3"/>
      <c r="BN25129" s="3"/>
      <c r="BP25129" s="3"/>
    </row>
    <row r="25130" spans="1:68" x14ac:dyDescent="0.25">
      <c r="A25130" s="1"/>
      <c r="B25130" s="2"/>
      <c r="BJ25130" s="3"/>
      <c r="BL25130" s="3"/>
      <c r="BN25130" s="3"/>
      <c r="BP25130" s="3"/>
    </row>
    <row r="25131" spans="1:68" x14ac:dyDescent="0.25">
      <c r="A25131" s="1"/>
      <c r="B25131" s="2"/>
      <c r="BJ25131" s="3"/>
      <c r="BL25131" s="3"/>
      <c r="BN25131" s="3"/>
      <c r="BP25131" s="3"/>
    </row>
    <row r="25132" spans="1:68" x14ac:dyDescent="0.25">
      <c r="A25132" s="1"/>
      <c r="B25132" s="2"/>
      <c r="BJ25132" s="3"/>
      <c r="BL25132" s="3"/>
      <c r="BN25132" s="3"/>
      <c r="BP25132" s="3"/>
    </row>
    <row r="25133" spans="1:68" x14ac:dyDescent="0.25">
      <c r="A25133" s="1"/>
      <c r="B25133" s="2"/>
      <c r="BJ25133" s="3"/>
      <c r="BL25133" s="3"/>
      <c r="BN25133" s="3"/>
      <c r="BP25133" s="3"/>
    </row>
    <row r="25134" spans="1:68" x14ac:dyDescent="0.25">
      <c r="A25134" s="1"/>
      <c r="B25134" s="2"/>
      <c r="BJ25134" s="3"/>
      <c r="BL25134" s="3"/>
      <c r="BN25134" s="3"/>
      <c r="BP25134" s="3"/>
    </row>
    <row r="25135" spans="1:68" x14ac:dyDescent="0.25">
      <c r="A25135" s="1"/>
      <c r="B25135" s="2"/>
      <c r="BJ25135" s="3"/>
      <c r="BL25135" s="3"/>
      <c r="BN25135" s="3"/>
      <c r="BP25135" s="3"/>
    </row>
    <row r="25136" spans="1:68" x14ac:dyDescent="0.25">
      <c r="A25136" s="1"/>
      <c r="B25136" s="2"/>
      <c r="BJ25136" s="3"/>
      <c r="BL25136" s="3"/>
      <c r="BN25136" s="3"/>
      <c r="BP25136" s="3"/>
    </row>
    <row r="25137" spans="1:68" x14ac:dyDescent="0.25">
      <c r="A25137" s="1"/>
      <c r="B25137" s="2"/>
      <c r="BJ25137" s="3"/>
      <c r="BL25137" s="3"/>
      <c r="BN25137" s="3"/>
      <c r="BP25137" s="3"/>
    </row>
    <row r="25138" spans="1:68" x14ac:dyDescent="0.25">
      <c r="A25138" s="1"/>
      <c r="B25138" s="2"/>
      <c r="BJ25138" s="3"/>
      <c r="BL25138" s="3"/>
      <c r="BN25138" s="3"/>
      <c r="BP25138" s="3"/>
    </row>
    <row r="25139" spans="1:68" x14ac:dyDescent="0.25">
      <c r="A25139" s="1"/>
      <c r="B25139" s="2"/>
      <c r="BJ25139" s="3"/>
      <c r="BL25139" s="3"/>
      <c r="BN25139" s="3"/>
      <c r="BP25139" s="3"/>
    </row>
    <row r="25140" spans="1:68" x14ac:dyDescent="0.25">
      <c r="A25140" s="1"/>
      <c r="B25140" s="2"/>
      <c r="BJ25140" s="3"/>
      <c r="BL25140" s="3"/>
      <c r="BN25140" s="3"/>
      <c r="BP25140" s="3"/>
    </row>
    <row r="25141" spans="1:68" x14ac:dyDescent="0.25">
      <c r="A25141" s="1"/>
      <c r="B25141" s="2"/>
      <c r="BJ25141" s="3"/>
      <c r="BL25141" s="3"/>
      <c r="BN25141" s="3"/>
      <c r="BP25141" s="3"/>
    </row>
    <row r="25142" spans="1:68" x14ac:dyDescent="0.25">
      <c r="A25142" s="1"/>
      <c r="B25142" s="2"/>
      <c r="BJ25142" s="3"/>
      <c r="BL25142" s="3"/>
      <c r="BN25142" s="3"/>
      <c r="BP25142" s="3"/>
    </row>
    <row r="25143" spans="1:68" x14ac:dyDescent="0.25">
      <c r="A25143" s="1"/>
      <c r="B25143" s="2"/>
      <c r="BJ25143" s="3"/>
      <c r="BL25143" s="3"/>
      <c r="BN25143" s="3"/>
      <c r="BP25143" s="3"/>
    </row>
    <row r="25144" spans="1:68" x14ac:dyDescent="0.25">
      <c r="A25144" s="1"/>
      <c r="B25144" s="2"/>
      <c r="BJ25144" s="3"/>
      <c r="BL25144" s="3"/>
      <c r="BN25144" s="3"/>
      <c r="BP25144" s="3"/>
    </row>
    <row r="25145" spans="1:68" x14ac:dyDescent="0.25">
      <c r="A25145" s="1"/>
      <c r="B25145" s="2"/>
      <c r="BJ25145" s="3"/>
      <c r="BL25145" s="3"/>
      <c r="BN25145" s="3"/>
      <c r="BP25145" s="3"/>
    </row>
    <row r="25146" spans="1:68" x14ac:dyDescent="0.25">
      <c r="A25146" s="1"/>
      <c r="B25146" s="2"/>
      <c r="BJ25146" s="3"/>
      <c r="BL25146" s="3"/>
      <c r="BN25146" s="3"/>
      <c r="BP25146" s="3"/>
    </row>
    <row r="25147" spans="1:68" x14ac:dyDescent="0.25">
      <c r="A25147" s="1"/>
      <c r="B25147" s="2"/>
      <c r="BJ25147" s="3"/>
      <c r="BL25147" s="3"/>
      <c r="BN25147" s="3"/>
      <c r="BP25147" s="3"/>
    </row>
    <row r="25148" spans="1:68" x14ac:dyDescent="0.25">
      <c r="A25148" s="1"/>
      <c r="B25148" s="2"/>
      <c r="BJ25148" s="3"/>
      <c r="BL25148" s="3"/>
      <c r="BN25148" s="3"/>
      <c r="BP25148" s="3"/>
    </row>
    <row r="25149" spans="1:68" x14ac:dyDescent="0.25">
      <c r="A25149" s="1"/>
      <c r="B25149" s="2"/>
      <c r="BJ25149" s="3"/>
      <c r="BL25149" s="3"/>
      <c r="BN25149" s="3"/>
      <c r="BP25149" s="3"/>
    </row>
    <row r="25150" spans="1:68" x14ac:dyDescent="0.25">
      <c r="A25150" s="1"/>
      <c r="B25150" s="2"/>
      <c r="BJ25150" s="3"/>
      <c r="BL25150" s="3"/>
      <c r="BN25150" s="3"/>
      <c r="BP25150" s="3"/>
    </row>
    <row r="25151" spans="1:68" x14ac:dyDescent="0.25">
      <c r="A25151" s="1"/>
      <c r="B25151" s="2"/>
      <c r="BJ25151" s="3"/>
      <c r="BL25151" s="3"/>
      <c r="BN25151" s="3"/>
      <c r="BP25151" s="3"/>
    </row>
    <row r="25152" spans="1:68" x14ac:dyDescent="0.25">
      <c r="A25152" s="1"/>
      <c r="B25152" s="2"/>
      <c r="BJ25152" s="3"/>
      <c r="BL25152" s="3"/>
      <c r="BN25152" s="3"/>
      <c r="BP25152" s="3"/>
    </row>
    <row r="25153" spans="1:68" x14ac:dyDescent="0.25">
      <c r="A25153" s="1"/>
      <c r="B25153" s="2"/>
      <c r="BJ25153" s="3"/>
      <c r="BL25153" s="3"/>
      <c r="BN25153" s="3"/>
      <c r="BP25153" s="3"/>
    </row>
    <row r="25154" spans="1:68" x14ac:dyDescent="0.25">
      <c r="A25154" s="1"/>
      <c r="B25154" s="2"/>
      <c r="BJ25154" s="3"/>
      <c r="BL25154" s="3"/>
      <c r="BN25154" s="3"/>
      <c r="BP25154" s="3"/>
    </row>
    <row r="25155" spans="1:68" x14ac:dyDescent="0.25">
      <c r="A25155" s="1"/>
      <c r="B25155" s="2"/>
      <c r="BJ25155" s="3"/>
      <c r="BL25155" s="3"/>
      <c r="BN25155" s="3"/>
      <c r="BP25155" s="3"/>
    </row>
    <row r="25156" spans="1:68" x14ac:dyDescent="0.25">
      <c r="A25156" s="1"/>
      <c r="B25156" s="2"/>
      <c r="BJ25156" s="3"/>
      <c r="BL25156" s="3"/>
      <c r="BN25156" s="3"/>
      <c r="BP25156" s="3"/>
    </row>
    <row r="25157" spans="1:68" x14ac:dyDescent="0.25">
      <c r="A25157" s="1"/>
      <c r="B25157" s="2"/>
      <c r="BJ25157" s="3"/>
      <c r="BL25157" s="3"/>
      <c r="BN25157" s="3"/>
      <c r="BP25157" s="3"/>
    </row>
    <row r="25158" spans="1:68" x14ac:dyDescent="0.25">
      <c r="A25158" s="1"/>
      <c r="B25158" s="2"/>
      <c r="BJ25158" s="3"/>
      <c r="BL25158" s="3"/>
      <c r="BN25158" s="3"/>
      <c r="BP25158" s="3"/>
    </row>
    <row r="25159" spans="1:68" x14ac:dyDescent="0.25">
      <c r="A25159" s="1"/>
      <c r="B25159" s="2"/>
      <c r="BJ25159" s="3"/>
      <c r="BL25159" s="3"/>
      <c r="BN25159" s="3"/>
      <c r="BP25159" s="3"/>
    </row>
    <row r="25160" spans="1:68" x14ac:dyDescent="0.25">
      <c r="A25160" s="1"/>
      <c r="B25160" s="2"/>
      <c r="BJ25160" s="3"/>
      <c r="BL25160" s="3"/>
      <c r="BN25160" s="3"/>
      <c r="BP25160" s="3"/>
    </row>
    <row r="25161" spans="1:68" x14ac:dyDescent="0.25">
      <c r="A25161" s="1"/>
      <c r="B25161" s="2"/>
      <c r="BJ25161" s="3"/>
      <c r="BL25161" s="3"/>
      <c r="BN25161" s="3"/>
      <c r="BP25161" s="3"/>
    </row>
    <row r="25162" spans="1:68" x14ac:dyDescent="0.25">
      <c r="A25162" s="1"/>
      <c r="B25162" s="2"/>
      <c r="BJ25162" s="3"/>
      <c r="BL25162" s="3"/>
      <c r="BN25162" s="3"/>
      <c r="BP25162" s="3"/>
    </row>
    <row r="25163" spans="1:68" x14ac:dyDescent="0.25">
      <c r="A25163" s="1"/>
      <c r="B25163" s="2"/>
      <c r="BJ25163" s="3"/>
      <c r="BL25163" s="3"/>
      <c r="BN25163" s="3"/>
      <c r="BP25163" s="3"/>
    </row>
    <row r="25164" spans="1:68" x14ac:dyDescent="0.25">
      <c r="A25164" s="1"/>
      <c r="B25164" s="2"/>
      <c r="BJ25164" s="3"/>
      <c r="BL25164" s="3"/>
      <c r="BN25164" s="3"/>
      <c r="BP25164" s="3"/>
    </row>
    <row r="25165" spans="1:68" x14ac:dyDescent="0.25">
      <c r="A25165" s="1"/>
      <c r="B25165" s="2"/>
      <c r="BJ25165" s="3"/>
      <c r="BL25165" s="3"/>
      <c r="BN25165" s="3"/>
      <c r="BP25165" s="3"/>
    </row>
    <row r="25166" spans="1:68" x14ac:dyDescent="0.25">
      <c r="A25166" s="1"/>
      <c r="B25166" s="2"/>
      <c r="BJ25166" s="3"/>
      <c r="BL25166" s="3"/>
      <c r="BN25166" s="3"/>
      <c r="BP25166" s="3"/>
    </row>
    <row r="25167" spans="1:68" x14ac:dyDescent="0.25">
      <c r="A25167" s="1"/>
      <c r="B25167" s="2"/>
      <c r="BJ25167" s="3"/>
      <c r="BL25167" s="3"/>
      <c r="BN25167" s="3"/>
      <c r="BP25167" s="3"/>
    </row>
    <row r="25168" spans="1:68" x14ac:dyDescent="0.25">
      <c r="A25168" s="1"/>
      <c r="B25168" s="2"/>
      <c r="BJ25168" s="3"/>
      <c r="BL25168" s="3"/>
      <c r="BN25168" s="3"/>
      <c r="BP25168" s="3"/>
    </row>
    <row r="25169" spans="1:68" x14ac:dyDescent="0.25">
      <c r="A25169" s="1"/>
      <c r="B25169" s="2"/>
      <c r="BJ25169" s="3"/>
      <c r="BL25169" s="3"/>
      <c r="BN25169" s="3"/>
      <c r="BP25169" s="3"/>
    </row>
    <row r="25170" spans="1:68" x14ac:dyDescent="0.25">
      <c r="A25170" s="1"/>
      <c r="B25170" s="2"/>
      <c r="BJ25170" s="3"/>
      <c r="BL25170" s="3"/>
      <c r="BN25170" s="3"/>
      <c r="BP25170" s="3"/>
    </row>
    <row r="25171" spans="1:68" x14ac:dyDescent="0.25">
      <c r="A25171" s="1"/>
      <c r="B25171" s="2"/>
      <c r="BJ25171" s="3"/>
      <c r="BL25171" s="3"/>
      <c r="BN25171" s="3"/>
      <c r="BP25171" s="3"/>
    </row>
    <row r="25172" spans="1:68" x14ac:dyDescent="0.25">
      <c r="A25172" s="1"/>
      <c r="B25172" s="2"/>
      <c r="BJ25172" s="3"/>
      <c r="BL25172" s="3"/>
      <c r="BN25172" s="3"/>
      <c r="BP25172" s="3"/>
    </row>
    <row r="25173" spans="1:68" x14ac:dyDescent="0.25">
      <c r="A25173" s="1"/>
      <c r="B25173" s="2"/>
      <c r="BJ25173" s="3"/>
      <c r="BL25173" s="3"/>
      <c r="BN25173" s="3"/>
      <c r="BP25173" s="3"/>
    </row>
    <row r="25174" spans="1:68" x14ac:dyDescent="0.25">
      <c r="A25174" s="1"/>
      <c r="B25174" s="2"/>
      <c r="BJ25174" s="3"/>
      <c r="BL25174" s="3"/>
      <c r="BN25174" s="3"/>
      <c r="BP25174" s="3"/>
    </row>
    <row r="25175" spans="1:68" x14ac:dyDescent="0.25">
      <c r="A25175" s="1"/>
      <c r="B25175" s="2"/>
      <c r="BJ25175" s="3"/>
      <c r="BL25175" s="3"/>
      <c r="BN25175" s="3"/>
      <c r="BP25175" s="3"/>
    </row>
    <row r="25176" spans="1:68" x14ac:dyDescent="0.25">
      <c r="A25176" s="1"/>
      <c r="B25176" s="2"/>
      <c r="BJ25176" s="3"/>
      <c r="BL25176" s="3"/>
      <c r="BN25176" s="3"/>
      <c r="BP25176" s="3"/>
    </row>
    <row r="25177" spans="1:68" x14ac:dyDescent="0.25">
      <c r="A25177" s="1"/>
      <c r="B25177" s="2"/>
      <c r="BJ25177" s="3"/>
      <c r="BL25177" s="3"/>
      <c r="BN25177" s="3"/>
      <c r="BP25177" s="3"/>
    </row>
    <row r="25178" spans="1:68" x14ac:dyDescent="0.25">
      <c r="A25178" s="1"/>
      <c r="B25178" s="2"/>
      <c r="BJ25178" s="3"/>
      <c r="BL25178" s="3"/>
      <c r="BN25178" s="3"/>
      <c r="BP25178" s="3"/>
    </row>
    <row r="25179" spans="1:68" x14ac:dyDescent="0.25">
      <c r="A25179" s="1"/>
      <c r="B25179" s="2"/>
      <c r="BJ25179" s="3"/>
      <c r="BL25179" s="3"/>
      <c r="BN25179" s="3"/>
      <c r="BP25179" s="3"/>
    </row>
    <row r="25180" spans="1:68" x14ac:dyDescent="0.25">
      <c r="A25180" s="1"/>
      <c r="B25180" s="2"/>
      <c r="BJ25180" s="3"/>
      <c r="BL25180" s="3"/>
      <c r="BN25180" s="3"/>
      <c r="BP25180" s="3"/>
    </row>
    <row r="25181" spans="1:68" x14ac:dyDescent="0.25">
      <c r="A25181" s="1"/>
      <c r="B25181" s="2"/>
      <c r="BJ25181" s="3"/>
      <c r="BL25181" s="3"/>
      <c r="BN25181" s="3"/>
      <c r="BP25181" s="3"/>
    </row>
    <row r="25182" spans="1:68" x14ac:dyDescent="0.25">
      <c r="A25182" s="1"/>
      <c r="B25182" s="2"/>
      <c r="BJ25182" s="3"/>
      <c r="BL25182" s="3"/>
      <c r="BN25182" s="3"/>
      <c r="BP25182" s="3"/>
    </row>
    <row r="25183" spans="1:68" x14ac:dyDescent="0.25">
      <c r="A25183" s="1"/>
      <c r="B25183" s="2"/>
      <c r="BJ25183" s="3"/>
      <c r="BL25183" s="3"/>
      <c r="BN25183" s="3"/>
      <c r="BP25183" s="3"/>
    </row>
    <row r="25184" spans="1:68" x14ac:dyDescent="0.25">
      <c r="A25184" s="1"/>
      <c r="B25184" s="2"/>
      <c r="BJ25184" s="3"/>
      <c r="BL25184" s="3"/>
      <c r="BN25184" s="3"/>
      <c r="BP25184" s="3"/>
    </row>
    <row r="25185" spans="1:68" x14ac:dyDescent="0.25">
      <c r="A25185" s="1"/>
      <c r="B25185" s="2"/>
      <c r="BJ25185" s="3"/>
      <c r="BL25185" s="3"/>
      <c r="BN25185" s="3"/>
      <c r="BP25185" s="3"/>
    </row>
    <row r="25186" spans="1:68" x14ac:dyDescent="0.25">
      <c r="A25186" s="1"/>
      <c r="B25186" s="2"/>
      <c r="BJ25186" s="3"/>
      <c r="BL25186" s="3"/>
      <c r="BN25186" s="3"/>
      <c r="BP25186" s="3"/>
    </row>
    <row r="25187" spans="1:68" x14ac:dyDescent="0.25">
      <c r="A25187" s="1"/>
      <c r="B25187" s="2"/>
      <c r="BJ25187" s="3"/>
      <c r="BL25187" s="3"/>
      <c r="BN25187" s="3"/>
      <c r="BP25187" s="3"/>
    </row>
    <row r="25188" spans="1:68" x14ac:dyDescent="0.25">
      <c r="A25188" s="1"/>
      <c r="B25188" s="2"/>
      <c r="BJ25188" s="3"/>
      <c r="BL25188" s="3"/>
      <c r="BN25188" s="3"/>
      <c r="BP25188" s="3"/>
    </row>
    <row r="25189" spans="1:68" x14ac:dyDescent="0.25">
      <c r="A25189" s="1"/>
      <c r="B25189" s="2"/>
      <c r="BJ25189" s="3"/>
      <c r="BL25189" s="3"/>
      <c r="BN25189" s="3"/>
      <c r="BP25189" s="3"/>
    </row>
    <row r="25190" spans="1:68" x14ac:dyDescent="0.25">
      <c r="A25190" s="1"/>
      <c r="B25190" s="2"/>
      <c r="BJ25190" s="3"/>
      <c r="BL25190" s="3"/>
      <c r="BN25190" s="3"/>
      <c r="BP25190" s="3"/>
    </row>
    <row r="25191" spans="1:68" x14ac:dyDescent="0.25">
      <c r="A25191" s="1"/>
      <c r="B25191" s="2"/>
      <c r="BJ25191" s="3"/>
      <c r="BL25191" s="3"/>
      <c r="BN25191" s="3"/>
      <c r="BP25191" s="3"/>
    </row>
    <row r="25192" spans="1:68" x14ac:dyDescent="0.25">
      <c r="A25192" s="1"/>
      <c r="B25192" s="2"/>
      <c r="BJ25192" s="3"/>
      <c r="BL25192" s="3"/>
      <c r="BN25192" s="3"/>
      <c r="BP25192" s="3"/>
    </row>
    <row r="25193" spans="1:68" x14ac:dyDescent="0.25">
      <c r="A25193" s="1"/>
      <c r="B25193" s="2"/>
      <c r="BJ25193" s="3"/>
      <c r="BL25193" s="3"/>
      <c r="BN25193" s="3"/>
      <c r="BP25193" s="3"/>
    </row>
    <row r="25194" spans="1:68" x14ac:dyDescent="0.25">
      <c r="A25194" s="1"/>
      <c r="B25194" s="2"/>
      <c r="BJ25194" s="3"/>
      <c r="BL25194" s="3"/>
      <c r="BN25194" s="3"/>
      <c r="BP25194" s="3"/>
    </row>
    <row r="25195" spans="1:68" x14ac:dyDescent="0.25">
      <c r="A25195" s="1"/>
      <c r="B25195" s="2"/>
      <c r="BJ25195" s="3"/>
      <c r="BL25195" s="3"/>
      <c r="BN25195" s="3"/>
      <c r="BP25195" s="3"/>
    </row>
    <row r="25196" spans="1:68" x14ac:dyDescent="0.25">
      <c r="A25196" s="1"/>
      <c r="B25196" s="2"/>
      <c r="BJ25196" s="3"/>
      <c r="BL25196" s="3"/>
      <c r="BN25196" s="3"/>
      <c r="BP25196" s="3"/>
    </row>
    <row r="25197" spans="1:68" x14ac:dyDescent="0.25">
      <c r="A25197" s="1"/>
      <c r="B25197" s="2"/>
      <c r="BJ25197" s="3"/>
      <c r="BL25197" s="3"/>
      <c r="BN25197" s="3"/>
      <c r="BP25197" s="3"/>
    </row>
    <row r="25198" spans="1:68" x14ac:dyDescent="0.25">
      <c r="A25198" s="1"/>
      <c r="B25198" s="2"/>
      <c r="BJ25198" s="3"/>
      <c r="BL25198" s="3"/>
      <c r="BN25198" s="3"/>
      <c r="BP25198" s="3"/>
    </row>
    <row r="25199" spans="1:68" x14ac:dyDescent="0.25">
      <c r="A25199" s="1"/>
      <c r="B25199" s="2"/>
      <c r="BJ25199" s="3"/>
      <c r="BL25199" s="3"/>
      <c r="BN25199" s="3"/>
      <c r="BP25199" s="3"/>
    </row>
    <row r="25200" spans="1:68" x14ac:dyDescent="0.25">
      <c r="A25200" s="1"/>
      <c r="B25200" s="2"/>
      <c r="BJ25200" s="3"/>
      <c r="BL25200" s="3"/>
      <c r="BN25200" s="3"/>
      <c r="BP25200" s="3"/>
    </row>
    <row r="25201" spans="1:68" x14ac:dyDescent="0.25">
      <c r="A25201" s="1"/>
      <c r="B25201" s="2"/>
      <c r="BJ25201" s="3"/>
      <c r="BL25201" s="3"/>
      <c r="BN25201" s="3"/>
      <c r="BP25201" s="3"/>
    </row>
    <row r="25202" spans="1:68" x14ac:dyDescent="0.25">
      <c r="A25202" s="1"/>
      <c r="B25202" s="2"/>
      <c r="BJ25202" s="3"/>
      <c r="BL25202" s="3"/>
      <c r="BN25202" s="3"/>
      <c r="BP25202" s="3"/>
    </row>
    <row r="25203" spans="1:68" x14ac:dyDescent="0.25">
      <c r="A25203" s="1"/>
      <c r="B25203" s="2"/>
      <c r="BJ25203" s="3"/>
      <c r="BL25203" s="3"/>
      <c r="BN25203" s="3"/>
      <c r="BP25203" s="3"/>
    </row>
    <row r="25204" spans="1:68" x14ac:dyDescent="0.25">
      <c r="A25204" s="1"/>
      <c r="B25204" s="2"/>
      <c r="BJ25204" s="3"/>
      <c r="BL25204" s="3"/>
      <c r="BN25204" s="3"/>
      <c r="BP25204" s="3"/>
    </row>
    <row r="25205" spans="1:68" x14ac:dyDescent="0.25">
      <c r="A25205" s="1"/>
      <c r="B25205" s="2"/>
      <c r="BJ25205" s="3"/>
      <c r="BL25205" s="3"/>
      <c r="BN25205" s="3"/>
      <c r="BP25205" s="3"/>
    </row>
    <row r="25206" spans="1:68" x14ac:dyDescent="0.25">
      <c r="A25206" s="1"/>
      <c r="B25206" s="2"/>
      <c r="BJ25206" s="3"/>
      <c r="BL25206" s="3"/>
      <c r="BN25206" s="3"/>
      <c r="BP25206" s="3"/>
    </row>
    <row r="25207" spans="1:68" x14ac:dyDescent="0.25">
      <c r="A25207" s="1"/>
      <c r="B25207" s="2"/>
      <c r="BJ25207" s="3"/>
      <c r="BL25207" s="3"/>
      <c r="BN25207" s="3"/>
      <c r="BP25207" s="3"/>
    </row>
    <row r="25208" spans="1:68" x14ac:dyDescent="0.25">
      <c r="A25208" s="1"/>
      <c r="B25208" s="2"/>
      <c r="BJ25208" s="3"/>
      <c r="BL25208" s="3"/>
      <c r="BN25208" s="3"/>
      <c r="BP25208" s="3"/>
    </row>
    <row r="25209" spans="1:68" x14ac:dyDescent="0.25">
      <c r="A25209" s="1"/>
      <c r="B25209" s="2"/>
      <c r="BJ25209" s="3"/>
      <c r="BL25209" s="3"/>
      <c r="BN25209" s="3"/>
      <c r="BP25209" s="3"/>
    </row>
    <row r="25210" spans="1:68" x14ac:dyDescent="0.25">
      <c r="A25210" s="1"/>
      <c r="B25210" s="2"/>
      <c r="BJ25210" s="3"/>
      <c r="BL25210" s="3"/>
      <c r="BN25210" s="3"/>
      <c r="BP25210" s="3"/>
    </row>
    <row r="25211" spans="1:68" x14ac:dyDescent="0.25">
      <c r="A25211" s="1"/>
      <c r="B25211" s="2"/>
      <c r="BJ25211" s="3"/>
      <c r="BL25211" s="3"/>
      <c r="BN25211" s="3"/>
      <c r="BP25211" s="3"/>
    </row>
    <row r="25212" spans="1:68" x14ac:dyDescent="0.25">
      <c r="A25212" s="1"/>
      <c r="B25212" s="2"/>
      <c r="BJ25212" s="3"/>
      <c r="BL25212" s="3"/>
      <c r="BN25212" s="3"/>
      <c r="BP25212" s="3"/>
    </row>
    <row r="25213" spans="1:68" x14ac:dyDescent="0.25">
      <c r="A25213" s="1"/>
      <c r="B25213" s="2"/>
      <c r="BJ25213" s="3"/>
      <c r="BL25213" s="3"/>
      <c r="BN25213" s="3"/>
      <c r="BP25213" s="3"/>
    </row>
    <row r="25214" spans="1:68" x14ac:dyDescent="0.25">
      <c r="A25214" s="1"/>
      <c r="B25214" s="2"/>
      <c r="BJ25214" s="3"/>
      <c r="BL25214" s="3"/>
      <c r="BN25214" s="3"/>
      <c r="BP25214" s="3"/>
    </row>
    <row r="25215" spans="1:68" x14ac:dyDescent="0.25">
      <c r="A25215" s="1"/>
      <c r="B25215" s="2"/>
      <c r="BJ25215" s="3"/>
      <c r="BL25215" s="3"/>
      <c r="BN25215" s="3"/>
      <c r="BP25215" s="3"/>
    </row>
    <row r="25216" spans="1:68" x14ac:dyDescent="0.25">
      <c r="A25216" s="1"/>
      <c r="B25216" s="2"/>
      <c r="BJ25216" s="3"/>
      <c r="BL25216" s="3"/>
      <c r="BN25216" s="3"/>
      <c r="BP25216" s="3"/>
    </row>
    <row r="25217" spans="1:68" x14ac:dyDescent="0.25">
      <c r="A25217" s="1"/>
      <c r="B25217" s="2"/>
      <c r="BJ25217" s="3"/>
      <c r="BL25217" s="3"/>
      <c r="BN25217" s="3"/>
      <c r="BP25217" s="3"/>
    </row>
    <row r="25218" spans="1:68" x14ac:dyDescent="0.25">
      <c r="A25218" s="1"/>
      <c r="B25218" s="2"/>
      <c r="BJ25218" s="3"/>
      <c r="BL25218" s="3"/>
      <c r="BN25218" s="3"/>
      <c r="BP25218" s="3"/>
    </row>
    <row r="25219" spans="1:68" x14ac:dyDescent="0.25">
      <c r="A25219" s="1"/>
      <c r="B25219" s="2"/>
      <c r="BJ25219" s="3"/>
      <c r="BL25219" s="3"/>
      <c r="BN25219" s="3"/>
      <c r="BP25219" s="3"/>
    </row>
    <row r="25220" spans="1:68" x14ac:dyDescent="0.25">
      <c r="A25220" s="1"/>
      <c r="B25220" s="2"/>
      <c r="BJ25220" s="3"/>
      <c r="BL25220" s="3"/>
      <c r="BN25220" s="3"/>
      <c r="BP25220" s="3"/>
    </row>
    <row r="25221" spans="1:68" x14ac:dyDescent="0.25">
      <c r="A25221" s="1"/>
      <c r="B25221" s="2"/>
      <c r="BJ25221" s="3"/>
      <c r="BL25221" s="3"/>
      <c r="BN25221" s="3"/>
      <c r="BP25221" s="3"/>
    </row>
    <row r="25222" spans="1:68" x14ac:dyDescent="0.25">
      <c r="A25222" s="1"/>
      <c r="B25222" s="2"/>
      <c r="BJ25222" s="3"/>
      <c r="BL25222" s="3"/>
      <c r="BN25222" s="3"/>
      <c r="BP25222" s="3"/>
    </row>
    <row r="25223" spans="1:68" x14ac:dyDescent="0.25">
      <c r="A25223" s="1"/>
      <c r="B25223" s="2"/>
      <c r="BJ25223" s="3"/>
      <c r="BL25223" s="3"/>
      <c r="BN25223" s="3"/>
      <c r="BP25223" s="3"/>
    </row>
    <row r="25224" spans="1:68" x14ac:dyDescent="0.25">
      <c r="A25224" s="1"/>
      <c r="B25224" s="2"/>
      <c r="BJ25224" s="3"/>
      <c r="BL25224" s="3"/>
      <c r="BN25224" s="3"/>
      <c r="BP25224" s="3"/>
    </row>
    <row r="25225" spans="1:68" x14ac:dyDescent="0.25">
      <c r="A25225" s="1"/>
      <c r="B25225" s="2"/>
      <c r="BJ25225" s="3"/>
      <c r="BL25225" s="3"/>
      <c r="BN25225" s="3"/>
      <c r="BP25225" s="3"/>
    </row>
    <row r="25226" spans="1:68" x14ac:dyDescent="0.25">
      <c r="A25226" s="1"/>
      <c r="B25226" s="2"/>
      <c r="BJ25226" s="3"/>
      <c r="BL25226" s="3"/>
      <c r="BN25226" s="3"/>
      <c r="BP25226" s="3"/>
    </row>
    <row r="25227" spans="1:68" x14ac:dyDescent="0.25">
      <c r="A25227" s="1"/>
      <c r="B25227" s="2"/>
      <c r="BJ25227" s="3"/>
      <c r="BL25227" s="3"/>
      <c r="BN25227" s="3"/>
      <c r="BP25227" s="3"/>
    </row>
    <row r="25228" spans="1:68" x14ac:dyDescent="0.25">
      <c r="A25228" s="1"/>
      <c r="B25228" s="2"/>
      <c r="BJ25228" s="3"/>
      <c r="BL25228" s="3"/>
      <c r="BN25228" s="3"/>
      <c r="BP25228" s="3"/>
    </row>
    <row r="25229" spans="1:68" x14ac:dyDescent="0.25">
      <c r="A25229" s="1"/>
      <c r="B25229" s="2"/>
      <c r="BJ25229" s="3"/>
      <c r="BL25229" s="3"/>
      <c r="BN25229" s="3"/>
      <c r="BP25229" s="3"/>
    </row>
    <row r="25230" spans="1:68" x14ac:dyDescent="0.25">
      <c r="A25230" s="1"/>
      <c r="B25230" s="2"/>
      <c r="BJ25230" s="3"/>
      <c r="BL25230" s="3"/>
      <c r="BN25230" s="3"/>
      <c r="BP25230" s="3"/>
    </row>
    <row r="25231" spans="1:68" x14ac:dyDescent="0.25">
      <c r="A25231" s="1"/>
      <c r="B25231" s="2"/>
      <c r="BJ25231" s="3"/>
      <c r="BL25231" s="3"/>
      <c r="BN25231" s="3"/>
      <c r="BP25231" s="3"/>
    </row>
    <row r="25232" spans="1:68" x14ac:dyDescent="0.25">
      <c r="A25232" s="1"/>
      <c r="B25232" s="2"/>
      <c r="BJ25232" s="3"/>
      <c r="BL25232" s="3"/>
      <c r="BN25232" s="3"/>
      <c r="BP25232" s="3"/>
    </row>
    <row r="25233" spans="1:68" x14ac:dyDescent="0.25">
      <c r="A25233" s="1"/>
      <c r="B25233" s="2"/>
      <c r="BJ25233" s="3"/>
      <c r="BL25233" s="3"/>
      <c r="BN25233" s="3"/>
      <c r="BP25233" s="3"/>
    </row>
    <row r="25234" spans="1:68" x14ac:dyDescent="0.25">
      <c r="A25234" s="1"/>
      <c r="B25234" s="2"/>
      <c r="BJ25234" s="3"/>
      <c r="BL25234" s="3"/>
      <c r="BN25234" s="3"/>
      <c r="BP25234" s="3"/>
    </row>
    <row r="25235" spans="1:68" x14ac:dyDescent="0.25">
      <c r="A25235" s="1"/>
      <c r="B25235" s="2"/>
      <c r="BJ25235" s="3"/>
      <c r="BL25235" s="3"/>
      <c r="BN25235" s="3"/>
      <c r="BP25235" s="3"/>
    </row>
    <row r="25236" spans="1:68" x14ac:dyDescent="0.25">
      <c r="A25236" s="1"/>
      <c r="B25236" s="2"/>
      <c r="BJ25236" s="3"/>
      <c r="BL25236" s="3"/>
      <c r="BN25236" s="3"/>
      <c r="BP25236" s="3"/>
    </row>
    <row r="25237" spans="1:68" x14ac:dyDescent="0.25">
      <c r="A25237" s="1"/>
      <c r="B25237" s="2"/>
      <c r="BJ25237" s="3"/>
      <c r="BL25237" s="3"/>
      <c r="BN25237" s="3"/>
      <c r="BP25237" s="3"/>
    </row>
    <row r="25238" spans="1:68" x14ac:dyDescent="0.25">
      <c r="A25238" s="1"/>
      <c r="B25238" s="2"/>
      <c r="BJ25238" s="3"/>
      <c r="BL25238" s="3"/>
      <c r="BN25238" s="3"/>
      <c r="BP25238" s="3"/>
    </row>
    <row r="25239" spans="1:68" x14ac:dyDescent="0.25">
      <c r="A25239" s="1"/>
      <c r="B25239" s="2"/>
      <c r="BJ25239" s="3"/>
      <c r="BL25239" s="3"/>
      <c r="BN25239" s="3"/>
      <c r="BP25239" s="3"/>
    </row>
    <row r="25240" spans="1:68" x14ac:dyDescent="0.25">
      <c r="A25240" s="1"/>
      <c r="B25240" s="2"/>
      <c r="BJ25240" s="3"/>
      <c r="BL25240" s="3"/>
      <c r="BN25240" s="3"/>
      <c r="BP25240" s="3"/>
    </row>
    <row r="25241" spans="1:68" x14ac:dyDescent="0.25">
      <c r="A25241" s="1"/>
      <c r="B25241" s="2"/>
      <c r="BJ25241" s="3"/>
      <c r="BL25241" s="3"/>
      <c r="BN25241" s="3"/>
      <c r="BP25241" s="3"/>
    </row>
    <row r="25242" spans="1:68" x14ac:dyDescent="0.25">
      <c r="A25242" s="1"/>
      <c r="B25242" s="2"/>
      <c r="BJ25242" s="3"/>
      <c r="BL25242" s="3"/>
      <c r="BN25242" s="3"/>
      <c r="BP25242" s="3"/>
    </row>
    <row r="25243" spans="1:68" x14ac:dyDescent="0.25">
      <c r="A25243" s="1"/>
      <c r="B25243" s="2"/>
      <c r="BJ25243" s="3"/>
      <c r="BL25243" s="3"/>
      <c r="BN25243" s="3"/>
      <c r="BP25243" s="3"/>
    </row>
    <row r="25244" spans="1:68" x14ac:dyDescent="0.25">
      <c r="A25244" s="1"/>
      <c r="B25244" s="2"/>
      <c r="BJ25244" s="3"/>
      <c r="BL25244" s="3"/>
      <c r="BN25244" s="3"/>
      <c r="BP25244" s="3"/>
    </row>
    <row r="25245" spans="1:68" x14ac:dyDescent="0.25">
      <c r="A25245" s="1"/>
      <c r="B25245" s="2"/>
      <c r="BJ25245" s="3"/>
      <c r="BL25245" s="3"/>
      <c r="BN25245" s="3"/>
      <c r="BP25245" s="3"/>
    </row>
    <row r="25246" spans="1:68" x14ac:dyDescent="0.25">
      <c r="A25246" s="1"/>
      <c r="B25246" s="2"/>
      <c r="BJ25246" s="3"/>
      <c r="BL25246" s="3"/>
      <c r="BN25246" s="3"/>
      <c r="BP25246" s="3"/>
    </row>
    <row r="25247" spans="1:68" x14ac:dyDescent="0.25">
      <c r="A25247" s="1"/>
      <c r="B25247" s="2"/>
      <c r="BJ25247" s="3"/>
      <c r="BL25247" s="3"/>
      <c r="BN25247" s="3"/>
      <c r="BP25247" s="3"/>
    </row>
    <row r="25248" spans="1:68" x14ac:dyDescent="0.25">
      <c r="A25248" s="1"/>
      <c r="B25248" s="2"/>
      <c r="BJ25248" s="3"/>
      <c r="BL25248" s="3"/>
      <c r="BN25248" s="3"/>
      <c r="BP25248" s="3"/>
    </row>
    <row r="25249" spans="1:68" x14ac:dyDescent="0.25">
      <c r="A25249" s="1"/>
      <c r="B25249" s="2"/>
      <c r="BJ25249" s="3"/>
      <c r="BL25249" s="3"/>
      <c r="BN25249" s="3"/>
      <c r="BP25249" s="3"/>
    </row>
    <row r="25250" spans="1:68" x14ac:dyDescent="0.25">
      <c r="A25250" s="1"/>
      <c r="B25250" s="2"/>
      <c r="BJ25250" s="3"/>
      <c r="BL25250" s="3"/>
      <c r="BN25250" s="3"/>
      <c r="BP25250" s="3"/>
    </row>
    <row r="25251" spans="1:68" x14ac:dyDescent="0.25">
      <c r="A25251" s="1"/>
      <c r="B25251" s="2"/>
      <c r="BJ25251" s="3"/>
      <c r="BL25251" s="3"/>
      <c r="BN25251" s="3"/>
      <c r="BP25251" s="3"/>
    </row>
    <row r="25252" spans="1:68" x14ac:dyDescent="0.25">
      <c r="A25252" s="1"/>
      <c r="B25252" s="2"/>
      <c r="BJ25252" s="3"/>
      <c r="BL25252" s="3"/>
      <c r="BN25252" s="3"/>
      <c r="BP25252" s="3"/>
    </row>
    <row r="25253" spans="1:68" x14ac:dyDescent="0.25">
      <c r="A25253" s="1"/>
      <c r="B25253" s="2"/>
      <c r="BJ25253" s="3"/>
      <c r="BL25253" s="3"/>
      <c r="BN25253" s="3"/>
      <c r="BP25253" s="3"/>
    </row>
    <row r="25254" spans="1:68" x14ac:dyDescent="0.25">
      <c r="A25254" s="1"/>
      <c r="B25254" s="2"/>
      <c r="BJ25254" s="3"/>
      <c r="BL25254" s="3"/>
      <c r="BN25254" s="3"/>
      <c r="BP25254" s="3"/>
    </row>
    <row r="25255" spans="1:68" x14ac:dyDescent="0.25">
      <c r="A25255" s="1"/>
      <c r="B25255" s="2"/>
      <c r="BJ25255" s="3"/>
      <c r="BL25255" s="3"/>
      <c r="BN25255" s="3"/>
      <c r="BP25255" s="3"/>
    </row>
    <row r="25256" spans="1:68" x14ac:dyDescent="0.25">
      <c r="A25256" s="1"/>
      <c r="B25256" s="2"/>
      <c r="BJ25256" s="3"/>
      <c r="BL25256" s="3"/>
      <c r="BN25256" s="3"/>
      <c r="BP25256" s="3"/>
    </row>
    <row r="25257" spans="1:68" x14ac:dyDescent="0.25">
      <c r="A25257" s="1"/>
      <c r="B25257" s="2"/>
      <c r="BJ25257" s="3"/>
      <c r="BL25257" s="3"/>
      <c r="BN25257" s="3"/>
      <c r="BP25257" s="3"/>
    </row>
    <row r="25258" spans="1:68" x14ac:dyDescent="0.25">
      <c r="A25258" s="1"/>
      <c r="B25258" s="2"/>
      <c r="BJ25258" s="3"/>
      <c r="BL25258" s="3"/>
      <c r="BN25258" s="3"/>
      <c r="BP25258" s="3"/>
    </row>
    <row r="25259" spans="1:68" x14ac:dyDescent="0.25">
      <c r="A25259" s="1"/>
      <c r="B25259" s="2"/>
      <c r="BJ25259" s="3"/>
      <c r="BL25259" s="3"/>
      <c r="BN25259" s="3"/>
      <c r="BP25259" s="3"/>
    </row>
    <row r="25260" spans="1:68" x14ac:dyDescent="0.25">
      <c r="A25260" s="1"/>
      <c r="B25260" s="2"/>
      <c r="BJ25260" s="3"/>
      <c r="BL25260" s="3"/>
      <c r="BN25260" s="3"/>
      <c r="BP25260" s="3"/>
    </row>
    <row r="25261" spans="1:68" x14ac:dyDescent="0.25">
      <c r="A25261" s="1"/>
      <c r="B25261" s="2"/>
      <c r="BJ25261" s="3"/>
      <c r="BL25261" s="3"/>
      <c r="BN25261" s="3"/>
      <c r="BP25261" s="3"/>
    </row>
    <row r="25262" spans="1:68" x14ac:dyDescent="0.25">
      <c r="A25262" s="1"/>
      <c r="B25262" s="2"/>
      <c r="BJ25262" s="3"/>
      <c r="BL25262" s="3"/>
      <c r="BN25262" s="3"/>
      <c r="BP25262" s="3"/>
    </row>
    <row r="25263" spans="1:68" x14ac:dyDescent="0.25">
      <c r="A25263" s="1"/>
      <c r="B25263" s="2"/>
      <c r="BJ25263" s="3"/>
      <c r="BL25263" s="3"/>
      <c r="BN25263" s="3"/>
      <c r="BP25263" s="3"/>
    </row>
    <row r="25264" spans="1:68" x14ac:dyDescent="0.25">
      <c r="A25264" s="1"/>
      <c r="B25264" s="2"/>
      <c r="BJ25264" s="3"/>
      <c r="BL25264" s="3"/>
      <c r="BN25264" s="3"/>
      <c r="BP25264" s="3"/>
    </row>
    <row r="25265" spans="1:68" x14ac:dyDescent="0.25">
      <c r="A25265" s="1"/>
      <c r="B25265" s="2"/>
      <c r="BJ25265" s="3"/>
      <c r="BL25265" s="3"/>
      <c r="BN25265" s="3"/>
      <c r="BP25265" s="3"/>
    </row>
    <row r="25266" spans="1:68" x14ac:dyDescent="0.25">
      <c r="A25266" s="1"/>
      <c r="B25266" s="2"/>
      <c r="BJ25266" s="3"/>
      <c r="BL25266" s="3"/>
      <c r="BN25266" s="3"/>
      <c r="BP25266" s="3"/>
    </row>
    <row r="25267" spans="1:68" x14ac:dyDescent="0.25">
      <c r="A25267" s="1"/>
      <c r="B25267" s="2"/>
      <c r="BJ25267" s="3"/>
      <c r="BL25267" s="3"/>
      <c r="BN25267" s="3"/>
      <c r="BP25267" s="3"/>
    </row>
    <row r="25268" spans="1:68" x14ac:dyDescent="0.25">
      <c r="A25268" s="1"/>
      <c r="B25268" s="2"/>
      <c r="BJ25268" s="3"/>
      <c r="BL25268" s="3"/>
      <c r="BN25268" s="3"/>
      <c r="BP25268" s="3"/>
    </row>
    <row r="25269" spans="1:68" x14ac:dyDescent="0.25">
      <c r="A25269" s="1"/>
      <c r="B25269" s="2"/>
      <c r="BJ25269" s="3"/>
      <c r="BL25269" s="3"/>
      <c r="BN25269" s="3"/>
      <c r="BP25269" s="3"/>
    </row>
    <row r="25270" spans="1:68" x14ac:dyDescent="0.25">
      <c r="A25270" s="1"/>
      <c r="B25270" s="2"/>
      <c r="BJ25270" s="3"/>
      <c r="BL25270" s="3"/>
      <c r="BN25270" s="3"/>
      <c r="BP25270" s="3"/>
    </row>
    <row r="25271" spans="1:68" x14ac:dyDescent="0.25">
      <c r="A25271" s="1"/>
      <c r="B25271" s="2"/>
      <c r="BJ25271" s="3"/>
      <c r="BL25271" s="3"/>
      <c r="BN25271" s="3"/>
      <c r="BP25271" s="3"/>
    </row>
    <row r="25272" spans="1:68" x14ac:dyDescent="0.25">
      <c r="A25272" s="1"/>
      <c r="B25272" s="2"/>
      <c r="BJ25272" s="3"/>
      <c r="BL25272" s="3"/>
      <c r="BN25272" s="3"/>
      <c r="BP25272" s="3"/>
    </row>
    <row r="25273" spans="1:68" x14ac:dyDescent="0.25">
      <c r="A25273" s="1"/>
      <c r="B25273" s="2"/>
      <c r="BJ25273" s="3"/>
      <c r="BL25273" s="3"/>
      <c r="BN25273" s="3"/>
      <c r="BP25273" s="3"/>
    </row>
    <row r="25274" spans="1:68" x14ac:dyDescent="0.25">
      <c r="A25274" s="1"/>
      <c r="B25274" s="2"/>
      <c r="BJ25274" s="3"/>
      <c r="BL25274" s="3"/>
      <c r="BN25274" s="3"/>
      <c r="BP25274" s="3"/>
    </row>
    <row r="25275" spans="1:68" x14ac:dyDescent="0.25">
      <c r="A25275" s="1"/>
      <c r="B25275" s="2"/>
      <c r="BJ25275" s="3"/>
      <c r="BL25275" s="3"/>
      <c r="BN25275" s="3"/>
      <c r="BP25275" s="3"/>
    </row>
    <row r="25276" spans="1:68" x14ac:dyDescent="0.25">
      <c r="A25276" s="1"/>
      <c r="B25276" s="2"/>
      <c r="BJ25276" s="3"/>
      <c r="BL25276" s="3"/>
      <c r="BN25276" s="3"/>
      <c r="BP25276" s="3"/>
    </row>
    <row r="25277" spans="1:68" x14ac:dyDescent="0.25">
      <c r="A25277" s="1"/>
      <c r="B25277" s="2"/>
      <c r="BJ25277" s="3"/>
      <c r="BL25277" s="3"/>
      <c r="BN25277" s="3"/>
      <c r="BP25277" s="3"/>
    </row>
    <row r="25278" spans="1:68" x14ac:dyDescent="0.25">
      <c r="A25278" s="1"/>
      <c r="B25278" s="2"/>
      <c r="BJ25278" s="3"/>
      <c r="BL25278" s="3"/>
      <c r="BN25278" s="3"/>
      <c r="BP25278" s="3"/>
    </row>
    <row r="25279" spans="1:68" x14ac:dyDescent="0.25">
      <c r="A25279" s="1"/>
      <c r="B25279" s="2"/>
      <c r="BJ25279" s="3"/>
      <c r="BL25279" s="3"/>
      <c r="BN25279" s="3"/>
      <c r="BP25279" s="3"/>
    </row>
    <row r="25280" spans="1:68" x14ac:dyDescent="0.25">
      <c r="A25280" s="1"/>
      <c r="B25280" s="2"/>
      <c r="BJ25280" s="3"/>
      <c r="BL25280" s="3"/>
      <c r="BN25280" s="3"/>
      <c r="BP25280" s="3"/>
    </row>
    <row r="25281" spans="1:68" x14ac:dyDescent="0.25">
      <c r="A25281" s="1"/>
      <c r="B25281" s="2"/>
      <c r="BJ25281" s="3"/>
      <c r="BL25281" s="3"/>
      <c r="BN25281" s="3"/>
      <c r="BP25281" s="3"/>
    </row>
    <row r="25282" spans="1:68" x14ac:dyDescent="0.25">
      <c r="A25282" s="1"/>
      <c r="B25282" s="2"/>
      <c r="BJ25282" s="3"/>
      <c r="BL25282" s="3"/>
      <c r="BN25282" s="3"/>
      <c r="BP25282" s="3"/>
    </row>
    <row r="25283" spans="1:68" x14ac:dyDescent="0.25">
      <c r="A25283" s="1"/>
      <c r="B25283" s="2"/>
      <c r="BJ25283" s="3"/>
      <c r="BL25283" s="3"/>
      <c r="BN25283" s="3"/>
      <c r="BP25283" s="3"/>
    </row>
    <row r="25284" spans="1:68" x14ac:dyDescent="0.25">
      <c r="A25284" s="1"/>
      <c r="B25284" s="2"/>
      <c r="BJ25284" s="3"/>
      <c r="BL25284" s="3"/>
      <c r="BN25284" s="3"/>
      <c r="BP25284" s="3"/>
    </row>
    <row r="25285" spans="1:68" x14ac:dyDescent="0.25">
      <c r="A25285" s="1"/>
      <c r="B25285" s="2"/>
      <c r="BJ25285" s="3"/>
      <c r="BL25285" s="3"/>
      <c r="BN25285" s="3"/>
      <c r="BP25285" s="3"/>
    </row>
    <row r="25286" spans="1:68" x14ac:dyDescent="0.25">
      <c r="A25286" s="1"/>
      <c r="B25286" s="2"/>
      <c r="BJ25286" s="3"/>
      <c r="BL25286" s="3"/>
      <c r="BN25286" s="3"/>
      <c r="BP25286" s="3"/>
    </row>
    <row r="25287" spans="1:68" x14ac:dyDescent="0.25">
      <c r="A25287" s="1"/>
      <c r="B25287" s="2"/>
      <c r="BJ25287" s="3"/>
      <c r="BL25287" s="3"/>
      <c r="BN25287" s="3"/>
      <c r="BP25287" s="3"/>
    </row>
    <row r="25288" spans="1:68" x14ac:dyDescent="0.25">
      <c r="A25288" s="1"/>
      <c r="B25288" s="2"/>
      <c r="BJ25288" s="3"/>
      <c r="BL25288" s="3"/>
      <c r="BN25288" s="3"/>
      <c r="BP25288" s="3"/>
    </row>
    <row r="25289" spans="1:68" x14ac:dyDescent="0.25">
      <c r="A25289" s="1"/>
      <c r="B25289" s="2"/>
      <c r="BJ25289" s="3"/>
      <c r="BL25289" s="3"/>
      <c r="BN25289" s="3"/>
      <c r="BP25289" s="3"/>
    </row>
    <row r="25290" spans="1:68" x14ac:dyDescent="0.25">
      <c r="A25290" s="1"/>
      <c r="B25290" s="2"/>
      <c r="BJ25290" s="3"/>
      <c r="BL25290" s="3"/>
      <c r="BN25290" s="3"/>
      <c r="BP25290" s="3"/>
    </row>
    <row r="25291" spans="1:68" x14ac:dyDescent="0.25">
      <c r="A25291" s="1"/>
      <c r="B25291" s="2"/>
      <c r="BJ25291" s="3"/>
      <c r="BL25291" s="3"/>
      <c r="BN25291" s="3"/>
      <c r="BP25291" s="3"/>
    </row>
    <row r="25292" spans="1:68" x14ac:dyDescent="0.25">
      <c r="A25292" s="1"/>
      <c r="B25292" s="2"/>
      <c r="BJ25292" s="3"/>
      <c r="BL25292" s="3"/>
      <c r="BN25292" s="3"/>
      <c r="BP25292" s="3"/>
    </row>
    <row r="25293" spans="1:68" x14ac:dyDescent="0.25">
      <c r="A25293" s="1"/>
      <c r="B25293" s="2"/>
      <c r="BJ25293" s="3"/>
      <c r="BL25293" s="3"/>
      <c r="BN25293" s="3"/>
      <c r="BP25293" s="3"/>
    </row>
    <row r="25294" spans="1:68" x14ac:dyDescent="0.25">
      <c r="A25294" s="1"/>
      <c r="B25294" s="2"/>
      <c r="BJ25294" s="3"/>
      <c r="BL25294" s="3"/>
      <c r="BN25294" s="3"/>
      <c r="BP25294" s="3"/>
    </row>
    <row r="25295" spans="1:68" x14ac:dyDescent="0.25">
      <c r="A25295" s="1"/>
      <c r="B25295" s="2"/>
      <c r="BJ25295" s="3"/>
      <c r="BL25295" s="3"/>
      <c r="BN25295" s="3"/>
      <c r="BP25295" s="3"/>
    </row>
    <row r="25296" spans="1:68" x14ac:dyDescent="0.25">
      <c r="A25296" s="1"/>
      <c r="B25296" s="2"/>
      <c r="BJ25296" s="3"/>
      <c r="BL25296" s="3"/>
      <c r="BN25296" s="3"/>
      <c r="BP25296" s="3"/>
    </row>
    <row r="25297" spans="1:68" x14ac:dyDescent="0.25">
      <c r="A25297" s="1"/>
      <c r="B25297" s="2"/>
      <c r="BJ25297" s="3"/>
      <c r="BL25297" s="3"/>
      <c r="BN25297" s="3"/>
      <c r="BP25297" s="3"/>
    </row>
    <row r="25298" spans="1:68" x14ac:dyDescent="0.25">
      <c r="A25298" s="1"/>
      <c r="B25298" s="2"/>
      <c r="BJ25298" s="3"/>
      <c r="BL25298" s="3"/>
      <c r="BN25298" s="3"/>
      <c r="BP25298" s="3"/>
    </row>
    <row r="25299" spans="1:68" x14ac:dyDescent="0.25">
      <c r="A25299" s="1"/>
      <c r="B25299" s="2"/>
      <c r="BJ25299" s="3"/>
      <c r="BL25299" s="3"/>
      <c r="BN25299" s="3"/>
      <c r="BP25299" s="3"/>
    </row>
    <row r="25300" spans="1:68" x14ac:dyDescent="0.25">
      <c r="A25300" s="1"/>
      <c r="B25300" s="2"/>
      <c r="BJ25300" s="3"/>
      <c r="BL25300" s="3"/>
      <c r="BN25300" s="3"/>
      <c r="BP25300" s="3"/>
    </row>
    <row r="25301" spans="1:68" x14ac:dyDescent="0.25">
      <c r="A25301" s="1"/>
      <c r="B25301" s="2"/>
      <c r="BJ25301" s="3"/>
      <c r="BL25301" s="3"/>
      <c r="BN25301" s="3"/>
      <c r="BP25301" s="3"/>
    </row>
    <row r="25302" spans="1:68" x14ac:dyDescent="0.25">
      <c r="A25302" s="1"/>
      <c r="B25302" s="2"/>
      <c r="BJ25302" s="3"/>
      <c r="BL25302" s="3"/>
      <c r="BN25302" s="3"/>
      <c r="BP25302" s="3"/>
    </row>
    <row r="25303" spans="1:68" x14ac:dyDescent="0.25">
      <c r="A25303" s="1"/>
      <c r="B25303" s="2"/>
      <c r="BJ25303" s="3"/>
      <c r="BL25303" s="3"/>
      <c r="BN25303" s="3"/>
      <c r="BP25303" s="3"/>
    </row>
    <row r="25304" spans="1:68" x14ac:dyDescent="0.25">
      <c r="A25304" s="1"/>
      <c r="B25304" s="2"/>
      <c r="BJ25304" s="3"/>
      <c r="BL25304" s="3"/>
      <c r="BN25304" s="3"/>
      <c r="BP25304" s="3"/>
    </row>
    <row r="25305" spans="1:68" x14ac:dyDescent="0.25">
      <c r="A25305" s="1"/>
      <c r="B25305" s="2"/>
      <c r="BJ25305" s="3"/>
      <c r="BL25305" s="3"/>
      <c r="BN25305" s="3"/>
      <c r="BP25305" s="3"/>
    </row>
    <row r="25306" spans="1:68" x14ac:dyDescent="0.25">
      <c r="A25306" s="1"/>
      <c r="B25306" s="2"/>
      <c r="BJ25306" s="3"/>
      <c r="BL25306" s="3"/>
      <c r="BN25306" s="3"/>
      <c r="BP25306" s="3"/>
    </row>
    <row r="25307" spans="1:68" x14ac:dyDescent="0.25">
      <c r="A25307" s="1"/>
      <c r="B25307" s="2"/>
      <c r="BJ25307" s="3"/>
      <c r="BL25307" s="3"/>
      <c r="BN25307" s="3"/>
      <c r="BP25307" s="3"/>
    </row>
    <row r="25308" spans="1:68" x14ac:dyDescent="0.25">
      <c r="A25308" s="1"/>
      <c r="B25308" s="2"/>
      <c r="BJ25308" s="3"/>
      <c r="BL25308" s="3"/>
      <c r="BN25308" s="3"/>
      <c r="BP25308" s="3"/>
    </row>
    <row r="25309" spans="1:68" x14ac:dyDescent="0.25">
      <c r="A25309" s="1"/>
      <c r="B25309" s="2"/>
      <c r="BJ25309" s="3"/>
      <c r="BL25309" s="3"/>
      <c r="BN25309" s="3"/>
      <c r="BP25309" s="3"/>
    </row>
    <row r="25310" spans="1:68" x14ac:dyDescent="0.25">
      <c r="A25310" s="1"/>
      <c r="B25310" s="2"/>
      <c r="BJ25310" s="3"/>
      <c r="BL25310" s="3"/>
      <c r="BN25310" s="3"/>
      <c r="BP25310" s="3"/>
    </row>
    <row r="25311" spans="1:68" x14ac:dyDescent="0.25">
      <c r="A25311" s="1"/>
      <c r="B25311" s="2"/>
      <c r="BJ25311" s="3"/>
      <c r="BL25311" s="3"/>
      <c r="BN25311" s="3"/>
      <c r="BP25311" s="3"/>
    </row>
    <row r="25312" spans="1:68" x14ac:dyDescent="0.25">
      <c r="A25312" s="1"/>
      <c r="B25312" s="2"/>
      <c r="BJ25312" s="3"/>
      <c r="BL25312" s="3"/>
      <c r="BN25312" s="3"/>
      <c r="BP25312" s="3"/>
    </row>
    <row r="25313" spans="1:68" x14ac:dyDescent="0.25">
      <c r="A25313" s="1"/>
      <c r="B25313" s="2"/>
      <c r="BJ25313" s="3"/>
      <c r="BL25313" s="3"/>
      <c r="BN25313" s="3"/>
      <c r="BP25313" s="3"/>
    </row>
    <row r="25314" spans="1:68" x14ac:dyDescent="0.25">
      <c r="A25314" s="1"/>
      <c r="B25314" s="2"/>
      <c r="BJ25314" s="3"/>
      <c r="BL25314" s="3"/>
      <c r="BN25314" s="3"/>
      <c r="BP25314" s="3"/>
    </row>
    <row r="25315" spans="1:68" x14ac:dyDescent="0.25">
      <c r="A25315" s="1"/>
      <c r="B25315" s="2"/>
      <c r="BJ25315" s="3"/>
      <c r="BL25315" s="3"/>
      <c r="BN25315" s="3"/>
      <c r="BP25315" s="3"/>
    </row>
    <row r="25316" spans="1:68" x14ac:dyDescent="0.25">
      <c r="A25316" s="1"/>
      <c r="B25316" s="2"/>
      <c r="BJ25316" s="3"/>
      <c r="BL25316" s="3"/>
      <c r="BN25316" s="3"/>
      <c r="BP25316" s="3"/>
    </row>
    <row r="25317" spans="1:68" x14ac:dyDescent="0.25">
      <c r="A25317" s="1"/>
      <c r="B25317" s="2"/>
      <c r="BJ25317" s="3"/>
      <c r="BL25317" s="3"/>
      <c r="BN25317" s="3"/>
      <c r="BP25317" s="3"/>
    </row>
    <row r="25318" spans="1:68" x14ac:dyDescent="0.25">
      <c r="A25318" s="1"/>
      <c r="B25318" s="2"/>
      <c r="BJ25318" s="3"/>
      <c r="BL25318" s="3"/>
      <c r="BN25318" s="3"/>
      <c r="BP25318" s="3"/>
    </row>
    <row r="25319" spans="1:68" x14ac:dyDescent="0.25">
      <c r="A25319" s="1"/>
      <c r="B25319" s="2"/>
      <c r="BJ25319" s="3"/>
      <c r="BL25319" s="3"/>
      <c r="BN25319" s="3"/>
      <c r="BP25319" s="3"/>
    </row>
    <row r="25320" spans="1:68" x14ac:dyDescent="0.25">
      <c r="A25320" s="1"/>
      <c r="B25320" s="2"/>
      <c r="BJ25320" s="3"/>
      <c r="BL25320" s="3"/>
      <c r="BN25320" s="3"/>
      <c r="BP25320" s="3"/>
    </row>
    <row r="25321" spans="1:68" x14ac:dyDescent="0.25">
      <c r="A25321" s="1"/>
      <c r="B25321" s="2"/>
      <c r="BJ25321" s="3"/>
      <c r="BL25321" s="3"/>
      <c r="BN25321" s="3"/>
      <c r="BP25321" s="3"/>
    </row>
    <row r="25322" spans="1:68" x14ac:dyDescent="0.25">
      <c r="A25322" s="1"/>
      <c r="B25322" s="2"/>
      <c r="BJ25322" s="3"/>
      <c r="BL25322" s="3"/>
      <c r="BN25322" s="3"/>
      <c r="BP25322" s="3"/>
    </row>
    <row r="25323" spans="1:68" x14ac:dyDescent="0.25">
      <c r="A25323" s="1"/>
      <c r="B25323" s="2"/>
      <c r="BJ25323" s="3"/>
      <c r="BL25323" s="3"/>
      <c r="BN25323" s="3"/>
      <c r="BP25323" s="3"/>
    </row>
    <row r="25324" spans="1:68" x14ac:dyDescent="0.25">
      <c r="A25324" s="1"/>
      <c r="B25324" s="2"/>
      <c r="BJ25324" s="3"/>
      <c r="BL25324" s="3"/>
      <c r="BN25324" s="3"/>
      <c r="BP25324" s="3"/>
    </row>
    <row r="25325" spans="1:68" x14ac:dyDescent="0.25">
      <c r="A25325" s="1"/>
      <c r="B25325" s="2"/>
      <c r="BJ25325" s="3"/>
      <c r="BL25325" s="3"/>
      <c r="BN25325" s="3"/>
      <c r="BP25325" s="3"/>
    </row>
    <row r="25326" spans="1:68" x14ac:dyDescent="0.25">
      <c r="A25326" s="1"/>
      <c r="B25326" s="2"/>
      <c r="BJ25326" s="3"/>
      <c r="BL25326" s="3"/>
      <c r="BN25326" s="3"/>
      <c r="BP25326" s="3"/>
    </row>
    <row r="25327" spans="1:68" x14ac:dyDescent="0.25">
      <c r="A25327" s="1"/>
      <c r="B25327" s="2"/>
      <c r="BJ25327" s="3"/>
      <c r="BL25327" s="3"/>
      <c r="BN25327" s="3"/>
      <c r="BP25327" s="3"/>
    </row>
    <row r="25328" spans="1:68" x14ac:dyDescent="0.25">
      <c r="A25328" s="1"/>
      <c r="B25328" s="2"/>
      <c r="BJ25328" s="3"/>
      <c r="BL25328" s="3"/>
      <c r="BN25328" s="3"/>
      <c r="BP25328" s="3"/>
    </row>
    <row r="25329" spans="1:68" x14ac:dyDescent="0.25">
      <c r="A25329" s="1"/>
      <c r="B25329" s="2"/>
      <c r="BJ25329" s="3"/>
      <c r="BL25329" s="3"/>
      <c r="BN25329" s="3"/>
      <c r="BP25329" s="3"/>
    </row>
    <row r="25330" spans="1:68" x14ac:dyDescent="0.25">
      <c r="A25330" s="1"/>
      <c r="B25330" s="2"/>
      <c r="BJ25330" s="3"/>
      <c r="BL25330" s="3"/>
      <c r="BN25330" s="3"/>
      <c r="BP25330" s="3"/>
    </row>
    <row r="25331" spans="1:68" x14ac:dyDescent="0.25">
      <c r="A25331" s="1"/>
      <c r="B25331" s="2"/>
      <c r="BJ25331" s="3"/>
      <c r="BL25331" s="3"/>
      <c r="BN25331" s="3"/>
      <c r="BP25331" s="3"/>
    </row>
    <row r="25332" spans="1:68" x14ac:dyDescent="0.25">
      <c r="A25332" s="1"/>
      <c r="B25332" s="2"/>
      <c r="BJ25332" s="3"/>
      <c r="BL25332" s="3"/>
      <c r="BN25332" s="3"/>
      <c r="BP25332" s="3"/>
    </row>
    <row r="25333" spans="1:68" x14ac:dyDescent="0.25">
      <c r="A25333" s="1"/>
      <c r="B25333" s="2"/>
      <c r="BJ25333" s="3"/>
      <c r="BL25333" s="3"/>
      <c r="BN25333" s="3"/>
      <c r="BP25333" s="3"/>
    </row>
    <row r="25334" spans="1:68" x14ac:dyDescent="0.25">
      <c r="A25334" s="1"/>
      <c r="B25334" s="2"/>
      <c r="BJ25334" s="3"/>
      <c r="BL25334" s="3"/>
      <c r="BN25334" s="3"/>
      <c r="BP25334" s="3"/>
    </row>
    <row r="25335" spans="1:68" x14ac:dyDescent="0.25">
      <c r="A25335" s="1"/>
      <c r="B25335" s="2"/>
      <c r="BJ25335" s="3"/>
      <c r="BL25335" s="3"/>
      <c r="BN25335" s="3"/>
      <c r="BP25335" s="3"/>
    </row>
    <row r="25336" spans="1:68" x14ac:dyDescent="0.25">
      <c r="A25336" s="1"/>
      <c r="B25336" s="2"/>
      <c r="BJ25336" s="3"/>
      <c r="BL25336" s="3"/>
      <c r="BN25336" s="3"/>
      <c r="BP25336" s="3"/>
    </row>
    <row r="25337" spans="1:68" x14ac:dyDescent="0.25">
      <c r="A25337" s="1"/>
      <c r="B25337" s="2"/>
      <c r="BJ25337" s="3"/>
      <c r="BL25337" s="3"/>
      <c r="BN25337" s="3"/>
      <c r="BP25337" s="3"/>
    </row>
    <row r="25338" spans="1:68" x14ac:dyDescent="0.25">
      <c r="A25338" s="1"/>
      <c r="B25338" s="2"/>
      <c r="BJ25338" s="3"/>
      <c r="BL25338" s="3"/>
      <c r="BN25338" s="3"/>
      <c r="BP25338" s="3"/>
    </row>
    <row r="25339" spans="1:68" x14ac:dyDescent="0.25">
      <c r="A25339" s="1"/>
      <c r="B25339" s="2"/>
      <c r="BJ25339" s="3"/>
      <c r="BL25339" s="3"/>
      <c r="BN25339" s="3"/>
      <c r="BP25339" s="3"/>
    </row>
    <row r="25340" spans="1:68" x14ac:dyDescent="0.25">
      <c r="A25340" s="1"/>
      <c r="B25340" s="2"/>
      <c r="BJ25340" s="3"/>
      <c r="BL25340" s="3"/>
      <c r="BN25340" s="3"/>
      <c r="BP25340" s="3"/>
    </row>
    <row r="25341" spans="1:68" x14ac:dyDescent="0.25">
      <c r="A25341" s="1"/>
      <c r="B25341" s="2"/>
      <c r="BJ25341" s="3"/>
      <c r="BL25341" s="3"/>
      <c r="BN25341" s="3"/>
      <c r="BP25341" s="3"/>
    </row>
    <row r="25342" spans="1:68" x14ac:dyDescent="0.25">
      <c r="A25342" s="1"/>
      <c r="B25342" s="2"/>
      <c r="BJ25342" s="3"/>
      <c r="BL25342" s="3"/>
      <c r="BN25342" s="3"/>
      <c r="BP25342" s="3"/>
    </row>
    <row r="25343" spans="1:68" x14ac:dyDescent="0.25">
      <c r="A25343" s="1"/>
      <c r="B25343" s="2"/>
      <c r="BJ25343" s="3"/>
      <c r="BL25343" s="3"/>
      <c r="BN25343" s="3"/>
      <c r="BP25343" s="3"/>
    </row>
    <row r="25344" spans="1:68" x14ac:dyDescent="0.25">
      <c r="A25344" s="1"/>
      <c r="B25344" s="2"/>
      <c r="BJ25344" s="3"/>
      <c r="BL25344" s="3"/>
      <c r="BN25344" s="3"/>
      <c r="BP25344" s="3"/>
    </row>
    <row r="25345" spans="1:68" x14ac:dyDescent="0.25">
      <c r="A25345" s="1"/>
      <c r="B25345" s="2"/>
      <c r="BJ25345" s="3"/>
      <c r="BL25345" s="3"/>
      <c r="BN25345" s="3"/>
      <c r="BP25345" s="3"/>
    </row>
    <row r="25346" spans="1:68" x14ac:dyDescent="0.25">
      <c r="A25346" s="1"/>
      <c r="B25346" s="2"/>
      <c r="BJ25346" s="3"/>
      <c r="BL25346" s="3"/>
      <c r="BN25346" s="3"/>
      <c r="BP25346" s="3"/>
    </row>
    <row r="25347" spans="1:68" x14ac:dyDescent="0.25">
      <c r="A25347" s="1"/>
      <c r="B25347" s="2"/>
      <c r="BJ25347" s="3"/>
      <c r="BL25347" s="3"/>
      <c r="BN25347" s="3"/>
      <c r="BP25347" s="3"/>
    </row>
    <row r="25348" spans="1:68" x14ac:dyDescent="0.25">
      <c r="A25348" s="1"/>
      <c r="B25348" s="2"/>
      <c r="BJ25348" s="3"/>
      <c r="BL25348" s="3"/>
      <c r="BN25348" s="3"/>
      <c r="BP25348" s="3"/>
    </row>
    <row r="25349" spans="1:68" x14ac:dyDescent="0.25">
      <c r="A25349" s="1"/>
      <c r="B25349" s="2"/>
      <c r="BJ25349" s="3"/>
      <c r="BL25349" s="3"/>
      <c r="BN25349" s="3"/>
      <c r="BP25349" s="3"/>
    </row>
    <row r="25350" spans="1:68" x14ac:dyDescent="0.25">
      <c r="A25350" s="1"/>
      <c r="B25350" s="2"/>
      <c r="BJ25350" s="3"/>
      <c r="BL25350" s="3"/>
      <c r="BN25350" s="3"/>
      <c r="BP25350" s="3"/>
    </row>
    <row r="25351" spans="1:68" x14ac:dyDescent="0.25">
      <c r="A25351" s="1"/>
      <c r="B25351" s="2"/>
      <c r="BJ25351" s="3"/>
      <c r="BL25351" s="3"/>
      <c r="BN25351" s="3"/>
      <c r="BP25351" s="3"/>
    </row>
    <row r="25352" spans="1:68" x14ac:dyDescent="0.25">
      <c r="A25352" s="1"/>
      <c r="B25352" s="2"/>
      <c r="BJ25352" s="3"/>
      <c r="BL25352" s="3"/>
      <c r="BN25352" s="3"/>
      <c r="BP25352" s="3"/>
    </row>
    <row r="25353" spans="1:68" x14ac:dyDescent="0.25">
      <c r="A25353" s="1"/>
      <c r="B25353" s="2"/>
      <c r="BJ25353" s="3"/>
      <c r="BL25353" s="3"/>
      <c r="BN25353" s="3"/>
      <c r="BP25353" s="3"/>
    </row>
    <row r="25354" spans="1:68" x14ac:dyDescent="0.25">
      <c r="A25354" s="1"/>
      <c r="B25354" s="2"/>
      <c r="BJ25354" s="3"/>
      <c r="BL25354" s="3"/>
      <c r="BN25354" s="3"/>
      <c r="BP25354" s="3"/>
    </row>
    <row r="25355" spans="1:68" x14ac:dyDescent="0.25">
      <c r="A25355" s="1"/>
      <c r="B25355" s="2"/>
      <c r="BJ25355" s="3"/>
      <c r="BL25355" s="3"/>
      <c r="BN25355" s="3"/>
      <c r="BP25355" s="3"/>
    </row>
    <row r="25356" spans="1:68" x14ac:dyDescent="0.25">
      <c r="A25356" s="1"/>
      <c r="B25356" s="2"/>
      <c r="BJ25356" s="3"/>
      <c r="BL25356" s="3"/>
      <c r="BN25356" s="3"/>
      <c r="BP25356" s="3"/>
    </row>
    <row r="25357" spans="1:68" x14ac:dyDescent="0.25">
      <c r="A25357" s="1"/>
      <c r="B25357" s="2"/>
      <c r="BJ25357" s="3"/>
      <c r="BL25357" s="3"/>
      <c r="BN25357" s="3"/>
      <c r="BP25357" s="3"/>
    </row>
    <row r="25358" spans="1:68" x14ac:dyDescent="0.25">
      <c r="A25358" s="1"/>
      <c r="B25358" s="2"/>
      <c r="BJ25358" s="3"/>
      <c r="BL25358" s="3"/>
      <c r="BN25358" s="3"/>
      <c r="BP25358" s="3"/>
    </row>
    <row r="25359" spans="1:68" x14ac:dyDescent="0.25">
      <c r="A25359" s="1"/>
      <c r="B25359" s="2"/>
      <c r="BJ25359" s="3"/>
      <c r="BL25359" s="3"/>
      <c r="BN25359" s="3"/>
      <c r="BP25359" s="3"/>
    </row>
    <row r="25360" spans="1:68" x14ac:dyDescent="0.25">
      <c r="A25360" s="1"/>
      <c r="B25360" s="2"/>
      <c r="BJ25360" s="3"/>
      <c r="BL25360" s="3"/>
      <c r="BN25360" s="3"/>
      <c r="BP25360" s="3"/>
    </row>
    <row r="25361" spans="1:68" x14ac:dyDescent="0.25">
      <c r="A25361" s="1"/>
      <c r="B25361" s="2"/>
      <c r="BJ25361" s="3"/>
      <c r="BL25361" s="3"/>
      <c r="BN25361" s="3"/>
      <c r="BP25361" s="3"/>
    </row>
    <row r="25362" spans="1:68" x14ac:dyDescent="0.25">
      <c r="A25362" s="1"/>
      <c r="B25362" s="2"/>
      <c r="BJ25362" s="3"/>
      <c r="BL25362" s="3"/>
      <c r="BN25362" s="3"/>
      <c r="BP25362" s="3"/>
    </row>
    <row r="25363" spans="1:68" x14ac:dyDescent="0.25">
      <c r="A25363" s="1"/>
      <c r="B25363" s="2"/>
      <c r="BJ25363" s="3"/>
      <c r="BL25363" s="3"/>
      <c r="BN25363" s="3"/>
      <c r="BP25363" s="3"/>
    </row>
    <row r="25364" spans="1:68" x14ac:dyDescent="0.25">
      <c r="A25364" s="1"/>
      <c r="B25364" s="2"/>
      <c r="BJ25364" s="3"/>
      <c r="BL25364" s="3"/>
      <c r="BN25364" s="3"/>
      <c r="BP25364" s="3"/>
    </row>
    <row r="25365" spans="1:68" x14ac:dyDescent="0.25">
      <c r="A25365" s="1"/>
      <c r="B25365" s="2"/>
      <c r="BJ25365" s="3"/>
      <c r="BL25365" s="3"/>
      <c r="BN25365" s="3"/>
      <c r="BP25365" s="3"/>
    </row>
    <row r="25366" spans="1:68" x14ac:dyDescent="0.25">
      <c r="A25366" s="1"/>
      <c r="B25366" s="2"/>
      <c r="BJ25366" s="3"/>
      <c r="BL25366" s="3"/>
      <c r="BN25366" s="3"/>
      <c r="BP25366" s="3"/>
    </row>
    <row r="25367" spans="1:68" x14ac:dyDescent="0.25">
      <c r="A25367" s="1"/>
      <c r="B25367" s="2"/>
      <c r="BJ25367" s="3"/>
      <c r="BL25367" s="3"/>
      <c r="BN25367" s="3"/>
      <c r="BP25367" s="3"/>
    </row>
    <row r="25368" spans="1:68" x14ac:dyDescent="0.25">
      <c r="A25368" s="1"/>
      <c r="B25368" s="2"/>
      <c r="BJ25368" s="3"/>
      <c r="BL25368" s="3"/>
      <c r="BN25368" s="3"/>
      <c r="BP25368" s="3"/>
    </row>
    <row r="25369" spans="1:68" x14ac:dyDescent="0.25">
      <c r="A25369" s="1"/>
      <c r="B25369" s="2"/>
      <c r="BJ25369" s="3"/>
      <c r="BL25369" s="3"/>
      <c r="BN25369" s="3"/>
      <c r="BP25369" s="3"/>
    </row>
    <row r="25370" spans="1:68" x14ac:dyDescent="0.25">
      <c r="A25370" s="1"/>
      <c r="B25370" s="2"/>
      <c r="BJ25370" s="3"/>
      <c r="BL25370" s="3"/>
      <c r="BN25370" s="3"/>
      <c r="BP25370" s="3"/>
    </row>
    <row r="25371" spans="1:68" x14ac:dyDescent="0.25">
      <c r="A25371" s="1"/>
      <c r="B25371" s="2"/>
      <c r="BJ25371" s="3"/>
      <c r="BL25371" s="3"/>
      <c r="BN25371" s="3"/>
      <c r="BP25371" s="3"/>
    </row>
    <row r="25372" spans="1:68" x14ac:dyDescent="0.25">
      <c r="A25372" s="1"/>
      <c r="B25372" s="2"/>
      <c r="BJ25372" s="3"/>
      <c r="BL25372" s="3"/>
      <c r="BN25372" s="3"/>
      <c r="BP25372" s="3"/>
    </row>
    <row r="25373" spans="1:68" x14ac:dyDescent="0.25">
      <c r="A25373" s="1"/>
      <c r="B25373" s="2"/>
      <c r="BJ25373" s="3"/>
      <c r="BL25373" s="3"/>
      <c r="BN25373" s="3"/>
      <c r="BP25373" s="3"/>
    </row>
    <row r="25374" spans="1:68" x14ac:dyDescent="0.25">
      <c r="A25374" s="1"/>
      <c r="B25374" s="2"/>
      <c r="BJ25374" s="3"/>
      <c r="BL25374" s="3"/>
      <c r="BN25374" s="3"/>
      <c r="BP25374" s="3"/>
    </row>
    <row r="25375" spans="1:68" x14ac:dyDescent="0.25">
      <c r="A25375" s="1"/>
      <c r="B25375" s="2"/>
      <c r="BJ25375" s="3"/>
      <c r="BL25375" s="3"/>
      <c r="BN25375" s="3"/>
      <c r="BP25375" s="3"/>
    </row>
    <row r="25376" spans="1:68" x14ac:dyDescent="0.25">
      <c r="A25376" s="1"/>
      <c r="B25376" s="2"/>
      <c r="BJ25376" s="3"/>
      <c r="BL25376" s="3"/>
      <c r="BN25376" s="3"/>
      <c r="BP25376" s="3"/>
    </row>
    <row r="25377" spans="1:68" x14ac:dyDescent="0.25">
      <c r="A25377" s="1"/>
      <c r="B25377" s="2"/>
      <c r="BJ25377" s="3"/>
      <c r="BL25377" s="3"/>
      <c r="BN25377" s="3"/>
      <c r="BP25377" s="3"/>
    </row>
    <row r="25378" spans="1:68" x14ac:dyDescent="0.25">
      <c r="A25378" s="1"/>
      <c r="B25378" s="2"/>
      <c r="BJ25378" s="3"/>
      <c r="BL25378" s="3"/>
      <c r="BN25378" s="3"/>
      <c r="BP25378" s="3"/>
    </row>
    <row r="25379" spans="1:68" x14ac:dyDescent="0.25">
      <c r="A25379" s="1"/>
      <c r="B25379" s="2"/>
      <c r="BJ25379" s="3"/>
      <c r="BL25379" s="3"/>
      <c r="BN25379" s="3"/>
      <c r="BP25379" s="3"/>
    </row>
    <row r="25380" spans="1:68" x14ac:dyDescent="0.25">
      <c r="A25380" s="1"/>
      <c r="B25380" s="2"/>
      <c r="BJ25380" s="3"/>
      <c r="BL25380" s="3"/>
      <c r="BN25380" s="3"/>
      <c r="BP25380" s="3"/>
    </row>
    <row r="25381" spans="1:68" x14ac:dyDescent="0.25">
      <c r="A25381" s="1"/>
      <c r="B25381" s="2"/>
      <c r="BJ25381" s="3"/>
      <c r="BL25381" s="3"/>
      <c r="BN25381" s="3"/>
      <c r="BP25381" s="3"/>
    </row>
    <row r="25382" spans="1:68" x14ac:dyDescent="0.25">
      <c r="A25382" s="1"/>
      <c r="B25382" s="2"/>
      <c r="BJ25382" s="3"/>
      <c r="BL25382" s="3"/>
      <c r="BN25382" s="3"/>
      <c r="BP25382" s="3"/>
    </row>
    <row r="25383" spans="1:68" x14ac:dyDescent="0.25">
      <c r="A25383" s="1"/>
      <c r="B25383" s="2"/>
      <c r="BJ25383" s="3"/>
      <c r="BL25383" s="3"/>
      <c r="BN25383" s="3"/>
      <c r="BP25383" s="3"/>
    </row>
    <row r="25384" spans="1:68" x14ac:dyDescent="0.25">
      <c r="A25384" s="1"/>
      <c r="B25384" s="2"/>
      <c r="BJ25384" s="3"/>
      <c r="BL25384" s="3"/>
      <c r="BN25384" s="3"/>
      <c r="BP25384" s="3"/>
    </row>
    <row r="25385" spans="1:68" x14ac:dyDescent="0.25">
      <c r="A25385" s="1"/>
      <c r="B25385" s="2"/>
      <c r="BJ25385" s="3"/>
      <c r="BL25385" s="3"/>
      <c r="BN25385" s="3"/>
      <c r="BP25385" s="3"/>
    </row>
    <row r="25386" spans="1:68" x14ac:dyDescent="0.25">
      <c r="A25386" s="1"/>
      <c r="B25386" s="2"/>
      <c r="BJ25386" s="3"/>
      <c r="BL25386" s="3"/>
      <c r="BN25386" s="3"/>
      <c r="BP25386" s="3"/>
    </row>
    <row r="25387" spans="1:68" x14ac:dyDescent="0.25">
      <c r="A25387" s="1"/>
      <c r="B25387" s="2"/>
      <c r="BJ25387" s="3"/>
      <c r="BL25387" s="3"/>
      <c r="BN25387" s="3"/>
      <c r="BP25387" s="3"/>
    </row>
    <row r="25388" spans="1:68" x14ac:dyDescent="0.25">
      <c r="A25388" s="1"/>
      <c r="B25388" s="2"/>
      <c r="BJ25388" s="3"/>
      <c r="BL25388" s="3"/>
      <c r="BN25388" s="3"/>
      <c r="BP25388" s="3"/>
    </row>
    <row r="25389" spans="1:68" x14ac:dyDescent="0.25">
      <c r="A25389" s="1"/>
      <c r="B25389" s="2"/>
      <c r="BJ25389" s="3"/>
      <c r="BL25389" s="3"/>
      <c r="BN25389" s="3"/>
      <c r="BP25389" s="3"/>
    </row>
    <row r="25390" spans="1:68" x14ac:dyDescent="0.25">
      <c r="A25390" s="1"/>
      <c r="B25390" s="2"/>
      <c r="BJ25390" s="3"/>
      <c r="BL25390" s="3"/>
      <c r="BN25390" s="3"/>
      <c r="BP25390" s="3"/>
    </row>
    <row r="25391" spans="1:68" x14ac:dyDescent="0.25">
      <c r="A25391" s="1"/>
      <c r="B25391" s="2"/>
      <c r="BJ25391" s="3"/>
      <c r="BL25391" s="3"/>
      <c r="BN25391" s="3"/>
      <c r="BP25391" s="3"/>
    </row>
    <row r="25392" spans="1:68" x14ac:dyDescent="0.25">
      <c r="A25392" s="1"/>
      <c r="B25392" s="2"/>
      <c r="BJ25392" s="3"/>
      <c r="BL25392" s="3"/>
      <c r="BN25392" s="3"/>
      <c r="BP25392" s="3"/>
    </row>
    <row r="25393" spans="1:68" x14ac:dyDescent="0.25">
      <c r="A25393" s="1"/>
      <c r="B25393" s="2"/>
      <c r="BJ25393" s="3"/>
      <c r="BL25393" s="3"/>
      <c r="BN25393" s="3"/>
      <c r="BP25393" s="3"/>
    </row>
    <row r="25394" spans="1:68" x14ac:dyDescent="0.25">
      <c r="A25394" s="1"/>
      <c r="B25394" s="2"/>
      <c r="BJ25394" s="3"/>
      <c r="BL25394" s="3"/>
      <c r="BN25394" s="3"/>
      <c r="BP25394" s="3"/>
    </row>
    <row r="25395" spans="1:68" x14ac:dyDescent="0.25">
      <c r="A25395" s="1"/>
      <c r="B25395" s="2"/>
      <c r="BJ25395" s="3"/>
      <c r="BL25395" s="3"/>
      <c r="BN25395" s="3"/>
      <c r="BP25395" s="3"/>
    </row>
    <row r="25396" spans="1:68" x14ac:dyDescent="0.25">
      <c r="A25396" s="1"/>
      <c r="B25396" s="2"/>
      <c r="BJ25396" s="3"/>
      <c r="BL25396" s="3"/>
      <c r="BN25396" s="3"/>
      <c r="BP25396" s="3"/>
    </row>
    <row r="25397" spans="1:68" x14ac:dyDescent="0.25">
      <c r="A25397" s="1"/>
      <c r="B25397" s="2"/>
      <c r="BJ25397" s="3"/>
      <c r="BL25397" s="3"/>
      <c r="BN25397" s="3"/>
      <c r="BP25397" s="3"/>
    </row>
    <row r="25398" spans="1:68" x14ac:dyDescent="0.25">
      <c r="A25398" s="1"/>
      <c r="B25398" s="2"/>
      <c r="BJ25398" s="3"/>
      <c r="BL25398" s="3"/>
      <c r="BN25398" s="3"/>
      <c r="BP25398" s="3"/>
    </row>
    <row r="25399" spans="1:68" x14ac:dyDescent="0.25">
      <c r="A25399" s="1"/>
      <c r="B25399" s="2"/>
      <c r="BJ25399" s="3"/>
      <c r="BL25399" s="3"/>
      <c r="BN25399" s="3"/>
      <c r="BP25399" s="3"/>
    </row>
    <row r="25400" spans="1:68" x14ac:dyDescent="0.25">
      <c r="A25400" s="1"/>
      <c r="B25400" s="2"/>
      <c r="BJ25400" s="3"/>
      <c r="BL25400" s="3"/>
      <c r="BN25400" s="3"/>
      <c r="BP25400" s="3"/>
    </row>
    <row r="25401" spans="1:68" x14ac:dyDescent="0.25">
      <c r="A25401" s="1"/>
      <c r="B25401" s="2"/>
      <c r="BJ25401" s="3"/>
      <c r="BL25401" s="3"/>
      <c r="BN25401" s="3"/>
      <c r="BP25401" s="3"/>
    </row>
    <row r="25402" spans="1:68" x14ac:dyDescent="0.25">
      <c r="A25402" s="1"/>
      <c r="B25402" s="2"/>
      <c r="BJ25402" s="3"/>
      <c r="BL25402" s="3"/>
      <c r="BN25402" s="3"/>
      <c r="BP25402" s="3"/>
    </row>
    <row r="25403" spans="1:68" x14ac:dyDescent="0.25">
      <c r="A25403" s="1"/>
      <c r="B25403" s="2"/>
      <c r="BJ25403" s="3"/>
      <c r="BL25403" s="3"/>
      <c r="BN25403" s="3"/>
      <c r="BP25403" s="3"/>
    </row>
    <row r="25404" spans="1:68" x14ac:dyDescent="0.25">
      <c r="A25404" s="1"/>
      <c r="B25404" s="2"/>
      <c r="BJ25404" s="3"/>
      <c r="BL25404" s="3"/>
      <c r="BN25404" s="3"/>
      <c r="BP25404" s="3"/>
    </row>
    <row r="25405" spans="1:68" x14ac:dyDescent="0.25">
      <c r="A25405" s="1"/>
      <c r="B25405" s="2"/>
      <c r="BJ25405" s="3"/>
      <c r="BL25405" s="3"/>
      <c r="BN25405" s="3"/>
      <c r="BP25405" s="3"/>
    </row>
    <row r="25406" spans="1:68" x14ac:dyDescent="0.25">
      <c r="A25406" s="1"/>
      <c r="B25406" s="2"/>
      <c r="BJ25406" s="3"/>
      <c r="BL25406" s="3"/>
      <c r="BN25406" s="3"/>
      <c r="BP25406" s="3"/>
    </row>
    <row r="25407" spans="1:68" x14ac:dyDescent="0.25">
      <c r="A25407" s="1"/>
      <c r="B25407" s="2"/>
      <c r="BJ25407" s="3"/>
      <c r="BL25407" s="3"/>
      <c r="BN25407" s="3"/>
      <c r="BP25407" s="3"/>
    </row>
    <row r="25408" spans="1:68" x14ac:dyDescent="0.25">
      <c r="A25408" s="1"/>
      <c r="B25408" s="2"/>
      <c r="BJ25408" s="3"/>
      <c r="BL25408" s="3"/>
      <c r="BN25408" s="3"/>
      <c r="BP25408" s="3"/>
    </row>
    <row r="25409" spans="1:68" x14ac:dyDescent="0.25">
      <c r="A25409" s="1"/>
      <c r="B25409" s="2"/>
      <c r="BJ25409" s="3"/>
      <c r="BL25409" s="3"/>
      <c r="BN25409" s="3"/>
      <c r="BP25409" s="3"/>
    </row>
    <row r="25410" spans="1:68" x14ac:dyDescent="0.25">
      <c r="A25410" s="1"/>
      <c r="B25410" s="2"/>
      <c r="BJ25410" s="3"/>
      <c r="BL25410" s="3"/>
      <c r="BN25410" s="3"/>
      <c r="BP25410" s="3"/>
    </row>
    <row r="25411" spans="1:68" x14ac:dyDescent="0.25">
      <c r="A25411" s="1"/>
      <c r="B25411" s="2"/>
      <c r="BJ25411" s="3"/>
      <c r="BL25411" s="3"/>
      <c r="BN25411" s="3"/>
      <c r="BP25411" s="3"/>
    </row>
    <row r="25412" spans="1:68" x14ac:dyDescent="0.25">
      <c r="A25412" s="1"/>
      <c r="B25412" s="2"/>
      <c r="BJ25412" s="3"/>
      <c r="BL25412" s="3"/>
      <c r="BN25412" s="3"/>
      <c r="BP25412" s="3"/>
    </row>
    <row r="25413" spans="1:68" x14ac:dyDescent="0.25">
      <c r="A25413" s="1"/>
      <c r="B25413" s="2"/>
      <c r="BJ25413" s="3"/>
      <c r="BL25413" s="3"/>
      <c r="BN25413" s="3"/>
      <c r="BP25413" s="3"/>
    </row>
    <row r="25414" spans="1:68" x14ac:dyDescent="0.25">
      <c r="A25414" s="1"/>
      <c r="B25414" s="2"/>
      <c r="BJ25414" s="3"/>
      <c r="BL25414" s="3"/>
      <c r="BN25414" s="3"/>
      <c r="BP25414" s="3"/>
    </row>
    <row r="25415" spans="1:68" x14ac:dyDescent="0.25">
      <c r="A25415" s="1"/>
      <c r="B25415" s="2"/>
      <c r="BJ25415" s="3"/>
      <c r="BL25415" s="3"/>
      <c r="BN25415" s="3"/>
      <c r="BP25415" s="3"/>
    </row>
    <row r="25416" spans="1:68" x14ac:dyDescent="0.25">
      <c r="A25416" s="1"/>
      <c r="B25416" s="2"/>
      <c r="BJ25416" s="3"/>
      <c r="BL25416" s="3"/>
      <c r="BN25416" s="3"/>
      <c r="BP25416" s="3"/>
    </row>
    <row r="25417" spans="1:68" x14ac:dyDescent="0.25">
      <c r="A25417" s="1"/>
      <c r="B25417" s="2"/>
      <c r="BJ25417" s="3"/>
      <c r="BL25417" s="3"/>
      <c r="BN25417" s="3"/>
      <c r="BP25417" s="3"/>
    </row>
    <row r="25418" spans="1:68" x14ac:dyDescent="0.25">
      <c r="A25418" s="1"/>
      <c r="B25418" s="2"/>
      <c r="BJ25418" s="3"/>
      <c r="BL25418" s="3"/>
      <c r="BN25418" s="3"/>
      <c r="BP25418" s="3"/>
    </row>
    <row r="25419" spans="1:68" x14ac:dyDescent="0.25">
      <c r="A25419" s="1"/>
      <c r="B25419" s="2"/>
      <c r="BJ25419" s="3"/>
      <c r="BL25419" s="3"/>
      <c r="BN25419" s="3"/>
      <c r="BP25419" s="3"/>
    </row>
    <row r="25420" spans="1:68" x14ac:dyDescent="0.25">
      <c r="A25420" s="1"/>
      <c r="B25420" s="2"/>
      <c r="BJ25420" s="3"/>
      <c r="BL25420" s="3"/>
      <c r="BN25420" s="3"/>
      <c r="BP25420" s="3"/>
    </row>
    <row r="25421" spans="1:68" x14ac:dyDescent="0.25">
      <c r="A25421" s="1"/>
      <c r="B25421" s="2"/>
      <c r="BJ25421" s="3"/>
      <c r="BL25421" s="3"/>
      <c r="BN25421" s="3"/>
      <c r="BP25421" s="3"/>
    </row>
    <row r="25422" spans="1:68" x14ac:dyDescent="0.25">
      <c r="A25422" s="1"/>
      <c r="B25422" s="2"/>
      <c r="BJ25422" s="3"/>
      <c r="BL25422" s="3"/>
      <c r="BN25422" s="3"/>
      <c r="BP25422" s="3"/>
    </row>
    <row r="25423" spans="1:68" x14ac:dyDescent="0.25">
      <c r="A25423" s="1"/>
      <c r="B25423" s="2"/>
      <c r="BJ25423" s="3"/>
      <c r="BL25423" s="3"/>
      <c r="BN25423" s="3"/>
      <c r="BP25423" s="3"/>
    </row>
    <row r="25424" spans="1:68" x14ac:dyDescent="0.25">
      <c r="A25424" s="1"/>
      <c r="B25424" s="2"/>
      <c r="BJ25424" s="3"/>
      <c r="BL25424" s="3"/>
      <c r="BN25424" s="3"/>
      <c r="BP25424" s="3"/>
    </row>
    <row r="25425" spans="1:68" x14ac:dyDescent="0.25">
      <c r="A25425" s="1"/>
      <c r="B25425" s="2"/>
      <c r="BJ25425" s="3"/>
      <c r="BL25425" s="3"/>
      <c r="BN25425" s="3"/>
      <c r="BP25425" s="3"/>
    </row>
    <row r="25426" spans="1:68" x14ac:dyDescent="0.25">
      <c r="A25426" s="1"/>
      <c r="B25426" s="2"/>
      <c r="BJ25426" s="3"/>
      <c r="BL25426" s="3"/>
      <c r="BN25426" s="3"/>
      <c r="BP25426" s="3"/>
    </row>
    <row r="25427" spans="1:68" x14ac:dyDescent="0.25">
      <c r="A25427" s="1"/>
      <c r="B25427" s="2"/>
      <c r="BJ25427" s="3"/>
      <c r="BL25427" s="3"/>
      <c r="BN25427" s="3"/>
      <c r="BP25427" s="3"/>
    </row>
    <row r="25428" spans="1:68" x14ac:dyDescent="0.25">
      <c r="A25428" s="1"/>
      <c r="B25428" s="2"/>
      <c r="BJ25428" s="3"/>
      <c r="BL25428" s="3"/>
      <c r="BN25428" s="3"/>
      <c r="BP25428" s="3"/>
    </row>
    <row r="25429" spans="1:68" x14ac:dyDescent="0.25">
      <c r="A25429" s="1"/>
      <c r="B25429" s="2"/>
      <c r="BJ25429" s="3"/>
      <c r="BL25429" s="3"/>
      <c r="BN25429" s="3"/>
      <c r="BP25429" s="3"/>
    </row>
    <row r="25430" spans="1:68" x14ac:dyDescent="0.25">
      <c r="A25430" s="1"/>
      <c r="B25430" s="2"/>
      <c r="BJ25430" s="3"/>
      <c r="BL25430" s="3"/>
      <c r="BN25430" s="3"/>
      <c r="BP25430" s="3"/>
    </row>
    <row r="25431" spans="1:68" x14ac:dyDescent="0.25">
      <c r="A25431" s="1"/>
      <c r="B25431" s="2"/>
      <c r="BJ25431" s="3"/>
      <c r="BL25431" s="3"/>
      <c r="BN25431" s="3"/>
      <c r="BP25431" s="3"/>
    </row>
    <row r="25432" spans="1:68" x14ac:dyDescent="0.25">
      <c r="A25432" s="1"/>
      <c r="B25432" s="2"/>
      <c r="BJ25432" s="3"/>
      <c r="BL25432" s="3"/>
      <c r="BN25432" s="3"/>
      <c r="BP25432" s="3"/>
    </row>
    <row r="25433" spans="1:68" x14ac:dyDescent="0.25">
      <c r="A25433" s="1"/>
      <c r="B25433" s="2"/>
      <c r="BJ25433" s="3"/>
      <c r="BL25433" s="3"/>
      <c r="BN25433" s="3"/>
      <c r="BP25433" s="3"/>
    </row>
    <row r="25434" spans="1:68" x14ac:dyDescent="0.25">
      <c r="A25434" s="1"/>
      <c r="B25434" s="2"/>
      <c r="BJ25434" s="3"/>
      <c r="BL25434" s="3"/>
      <c r="BN25434" s="3"/>
      <c r="BP25434" s="3"/>
    </row>
    <row r="25435" spans="1:68" x14ac:dyDescent="0.25">
      <c r="A25435" s="1"/>
      <c r="B25435" s="2"/>
      <c r="BJ25435" s="3"/>
      <c r="BL25435" s="3"/>
      <c r="BN25435" s="3"/>
      <c r="BP25435" s="3"/>
    </row>
    <row r="25436" spans="1:68" x14ac:dyDescent="0.25">
      <c r="A25436" s="1"/>
      <c r="B25436" s="2"/>
      <c r="BJ25436" s="3"/>
      <c r="BL25436" s="3"/>
      <c r="BN25436" s="3"/>
      <c r="BP25436" s="3"/>
    </row>
    <row r="25437" spans="1:68" x14ac:dyDescent="0.25">
      <c r="A25437" s="1"/>
      <c r="B25437" s="2"/>
      <c r="BJ25437" s="3"/>
      <c r="BL25437" s="3"/>
      <c r="BN25437" s="3"/>
      <c r="BP25437" s="3"/>
    </row>
    <row r="25438" spans="1:68" x14ac:dyDescent="0.25">
      <c r="A25438" s="1"/>
      <c r="B25438" s="2"/>
      <c r="BJ25438" s="3"/>
      <c r="BL25438" s="3"/>
      <c r="BN25438" s="3"/>
      <c r="BP25438" s="3"/>
    </row>
    <row r="25439" spans="1:68" x14ac:dyDescent="0.25">
      <c r="A25439" s="1"/>
      <c r="B25439" s="2"/>
      <c r="BJ25439" s="3"/>
      <c r="BL25439" s="3"/>
      <c r="BN25439" s="3"/>
      <c r="BP25439" s="3"/>
    </row>
    <row r="25440" spans="1:68" x14ac:dyDescent="0.25">
      <c r="A25440" s="1"/>
      <c r="B25440" s="2"/>
      <c r="BJ25440" s="3"/>
      <c r="BL25440" s="3"/>
      <c r="BN25440" s="3"/>
      <c r="BP25440" s="3"/>
    </row>
    <row r="25441" spans="1:68" x14ac:dyDescent="0.25">
      <c r="A25441" s="1"/>
      <c r="B25441" s="2"/>
      <c r="BJ25441" s="3"/>
      <c r="BL25441" s="3"/>
      <c r="BN25441" s="3"/>
      <c r="BP25441" s="3"/>
    </row>
    <row r="25442" spans="1:68" x14ac:dyDescent="0.25">
      <c r="A25442" s="1"/>
      <c r="B25442" s="2"/>
      <c r="BJ25442" s="3"/>
      <c r="BL25442" s="3"/>
      <c r="BN25442" s="3"/>
      <c r="BP25442" s="3"/>
    </row>
    <row r="25443" spans="1:68" x14ac:dyDescent="0.25">
      <c r="A25443" s="1"/>
      <c r="B25443" s="2"/>
      <c r="BJ25443" s="3"/>
      <c r="BL25443" s="3"/>
      <c r="BN25443" s="3"/>
      <c r="BP25443" s="3"/>
    </row>
    <row r="25444" spans="1:68" x14ac:dyDescent="0.25">
      <c r="A25444" s="1"/>
      <c r="B25444" s="2"/>
      <c r="BJ25444" s="3"/>
      <c r="BL25444" s="3"/>
      <c r="BN25444" s="3"/>
      <c r="BP25444" s="3"/>
    </row>
    <row r="25445" spans="1:68" x14ac:dyDescent="0.25">
      <c r="A25445" s="1"/>
      <c r="B25445" s="2"/>
      <c r="BJ25445" s="3"/>
      <c r="BL25445" s="3"/>
      <c r="BN25445" s="3"/>
      <c r="BP25445" s="3"/>
    </row>
    <row r="25446" spans="1:68" x14ac:dyDescent="0.25">
      <c r="A25446" s="1"/>
      <c r="B25446" s="2"/>
      <c r="BJ25446" s="3"/>
      <c r="BL25446" s="3"/>
      <c r="BN25446" s="3"/>
      <c r="BP25446" s="3"/>
    </row>
    <row r="25447" spans="1:68" x14ac:dyDescent="0.25">
      <c r="A25447" s="1"/>
      <c r="B25447" s="2"/>
      <c r="BJ25447" s="3"/>
      <c r="BL25447" s="3"/>
      <c r="BN25447" s="3"/>
      <c r="BP25447" s="3"/>
    </row>
    <row r="25448" spans="1:68" x14ac:dyDescent="0.25">
      <c r="A25448" s="1"/>
      <c r="B25448" s="2"/>
      <c r="BJ25448" s="3"/>
      <c r="BL25448" s="3"/>
      <c r="BN25448" s="3"/>
      <c r="BP25448" s="3"/>
    </row>
    <row r="25449" spans="1:68" x14ac:dyDescent="0.25">
      <c r="A25449" s="1"/>
      <c r="B25449" s="2"/>
      <c r="BJ25449" s="3"/>
      <c r="BL25449" s="3"/>
      <c r="BN25449" s="3"/>
      <c r="BP25449" s="3"/>
    </row>
    <row r="25450" spans="1:68" x14ac:dyDescent="0.25">
      <c r="A25450" s="1"/>
      <c r="B25450" s="2"/>
      <c r="BJ25450" s="3"/>
      <c r="BL25450" s="3"/>
      <c r="BN25450" s="3"/>
      <c r="BP25450" s="3"/>
    </row>
    <row r="25451" spans="1:68" x14ac:dyDescent="0.25">
      <c r="A25451" s="1"/>
      <c r="B25451" s="2"/>
      <c r="BJ25451" s="3"/>
      <c r="BL25451" s="3"/>
      <c r="BN25451" s="3"/>
      <c r="BP25451" s="3"/>
    </row>
    <row r="25452" spans="1:68" x14ac:dyDescent="0.25">
      <c r="A25452" s="1"/>
      <c r="B25452" s="2"/>
      <c r="BJ25452" s="3"/>
      <c r="BL25452" s="3"/>
      <c r="BN25452" s="3"/>
      <c r="BP25452" s="3"/>
    </row>
    <row r="25453" spans="1:68" x14ac:dyDescent="0.25">
      <c r="A25453" s="1"/>
      <c r="B25453" s="2"/>
      <c r="BJ25453" s="3"/>
      <c r="BL25453" s="3"/>
      <c r="BN25453" s="3"/>
      <c r="BP25453" s="3"/>
    </row>
    <row r="25454" spans="1:68" x14ac:dyDescent="0.25">
      <c r="A25454" s="1"/>
      <c r="B25454" s="2"/>
      <c r="BJ25454" s="3"/>
      <c r="BL25454" s="3"/>
      <c r="BN25454" s="3"/>
      <c r="BP25454" s="3"/>
    </row>
    <row r="25455" spans="1:68" x14ac:dyDescent="0.25">
      <c r="A25455" s="1"/>
      <c r="B25455" s="2"/>
      <c r="BJ25455" s="3"/>
      <c r="BL25455" s="3"/>
      <c r="BN25455" s="3"/>
      <c r="BP25455" s="3"/>
    </row>
    <row r="25456" spans="1:68" x14ac:dyDescent="0.25">
      <c r="A25456" s="1"/>
      <c r="B25456" s="2"/>
      <c r="BJ25456" s="3"/>
      <c r="BL25456" s="3"/>
      <c r="BN25456" s="3"/>
      <c r="BP25456" s="3"/>
    </row>
    <row r="25457" spans="1:68" x14ac:dyDescent="0.25">
      <c r="A25457" s="1"/>
      <c r="B25457" s="2"/>
      <c r="BJ25457" s="3"/>
      <c r="BL25457" s="3"/>
      <c r="BN25457" s="3"/>
      <c r="BP25457" s="3"/>
    </row>
    <row r="25458" spans="1:68" x14ac:dyDescent="0.25">
      <c r="A25458" s="1"/>
      <c r="B25458" s="2"/>
      <c r="BJ25458" s="3"/>
      <c r="BL25458" s="3"/>
      <c r="BN25458" s="3"/>
      <c r="BP25458" s="3"/>
    </row>
    <row r="25459" spans="1:68" x14ac:dyDescent="0.25">
      <c r="A25459" s="1"/>
      <c r="B25459" s="2"/>
      <c r="BJ25459" s="3"/>
      <c r="BL25459" s="3"/>
      <c r="BN25459" s="3"/>
      <c r="BP25459" s="3"/>
    </row>
    <row r="25460" spans="1:68" x14ac:dyDescent="0.25">
      <c r="A25460" s="1"/>
      <c r="B25460" s="2"/>
      <c r="BJ25460" s="3"/>
      <c r="BL25460" s="3"/>
      <c r="BN25460" s="3"/>
      <c r="BP25460" s="3"/>
    </row>
    <row r="25461" spans="1:68" x14ac:dyDescent="0.25">
      <c r="A25461" s="1"/>
      <c r="B25461" s="2"/>
      <c r="BJ25461" s="3"/>
      <c r="BL25461" s="3"/>
      <c r="BN25461" s="3"/>
      <c r="BP25461" s="3"/>
    </row>
    <row r="25462" spans="1:68" x14ac:dyDescent="0.25">
      <c r="A25462" s="1"/>
      <c r="B25462" s="2"/>
      <c r="BJ25462" s="3"/>
      <c r="BL25462" s="3"/>
      <c r="BN25462" s="3"/>
      <c r="BP25462" s="3"/>
    </row>
    <row r="25463" spans="1:68" x14ac:dyDescent="0.25">
      <c r="A25463" s="1"/>
      <c r="B25463" s="2"/>
      <c r="BJ25463" s="3"/>
      <c r="BL25463" s="3"/>
      <c r="BN25463" s="3"/>
      <c r="BP25463" s="3"/>
    </row>
    <row r="25464" spans="1:68" x14ac:dyDescent="0.25">
      <c r="A25464" s="1"/>
      <c r="B25464" s="2"/>
      <c r="BJ25464" s="3"/>
      <c r="BL25464" s="3"/>
      <c r="BN25464" s="3"/>
      <c r="BP25464" s="3"/>
    </row>
    <row r="25465" spans="1:68" x14ac:dyDescent="0.25">
      <c r="A25465" s="1"/>
      <c r="B25465" s="2"/>
      <c r="BJ25465" s="3"/>
      <c r="BL25465" s="3"/>
      <c r="BN25465" s="3"/>
      <c r="BP25465" s="3"/>
    </row>
    <row r="25466" spans="1:68" x14ac:dyDescent="0.25">
      <c r="A25466" s="1"/>
      <c r="B25466" s="2"/>
      <c r="BJ25466" s="3"/>
      <c r="BL25466" s="3"/>
      <c r="BN25466" s="3"/>
      <c r="BP25466" s="3"/>
    </row>
    <row r="25467" spans="1:68" x14ac:dyDescent="0.25">
      <c r="A25467" s="1"/>
      <c r="B25467" s="2"/>
      <c r="BJ25467" s="3"/>
      <c r="BL25467" s="3"/>
      <c r="BN25467" s="3"/>
      <c r="BP25467" s="3"/>
    </row>
    <row r="25468" spans="1:68" x14ac:dyDescent="0.25">
      <c r="A25468" s="1"/>
      <c r="B25468" s="2"/>
      <c r="BJ25468" s="3"/>
      <c r="BL25468" s="3"/>
      <c r="BN25468" s="3"/>
      <c r="BP25468" s="3"/>
    </row>
    <row r="25469" spans="1:68" x14ac:dyDescent="0.25">
      <c r="A25469" s="1"/>
      <c r="B25469" s="2"/>
      <c r="BJ25469" s="3"/>
      <c r="BL25469" s="3"/>
      <c r="BN25469" s="3"/>
      <c r="BP25469" s="3"/>
    </row>
    <row r="25470" spans="1:68" x14ac:dyDescent="0.25">
      <c r="A25470" s="1"/>
      <c r="B25470" s="2"/>
      <c r="BJ25470" s="3"/>
      <c r="BL25470" s="3"/>
      <c r="BN25470" s="3"/>
      <c r="BP25470" s="3"/>
    </row>
    <row r="25471" spans="1:68" x14ac:dyDescent="0.25">
      <c r="A25471" s="1"/>
      <c r="B25471" s="2"/>
      <c r="BJ25471" s="3"/>
      <c r="BL25471" s="3"/>
      <c r="BN25471" s="3"/>
      <c r="BP25471" s="3"/>
    </row>
    <row r="25472" spans="1:68" x14ac:dyDescent="0.25">
      <c r="A25472" s="1"/>
      <c r="B25472" s="2"/>
      <c r="BJ25472" s="3"/>
      <c r="BL25472" s="3"/>
      <c r="BN25472" s="3"/>
      <c r="BP25472" s="3"/>
    </row>
    <row r="25473" spans="1:68" x14ac:dyDescent="0.25">
      <c r="A25473" s="1"/>
      <c r="B25473" s="2"/>
      <c r="BJ25473" s="3"/>
      <c r="BL25473" s="3"/>
      <c r="BN25473" s="3"/>
      <c r="BP25473" s="3"/>
    </row>
    <row r="25474" spans="1:68" x14ac:dyDescent="0.25">
      <c r="A25474" s="1"/>
      <c r="B25474" s="2"/>
      <c r="BJ25474" s="3"/>
      <c r="BL25474" s="3"/>
      <c r="BN25474" s="3"/>
      <c r="BP25474" s="3"/>
    </row>
    <row r="25475" spans="1:68" x14ac:dyDescent="0.25">
      <c r="A25475" s="1"/>
      <c r="B25475" s="2"/>
      <c r="BJ25475" s="3"/>
      <c r="BL25475" s="3"/>
      <c r="BN25475" s="3"/>
      <c r="BP25475" s="3"/>
    </row>
    <row r="25476" spans="1:68" x14ac:dyDescent="0.25">
      <c r="A25476" s="1"/>
      <c r="B25476" s="2"/>
      <c r="BJ25476" s="3"/>
      <c r="BL25476" s="3"/>
      <c r="BN25476" s="3"/>
      <c r="BP25476" s="3"/>
    </row>
    <row r="25477" spans="1:68" x14ac:dyDescent="0.25">
      <c r="A25477" s="1"/>
      <c r="B25477" s="2"/>
      <c r="BJ25477" s="3"/>
      <c r="BL25477" s="3"/>
      <c r="BN25477" s="3"/>
      <c r="BP25477" s="3"/>
    </row>
    <row r="25478" spans="1:68" x14ac:dyDescent="0.25">
      <c r="A25478" s="1"/>
      <c r="B25478" s="2"/>
      <c r="BJ25478" s="3"/>
      <c r="BL25478" s="3"/>
      <c r="BN25478" s="3"/>
      <c r="BP25478" s="3"/>
    </row>
    <row r="25479" spans="1:68" x14ac:dyDescent="0.25">
      <c r="A25479" s="1"/>
      <c r="B25479" s="2"/>
      <c r="BJ25479" s="3"/>
      <c r="BL25479" s="3"/>
      <c r="BN25479" s="3"/>
      <c r="BP25479" s="3"/>
    </row>
    <row r="25480" spans="1:68" x14ac:dyDescent="0.25">
      <c r="A25480" s="1"/>
      <c r="B25480" s="2"/>
      <c r="BJ25480" s="3"/>
      <c r="BL25480" s="3"/>
      <c r="BN25480" s="3"/>
      <c r="BP25480" s="3"/>
    </row>
    <row r="25481" spans="1:68" x14ac:dyDescent="0.25">
      <c r="A25481" s="1"/>
      <c r="B25481" s="2"/>
      <c r="BJ25481" s="3"/>
      <c r="BL25481" s="3"/>
      <c r="BN25481" s="3"/>
      <c r="BP25481" s="3"/>
    </row>
    <row r="25482" spans="1:68" x14ac:dyDescent="0.25">
      <c r="A25482" s="1"/>
      <c r="B25482" s="2"/>
      <c r="BJ25482" s="3"/>
      <c r="BL25482" s="3"/>
      <c r="BN25482" s="3"/>
      <c r="BP25482" s="3"/>
    </row>
    <row r="25483" spans="1:68" x14ac:dyDescent="0.25">
      <c r="A25483" s="1"/>
      <c r="B25483" s="2"/>
      <c r="BJ25483" s="3"/>
      <c r="BL25483" s="3"/>
      <c r="BN25483" s="3"/>
      <c r="BP25483" s="3"/>
    </row>
    <row r="25484" spans="1:68" x14ac:dyDescent="0.25">
      <c r="A25484" s="1"/>
      <c r="B25484" s="2"/>
      <c r="BJ25484" s="3"/>
      <c r="BL25484" s="3"/>
      <c r="BN25484" s="3"/>
      <c r="BP25484" s="3"/>
    </row>
    <row r="25485" spans="1:68" x14ac:dyDescent="0.25">
      <c r="A25485" s="1"/>
      <c r="B25485" s="2"/>
      <c r="BJ25485" s="3"/>
      <c r="BL25485" s="3"/>
      <c r="BN25485" s="3"/>
      <c r="BP25485" s="3"/>
    </row>
    <row r="25486" spans="1:68" x14ac:dyDescent="0.25">
      <c r="A25486" s="1"/>
      <c r="B25486" s="2"/>
      <c r="BJ25486" s="3"/>
      <c r="BL25486" s="3"/>
      <c r="BN25486" s="3"/>
      <c r="BP25486" s="3"/>
    </row>
    <row r="25487" spans="1:68" x14ac:dyDescent="0.25">
      <c r="A25487" s="1"/>
      <c r="B25487" s="2"/>
      <c r="BJ25487" s="3"/>
      <c r="BL25487" s="3"/>
      <c r="BN25487" s="3"/>
      <c r="BP25487" s="3"/>
    </row>
    <row r="25488" spans="1:68" x14ac:dyDescent="0.25">
      <c r="A25488" s="1"/>
      <c r="B25488" s="2"/>
      <c r="BJ25488" s="3"/>
      <c r="BL25488" s="3"/>
      <c r="BN25488" s="3"/>
      <c r="BP25488" s="3"/>
    </row>
    <row r="25489" spans="1:68" x14ac:dyDescent="0.25">
      <c r="A25489" s="1"/>
      <c r="B25489" s="2"/>
      <c r="BJ25489" s="3"/>
      <c r="BL25489" s="3"/>
      <c r="BN25489" s="3"/>
      <c r="BP25489" s="3"/>
    </row>
    <row r="25490" spans="1:68" x14ac:dyDescent="0.25">
      <c r="A25490" s="1"/>
      <c r="B25490" s="2"/>
      <c r="BJ25490" s="3"/>
      <c r="BL25490" s="3"/>
      <c r="BN25490" s="3"/>
      <c r="BP25490" s="3"/>
    </row>
    <row r="25491" spans="1:68" x14ac:dyDescent="0.25">
      <c r="A25491" s="1"/>
      <c r="B25491" s="2"/>
      <c r="BJ25491" s="3"/>
      <c r="BL25491" s="3"/>
      <c r="BN25491" s="3"/>
      <c r="BP25491" s="3"/>
    </row>
    <row r="25492" spans="1:68" x14ac:dyDescent="0.25">
      <c r="A25492" s="1"/>
      <c r="B25492" s="2"/>
      <c r="BJ25492" s="3"/>
      <c r="BL25492" s="3"/>
      <c r="BN25492" s="3"/>
      <c r="BP25492" s="3"/>
    </row>
    <row r="25493" spans="1:68" x14ac:dyDescent="0.25">
      <c r="A25493" s="1"/>
      <c r="B25493" s="2"/>
      <c r="BJ25493" s="3"/>
      <c r="BL25493" s="3"/>
      <c r="BN25493" s="3"/>
      <c r="BP25493" s="3"/>
    </row>
    <row r="25494" spans="1:68" x14ac:dyDescent="0.25">
      <c r="A25494" s="1"/>
      <c r="B25494" s="2"/>
      <c r="BJ25494" s="3"/>
      <c r="BL25494" s="3"/>
      <c r="BN25494" s="3"/>
      <c r="BP25494" s="3"/>
    </row>
    <row r="25495" spans="1:68" x14ac:dyDescent="0.25">
      <c r="A25495" s="1"/>
      <c r="B25495" s="2"/>
      <c r="BJ25495" s="3"/>
      <c r="BL25495" s="3"/>
      <c r="BN25495" s="3"/>
      <c r="BP25495" s="3"/>
    </row>
    <row r="25496" spans="1:68" x14ac:dyDescent="0.25">
      <c r="A25496" s="1"/>
      <c r="B25496" s="2"/>
      <c r="BJ25496" s="3"/>
      <c r="BL25496" s="3"/>
      <c r="BN25496" s="3"/>
      <c r="BP25496" s="3"/>
    </row>
    <row r="25497" spans="1:68" x14ac:dyDescent="0.25">
      <c r="A25497" s="1"/>
      <c r="B25497" s="2"/>
      <c r="BJ25497" s="3"/>
      <c r="BL25497" s="3"/>
      <c r="BN25497" s="3"/>
      <c r="BP25497" s="3"/>
    </row>
    <row r="25498" spans="1:68" x14ac:dyDescent="0.25">
      <c r="A25498" s="1"/>
      <c r="B25498" s="2"/>
      <c r="BJ25498" s="3"/>
      <c r="BL25498" s="3"/>
      <c r="BN25498" s="3"/>
      <c r="BP25498" s="3"/>
    </row>
    <row r="25499" spans="1:68" x14ac:dyDescent="0.25">
      <c r="A25499" s="1"/>
      <c r="B25499" s="2"/>
      <c r="BJ25499" s="3"/>
      <c r="BL25499" s="3"/>
      <c r="BN25499" s="3"/>
      <c r="BP25499" s="3"/>
    </row>
    <row r="25500" spans="1:68" x14ac:dyDescent="0.25">
      <c r="A25500" s="1"/>
      <c r="B25500" s="2"/>
      <c r="BJ25500" s="3"/>
      <c r="BL25500" s="3"/>
      <c r="BN25500" s="3"/>
      <c r="BP25500" s="3"/>
    </row>
    <row r="25501" spans="1:68" x14ac:dyDescent="0.25">
      <c r="A25501" s="1"/>
      <c r="B25501" s="2"/>
      <c r="BJ25501" s="3"/>
      <c r="BL25501" s="3"/>
      <c r="BN25501" s="3"/>
      <c r="BP25501" s="3"/>
    </row>
    <row r="25502" spans="1:68" x14ac:dyDescent="0.25">
      <c r="A25502" s="1"/>
      <c r="B25502" s="2"/>
      <c r="BJ25502" s="3"/>
      <c r="BL25502" s="3"/>
      <c r="BN25502" s="3"/>
      <c r="BP25502" s="3"/>
    </row>
    <row r="25503" spans="1:68" x14ac:dyDescent="0.25">
      <c r="A25503" s="1"/>
      <c r="B25503" s="2"/>
      <c r="BJ25503" s="3"/>
      <c r="BL25503" s="3"/>
      <c r="BN25503" s="3"/>
      <c r="BP25503" s="3"/>
    </row>
    <row r="25504" spans="1:68" x14ac:dyDescent="0.25">
      <c r="A25504" s="1"/>
      <c r="B25504" s="2"/>
      <c r="BJ25504" s="3"/>
      <c r="BL25504" s="3"/>
      <c r="BN25504" s="3"/>
      <c r="BP25504" s="3"/>
    </row>
    <row r="25505" spans="1:68" x14ac:dyDescent="0.25">
      <c r="A25505" s="1"/>
      <c r="B25505" s="2"/>
      <c r="BJ25505" s="3"/>
      <c r="BL25505" s="3"/>
      <c r="BN25505" s="3"/>
      <c r="BP25505" s="3"/>
    </row>
    <row r="25506" spans="1:68" x14ac:dyDescent="0.25">
      <c r="A25506" s="1"/>
      <c r="B25506" s="2"/>
      <c r="BJ25506" s="3"/>
      <c r="BL25506" s="3"/>
      <c r="BN25506" s="3"/>
      <c r="BP25506" s="3"/>
    </row>
    <row r="25507" spans="1:68" x14ac:dyDescent="0.25">
      <c r="A25507" s="1"/>
      <c r="B25507" s="2"/>
      <c r="BJ25507" s="3"/>
      <c r="BL25507" s="3"/>
      <c r="BN25507" s="3"/>
      <c r="BP25507" s="3"/>
    </row>
    <row r="25508" spans="1:68" x14ac:dyDescent="0.25">
      <c r="A25508" s="1"/>
      <c r="B25508" s="2"/>
      <c r="BJ25508" s="3"/>
      <c r="BL25508" s="3"/>
      <c r="BN25508" s="3"/>
      <c r="BP25508" s="3"/>
    </row>
    <row r="25509" spans="1:68" x14ac:dyDescent="0.25">
      <c r="A25509" s="1"/>
      <c r="B25509" s="2"/>
      <c r="BJ25509" s="3"/>
      <c r="BL25509" s="3"/>
      <c r="BN25509" s="3"/>
      <c r="BP25509" s="3"/>
    </row>
    <row r="25510" spans="1:68" x14ac:dyDescent="0.25">
      <c r="A25510" s="1"/>
      <c r="B25510" s="2"/>
      <c r="BJ25510" s="3"/>
      <c r="BL25510" s="3"/>
      <c r="BN25510" s="3"/>
      <c r="BP25510" s="3"/>
    </row>
    <row r="25511" spans="1:68" x14ac:dyDescent="0.25">
      <c r="A25511" s="1"/>
      <c r="B25511" s="2"/>
      <c r="BJ25511" s="3"/>
      <c r="BL25511" s="3"/>
      <c r="BN25511" s="3"/>
      <c r="BP25511" s="3"/>
    </row>
    <row r="25512" spans="1:68" x14ac:dyDescent="0.25">
      <c r="A25512" s="1"/>
      <c r="B25512" s="2"/>
      <c r="BJ25512" s="3"/>
      <c r="BL25512" s="3"/>
      <c r="BN25512" s="3"/>
      <c r="BP25512" s="3"/>
    </row>
    <row r="25513" spans="1:68" x14ac:dyDescent="0.25">
      <c r="A25513" s="1"/>
      <c r="B25513" s="2"/>
      <c r="BJ25513" s="3"/>
      <c r="BL25513" s="3"/>
      <c r="BN25513" s="3"/>
      <c r="BP25513" s="3"/>
    </row>
    <row r="25514" spans="1:68" x14ac:dyDescent="0.25">
      <c r="A25514" s="1"/>
      <c r="B25514" s="2"/>
      <c r="BJ25514" s="3"/>
      <c r="BL25514" s="3"/>
      <c r="BN25514" s="3"/>
      <c r="BP25514" s="3"/>
    </row>
    <row r="25515" spans="1:68" x14ac:dyDescent="0.25">
      <c r="A25515" s="1"/>
      <c r="B25515" s="2"/>
      <c r="BJ25515" s="3"/>
      <c r="BL25515" s="3"/>
      <c r="BN25515" s="3"/>
      <c r="BP25515" s="3"/>
    </row>
    <row r="25516" spans="1:68" x14ac:dyDescent="0.25">
      <c r="A25516" s="1"/>
      <c r="B25516" s="2"/>
      <c r="BJ25516" s="3"/>
      <c r="BL25516" s="3"/>
      <c r="BN25516" s="3"/>
      <c r="BP25516" s="3"/>
    </row>
    <row r="25517" spans="1:68" x14ac:dyDescent="0.25">
      <c r="A25517" s="1"/>
      <c r="B25517" s="2"/>
      <c r="BJ25517" s="3"/>
      <c r="BL25517" s="3"/>
      <c r="BN25517" s="3"/>
      <c r="BP25517" s="3"/>
    </row>
    <row r="25518" spans="1:68" x14ac:dyDescent="0.25">
      <c r="A25518" s="1"/>
      <c r="B25518" s="2"/>
      <c r="BJ25518" s="3"/>
      <c r="BL25518" s="3"/>
      <c r="BN25518" s="3"/>
      <c r="BP25518" s="3"/>
    </row>
    <row r="25519" spans="1:68" x14ac:dyDescent="0.25">
      <c r="A25519" s="1"/>
      <c r="B25519" s="2"/>
      <c r="BJ25519" s="3"/>
      <c r="BL25519" s="3"/>
      <c r="BN25519" s="3"/>
      <c r="BP25519" s="3"/>
    </row>
    <row r="25520" spans="1:68" x14ac:dyDescent="0.25">
      <c r="A25520" s="1"/>
      <c r="B25520" s="2"/>
      <c r="BJ25520" s="3"/>
      <c r="BL25520" s="3"/>
      <c r="BN25520" s="3"/>
      <c r="BP25520" s="3"/>
    </row>
    <row r="25521" spans="1:68" x14ac:dyDescent="0.25">
      <c r="A25521" s="1"/>
      <c r="B25521" s="2"/>
      <c r="BJ25521" s="3"/>
      <c r="BL25521" s="3"/>
      <c r="BN25521" s="3"/>
      <c r="BP25521" s="3"/>
    </row>
    <row r="25522" spans="1:68" x14ac:dyDescent="0.25">
      <c r="A25522" s="1"/>
      <c r="B25522" s="2"/>
      <c r="BJ25522" s="3"/>
      <c r="BL25522" s="3"/>
      <c r="BN25522" s="3"/>
      <c r="BP25522" s="3"/>
    </row>
    <row r="25523" spans="1:68" x14ac:dyDescent="0.25">
      <c r="A25523" s="1"/>
      <c r="B25523" s="2"/>
      <c r="BJ25523" s="3"/>
      <c r="BL25523" s="3"/>
      <c r="BN25523" s="3"/>
      <c r="BP25523" s="3"/>
    </row>
    <row r="25524" spans="1:68" x14ac:dyDescent="0.25">
      <c r="A25524" s="1"/>
      <c r="B25524" s="2"/>
      <c r="BJ25524" s="3"/>
      <c r="BL25524" s="3"/>
      <c r="BN25524" s="3"/>
      <c r="BP25524" s="3"/>
    </row>
    <row r="25525" spans="1:68" x14ac:dyDescent="0.25">
      <c r="A25525" s="1"/>
      <c r="B25525" s="2"/>
      <c r="BJ25525" s="3"/>
      <c r="BL25525" s="3"/>
      <c r="BN25525" s="3"/>
      <c r="BP25525" s="3"/>
    </row>
    <row r="25526" spans="1:68" x14ac:dyDescent="0.25">
      <c r="A25526" s="1"/>
      <c r="B25526" s="2"/>
      <c r="BJ25526" s="3"/>
      <c r="BL25526" s="3"/>
      <c r="BN25526" s="3"/>
      <c r="BP25526" s="3"/>
    </row>
    <row r="25527" spans="1:68" x14ac:dyDescent="0.25">
      <c r="A25527" s="1"/>
      <c r="B25527" s="2"/>
      <c r="BJ25527" s="3"/>
      <c r="BL25527" s="3"/>
      <c r="BN25527" s="3"/>
      <c r="BP25527" s="3"/>
    </row>
    <row r="25528" spans="1:68" x14ac:dyDescent="0.25">
      <c r="A25528" s="1"/>
      <c r="B25528" s="2"/>
      <c r="BJ25528" s="3"/>
      <c r="BL25528" s="3"/>
      <c r="BN25528" s="3"/>
      <c r="BP25528" s="3"/>
    </row>
    <row r="25529" spans="1:68" x14ac:dyDescent="0.25">
      <c r="A25529" s="1"/>
      <c r="B25529" s="2"/>
      <c r="BJ25529" s="3"/>
      <c r="BL25529" s="3"/>
      <c r="BN25529" s="3"/>
      <c r="BP25529" s="3"/>
    </row>
    <row r="25530" spans="1:68" x14ac:dyDescent="0.25">
      <c r="A25530" s="1"/>
      <c r="B25530" s="2"/>
      <c r="BJ25530" s="3"/>
      <c r="BL25530" s="3"/>
      <c r="BN25530" s="3"/>
      <c r="BP25530" s="3"/>
    </row>
    <row r="25531" spans="1:68" x14ac:dyDescent="0.25">
      <c r="A25531" s="1"/>
      <c r="B25531" s="2"/>
      <c r="BJ25531" s="3"/>
      <c r="BL25531" s="3"/>
      <c r="BN25531" s="3"/>
      <c r="BP25531" s="3"/>
    </row>
    <row r="25532" spans="1:68" x14ac:dyDescent="0.25">
      <c r="A25532" s="1"/>
      <c r="B25532" s="2"/>
      <c r="BJ25532" s="3"/>
      <c r="BL25532" s="3"/>
      <c r="BN25532" s="3"/>
      <c r="BP25532" s="3"/>
    </row>
    <row r="25533" spans="1:68" x14ac:dyDescent="0.25">
      <c r="A25533" s="1"/>
      <c r="B25533" s="2"/>
      <c r="BJ25533" s="3"/>
      <c r="BL25533" s="3"/>
      <c r="BN25533" s="3"/>
      <c r="BP25533" s="3"/>
    </row>
    <row r="25534" spans="1:68" x14ac:dyDescent="0.25">
      <c r="A25534" s="1"/>
      <c r="B25534" s="2"/>
      <c r="BJ25534" s="3"/>
      <c r="BL25534" s="3"/>
      <c r="BN25534" s="3"/>
      <c r="BP25534" s="3"/>
    </row>
    <row r="25535" spans="1:68" x14ac:dyDescent="0.25">
      <c r="A25535" s="1"/>
      <c r="B25535" s="2"/>
      <c r="BJ25535" s="3"/>
      <c r="BL25535" s="3"/>
      <c r="BN25535" s="3"/>
      <c r="BP25535" s="3"/>
    </row>
    <row r="25536" spans="1:68" x14ac:dyDescent="0.25">
      <c r="A25536" s="1"/>
      <c r="B25536" s="2"/>
      <c r="BJ25536" s="3"/>
      <c r="BL25536" s="3"/>
      <c r="BN25536" s="3"/>
      <c r="BP25536" s="3"/>
    </row>
    <row r="25537" spans="1:68" x14ac:dyDescent="0.25">
      <c r="A25537" s="1"/>
      <c r="B25537" s="2"/>
      <c r="BJ25537" s="3"/>
      <c r="BL25537" s="3"/>
      <c r="BN25537" s="3"/>
      <c r="BP25537" s="3"/>
    </row>
    <row r="25538" spans="1:68" x14ac:dyDescent="0.25">
      <c r="A25538" s="1"/>
      <c r="B25538" s="2"/>
      <c r="BJ25538" s="3"/>
      <c r="BL25538" s="3"/>
      <c r="BN25538" s="3"/>
      <c r="BP25538" s="3"/>
    </row>
    <row r="25539" spans="1:68" x14ac:dyDescent="0.25">
      <c r="A25539" s="1"/>
      <c r="B25539" s="2"/>
      <c r="BJ25539" s="3"/>
      <c r="BL25539" s="3"/>
      <c r="BN25539" s="3"/>
      <c r="BP25539" s="3"/>
    </row>
    <row r="25540" spans="1:68" x14ac:dyDescent="0.25">
      <c r="A25540" s="1"/>
      <c r="B25540" s="2"/>
      <c r="BJ25540" s="3"/>
      <c r="BL25540" s="3"/>
      <c r="BN25540" s="3"/>
      <c r="BP25540" s="3"/>
    </row>
    <row r="25541" spans="1:68" x14ac:dyDescent="0.25">
      <c r="A25541" s="1"/>
      <c r="B25541" s="2"/>
      <c r="BJ25541" s="3"/>
      <c r="BL25541" s="3"/>
      <c r="BN25541" s="3"/>
      <c r="BP25541" s="3"/>
    </row>
    <row r="25542" spans="1:68" x14ac:dyDescent="0.25">
      <c r="A25542" s="1"/>
      <c r="B25542" s="2"/>
      <c r="BJ25542" s="3"/>
      <c r="BL25542" s="3"/>
      <c r="BN25542" s="3"/>
      <c r="BP25542" s="3"/>
    </row>
    <row r="25543" spans="1:68" x14ac:dyDescent="0.25">
      <c r="A25543" s="1"/>
      <c r="B25543" s="2"/>
      <c r="BJ25543" s="3"/>
      <c r="BL25543" s="3"/>
      <c r="BN25543" s="3"/>
      <c r="BP25543" s="3"/>
    </row>
    <row r="25544" spans="1:68" x14ac:dyDescent="0.25">
      <c r="A25544" s="1"/>
      <c r="B25544" s="2"/>
      <c r="BJ25544" s="3"/>
      <c r="BL25544" s="3"/>
      <c r="BN25544" s="3"/>
      <c r="BP25544" s="3"/>
    </row>
    <row r="25545" spans="1:68" x14ac:dyDescent="0.25">
      <c r="A25545" s="1"/>
      <c r="B25545" s="2"/>
      <c r="BJ25545" s="3"/>
      <c r="BL25545" s="3"/>
      <c r="BN25545" s="3"/>
      <c r="BP25545" s="3"/>
    </row>
    <row r="25546" spans="1:68" x14ac:dyDescent="0.25">
      <c r="A25546" s="1"/>
      <c r="B25546" s="2"/>
      <c r="BJ25546" s="3"/>
      <c r="BL25546" s="3"/>
      <c r="BN25546" s="3"/>
      <c r="BP25546" s="3"/>
    </row>
    <row r="25547" spans="1:68" x14ac:dyDescent="0.25">
      <c r="A25547" s="1"/>
      <c r="B25547" s="2"/>
      <c r="BJ25547" s="3"/>
      <c r="BL25547" s="3"/>
      <c r="BN25547" s="3"/>
      <c r="BP25547" s="3"/>
    </row>
    <row r="25548" spans="1:68" x14ac:dyDescent="0.25">
      <c r="A25548" s="1"/>
      <c r="B25548" s="2"/>
      <c r="BJ25548" s="3"/>
      <c r="BL25548" s="3"/>
      <c r="BN25548" s="3"/>
      <c r="BP25548" s="3"/>
    </row>
    <row r="25549" spans="1:68" x14ac:dyDescent="0.25">
      <c r="A25549" s="1"/>
      <c r="B25549" s="2"/>
      <c r="BJ25549" s="3"/>
      <c r="BL25549" s="3"/>
      <c r="BN25549" s="3"/>
      <c r="BP25549" s="3"/>
    </row>
    <row r="25550" spans="1:68" x14ac:dyDescent="0.25">
      <c r="A25550" s="1"/>
      <c r="B25550" s="2"/>
      <c r="BJ25550" s="3"/>
      <c r="BL25550" s="3"/>
      <c r="BN25550" s="3"/>
      <c r="BP25550" s="3"/>
    </row>
    <row r="25551" spans="1:68" x14ac:dyDescent="0.25">
      <c r="A25551" s="1"/>
      <c r="B25551" s="2"/>
      <c r="BJ25551" s="3"/>
      <c r="BL25551" s="3"/>
      <c r="BN25551" s="3"/>
      <c r="BP25551" s="3"/>
    </row>
    <row r="25552" spans="1:68" x14ac:dyDescent="0.25">
      <c r="A25552" s="1"/>
      <c r="B25552" s="2"/>
      <c r="BJ25552" s="3"/>
      <c r="BL25552" s="3"/>
      <c r="BN25552" s="3"/>
      <c r="BP25552" s="3"/>
    </row>
    <row r="25553" spans="1:68" x14ac:dyDescent="0.25">
      <c r="A25553" s="1"/>
      <c r="B25553" s="2"/>
      <c r="BJ25553" s="3"/>
      <c r="BL25553" s="3"/>
      <c r="BN25553" s="3"/>
      <c r="BP25553" s="3"/>
    </row>
    <row r="25554" spans="1:68" x14ac:dyDescent="0.25">
      <c r="A25554" s="1"/>
      <c r="B25554" s="2"/>
      <c r="BJ25554" s="3"/>
      <c r="BL25554" s="3"/>
      <c r="BN25554" s="3"/>
      <c r="BP25554" s="3"/>
    </row>
    <row r="25555" spans="1:68" x14ac:dyDescent="0.25">
      <c r="A25555" s="1"/>
      <c r="B25555" s="2"/>
      <c r="BJ25555" s="3"/>
      <c r="BL25555" s="3"/>
      <c r="BN25555" s="3"/>
      <c r="BP25555" s="3"/>
    </row>
    <row r="25556" spans="1:68" x14ac:dyDescent="0.25">
      <c r="A25556" s="1"/>
      <c r="B25556" s="2"/>
      <c r="BJ25556" s="3"/>
      <c r="BL25556" s="3"/>
      <c r="BN25556" s="3"/>
      <c r="BP25556" s="3"/>
    </row>
    <row r="25557" spans="1:68" x14ac:dyDescent="0.25">
      <c r="A25557" s="1"/>
      <c r="B25557" s="2"/>
      <c r="BJ25557" s="3"/>
      <c r="BL25557" s="3"/>
      <c r="BN25557" s="3"/>
      <c r="BP25557" s="3"/>
    </row>
    <row r="25558" spans="1:68" x14ac:dyDescent="0.25">
      <c r="A25558" s="1"/>
      <c r="B25558" s="2"/>
      <c r="BJ25558" s="3"/>
      <c r="BL25558" s="3"/>
      <c r="BN25558" s="3"/>
      <c r="BP25558" s="3"/>
    </row>
    <row r="25559" spans="1:68" x14ac:dyDescent="0.25">
      <c r="A25559" s="1"/>
      <c r="B25559" s="2"/>
      <c r="BJ25559" s="3"/>
      <c r="BL25559" s="3"/>
      <c r="BN25559" s="3"/>
      <c r="BP25559" s="3"/>
    </row>
    <row r="25560" spans="1:68" x14ac:dyDescent="0.25">
      <c r="A25560" s="1"/>
      <c r="B25560" s="2"/>
      <c r="BJ25560" s="3"/>
      <c r="BL25560" s="3"/>
      <c r="BN25560" s="3"/>
      <c r="BP25560" s="3"/>
    </row>
    <row r="25561" spans="1:68" x14ac:dyDescent="0.25">
      <c r="A25561" s="1"/>
      <c r="B25561" s="2"/>
      <c r="BJ25561" s="3"/>
      <c r="BL25561" s="3"/>
      <c r="BN25561" s="3"/>
      <c r="BP25561" s="3"/>
    </row>
    <row r="25562" spans="1:68" x14ac:dyDescent="0.25">
      <c r="A25562" s="1"/>
      <c r="B25562" s="2"/>
      <c r="BJ25562" s="3"/>
      <c r="BL25562" s="3"/>
      <c r="BN25562" s="3"/>
      <c r="BP25562" s="3"/>
    </row>
    <row r="25563" spans="1:68" x14ac:dyDescent="0.25">
      <c r="A25563" s="1"/>
      <c r="B25563" s="2"/>
      <c r="BJ25563" s="3"/>
      <c r="BL25563" s="3"/>
      <c r="BN25563" s="3"/>
      <c r="BP25563" s="3"/>
    </row>
    <row r="25564" spans="1:68" x14ac:dyDescent="0.25">
      <c r="A25564" s="1"/>
      <c r="B25564" s="2"/>
      <c r="BJ25564" s="3"/>
      <c r="BL25564" s="3"/>
      <c r="BN25564" s="3"/>
      <c r="BP25564" s="3"/>
    </row>
    <row r="25565" spans="1:68" x14ac:dyDescent="0.25">
      <c r="A25565" s="1"/>
      <c r="B25565" s="2"/>
      <c r="BJ25565" s="3"/>
      <c r="BL25565" s="3"/>
      <c r="BN25565" s="3"/>
      <c r="BP25565" s="3"/>
    </row>
    <row r="25566" spans="1:68" x14ac:dyDescent="0.25">
      <c r="A25566" s="1"/>
      <c r="B25566" s="2"/>
      <c r="BJ25566" s="3"/>
      <c r="BL25566" s="3"/>
      <c r="BN25566" s="3"/>
      <c r="BP25566" s="3"/>
    </row>
    <row r="25567" spans="1:68" x14ac:dyDescent="0.25">
      <c r="A25567" s="1"/>
      <c r="B25567" s="2"/>
      <c r="BJ25567" s="3"/>
      <c r="BL25567" s="3"/>
      <c r="BN25567" s="3"/>
      <c r="BP25567" s="3"/>
    </row>
    <row r="25568" spans="1:68" x14ac:dyDescent="0.25">
      <c r="A25568" s="1"/>
      <c r="B25568" s="2"/>
      <c r="BJ25568" s="3"/>
      <c r="BL25568" s="3"/>
      <c r="BN25568" s="3"/>
      <c r="BP25568" s="3"/>
    </row>
    <row r="25569" spans="1:68" x14ac:dyDescent="0.25">
      <c r="A25569" s="1"/>
      <c r="B25569" s="2"/>
      <c r="BJ25569" s="3"/>
      <c r="BL25569" s="3"/>
      <c r="BN25569" s="3"/>
      <c r="BP25569" s="3"/>
    </row>
    <row r="25570" spans="1:68" x14ac:dyDescent="0.25">
      <c r="A25570" s="1"/>
      <c r="B25570" s="2"/>
      <c r="BJ25570" s="3"/>
      <c r="BL25570" s="3"/>
      <c r="BN25570" s="3"/>
      <c r="BP25570" s="3"/>
    </row>
    <row r="25571" spans="1:68" x14ac:dyDescent="0.25">
      <c r="A25571" s="1"/>
      <c r="B25571" s="2"/>
      <c r="BJ25571" s="3"/>
      <c r="BL25571" s="3"/>
      <c r="BN25571" s="3"/>
      <c r="BP25571" s="3"/>
    </row>
    <row r="25572" spans="1:68" x14ac:dyDescent="0.25">
      <c r="A25572" s="1"/>
      <c r="B25572" s="2"/>
      <c r="BJ25572" s="3"/>
      <c r="BL25572" s="3"/>
      <c r="BN25572" s="3"/>
      <c r="BP25572" s="3"/>
    </row>
    <row r="25573" spans="1:68" x14ac:dyDescent="0.25">
      <c r="A25573" s="1"/>
      <c r="B25573" s="2"/>
      <c r="BJ25573" s="3"/>
      <c r="BL25573" s="3"/>
      <c r="BN25573" s="3"/>
      <c r="BP25573" s="3"/>
    </row>
    <row r="25574" spans="1:68" x14ac:dyDescent="0.25">
      <c r="A25574" s="1"/>
      <c r="B25574" s="2"/>
      <c r="BJ25574" s="3"/>
      <c r="BL25574" s="3"/>
      <c r="BN25574" s="3"/>
      <c r="BP25574" s="3"/>
    </row>
    <row r="25575" spans="1:68" x14ac:dyDescent="0.25">
      <c r="A25575" s="1"/>
      <c r="B25575" s="2"/>
      <c r="BJ25575" s="3"/>
      <c r="BL25575" s="3"/>
      <c r="BN25575" s="3"/>
      <c r="BP25575" s="3"/>
    </row>
    <row r="25576" spans="1:68" x14ac:dyDescent="0.25">
      <c r="A25576" s="1"/>
      <c r="B25576" s="2"/>
      <c r="BJ25576" s="3"/>
      <c r="BL25576" s="3"/>
      <c r="BN25576" s="3"/>
      <c r="BP25576" s="3"/>
    </row>
    <row r="25577" spans="1:68" x14ac:dyDescent="0.25">
      <c r="A25577" s="1"/>
      <c r="B25577" s="2"/>
      <c r="BJ25577" s="3"/>
      <c r="BL25577" s="3"/>
      <c r="BN25577" s="3"/>
      <c r="BP25577" s="3"/>
    </row>
    <row r="25578" spans="1:68" x14ac:dyDescent="0.25">
      <c r="A25578" s="1"/>
      <c r="B25578" s="2"/>
      <c r="BJ25578" s="3"/>
      <c r="BL25578" s="3"/>
      <c r="BN25578" s="3"/>
      <c r="BP25578" s="3"/>
    </row>
    <row r="25579" spans="1:68" x14ac:dyDescent="0.25">
      <c r="A25579" s="1"/>
      <c r="B25579" s="2"/>
      <c r="BJ25579" s="3"/>
      <c r="BL25579" s="3"/>
      <c r="BN25579" s="3"/>
      <c r="BP25579" s="3"/>
    </row>
    <row r="25580" spans="1:68" x14ac:dyDescent="0.25">
      <c r="A25580" s="1"/>
      <c r="B25580" s="2"/>
      <c r="BJ25580" s="3"/>
      <c r="BL25580" s="3"/>
      <c r="BN25580" s="3"/>
      <c r="BP25580" s="3"/>
    </row>
    <row r="25581" spans="1:68" x14ac:dyDescent="0.25">
      <c r="A25581" s="1"/>
      <c r="B25581" s="2"/>
      <c r="BJ25581" s="3"/>
      <c r="BL25581" s="3"/>
      <c r="BN25581" s="3"/>
      <c r="BP25581" s="3"/>
    </row>
    <row r="25582" spans="1:68" x14ac:dyDescent="0.25">
      <c r="A25582" s="1"/>
      <c r="B25582" s="2"/>
      <c r="BJ25582" s="3"/>
      <c r="BL25582" s="3"/>
      <c r="BN25582" s="3"/>
      <c r="BP25582" s="3"/>
    </row>
    <row r="25583" spans="1:68" x14ac:dyDescent="0.25">
      <c r="A25583" s="1"/>
      <c r="B25583" s="2"/>
      <c r="BJ25583" s="3"/>
      <c r="BL25583" s="3"/>
      <c r="BN25583" s="3"/>
      <c r="BP25583" s="3"/>
    </row>
    <row r="25584" spans="1:68" x14ac:dyDescent="0.25">
      <c r="A25584" s="1"/>
      <c r="B25584" s="2"/>
      <c r="BJ25584" s="3"/>
      <c r="BL25584" s="3"/>
      <c r="BN25584" s="3"/>
      <c r="BP25584" s="3"/>
    </row>
    <row r="25585" spans="1:68" x14ac:dyDescent="0.25">
      <c r="A25585" s="1"/>
      <c r="B25585" s="2"/>
      <c r="BJ25585" s="3"/>
      <c r="BL25585" s="3"/>
      <c r="BN25585" s="3"/>
      <c r="BP25585" s="3"/>
    </row>
    <row r="25586" spans="1:68" x14ac:dyDescent="0.25">
      <c r="A25586" s="1"/>
      <c r="B25586" s="2"/>
      <c r="BJ25586" s="3"/>
      <c r="BL25586" s="3"/>
      <c r="BN25586" s="3"/>
      <c r="BP25586" s="3"/>
    </row>
    <row r="25587" spans="1:68" x14ac:dyDescent="0.25">
      <c r="A25587" s="1"/>
      <c r="B25587" s="2"/>
      <c r="BJ25587" s="3"/>
      <c r="BL25587" s="3"/>
      <c r="BN25587" s="3"/>
      <c r="BP25587" s="3"/>
    </row>
    <row r="25588" spans="1:68" x14ac:dyDescent="0.25">
      <c r="A25588" s="1"/>
      <c r="B25588" s="2"/>
      <c r="BJ25588" s="3"/>
      <c r="BL25588" s="3"/>
      <c r="BN25588" s="3"/>
      <c r="BP25588" s="3"/>
    </row>
    <row r="25589" spans="1:68" x14ac:dyDescent="0.25">
      <c r="A25589" s="1"/>
      <c r="B25589" s="2"/>
      <c r="BJ25589" s="3"/>
      <c r="BL25589" s="3"/>
      <c r="BN25589" s="3"/>
      <c r="BP25589" s="3"/>
    </row>
    <row r="25590" spans="1:68" x14ac:dyDescent="0.25">
      <c r="A25590" s="1"/>
      <c r="B25590" s="2"/>
      <c r="BJ25590" s="3"/>
      <c r="BL25590" s="3"/>
      <c r="BN25590" s="3"/>
      <c r="BP25590" s="3"/>
    </row>
    <row r="25591" spans="1:68" x14ac:dyDescent="0.25">
      <c r="A25591" s="1"/>
      <c r="B25591" s="2"/>
      <c r="BJ25591" s="3"/>
      <c r="BL25591" s="3"/>
      <c r="BN25591" s="3"/>
      <c r="BP25591" s="3"/>
    </row>
    <row r="25592" spans="1:68" x14ac:dyDescent="0.25">
      <c r="A25592" s="1"/>
      <c r="B25592" s="2"/>
      <c r="BJ25592" s="3"/>
      <c r="BL25592" s="3"/>
      <c r="BN25592" s="3"/>
      <c r="BP25592" s="3"/>
    </row>
    <row r="25593" spans="1:68" x14ac:dyDescent="0.25">
      <c r="A25593" s="1"/>
      <c r="B25593" s="2"/>
      <c r="BJ25593" s="3"/>
      <c r="BL25593" s="3"/>
      <c r="BN25593" s="3"/>
      <c r="BP25593" s="3"/>
    </row>
    <row r="25594" spans="1:68" x14ac:dyDescent="0.25">
      <c r="A25594" s="1"/>
      <c r="B25594" s="2"/>
      <c r="BJ25594" s="3"/>
      <c r="BL25594" s="3"/>
      <c r="BN25594" s="3"/>
      <c r="BP25594" s="3"/>
    </row>
    <row r="25595" spans="1:68" x14ac:dyDescent="0.25">
      <c r="A25595" s="1"/>
      <c r="B25595" s="2"/>
      <c r="BJ25595" s="3"/>
      <c r="BL25595" s="3"/>
      <c r="BN25595" s="3"/>
      <c r="BP25595" s="3"/>
    </row>
    <row r="25596" spans="1:68" x14ac:dyDescent="0.25">
      <c r="A25596" s="1"/>
      <c r="B25596" s="2"/>
      <c r="BJ25596" s="3"/>
      <c r="BL25596" s="3"/>
      <c r="BN25596" s="3"/>
      <c r="BP25596" s="3"/>
    </row>
    <row r="25597" spans="1:68" x14ac:dyDescent="0.25">
      <c r="A25597" s="1"/>
      <c r="B25597" s="2"/>
      <c r="BJ25597" s="3"/>
      <c r="BL25597" s="3"/>
      <c r="BN25597" s="3"/>
      <c r="BP25597" s="3"/>
    </row>
    <row r="25598" spans="1:68" x14ac:dyDescent="0.25">
      <c r="A25598" s="1"/>
      <c r="B25598" s="2"/>
      <c r="BJ25598" s="3"/>
      <c r="BL25598" s="3"/>
      <c r="BN25598" s="3"/>
      <c r="BP25598" s="3"/>
    </row>
    <row r="25599" spans="1:68" x14ac:dyDescent="0.25">
      <c r="A25599" s="1"/>
      <c r="B25599" s="2"/>
      <c r="BJ25599" s="3"/>
      <c r="BL25599" s="3"/>
      <c r="BN25599" s="3"/>
      <c r="BP25599" s="3"/>
    </row>
    <row r="25600" spans="1:68" x14ac:dyDescent="0.25">
      <c r="A25600" s="1"/>
      <c r="B25600" s="2"/>
      <c r="BJ25600" s="3"/>
      <c r="BL25600" s="3"/>
      <c r="BN25600" s="3"/>
      <c r="BP25600" s="3"/>
    </row>
    <row r="25601" spans="1:68" x14ac:dyDescent="0.25">
      <c r="A25601" s="1"/>
      <c r="B25601" s="2"/>
      <c r="BJ25601" s="3"/>
      <c r="BL25601" s="3"/>
      <c r="BN25601" s="3"/>
      <c r="BP25601" s="3"/>
    </row>
    <row r="25602" spans="1:68" x14ac:dyDescent="0.25">
      <c r="A25602" s="1"/>
      <c r="B25602" s="2"/>
      <c r="BJ25602" s="3"/>
      <c r="BL25602" s="3"/>
      <c r="BN25602" s="3"/>
      <c r="BP25602" s="3"/>
    </row>
    <row r="25603" spans="1:68" x14ac:dyDescent="0.25">
      <c r="A25603" s="1"/>
      <c r="B25603" s="2"/>
      <c r="BJ25603" s="3"/>
      <c r="BL25603" s="3"/>
      <c r="BN25603" s="3"/>
      <c r="BP25603" s="3"/>
    </row>
    <row r="25604" spans="1:68" x14ac:dyDescent="0.25">
      <c r="A25604" s="1"/>
      <c r="B25604" s="2"/>
      <c r="BJ25604" s="3"/>
      <c r="BL25604" s="3"/>
      <c r="BN25604" s="3"/>
      <c r="BP25604" s="3"/>
    </row>
    <row r="25605" spans="1:68" x14ac:dyDescent="0.25">
      <c r="A25605" s="1"/>
      <c r="B25605" s="2"/>
      <c r="BJ25605" s="3"/>
      <c r="BL25605" s="3"/>
      <c r="BN25605" s="3"/>
      <c r="BP25605" s="3"/>
    </row>
    <row r="25606" spans="1:68" x14ac:dyDescent="0.25">
      <c r="A25606" s="1"/>
      <c r="B25606" s="2"/>
      <c r="BJ25606" s="3"/>
      <c r="BL25606" s="3"/>
      <c r="BN25606" s="3"/>
      <c r="BP25606" s="3"/>
    </row>
    <row r="25607" spans="1:68" x14ac:dyDescent="0.25">
      <c r="A25607" s="1"/>
      <c r="B25607" s="2"/>
      <c r="BJ25607" s="3"/>
      <c r="BL25607" s="3"/>
      <c r="BN25607" s="3"/>
      <c r="BP25607" s="3"/>
    </row>
    <row r="25608" spans="1:68" x14ac:dyDescent="0.25">
      <c r="A25608" s="1"/>
      <c r="B25608" s="2"/>
      <c r="BJ25608" s="3"/>
      <c r="BL25608" s="3"/>
      <c r="BN25608" s="3"/>
      <c r="BP25608" s="3"/>
    </row>
    <row r="25609" spans="1:68" x14ac:dyDescent="0.25">
      <c r="A25609" s="1"/>
      <c r="B25609" s="2"/>
      <c r="BJ25609" s="3"/>
      <c r="BL25609" s="3"/>
      <c r="BN25609" s="3"/>
      <c r="BP25609" s="3"/>
    </row>
    <row r="25610" spans="1:68" x14ac:dyDescent="0.25">
      <c r="A25610" s="1"/>
      <c r="B25610" s="2"/>
      <c r="BJ25610" s="3"/>
      <c r="BL25610" s="3"/>
      <c r="BN25610" s="3"/>
      <c r="BP25610" s="3"/>
    </row>
    <row r="25611" spans="1:68" x14ac:dyDescent="0.25">
      <c r="A25611" s="1"/>
      <c r="B25611" s="2"/>
      <c r="BJ25611" s="3"/>
      <c r="BL25611" s="3"/>
      <c r="BN25611" s="3"/>
      <c r="BP25611" s="3"/>
    </row>
    <row r="25612" spans="1:68" x14ac:dyDescent="0.25">
      <c r="A25612" s="1"/>
      <c r="B25612" s="2"/>
      <c r="BJ25612" s="3"/>
      <c r="BL25612" s="3"/>
      <c r="BN25612" s="3"/>
      <c r="BP25612" s="3"/>
    </row>
    <row r="25613" spans="1:68" x14ac:dyDescent="0.25">
      <c r="A25613" s="1"/>
      <c r="B25613" s="2"/>
      <c r="BJ25613" s="3"/>
      <c r="BL25613" s="3"/>
      <c r="BN25613" s="3"/>
      <c r="BP25613" s="3"/>
    </row>
    <row r="25614" spans="1:68" x14ac:dyDescent="0.25">
      <c r="A25614" s="1"/>
      <c r="B25614" s="2"/>
      <c r="BJ25614" s="3"/>
      <c r="BL25614" s="3"/>
      <c r="BN25614" s="3"/>
      <c r="BP25614" s="3"/>
    </row>
    <row r="25615" spans="1:68" x14ac:dyDescent="0.25">
      <c r="A25615" s="1"/>
      <c r="B25615" s="2"/>
      <c r="BJ25615" s="3"/>
      <c r="BL25615" s="3"/>
      <c r="BN25615" s="3"/>
      <c r="BP25615" s="3"/>
    </row>
    <row r="25616" spans="1:68" x14ac:dyDescent="0.25">
      <c r="A25616" s="1"/>
      <c r="B25616" s="2"/>
      <c r="BJ25616" s="3"/>
      <c r="BL25616" s="3"/>
      <c r="BN25616" s="3"/>
      <c r="BP25616" s="3"/>
    </row>
    <row r="25617" spans="1:68" x14ac:dyDescent="0.25">
      <c r="A25617" s="1"/>
      <c r="B25617" s="2"/>
      <c r="BJ25617" s="3"/>
      <c r="BL25617" s="3"/>
      <c r="BN25617" s="3"/>
      <c r="BP25617" s="3"/>
    </row>
    <row r="25618" spans="1:68" x14ac:dyDescent="0.25">
      <c r="A25618" s="1"/>
      <c r="B25618" s="2"/>
      <c r="BJ25618" s="3"/>
      <c r="BL25618" s="3"/>
      <c r="BN25618" s="3"/>
      <c r="BP25618" s="3"/>
    </row>
    <row r="25619" spans="1:68" x14ac:dyDescent="0.25">
      <c r="A25619" s="1"/>
      <c r="B25619" s="2"/>
      <c r="BJ25619" s="3"/>
      <c r="BL25619" s="3"/>
      <c r="BN25619" s="3"/>
      <c r="BP25619" s="3"/>
    </row>
    <row r="25620" spans="1:68" x14ac:dyDescent="0.25">
      <c r="A25620" s="1"/>
      <c r="B25620" s="2"/>
      <c r="BJ25620" s="3"/>
      <c r="BL25620" s="3"/>
      <c r="BN25620" s="3"/>
      <c r="BP25620" s="3"/>
    </row>
    <row r="25621" spans="1:68" x14ac:dyDescent="0.25">
      <c r="A25621" s="1"/>
      <c r="B25621" s="2"/>
      <c r="BJ25621" s="3"/>
      <c r="BL25621" s="3"/>
      <c r="BN25621" s="3"/>
      <c r="BP25621" s="3"/>
    </row>
    <row r="25622" spans="1:68" x14ac:dyDescent="0.25">
      <c r="A25622" s="1"/>
      <c r="B25622" s="2"/>
      <c r="BJ25622" s="3"/>
      <c r="BL25622" s="3"/>
      <c r="BN25622" s="3"/>
      <c r="BP25622" s="3"/>
    </row>
    <row r="25623" spans="1:68" x14ac:dyDescent="0.25">
      <c r="A25623" s="1"/>
      <c r="B25623" s="2"/>
      <c r="BJ25623" s="3"/>
      <c r="BL25623" s="3"/>
      <c r="BN25623" s="3"/>
      <c r="BP25623" s="3"/>
    </row>
    <row r="25624" spans="1:68" x14ac:dyDescent="0.25">
      <c r="A25624" s="1"/>
      <c r="B25624" s="2"/>
      <c r="BJ25624" s="3"/>
      <c r="BL25624" s="3"/>
      <c r="BN25624" s="3"/>
      <c r="BP25624" s="3"/>
    </row>
    <row r="25625" spans="1:68" x14ac:dyDescent="0.25">
      <c r="A25625" s="1"/>
      <c r="B25625" s="2"/>
      <c r="BJ25625" s="3"/>
      <c r="BL25625" s="3"/>
      <c r="BN25625" s="3"/>
      <c r="BP25625" s="3"/>
    </row>
    <row r="25626" spans="1:68" x14ac:dyDescent="0.25">
      <c r="A25626" s="1"/>
      <c r="B25626" s="2"/>
      <c r="BJ25626" s="3"/>
      <c r="BL25626" s="3"/>
      <c r="BN25626" s="3"/>
      <c r="BP25626" s="3"/>
    </row>
    <row r="25627" spans="1:68" x14ac:dyDescent="0.25">
      <c r="A25627" s="1"/>
      <c r="B25627" s="2"/>
      <c r="BJ25627" s="3"/>
      <c r="BL25627" s="3"/>
      <c r="BN25627" s="3"/>
      <c r="BP25627" s="3"/>
    </row>
    <row r="25628" spans="1:68" x14ac:dyDescent="0.25">
      <c r="A25628" s="1"/>
      <c r="B25628" s="2"/>
      <c r="BJ25628" s="3"/>
      <c r="BL25628" s="3"/>
      <c r="BN25628" s="3"/>
      <c r="BP25628" s="3"/>
    </row>
    <row r="25629" spans="1:68" x14ac:dyDescent="0.25">
      <c r="A25629" s="1"/>
      <c r="B25629" s="2"/>
      <c r="BJ25629" s="3"/>
      <c r="BL25629" s="3"/>
      <c r="BN25629" s="3"/>
      <c r="BP25629" s="3"/>
    </row>
    <row r="25630" spans="1:68" x14ac:dyDescent="0.25">
      <c r="A25630" s="1"/>
      <c r="B25630" s="2"/>
      <c r="BJ25630" s="3"/>
      <c r="BL25630" s="3"/>
      <c r="BN25630" s="3"/>
      <c r="BP25630" s="3"/>
    </row>
    <row r="25631" spans="1:68" x14ac:dyDescent="0.25">
      <c r="A25631" s="1"/>
      <c r="B25631" s="2"/>
      <c r="BJ25631" s="3"/>
      <c r="BL25631" s="3"/>
      <c r="BN25631" s="3"/>
      <c r="BP25631" s="3"/>
    </row>
    <row r="25632" spans="1:68" x14ac:dyDescent="0.25">
      <c r="A25632" s="1"/>
      <c r="B25632" s="2"/>
      <c r="BJ25632" s="3"/>
      <c r="BL25632" s="3"/>
      <c r="BN25632" s="3"/>
      <c r="BP25632" s="3"/>
    </row>
    <row r="25633" spans="1:68" x14ac:dyDescent="0.25">
      <c r="A25633" s="1"/>
      <c r="B25633" s="2"/>
      <c r="BJ25633" s="3"/>
      <c r="BL25633" s="3"/>
      <c r="BN25633" s="3"/>
      <c r="BP25633" s="3"/>
    </row>
    <row r="25634" spans="1:68" x14ac:dyDescent="0.25">
      <c r="A25634" s="1"/>
      <c r="B25634" s="2"/>
      <c r="BJ25634" s="3"/>
      <c r="BL25634" s="3"/>
      <c r="BN25634" s="3"/>
      <c r="BP25634" s="3"/>
    </row>
    <row r="25635" spans="1:68" x14ac:dyDescent="0.25">
      <c r="A25635" s="1"/>
      <c r="B25635" s="2"/>
      <c r="BJ25635" s="3"/>
      <c r="BL25635" s="3"/>
      <c r="BN25635" s="3"/>
      <c r="BP25635" s="3"/>
    </row>
    <row r="25636" spans="1:68" x14ac:dyDescent="0.25">
      <c r="A25636" s="1"/>
      <c r="B25636" s="2"/>
      <c r="BJ25636" s="3"/>
      <c r="BL25636" s="3"/>
      <c r="BN25636" s="3"/>
      <c r="BP25636" s="3"/>
    </row>
    <row r="25637" spans="1:68" x14ac:dyDescent="0.25">
      <c r="A25637" s="1"/>
      <c r="B25637" s="2"/>
      <c r="BJ25637" s="3"/>
      <c r="BL25637" s="3"/>
      <c r="BN25637" s="3"/>
      <c r="BP25637" s="3"/>
    </row>
    <row r="25638" spans="1:68" x14ac:dyDescent="0.25">
      <c r="A25638" s="1"/>
      <c r="B25638" s="2"/>
      <c r="BJ25638" s="3"/>
      <c r="BL25638" s="3"/>
      <c r="BN25638" s="3"/>
      <c r="BP25638" s="3"/>
    </row>
    <row r="25639" spans="1:68" x14ac:dyDescent="0.25">
      <c r="A25639" s="1"/>
      <c r="B25639" s="2"/>
      <c r="BJ25639" s="3"/>
      <c r="BL25639" s="3"/>
      <c r="BN25639" s="3"/>
      <c r="BP25639" s="3"/>
    </row>
    <row r="25640" spans="1:68" x14ac:dyDescent="0.25">
      <c r="A25640" s="1"/>
      <c r="B25640" s="2"/>
      <c r="BJ25640" s="3"/>
      <c r="BL25640" s="3"/>
      <c r="BN25640" s="3"/>
      <c r="BP25640" s="3"/>
    </row>
    <row r="25641" spans="1:68" x14ac:dyDescent="0.25">
      <c r="A25641" s="1"/>
      <c r="B25641" s="2"/>
      <c r="BJ25641" s="3"/>
      <c r="BL25641" s="3"/>
      <c r="BN25641" s="3"/>
      <c r="BP25641" s="3"/>
    </row>
    <row r="25642" spans="1:68" x14ac:dyDescent="0.25">
      <c r="A25642" s="1"/>
      <c r="B25642" s="2"/>
      <c r="BJ25642" s="3"/>
      <c r="BL25642" s="3"/>
      <c r="BN25642" s="3"/>
      <c r="BP25642" s="3"/>
    </row>
    <row r="25643" spans="1:68" x14ac:dyDescent="0.25">
      <c r="A25643" s="1"/>
      <c r="B25643" s="2"/>
      <c r="BJ25643" s="3"/>
      <c r="BL25643" s="3"/>
      <c r="BN25643" s="3"/>
      <c r="BP25643" s="3"/>
    </row>
    <row r="25644" spans="1:68" x14ac:dyDescent="0.25">
      <c r="A25644" s="1"/>
      <c r="B25644" s="2"/>
      <c r="BJ25644" s="3"/>
      <c r="BL25644" s="3"/>
      <c r="BN25644" s="3"/>
      <c r="BP25644" s="3"/>
    </row>
    <row r="25645" spans="1:68" x14ac:dyDescent="0.25">
      <c r="A25645" s="1"/>
      <c r="B25645" s="2"/>
      <c r="BJ25645" s="3"/>
      <c r="BL25645" s="3"/>
      <c r="BN25645" s="3"/>
      <c r="BP25645" s="3"/>
    </row>
    <row r="25646" spans="1:68" x14ac:dyDescent="0.25">
      <c r="A25646" s="1"/>
      <c r="B25646" s="2"/>
      <c r="BJ25646" s="3"/>
      <c r="BL25646" s="3"/>
      <c r="BN25646" s="3"/>
      <c r="BP25646" s="3"/>
    </row>
    <row r="25647" spans="1:68" x14ac:dyDescent="0.25">
      <c r="A25647" s="1"/>
      <c r="B25647" s="2"/>
      <c r="BJ25647" s="3"/>
      <c r="BL25647" s="3"/>
      <c r="BN25647" s="3"/>
      <c r="BP25647" s="3"/>
    </row>
    <row r="25648" spans="1:68" x14ac:dyDescent="0.25">
      <c r="A25648" s="1"/>
      <c r="B25648" s="2"/>
      <c r="BJ25648" s="3"/>
      <c r="BL25648" s="3"/>
      <c r="BN25648" s="3"/>
      <c r="BP25648" s="3"/>
    </row>
    <row r="25649" spans="1:68" x14ac:dyDescent="0.25">
      <c r="A25649" s="1"/>
      <c r="B25649" s="2"/>
      <c r="BJ25649" s="3"/>
      <c r="BL25649" s="3"/>
      <c r="BN25649" s="3"/>
      <c r="BP25649" s="3"/>
    </row>
    <row r="25650" spans="1:68" x14ac:dyDescent="0.25">
      <c r="A25650" s="1"/>
      <c r="B25650" s="2"/>
      <c r="BJ25650" s="3"/>
      <c r="BL25650" s="3"/>
      <c r="BN25650" s="3"/>
      <c r="BP25650" s="3"/>
    </row>
    <row r="25651" spans="1:68" x14ac:dyDescent="0.25">
      <c r="A25651" s="1"/>
      <c r="B25651" s="2"/>
      <c r="BJ25651" s="3"/>
      <c r="BL25651" s="3"/>
      <c r="BN25651" s="3"/>
      <c r="BP25651" s="3"/>
    </row>
    <row r="25652" spans="1:68" x14ac:dyDescent="0.25">
      <c r="A25652" s="1"/>
      <c r="B25652" s="2"/>
      <c r="BJ25652" s="3"/>
      <c r="BL25652" s="3"/>
      <c r="BN25652" s="3"/>
      <c r="BP25652" s="3"/>
    </row>
    <row r="25653" spans="1:68" x14ac:dyDescent="0.25">
      <c r="A25653" s="1"/>
      <c r="B25653" s="2"/>
      <c r="BJ25653" s="3"/>
      <c r="BL25653" s="3"/>
      <c r="BN25653" s="3"/>
      <c r="BP25653" s="3"/>
    </row>
    <row r="25654" spans="1:68" x14ac:dyDescent="0.25">
      <c r="A25654" s="1"/>
      <c r="B25654" s="2"/>
      <c r="BJ25654" s="3"/>
      <c r="BL25654" s="3"/>
      <c r="BN25654" s="3"/>
      <c r="BP25654" s="3"/>
    </row>
    <row r="25655" spans="1:68" x14ac:dyDescent="0.25">
      <c r="A25655" s="1"/>
      <c r="B25655" s="2"/>
      <c r="BJ25655" s="3"/>
      <c r="BL25655" s="3"/>
      <c r="BN25655" s="3"/>
      <c r="BP25655" s="3"/>
    </row>
    <row r="25656" spans="1:68" x14ac:dyDescent="0.25">
      <c r="A25656" s="1"/>
      <c r="B25656" s="2"/>
      <c r="BJ25656" s="3"/>
      <c r="BL25656" s="3"/>
      <c r="BN25656" s="3"/>
      <c r="BP25656" s="3"/>
    </row>
    <row r="25657" spans="1:68" x14ac:dyDescent="0.25">
      <c r="A25657" s="1"/>
      <c r="B25657" s="2"/>
      <c r="BJ25657" s="3"/>
      <c r="BL25657" s="3"/>
      <c r="BN25657" s="3"/>
      <c r="BP25657" s="3"/>
    </row>
    <row r="25658" spans="1:68" x14ac:dyDescent="0.25">
      <c r="A25658" s="1"/>
      <c r="B25658" s="2"/>
      <c r="BJ25658" s="3"/>
      <c r="BL25658" s="3"/>
      <c r="BN25658" s="3"/>
      <c r="BP25658" s="3"/>
    </row>
    <row r="25659" spans="1:68" x14ac:dyDescent="0.25">
      <c r="A25659" s="1"/>
      <c r="B25659" s="2"/>
      <c r="BJ25659" s="3"/>
      <c r="BL25659" s="3"/>
      <c r="BN25659" s="3"/>
      <c r="BP25659" s="3"/>
    </row>
    <row r="25660" spans="1:68" x14ac:dyDescent="0.25">
      <c r="A25660" s="1"/>
      <c r="B25660" s="2"/>
      <c r="BJ25660" s="3"/>
      <c r="BL25660" s="3"/>
      <c r="BN25660" s="3"/>
      <c r="BP25660" s="3"/>
    </row>
    <row r="25661" spans="1:68" x14ac:dyDescent="0.25">
      <c r="A25661" s="1"/>
      <c r="B25661" s="2"/>
      <c r="BJ25661" s="3"/>
      <c r="BL25661" s="3"/>
      <c r="BN25661" s="3"/>
      <c r="BP25661" s="3"/>
    </row>
    <row r="25662" spans="1:68" x14ac:dyDescent="0.25">
      <c r="A25662" s="1"/>
      <c r="B25662" s="2"/>
      <c r="BJ25662" s="3"/>
      <c r="BL25662" s="3"/>
      <c r="BN25662" s="3"/>
      <c r="BP25662" s="3"/>
    </row>
    <row r="25663" spans="1:68" x14ac:dyDescent="0.25">
      <c r="A25663" s="1"/>
      <c r="B25663" s="2"/>
      <c r="BJ25663" s="3"/>
      <c r="BL25663" s="3"/>
      <c r="BN25663" s="3"/>
      <c r="BP25663" s="3"/>
    </row>
    <row r="25664" spans="1:68" x14ac:dyDescent="0.25">
      <c r="A25664" s="1"/>
      <c r="B25664" s="2"/>
      <c r="BJ25664" s="3"/>
      <c r="BL25664" s="3"/>
      <c r="BN25664" s="3"/>
      <c r="BP25664" s="3"/>
    </row>
    <row r="25665" spans="1:68" x14ac:dyDescent="0.25">
      <c r="A25665" s="1"/>
      <c r="B25665" s="2"/>
      <c r="BJ25665" s="3"/>
      <c r="BL25665" s="3"/>
      <c r="BN25665" s="3"/>
      <c r="BP25665" s="3"/>
    </row>
    <row r="25666" spans="1:68" x14ac:dyDescent="0.25">
      <c r="A25666" s="1"/>
      <c r="B25666" s="2"/>
      <c r="BJ25666" s="3"/>
      <c r="BL25666" s="3"/>
      <c r="BN25666" s="3"/>
      <c r="BP25666" s="3"/>
    </row>
    <row r="25667" spans="1:68" x14ac:dyDescent="0.25">
      <c r="A25667" s="1"/>
      <c r="B25667" s="2"/>
      <c r="BJ25667" s="3"/>
      <c r="BL25667" s="3"/>
      <c r="BN25667" s="3"/>
      <c r="BP25667" s="3"/>
    </row>
    <row r="25668" spans="1:68" x14ac:dyDescent="0.25">
      <c r="A25668" s="1"/>
      <c r="B25668" s="2"/>
      <c r="BJ25668" s="3"/>
      <c r="BL25668" s="3"/>
      <c r="BN25668" s="3"/>
      <c r="BP25668" s="3"/>
    </row>
    <row r="25669" spans="1:68" x14ac:dyDescent="0.25">
      <c r="A25669" s="1"/>
      <c r="B25669" s="2"/>
      <c r="BJ25669" s="3"/>
      <c r="BL25669" s="3"/>
      <c r="BN25669" s="3"/>
      <c r="BP25669" s="3"/>
    </row>
    <row r="25670" spans="1:68" x14ac:dyDescent="0.25">
      <c r="A25670" s="1"/>
      <c r="B25670" s="2"/>
      <c r="BJ25670" s="3"/>
      <c r="BL25670" s="3"/>
      <c r="BN25670" s="3"/>
      <c r="BP25670" s="3"/>
    </row>
    <row r="25671" spans="1:68" x14ac:dyDescent="0.25">
      <c r="A25671" s="1"/>
      <c r="B25671" s="2"/>
      <c r="BJ25671" s="3"/>
      <c r="BL25671" s="3"/>
      <c r="BN25671" s="3"/>
      <c r="BP25671" s="3"/>
    </row>
    <row r="25672" spans="1:68" x14ac:dyDescent="0.25">
      <c r="A25672" s="1"/>
      <c r="B25672" s="2"/>
      <c r="BJ25672" s="3"/>
      <c r="BL25672" s="3"/>
      <c r="BN25672" s="3"/>
      <c r="BP25672" s="3"/>
    </row>
    <row r="25673" spans="1:68" x14ac:dyDescent="0.25">
      <c r="A25673" s="1"/>
      <c r="B25673" s="2"/>
      <c r="BJ25673" s="3"/>
      <c r="BL25673" s="3"/>
      <c r="BN25673" s="3"/>
      <c r="BP25673" s="3"/>
    </row>
    <row r="25674" spans="1:68" x14ac:dyDescent="0.25">
      <c r="A25674" s="1"/>
      <c r="B25674" s="2"/>
      <c r="BJ25674" s="3"/>
      <c r="BL25674" s="3"/>
      <c r="BN25674" s="3"/>
      <c r="BP25674" s="3"/>
    </row>
    <row r="25675" spans="1:68" x14ac:dyDescent="0.25">
      <c r="A25675" s="1"/>
      <c r="B25675" s="2"/>
      <c r="BJ25675" s="3"/>
      <c r="BL25675" s="3"/>
      <c r="BN25675" s="3"/>
      <c r="BP25675" s="3"/>
    </row>
    <row r="25676" spans="1:68" x14ac:dyDescent="0.25">
      <c r="A25676" s="1"/>
      <c r="B25676" s="2"/>
      <c r="BJ25676" s="3"/>
      <c r="BL25676" s="3"/>
      <c r="BN25676" s="3"/>
      <c r="BP25676" s="3"/>
    </row>
    <row r="25677" spans="1:68" x14ac:dyDescent="0.25">
      <c r="A25677" s="1"/>
      <c r="B25677" s="2"/>
      <c r="BJ25677" s="3"/>
      <c r="BL25677" s="3"/>
      <c r="BN25677" s="3"/>
      <c r="BP25677" s="3"/>
    </row>
    <row r="25678" spans="1:68" x14ac:dyDescent="0.25">
      <c r="A25678" s="1"/>
      <c r="B25678" s="2"/>
      <c r="BJ25678" s="3"/>
      <c r="BL25678" s="3"/>
      <c r="BN25678" s="3"/>
      <c r="BP25678" s="3"/>
    </row>
    <row r="25679" spans="1:68" x14ac:dyDescent="0.25">
      <c r="A25679" s="1"/>
      <c r="B25679" s="2"/>
      <c r="BJ25679" s="3"/>
      <c r="BL25679" s="3"/>
      <c r="BN25679" s="3"/>
      <c r="BP25679" s="3"/>
    </row>
    <row r="25680" spans="1:68" x14ac:dyDescent="0.25">
      <c r="A25680" s="1"/>
      <c r="B25680" s="2"/>
      <c r="BJ25680" s="3"/>
      <c r="BL25680" s="3"/>
      <c r="BN25680" s="3"/>
      <c r="BP25680" s="3"/>
    </row>
    <row r="25681" spans="1:68" x14ac:dyDescent="0.25">
      <c r="A25681" s="1"/>
      <c r="B25681" s="2"/>
      <c r="BJ25681" s="3"/>
      <c r="BL25681" s="3"/>
      <c r="BN25681" s="3"/>
      <c r="BP25681" s="3"/>
    </row>
    <row r="25682" spans="1:68" x14ac:dyDescent="0.25">
      <c r="A25682" s="1"/>
      <c r="B25682" s="2"/>
      <c r="BJ25682" s="3"/>
      <c r="BL25682" s="3"/>
      <c r="BN25682" s="3"/>
      <c r="BP25682" s="3"/>
    </row>
    <row r="25683" spans="1:68" x14ac:dyDescent="0.25">
      <c r="A25683" s="1"/>
      <c r="B25683" s="2"/>
      <c r="BJ25683" s="3"/>
      <c r="BL25683" s="3"/>
      <c r="BN25683" s="3"/>
      <c r="BP25683" s="3"/>
    </row>
    <row r="25684" spans="1:68" x14ac:dyDescent="0.25">
      <c r="A25684" s="1"/>
      <c r="B25684" s="2"/>
      <c r="BJ25684" s="3"/>
      <c r="BL25684" s="3"/>
      <c r="BN25684" s="3"/>
      <c r="BP25684" s="3"/>
    </row>
    <row r="25685" spans="1:68" x14ac:dyDescent="0.25">
      <c r="A25685" s="1"/>
      <c r="B25685" s="2"/>
      <c r="BJ25685" s="3"/>
      <c r="BL25685" s="3"/>
      <c r="BN25685" s="3"/>
      <c r="BP25685" s="3"/>
    </row>
    <row r="25686" spans="1:68" x14ac:dyDescent="0.25">
      <c r="A25686" s="1"/>
      <c r="B25686" s="2"/>
      <c r="BJ25686" s="3"/>
      <c r="BL25686" s="3"/>
      <c r="BN25686" s="3"/>
      <c r="BP25686" s="3"/>
    </row>
    <row r="25687" spans="1:68" x14ac:dyDescent="0.25">
      <c r="A25687" s="1"/>
      <c r="B25687" s="2"/>
      <c r="BJ25687" s="3"/>
      <c r="BL25687" s="3"/>
      <c r="BN25687" s="3"/>
      <c r="BP25687" s="3"/>
    </row>
    <row r="25688" spans="1:68" x14ac:dyDescent="0.25">
      <c r="A25688" s="1"/>
      <c r="B25688" s="2"/>
      <c r="BJ25688" s="3"/>
      <c r="BL25688" s="3"/>
      <c r="BN25688" s="3"/>
      <c r="BP25688" s="3"/>
    </row>
    <row r="25689" spans="1:68" x14ac:dyDescent="0.25">
      <c r="A25689" s="1"/>
      <c r="B25689" s="2"/>
      <c r="BJ25689" s="3"/>
      <c r="BL25689" s="3"/>
      <c r="BN25689" s="3"/>
      <c r="BP25689" s="3"/>
    </row>
    <row r="25690" spans="1:68" x14ac:dyDescent="0.25">
      <c r="A25690" s="1"/>
      <c r="B25690" s="2"/>
      <c r="BJ25690" s="3"/>
      <c r="BL25690" s="3"/>
      <c r="BN25690" s="3"/>
      <c r="BP25690" s="3"/>
    </row>
    <row r="25691" spans="1:68" x14ac:dyDescent="0.25">
      <c r="A25691" s="1"/>
      <c r="B25691" s="2"/>
      <c r="BJ25691" s="3"/>
      <c r="BL25691" s="3"/>
      <c r="BN25691" s="3"/>
      <c r="BP25691" s="3"/>
    </row>
    <row r="25692" spans="1:68" x14ac:dyDescent="0.25">
      <c r="A25692" s="1"/>
      <c r="B25692" s="2"/>
      <c r="BJ25692" s="3"/>
      <c r="BL25692" s="3"/>
      <c r="BN25692" s="3"/>
      <c r="BP25692" s="3"/>
    </row>
    <row r="25693" spans="1:68" x14ac:dyDescent="0.25">
      <c r="A25693" s="1"/>
      <c r="B25693" s="2"/>
      <c r="BJ25693" s="3"/>
      <c r="BL25693" s="3"/>
      <c r="BN25693" s="3"/>
      <c r="BP25693" s="3"/>
    </row>
    <row r="25694" spans="1:68" x14ac:dyDescent="0.25">
      <c r="A25694" s="1"/>
      <c r="B25694" s="2"/>
      <c r="BJ25694" s="3"/>
      <c r="BL25694" s="3"/>
      <c r="BN25694" s="3"/>
      <c r="BP25694" s="3"/>
    </row>
    <row r="25695" spans="1:68" x14ac:dyDescent="0.25">
      <c r="A25695" s="1"/>
      <c r="B25695" s="2"/>
      <c r="BJ25695" s="3"/>
      <c r="BL25695" s="3"/>
      <c r="BN25695" s="3"/>
      <c r="BP25695" s="3"/>
    </row>
    <row r="25696" spans="1:68" x14ac:dyDescent="0.25">
      <c r="A25696" s="1"/>
      <c r="B25696" s="2"/>
      <c r="BJ25696" s="3"/>
      <c r="BL25696" s="3"/>
      <c r="BN25696" s="3"/>
      <c r="BP25696" s="3"/>
    </row>
    <row r="25697" spans="1:68" x14ac:dyDescent="0.25">
      <c r="A25697" s="1"/>
      <c r="B25697" s="2"/>
      <c r="BJ25697" s="3"/>
      <c r="BL25697" s="3"/>
      <c r="BN25697" s="3"/>
      <c r="BP25697" s="3"/>
    </row>
    <row r="25698" spans="1:68" x14ac:dyDescent="0.25">
      <c r="A25698" s="1"/>
      <c r="B25698" s="2"/>
      <c r="BJ25698" s="3"/>
      <c r="BL25698" s="3"/>
      <c r="BN25698" s="3"/>
      <c r="BP25698" s="3"/>
    </row>
    <row r="25699" spans="1:68" x14ac:dyDescent="0.25">
      <c r="A25699" s="1"/>
      <c r="B25699" s="2"/>
      <c r="BJ25699" s="3"/>
      <c r="BL25699" s="3"/>
      <c r="BN25699" s="3"/>
      <c r="BP25699" s="3"/>
    </row>
    <row r="25700" spans="1:68" x14ac:dyDescent="0.25">
      <c r="A25700" s="1"/>
      <c r="B25700" s="2"/>
      <c r="BJ25700" s="3"/>
      <c r="BL25700" s="3"/>
      <c r="BN25700" s="3"/>
      <c r="BP25700" s="3"/>
    </row>
    <row r="25701" spans="1:68" x14ac:dyDescent="0.25">
      <c r="A25701" s="1"/>
      <c r="B25701" s="2"/>
      <c r="BJ25701" s="3"/>
      <c r="BL25701" s="3"/>
      <c r="BN25701" s="3"/>
      <c r="BP25701" s="3"/>
    </row>
    <row r="25702" spans="1:68" x14ac:dyDescent="0.25">
      <c r="A25702" s="1"/>
      <c r="B25702" s="2"/>
      <c r="BJ25702" s="3"/>
      <c r="BL25702" s="3"/>
      <c r="BN25702" s="3"/>
      <c r="BP25702" s="3"/>
    </row>
    <row r="25703" spans="1:68" x14ac:dyDescent="0.25">
      <c r="A25703" s="1"/>
      <c r="B25703" s="2"/>
      <c r="BJ25703" s="3"/>
      <c r="BL25703" s="3"/>
      <c r="BN25703" s="3"/>
      <c r="BP25703" s="3"/>
    </row>
    <row r="25704" spans="1:68" x14ac:dyDescent="0.25">
      <c r="A25704" s="1"/>
      <c r="B25704" s="2"/>
      <c r="BJ25704" s="3"/>
      <c r="BL25704" s="3"/>
      <c r="BN25704" s="3"/>
      <c r="BP25704" s="3"/>
    </row>
    <row r="25705" spans="1:68" x14ac:dyDescent="0.25">
      <c r="A25705" s="1"/>
      <c r="B25705" s="2"/>
      <c r="BJ25705" s="3"/>
      <c r="BL25705" s="3"/>
      <c r="BN25705" s="3"/>
      <c r="BP25705" s="3"/>
    </row>
    <row r="25706" spans="1:68" x14ac:dyDescent="0.25">
      <c r="A25706" s="1"/>
      <c r="B25706" s="2"/>
      <c r="BJ25706" s="3"/>
      <c r="BL25706" s="3"/>
      <c r="BN25706" s="3"/>
      <c r="BP25706" s="3"/>
    </row>
    <row r="25707" spans="1:68" x14ac:dyDescent="0.25">
      <c r="A25707" s="1"/>
      <c r="B25707" s="2"/>
      <c r="BJ25707" s="3"/>
      <c r="BL25707" s="3"/>
      <c r="BN25707" s="3"/>
      <c r="BP25707" s="3"/>
    </row>
    <row r="25708" spans="1:68" x14ac:dyDescent="0.25">
      <c r="A25708" s="1"/>
      <c r="B25708" s="2"/>
      <c r="BJ25708" s="3"/>
      <c r="BL25708" s="3"/>
      <c r="BN25708" s="3"/>
      <c r="BP25708" s="3"/>
    </row>
    <row r="25709" spans="1:68" x14ac:dyDescent="0.25">
      <c r="A25709" s="1"/>
      <c r="B25709" s="2"/>
      <c r="BJ25709" s="3"/>
      <c r="BL25709" s="3"/>
      <c r="BN25709" s="3"/>
      <c r="BP25709" s="3"/>
    </row>
    <row r="25710" spans="1:68" x14ac:dyDescent="0.25">
      <c r="A25710" s="1"/>
      <c r="B25710" s="2"/>
      <c r="BJ25710" s="3"/>
      <c r="BL25710" s="3"/>
      <c r="BN25710" s="3"/>
      <c r="BP25710" s="3"/>
    </row>
    <row r="25711" spans="1:68" x14ac:dyDescent="0.25">
      <c r="A25711" s="1"/>
      <c r="B25711" s="2"/>
      <c r="BJ25711" s="3"/>
      <c r="BL25711" s="3"/>
      <c r="BN25711" s="3"/>
      <c r="BP25711" s="3"/>
    </row>
    <row r="25712" spans="1:68" x14ac:dyDescent="0.25">
      <c r="A25712" s="1"/>
      <c r="B25712" s="2"/>
      <c r="BJ25712" s="3"/>
      <c r="BL25712" s="3"/>
      <c r="BN25712" s="3"/>
      <c r="BP25712" s="3"/>
    </row>
    <row r="25713" spans="1:68" x14ac:dyDescent="0.25">
      <c r="A25713" s="1"/>
      <c r="B25713" s="2"/>
      <c r="BJ25713" s="3"/>
      <c r="BL25713" s="3"/>
      <c r="BN25713" s="3"/>
      <c r="BP25713" s="3"/>
    </row>
    <row r="25714" spans="1:68" x14ac:dyDescent="0.25">
      <c r="A25714" s="1"/>
      <c r="B25714" s="2"/>
      <c r="BJ25714" s="3"/>
      <c r="BL25714" s="3"/>
      <c r="BN25714" s="3"/>
      <c r="BP25714" s="3"/>
    </row>
    <row r="25715" spans="1:68" x14ac:dyDescent="0.25">
      <c r="A25715" s="1"/>
      <c r="B25715" s="2"/>
      <c r="BJ25715" s="3"/>
      <c r="BL25715" s="3"/>
      <c r="BN25715" s="3"/>
      <c r="BP25715" s="3"/>
    </row>
    <row r="25716" spans="1:68" x14ac:dyDescent="0.25">
      <c r="A25716" s="1"/>
      <c r="B25716" s="2"/>
      <c r="BJ25716" s="3"/>
      <c r="BL25716" s="3"/>
      <c r="BN25716" s="3"/>
      <c r="BP25716" s="3"/>
    </row>
    <row r="25717" spans="1:68" x14ac:dyDescent="0.25">
      <c r="A25717" s="1"/>
      <c r="B25717" s="2"/>
      <c r="BJ25717" s="3"/>
      <c r="BL25717" s="3"/>
      <c r="BN25717" s="3"/>
      <c r="BP25717" s="3"/>
    </row>
    <row r="25718" spans="1:68" x14ac:dyDescent="0.25">
      <c r="A25718" s="1"/>
      <c r="B25718" s="2"/>
      <c r="BJ25718" s="3"/>
      <c r="BL25718" s="3"/>
      <c r="BN25718" s="3"/>
      <c r="BP25718" s="3"/>
    </row>
    <row r="25719" spans="1:68" x14ac:dyDescent="0.25">
      <c r="A25719" s="1"/>
      <c r="B25719" s="2"/>
      <c r="BJ25719" s="3"/>
      <c r="BL25719" s="3"/>
      <c r="BN25719" s="3"/>
      <c r="BP25719" s="3"/>
    </row>
    <row r="25720" spans="1:68" x14ac:dyDescent="0.25">
      <c r="A25720" s="1"/>
      <c r="B25720" s="2"/>
      <c r="BJ25720" s="3"/>
      <c r="BL25720" s="3"/>
      <c r="BN25720" s="3"/>
      <c r="BP25720" s="3"/>
    </row>
    <row r="25721" spans="1:68" x14ac:dyDescent="0.25">
      <c r="A25721" s="1"/>
      <c r="B25721" s="2"/>
      <c r="BJ25721" s="3"/>
      <c r="BL25721" s="3"/>
      <c r="BN25721" s="3"/>
      <c r="BP25721" s="3"/>
    </row>
    <row r="25722" spans="1:68" x14ac:dyDescent="0.25">
      <c r="A25722" s="1"/>
      <c r="B25722" s="2"/>
      <c r="BJ25722" s="3"/>
      <c r="BL25722" s="3"/>
      <c r="BN25722" s="3"/>
      <c r="BP25722" s="3"/>
    </row>
    <row r="25723" spans="1:68" x14ac:dyDescent="0.25">
      <c r="A25723" s="1"/>
      <c r="B25723" s="2"/>
      <c r="BJ25723" s="3"/>
      <c r="BL25723" s="3"/>
      <c r="BN25723" s="3"/>
      <c r="BP25723" s="3"/>
    </row>
    <row r="25724" spans="1:68" x14ac:dyDescent="0.25">
      <c r="A25724" s="1"/>
      <c r="B25724" s="2"/>
      <c r="BJ25724" s="3"/>
      <c r="BL25724" s="3"/>
      <c r="BN25724" s="3"/>
      <c r="BP25724" s="3"/>
    </row>
    <row r="25725" spans="1:68" x14ac:dyDescent="0.25">
      <c r="A25725" s="1"/>
      <c r="B25725" s="2"/>
      <c r="BJ25725" s="3"/>
      <c r="BL25725" s="3"/>
      <c r="BN25725" s="3"/>
      <c r="BP25725" s="3"/>
    </row>
    <row r="25726" spans="1:68" x14ac:dyDescent="0.25">
      <c r="A25726" s="1"/>
      <c r="B25726" s="2"/>
      <c r="BJ25726" s="3"/>
      <c r="BL25726" s="3"/>
      <c r="BN25726" s="3"/>
      <c r="BP25726" s="3"/>
    </row>
    <row r="25727" spans="1:68" x14ac:dyDescent="0.25">
      <c r="A25727" s="1"/>
      <c r="B25727" s="2"/>
      <c r="BJ25727" s="3"/>
      <c r="BL25727" s="3"/>
      <c r="BN25727" s="3"/>
      <c r="BP25727" s="3"/>
    </row>
    <row r="25728" spans="1:68" x14ac:dyDescent="0.25">
      <c r="A25728" s="1"/>
      <c r="B25728" s="2"/>
      <c r="BJ25728" s="3"/>
      <c r="BL25728" s="3"/>
      <c r="BN25728" s="3"/>
      <c r="BP25728" s="3"/>
    </row>
    <row r="25729" spans="1:68" x14ac:dyDescent="0.25">
      <c r="A25729" s="1"/>
      <c r="B25729" s="2"/>
      <c r="BJ25729" s="3"/>
      <c r="BL25729" s="3"/>
      <c r="BN25729" s="3"/>
      <c r="BP25729" s="3"/>
    </row>
    <row r="25730" spans="1:68" x14ac:dyDescent="0.25">
      <c r="A25730" s="1"/>
      <c r="B25730" s="2"/>
      <c r="BJ25730" s="3"/>
      <c r="BL25730" s="3"/>
      <c r="BN25730" s="3"/>
      <c r="BP25730" s="3"/>
    </row>
    <row r="25731" spans="1:68" x14ac:dyDescent="0.25">
      <c r="A25731" s="1"/>
      <c r="B25731" s="2"/>
      <c r="BJ25731" s="3"/>
      <c r="BL25731" s="3"/>
      <c r="BN25731" s="3"/>
      <c r="BP25731" s="3"/>
    </row>
    <row r="25732" spans="1:68" x14ac:dyDescent="0.25">
      <c r="A25732" s="1"/>
      <c r="B25732" s="2"/>
      <c r="BJ25732" s="3"/>
      <c r="BL25732" s="3"/>
      <c r="BN25732" s="3"/>
      <c r="BP25732" s="3"/>
    </row>
    <row r="25733" spans="1:68" x14ac:dyDescent="0.25">
      <c r="A25733" s="1"/>
      <c r="B25733" s="2"/>
      <c r="BJ25733" s="3"/>
      <c r="BL25733" s="3"/>
      <c r="BN25733" s="3"/>
      <c r="BP25733" s="3"/>
    </row>
    <row r="25734" spans="1:68" x14ac:dyDescent="0.25">
      <c r="A25734" s="1"/>
      <c r="B25734" s="2"/>
      <c r="BJ25734" s="3"/>
      <c r="BL25734" s="3"/>
      <c r="BN25734" s="3"/>
      <c r="BP25734" s="3"/>
    </row>
    <row r="25735" spans="1:68" x14ac:dyDescent="0.25">
      <c r="A25735" s="1"/>
      <c r="B25735" s="2"/>
      <c r="BJ25735" s="3"/>
      <c r="BL25735" s="3"/>
      <c r="BN25735" s="3"/>
      <c r="BP25735" s="3"/>
    </row>
    <row r="25736" spans="1:68" x14ac:dyDescent="0.25">
      <c r="A25736" s="1"/>
      <c r="B25736" s="2"/>
      <c r="BJ25736" s="3"/>
      <c r="BL25736" s="3"/>
      <c r="BN25736" s="3"/>
      <c r="BP25736" s="3"/>
    </row>
    <row r="25737" spans="1:68" x14ac:dyDescent="0.25">
      <c r="A25737" s="1"/>
      <c r="B25737" s="2"/>
      <c r="BJ25737" s="3"/>
      <c r="BL25737" s="3"/>
      <c r="BN25737" s="3"/>
      <c r="BP25737" s="3"/>
    </row>
    <row r="25738" spans="1:68" x14ac:dyDescent="0.25">
      <c r="A25738" s="1"/>
      <c r="B25738" s="2"/>
      <c r="BJ25738" s="3"/>
      <c r="BL25738" s="3"/>
      <c r="BN25738" s="3"/>
      <c r="BP25738" s="3"/>
    </row>
    <row r="25739" spans="1:68" x14ac:dyDescent="0.25">
      <c r="A25739" s="1"/>
      <c r="B25739" s="2"/>
      <c r="BJ25739" s="3"/>
      <c r="BL25739" s="3"/>
      <c r="BN25739" s="3"/>
      <c r="BP25739" s="3"/>
    </row>
    <row r="25740" spans="1:68" x14ac:dyDescent="0.25">
      <c r="A25740" s="1"/>
      <c r="B25740" s="2"/>
      <c r="BJ25740" s="3"/>
      <c r="BL25740" s="3"/>
      <c r="BN25740" s="3"/>
      <c r="BP25740" s="3"/>
    </row>
    <row r="25741" spans="1:68" x14ac:dyDescent="0.25">
      <c r="A25741" s="1"/>
      <c r="B25741" s="2"/>
      <c r="BJ25741" s="3"/>
      <c r="BL25741" s="3"/>
      <c r="BN25741" s="3"/>
      <c r="BP25741" s="3"/>
    </row>
    <row r="25742" spans="1:68" x14ac:dyDescent="0.25">
      <c r="A25742" s="1"/>
      <c r="B25742" s="2"/>
      <c r="BJ25742" s="3"/>
      <c r="BL25742" s="3"/>
      <c r="BN25742" s="3"/>
      <c r="BP25742" s="3"/>
    </row>
    <row r="25743" spans="1:68" x14ac:dyDescent="0.25">
      <c r="A25743" s="1"/>
      <c r="B25743" s="2"/>
      <c r="BJ25743" s="3"/>
      <c r="BL25743" s="3"/>
      <c r="BN25743" s="3"/>
      <c r="BP25743" s="3"/>
    </row>
    <row r="25744" spans="1:68" x14ac:dyDescent="0.25">
      <c r="A25744" s="1"/>
      <c r="B25744" s="2"/>
      <c r="BJ25744" s="3"/>
      <c r="BL25744" s="3"/>
      <c r="BN25744" s="3"/>
      <c r="BP25744" s="3"/>
    </row>
    <row r="25745" spans="1:68" x14ac:dyDescent="0.25">
      <c r="A25745" s="1"/>
      <c r="B25745" s="2"/>
      <c r="BJ25745" s="3"/>
      <c r="BL25745" s="3"/>
      <c r="BN25745" s="3"/>
      <c r="BP25745" s="3"/>
    </row>
    <row r="25746" spans="1:68" x14ac:dyDescent="0.25">
      <c r="A25746" s="1"/>
      <c r="B25746" s="2"/>
      <c r="BJ25746" s="3"/>
      <c r="BL25746" s="3"/>
      <c r="BN25746" s="3"/>
      <c r="BP25746" s="3"/>
    </row>
    <row r="25747" spans="1:68" x14ac:dyDescent="0.25">
      <c r="A25747" s="1"/>
      <c r="B25747" s="2"/>
      <c r="BJ25747" s="3"/>
      <c r="BL25747" s="3"/>
      <c r="BN25747" s="3"/>
      <c r="BP25747" s="3"/>
    </row>
    <row r="25748" spans="1:68" x14ac:dyDescent="0.25">
      <c r="A25748" s="1"/>
      <c r="B25748" s="2"/>
      <c r="BJ25748" s="3"/>
      <c r="BL25748" s="3"/>
      <c r="BN25748" s="3"/>
      <c r="BP25748" s="3"/>
    </row>
    <row r="25749" spans="1:68" x14ac:dyDescent="0.25">
      <c r="A25749" s="1"/>
      <c r="B25749" s="2"/>
      <c r="BJ25749" s="3"/>
      <c r="BL25749" s="3"/>
      <c r="BN25749" s="3"/>
      <c r="BP25749" s="3"/>
    </row>
    <row r="25750" spans="1:68" x14ac:dyDescent="0.25">
      <c r="A25750" s="1"/>
      <c r="B25750" s="2"/>
      <c r="BJ25750" s="3"/>
      <c r="BL25750" s="3"/>
      <c r="BN25750" s="3"/>
      <c r="BP25750" s="3"/>
    </row>
    <row r="25751" spans="1:68" x14ac:dyDescent="0.25">
      <c r="A25751" s="1"/>
      <c r="B25751" s="2"/>
      <c r="BJ25751" s="3"/>
      <c r="BL25751" s="3"/>
      <c r="BN25751" s="3"/>
      <c r="BP25751" s="3"/>
    </row>
    <row r="25752" spans="1:68" x14ac:dyDescent="0.25">
      <c r="A25752" s="1"/>
      <c r="B25752" s="2"/>
      <c r="BJ25752" s="3"/>
      <c r="BL25752" s="3"/>
      <c r="BN25752" s="3"/>
      <c r="BP25752" s="3"/>
    </row>
    <row r="25753" spans="1:68" x14ac:dyDescent="0.25">
      <c r="A25753" s="1"/>
      <c r="B25753" s="2"/>
      <c r="BJ25753" s="3"/>
      <c r="BL25753" s="3"/>
      <c r="BN25753" s="3"/>
      <c r="BP25753" s="3"/>
    </row>
    <row r="25754" spans="1:68" x14ac:dyDescent="0.25">
      <c r="A25754" s="1"/>
      <c r="B25754" s="2"/>
      <c r="BJ25754" s="3"/>
      <c r="BL25754" s="3"/>
      <c r="BN25754" s="3"/>
      <c r="BP25754" s="3"/>
    </row>
    <row r="25755" spans="1:68" x14ac:dyDescent="0.25">
      <c r="A25755" s="1"/>
      <c r="B25755" s="2"/>
      <c r="BJ25755" s="3"/>
      <c r="BL25755" s="3"/>
      <c r="BN25755" s="3"/>
      <c r="BP25755" s="3"/>
    </row>
    <row r="25756" spans="1:68" x14ac:dyDescent="0.25">
      <c r="A25756" s="1"/>
      <c r="B25756" s="2"/>
      <c r="BJ25756" s="3"/>
      <c r="BL25756" s="3"/>
      <c r="BN25756" s="3"/>
      <c r="BP25756" s="3"/>
    </row>
    <row r="25757" spans="1:68" x14ac:dyDescent="0.25">
      <c r="A25757" s="1"/>
      <c r="B25757" s="2"/>
      <c r="BJ25757" s="3"/>
      <c r="BL25757" s="3"/>
      <c r="BN25757" s="3"/>
      <c r="BP25757" s="3"/>
    </row>
    <row r="25758" spans="1:68" x14ac:dyDescent="0.25">
      <c r="A25758" s="1"/>
      <c r="B25758" s="2"/>
      <c r="BJ25758" s="3"/>
      <c r="BL25758" s="3"/>
      <c r="BN25758" s="3"/>
      <c r="BP25758" s="3"/>
    </row>
    <row r="25759" spans="1:68" x14ac:dyDescent="0.25">
      <c r="A25759" s="1"/>
      <c r="B25759" s="2"/>
      <c r="BJ25759" s="3"/>
      <c r="BL25759" s="3"/>
      <c r="BN25759" s="3"/>
      <c r="BP25759" s="3"/>
    </row>
    <row r="25760" spans="1:68" x14ac:dyDescent="0.25">
      <c r="A25760" s="1"/>
      <c r="B25760" s="2"/>
      <c r="BJ25760" s="3"/>
      <c r="BL25760" s="3"/>
      <c r="BN25760" s="3"/>
      <c r="BP25760" s="3"/>
    </row>
    <row r="25761" spans="1:68" x14ac:dyDescent="0.25">
      <c r="A25761" s="1"/>
      <c r="B25761" s="2"/>
      <c r="BJ25761" s="3"/>
      <c r="BL25761" s="3"/>
      <c r="BN25761" s="3"/>
      <c r="BP25761" s="3"/>
    </row>
    <row r="25762" spans="1:68" x14ac:dyDescent="0.25">
      <c r="A25762" s="1"/>
      <c r="B25762" s="2"/>
      <c r="BJ25762" s="3"/>
      <c r="BL25762" s="3"/>
      <c r="BN25762" s="3"/>
      <c r="BP25762" s="3"/>
    </row>
    <row r="25763" spans="1:68" x14ac:dyDescent="0.25">
      <c r="A25763" s="1"/>
      <c r="B25763" s="2"/>
      <c r="BJ25763" s="3"/>
      <c r="BL25763" s="3"/>
      <c r="BN25763" s="3"/>
      <c r="BP25763" s="3"/>
    </row>
    <row r="25764" spans="1:68" x14ac:dyDescent="0.25">
      <c r="A25764" s="1"/>
      <c r="B25764" s="2"/>
      <c r="BJ25764" s="3"/>
      <c r="BL25764" s="3"/>
      <c r="BN25764" s="3"/>
      <c r="BP25764" s="3"/>
    </row>
    <row r="25765" spans="1:68" x14ac:dyDescent="0.25">
      <c r="A25765" s="1"/>
      <c r="B25765" s="2"/>
      <c r="BJ25765" s="3"/>
      <c r="BL25765" s="3"/>
      <c r="BN25765" s="3"/>
      <c r="BP25765" s="3"/>
    </row>
    <row r="25766" spans="1:68" x14ac:dyDescent="0.25">
      <c r="A25766" s="1"/>
      <c r="B25766" s="2"/>
      <c r="BJ25766" s="3"/>
      <c r="BL25766" s="3"/>
      <c r="BN25766" s="3"/>
      <c r="BP25766" s="3"/>
    </row>
    <row r="25767" spans="1:68" x14ac:dyDescent="0.25">
      <c r="A25767" s="1"/>
      <c r="B25767" s="2"/>
      <c r="BJ25767" s="3"/>
      <c r="BL25767" s="3"/>
      <c r="BN25767" s="3"/>
      <c r="BP25767" s="3"/>
    </row>
    <row r="25768" spans="1:68" x14ac:dyDescent="0.25">
      <c r="A25768" s="1"/>
      <c r="B25768" s="2"/>
      <c r="BJ25768" s="3"/>
      <c r="BL25768" s="3"/>
      <c r="BN25768" s="3"/>
      <c r="BP25768" s="3"/>
    </row>
    <row r="25769" spans="1:68" x14ac:dyDescent="0.25">
      <c r="A25769" s="1"/>
      <c r="B25769" s="2"/>
      <c r="BJ25769" s="3"/>
      <c r="BL25769" s="3"/>
      <c r="BN25769" s="3"/>
      <c r="BP25769" s="3"/>
    </row>
    <row r="25770" spans="1:68" x14ac:dyDescent="0.25">
      <c r="A25770" s="1"/>
      <c r="B25770" s="2"/>
      <c r="BJ25770" s="3"/>
      <c r="BL25770" s="3"/>
      <c r="BN25770" s="3"/>
      <c r="BP25770" s="3"/>
    </row>
    <row r="25771" spans="1:68" x14ac:dyDescent="0.25">
      <c r="A25771" s="1"/>
      <c r="B25771" s="2"/>
      <c r="BJ25771" s="3"/>
      <c r="BL25771" s="3"/>
      <c r="BN25771" s="3"/>
      <c r="BP25771" s="3"/>
    </row>
    <row r="25772" spans="1:68" x14ac:dyDescent="0.25">
      <c r="A25772" s="1"/>
      <c r="B25772" s="2"/>
      <c r="BJ25772" s="3"/>
      <c r="BL25772" s="3"/>
      <c r="BN25772" s="3"/>
      <c r="BP25772" s="3"/>
    </row>
    <row r="25773" spans="1:68" x14ac:dyDescent="0.25">
      <c r="A25773" s="1"/>
      <c r="B25773" s="2"/>
      <c r="BJ25773" s="3"/>
      <c r="BL25773" s="3"/>
      <c r="BN25773" s="3"/>
      <c r="BP25773" s="3"/>
    </row>
    <row r="25774" spans="1:68" x14ac:dyDescent="0.25">
      <c r="A25774" s="1"/>
      <c r="B25774" s="2"/>
      <c r="BJ25774" s="3"/>
      <c r="BL25774" s="3"/>
      <c r="BN25774" s="3"/>
      <c r="BP25774" s="3"/>
    </row>
    <row r="25775" spans="1:68" x14ac:dyDescent="0.25">
      <c r="A25775" s="1"/>
      <c r="B25775" s="2"/>
      <c r="BJ25775" s="3"/>
      <c r="BL25775" s="3"/>
      <c r="BN25775" s="3"/>
      <c r="BP25775" s="3"/>
    </row>
    <row r="25776" spans="1:68" x14ac:dyDescent="0.25">
      <c r="A25776" s="1"/>
      <c r="B25776" s="2"/>
      <c r="BJ25776" s="3"/>
      <c r="BL25776" s="3"/>
      <c r="BN25776" s="3"/>
      <c r="BP25776" s="3"/>
    </row>
    <row r="25777" spans="1:68" x14ac:dyDescent="0.25">
      <c r="A25777" s="1"/>
      <c r="B25777" s="2"/>
      <c r="BJ25777" s="3"/>
      <c r="BL25777" s="3"/>
      <c r="BN25777" s="3"/>
      <c r="BP25777" s="3"/>
    </row>
    <row r="25778" spans="1:68" x14ac:dyDescent="0.25">
      <c r="A25778" s="1"/>
      <c r="B25778" s="2"/>
      <c r="BJ25778" s="3"/>
      <c r="BL25778" s="3"/>
      <c r="BN25778" s="3"/>
      <c r="BP25778" s="3"/>
    </row>
    <row r="25779" spans="1:68" x14ac:dyDescent="0.25">
      <c r="A25779" s="1"/>
      <c r="B25779" s="2"/>
      <c r="BJ25779" s="3"/>
      <c r="BL25779" s="3"/>
      <c r="BN25779" s="3"/>
      <c r="BP25779" s="3"/>
    </row>
    <row r="25780" spans="1:68" x14ac:dyDescent="0.25">
      <c r="A25780" s="1"/>
      <c r="B25780" s="2"/>
      <c r="BJ25780" s="3"/>
      <c r="BL25780" s="3"/>
      <c r="BN25780" s="3"/>
      <c r="BP25780" s="3"/>
    </row>
    <row r="25781" spans="1:68" x14ac:dyDescent="0.25">
      <c r="A25781" s="1"/>
      <c r="B25781" s="2"/>
      <c r="BJ25781" s="3"/>
      <c r="BL25781" s="3"/>
      <c r="BN25781" s="3"/>
      <c r="BP25781" s="3"/>
    </row>
    <row r="25782" spans="1:68" x14ac:dyDescent="0.25">
      <c r="A25782" s="1"/>
      <c r="B25782" s="2"/>
      <c r="BJ25782" s="3"/>
      <c r="BL25782" s="3"/>
      <c r="BN25782" s="3"/>
      <c r="BP25782" s="3"/>
    </row>
    <row r="25783" spans="1:68" x14ac:dyDescent="0.25">
      <c r="A25783" s="1"/>
      <c r="B25783" s="2"/>
      <c r="BJ25783" s="3"/>
      <c r="BL25783" s="3"/>
      <c r="BN25783" s="3"/>
      <c r="BP25783" s="3"/>
    </row>
    <row r="25784" spans="1:68" x14ac:dyDescent="0.25">
      <c r="A25784" s="1"/>
      <c r="B25784" s="2"/>
      <c r="BJ25784" s="3"/>
      <c r="BL25784" s="3"/>
      <c r="BN25784" s="3"/>
      <c r="BP25784" s="3"/>
    </row>
    <row r="25785" spans="1:68" x14ac:dyDescent="0.25">
      <c r="A25785" s="1"/>
      <c r="B25785" s="2"/>
      <c r="BJ25785" s="3"/>
      <c r="BL25785" s="3"/>
      <c r="BN25785" s="3"/>
      <c r="BP25785" s="3"/>
    </row>
    <row r="25786" spans="1:68" x14ac:dyDescent="0.25">
      <c r="A25786" s="1"/>
      <c r="B25786" s="2"/>
      <c r="BJ25786" s="3"/>
      <c r="BL25786" s="3"/>
      <c r="BN25786" s="3"/>
      <c r="BP25786" s="3"/>
    </row>
    <row r="25787" spans="1:68" x14ac:dyDescent="0.25">
      <c r="A25787" s="1"/>
      <c r="B25787" s="2"/>
      <c r="BJ25787" s="3"/>
      <c r="BL25787" s="3"/>
      <c r="BN25787" s="3"/>
      <c r="BP25787" s="3"/>
    </row>
    <row r="25788" spans="1:68" x14ac:dyDescent="0.25">
      <c r="A25788" s="1"/>
      <c r="B25788" s="2"/>
      <c r="BJ25788" s="3"/>
      <c r="BL25788" s="3"/>
      <c r="BN25788" s="3"/>
      <c r="BP25788" s="3"/>
    </row>
    <row r="25789" spans="1:68" x14ac:dyDescent="0.25">
      <c r="A25789" s="1"/>
      <c r="B25789" s="2"/>
      <c r="BJ25789" s="3"/>
      <c r="BL25789" s="3"/>
      <c r="BN25789" s="3"/>
      <c r="BP25789" s="3"/>
    </row>
    <row r="25790" spans="1:68" x14ac:dyDescent="0.25">
      <c r="A25790" s="1"/>
      <c r="B25790" s="2"/>
      <c r="BJ25790" s="3"/>
      <c r="BL25790" s="3"/>
      <c r="BN25790" s="3"/>
      <c r="BP25790" s="3"/>
    </row>
    <row r="25791" spans="1:68" x14ac:dyDescent="0.25">
      <c r="A25791" s="1"/>
      <c r="B25791" s="2"/>
      <c r="BJ25791" s="3"/>
      <c r="BL25791" s="3"/>
      <c r="BN25791" s="3"/>
      <c r="BP25791" s="3"/>
    </row>
    <row r="25792" spans="1:68" x14ac:dyDescent="0.25">
      <c r="A25792" s="1"/>
      <c r="B25792" s="2"/>
      <c r="BJ25792" s="3"/>
      <c r="BL25792" s="3"/>
      <c r="BN25792" s="3"/>
      <c r="BP25792" s="3"/>
    </row>
    <row r="25793" spans="1:68" x14ac:dyDescent="0.25">
      <c r="A25793" s="1"/>
      <c r="B25793" s="2"/>
      <c r="BJ25793" s="3"/>
      <c r="BL25793" s="3"/>
      <c r="BN25793" s="3"/>
      <c r="BP25793" s="3"/>
    </row>
    <row r="25794" spans="1:68" x14ac:dyDescent="0.25">
      <c r="A25794" s="1"/>
      <c r="B25794" s="2"/>
      <c r="BJ25794" s="3"/>
      <c r="BL25794" s="3"/>
      <c r="BN25794" s="3"/>
      <c r="BP25794" s="3"/>
    </row>
    <row r="25795" spans="1:68" x14ac:dyDescent="0.25">
      <c r="A25795" s="1"/>
      <c r="B25795" s="2"/>
      <c r="BJ25795" s="3"/>
      <c r="BL25795" s="3"/>
      <c r="BN25795" s="3"/>
      <c r="BP25795" s="3"/>
    </row>
    <row r="25796" spans="1:68" x14ac:dyDescent="0.25">
      <c r="A25796" s="1"/>
      <c r="B25796" s="2"/>
      <c r="BJ25796" s="3"/>
      <c r="BL25796" s="3"/>
      <c r="BN25796" s="3"/>
      <c r="BP25796" s="3"/>
    </row>
    <row r="25797" spans="1:68" x14ac:dyDescent="0.25">
      <c r="A25797" s="1"/>
      <c r="B25797" s="2"/>
      <c r="BJ25797" s="3"/>
      <c r="BL25797" s="3"/>
      <c r="BN25797" s="3"/>
      <c r="BP25797" s="3"/>
    </row>
    <row r="25798" spans="1:68" x14ac:dyDescent="0.25">
      <c r="A25798" s="1"/>
      <c r="B25798" s="2"/>
      <c r="BJ25798" s="3"/>
      <c r="BL25798" s="3"/>
      <c r="BN25798" s="3"/>
      <c r="BP25798" s="3"/>
    </row>
    <row r="25799" spans="1:68" x14ac:dyDescent="0.25">
      <c r="A25799" s="1"/>
      <c r="B25799" s="2"/>
      <c r="BJ25799" s="3"/>
      <c r="BL25799" s="3"/>
      <c r="BN25799" s="3"/>
      <c r="BP25799" s="3"/>
    </row>
    <row r="25800" spans="1:68" x14ac:dyDescent="0.25">
      <c r="A25800" s="1"/>
      <c r="B25800" s="2"/>
      <c r="BJ25800" s="3"/>
      <c r="BL25800" s="3"/>
      <c r="BN25800" s="3"/>
      <c r="BP25800" s="3"/>
    </row>
    <row r="25801" spans="1:68" x14ac:dyDescent="0.25">
      <c r="A25801" s="1"/>
      <c r="B25801" s="2"/>
      <c r="BJ25801" s="3"/>
      <c r="BL25801" s="3"/>
      <c r="BN25801" s="3"/>
      <c r="BP25801" s="3"/>
    </row>
    <row r="25802" spans="1:68" x14ac:dyDescent="0.25">
      <c r="A25802" s="1"/>
      <c r="B25802" s="2"/>
      <c r="BJ25802" s="3"/>
      <c r="BL25802" s="3"/>
      <c r="BN25802" s="3"/>
      <c r="BP25802" s="3"/>
    </row>
    <row r="25803" spans="1:68" x14ac:dyDescent="0.25">
      <c r="A25803" s="1"/>
      <c r="B25803" s="2"/>
      <c r="BJ25803" s="3"/>
      <c r="BL25803" s="3"/>
      <c r="BN25803" s="3"/>
      <c r="BP25803" s="3"/>
    </row>
    <row r="25804" spans="1:68" x14ac:dyDescent="0.25">
      <c r="A25804" s="1"/>
      <c r="B25804" s="2"/>
      <c r="BJ25804" s="3"/>
      <c r="BL25804" s="3"/>
      <c r="BN25804" s="3"/>
      <c r="BP25804" s="3"/>
    </row>
    <row r="25805" spans="1:68" x14ac:dyDescent="0.25">
      <c r="A25805" s="1"/>
      <c r="B25805" s="2"/>
      <c r="BJ25805" s="3"/>
      <c r="BL25805" s="3"/>
      <c r="BN25805" s="3"/>
      <c r="BP25805" s="3"/>
    </row>
    <row r="25806" spans="1:68" x14ac:dyDescent="0.25">
      <c r="A25806" s="1"/>
      <c r="B25806" s="2"/>
      <c r="BJ25806" s="3"/>
      <c r="BL25806" s="3"/>
      <c r="BN25806" s="3"/>
      <c r="BP25806" s="3"/>
    </row>
    <row r="25807" spans="1:68" x14ac:dyDescent="0.25">
      <c r="A25807" s="1"/>
      <c r="B25807" s="2"/>
      <c r="BJ25807" s="3"/>
      <c r="BL25807" s="3"/>
      <c r="BN25807" s="3"/>
      <c r="BP25807" s="3"/>
    </row>
    <row r="25808" spans="1:68" x14ac:dyDescent="0.25">
      <c r="A25808" s="1"/>
      <c r="B25808" s="2"/>
      <c r="BJ25808" s="3"/>
      <c r="BL25808" s="3"/>
      <c r="BN25808" s="3"/>
      <c r="BP25808" s="3"/>
    </row>
    <row r="25809" spans="1:68" x14ac:dyDescent="0.25">
      <c r="A25809" s="1"/>
      <c r="B25809" s="2"/>
      <c r="BJ25809" s="3"/>
      <c r="BL25809" s="3"/>
      <c r="BN25809" s="3"/>
      <c r="BP25809" s="3"/>
    </row>
    <row r="25810" spans="1:68" x14ac:dyDescent="0.25">
      <c r="A25810" s="1"/>
      <c r="B25810" s="2"/>
      <c r="BJ25810" s="3"/>
      <c r="BL25810" s="3"/>
      <c r="BN25810" s="3"/>
      <c r="BP25810" s="3"/>
    </row>
    <row r="25811" spans="1:68" x14ac:dyDescent="0.25">
      <c r="A25811" s="1"/>
      <c r="B25811" s="2"/>
      <c r="BJ25811" s="3"/>
      <c r="BL25811" s="3"/>
      <c r="BN25811" s="3"/>
      <c r="BP25811" s="3"/>
    </row>
    <row r="25812" spans="1:68" x14ac:dyDescent="0.25">
      <c r="A25812" s="1"/>
      <c r="B25812" s="2"/>
      <c r="BJ25812" s="3"/>
      <c r="BL25812" s="3"/>
      <c r="BN25812" s="3"/>
      <c r="BP25812" s="3"/>
    </row>
    <row r="25813" spans="1:68" x14ac:dyDescent="0.25">
      <c r="A25813" s="1"/>
      <c r="B25813" s="2"/>
      <c r="BJ25813" s="3"/>
      <c r="BL25813" s="3"/>
      <c r="BN25813" s="3"/>
      <c r="BP25813" s="3"/>
    </row>
    <row r="25814" spans="1:68" x14ac:dyDescent="0.25">
      <c r="A25814" s="1"/>
      <c r="B25814" s="2"/>
      <c r="BJ25814" s="3"/>
      <c r="BL25814" s="3"/>
      <c r="BN25814" s="3"/>
      <c r="BP25814" s="3"/>
    </row>
    <row r="25815" spans="1:68" x14ac:dyDescent="0.25">
      <c r="A25815" s="1"/>
      <c r="B25815" s="2"/>
      <c r="BJ25815" s="3"/>
      <c r="BL25815" s="3"/>
      <c r="BN25815" s="3"/>
      <c r="BP25815" s="3"/>
    </row>
    <row r="25816" spans="1:68" x14ac:dyDescent="0.25">
      <c r="A25816" s="1"/>
      <c r="B25816" s="2"/>
      <c r="BJ25816" s="3"/>
      <c r="BL25816" s="3"/>
      <c r="BN25816" s="3"/>
      <c r="BP25816" s="3"/>
    </row>
    <row r="25817" spans="1:68" x14ac:dyDescent="0.25">
      <c r="A25817" s="1"/>
      <c r="B25817" s="2"/>
      <c r="BJ25817" s="3"/>
      <c r="BL25817" s="3"/>
      <c r="BN25817" s="3"/>
      <c r="BP25817" s="3"/>
    </row>
    <row r="25818" spans="1:68" x14ac:dyDescent="0.25">
      <c r="A25818" s="1"/>
      <c r="B25818" s="2"/>
      <c r="BJ25818" s="3"/>
      <c r="BL25818" s="3"/>
      <c r="BN25818" s="3"/>
      <c r="BP25818" s="3"/>
    </row>
    <row r="25819" spans="1:68" x14ac:dyDescent="0.25">
      <c r="A25819" s="1"/>
      <c r="B25819" s="2"/>
      <c r="BJ25819" s="3"/>
      <c r="BL25819" s="3"/>
      <c r="BN25819" s="3"/>
      <c r="BP25819" s="3"/>
    </row>
    <row r="25820" spans="1:68" x14ac:dyDescent="0.25">
      <c r="A25820" s="1"/>
      <c r="B25820" s="2"/>
      <c r="BJ25820" s="3"/>
      <c r="BL25820" s="3"/>
      <c r="BN25820" s="3"/>
      <c r="BP25820" s="3"/>
    </row>
    <row r="25821" spans="1:68" x14ac:dyDescent="0.25">
      <c r="A25821" s="1"/>
      <c r="B25821" s="2"/>
      <c r="BJ25821" s="3"/>
      <c r="BL25821" s="3"/>
      <c r="BN25821" s="3"/>
      <c r="BP25821" s="3"/>
    </row>
    <row r="25822" spans="1:68" x14ac:dyDescent="0.25">
      <c r="A25822" s="1"/>
      <c r="B25822" s="2"/>
      <c r="BJ25822" s="3"/>
      <c r="BL25822" s="3"/>
      <c r="BN25822" s="3"/>
      <c r="BP25822" s="3"/>
    </row>
    <row r="25823" spans="1:68" x14ac:dyDescent="0.25">
      <c r="A25823" s="1"/>
      <c r="B25823" s="2"/>
      <c r="BJ25823" s="3"/>
      <c r="BL25823" s="3"/>
      <c r="BN25823" s="3"/>
      <c r="BP25823" s="3"/>
    </row>
    <row r="25824" spans="1:68" x14ac:dyDescent="0.25">
      <c r="A25824" s="1"/>
      <c r="B25824" s="2"/>
      <c r="BJ25824" s="3"/>
      <c r="BL25824" s="3"/>
      <c r="BN25824" s="3"/>
      <c r="BP25824" s="3"/>
    </row>
    <row r="25825" spans="1:68" x14ac:dyDescent="0.25">
      <c r="A25825" s="1"/>
      <c r="B25825" s="2"/>
      <c r="BJ25825" s="3"/>
      <c r="BL25825" s="3"/>
      <c r="BN25825" s="3"/>
      <c r="BP25825" s="3"/>
    </row>
    <row r="25826" spans="1:68" x14ac:dyDescent="0.25">
      <c r="A25826" s="1"/>
      <c r="B25826" s="2"/>
      <c r="BJ25826" s="3"/>
      <c r="BL25826" s="3"/>
      <c r="BN25826" s="3"/>
      <c r="BP25826" s="3"/>
    </row>
    <row r="25827" spans="1:68" x14ac:dyDescent="0.25">
      <c r="A25827" s="1"/>
      <c r="B25827" s="2"/>
      <c r="BJ25827" s="3"/>
      <c r="BL25827" s="3"/>
      <c r="BN25827" s="3"/>
      <c r="BP25827" s="3"/>
    </row>
    <row r="25828" spans="1:68" x14ac:dyDescent="0.25">
      <c r="A25828" s="1"/>
      <c r="B25828" s="2"/>
      <c r="BJ25828" s="3"/>
      <c r="BL25828" s="3"/>
      <c r="BN25828" s="3"/>
      <c r="BP25828" s="3"/>
    </row>
    <row r="25829" spans="1:68" x14ac:dyDescent="0.25">
      <c r="A25829" s="1"/>
      <c r="B25829" s="2"/>
      <c r="BJ25829" s="3"/>
      <c r="BL25829" s="3"/>
      <c r="BN25829" s="3"/>
      <c r="BP25829" s="3"/>
    </row>
    <row r="25830" spans="1:68" x14ac:dyDescent="0.25">
      <c r="A25830" s="1"/>
      <c r="B25830" s="2"/>
      <c r="BJ25830" s="3"/>
      <c r="BL25830" s="3"/>
      <c r="BN25830" s="3"/>
      <c r="BP25830" s="3"/>
    </row>
    <row r="25831" spans="1:68" x14ac:dyDescent="0.25">
      <c r="A25831" s="1"/>
      <c r="B25831" s="2"/>
      <c r="BJ25831" s="3"/>
      <c r="BL25831" s="3"/>
      <c r="BN25831" s="3"/>
      <c r="BP25831" s="3"/>
    </row>
    <row r="25832" spans="1:68" x14ac:dyDescent="0.25">
      <c r="A25832" s="1"/>
      <c r="B25832" s="2"/>
      <c r="BJ25832" s="3"/>
      <c r="BL25832" s="3"/>
      <c r="BN25832" s="3"/>
      <c r="BP25832" s="3"/>
    </row>
    <row r="25833" spans="1:68" x14ac:dyDescent="0.25">
      <c r="A25833" s="1"/>
      <c r="B25833" s="2"/>
      <c r="BJ25833" s="3"/>
      <c r="BL25833" s="3"/>
      <c r="BN25833" s="3"/>
      <c r="BP25833" s="3"/>
    </row>
    <row r="25834" spans="1:68" x14ac:dyDescent="0.25">
      <c r="A25834" s="1"/>
      <c r="B25834" s="2"/>
      <c r="BJ25834" s="3"/>
      <c r="BL25834" s="3"/>
      <c r="BN25834" s="3"/>
      <c r="BP25834" s="3"/>
    </row>
    <row r="25835" spans="1:68" x14ac:dyDescent="0.25">
      <c r="A25835" s="1"/>
      <c r="B25835" s="2"/>
      <c r="BJ25835" s="3"/>
      <c r="BL25835" s="3"/>
      <c r="BN25835" s="3"/>
      <c r="BP25835" s="3"/>
    </row>
    <row r="25836" spans="1:68" x14ac:dyDescent="0.25">
      <c r="A25836" s="1"/>
      <c r="B25836" s="2"/>
      <c r="BJ25836" s="3"/>
      <c r="BL25836" s="3"/>
      <c r="BN25836" s="3"/>
      <c r="BP25836" s="3"/>
    </row>
    <row r="25837" spans="1:68" x14ac:dyDescent="0.25">
      <c r="A25837" s="1"/>
      <c r="B25837" s="2"/>
      <c r="BJ25837" s="3"/>
      <c r="BL25837" s="3"/>
      <c r="BN25837" s="3"/>
      <c r="BP25837" s="3"/>
    </row>
    <row r="25838" spans="1:68" x14ac:dyDescent="0.25">
      <c r="A25838" s="1"/>
      <c r="B25838" s="2"/>
      <c r="BJ25838" s="3"/>
      <c r="BL25838" s="3"/>
      <c r="BN25838" s="3"/>
      <c r="BP25838" s="3"/>
    </row>
    <row r="25839" spans="1:68" x14ac:dyDescent="0.25">
      <c r="A25839" s="1"/>
      <c r="B25839" s="2"/>
      <c r="BJ25839" s="3"/>
      <c r="BL25839" s="3"/>
      <c r="BN25839" s="3"/>
      <c r="BP25839" s="3"/>
    </row>
    <row r="25840" spans="1:68" x14ac:dyDescent="0.25">
      <c r="A25840" s="1"/>
      <c r="B25840" s="2"/>
      <c r="BJ25840" s="3"/>
      <c r="BL25840" s="3"/>
      <c r="BN25840" s="3"/>
      <c r="BP25840" s="3"/>
    </row>
    <row r="25841" spans="1:68" x14ac:dyDescent="0.25">
      <c r="A25841" s="1"/>
      <c r="B25841" s="2"/>
      <c r="BJ25841" s="3"/>
      <c r="BL25841" s="3"/>
      <c r="BN25841" s="3"/>
      <c r="BP25841" s="3"/>
    </row>
    <row r="25842" spans="1:68" x14ac:dyDescent="0.25">
      <c r="A25842" s="1"/>
      <c r="B25842" s="2"/>
      <c r="BJ25842" s="3"/>
      <c r="BL25842" s="3"/>
      <c r="BN25842" s="3"/>
      <c r="BP25842" s="3"/>
    </row>
    <row r="25843" spans="1:68" x14ac:dyDescent="0.25">
      <c r="A25843" s="1"/>
      <c r="B25843" s="2"/>
      <c r="BJ25843" s="3"/>
      <c r="BL25843" s="3"/>
      <c r="BN25843" s="3"/>
      <c r="BP25843" s="3"/>
    </row>
    <row r="25844" spans="1:68" x14ac:dyDescent="0.25">
      <c r="A25844" s="1"/>
      <c r="B25844" s="2"/>
      <c r="BJ25844" s="3"/>
      <c r="BL25844" s="3"/>
      <c r="BN25844" s="3"/>
      <c r="BP25844" s="3"/>
    </row>
    <row r="25845" spans="1:68" x14ac:dyDescent="0.25">
      <c r="A25845" s="1"/>
      <c r="B25845" s="2"/>
      <c r="BJ25845" s="3"/>
      <c r="BL25845" s="3"/>
      <c r="BN25845" s="3"/>
      <c r="BP25845" s="3"/>
    </row>
    <row r="25846" spans="1:68" x14ac:dyDescent="0.25">
      <c r="A25846" s="1"/>
      <c r="B25846" s="2"/>
      <c r="BJ25846" s="3"/>
      <c r="BL25846" s="3"/>
      <c r="BN25846" s="3"/>
      <c r="BP25846" s="3"/>
    </row>
    <row r="25847" spans="1:68" x14ac:dyDescent="0.25">
      <c r="A25847" s="1"/>
      <c r="B25847" s="2"/>
      <c r="BJ25847" s="3"/>
      <c r="BL25847" s="3"/>
      <c r="BN25847" s="3"/>
      <c r="BP25847" s="3"/>
    </row>
    <row r="25848" spans="1:68" x14ac:dyDescent="0.25">
      <c r="A25848" s="1"/>
      <c r="B25848" s="2"/>
      <c r="BJ25848" s="3"/>
      <c r="BL25848" s="3"/>
      <c r="BN25848" s="3"/>
      <c r="BP25848" s="3"/>
    </row>
    <row r="25849" spans="1:68" x14ac:dyDescent="0.25">
      <c r="A25849" s="1"/>
      <c r="B25849" s="2"/>
      <c r="BJ25849" s="3"/>
      <c r="BL25849" s="3"/>
      <c r="BN25849" s="3"/>
      <c r="BP25849" s="3"/>
    </row>
    <row r="25850" spans="1:68" x14ac:dyDescent="0.25">
      <c r="A25850" s="1"/>
      <c r="B25850" s="2"/>
      <c r="BJ25850" s="3"/>
      <c r="BL25850" s="3"/>
      <c r="BN25850" s="3"/>
      <c r="BP25850" s="3"/>
    </row>
    <row r="25851" spans="1:68" x14ac:dyDescent="0.25">
      <c r="A25851" s="1"/>
      <c r="B25851" s="2"/>
      <c r="BJ25851" s="3"/>
      <c r="BL25851" s="3"/>
      <c r="BN25851" s="3"/>
      <c r="BP25851" s="3"/>
    </row>
    <row r="25852" spans="1:68" x14ac:dyDescent="0.25">
      <c r="A25852" s="1"/>
      <c r="B25852" s="2"/>
      <c r="BJ25852" s="3"/>
      <c r="BL25852" s="3"/>
      <c r="BN25852" s="3"/>
      <c r="BP25852" s="3"/>
    </row>
    <row r="25853" spans="1:68" x14ac:dyDescent="0.25">
      <c r="A25853" s="1"/>
      <c r="B25853" s="2"/>
      <c r="BJ25853" s="3"/>
      <c r="BL25853" s="3"/>
      <c r="BN25853" s="3"/>
      <c r="BP25853" s="3"/>
    </row>
    <row r="25854" spans="1:68" x14ac:dyDescent="0.25">
      <c r="A25854" s="1"/>
      <c r="B25854" s="2"/>
      <c r="BJ25854" s="3"/>
      <c r="BL25854" s="3"/>
      <c r="BN25854" s="3"/>
      <c r="BP25854" s="3"/>
    </row>
    <row r="25855" spans="1:68" x14ac:dyDescent="0.25">
      <c r="A25855" s="1"/>
      <c r="B25855" s="2"/>
      <c r="BJ25855" s="3"/>
      <c r="BL25855" s="3"/>
      <c r="BN25855" s="3"/>
      <c r="BP25855" s="3"/>
    </row>
    <row r="25856" spans="1:68" x14ac:dyDescent="0.25">
      <c r="A25856" s="1"/>
      <c r="B25856" s="2"/>
      <c r="BJ25856" s="3"/>
      <c r="BL25856" s="3"/>
      <c r="BN25856" s="3"/>
      <c r="BP25856" s="3"/>
    </row>
    <row r="25857" spans="1:68" x14ac:dyDescent="0.25">
      <c r="A25857" s="1"/>
      <c r="B25857" s="2"/>
      <c r="BJ25857" s="3"/>
      <c r="BL25857" s="3"/>
      <c r="BN25857" s="3"/>
      <c r="BP25857" s="3"/>
    </row>
    <row r="25858" spans="1:68" x14ac:dyDescent="0.25">
      <c r="A25858" s="1"/>
      <c r="B25858" s="2"/>
      <c r="BJ25858" s="3"/>
      <c r="BL25858" s="3"/>
      <c r="BN25858" s="3"/>
      <c r="BP25858" s="3"/>
    </row>
    <row r="25859" spans="1:68" x14ac:dyDescent="0.25">
      <c r="A25859" s="1"/>
      <c r="B25859" s="2"/>
      <c r="BJ25859" s="3"/>
      <c r="BL25859" s="3"/>
      <c r="BN25859" s="3"/>
      <c r="BP25859" s="3"/>
    </row>
    <row r="25860" spans="1:68" x14ac:dyDescent="0.25">
      <c r="A25860" s="1"/>
      <c r="B25860" s="2"/>
      <c r="BJ25860" s="3"/>
      <c r="BL25860" s="3"/>
      <c r="BN25860" s="3"/>
      <c r="BP25860" s="3"/>
    </row>
    <row r="25861" spans="1:68" x14ac:dyDescent="0.25">
      <c r="A25861" s="1"/>
      <c r="B25861" s="2"/>
      <c r="BJ25861" s="3"/>
      <c r="BL25861" s="3"/>
      <c r="BN25861" s="3"/>
      <c r="BP25861" s="3"/>
    </row>
    <row r="25862" spans="1:68" x14ac:dyDescent="0.25">
      <c r="A25862" s="1"/>
      <c r="B25862" s="2"/>
      <c r="BJ25862" s="3"/>
      <c r="BL25862" s="3"/>
      <c r="BN25862" s="3"/>
      <c r="BP25862" s="3"/>
    </row>
    <row r="25863" spans="1:68" x14ac:dyDescent="0.25">
      <c r="A25863" s="1"/>
      <c r="B25863" s="2"/>
      <c r="BJ25863" s="3"/>
      <c r="BL25863" s="3"/>
      <c r="BN25863" s="3"/>
      <c r="BP25863" s="3"/>
    </row>
    <row r="25864" spans="1:68" x14ac:dyDescent="0.25">
      <c r="A25864" s="1"/>
      <c r="B25864" s="2"/>
      <c r="BJ25864" s="3"/>
      <c r="BL25864" s="3"/>
      <c r="BN25864" s="3"/>
      <c r="BP25864" s="3"/>
    </row>
    <row r="25865" spans="1:68" x14ac:dyDescent="0.25">
      <c r="A25865" s="1"/>
      <c r="B25865" s="2"/>
      <c r="BJ25865" s="3"/>
      <c r="BL25865" s="3"/>
      <c r="BN25865" s="3"/>
      <c r="BP25865" s="3"/>
    </row>
    <row r="25866" spans="1:68" x14ac:dyDescent="0.25">
      <c r="A25866" s="1"/>
      <c r="B25866" s="2"/>
      <c r="BJ25866" s="3"/>
      <c r="BL25866" s="3"/>
      <c r="BN25866" s="3"/>
      <c r="BP25866" s="3"/>
    </row>
    <row r="25867" spans="1:68" x14ac:dyDescent="0.25">
      <c r="A25867" s="1"/>
      <c r="B25867" s="2"/>
      <c r="BJ25867" s="3"/>
      <c r="BL25867" s="3"/>
      <c r="BN25867" s="3"/>
      <c r="BP25867" s="3"/>
    </row>
    <row r="25868" spans="1:68" x14ac:dyDescent="0.25">
      <c r="A25868" s="1"/>
      <c r="B25868" s="2"/>
      <c r="BJ25868" s="3"/>
      <c r="BL25868" s="3"/>
      <c r="BN25868" s="3"/>
      <c r="BP25868" s="3"/>
    </row>
    <row r="25869" spans="1:68" x14ac:dyDescent="0.25">
      <c r="A25869" s="1"/>
      <c r="B25869" s="2"/>
      <c r="BJ25869" s="3"/>
      <c r="BL25869" s="3"/>
      <c r="BN25869" s="3"/>
      <c r="BP25869" s="3"/>
    </row>
    <row r="25870" spans="1:68" x14ac:dyDescent="0.25">
      <c r="A25870" s="1"/>
      <c r="B25870" s="2"/>
      <c r="BJ25870" s="3"/>
      <c r="BL25870" s="3"/>
      <c r="BN25870" s="3"/>
      <c r="BP25870" s="3"/>
    </row>
    <row r="25871" spans="1:68" x14ac:dyDescent="0.25">
      <c r="A25871" s="1"/>
      <c r="B25871" s="2"/>
      <c r="BJ25871" s="3"/>
      <c r="BL25871" s="3"/>
      <c r="BN25871" s="3"/>
      <c r="BP25871" s="3"/>
    </row>
    <row r="25872" spans="1:68" x14ac:dyDescent="0.25">
      <c r="A25872" s="1"/>
      <c r="B25872" s="2"/>
      <c r="BJ25872" s="3"/>
      <c r="BL25872" s="3"/>
      <c r="BN25872" s="3"/>
      <c r="BP25872" s="3"/>
    </row>
    <row r="25873" spans="1:68" x14ac:dyDescent="0.25">
      <c r="A25873" s="1"/>
      <c r="B25873" s="2"/>
      <c r="BJ25873" s="3"/>
      <c r="BL25873" s="3"/>
      <c r="BN25873" s="3"/>
      <c r="BP25873" s="3"/>
    </row>
    <row r="25874" spans="1:68" x14ac:dyDescent="0.25">
      <c r="A25874" s="1"/>
      <c r="B25874" s="2"/>
      <c r="BJ25874" s="3"/>
      <c r="BL25874" s="3"/>
      <c r="BN25874" s="3"/>
      <c r="BP25874" s="3"/>
    </row>
    <row r="25875" spans="1:68" x14ac:dyDescent="0.25">
      <c r="A25875" s="1"/>
      <c r="B25875" s="2"/>
      <c r="BJ25875" s="3"/>
      <c r="BL25875" s="3"/>
      <c r="BN25875" s="3"/>
      <c r="BP25875" s="3"/>
    </row>
    <row r="25876" spans="1:68" x14ac:dyDescent="0.25">
      <c r="A25876" s="1"/>
      <c r="B25876" s="2"/>
      <c r="BJ25876" s="3"/>
      <c r="BL25876" s="3"/>
      <c r="BN25876" s="3"/>
      <c r="BP25876" s="3"/>
    </row>
    <row r="25877" spans="1:68" x14ac:dyDescent="0.25">
      <c r="A25877" s="1"/>
      <c r="B25877" s="2"/>
      <c r="BJ25877" s="3"/>
      <c r="BL25877" s="3"/>
      <c r="BN25877" s="3"/>
      <c r="BP25877" s="3"/>
    </row>
    <row r="25878" spans="1:68" x14ac:dyDescent="0.25">
      <c r="A25878" s="1"/>
      <c r="B25878" s="2"/>
      <c r="BJ25878" s="3"/>
      <c r="BL25878" s="3"/>
      <c r="BN25878" s="3"/>
      <c r="BP25878" s="3"/>
    </row>
    <row r="25879" spans="1:68" x14ac:dyDescent="0.25">
      <c r="A25879" s="1"/>
      <c r="B25879" s="2"/>
      <c r="BJ25879" s="3"/>
      <c r="BL25879" s="3"/>
      <c r="BN25879" s="3"/>
      <c r="BP25879" s="3"/>
    </row>
    <row r="25880" spans="1:68" x14ac:dyDescent="0.25">
      <c r="A25880" s="1"/>
      <c r="B25880" s="2"/>
      <c r="BJ25880" s="3"/>
      <c r="BL25880" s="3"/>
      <c r="BN25880" s="3"/>
      <c r="BP25880" s="3"/>
    </row>
    <row r="25881" spans="1:68" x14ac:dyDescent="0.25">
      <c r="A25881" s="1"/>
      <c r="B25881" s="2"/>
      <c r="BJ25881" s="3"/>
      <c r="BL25881" s="3"/>
      <c r="BN25881" s="3"/>
      <c r="BP25881" s="3"/>
    </row>
    <row r="25882" spans="1:68" x14ac:dyDescent="0.25">
      <c r="A25882" s="1"/>
      <c r="B25882" s="2"/>
      <c r="BJ25882" s="3"/>
      <c r="BL25882" s="3"/>
      <c r="BN25882" s="3"/>
      <c r="BP25882" s="3"/>
    </row>
    <row r="25883" spans="1:68" x14ac:dyDescent="0.25">
      <c r="A25883" s="1"/>
      <c r="B25883" s="2"/>
      <c r="BJ25883" s="3"/>
      <c r="BL25883" s="3"/>
      <c r="BN25883" s="3"/>
      <c r="BP25883" s="3"/>
    </row>
    <row r="25884" spans="1:68" x14ac:dyDescent="0.25">
      <c r="A25884" s="1"/>
      <c r="B25884" s="2"/>
      <c r="BJ25884" s="3"/>
      <c r="BL25884" s="3"/>
      <c r="BN25884" s="3"/>
      <c r="BP25884" s="3"/>
    </row>
    <row r="25885" spans="1:68" x14ac:dyDescent="0.25">
      <c r="A25885" s="1"/>
      <c r="B25885" s="2"/>
      <c r="BJ25885" s="3"/>
      <c r="BL25885" s="3"/>
      <c r="BN25885" s="3"/>
      <c r="BP25885" s="3"/>
    </row>
    <row r="25886" spans="1:68" x14ac:dyDescent="0.25">
      <c r="A25886" s="1"/>
      <c r="B25886" s="2"/>
      <c r="BJ25886" s="3"/>
      <c r="BL25886" s="3"/>
      <c r="BN25886" s="3"/>
      <c r="BP25886" s="3"/>
    </row>
    <row r="25887" spans="1:68" x14ac:dyDescent="0.25">
      <c r="A25887" s="1"/>
      <c r="B25887" s="2"/>
      <c r="BJ25887" s="3"/>
      <c r="BL25887" s="3"/>
      <c r="BN25887" s="3"/>
      <c r="BP25887" s="3"/>
    </row>
    <row r="25888" spans="1:68" x14ac:dyDescent="0.25">
      <c r="A25888" s="1"/>
      <c r="B25888" s="2"/>
      <c r="BJ25888" s="3"/>
      <c r="BL25888" s="3"/>
      <c r="BN25888" s="3"/>
      <c r="BP25888" s="3"/>
    </row>
    <row r="25889" spans="1:68" x14ac:dyDescent="0.25">
      <c r="A25889" s="1"/>
      <c r="B25889" s="2"/>
      <c r="BJ25889" s="3"/>
      <c r="BL25889" s="3"/>
      <c r="BN25889" s="3"/>
      <c r="BP25889" s="3"/>
    </row>
    <row r="25890" spans="1:68" x14ac:dyDescent="0.25">
      <c r="A25890" s="1"/>
      <c r="B25890" s="2"/>
      <c r="BJ25890" s="3"/>
      <c r="BL25890" s="3"/>
      <c r="BN25890" s="3"/>
      <c r="BP25890" s="3"/>
    </row>
    <row r="25891" spans="1:68" x14ac:dyDescent="0.25">
      <c r="A25891" s="1"/>
      <c r="B25891" s="2"/>
      <c r="BJ25891" s="3"/>
      <c r="BL25891" s="3"/>
      <c r="BN25891" s="3"/>
      <c r="BP25891" s="3"/>
    </row>
    <row r="25892" spans="1:68" x14ac:dyDescent="0.25">
      <c r="A25892" s="1"/>
      <c r="B25892" s="2"/>
      <c r="BJ25892" s="3"/>
      <c r="BL25892" s="3"/>
      <c r="BN25892" s="3"/>
      <c r="BP25892" s="3"/>
    </row>
    <row r="25893" spans="1:68" x14ac:dyDescent="0.25">
      <c r="A25893" s="1"/>
      <c r="B25893" s="2"/>
      <c r="BJ25893" s="3"/>
      <c r="BL25893" s="3"/>
      <c r="BN25893" s="3"/>
      <c r="BP25893" s="3"/>
    </row>
    <row r="25894" spans="1:68" x14ac:dyDescent="0.25">
      <c r="A25894" s="1"/>
      <c r="B25894" s="2"/>
      <c r="BJ25894" s="3"/>
      <c r="BL25894" s="3"/>
      <c r="BN25894" s="3"/>
      <c r="BP25894" s="3"/>
    </row>
    <row r="25895" spans="1:68" x14ac:dyDescent="0.25">
      <c r="A25895" s="1"/>
      <c r="B25895" s="2"/>
      <c r="BJ25895" s="3"/>
      <c r="BL25895" s="3"/>
      <c r="BN25895" s="3"/>
      <c r="BP25895" s="3"/>
    </row>
    <row r="25896" spans="1:68" x14ac:dyDescent="0.25">
      <c r="A25896" s="1"/>
      <c r="B25896" s="2"/>
      <c r="BJ25896" s="3"/>
      <c r="BL25896" s="3"/>
      <c r="BN25896" s="3"/>
      <c r="BP25896" s="3"/>
    </row>
    <row r="25897" spans="1:68" x14ac:dyDescent="0.25">
      <c r="A25897" s="1"/>
      <c r="B25897" s="2"/>
      <c r="BJ25897" s="3"/>
      <c r="BL25897" s="3"/>
      <c r="BN25897" s="3"/>
      <c r="BP25897" s="3"/>
    </row>
    <row r="25898" spans="1:68" x14ac:dyDescent="0.25">
      <c r="A25898" s="1"/>
      <c r="B25898" s="2"/>
      <c r="BJ25898" s="3"/>
      <c r="BL25898" s="3"/>
      <c r="BN25898" s="3"/>
      <c r="BP25898" s="3"/>
    </row>
    <row r="25899" spans="1:68" x14ac:dyDescent="0.25">
      <c r="A25899" s="1"/>
      <c r="B25899" s="2"/>
      <c r="BJ25899" s="3"/>
      <c r="BL25899" s="3"/>
      <c r="BN25899" s="3"/>
      <c r="BP25899" s="3"/>
    </row>
    <row r="25900" spans="1:68" x14ac:dyDescent="0.25">
      <c r="A25900" s="1"/>
      <c r="B25900" s="2"/>
      <c r="BJ25900" s="3"/>
      <c r="BL25900" s="3"/>
      <c r="BN25900" s="3"/>
      <c r="BP25900" s="3"/>
    </row>
    <row r="25901" spans="1:68" x14ac:dyDescent="0.25">
      <c r="A25901" s="1"/>
      <c r="B25901" s="2"/>
      <c r="BJ25901" s="3"/>
      <c r="BL25901" s="3"/>
      <c r="BN25901" s="3"/>
      <c r="BP25901" s="3"/>
    </row>
    <row r="25902" spans="1:68" x14ac:dyDescent="0.25">
      <c r="A25902" s="1"/>
      <c r="B25902" s="2"/>
      <c r="BJ25902" s="3"/>
      <c r="BL25902" s="3"/>
      <c r="BN25902" s="3"/>
      <c r="BP25902" s="3"/>
    </row>
    <row r="25903" spans="1:68" x14ac:dyDescent="0.25">
      <c r="A25903" s="1"/>
      <c r="B25903" s="2"/>
      <c r="BJ25903" s="3"/>
      <c r="BL25903" s="3"/>
      <c r="BN25903" s="3"/>
      <c r="BP25903" s="3"/>
    </row>
    <row r="25904" spans="1:68" x14ac:dyDescent="0.25">
      <c r="A25904" s="1"/>
      <c r="B25904" s="2"/>
      <c r="BJ25904" s="3"/>
      <c r="BL25904" s="3"/>
      <c r="BN25904" s="3"/>
      <c r="BP25904" s="3"/>
    </row>
    <row r="25905" spans="1:68" x14ac:dyDescent="0.25">
      <c r="A25905" s="1"/>
      <c r="B25905" s="2"/>
      <c r="BJ25905" s="3"/>
      <c r="BL25905" s="3"/>
      <c r="BN25905" s="3"/>
      <c r="BP25905" s="3"/>
    </row>
    <row r="25906" spans="1:68" x14ac:dyDescent="0.25">
      <c r="A25906" s="1"/>
      <c r="B25906" s="2"/>
      <c r="BJ25906" s="3"/>
      <c r="BL25906" s="3"/>
      <c r="BN25906" s="3"/>
      <c r="BP25906" s="3"/>
    </row>
    <row r="25907" spans="1:68" x14ac:dyDescent="0.25">
      <c r="A25907" s="1"/>
      <c r="B25907" s="2"/>
      <c r="BJ25907" s="3"/>
      <c r="BL25907" s="3"/>
      <c r="BN25907" s="3"/>
      <c r="BP25907" s="3"/>
    </row>
    <row r="25908" spans="1:68" x14ac:dyDescent="0.25">
      <c r="A25908" s="1"/>
      <c r="B25908" s="2"/>
      <c r="BJ25908" s="3"/>
      <c r="BL25908" s="3"/>
      <c r="BN25908" s="3"/>
      <c r="BP25908" s="3"/>
    </row>
    <row r="25909" spans="1:68" x14ac:dyDescent="0.25">
      <c r="A25909" s="1"/>
      <c r="B25909" s="2"/>
      <c r="BJ25909" s="3"/>
      <c r="BL25909" s="3"/>
      <c r="BN25909" s="3"/>
      <c r="BP25909" s="3"/>
    </row>
    <row r="25910" spans="1:68" x14ac:dyDescent="0.25">
      <c r="A25910" s="1"/>
      <c r="B25910" s="2"/>
      <c r="BJ25910" s="3"/>
      <c r="BL25910" s="3"/>
      <c r="BN25910" s="3"/>
      <c r="BP25910" s="3"/>
    </row>
    <row r="25911" spans="1:68" x14ac:dyDescent="0.25">
      <c r="A25911" s="1"/>
      <c r="B25911" s="2"/>
      <c r="BJ25911" s="3"/>
      <c r="BL25911" s="3"/>
      <c r="BN25911" s="3"/>
      <c r="BP25911" s="3"/>
    </row>
    <row r="25912" spans="1:68" x14ac:dyDescent="0.25">
      <c r="A25912" s="1"/>
      <c r="B25912" s="2"/>
      <c r="BJ25912" s="3"/>
      <c r="BL25912" s="3"/>
      <c r="BN25912" s="3"/>
      <c r="BP25912" s="3"/>
    </row>
    <row r="25913" spans="1:68" x14ac:dyDescent="0.25">
      <c r="A25913" s="1"/>
      <c r="B25913" s="2"/>
      <c r="BJ25913" s="3"/>
      <c r="BL25913" s="3"/>
      <c r="BN25913" s="3"/>
      <c r="BP25913" s="3"/>
    </row>
    <row r="25914" spans="1:68" x14ac:dyDescent="0.25">
      <c r="A25914" s="1"/>
      <c r="B25914" s="2"/>
      <c r="BJ25914" s="3"/>
      <c r="BL25914" s="3"/>
      <c r="BN25914" s="3"/>
      <c r="BP25914" s="3"/>
    </row>
    <row r="25915" spans="1:68" x14ac:dyDescent="0.25">
      <c r="A25915" s="1"/>
      <c r="B25915" s="2"/>
      <c r="BJ25915" s="3"/>
      <c r="BL25915" s="3"/>
      <c r="BN25915" s="3"/>
      <c r="BP25915" s="3"/>
    </row>
    <row r="25916" spans="1:68" x14ac:dyDescent="0.25">
      <c r="A25916" s="1"/>
      <c r="B25916" s="2"/>
      <c r="BJ25916" s="3"/>
      <c r="BL25916" s="3"/>
      <c r="BN25916" s="3"/>
      <c r="BP25916" s="3"/>
    </row>
    <row r="25917" spans="1:68" x14ac:dyDescent="0.25">
      <c r="A25917" s="1"/>
      <c r="B25917" s="2"/>
      <c r="BJ25917" s="3"/>
      <c r="BL25917" s="3"/>
      <c r="BN25917" s="3"/>
      <c r="BP25917" s="3"/>
    </row>
    <row r="25918" spans="1:68" x14ac:dyDescent="0.25">
      <c r="A25918" s="1"/>
      <c r="B25918" s="2"/>
      <c r="BJ25918" s="3"/>
      <c r="BL25918" s="3"/>
      <c r="BN25918" s="3"/>
      <c r="BP25918" s="3"/>
    </row>
    <row r="25919" spans="1:68" x14ac:dyDescent="0.25">
      <c r="A25919" s="1"/>
      <c r="B25919" s="2"/>
      <c r="BJ25919" s="3"/>
      <c r="BL25919" s="3"/>
      <c r="BN25919" s="3"/>
      <c r="BP25919" s="3"/>
    </row>
    <row r="25920" spans="1:68" x14ac:dyDescent="0.25">
      <c r="A25920" s="1"/>
      <c r="B25920" s="2"/>
      <c r="BJ25920" s="3"/>
      <c r="BL25920" s="3"/>
      <c r="BN25920" s="3"/>
      <c r="BP25920" s="3"/>
    </row>
    <row r="25921" spans="1:68" x14ac:dyDescent="0.25">
      <c r="A25921" s="1"/>
      <c r="B25921" s="2"/>
      <c r="BJ25921" s="3"/>
      <c r="BL25921" s="3"/>
      <c r="BN25921" s="3"/>
      <c r="BP25921" s="3"/>
    </row>
    <row r="25922" spans="1:68" x14ac:dyDescent="0.25">
      <c r="A25922" s="1"/>
      <c r="B25922" s="2"/>
      <c r="BJ25922" s="3"/>
      <c r="BL25922" s="3"/>
      <c r="BN25922" s="3"/>
      <c r="BP25922" s="3"/>
    </row>
    <row r="25923" spans="1:68" x14ac:dyDescent="0.25">
      <c r="A25923" s="1"/>
      <c r="B25923" s="2"/>
      <c r="BJ25923" s="3"/>
      <c r="BL25923" s="3"/>
      <c r="BN25923" s="3"/>
      <c r="BP25923" s="3"/>
    </row>
    <row r="25924" spans="1:68" x14ac:dyDescent="0.25">
      <c r="A25924" s="1"/>
      <c r="B25924" s="2"/>
      <c r="BJ25924" s="3"/>
      <c r="BL25924" s="3"/>
      <c r="BN25924" s="3"/>
      <c r="BP25924" s="3"/>
    </row>
    <row r="25925" spans="1:68" x14ac:dyDescent="0.25">
      <c r="A25925" s="1"/>
      <c r="B25925" s="2"/>
      <c r="BJ25925" s="3"/>
      <c r="BL25925" s="3"/>
      <c r="BN25925" s="3"/>
      <c r="BP25925" s="3"/>
    </row>
    <row r="25926" spans="1:68" x14ac:dyDescent="0.25">
      <c r="A25926" s="1"/>
      <c r="B25926" s="2"/>
      <c r="BJ25926" s="3"/>
      <c r="BL25926" s="3"/>
      <c r="BN25926" s="3"/>
      <c r="BP25926" s="3"/>
    </row>
    <row r="25927" spans="1:68" x14ac:dyDescent="0.25">
      <c r="A25927" s="1"/>
      <c r="B25927" s="2"/>
      <c r="BJ25927" s="3"/>
      <c r="BL25927" s="3"/>
      <c r="BN25927" s="3"/>
      <c r="BP25927" s="3"/>
    </row>
    <row r="25928" spans="1:68" x14ac:dyDescent="0.25">
      <c r="A25928" s="1"/>
      <c r="B25928" s="2"/>
      <c r="BJ25928" s="3"/>
      <c r="BL25928" s="3"/>
      <c r="BN25928" s="3"/>
      <c r="BP25928" s="3"/>
    </row>
    <row r="25929" spans="1:68" x14ac:dyDescent="0.25">
      <c r="A25929" s="1"/>
      <c r="B25929" s="2"/>
      <c r="BJ25929" s="3"/>
      <c r="BL25929" s="3"/>
      <c r="BN25929" s="3"/>
      <c r="BP25929" s="3"/>
    </row>
    <row r="25930" spans="1:68" x14ac:dyDescent="0.25">
      <c r="A25930" s="1"/>
      <c r="B25930" s="2"/>
      <c r="BJ25930" s="3"/>
      <c r="BL25930" s="3"/>
      <c r="BN25930" s="3"/>
      <c r="BP25930" s="3"/>
    </row>
    <row r="25931" spans="1:68" x14ac:dyDescent="0.25">
      <c r="A25931" s="1"/>
      <c r="B25931" s="2"/>
      <c r="BJ25931" s="3"/>
      <c r="BL25931" s="3"/>
      <c r="BN25931" s="3"/>
      <c r="BP25931" s="3"/>
    </row>
    <row r="25932" spans="1:68" x14ac:dyDescent="0.25">
      <c r="A25932" s="1"/>
      <c r="B25932" s="2"/>
      <c r="BJ25932" s="3"/>
      <c r="BL25932" s="3"/>
      <c r="BN25932" s="3"/>
      <c r="BP25932" s="3"/>
    </row>
    <row r="25933" spans="1:68" x14ac:dyDescent="0.25">
      <c r="A25933" s="1"/>
      <c r="B25933" s="2"/>
      <c r="BJ25933" s="3"/>
      <c r="BL25933" s="3"/>
      <c r="BN25933" s="3"/>
      <c r="BP25933" s="3"/>
    </row>
    <row r="25934" spans="1:68" x14ac:dyDescent="0.25">
      <c r="A25934" s="1"/>
      <c r="B25934" s="2"/>
      <c r="BJ25934" s="3"/>
      <c r="BL25934" s="3"/>
      <c r="BN25934" s="3"/>
      <c r="BP25934" s="3"/>
    </row>
    <row r="25935" spans="1:68" x14ac:dyDescent="0.25">
      <c r="A25935" s="1"/>
      <c r="B25935" s="2"/>
      <c r="BJ25935" s="3"/>
      <c r="BL25935" s="3"/>
      <c r="BN25935" s="3"/>
      <c r="BP25935" s="3"/>
    </row>
    <row r="25936" spans="1:68" x14ac:dyDescent="0.25">
      <c r="A25936" s="1"/>
      <c r="B25936" s="2"/>
      <c r="BJ25936" s="3"/>
      <c r="BL25936" s="3"/>
      <c r="BN25936" s="3"/>
      <c r="BP25936" s="3"/>
    </row>
    <row r="25937" spans="1:68" x14ac:dyDescent="0.25">
      <c r="A25937" s="1"/>
      <c r="B25937" s="2"/>
      <c r="BJ25937" s="3"/>
      <c r="BL25937" s="3"/>
      <c r="BN25937" s="3"/>
      <c r="BP25937" s="3"/>
    </row>
    <row r="25938" spans="1:68" x14ac:dyDescent="0.25">
      <c r="A25938" s="1"/>
      <c r="B25938" s="2"/>
      <c r="BJ25938" s="3"/>
      <c r="BL25938" s="3"/>
      <c r="BN25938" s="3"/>
      <c r="BP25938" s="3"/>
    </row>
    <row r="25939" spans="1:68" x14ac:dyDescent="0.25">
      <c r="A25939" s="1"/>
      <c r="B25939" s="2"/>
      <c r="BJ25939" s="3"/>
      <c r="BL25939" s="3"/>
      <c r="BN25939" s="3"/>
      <c r="BP25939" s="3"/>
    </row>
    <row r="25940" spans="1:68" x14ac:dyDescent="0.25">
      <c r="A25940" s="1"/>
      <c r="B25940" s="2"/>
      <c r="BJ25940" s="3"/>
      <c r="BL25940" s="3"/>
      <c r="BN25940" s="3"/>
      <c r="BP25940" s="3"/>
    </row>
    <row r="25941" spans="1:68" x14ac:dyDescent="0.25">
      <c r="A25941" s="1"/>
      <c r="B25941" s="2"/>
      <c r="BJ25941" s="3"/>
      <c r="BL25941" s="3"/>
      <c r="BN25941" s="3"/>
      <c r="BP25941" s="3"/>
    </row>
    <row r="25942" spans="1:68" x14ac:dyDescent="0.25">
      <c r="A25942" s="1"/>
      <c r="B25942" s="2"/>
      <c r="BJ25942" s="3"/>
      <c r="BL25942" s="3"/>
      <c r="BN25942" s="3"/>
      <c r="BP25942" s="3"/>
    </row>
    <row r="25943" spans="1:68" x14ac:dyDescent="0.25">
      <c r="A25943" s="1"/>
      <c r="B25943" s="2"/>
      <c r="BJ25943" s="3"/>
      <c r="BL25943" s="3"/>
      <c r="BN25943" s="3"/>
      <c r="BP25943" s="3"/>
    </row>
    <row r="25944" spans="1:68" x14ac:dyDescent="0.25">
      <c r="A25944" s="1"/>
      <c r="B25944" s="2"/>
      <c r="BJ25944" s="3"/>
      <c r="BL25944" s="3"/>
      <c r="BN25944" s="3"/>
      <c r="BP25944" s="3"/>
    </row>
    <row r="25945" spans="1:68" x14ac:dyDescent="0.25">
      <c r="A25945" s="1"/>
      <c r="B25945" s="2"/>
      <c r="BJ25945" s="3"/>
      <c r="BL25945" s="3"/>
      <c r="BN25945" s="3"/>
      <c r="BP25945" s="3"/>
    </row>
    <row r="25946" spans="1:68" x14ac:dyDescent="0.25">
      <c r="A25946" s="1"/>
      <c r="B25946" s="2"/>
      <c r="BJ25946" s="3"/>
      <c r="BL25946" s="3"/>
      <c r="BN25946" s="3"/>
      <c r="BP25946" s="3"/>
    </row>
    <row r="25947" spans="1:68" x14ac:dyDescent="0.25">
      <c r="A25947" s="1"/>
      <c r="B25947" s="2"/>
      <c r="BJ25947" s="3"/>
      <c r="BL25947" s="3"/>
      <c r="BN25947" s="3"/>
      <c r="BP25947" s="3"/>
    </row>
    <row r="25948" spans="1:68" x14ac:dyDescent="0.25">
      <c r="A25948" s="1"/>
      <c r="B25948" s="2"/>
      <c r="BJ25948" s="3"/>
      <c r="BL25948" s="3"/>
      <c r="BN25948" s="3"/>
      <c r="BP25948" s="3"/>
    </row>
    <row r="25949" spans="1:68" x14ac:dyDescent="0.25">
      <c r="A25949" s="1"/>
      <c r="B25949" s="2"/>
      <c r="BJ25949" s="3"/>
      <c r="BL25949" s="3"/>
      <c r="BN25949" s="3"/>
      <c r="BP25949" s="3"/>
    </row>
    <row r="25950" spans="1:68" x14ac:dyDescent="0.25">
      <c r="A25950" s="1"/>
      <c r="B25950" s="2"/>
      <c r="BJ25950" s="3"/>
      <c r="BL25950" s="3"/>
      <c r="BN25950" s="3"/>
      <c r="BP25950" s="3"/>
    </row>
    <row r="25951" spans="1:68" x14ac:dyDescent="0.25">
      <c r="A25951" s="1"/>
      <c r="B25951" s="2"/>
      <c r="BJ25951" s="3"/>
      <c r="BL25951" s="3"/>
      <c r="BN25951" s="3"/>
      <c r="BP25951" s="3"/>
    </row>
    <row r="25952" spans="1:68" x14ac:dyDescent="0.25">
      <c r="A25952" s="1"/>
      <c r="B25952" s="2"/>
      <c r="BJ25952" s="3"/>
      <c r="BL25952" s="3"/>
      <c r="BN25952" s="3"/>
      <c r="BP25952" s="3"/>
    </row>
    <row r="25953" spans="1:68" x14ac:dyDescent="0.25">
      <c r="A25953" s="1"/>
      <c r="B25953" s="2"/>
      <c r="BJ25953" s="3"/>
      <c r="BL25953" s="3"/>
      <c r="BN25953" s="3"/>
      <c r="BP25953" s="3"/>
    </row>
    <row r="25954" spans="1:68" x14ac:dyDescent="0.25">
      <c r="A25954" s="1"/>
      <c r="B25954" s="2"/>
      <c r="BJ25954" s="3"/>
      <c r="BL25954" s="3"/>
      <c r="BN25954" s="3"/>
      <c r="BP25954" s="3"/>
    </row>
    <row r="25955" spans="1:68" x14ac:dyDescent="0.25">
      <c r="A25955" s="1"/>
      <c r="B25955" s="2"/>
      <c r="BJ25955" s="3"/>
      <c r="BL25955" s="3"/>
      <c r="BN25955" s="3"/>
      <c r="BP25955" s="3"/>
    </row>
    <row r="25956" spans="1:68" x14ac:dyDescent="0.25">
      <c r="A25956" s="1"/>
      <c r="B25956" s="2"/>
      <c r="BJ25956" s="3"/>
      <c r="BL25956" s="3"/>
      <c r="BN25956" s="3"/>
      <c r="BP25956" s="3"/>
    </row>
    <row r="25957" spans="1:68" x14ac:dyDescent="0.25">
      <c r="A25957" s="1"/>
      <c r="B25957" s="2"/>
      <c r="BJ25957" s="3"/>
      <c r="BL25957" s="3"/>
      <c r="BN25957" s="3"/>
      <c r="BP25957" s="3"/>
    </row>
    <row r="25958" spans="1:68" x14ac:dyDescent="0.25">
      <c r="A25958" s="1"/>
      <c r="B25958" s="2"/>
      <c r="BJ25958" s="3"/>
      <c r="BL25958" s="3"/>
      <c r="BN25958" s="3"/>
      <c r="BP25958" s="3"/>
    </row>
    <row r="25959" spans="1:68" x14ac:dyDescent="0.25">
      <c r="A25959" s="1"/>
      <c r="B25959" s="2"/>
      <c r="BJ25959" s="3"/>
      <c r="BL25959" s="3"/>
      <c r="BN25959" s="3"/>
      <c r="BP25959" s="3"/>
    </row>
    <row r="25960" spans="1:68" x14ac:dyDescent="0.25">
      <c r="A25960" s="1"/>
      <c r="B25960" s="2"/>
      <c r="BJ25960" s="3"/>
      <c r="BL25960" s="3"/>
      <c r="BN25960" s="3"/>
      <c r="BP25960" s="3"/>
    </row>
    <row r="25961" spans="1:68" x14ac:dyDescent="0.25">
      <c r="A25961" s="1"/>
      <c r="B25961" s="2"/>
      <c r="BJ25961" s="3"/>
      <c r="BL25961" s="3"/>
      <c r="BN25961" s="3"/>
      <c r="BP25961" s="3"/>
    </row>
    <row r="25962" spans="1:68" x14ac:dyDescent="0.25">
      <c r="A25962" s="1"/>
      <c r="B25962" s="2"/>
      <c r="BJ25962" s="3"/>
      <c r="BL25962" s="3"/>
      <c r="BN25962" s="3"/>
      <c r="BP25962" s="3"/>
    </row>
    <row r="25963" spans="1:68" x14ac:dyDescent="0.25">
      <c r="A25963" s="1"/>
      <c r="B25963" s="2"/>
      <c r="BJ25963" s="3"/>
      <c r="BL25963" s="3"/>
      <c r="BN25963" s="3"/>
      <c r="BP25963" s="3"/>
    </row>
    <row r="25964" spans="1:68" x14ac:dyDescent="0.25">
      <c r="A25964" s="1"/>
      <c r="B25964" s="2"/>
      <c r="BJ25964" s="3"/>
      <c r="BL25964" s="3"/>
      <c r="BN25964" s="3"/>
      <c r="BP25964" s="3"/>
    </row>
    <row r="25965" spans="1:68" x14ac:dyDescent="0.25">
      <c r="A25965" s="1"/>
      <c r="B25965" s="2"/>
      <c r="BJ25965" s="3"/>
      <c r="BL25965" s="3"/>
      <c r="BN25965" s="3"/>
      <c r="BP25965" s="3"/>
    </row>
    <row r="25966" spans="1:68" x14ac:dyDescent="0.25">
      <c r="A25966" s="1"/>
      <c r="B25966" s="2"/>
      <c r="BJ25966" s="3"/>
      <c r="BL25966" s="3"/>
      <c r="BN25966" s="3"/>
      <c r="BP25966" s="3"/>
    </row>
    <row r="25967" spans="1:68" x14ac:dyDescent="0.25">
      <c r="A25967" s="1"/>
      <c r="B25967" s="2"/>
      <c r="BJ25967" s="3"/>
      <c r="BL25967" s="3"/>
      <c r="BN25967" s="3"/>
      <c r="BP25967" s="3"/>
    </row>
    <row r="25968" spans="1:68" x14ac:dyDescent="0.25">
      <c r="A25968" s="1"/>
      <c r="B25968" s="2"/>
      <c r="BJ25968" s="3"/>
      <c r="BL25968" s="3"/>
      <c r="BN25968" s="3"/>
      <c r="BP25968" s="3"/>
    </row>
    <row r="25969" spans="1:68" x14ac:dyDescent="0.25">
      <c r="A25969" s="1"/>
      <c r="B25969" s="2"/>
      <c r="BJ25969" s="3"/>
      <c r="BL25969" s="3"/>
      <c r="BN25969" s="3"/>
      <c r="BP25969" s="3"/>
    </row>
    <row r="25970" spans="1:68" x14ac:dyDescent="0.25">
      <c r="A25970" s="1"/>
      <c r="B25970" s="2"/>
      <c r="BJ25970" s="3"/>
      <c r="BL25970" s="3"/>
      <c r="BN25970" s="3"/>
      <c r="BP25970" s="3"/>
    </row>
    <row r="25971" spans="1:68" x14ac:dyDescent="0.25">
      <c r="A25971" s="1"/>
      <c r="B25971" s="2"/>
      <c r="BJ25971" s="3"/>
      <c r="BL25971" s="3"/>
      <c r="BN25971" s="3"/>
      <c r="BP25971" s="3"/>
    </row>
    <row r="25972" spans="1:68" x14ac:dyDescent="0.25">
      <c r="A25972" s="1"/>
      <c r="B25972" s="2"/>
      <c r="BJ25972" s="3"/>
      <c r="BL25972" s="3"/>
      <c r="BN25972" s="3"/>
      <c r="BP25972" s="3"/>
    </row>
    <row r="25973" spans="1:68" x14ac:dyDescent="0.25">
      <c r="A25973" s="1"/>
      <c r="B25973" s="2"/>
      <c r="BJ25973" s="3"/>
      <c r="BL25973" s="3"/>
      <c r="BN25973" s="3"/>
      <c r="BP25973" s="3"/>
    </row>
    <row r="25974" spans="1:68" x14ac:dyDescent="0.25">
      <c r="A25974" s="1"/>
      <c r="B25974" s="2"/>
      <c r="BJ25974" s="3"/>
      <c r="BL25974" s="3"/>
      <c r="BN25974" s="3"/>
      <c r="BP25974" s="3"/>
    </row>
    <row r="25975" spans="1:68" x14ac:dyDescent="0.25">
      <c r="A25975" s="1"/>
      <c r="B25975" s="2"/>
      <c r="BJ25975" s="3"/>
      <c r="BL25975" s="3"/>
      <c r="BN25975" s="3"/>
      <c r="BP25975" s="3"/>
    </row>
    <row r="25976" spans="1:68" x14ac:dyDescent="0.25">
      <c r="A25976" s="1"/>
      <c r="B25976" s="2"/>
      <c r="BJ25976" s="3"/>
      <c r="BL25976" s="3"/>
      <c r="BN25976" s="3"/>
      <c r="BP25976" s="3"/>
    </row>
    <row r="25977" spans="1:68" x14ac:dyDescent="0.25">
      <c r="A25977" s="1"/>
      <c r="B25977" s="2"/>
      <c r="BJ25977" s="3"/>
      <c r="BL25977" s="3"/>
      <c r="BN25977" s="3"/>
      <c r="BP25977" s="3"/>
    </row>
    <row r="25978" spans="1:68" x14ac:dyDescent="0.25">
      <c r="A25978" s="1"/>
      <c r="B25978" s="2"/>
      <c r="BJ25978" s="3"/>
      <c r="BL25978" s="3"/>
      <c r="BN25978" s="3"/>
      <c r="BP25978" s="3"/>
    </row>
    <row r="25979" spans="1:68" x14ac:dyDescent="0.25">
      <c r="A25979" s="1"/>
      <c r="B25979" s="2"/>
      <c r="BJ25979" s="3"/>
      <c r="BL25979" s="3"/>
      <c r="BN25979" s="3"/>
      <c r="BP25979" s="3"/>
    </row>
    <row r="25980" spans="1:68" x14ac:dyDescent="0.25">
      <c r="A25980" s="1"/>
      <c r="B25980" s="2"/>
      <c r="BJ25980" s="3"/>
      <c r="BL25980" s="3"/>
      <c r="BN25980" s="3"/>
      <c r="BP25980" s="3"/>
    </row>
    <row r="25981" spans="1:68" x14ac:dyDescent="0.25">
      <c r="A25981" s="1"/>
      <c r="B25981" s="2"/>
      <c r="BJ25981" s="3"/>
      <c r="BL25981" s="3"/>
      <c r="BN25981" s="3"/>
      <c r="BP25981" s="3"/>
    </row>
    <row r="25982" spans="1:68" x14ac:dyDescent="0.25">
      <c r="A25982" s="1"/>
      <c r="B25982" s="2"/>
      <c r="BJ25982" s="3"/>
      <c r="BL25982" s="3"/>
      <c r="BN25982" s="3"/>
      <c r="BP25982" s="3"/>
    </row>
    <row r="25983" spans="1:68" x14ac:dyDescent="0.25">
      <c r="A25983" s="1"/>
      <c r="B25983" s="2"/>
      <c r="BJ25983" s="3"/>
      <c r="BL25983" s="3"/>
      <c r="BN25983" s="3"/>
      <c r="BP25983" s="3"/>
    </row>
    <row r="25984" spans="1:68" x14ac:dyDescent="0.25">
      <c r="A25984" s="1"/>
      <c r="B25984" s="2"/>
      <c r="BJ25984" s="3"/>
      <c r="BL25984" s="3"/>
      <c r="BN25984" s="3"/>
      <c r="BP25984" s="3"/>
    </row>
    <row r="25985" spans="1:68" x14ac:dyDescent="0.25">
      <c r="A25985" s="1"/>
      <c r="B25985" s="2"/>
      <c r="BJ25985" s="3"/>
      <c r="BL25985" s="3"/>
      <c r="BN25985" s="3"/>
      <c r="BP25985" s="3"/>
    </row>
    <row r="25986" spans="1:68" x14ac:dyDescent="0.25">
      <c r="A25986" s="1"/>
      <c r="B25986" s="2"/>
      <c r="BJ25986" s="3"/>
      <c r="BL25986" s="3"/>
      <c r="BN25986" s="3"/>
      <c r="BP25986" s="3"/>
    </row>
    <row r="25987" spans="1:68" x14ac:dyDescent="0.25">
      <c r="A25987" s="1"/>
      <c r="B25987" s="2"/>
      <c r="BJ25987" s="3"/>
      <c r="BL25987" s="3"/>
      <c r="BN25987" s="3"/>
      <c r="BP25987" s="3"/>
    </row>
    <row r="25988" spans="1:68" x14ac:dyDescent="0.25">
      <c r="A25988" s="1"/>
      <c r="B25988" s="2"/>
      <c r="BJ25988" s="3"/>
      <c r="BL25988" s="3"/>
      <c r="BN25988" s="3"/>
      <c r="BP25988" s="3"/>
    </row>
    <row r="25989" spans="1:68" x14ac:dyDescent="0.25">
      <c r="A25989" s="1"/>
      <c r="B25989" s="2"/>
      <c r="BJ25989" s="3"/>
      <c r="BL25989" s="3"/>
      <c r="BN25989" s="3"/>
      <c r="BP25989" s="3"/>
    </row>
    <row r="25990" spans="1:68" x14ac:dyDescent="0.25">
      <c r="A25990" s="1"/>
      <c r="B25990" s="2"/>
      <c r="BJ25990" s="3"/>
      <c r="BL25990" s="3"/>
      <c r="BN25990" s="3"/>
      <c r="BP25990" s="3"/>
    </row>
    <row r="25991" spans="1:68" x14ac:dyDescent="0.25">
      <c r="A25991" s="1"/>
      <c r="B25991" s="2"/>
      <c r="BJ25991" s="3"/>
      <c r="BL25991" s="3"/>
      <c r="BN25991" s="3"/>
      <c r="BP25991" s="3"/>
    </row>
    <row r="25992" spans="1:68" x14ac:dyDescent="0.25">
      <c r="A25992" s="1"/>
      <c r="B25992" s="2"/>
      <c r="BJ25992" s="3"/>
      <c r="BL25992" s="3"/>
      <c r="BN25992" s="3"/>
      <c r="BP25992" s="3"/>
    </row>
    <row r="25993" spans="1:68" x14ac:dyDescent="0.25">
      <c r="A25993" s="1"/>
      <c r="B25993" s="2"/>
      <c r="BJ25993" s="3"/>
      <c r="BL25993" s="3"/>
      <c r="BN25993" s="3"/>
      <c r="BP25993" s="3"/>
    </row>
    <row r="25994" spans="1:68" x14ac:dyDescent="0.25">
      <c r="A25994" s="1"/>
      <c r="B25994" s="2"/>
      <c r="BJ25994" s="3"/>
      <c r="BL25994" s="3"/>
      <c r="BN25994" s="3"/>
      <c r="BP25994" s="3"/>
    </row>
    <row r="25995" spans="1:68" x14ac:dyDescent="0.25">
      <c r="A25995" s="1"/>
      <c r="B25995" s="2"/>
      <c r="BJ25995" s="3"/>
      <c r="BL25995" s="3"/>
      <c r="BN25995" s="3"/>
      <c r="BP25995" s="3"/>
    </row>
    <row r="25996" spans="1:68" x14ac:dyDescent="0.25">
      <c r="A25996" s="1"/>
      <c r="B25996" s="2"/>
      <c r="BJ25996" s="3"/>
      <c r="BL25996" s="3"/>
      <c r="BN25996" s="3"/>
      <c r="BP25996" s="3"/>
    </row>
    <row r="25997" spans="1:68" x14ac:dyDescent="0.25">
      <c r="A25997" s="1"/>
      <c r="B25997" s="2"/>
      <c r="BJ25997" s="3"/>
      <c r="BL25997" s="3"/>
      <c r="BN25997" s="3"/>
      <c r="BP25997" s="3"/>
    </row>
    <row r="25998" spans="1:68" x14ac:dyDescent="0.25">
      <c r="A25998" s="1"/>
      <c r="B25998" s="2"/>
      <c r="BJ25998" s="3"/>
      <c r="BL25998" s="3"/>
      <c r="BN25998" s="3"/>
      <c r="BP25998" s="3"/>
    </row>
    <row r="25999" spans="1:68" x14ac:dyDescent="0.25">
      <c r="A25999" s="1"/>
      <c r="B25999" s="2"/>
      <c r="BJ25999" s="3"/>
      <c r="BL25999" s="3"/>
      <c r="BN25999" s="3"/>
      <c r="BP25999" s="3"/>
    </row>
    <row r="26000" spans="1:68" x14ac:dyDescent="0.25">
      <c r="A26000" s="1"/>
      <c r="B26000" s="2"/>
      <c r="BJ26000" s="3"/>
      <c r="BL26000" s="3"/>
      <c r="BN26000" s="3"/>
      <c r="BP26000" s="3"/>
    </row>
    <row r="26001" spans="1:68" x14ac:dyDescent="0.25">
      <c r="A26001" s="1"/>
      <c r="B26001" s="2"/>
      <c r="BJ26001" s="3"/>
      <c r="BL26001" s="3"/>
      <c r="BN26001" s="3"/>
      <c r="BP26001" s="3"/>
    </row>
    <row r="26002" spans="1:68" x14ac:dyDescent="0.25">
      <c r="A26002" s="1"/>
      <c r="B26002" s="2"/>
      <c r="BJ26002" s="3"/>
      <c r="BL26002" s="3"/>
      <c r="BN26002" s="3"/>
      <c r="BP26002" s="3"/>
    </row>
    <row r="26003" spans="1:68" x14ac:dyDescent="0.25">
      <c r="A26003" s="1"/>
      <c r="B26003" s="2"/>
      <c r="BJ26003" s="3"/>
      <c r="BL26003" s="3"/>
      <c r="BN26003" s="3"/>
      <c r="BP26003" s="3"/>
    </row>
    <row r="26004" spans="1:68" x14ac:dyDescent="0.25">
      <c r="A26004" s="1"/>
      <c r="B26004" s="2"/>
      <c r="BJ26004" s="3"/>
      <c r="BL26004" s="3"/>
      <c r="BN26004" s="3"/>
      <c r="BP26004" s="3"/>
    </row>
    <row r="26005" spans="1:68" x14ac:dyDescent="0.25">
      <c r="A26005" s="1"/>
      <c r="B26005" s="2"/>
      <c r="BJ26005" s="3"/>
      <c r="BL26005" s="3"/>
      <c r="BN26005" s="3"/>
      <c r="BP26005" s="3"/>
    </row>
    <row r="26006" spans="1:68" x14ac:dyDescent="0.25">
      <c r="A26006" s="1"/>
      <c r="B26006" s="2"/>
      <c r="BJ26006" s="3"/>
      <c r="BL26006" s="3"/>
      <c r="BN26006" s="3"/>
      <c r="BP26006" s="3"/>
    </row>
    <row r="26007" spans="1:68" x14ac:dyDescent="0.25">
      <c r="A26007" s="1"/>
      <c r="B26007" s="2"/>
      <c r="BJ26007" s="3"/>
      <c r="BL26007" s="3"/>
      <c r="BN26007" s="3"/>
      <c r="BP26007" s="3"/>
    </row>
    <row r="26008" spans="1:68" x14ac:dyDescent="0.25">
      <c r="A26008" s="1"/>
      <c r="B26008" s="2"/>
      <c r="BJ26008" s="3"/>
      <c r="BL26008" s="3"/>
      <c r="BN26008" s="3"/>
      <c r="BP26008" s="3"/>
    </row>
    <row r="26009" spans="1:68" x14ac:dyDescent="0.25">
      <c r="A26009" s="1"/>
      <c r="B26009" s="2"/>
      <c r="BJ26009" s="3"/>
      <c r="BL26009" s="3"/>
      <c r="BN26009" s="3"/>
      <c r="BP26009" s="3"/>
    </row>
    <row r="26010" spans="1:68" x14ac:dyDescent="0.25">
      <c r="A26010" s="1"/>
      <c r="B26010" s="2"/>
      <c r="BJ26010" s="3"/>
      <c r="BL26010" s="3"/>
      <c r="BN26010" s="3"/>
      <c r="BP26010" s="3"/>
    </row>
    <row r="26011" spans="1:68" x14ac:dyDescent="0.25">
      <c r="A26011" s="1"/>
      <c r="B26011" s="2"/>
      <c r="BJ26011" s="3"/>
      <c r="BL26011" s="3"/>
      <c r="BN26011" s="3"/>
      <c r="BP26011" s="3"/>
    </row>
    <row r="26012" spans="1:68" x14ac:dyDescent="0.25">
      <c r="A26012" s="1"/>
      <c r="B26012" s="2"/>
      <c r="BJ26012" s="3"/>
      <c r="BL26012" s="3"/>
      <c r="BN26012" s="3"/>
      <c r="BP26012" s="3"/>
    </row>
    <row r="26013" spans="1:68" x14ac:dyDescent="0.25">
      <c r="A26013" s="1"/>
      <c r="B26013" s="2"/>
      <c r="BJ26013" s="3"/>
      <c r="BL26013" s="3"/>
      <c r="BN26013" s="3"/>
      <c r="BP26013" s="3"/>
    </row>
    <row r="26014" spans="1:68" x14ac:dyDescent="0.25">
      <c r="A26014" s="1"/>
      <c r="B26014" s="2"/>
      <c r="BJ26014" s="3"/>
      <c r="BL26014" s="3"/>
      <c r="BN26014" s="3"/>
      <c r="BP26014" s="3"/>
    </row>
    <row r="26015" spans="1:68" x14ac:dyDescent="0.25">
      <c r="A26015" s="1"/>
      <c r="B26015" s="2"/>
      <c r="BJ26015" s="3"/>
      <c r="BL26015" s="3"/>
      <c r="BN26015" s="3"/>
      <c r="BP26015" s="3"/>
    </row>
    <row r="26016" spans="1:68" x14ac:dyDescent="0.25">
      <c r="A26016" s="1"/>
      <c r="B26016" s="2"/>
      <c r="BJ26016" s="3"/>
      <c r="BL26016" s="3"/>
      <c r="BN26016" s="3"/>
      <c r="BP26016" s="3"/>
    </row>
    <row r="26017" spans="1:68" x14ac:dyDescent="0.25">
      <c r="A26017" s="1"/>
      <c r="B26017" s="2"/>
      <c r="BJ26017" s="3"/>
      <c r="BL26017" s="3"/>
      <c r="BN26017" s="3"/>
      <c r="BP26017" s="3"/>
    </row>
    <row r="26018" spans="1:68" x14ac:dyDescent="0.25">
      <c r="A26018" s="1"/>
      <c r="B26018" s="2"/>
      <c r="BJ26018" s="3"/>
      <c r="BL26018" s="3"/>
      <c r="BN26018" s="3"/>
      <c r="BP26018" s="3"/>
    </row>
    <row r="26019" spans="1:68" x14ac:dyDescent="0.25">
      <c r="A26019" s="1"/>
      <c r="B26019" s="2"/>
      <c r="BJ26019" s="3"/>
      <c r="BL26019" s="3"/>
      <c r="BN26019" s="3"/>
      <c r="BP26019" s="3"/>
    </row>
    <row r="26020" spans="1:68" x14ac:dyDescent="0.25">
      <c r="A26020" s="1"/>
      <c r="B26020" s="2"/>
      <c r="BJ26020" s="3"/>
      <c r="BL26020" s="3"/>
      <c r="BN26020" s="3"/>
      <c r="BP26020" s="3"/>
    </row>
    <row r="26021" spans="1:68" x14ac:dyDescent="0.25">
      <c r="A26021" s="1"/>
      <c r="B26021" s="2"/>
      <c r="BJ26021" s="3"/>
      <c r="BL26021" s="3"/>
      <c r="BN26021" s="3"/>
      <c r="BP26021" s="3"/>
    </row>
    <row r="26022" spans="1:68" x14ac:dyDescent="0.25">
      <c r="A26022" s="1"/>
      <c r="B26022" s="2"/>
      <c r="BJ26022" s="3"/>
      <c r="BL26022" s="3"/>
      <c r="BN26022" s="3"/>
      <c r="BP26022" s="3"/>
    </row>
    <row r="26023" spans="1:68" x14ac:dyDescent="0.25">
      <c r="A26023" s="1"/>
      <c r="B26023" s="2"/>
      <c r="BJ26023" s="3"/>
      <c r="BL26023" s="3"/>
      <c r="BN26023" s="3"/>
      <c r="BP26023" s="3"/>
    </row>
    <row r="26024" spans="1:68" x14ac:dyDescent="0.25">
      <c r="A26024" s="1"/>
      <c r="B26024" s="2"/>
      <c r="BJ26024" s="3"/>
      <c r="BL26024" s="3"/>
      <c r="BN26024" s="3"/>
      <c r="BP26024" s="3"/>
    </row>
    <row r="26025" spans="1:68" x14ac:dyDescent="0.25">
      <c r="A26025" s="1"/>
      <c r="B26025" s="2"/>
      <c r="BJ26025" s="3"/>
      <c r="BL26025" s="3"/>
      <c r="BN26025" s="3"/>
      <c r="BP26025" s="3"/>
    </row>
    <row r="26026" spans="1:68" x14ac:dyDescent="0.25">
      <c r="A26026" s="1"/>
      <c r="B26026" s="2"/>
      <c r="BJ26026" s="3"/>
      <c r="BL26026" s="3"/>
      <c r="BN26026" s="3"/>
      <c r="BP26026" s="3"/>
    </row>
    <row r="26027" spans="1:68" x14ac:dyDescent="0.25">
      <c r="A26027" s="1"/>
      <c r="B26027" s="2"/>
      <c r="BJ26027" s="3"/>
      <c r="BL26027" s="3"/>
      <c r="BN26027" s="3"/>
      <c r="BP26027" s="3"/>
    </row>
    <row r="26028" spans="1:68" x14ac:dyDescent="0.25">
      <c r="A26028" s="1"/>
      <c r="B26028" s="2"/>
      <c r="BJ26028" s="3"/>
      <c r="BL26028" s="3"/>
      <c r="BN26028" s="3"/>
      <c r="BP26028" s="3"/>
    </row>
    <row r="26029" spans="1:68" x14ac:dyDescent="0.25">
      <c r="A26029" s="1"/>
      <c r="B26029" s="2"/>
      <c r="BJ26029" s="3"/>
      <c r="BL26029" s="3"/>
      <c r="BN26029" s="3"/>
      <c r="BP26029" s="3"/>
    </row>
    <row r="26030" spans="1:68" x14ac:dyDescent="0.25">
      <c r="A26030" s="1"/>
      <c r="B26030" s="2"/>
      <c r="BJ26030" s="3"/>
      <c r="BL26030" s="3"/>
      <c r="BN26030" s="3"/>
      <c r="BP26030" s="3"/>
    </row>
    <row r="26031" spans="1:68" x14ac:dyDescent="0.25">
      <c r="A26031" s="1"/>
      <c r="B26031" s="2"/>
      <c r="BJ26031" s="3"/>
      <c r="BL26031" s="3"/>
      <c r="BN26031" s="3"/>
      <c r="BP26031" s="3"/>
    </row>
    <row r="26032" spans="1:68" x14ac:dyDescent="0.25">
      <c r="A26032" s="1"/>
      <c r="B26032" s="2"/>
      <c r="BJ26032" s="3"/>
      <c r="BL26032" s="3"/>
      <c r="BN26032" s="3"/>
      <c r="BP26032" s="3"/>
    </row>
    <row r="26033" spans="1:68" x14ac:dyDescent="0.25">
      <c r="A26033" s="1"/>
      <c r="B26033" s="2"/>
      <c r="BJ26033" s="3"/>
      <c r="BL26033" s="3"/>
      <c r="BN26033" s="3"/>
      <c r="BP26033" s="3"/>
    </row>
    <row r="26034" spans="1:68" x14ac:dyDescent="0.25">
      <c r="A26034" s="1"/>
      <c r="B26034" s="2"/>
      <c r="BJ26034" s="3"/>
      <c r="BL26034" s="3"/>
      <c r="BN26034" s="3"/>
      <c r="BP26034" s="3"/>
    </row>
    <row r="26035" spans="1:68" x14ac:dyDescent="0.25">
      <c r="A26035" s="1"/>
      <c r="B26035" s="2"/>
      <c r="BJ26035" s="3"/>
      <c r="BL26035" s="3"/>
      <c r="BN26035" s="3"/>
      <c r="BP26035" s="3"/>
    </row>
    <row r="26036" spans="1:68" x14ac:dyDescent="0.25">
      <c r="A26036" s="1"/>
      <c r="B26036" s="2"/>
      <c r="BJ26036" s="3"/>
      <c r="BL26036" s="3"/>
      <c r="BN26036" s="3"/>
      <c r="BP26036" s="3"/>
    </row>
    <row r="26037" spans="1:68" x14ac:dyDescent="0.25">
      <c r="A26037" s="1"/>
      <c r="B26037" s="2"/>
      <c r="BJ26037" s="3"/>
      <c r="BL26037" s="3"/>
      <c r="BN26037" s="3"/>
      <c r="BP26037" s="3"/>
    </row>
    <row r="26038" spans="1:68" x14ac:dyDescent="0.25">
      <c r="A26038" s="1"/>
      <c r="B26038" s="2"/>
      <c r="BJ26038" s="3"/>
      <c r="BL26038" s="3"/>
      <c r="BN26038" s="3"/>
      <c r="BP26038" s="3"/>
    </row>
    <row r="26039" spans="1:68" x14ac:dyDescent="0.25">
      <c r="A26039" s="1"/>
      <c r="B26039" s="2"/>
      <c r="BJ26039" s="3"/>
      <c r="BL26039" s="3"/>
      <c r="BN26039" s="3"/>
      <c r="BP26039" s="3"/>
    </row>
    <row r="26040" spans="1:68" x14ac:dyDescent="0.25">
      <c r="A26040" s="1"/>
      <c r="B26040" s="2"/>
      <c r="BJ26040" s="3"/>
      <c r="BL26040" s="3"/>
      <c r="BN26040" s="3"/>
      <c r="BP26040" s="3"/>
    </row>
    <row r="26041" spans="1:68" x14ac:dyDescent="0.25">
      <c r="A26041" s="1"/>
      <c r="B26041" s="2"/>
      <c r="BJ26041" s="3"/>
      <c r="BL26041" s="3"/>
      <c r="BN26041" s="3"/>
      <c r="BP26041" s="3"/>
    </row>
    <row r="26042" spans="1:68" x14ac:dyDescent="0.25">
      <c r="A26042" s="1"/>
      <c r="B26042" s="2"/>
      <c r="BJ26042" s="3"/>
      <c r="BL26042" s="3"/>
      <c r="BN26042" s="3"/>
      <c r="BP26042" s="3"/>
    </row>
    <row r="26043" spans="1:68" x14ac:dyDescent="0.25">
      <c r="A26043" s="1"/>
      <c r="B26043" s="2"/>
      <c r="BJ26043" s="3"/>
      <c r="BL26043" s="3"/>
      <c r="BN26043" s="3"/>
      <c r="BP26043" s="3"/>
    </row>
    <row r="26044" spans="1:68" x14ac:dyDescent="0.25">
      <c r="A26044" s="1"/>
      <c r="B26044" s="2"/>
      <c r="BJ26044" s="3"/>
      <c r="BL26044" s="3"/>
      <c r="BN26044" s="3"/>
      <c r="BP26044" s="3"/>
    </row>
    <row r="26045" spans="1:68" x14ac:dyDescent="0.25">
      <c r="A26045" s="1"/>
      <c r="B26045" s="2"/>
      <c r="BJ26045" s="3"/>
      <c r="BL26045" s="3"/>
      <c r="BN26045" s="3"/>
      <c r="BP26045" s="3"/>
    </row>
    <row r="26046" spans="1:68" x14ac:dyDescent="0.25">
      <c r="A26046" s="1"/>
      <c r="B26046" s="2"/>
      <c r="BJ26046" s="3"/>
      <c r="BL26046" s="3"/>
      <c r="BN26046" s="3"/>
      <c r="BP26046" s="3"/>
    </row>
    <row r="26047" spans="1:68" x14ac:dyDescent="0.25">
      <c r="A26047" s="1"/>
      <c r="B26047" s="2"/>
      <c r="BJ26047" s="3"/>
      <c r="BL26047" s="3"/>
      <c r="BN26047" s="3"/>
      <c r="BP26047" s="3"/>
    </row>
    <row r="26048" spans="1:68" x14ac:dyDescent="0.25">
      <c r="A26048" s="1"/>
      <c r="B26048" s="2"/>
      <c r="BJ26048" s="3"/>
      <c r="BL26048" s="3"/>
      <c r="BN26048" s="3"/>
      <c r="BP26048" s="3"/>
    </row>
    <row r="26049" spans="1:68" x14ac:dyDescent="0.25">
      <c r="A26049" s="1"/>
      <c r="B26049" s="2"/>
      <c r="BJ26049" s="3"/>
      <c r="BL26049" s="3"/>
      <c r="BN26049" s="3"/>
      <c r="BP26049" s="3"/>
    </row>
    <row r="26050" spans="1:68" x14ac:dyDescent="0.25">
      <c r="A26050" s="1"/>
      <c r="B26050" s="2"/>
      <c r="BJ26050" s="3"/>
      <c r="BL26050" s="3"/>
      <c r="BN26050" s="3"/>
      <c r="BP26050" s="3"/>
    </row>
    <row r="26051" spans="1:68" x14ac:dyDescent="0.25">
      <c r="A26051" s="1"/>
      <c r="B26051" s="2"/>
      <c r="BJ26051" s="3"/>
      <c r="BL26051" s="3"/>
      <c r="BN26051" s="3"/>
      <c r="BP26051" s="3"/>
    </row>
    <row r="26052" spans="1:68" x14ac:dyDescent="0.25">
      <c r="A26052" s="1"/>
      <c r="B26052" s="2"/>
      <c r="BJ26052" s="3"/>
      <c r="BL26052" s="3"/>
      <c r="BN26052" s="3"/>
      <c r="BP26052" s="3"/>
    </row>
    <row r="26053" spans="1:68" x14ac:dyDescent="0.25">
      <c r="A26053" s="1"/>
      <c r="B26053" s="2"/>
      <c r="BJ26053" s="3"/>
      <c r="BL26053" s="3"/>
      <c r="BN26053" s="3"/>
      <c r="BP26053" s="3"/>
    </row>
    <row r="26054" spans="1:68" x14ac:dyDescent="0.25">
      <c r="A26054" s="1"/>
      <c r="B26054" s="2"/>
      <c r="BJ26054" s="3"/>
      <c r="BL26054" s="3"/>
      <c r="BN26054" s="3"/>
      <c r="BP26054" s="3"/>
    </row>
    <row r="26055" spans="1:68" x14ac:dyDescent="0.25">
      <c r="A26055" s="1"/>
      <c r="B26055" s="2"/>
      <c r="BJ26055" s="3"/>
      <c r="BL26055" s="3"/>
      <c r="BN26055" s="3"/>
      <c r="BP26055" s="3"/>
    </row>
    <row r="26056" spans="1:68" x14ac:dyDescent="0.25">
      <c r="A26056" s="1"/>
      <c r="B26056" s="2"/>
      <c r="BJ26056" s="3"/>
      <c r="BL26056" s="3"/>
      <c r="BN26056" s="3"/>
      <c r="BP26056" s="3"/>
    </row>
    <row r="26057" spans="1:68" x14ac:dyDescent="0.25">
      <c r="A26057" s="1"/>
      <c r="B26057" s="2"/>
      <c r="BJ26057" s="3"/>
      <c r="BL26057" s="3"/>
      <c r="BN26057" s="3"/>
      <c r="BP26057" s="3"/>
    </row>
    <row r="26058" spans="1:68" x14ac:dyDescent="0.25">
      <c r="A26058" s="1"/>
      <c r="B26058" s="2"/>
      <c r="BJ26058" s="3"/>
      <c r="BL26058" s="3"/>
      <c r="BN26058" s="3"/>
      <c r="BP26058" s="3"/>
    </row>
    <row r="26059" spans="1:68" x14ac:dyDescent="0.25">
      <c r="A26059" s="1"/>
      <c r="B26059" s="2"/>
      <c r="BJ26059" s="3"/>
      <c r="BL26059" s="3"/>
      <c r="BN26059" s="3"/>
      <c r="BP26059" s="3"/>
    </row>
    <row r="26060" spans="1:68" x14ac:dyDescent="0.25">
      <c r="A26060" s="1"/>
      <c r="B26060" s="2"/>
      <c r="BJ26060" s="3"/>
      <c r="BL26060" s="3"/>
      <c r="BN26060" s="3"/>
      <c r="BP26060" s="3"/>
    </row>
    <row r="26061" spans="1:68" x14ac:dyDescent="0.25">
      <c r="A26061" s="1"/>
      <c r="B26061" s="2"/>
      <c r="BJ26061" s="3"/>
      <c r="BL26061" s="3"/>
      <c r="BN26061" s="3"/>
      <c r="BP26061" s="3"/>
    </row>
    <row r="26062" spans="1:68" x14ac:dyDescent="0.25">
      <c r="A26062" s="1"/>
      <c r="B26062" s="2"/>
      <c r="BJ26062" s="3"/>
      <c r="BL26062" s="3"/>
      <c r="BN26062" s="3"/>
      <c r="BP26062" s="3"/>
    </row>
    <row r="26063" spans="1:68" x14ac:dyDescent="0.25">
      <c r="A26063" s="1"/>
      <c r="B26063" s="2"/>
      <c r="BJ26063" s="3"/>
      <c r="BL26063" s="3"/>
      <c r="BN26063" s="3"/>
      <c r="BP26063" s="3"/>
    </row>
    <row r="26064" spans="1:68" x14ac:dyDescent="0.25">
      <c r="A26064" s="1"/>
      <c r="B26064" s="2"/>
      <c r="BJ26064" s="3"/>
      <c r="BL26064" s="3"/>
      <c r="BN26064" s="3"/>
      <c r="BP26064" s="3"/>
    </row>
    <row r="26065" spans="1:68" x14ac:dyDescent="0.25">
      <c r="A26065" s="1"/>
      <c r="B26065" s="2"/>
      <c r="BJ26065" s="3"/>
      <c r="BL26065" s="3"/>
      <c r="BN26065" s="3"/>
      <c r="BP26065" s="3"/>
    </row>
    <row r="26066" spans="1:68" x14ac:dyDescent="0.25">
      <c r="A26066" s="1"/>
      <c r="B26066" s="2"/>
      <c r="BJ26066" s="3"/>
      <c r="BL26066" s="3"/>
      <c r="BN26066" s="3"/>
      <c r="BP26066" s="3"/>
    </row>
    <row r="26067" spans="1:68" x14ac:dyDescent="0.25">
      <c r="A26067" s="1"/>
      <c r="B26067" s="2"/>
      <c r="BJ26067" s="3"/>
      <c r="BL26067" s="3"/>
      <c r="BN26067" s="3"/>
      <c r="BP26067" s="3"/>
    </row>
    <row r="26068" spans="1:68" x14ac:dyDescent="0.25">
      <c r="A26068" s="1"/>
      <c r="B26068" s="2"/>
      <c r="BJ26068" s="3"/>
      <c r="BL26068" s="3"/>
      <c r="BN26068" s="3"/>
      <c r="BP26068" s="3"/>
    </row>
    <row r="26069" spans="1:68" x14ac:dyDescent="0.25">
      <c r="A26069" s="1"/>
      <c r="B26069" s="2"/>
      <c r="BJ26069" s="3"/>
      <c r="BL26069" s="3"/>
      <c r="BN26069" s="3"/>
      <c r="BP26069" s="3"/>
    </row>
    <row r="26070" spans="1:68" x14ac:dyDescent="0.25">
      <c r="A26070" s="1"/>
      <c r="B26070" s="2"/>
      <c r="BJ26070" s="3"/>
      <c r="BL26070" s="3"/>
      <c r="BN26070" s="3"/>
      <c r="BP26070" s="3"/>
    </row>
    <row r="26071" spans="1:68" x14ac:dyDescent="0.25">
      <c r="A26071" s="1"/>
      <c r="B26071" s="2"/>
      <c r="BJ26071" s="3"/>
      <c r="BL26071" s="3"/>
      <c r="BN26071" s="3"/>
      <c r="BP26071" s="3"/>
    </row>
    <row r="26072" spans="1:68" x14ac:dyDescent="0.25">
      <c r="A26072" s="1"/>
      <c r="B26072" s="2"/>
      <c r="BJ26072" s="3"/>
      <c r="BL26072" s="3"/>
      <c r="BN26072" s="3"/>
      <c r="BP26072" s="3"/>
    </row>
    <row r="26073" spans="1:68" x14ac:dyDescent="0.25">
      <c r="A26073" s="1"/>
      <c r="B26073" s="2"/>
      <c r="BJ26073" s="3"/>
      <c r="BL26073" s="3"/>
      <c r="BN26073" s="3"/>
      <c r="BP26073" s="3"/>
    </row>
    <row r="26074" spans="1:68" x14ac:dyDescent="0.25">
      <c r="A26074" s="1"/>
      <c r="B26074" s="2"/>
      <c r="BJ26074" s="3"/>
      <c r="BL26074" s="3"/>
      <c r="BN26074" s="3"/>
      <c r="BP26074" s="3"/>
    </row>
    <row r="26075" spans="1:68" x14ac:dyDescent="0.25">
      <c r="A26075" s="1"/>
      <c r="B26075" s="2"/>
      <c r="BJ26075" s="3"/>
      <c r="BL26075" s="3"/>
      <c r="BN26075" s="3"/>
      <c r="BP26075" s="3"/>
    </row>
    <row r="26076" spans="1:68" x14ac:dyDescent="0.25">
      <c r="A26076" s="1"/>
      <c r="B26076" s="2"/>
      <c r="BJ26076" s="3"/>
      <c r="BL26076" s="3"/>
      <c r="BN26076" s="3"/>
      <c r="BP26076" s="3"/>
    </row>
    <row r="26077" spans="1:68" x14ac:dyDescent="0.25">
      <c r="A26077" s="1"/>
      <c r="B26077" s="2"/>
      <c r="BJ26077" s="3"/>
      <c r="BL26077" s="3"/>
      <c r="BN26077" s="3"/>
      <c r="BP26077" s="3"/>
    </row>
    <row r="26078" spans="1:68" x14ac:dyDescent="0.25">
      <c r="A26078" s="1"/>
      <c r="B26078" s="2"/>
      <c r="BJ26078" s="3"/>
      <c r="BL26078" s="3"/>
      <c r="BN26078" s="3"/>
      <c r="BP26078" s="3"/>
    </row>
    <row r="26079" spans="1:68" x14ac:dyDescent="0.25">
      <c r="A26079" s="1"/>
      <c r="B26079" s="2"/>
      <c r="BJ26079" s="3"/>
      <c r="BL26079" s="3"/>
      <c r="BN26079" s="3"/>
      <c r="BP26079" s="3"/>
    </row>
    <row r="26080" spans="1:68" x14ac:dyDescent="0.25">
      <c r="A26080" s="1"/>
      <c r="B26080" s="2"/>
      <c r="BJ26080" s="3"/>
      <c r="BL26080" s="3"/>
      <c r="BN26080" s="3"/>
      <c r="BP26080" s="3"/>
    </row>
    <row r="26081" spans="1:68" x14ac:dyDescent="0.25">
      <c r="A26081" s="1"/>
      <c r="B26081" s="2"/>
      <c r="BJ26081" s="3"/>
      <c r="BL26081" s="3"/>
      <c r="BN26081" s="3"/>
      <c r="BP26081" s="3"/>
    </row>
    <row r="26082" spans="1:68" x14ac:dyDescent="0.25">
      <c r="A26082" s="1"/>
      <c r="B26082" s="2"/>
      <c r="BJ26082" s="3"/>
      <c r="BL26082" s="3"/>
      <c r="BN26082" s="3"/>
      <c r="BP26082" s="3"/>
    </row>
    <row r="26083" spans="1:68" x14ac:dyDescent="0.25">
      <c r="A26083" s="1"/>
      <c r="B26083" s="2"/>
      <c r="BJ26083" s="3"/>
      <c r="BL26083" s="3"/>
      <c r="BN26083" s="3"/>
      <c r="BP26083" s="3"/>
    </row>
    <row r="26084" spans="1:68" x14ac:dyDescent="0.25">
      <c r="A26084" s="1"/>
      <c r="B26084" s="2"/>
      <c r="BJ26084" s="3"/>
      <c r="BL26084" s="3"/>
      <c r="BN26084" s="3"/>
      <c r="BP26084" s="3"/>
    </row>
    <row r="26085" spans="1:68" x14ac:dyDescent="0.25">
      <c r="A26085" s="1"/>
      <c r="B26085" s="2"/>
      <c r="BJ26085" s="3"/>
      <c r="BL26085" s="3"/>
      <c r="BN26085" s="3"/>
      <c r="BP26085" s="3"/>
    </row>
    <row r="26086" spans="1:68" x14ac:dyDescent="0.25">
      <c r="A26086" s="1"/>
      <c r="B26086" s="2"/>
      <c r="BJ26086" s="3"/>
      <c r="BL26086" s="3"/>
      <c r="BN26086" s="3"/>
      <c r="BP26086" s="3"/>
    </row>
    <row r="26087" spans="1:68" x14ac:dyDescent="0.25">
      <c r="A26087" s="1"/>
      <c r="B26087" s="2"/>
      <c r="BJ26087" s="3"/>
      <c r="BL26087" s="3"/>
      <c r="BN26087" s="3"/>
      <c r="BP26087" s="3"/>
    </row>
    <row r="26088" spans="1:68" x14ac:dyDescent="0.25">
      <c r="A26088" s="1"/>
      <c r="B26088" s="2"/>
      <c r="BJ26088" s="3"/>
      <c r="BL26088" s="3"/>
      <c r="BN26088" s="3"/>
      <c r="BP26088" s="3"/>
    </row>
    <row r="26089" spans="1:68" x14ac:dyDescent="0.25">
      <c r="A26089" s="1"/>
      <c r="B26089" s="2"/>
      <c r="BJ26089" s="3"/>
      <c r="BL26089" s="3"/>
      <c r="BN26089" s="3"/>
      <c r="BP26089" s="3"/>
    </row>
    <row r="26090" spans="1:68" x14ac:dyDescent="0.25">
      <c r="A26090" s="1"/>
      <c r="B26090" s="2"/>
      <c r="BJ26090" s="3"/>
      <c r="BL26090" s="3"/>
      <c r="BN26090" s="3"/>
      <c r="BP26090" s="3"/>
    </row>
    <row r="26091" spans="1:68" x14ac:dyDescent="0.25">
      <c r="A26091" s="1"/>
      <c r="B26091" s="2"/>
      <c r="BJ26091" s="3"/>
      <c r="BL26091" s="3"/>
      <c r="BN26091" s="3"/>
      <c r="BP26091" s="3"/>
    </row>
    <row r="26092" spans="1:68" x14ac:dyDescent="0.25">
      <c r="A26092" s="1"/>
      <c r="B26092" s="2"/>
      <c r="BJ26092" s="3"/>
      <c r="BL26092" s="3"/>
      <c r="BN26092" s="3"/>
      <c r="BP26092" s="3"/>
    </row>
    <row r="26093" spans="1:68" x14ac:dyDescent="0.25">
      <c r="A26093" s="1"/>
      <c r="B26093" s="2"/>
      <c r="BJ26093" s="3"/>
      <c r="BL26093" s="3"/>
      <c r="BN26093" s="3"/>
      <c r="BP26093" s="3"/>
    </row>
    <row r="26094" spans="1:68" x14ac:dyDescent="0.25">
      <c r="A26094" s="1"/>
      <c r="B26094" s="2"/>
      <c r="BJ26094" s="3"/>
      <c r="BL26094" s="3"/>
      <c r="BN26094" s="3"/>
      <c r="BP26094" s="3"/>
    </row>
    <row r="26095" spans="1:68" x14ac:dyDescent="0.25">
      <c r="A26095" s="1"/>
      <c r="B26095" s="2"/>
      <c r="BJ26095" s="3"/>
      <c r="BL26095" s="3"/>
      <c r="BN26095" s="3"/>
      <c r="BP26095" s="3"/>
    </row>
    <row r="26096" spans="1:68" x14ac:dyDescent="0.25">
      <c r="A26096" s="1"/>
      <c r="B26096" s="2"/>
      <c r="BJ26096" s="3"/>
      <c r="BL26096" s="3"/>
      <c r="BN26096" s="3"/>
      <c r="BP26096" s="3"/>
    </row>
    <row r="26097" spans="1:68" x14ac:dyDescent="0.25">
      <c r="A26097" s="1"/>
      <c r="B26097" s="2"/>
      <c r="BJ26097" s="3"/>
      <c r="BL26097" s="3"/>
      <c r="BN26097" s="3"/>
      <c r="BP26097" s="3"/>
    </row>
    <row r="26098" spans="1:68" x14ac:dyDescent="0.25">
      <c r="A26098" s="1"/>
      <c r="B26098" s="2"/>
      <c r="BJ26098" s="3"/>
      <c r="BL26098" s="3"/>
      <c r="BN26098" s="3"/>
      <c r="BP26098" s="3"/>
    </row>
    <row r="26099" spans="1:68" x14ac:dyDescent="0.25">
      <c r="A26099" s="1"/>
      <c r="B26099" s="2"/>
      <c r="BJ26099" s="3"/>
      <c r="BL26099" s="3"/>
      <c r="BN26099" s="3"/>
      <c r="BP26099" s="3"/>
    </row>
    <row r="26100" spans="1:68" x14ac:dyDescent="0.25">
      <c r="A26100" s="1"/>
      <c r="B26100" s="2"/>
      <c r="BJ26100" s="3"/>
      <c r="BL26100" s="3"/>
      <c r="BN26100" s="3"/>
      <c r="BP26100" s="3"/>
    </row>
    <row r="26101" spans="1:68" x14ac:dyDescent="0.25">
      <c r="A26101" s="1"/>
      <c r="B26101" s="2"/>
      <c r="BJ26101" s="3"/>
      <c r="BL26101" s="3"/>
      <c r="BN26101" s="3"/>
      <c r="BP26101" s="3"/>
    </row>
    <row r="26102" spans="1:68" x14ac:dyDescent="0.25">
      <c r="A26102" s="1"/>
      <c r="B26102" s="2"/>
      <c r="BJ26102" s="3"/>
      <c r="BL26102" s="3"/>
      <c r="BN26102" s="3"/>
      <c r="BP26102" s="3"/>
    </row>
    <row r="26103" spans="1:68" x14ac:dyDescent="0.25">
      <c r="A26103" s="1"/>
      <c r="B26103" s="2"/>
      <c r="BJ26103" s="3"/>
      <c r="BL26103" s="3"/>
      <c r="BN26103" s="3"/>
      <c r="BP26103" s="3"/>
    </row>
    <row r="26104" spans="1:68" x14ac:dyDescent="0.25">
      <c r="A26104" s="1"/>
      <c r="B26104" s="2"/>
      <c r="BJ26104" s="3"/>
      <c r="BL26104" s="3"/>
      <c r="BN26104" s="3"/>
      <c r="BP26104" s="3"/>
    </row>
    <row r="26105" spans="1:68" x14ac:dyDescent="0.25">
      <c r="A26105" s="1"/>
      <c r="B26105" s="2"/>
      <c r="BJ26105" s="3"/>
      <c r="BL26105" s="3"/>
      <c r="BN26105" s="3"/>
      <c r="BP26105" s="3"/>
    </row>
    <row r="26106" spans="1:68" x14ac:dyDescent="0.25">
      <c r="A26106" s="1"/>
      <c r="B26106" s="2"/>
      <c r="BJ26106" s="3"/>
      <c r="BL26106" s="3"/>
      <c r="BN26106" s="3"/>
      <c r="BP26106" s="3"/>
    </row>
    <row r="26107" spans="1:68" x14ac:dyDescent="0.25">
      <c r="A26107" s="1"/>
      <c r="B26107" s="2"/>
      <c r="BJ26107" s="3"/>
      <c r="BL26107" s="3"/>
      <c r="BN26107" s="3"/>
      <c r="BP26107" s="3"/>
    </row>
    <row r="26108" spans="1:68" x14ac:dyDescent="0.25">
      <c r="A26108" s="1"/>
      <c r="B26108" s="2"/>
      <c r="BJ26108" s="3"/>
      <c r="BL26108" s="3"/>
      <c r="BN26108" s="3"/>
      <c r="BP26108" s="3"/>
    </row>
    <row r="26109" spans="1:68" x14ac:dyDescent="0.25">
      <c r="A26109" s="1"/>
      <c r="B26109" s="2"/>
      <c r="BJ26109" s="3"/>
      <c r="BL26109" s="3"/>
      <c r="BN26109" s="3"/>
      <c r="BP26109" s="3"/>
    </row>
    <row r="26110" spans="1:68" x14ac:dyDescent="0.25">
      <c r="A26110" s="1"/>
      <c r="B26110" s="2"/>
      <c r="BJ26110" s="3"/>
      <c r="BL26110" s="3"/>
      <c r="BN26110" s="3"/>
      <c r="BP26110" s="3"/>
    </row>
    <row r="26111" spans="1:68" x14ac:dyDescent="0.25">
      <c r="A26111" s="1"/>
      <c r="B26111" s="2"/>
      <c r="BJ26111" s="3"/>
      <c r="BL26111" s="3"/>
      <c r="BN26111" s="3"/>
      <c r="BP26111" s="3"/>
    </row>
    <row r="26112" spans="1:68" x14ac:dyDescent="0.25">
      <c r="A26112" s="1"/>
      <c r="B26112" s="2"/>
      <c r="BJ26112" s="3"/>
      <c r="BL26112" s="3"/>
      <c r="BN26112" s="3"/>
      <c r="BP26112" s="3"/>
    </row>
    <row r="26113" spans="1:68" x14ac:dyDescent="0.25">
      <c r="A26113" s="1"/>
      <c r="B26113" s="2"/>
      <c r="BJ26113" s="3"/>
      <c r="BL26113" s="3"/>
      <c r="BN26113" s="3"/>
      <c r="BP26113" s="3"/>
    </row>
    <row r="26114" spans="1:68" x14ac:dyDescent="0.25">
      <c r="A26114" s="1"/>
      <c r="B26114" s="2"/>
      <c r="BJ26114" s="3"/>
      <c r="BL26114" s="3"/>
      <c r="BN26114" s="3"/>
      <c r="BP26114" s="3"/>
    </row>
    <row r="26115" spans="1:68" x14ac:dyDescent="0.25">
      <c r="A26115" s="1"/>
      <c r="B26115" s="2"/>
      <c r="BJ26115" s="3"/>
      <c r="BL26115" s="3"/>
      <c r="BN26115" s="3"/>
      <c r="BP26115" s="3"/>
    </row>
    <row r="26116" spans="1:68" x14ac:dyDescent="0.25">
      <c r="A26116" s="1"/>
      <c r="B26116" s="2"/>
      <c r="BJ26116" s="3"/>
      <c r="BL26116" s="3"/>
      <c r="BN26116" s="3"/>
      <c r="BP26116" s="3"/>
    </row>
    <row r="26117" spans="1:68" x14ac:dyDescent="0.25">
      <c r="A26117" s="1"/>
      <c r="B26117" s="2"/>
      <c r="BJ26117" s="3"/>
      <c r="BL26117" s="3"/>
      <c r="BN26117" s="3"/>
      <c r="BP26117" s="3"/>
    </row>
    <row r="26118" spans="1:68" x14ac:dyDescent="0.25">
      <c r="A26118" s="1"/>
      <c r="B26118" s="2"/>
      <c r="BJ26118" s="3"/>
      <c r="BL26118" s="3"/>
      <c r="BN26118" s="3"/>
      <c r="BP26118" s="3"/>
    </row>
    <row r="26119" spans="1:68" x14ac:dyDescent="0.25">
      <c r="A26119" s="1"/>
      <c r="B26119" s="2"/>
      <c r="BJ26119" s="3"/>
      <c r="BL26119" s="3"/>
      <c r="BN26119" s="3"/>
      <c r="BP26119" s="3"/>
    </row>
    <row r="26120" spans="1:68" x14ac:dyDescent="0.25">
      <c r="A26120" s="1"/>
      <c r="B26120" s="2"/>
      <c r="BJ26120" s="3"/>
      <c r="BL26120" s="3"/>
      <c r="BN26120" s="3"/>
      <c r="BP26120" s="3"/>
    </row>
    <row r="26121" spans="1:68" x14ac:dyDescent="0.25">
      <c r="A26121" s="1"/>
      <c r="B26121" s="2"/>
      <c r="BJ26121" s="3"/>
      <c r="BL26121" s="3"/>
      <c r="BN26121" s="3"/>
      <c r="BP26121" s="3"/>
    </row>
    <row r="26122" spans="1:68" x14ac:dyDescent="0.25">
      <c r="A26122" s="1"/>
      <c r="B26122" s="2"/>
      <c r="BJ26122" s="3"/>
      <c r="BL26122" s="3"/>
      <c r="BN26122" s="3"/>
      <c r="BP26122" s="3"/>
    </row>
    <row r="26123" spans="1:68" x14ac:dyDescent="0.25">
      <c r="A26123" s="1"/>
      <c r="B26123" s="2"/>
      <c r="BJ26123" s="3"/>
      <c r="BL26123" s="3"/>
      <c r="BN26123" s="3"/>
      <c r="BP26123" s="3"/>
    </row>
    <row r="26124" spans="1:68" x14ac:dyDescent="0.25">
      <c r="A26124" s="1"/>
      <c r="B26124" s="2"/>
      <c r="BJ26124" s="3"/>
      <c r="BL26124" s="3"/>
      <c r="BN26124" s="3"/>
      <c r="BP26124" s="3"/>
    </row>
    <row r="26125" spans="1:68" x14ac:dyDescent="0.25">
      <c r="A26125" s="1"/>
      <c r="B26125" s="2"/>
      <c r="BJ26125" s="3"/>
      <c r="BL26125" s="3"/>
      <c r="BN26125" s="3"/>
      <c r="BP26125" s="3"/>
    </row>
    <row r="26126" spans="1:68" x14ac:dyDescent="0.25">
      <c r="A26126" s="1"/>
      <c r="B26126" s="2"/>
      <c r="BJ26126" s="3"/>
      <c r="BL26126" s="3"/>
      <c r="BN26126" s="3"/>
      <c r="BP26126" s="3"/>
    </row>
    <row r="26127" spans="1:68" x14ac:dyDescent="0.25">
      <c r="A26127" s="1"/>
      <c r="B26127" s="2"/>
      <c r="BJ26127" s="3"/>
      <c r="BL26127" s="3"/>
      <c r="BN26127" s="3"/>
      <c r="BP26127" s="3"/>
    </row>
    <row r="26128" spans="1:68" x14ac:dyDescent="0.25">
      <c r="A26128" s="1"/>
      <c r="B26128" s="2"/>
      <c r="BJ26128" s="3"/>
      <c r="BL26128" s="3"/>
      <c r="BN26128" s="3"/>
      <c r="BP26128" s="3"/>
    </row>
    <row r="26129" spans="1:68" x14ac:dyDescent="0.25">
      <c r="A26129" s="1"/>
      <c r="B26129" s="2"/>
      <c r="BJ26129" s="3"/>
      <c r="BL26129" s="3"/>
      <c r="BN26129" s="3"/>
      <c r="BP26129" s="3"/>
    </row>
    <row r="26130" spans="1:68" x14ac:dyDescent="0.25">
      <c r="A26130" s="1"/>
      <c r="B26130" s="2"/>
      <c r="BJ26130" s="3"/>
      <c r="BL26130" s="3"/>
      <c r="BN26130" s="3"/>
      <c r="BP26130" s="3"/>
    </row>
    <row r="26131" spans="1:68" x14ac:dyDescent="0.25">
      <c r="A26131" s="1"/>
      <c r="B26131" s="2"/>
      <c r="BJ26131" s="3"/>
      <c r="BL26131" s="3"/>
      <c r="BN26131" s="3"/>
      <c r="BP26131" s="3"/>
    </row>
    <row r="26132" spans="1:68" x14ac:dyDescent="0.25">
      <c r="A26132" s="1"/>
      <c r="B26132" s="2"/>
      <c r="BJ26132" s="3"/>
      <c r="BL26132" s="3"/>
      <c r="BN26132" s="3"/>
      <c r="BP26132" s="3"/>
    </row>
    <row r="26133" spans="1:68" x14ac:dyDescent="0.25">
      <c r="A26133" s="1"/>
      <c r="B26133" s="2"/>
      <c r="BJ26133" s="3"/>
      <c r="BL26133" s="3"/>
      <c r="BN26133" s="3"/>
      <c r="BP26133" s="3"/>
    </row>
    <row r="26134" spans="1:68" x14ac:dyDescent="0.25">
      <c r="A26134" s="1"/>
      <c r="B26134" s="2"/>
      <c r="BJ26134" s="3"/>
      <c r="BL26134" s="3"/>
      <c r="BN26134" s="3"/>
      <c r="BP26134" s="3"/>
    </row>
    <row r="26135" spans="1:68" x14ac:dyDescent="0.25">
      <c r="A26135" s="1"/>
      <c r="B26135" s="2"/>
      <c r="BJ26135" s="3"/>
      <c r="BL26135" s="3"/>
      <c r="BN26135" s="3"/>
      <c r="BP26135" s="3"/>
    </row>
    <row r="26136" spans="1:68" x14ac:dyDescent="0.25">
      <c r="A26136" s="1"/>
      <c r="B26136" s="2"/>
      <c r="BJ26136" s="3"/>
      <c r="BL26136" s="3"/>
      <c r="BN26136" s="3"/>
      <c r="BP26136" s="3"/>
    </row>
    <row r="26137" spans="1:68" x14ac:dyDescent="0.25">
      <c r="A26137" s="1"/>
      <c r="B26137" s="2"/>
      <c r="BJ26137" s="3"/>
      <c r="BL26137" s="3"/>
      <c r="BN26137" s="3"/>
      <c r="BP26137" s="3"/>
    </row>
    <row r="26138" spans="1:68" x14ac:dyDescent="0.25">
      <c r="A26138" s="1"/>
      <c r="B26138" s="2"/>
      <c r="BJ26138" s="3"/>
      <c r="BL26138" s="3"/>
      <c r="BN26138" s="3"/>
      <c r="BP26138" s="3"/>
    </row>
    <row r="26139" spans="1:68" x14ac:dyDescent="0.25">
      <c r="A26139" s="1"/>
      <c r="B26139" s="2"/>
      <c r="BJ26139" s="3"/>
      <c r="BL26139" s="3"/>
      <c r="BN26139" s="3"/>
      <c r="BP26139" s="3"/>
    </row>
    <row r="26140" spans="1:68" x14ac:dyDescent="0.25">
      <c r="A26140" s="1"/>
      <c r="B26140" s="2"/>
      <c r="BJ26140" s="3"/>
      <c r="BL26140" s="3"/>
      <c r="BN26140" s="3"/>
      <c r="BP26140" s="3"/>
    </row>
    <row r="26141" spans="1:68" x14ac:dyDescent="0.25">
      <c r="A26141" s="1"/>
      <c r="B26141" s="2"/>
      <c r="BJ26141" s="3"/>
      <c r="BL26141" s="3"/>
      <c r="BN26141" s="3"/>
      <c r="BP26141" s="3"/>
    </row>
    <row r="26142" spans="1:68" x14ac:dyDescent="0.25">
      <c r="A26142" s="1"/>
      <c r="B26142" s="2"/>
      <c r="BJ26142" s="3"/>
      <c r="BL26142" s="3"/>
      <c r="BN26142" s="3"/>
      <c r="BP26142" s="3"/>
    </row>
    <row r="26143" spans="1:68" x14ac:dyDescent="0.25">
      <c r="A26143" s="1"/>
      <c r="B26143" s="2"/>
      <c r="BJ26143" s="3"/>
      <c r="BL26143" s="3"/>
      <c r="BN26143" s="3"/>
      <c r="BP26143" s="3"/>
    </row>
    <row r="26144" spans="1:68" x14ac:dyDescent="0.25">
      <c r="A26144" s="1"/>
      <c r="B26144" s="2"/>
      <c r="BJ26144" s="3"/>
      <c r="BL26144" s="3"/>
      <c r="BN26144" s="3"/>
      <c r="BP26144" s="3"/>
    </row>
    <row r="26145" spans="1:68" x14ac:dyDescent="0.25">
      <c r="A26145" s="1"/>
      <c r="B26145" s="2"/>
      <c r="BJ26145" s="3"/>
      <c r="BL26145" s="3"/>
      <c r="BN26145" s="3"/>
      <c r="BP26145" s="3"/>
    </row>
    <row r="26146" spans="1:68" x14ac:dyDescent="0.25">
      <c r="A26146" s="1"/>
      <c r="B26146" s="2"/>
      <c r="BJ26146" s="3"/>
      <c r="BL26146" s="3"/>
      <c r="BN26146" s="3"/>
      <c r="BP26146" s="3"/>
    </row>
    <row r="26147" spans="1:68" x14ac:dyDescent="0.25">
      <c r="A26147" s="1"/>
      <c r="B26147" s="2"/>
      <c r="BJ26147" s="3"/>
      <c r="BL26147" s="3"/>
      <c r="BN26147" s="3"/>
      <c r="BP26147" s="3"/>
    </row>
    <row r="26148" spans="1:68" x14ac:dyDescent="0.25">
      <c r="A26148" s="1"/>
      <c r="B26148" s="2"/>
      <c r="BJ26148" s="3"/>
      <c r="BL26148" s="3"/>
      <c r="BN26148" s="3"/>
      <c r="BP26148" s="3"/>
    </row>
    <row r="26149" spans="1:68" x14ac:dyDescent="0.25">
      <c r="A26149" s="1"/>
      <c r="B26149" s="2"/>
      <c r="BJ26149" s="3"/>
      <c r="BL26149" s="3"/>
      <c r="BN26149" s="3"/>
      <c r="BP26149" s="3"/>
    </row>
    <row r="26150" spans="1:68" x14ac:dyDescent="0.25">
      <c r="A26150" s="1"/>
      <c r="B26150" s="2"/>
      <c r="BJ26150" s="3"/>
      <c r="BL26150" s="3"/>
      <c r="BN26150" s="3"/>
      <c r="BP26150" s="3"/>
    </row>
    <row r="26151" spans="1:68" x14ac:dyDescent="0.25">
      <c r="A26151" s="1"/>
      <c r="B26151" s="2"/>
      <c r="BJ26151" s="3"/>
      <c r="BL26151" s="3"/>
      <c r="BN26151" s="3"/>
      <c r="BP26151" s="3"/>
    </row>
    <row r="26152" spans="1:68" x14ac:dyDescent="0.25">
      <c r="A26152" s="1"/>
      <c r="B26152" s="2"/>
      <c r="BJ26152" s="3"/>
      <c r="BL26152" s="3"/>
      <c r="BN26152" s="3"/>
      <c r="BP26152" s="3"/>
    </row>
    <row r="26153" spans="1:68" x14ac:dyDescent="0.25">
      <c r="A26153" s="1"/>
      <c r="B26153" s="2"/>
      <c r="BJ26153" s="3"/>
      <c r="BL26153" s="3"/>
      <c r="BN26153" s="3"/>
      <c r="BP26153" s="3"/>
    </row>
    <row r="26154" spans="1:68" x14ac:dyDescent="0.25">
      <c r="A26154" s="1"/>
      <c r="B26154" s="2"/>
      <c r="BJ26154" s="3"/>
      <c r="BL26154" s="3"/>
      <c r="BN26154" s="3"/>
      <c r="BP26154" s="3"/>
    </row>
    <row r="26155" spans="1:68" x14ac:dyDescent="0.25">
      <c r="A26155" s="1"/>
      <c r="B26155" s="2"/>
      <c r="BJ26155" s="3"/>
      <c r="BL26155" s="3"/>
      <c r="BN26155" s="3"/>
      <c r="BP26155" s="3"/>
    </row>
    <row r="26156" spans="1:68" x14ac:dyDescent="0.25">
      <c r="A26156" s="1"/>
      <c r="B26156" s="2"/>
      <c r="BJ26156" s="3"/>
      <c r="BL26156" s="3"/>
      <c r="BN26156" s="3"/>
      <c r="BP26156" s="3"/>
    </row>
    <row r="26157" spans="1:68" x14ac:dyDescent="0.25">
      <c r="A26157" s="1"/>
      <c r="B26157" s="2"/>
      <c r="BJ26157" s="3"/>
      <c r="BL26157" s="3"/>
      <c r="BN26157" s="3"/>
      <c r="BP26157" s="3"/>
    </row>
    <row r="26158" spans="1:68" x14ac:dyDescent="0.25">
      <c r="A26158" s="1"/>
      <c r="B26158" s="2"/>
      <c r="BJ26158" s="3"/>
      <c r="BL26158" s="3"/>
      <c r="BN26158" s="3"/>
      <c r="BP26158" s="3"/>
    </row>
    <row r="26159" spans="1:68" x14ac:dyDescent="0.25">
      <c r="A26159" s="1"/>
      <c r="B26159" s="2"/>
      <c r="BJ26159" s="3"/>
      <c r="BL26159" s="3"/>
      <c r="BN26159" s="3"/>
      <c r="BP26159" s="3"/>
    </row>
    <row r="26160" spans="1:68" x14ac:dyDescent="0.25">
      <c r="A26160" s="1"/>
      <c r="B26160" s="2"/>
      <c r="BJ26160" s="3"/>
      <c r="BL26160" s="3"/>
      <c r="BN26160" s="3"/>
      <c r="BP26160" s="3"/>
    </row>
    <row r="26161" spans="1:68" x14ac:dyDescent="0.25">
      <c r="A26161" s="1"/>
      <c r="B26161" s="2"/>
      <c r="BJ26161" s="3"/>
      <c r="BL26161" s="3"/>
      <c r="BN26161" s="3"/>
      <c r="BP26161" s="3"/>
    </row>
    <row r="26162" spans="1:68" x14ac:dyDescent="0.25">
      <c r="A26162" s="1"/>
      <c r="B26162" s="2"/>
      <c r="BJ26162" s="3"/>
      <c r="BL26162" s="3"/>
      <c r="BN26162" s="3"/>
      <c r="BP26162" s="3"/>
    </row>
    <row r="26163" spans="1:68" x14ac:dyDescent="0.25">
      <c r="A26163" s="1"/>
      <c r="B26163" s="2"/>
      <c r="BJ26163" s="3"/>
      <c r="BL26163" s="3"/>
      <c r="BN26163" s="3"/>
      <c r="BP26163" s="3"/>
    </row>
    <row r="26164" spans="1:68" x14ac:dyDescent="0.25">
      <c r="A26164" s="1"/>
      <c r="B26164" s="2"/>
      <c r="BJ26164" s="3"/>
      <c r="BL26164" s="3"/>
      <c r="BN26164" s="3"/>
      <c r="BP26164" s="3"/>
    </row>
    <row r="26165" spans="1:68" x14ac:dyDescent="0.25">
      <c r="A26165" s="1"/>
      <c r="B26165" s="2"/>
      <c r="BJ26165" s="3"/>
      <c r="BL26165" s="3"/>
      <c r="BN26165" s="3"/>
      <c r="BP26165" s="3"/>
    </row>
    <row r="26166" spans="1:68" x14ac:dyDescent="0.25">
      <c r="A26166" s="1"/>
      <c r="B26166" s="2"/>
      <c r="BJ26166" s="3"/>
      <c r="BL26166" s="3"/>
      <c r="BN26166" s="3"/>
      <c r="BP26166" s="3"/>
    </row>
    <row r="26167" spans="1:68" x14ac:dyDescent="0.25">
      <c r="A26167" s="1"/>
      <c r="B26167" s="2"/>
      <c r="BJ26167" s="3"/>
      <c r="BL26167" s="3"/>
      <c r="BN26167" s="3"/>
      <c r="BP26167" s="3"/>
    </row>
    <row r="26168" spans="1:68" x14ac:dyDescent="0.25">
      <c r="A26168" s="1"/>
      <c r="B26168" s="2"/>
      <c r="BJ26168" s="3"/>
      <c r="BL26168" s="3"/>
      <c r="BN26168" s="3"/>
      <c r="BP26168" s="3"/>
    </row>
    <row r="26169" spans="1:68" x14ac:dyDescent="0.25">
      <c r="A26169" s="1"/>
      <c r="B26169" s="2"/>
      <c r="BJ26169" s="3"/>
      <c r="BL26169" s="3"/>
      <c r="BN26169" s="3"/>
      <c r="BP26169" s="3"/>
    </row>
    <row r="26170" spans="1:68" x14ac:dyDescent="0.25">
      <c r="A26170" s="1"/>
      <c r="B26170" s="2"/>
      <c r="BJ26170" s="3"/>
      <c r="BL26170" s="3"/>
      <c r="BN26170" s="3"/>
      <c r="BP26170" s="3"/>
    </row>
    <row r="26171" spans="1:68" x14ac:dyDescent="0.25">
      <c r="A26171" s="1"/>
      <c r="B26171" s="2"/>
      <c r="BJ26171" s="3"/>
      <c r="BL26171" s="3"/>
      <c r="BN26171" s="3"/>
      <c r="BP26171" s="3"/>
    </row>
    <row r="26172" spans="1:68" x14ac:dyDescent="0.25">
      <c r="A26172" s="1"/>
      <c r="B26172" s="2"/>
      <c r="BJ26172" s="3"/>
      <c r="BL26172" s="3"/>
      <c r="BN26172" s="3"/>
      <c r="BP26172" s="3"/>
    </row>
    <row r="26173" spans="1:68" x14ac:dyDescent="0.25">
      <c r="A26173" s="1"/>
      <c r="B26173" s="2"/>
      <c r="BJ26173" s="3"/>
      <c r="BL26173" s="3"/>
      <c r="BN26173" s="3"/>
      <c r="BP26173" s="3"/>
    </row>
    <row r="26174" spans="1:68" x14ac:dyDescent="0.25">
      <c r="A26174" s="1"/>
      <c r="B26174" s="2"/>
      <c r="BJ26174" s="3"/>
      <c r="BL26174" s="3"/>
      <c r="BN26174" s="3"/>
      <c r="BP26174" s="3"/>
    </row>
    <row r="26175" spans="1:68" x14ac:dyDescent="0.25">
      <c r="A26175" s="1"/>
      <c r="B26175" s="2"/>
      <c r="BJ26175" s="3"/>
      <c r="BL26175" s="3"/>
      <c r="BN26175" s="3"/>
      <c r="BP26175" s="3"/>
    </row>
    <row r="26176" spans="1:68" x14ac:dyDescent="0.25">
      <c r="A26176" s="1"/>
      <c r="B26176" s="2"/>
      <c r="BJ26176" s="3"/>
      <c r="BL26176" s="3"/>
      <c r="BN26176" s="3"/>
      <c r="BP26176" s="3"/>
    </row>
    <row r="26177" spans="1:68" x14ac:dyDescent="0.25">
      <c r="A26177" s="1"/>
      <c r="B26177" s="2"/>
      <c r="BJ26177" s="3"/>
      <c r="BL26177" s="3"/>
      <c r="BN26177" s="3"/>
      <c r="BP26177" s="3"/>
    </row>
    <row r="26178" spans="1:68" x14ac:dyDescent="0.25">
      <c r="A26178" s="1"/>
      <c r="B26178" s="2"/>
      <c r="BJ26178" s="3"/>
      <c r="BL26178" s="3"/>
      <c r="BN26178" s="3"/>
      <c r="BP26178" s="3"/>
    </row>
    <row r="26179" spans="1:68" x14ac:dyDescent="0.25">
      <c r="A26179" s="1"/>
      <c r="B26179" s="2"/>
      <c r="BJ26179" s="3"/>
      <c r="BL26179" s="3"/>
      <c r="BN26179" s="3"/>
      <c r="BP26179" s="3"/>
    </row>
    <row r="26180" spans="1:68" x14ac:dyDescent="0.25">
      <c r="A26180" s="1"/>
      <c r="B26180" s="2"/>
      <c r="BJ26180" s="3"/>
      <c r="BL26180" s="3"/>
      <c r="BN26180" s="3"/>
      <c r="BP26180" s="3"/>
    </row>
    <row r="26181" spans="1:68" x14ac:dyDescent="0.25">
      <c r="A26181" s="1"/>
      <c r="B26181" s="2"/>
      <c r="BJ26181" s="3"/>
      <c r="BL26181" s="3"/>
      <c r="BN26181" s="3"/>
      <c r="BP26181" s="3"/>
    </row>
    <row r="26182" spans="1:68" x14ac:dyDescent="0.25">
      <c r="A26182" s="1"/>
      <c r="B26182" s="2"/>
      <c r="BJ26182" s="3"/>
      <c r="BL26182" s="3"/>
      <c r="BN26182" s="3"/>
      <c r="BP26182" s="3"/>
    </row>
    <row r="26183" spans="1:68" x14ac:dyDescent="0.25">
      <c r="A26183" s="1"/>
      <c r="B26183" s="2"/>
      <c r="BJ26183" s="3"/>
      <c r="BL26183" s="3"/>
      <c r="BN26183" s="3"/>
      <c r="BP26183" s="3"/>
    </row>
    <row r="26184" spans="1:68" x14ac:dyDescent="0.25">
      <c r="A26184" s="1"/>
      <c r="B26184" s="2"/>
      <c r="BJ26184" s="3"/>
      <c r="BL26184" s="3"/>
      <c r="BN26184" s="3"/>
      <c r="BP26184" s="3"/>
    </row>
    <row r="26185" spans="1:68" x14ac:dyDescent="0.25">
      <c r="A26185" s="1"/>
      <c r="B26185" s="2"/>
      <c r="BJ26185" s="3"/>
      <c r="BL26185" s="3"/>
      <c r="BN26185" s="3"/>
      <c r="BP26185" s="3"/>
    </row>
    <row r="26186" spans="1:68" x14ac:dyDescent="0.25">
      <c r="A26186" s="1"/>
      <c r="B26186" s="2"/>
      <c r="BJ26186" s="3"/>
      <c r="BL26186" s="3"/>
      <c r="BN26186" s="3"/>
      <c r="BP26186" s="3"/>
    </row>
    <row r="26187" spans="1:68" x14ac:dyDescent="0.25">
      <c r="A26187" s="1"/>
      <c r="B26187" s="2"/>
      <c r="BJ26187" s="3"/>
      <c r="BL26187" s="3"/>
      <c r="BN26187" s="3"/>
      <c r="BP26187" s="3"/>
    </row>
    <row r="26188" spans="1:68" x14ac:dyDescent="0.25">
      <c r="A26188" s="1"/>
      <c r="B26188" s="2"/>
      <c r="BJ26188" s="3"/>
      <c r="BL26188" s="3"/>
      <c r="BN26188" s="3"/>
      <c r="BP26188" s="3"/>
    </row>
    <row r="26189" spans="1:68" x14ac:dyDescent="0.25">
      <c r="A26189" s="1"/>
      <c r="B26189" s="2"/>
      <c r="BJ26189" s="3"/>
      <c r="BL26189" s="3"/>
      <c r="BN26189" s="3"/>
      <c r="BP26189" s="3"/>
    </row>
    <row r="26190" spans="1:68" x14ac:dyDescent="0.25">
      <c r="A26190" s="1"/>
      <c r="B26190" s="2"/>
      <c r="BJ26190" s="3"/>
      <c r="BL26190" s="3"/>
      <c r="BN26190" s="3"/>
      <c r="BP26190" s="3"/>
    </row>
    <row r="26191" spans="1:68" x14ac:dyDescent="0.25">
      <c r="A26191" s="1"/>
      <c r="B26191" s="2"/>
      <c r="BJ26191" s="3"/>
      <c r="BL26191" s="3"/>
      <c r="BN26191" s="3"/>
      <c r="BP26191" s="3"/>
    </row>
    <row r="26192" spans="1:68" x14ac:dyDescent="0.25">
      <c r="A26192" s="1"/>
      <c r="B26192" s="2"/>
      <c r="BJ26192" s="3"/>
      <c r="BL26192" s="3"/>
      <c r="BN26192" s="3"/>
      <c r="BP26192" s="3"/>
    </row>
    <row r="26193" spans="1:68" x14ac:dyDescent="0.25">
      <c r="A26193" s="1"/>
      <c r="B26193" s="2"/>
      <c r="BJ26193" s="3"/>
      <c r="BL26193" s="3"/>
      <c r="BN26193" s="3"/>
      <c r="BP26193" s="3"/>
    </row>
    <row r="26194" spans="1:68" x14ac:dyDescent="0.25">
      <c r="A26194" s="1"/>
      <c r="B26194" s="2"/>
      <c r="BJ26194" s="3"/>
      <c r="BL26194" s="3"/>
      <c r="BN26194" s="3"/>
      <c r="BP26194" s="3"/>
    </row>
    <row r="26195" spans="1:68" x14ac:dyDescent="0.25">
      <c r="A26195" s="1"/>
      <c r="B26195" s="2"/>
      <c r="BJ26195" s="3"/>
      <c r="BL26195" s="3"/>
      <c r="BN26195" s="3"/>
      <c r="BP26195" s="3"/>
    </row>
    <row r="26196" spans="1:68" x14ac:dyDescent="0.25">
      <c r="A26196" s="1"/>
      <c r="B26196" s="2"/>
      <c r="BJ26196" s="3"/>
      <c r="BL26196" s="3"/>
      <c r="BN26196" s="3"/>
      <c r="BP26196" s="3"/>
    </row>
    <row r="26197" spans="1:68" x14ac:dyDescent="0.25">
      <c r="A26197" s="1"/>
      <c r="B26197" s="2"/>
      <c r="BJ26197" s="3"/>
      <c r="BL26197" s="3"/>
      <c r="BN26197" s="3"/>
      <c r="BP26197" s="3"/>
    </row>
    <row r="26198" spans="1:68" x14ac:dyDescent="0.25">
      <c r="A26198" s="1"/>
      <c r="B26198" s="2"/>
      <c r="BJ26198" s="3"/>
      <c r="BL26198" s="3"/>
      <c r="BN26198" s="3"/>
      <c r="BP26198" s="3"/>
    </row>
    <row r="26199" spans="1:68" x14ac:dyDescent="0.25">
      <c r="A26199" s="1"/>
      <c r="B26199" s="2"/>
      <c r="BJ26199" s="3"/>
      <c r="BL26199" s="3"/>
      <c r="BN26199" s="3"/>
      <c r="BP26199" s="3"/>
    </row>
    <row r="26200" spans="1:68" x14ac:dyDescent="0.25">
      <c r="A26200" s="1"/>
      <c r="B26200" s="2"/>
      <c r="BJ26200" s="3"/>
      <c r="BL26200" s="3"/>
      <c r="BN26200" s="3"/>
      <c r="BP26200" s="3"/>
    </row>
    <row r="26201" spans="1:68" x14ac:dyDescent="0.25">
      <c r="A26201" s="1"/>
      <c r="B26201" s="2"/>
      <c r="BJ26201" s="3"/>
      <c r="BL26201" s="3"/>
      <c r="BN26201" s="3"/>
      <c r="BP26201" s="3"/>
    </row>
    <row r="26202" spans="1:68" x14ac:dyDescent="0.25">
      <c r="A26202" s="1"/>
      <c r="B26202" s="2"/>
      <c r="BJ26202" s="3"/>
      <c r="BL26202" s="3"/>
      <c r="BN26202" s="3"/>
      <c r="BP26202" s="3"/>
    </row>
    <row r="26203" spans="1:68" x14ac:dyDescent="0.25">
      <c r="A26203" s="1"/>
      <c r="B26203" s="2"/>
      <c r="BJ26203" s="3"/>
      <c r="BL26203" s="3"/>
      <c r="BN26203" s="3"/>
      <c r="BP26203" s="3"/>
    </row>
    <row r="26204" spans="1:68" x14ac:dyDescent="0.25">
      <c r="A26204" s="1"/>
      <c r="B26204" s="2"/>
      <c r="BJ26204" s="3"/>
      <c r="BL26204" s="3"/>
      <c r="BN26204" s="3"/>
      <c r="BP26204" s="3"/>
    </row>
    <row r="26205" spans="1:68" x14ac:dyDescent="0.25">
      <c r="A26205" s="1"/>
      <c r="B26205" s="2"/>
      <c r="BJ26205" s="3"/>
      <c r="BL26205" s="3"/>
      <c r="BN26205" s="3"/>
      <c r="BP26205" s="3"/>
    </row>
    <row r="26206" spans="1:68" x14ac:dyDescent="0.25">
      <c r="A26206" s="1"/>
      <c r="B26206" s="2"/>
      <c r="BJ26206" s="3"/>
      <c r="BL26206" s="3"/>
      <c r="BN26206" s="3"/>
      <c r="BP26206" s="3"/>
    </row>
    <row r="26207" spans="1:68" x14ac:dyDescent="0.25">
      <c r="A26207" s="1"/>
      <c r="B26207" s="2"/>
      <c r="BJ26207" s="3"/>
      <c r="BL26207" s="3"/>
      <c r="BN26207" s="3"/>
      <c r="BP26207" s="3"/>
    </row>
    <row r="26208" spans="1:68" x14ac:dyDescent="0.25">
      <c r="A26208" s="1"/>
      <c r="B26208" s="2"/>
      <c r="BJ26208" s="3"/>
      <c r="BL26208" s="3"/>
      <c r="BN26208" s="3"/>
      <c r="BP26208" s="3"/>
    </row>
    <row r="26209" spans="1:68" x14ac:dyDescent="0.25">
      <c r="A26209" s="1"/>
      <c r="B26209" s="2"/>
      <c r="BJ26209" s="3"/>
      <c r="BL26209" s="3"/>
      <c r="BN26209" s="3"/>
      <c r="BP26209" s="3"/>
    </row>
    <row r="26210" spans="1:68" x14ac:dyDescent="0.25">
      <c r="A26210" s="1"/>
      <c r="B26210" s="2"/>
      <c r="BJ26210" s="3"/>
      <c r="BL26210" s="3"/>
      <c r="BN26210" s="3"/>
      <c r="BP26210" s="3"/>
    </row>
    <row r="26211" spans="1:68" x14ac:dyDescent="0.25">
      <c r="A26211" s="1"/>
      <c r="B26211" s="2"/>
      <c r="BJ26211" s="3"/>
      <c r="BL26211" s="3"/>
      <c r="BN26211" s="3"/>
      <c r="BP26211" s="3"/>
    </row>
    <row r="26212" spans="1:68" x14ac:dyDescent="0.25">
      <c r="A26212" s="1"/>
      <c r="B26212" s="2"/>
      <c r="BJ26212" s="3"/>
      <c r="BL26212" s="3"/>
      <c r="BN26212" s="3"/>
      <c r="BP26212" s="3"/>
    </row>
    <row r="26213" spans="1:68" x14ac:dyDescent="0.25">
      <c r="A26213" s="1"/>
      <c r="B26213" s="2"/>
      <c r="BJ26213" s="3"/>
      <c r="BL26213" s="3"/>
      <c r="BN26213" s="3"/>
      <c r="BP26213" s="3"/>
    </row>
    <row r="26214" spans="1:68" x14ac:dyDescent="0.25">
      <c r="A26214" s="1"/>
      <c r="B26214" s="2"/>
      <c r="BJ26214" s="3"/>
      <c r="BL26214" s="3"/>
      <c r="BN26214" s="3"/>
      <c r="BP26214" s="3"/>
    </row>
    <row r="26215" spans="1:68" x14ac:dyDescent="0.25">
      <c r="A26215" s="1"/>
      <c r="B26215" s="2"/>
      <c r="BJ26215" s="3"/>
      <c r="BL26215" s="3"/>
      <c r="BN26215" s="3"/>
      <c r="BP26215" s="3"/>
    </row>
    <row r="26216" spans="1:68" x14ac:dyDescent="0.25">
      <c r="A26216" s="1"/>
      <c r="B26216" s="2"/>
      <c r="BJ26216" s="3"/>
      <c r="BL26216" s="3"/>
      <c r="BN26216" s="3"/>
      <c r="BP26216" s="3"/>
    </row>
    <row r="26217" spans="1:68" x14ac:dyDescent="0.25">
      <c r="A26217" s="1"/>
      <c r="B26217" s="2"/>
      <c r="BJ26217" s="3"/>
      <c r="BL26217" s="3"/>
      <c r="BN26217" s="3"/>
      <c r="BP26217" s="3"/>
    </row>
    <row r="26218" spans="1:68" x14ac:dyDescent="0.25">
      <c r="A26218" s="1"/>
      <c r="B26218" s="2"/>
      <c r="BJ26218" s="3"/>
      <c r="BL26218" s="3"/>
      <c r="BN26218" s="3"/>
      <c r="BP26218" s="3"/>
    </row>
    <row r="26219" spans="1:68" x14ac:dyDescent="0.25">
      <c r="A26219" s="1"/>
      <c r="B26219" s="2"/>
      <c r="BJ26219" s="3"/>
      <c r="BL26219" s="3"/>
      <c r="BN26219" s="3"/>
      <c r="BP26219" s="3"/>
    </row>
    <row r="26220" spans="1:68" x14ac:dyDescent="0.25">
      <c r="A26220" s="1"/>
      <c r="B26220" s="2"/>
      <c r="BJ26220" s="3"/>
      <c r="BL26220" s="3"/>
      <c r="BN26220" s="3"/>
      <c r="BP26220" s="3"/>
    </row>
    <row r="26221" spans="1:68" x14ac:dyDescent="0.25">
      <c r="A26221" s="1"/>
      <c r="B26221" s="2"/>
      <c r="BJ26221" s="3"/>
      <c r="BL26221" s="3"/>
      <c r="BN26221" s="3"/>
      <c r="BP26221" s="3"/>
    </row>
    <row r="26222" spans="1:68" x14ac:dyDescent="0.25">
      <c r="A26222" s="1"/>
      <c r="B26222" s="2"/>
      <c r="BJ26222" s="3"/>
      <c r="BL26222" s="3"/>
      <c r="BN26222" s="3"/>
      <c r="BP26222" s="3"/>
    </row>
    <row r="26223" spans="1:68" x14ac:dyDescent="0.25">
      <c r="A26223" s="1"/>
      <c r="B26223" s="2"/>
      <c r="BJ26223" s="3"/>
      <c r="BL26223" s="3"/>
      <c r="BN26223" s="3"/>
      <c r="BP26223" s="3"/>
    </row>
    <row r="26224" spans="1:68" x14ac:dyDescent="0.25">
      <c r="A26224" s="1"/>
      <c r="B26224" s="2"/>
      <c r="BJ26224" s="3"/>
      <c r="BL26224" s="3"/>
      <c r="BN26224" s="3"/>
      <c r="BP26224" s="3"/>
    </row>
    <row r="26225" spans="1:68" x14ac:dyDescent="0.25">
      <c r="A26225" s="1"/>
      <c r="B26225" s="2"/>
      <c r="BJ26225" s="3"/>
      <c r="BL26225" s="3"/>
      <c r="BN26225" s="3"/>
      <c r="BP26225" s="3"/>
    </row>
    <row r="26226" spans="1:68" x14ac:dyDescent="0.25">
      <c r="A26226" s="1"/>
      <c r="B26226" s="2"/>
      <c r="BJ26226" s="3"/>
      <c r="BL26226" s="3"/>
      <c r="BN26226" s="3"/>
      <c r="BP26226" s="3"/>
    </row>
    <row r="26227" spans="1:68" x14ac:dyDescent="0.25">
      <c r="A26227" s="1"/>
      <c r="B26227" s="2"/>
      <c r="BJ26227" s="3"/>
      <c r="BL26227" s="3"/>
      <c r="BN26227" s="3"/>
      <c r="BP26227" s="3"/>
    </row>
    <row r="26228" spans="1:68" x14ac:dyDescent="0.25">
      <c r="A26228" s="1"/>
      <c r="B26228" s="2"/>
      <c r="BJ26228" s="3"/>
      <c r="BL26228" s="3"/>
      <c r="BN26228" s="3"/>
      <c r="BP26228" s="3"/>
    </row>
    <row r="26229" spans="1:68" x14ac:dyDescent="0.25">
      <c r="A26229" s="1"/>
      <c r="B26229" s="2"/>
      <c r="BJ26229" s="3"/>
      <c r="BL26229" s="3"/>
      <c r="BN26229" s="3"/>
      <c r="BP26229" s="3"/>
    </row>
    <row r="26230" spans="1:68" x14ac:dyDescent="0.25">
      <c r="A26230" s="1"/>
      <c r="B26230" s="2"/>
      <c r="BJ26230" s="3"/>
      <c r="BL26230" s="3"/>
      <c r="BN26230" s="3"/>
      <c r="BP26230" s="3"/>
    </row>
    <row r="26231" spans="1:68" x14ac:dyDescent="0.25">
      <c r="A26231" s="1"/>
      <c r="B26231" s="2"/>
      <c r="BJ26231" s="3"/>
      <c r="BL26231" s="3"/>
      <c r="BN26231" s="3"/>
      <c r="BP26231" s="3"/>
    </row>
    <row r="26232" spans="1:68" x14ac:dyDescent="0.25">
      <c r="A26232" s="1"/>
      <c r="B26232" s="2"/>
      <c r="BJ26232" s="3"/>
      <c r="BL26232" s="3"/>
      <c r="BN26232" s="3"/>
      <c r="BP26232" s="3"/>
    </row>
    <row r="26233" spans="1:68" x14ac:dyDescent="0.25">
      <c r="A26233" s="1"/>
      <c r="B26233" s="2"/>
      <c r="BJ26233" s="3"/>
      <c r="BL26233" s="3"/>
      <c r="BN26233" s="3"/>
      <c r="BP26233" s="3"/>
    </row>
    <row r="26234" spans="1:68" x14ac:dyDescent="0.25">
      <c r="A26234" s="1"/>
      <c r="B26234" s="2"/>
      <c r="BJ26234" s="3"/>
      <c r="BL26234" s="3"/>
      <c r="BN26234" s="3"/>
      <c r="BP26234" s="3"/>
    </row>
    <row r="26235" spans="1:68" x14ac:dyDescent="0.25">
      <c r="A26235" s="1"/>
      <c r="B26235" s="2"/>
      <c r="BJ26235" s="3"/>
      <c r="BL26235" s="3"/>
      <c r="BN26235" s="3"/>
      <c r="BP26235" s="3"/>
    </row>
    <row r="26236" spans="1:68" x14ac:dyDescent="0.25">
      <c r="A26236" s="1"/>
      <c r="B26236" s="2"/>
      <c r="BJ26236" s="3"/>
      <c r="BL26236" s="3"/>
      <c r="BN26236" s="3"/>
      <c r="BP26236" s="3"/>
    </row>
    <row r="26237" spans="1:68" x14ac:dyDescent="0.25">
      <c r="A26237" s="1"/>
      <c r="B26237" s="2"/>
      <c r="BJ26237" s="3"/>
      <c r="BL26237" s="3"/>
      <c r="BN26237" s="3"/>
      <c r="BP26237" s="3"/>
    </row>
    <row r="26238" spans="1:68" x14ac:dyDescent="0.25">
      <c r="A26238" s="1"/>
      <c r="B26238" s="2"/>
      <c r="BJ26238" s="3"/>
      <c r="BL26238" s="3"/>
      <c r="BN26238" s="3"/>
      <c r="BP26238" s="3"/>
    </row>
    <row r="26239" spans="1:68" x14ac:dyDescent="0.25">
      <c r="A26239" s="1"/>
      <c r="B26239" s="2"/>
      <c r="BJ26239" s="3"/>
      <c r="BL26239" s="3"/>
      <c r="BN26239" s="3"/>
      <c r="BP26239" s="3"/>
    </row>
    <row r="26240" spans="1:68" x14ac:dyDescent="0.25">
      <c r="A26240" s="1"/>
      <c r="B26240" s="2"/>
      <c r="BJ26240" s="3"/>
      <c r="BL26240" s="3"/>
      <c r="BN26240" s="3"/>
      <c r="BP26240" s="3"/>
    </row>
    <row r="26241" spans="1:68" x14ac:dyDescent="0.25">
      <c r="A26241" s="1"/>
      <c r="B26241" s="2"/>
      <c r="BJ26241" s="3"/>
      <c r="BL26241" s="3"/>
      <c r="BN26241" s="3"/>
      <c r="BP26241" s="3"/>
    </row>
    <row r="26242" spans="1:68" x14ac:dyDescent="0.25">
      <c r="A26242" s="1"/>
      <c r="B26242" s="2"/>
      <c r="BJ26242" s="3"/>
      <c r="BL26242" s="3"/>
      <c r="BN26242" s="3"/>
      <c r="BP26242" s="3"/>
    </row>
    <row r="26243" spans="1:68" x14ac:dyDescent="0.25">
      <c r="A26243" s="1"/>
      <c r="B26243" s="2"/>
      <c r="BJ26243" s="3"/>
      <c r="BL26243" s="3"/>
      <c r="BN26243" s="3"/>
      <c r="BP26243" s="3"/>
    </row>
    <row r="26244" spans="1:68" x14ac:dyDescent="0.25">
      <c r="A26244" s="1"/>
      <c r="B26244" s="2"/>
      <c r="BJ26244" s="3"/>
      <c r="BL26244" s="3"/>
      <c r="BN26244" s="3"/>
      <c r="BP26244" s="3"/>
    </row>
    <row r="26245" spans="1:68" x14ac:dyDescent="0.25">
      <c r="A26245" s="1"/>
      <c r="B26245" s="2"/>
      <c r="BJ26245" s="3"/>
      <c r="BL26245" s="3"/>
      <c r="BN26245" s="3"/>
      <c r="BP26245" s="3"/>
    </row>
    <row r="26246" spans="1:68" x14ac:dyDescent="0.25">
      <c r="A26246" s="1"/>
      <c r="B26246" s="2"/>
      <c r="BJ26246" s="3"/>
      <c r="BL26246" s="3"/>
      <c r="BN26246" s="3"/>
      <c r="BP26246" s="3"/>
    </row>
    <row r="26247" spans="1:68" x14ac:dyDescent="0.25">
      <c r="A26247" s="1"/>
      <c r="B26247" s="2"/>
      <c r="BJ26247" s="3"/>
      <c r="BL26247" s="3"/>
      <c r="BN26247" s="3"/>
      <c r="BP26247" s="3"/>
    </row>
    <row r="26248" spans="1:68" x14ac:dyDescent="0.25">
      <c r="A26248" s="1"/>
      <c r="B26248" s="2"/>
      <c r="BJ26248" s="3"/>
      <c r="BL26248" s="3"/>
      <c r="BN26248" s="3"/>
      <c r="BP26248" s="3"/>
    </row>
    <row r="26249" spans="1:68" x14ac:dyDescent="0.25">
      <c r="A26249" s="1"/>
      <c r="B26249" s="2"/>
      <c r="BJ26249" s="3"/>
      <c r="BL26249" s="3"/>
      <c r="BN26249" s="3"/>
      <c r="BP26249" s="3"/>
    </row>
    <row r="26250" spans="1:68" x14ac:dyDescent="0.25">
      <c r="A26250" s="1"/>
      <c r="B26250" s="2"/>
      <c r="BJ26250" s="3"/>
      <c r="BL26250" s="3"/>
      <c r="BN26250" s="3"/>
      <c r="BP26250" s="3"/>
    </row>
    <row r="26251" spans="1:68" x14ac:dyDescent="0.25">
      <c r="A26251" s="1"/>
      <c r="B26251" s="2"/>
      <c r="BJ26251" s="3"/>
      <c r="BL26251" s="3"/>
      <c r="BN26251" s="3"/>
      <c r="BP26251" s="3"/>
    </row>
    <row r="26252" spans="1:68" x14ac:dyDescent="0.25">
      <c r="A26252" s="1"/>
      <c r="B26252" s="2"/>
      <c r="BJ26252" s="3"/>
      <c r="BL26252" s="3"/>
      <c r="BN26252" s="3"/>
      <c r="BP26252" s="3"/>
    </row>
    <row r="26253" spans="1:68" x14ac:dyDescent="0.25">
      <c r="A26253" s="1"/>
      <c r="B26253" s="2"/>
      <c r="BJ26253" s="3"/>
      <c r="BL26253" s="3"/>
      <c r="BN26253" s="3"/>
      <c r="BP26253" s="3"/>
    </row>
    <row r="26254" spans="1:68" x14ac:dyDescent="0.25">
      <c r="A26254" s="1"/>
      <c r="B26254" s="2"/>
      <c r="BJ26254" s="3"/>
      <c r="BL26254" s="3"/>
      <c r="BN26254" s="3"/>
      <c r="BP26254" s="3"/>
    </row>
    <row r="26255" spans="1:68" x14ac:dyDescent="0.25">
      <c r="A26255" s="1"/>
      <c r="B26255" s="2"/>
      <c r="BJ26255" s="3"/>
      <c r="BL26255" s="3"/>
      <c r="BN26255" s="3"/>
      <c r="BP26255" s="3"/>
    </row>
    <row r="26256" spans="1:68" x14ac:dyDescent="0.25">
      <c r="A26256" s="1"/>
      <c r="B26256" s="2"/>
      <c r="BJ26256" s="3"/>
      <c r="BL26256" s="3"/>
      <c r="BN26256" s="3"/>
      <c r="BP26256" s="3"/>
    </row>
    <row r="26257" spans="1:68" x14ac:dyDescent="0.25">
      <c r="A26257" s="1"/>
      <c r="B26257" s="2"/>
      <c r="BJ26257" s="3"/>
      <c r="BL26257" s="3"/>
      <c r="BN26257" s="3"/>
      <c r="BP26257" s="3"/>
    </row>
    <row r="26258" spans="1:68" x14ac:dyDescent="0.25">
      <c r="A26258" s="1"/>
      <c r="B26258" s="2"/>
      <c r="BJ26258" s="3"/>
      <c r="BL26258" s="3"/>
      <c r="BN26258" s="3"/>
      <c r="BP26258" s="3"/>
    </row>
    <row r="26259" spans="1:68" x14ac:dyDescent="0.25">
      <c r="A26259" s="1"/>
      <c r="B26259" s="2"/>
      <c r="BJ26259" s="3"/>
      <c r="BL26259" s="3"/>
      <c r="BN26259" s="3"/>
      <c r="BP26259" s="3"/>
    </row>
    <row r="26260" spans="1:68" x14ac:dyDescent="0.25">
      <c r="A26260" s="1"/>
      <c r="B26260" s="2"/>
      <c r="BJ26260" s="3"/>
      <c r="BL26260" s="3"/>
      <c r="BN26260" s="3"/>
      <c r="BP26260" s="3"/>
    </row>
    <row r="26261" spans="1:68" x14ac:dyDescent="0.25">
      <c r="A26261" s="1"/>
      <c r="B26261" s="2"/>
      <c r="BJ26261" s="3"/>
      <c r="BL26261" s="3"/>
      <c r="BN26261" s="3"/>
      <c r="BP26261" s="3"/>
    </row>
    <row r="26262" spans="1:68" x14ac:dyDescent="0.25">
      <c r="A26262" s="1"/>
      <c r="B26262" s="2"/>
      <c r="BJ26262" s="3"/>
      <c r="BL26262" s="3"/>
      <c r="BN26262" s="3"/>
      <c r="BP26262" s="3"/>
    </row>
    <row r="26263" spans="1:68" x14ac:dyDescent="0.25">
      <c r="A26263" s="1"/>
      <c r="B26263" s="2"/>
      <c r="BJ26263" s="3"/>
      <c r="BL26263" s="3"/>
      <c r="BN26263" s="3"/>
      <c r="BP26263" s="3"/>
    </row>
    <row r="26264" spans="1:68" x14ac:dyDescent="0.25">
      <c r="A26264" s="1"/>
      <c r="B26264" s="2"/>
      <c r="BJ26264" s="3"/>
      <c r="BL26264" s="3"/>
      <c r="BN26264" s="3"/>
      <c r="BP26264" s="3"/>
    </row>
    <row r="26265" spans="1:68" x14ac:dyDescent="0.25">
      <c r="A26265" s="1"/>
      <c r="B26265" s="2"/>
      <c r="BJ26265" s="3"/>
      <c r="BL26265" s="3"/>
      <c r="BN26265" s="3"/>
      <c r="BP26265" s="3"/>
    </row>
    <row r="26266" spans="1:68" x14ac:dyDescent="0.25">
      <c r="A26266" s="1"/>
      <c r="B26266" s="2"/>
      <c r="BJ26266" s="3"/>
      <c r="BL26266" s="3"/>
      <c r="BN26266" s="3"/>
      <c r="BP26266" s="3"/>
    </row>
    <row r="26267" spans="1:68" x14ac:dyDescent="0.25">
      <c r="A26267" s="1"/>
      <c r="B26267" s="2"/>
      <c r="BJ26267" s="3"/>
      <c r="BL26267" s="3"/>
      <c r="BN26267" s="3"/>
      <c r="BP26267" s="3"/>
    </row>
    <row r="26268" spans="1:68" x14ac:dyDescent="0.25">
      <c r="A26268" s="1"/>
      <c r="B26268" s="2"/>
      <c r="BJ26268" s="3"/>
      <c r="BL26268" s="3"/>
      <c r="BN26268" s="3"/>
      <c r="BP26268" s="3"/>
    </row>
    <row r="26269" spans="1:68" x14ac:dyDescent="0.25">
      <c r="A26269" s="1"/>
      <c r="B26269" s="2"/>
      <c r="BJ26269" s="3"/>
      <c r="BL26269" s="3"/>
      <c r="BN26269" s="3"/>
      <c r="BP26269" s="3"/>
    </row>
    <row r="26270" spans="1:68" x14ac:dyDescent="0.25">
      <c r="A26270" s="1"/>
      <c r="B26270" s="2"/>
      <c r="BJ26270" s="3"/>
      <c r="BL26270" s="3"/>
      <c r="BN26270" s="3"/>
      <c r="BP26270" s="3"/>
    </row>
    <row r="26271" spans="1:68" x14ac:dyDescent="0.25">
      <c r="A26271" s="1"/>
      <c r="B26271" s="2"/>
      <c r="BJ26271" s="3"/>
      <c r="BL26271" s="3"/>
      <c r="BN26271" s="3"/>
      <c r="BP26271" s="3"/>
    </row>
    <row r="26272" spans="1:68" x14ac:dyDescent="0.25">
      <c r="A26272" s="1"/>
      <c r="B26272" s="2"/>
      <c r="BJ26272" s="3"/>
      <c r="BL26272" s="3"/>
      <c r="BN26272" s="3"/>
      <c r="BP26272" s="3"/>
    </row>
    <row r="26273" spans="1:68" x14ac:dyDescent="0.25">
      <c r="A26273" s="1"/>
      <c r="B26273" s="2"/>
      <c r="BJ26273" s="3"/>
      <c r="BL26273" s="3"/>
      <c r="BN26273" s="3"/>
      <c r="BP26273" s="3"/>
    </row>
    <row r="26274" spans="1:68" x14ac:dyDescent="0.25">
      <c r="A26274" s="1"/>
      <c r="B26274" s="2"/>
      <c r="BJ26274" s="3"/>
      <c r="BL26274" s="3"/>
      <c r="BN26274" s="3"/>
      <c r="BP26274" s="3"/>
    </row>
    <row r="26275" spans="1:68" x14ac:dyDescent="0.25">
      <c r="A26275" s="1"/>
      <c r="B26275" s="2"/>
      <c r="BJ26275" s="3"/>
      <c r="BL26275" s="3"/>
      <c r="BN26275" s="3"/>
      <c r="BP26275" s="3"/>
    </row>
    <row r="26276" spans="1:68" x14ac:dyDescent="0.25">
      <c r="A26276" s="1"/>
      <c r="B26276" s="2"/>
      <c r="BJ26276" s="3"/>
      <c r="BL26276" s="3"/>
      <c r="BN26276" s="3"/>
      <c r="BP26276" s="3"/>
    </row>
    <row r="26277" spans="1:68" x14ac:dyDescent="0.25">
      <c r="A26277" s="1"/>
      <c r="B26277" s="2"/>
      <c r="BJ26277" s="3"/>
      <c r="BL26277" s="3"/>
      <c r="BN26277" s="3"/>
      <c r="BP26277" s="3"/>
    </row>
    <row r="26278" spans="1:68" x14ac:dyDescent="0.25">
      <c r="A26278" s="1"/>
      <c r="B26278" s="2"/>
      <c r="BJ26278" s="3"/>
      <c r="BL26278" s="3"/>
      <c r="BN26278" s="3"/>
      <c r="BP26278" s="3"/>
    </row>
    <row r="26279" spans="1:68" x14ac:dyDescent="0.25">
      <c r="A26279" s="1"/>
      <c r="B26279" s="2"/>
      <c r="BJ26279" s="3"/>
      <c r="BL26279" s="3"/>
      <c r="BN26279" s="3"/>
      <c r="BP26279" s="3"/>
    </row>
    <row r="26280" spans="1:68" x14ac:dyDescent="0.25">
      <c r="A26280" s="1"/>
      <c r="B26280" s="2"/>
      <c r="BJ26280" s="3"/>
      <c r="BL26280" s="3"/>
      <c r="BN26280" s="3"/>
      <c r="BP26280" s="3"/>
    </row>
    <row r="26281" spans="1:68" x14ac:dyDescent="0.25">
      <c r="A26281" s="1"/>
      <c r="B26281" s="2"/>
      <c r="BJ26281" s="3"/>
      <c r="BL26281" s="3"/>
      <c r="BN26281" s="3"/>
      <c r="BP26281" s="3"/>
    </row>
    <row r="26282" spans="1:68" x14ac:dyDescent="0.25">
      <c r="A26282" s="1"/>
      <c r="B26282" s="2"/>
      <c r="BJ26282" s="3"/>
      <c r="BL26282" s="3"/>
      <c r="BN26282" s="3"/>
      <c r="BP26282" s="3"/>
    </row>
    <row r="26283" spans="1:68" x14ac:dyDescent="0.25">
      <c r="A26283" s="1"/>
      <c r="B26283" s="2"/>
      <c r="BJ26283" s="3"/>
      <c r="BL26283" s="3"/>
      <c r="BN26283" s="3"/>
      <c r="BP26283" s="3"/>
    </row>
    <row r="26284" spans="1:68" x14ac:dyDescent="0.25">
      <c r="A26284" s="1"/>
      <c r="B26284" s="2"/>
      <c r="BJ26284" s="3"/>
      <c r="BL26284" s="3"/>
      <c r="BN26284" s="3"/>
      <c r="BP26284" s="3"/>
    </row>
    <row r="26285" spans="1:68" x14ac:dyDescent="0.25">
      <c r="A26285" s="1"/>
      <c r="B26285" s="2"/>
      <c r="BJ26285" s="3"/>
      <c r="BL26285" s="3"/>
      <c r="BN26285" s="3"/>
      <c r="BP26285" s="3"/>
    </row>
    <row r="26286" spans="1:68" x14ac:dyDescent="0.25">
      <c r="A26286" s="1"/>
      <c r="B26286" s="2"/>
      <c r="BJ26286" s="3"/>
      <c r="BL26286" s="3"/>
      <c r="BN26286" s="3"/>
      <c r="BP26286" s="3"/>
    </row>
    <row r="26287" spans="1:68" x14ac:dyDescent="0.25">
      <c r="A26287" s="1"/>
      <c r="B26287" s="2"/>
      <c r="BJ26287" s="3"/>
      <c r="BL26287" s="3"/>
      <c r="BN26287" s="3"/>
      <c r="BP26287" s="3"/>
    </row>
    <row r="26288" spans="1:68" x14ac:dyDescent="0.25">
      <c r="A26288" s="1"/>
      <c r="B26288" s="2"/>
      <c r="BJ26288" s="3"/>
      <c r="BL26288" s="3"/>
      <c r="BN26288" s="3"/>
      <c r="BP26288" s="3"/>
    </row>
    <row r="26289" spans="1:68" x14ac:dyDescent="0.25">
      <c r="A26289" s="1"/>
      <c r="B26289" s="2"/>
      <c r="BJ26289" s="3"/>
      <c r="BL26289" s="3"/>
      <c r="BN26289" s="3"/>
      <c r="BP26289" s="3"/>
    </row>
    <row r="26290" spans="1:68" x14ac:dyDescent="0.25">
      <c r="A26290" s="1"/>
      <c r="B26290" s="2"/>
      <c r="BJ26290" s="3"/>
      <c r="BL26290" s="3"/>
      <c r="BN26290" s="3"/>
      <c r="BP26290" s="3"/>
    </row>
    <row r="26291" spans="1:68" x14ac:dyDescent="0.25">
      <c r="A26291" s="1"/>
      <c r="B26291" s="2"/>
      <c r="BJ26291" s="3"/>
      <c r="BL26291" s="3"/>
      <c r="BN26291" s="3"/>
      <c r="BP26291" s="3"/>
    </row>
    <row r="26292" spans="1:68" x14ac:dyDescent="0.25">
      <c r="A26292" s="1"/>
      <c r="B26292" s="2"/>
      <c r="BJ26292" s="3"/>
      <c r="BL26292" s="3"/>
      <c r="BN26292" s="3"/>
      <c r="BP26292" s="3"/>
    </row>
    <row r="26293" spans="1:68" x14ac:dyDescent="0.25">
      <c r="A26293" s="1"/>
      <c r="B26293" s="2"/>
      <c r="BJ26293" s="3"/>
      <c r="BL26293" s="3"/>
      <c r="BN26293" s="3"/>
      <c r="BP26293" s="3"/>
    </row>
    <row r="26294" spans="1:68" x14ac:dyDescent="0.25">
      <c r="A26294" s="1"/>
      <c r="B26294" s="2"/>
      <c r="BJ26294" s="3"/>
      <c r="BL26294" s="3"/>
      <c r="BN26294" s="3"/>
      <c r="BP26294" s="3"/>
    </row>
    <row r="26295" spans="1:68" x14ac:dyDescent="0.25">
      <c r="A26295" s="1"/>
      <c r="B26295" s="2"/>
      <c r="BJ26295" s="3"/>
      <c r="BL26295" s="3"/>
      <c r="BN26295" s="3"/>
      <c r="BP26295" s="3"/>
    </row>
    <row r="26296" spans="1:68" x14ac:dyDescent="0.25">
      <c r="A26296" s="1"/>
      <c r="B26296" s="2"/>
      <c r="BJ26296" s="3"/>
      <c r="BL26296" s="3"/>
      <c r="BN26296" s="3"/>
      <c r="BP26296" s="3"/>
    </row>
    <row r="26297" spans="1:68" x14ac:dyDescent="0.25">
      <c r="A26297" s="1"/>
      <c r="B26297" s="2"/>
      <c r="BJ26297" s="3"/>
      <c r="BL26297" s="3"/>
      <c r="BN26297" s="3"/>
      <c r="BP26297" s="3"/>
    </row>
    <row r="26298" spans="1:68" x14ac:dyDescent="0.25">
      <c r="A26298" s="1"/>
      <c r="B26298" s="2"/>
      <c r="BJ26298" s="3"/>
      <c r="BL26298" s="3"/>
      <c r="BN26298" s="3"/>
      <c r="BP26298" s="3"/>
    </row>
    <row r="26299" spans="1:68" x14ac:dyDescent="0.25">
      <c r="A26299" s="1"/>
      <c r="B26299" s="2"/>
      <c r="BJ26299" s="3"/>
      <c r="BL26299" s="3"/>
      <c r="BN26299" s="3"/>
      <c r="BP26299" s="3"/>
    </row>
    <row r="26300" spans="1:68" x14ac:dyDescent="0.25">
      <c r="A26300" s="1"/>
      <c r="B26300" s="2"/>
      <c r="BJ26300" s="3"/>
      <c r="BL26300" s="3"/>
      <c r="BN26300" s="3"/>
      <c r="BP26300" s="3"/>
    </row>
    <row r="26301" spans="1:68" x14ac:dyDescent="0.25">
      <c r="A26301" s="1"/>
      <c r="B26301" s="2"/>
      <c r="BJ26301" s="3"/>
      <c r="BL26301" s="3"/>
      <c r="BN26301" s="3"/>
      <c r="BP26301" s="3"/>
    </row>
    <row r="26302" spans="1:68" x14ac:dyDescent="0.25">
      <c r="A26302" s="1"/>
      <c r="B26302" s="2"/>
      <c r="BJ26302" s="3"/>
      <c r="BL26302" s="3"/>
      <c r="BN26302" s="3"/>
      <c r="BP26302" s="3"/>
    </row>
    <row r="26303" spans="1:68" x14ac:dyDescent="0.25">
      <c r="A26303" s="1"/>
      <c r="B26303" s="2"/>
      <c r="BJ26303" s="3"/>
      <c r="BL26303" s="3"/>
      <c r="BN26303" s="3"/>
      <c r="BP26303" s="3"/>
    </row>
    <row r="26304" spans="1:68" x14ac:dyDescent="0.25">
      <c r="A26304" s="1"/>
      <c r="B26304" s="2"/>
      <c r="BJ26304" s="3"/>
      <c r="BL26304" s="3"/>
      <c r="BN26304" s="3"/>
      <c r="BP26304" s="3"/>
    </row>
    <row r="26305" spans="1:68" x14ac:dyDescent="0.25">
      <c r="A26305" s="1"/>
      <c r="B26305" s="2"/>
      <c r="BJ26305" s="3"/>
      <c r="BL26305" s="3"/>
      <c r="BN26305" s="3"/>
      <c r="BP26305" s="3"/>
    </row>
    <row r="26306" spans="1:68" x14ac:dyDescent="0.25">
      <c r="A26306" s="1"/>
      <c r="B26306" s="2"/>
      <c r="BJ26306" s="3"/>
      <c r="BL26306" s="3"/>
      <c r="BN26306" s="3"/>
      <c r="BP26306" s="3"/>
    </row>
    <row r="26307" spans="1:68" x14ac:dyDescent="0.25">
      <c r="A26307" s="1"/>
      <c r="B26307" s="2"/>
      <c r="BJ26307" s="3"/>
      <c r="BL26307" s="3"/>
      <c r="BN26307" s="3"/>
      <c r="BP26307" s="3"/>
    </row>
    <row r="26308" spans="1:68" x14ac:dyDescent="0.25">
      <c r="A26308" s="1"/>
      <c r="B26308" s="2"/>
      <c r="BJ26308" s="3"/>
      <c r="BL26308" s="3"/>
      <c r="BN26308" s="3"/>
      <c r="BP26308" s="3"/>
    </row>
    <row r="26309" spans="1:68" x14ac:dyDescent="0.25">
      <c r="A26309" s="1"/>
      <c r="B26309" s="2"/>
      <c r="BJ26309" s="3"/>
      <c r="BL26309" s="3"/>
      <c r="BN26309" s="3"/>
      <c r="BP26309" s="3"/>
    </row>
    <row r="26310" spans="1:68" x14ac:dyDescent="0.25">
      <c r="A26310" s="1"/>
      <c r="B26310" s="2"/>
      <c r="BJ26310" s="3"/>
      <c r="BL26310" s="3"/>
      <c r="BN26310" s="3"/>
      <c r="BP26310" s="3"/>
    </row>
    <row r="26311" spans="1:68" x14ac:dyDescent="0.25">
      <c r="A26311" s="1"/>
      <c r="B26311" s="2"/>
      <c r="BJ26311" s="3"/>
      <c r="BL26311" s="3"/>
      <c r="BN26311" s="3"/>
      <c r="BP26311" s="3"/>
    </row>
    <row r="26312" spans="1:68" x14ac:dyDescent="0.25">
      <c r="A26312" s="1"/>
      <c r="B26312" s="2"/>
      <c r="BJ26312" s="3"/>
      <c r="BL26312" s="3"/>
      <c r="BN26312" s="3"/>
      <c r="BP26312" s="3"/>
    </row>
    <row r="26313" spans="1:68" x14ac:dyDescent="0.25">
      <c r="A26313" s="1"/>
      <c r="B26313" s="2"/>
      <c r="BJ26313" s="3"/>
      <c r="BL26313" s="3"/>
      <c r="BN26313" s="3"/>
      <c r="BP26313" s="3"/>
    </row>
    <row r="26314" spans="1:68" x14ac:dyDescent="0.25">
      <c r="A26314" s="1"/>
      <c r="B26314" s="2"/>
      <c r="BJ26314" s="3"/>
      <c r="BL26314" s="3"/>
      <c r="BN26314" s="3"/>
      <c r="BP26314" s="3"/>
    </row>
    <row r="26315" spans="1:68" x14ac:dyDescent="0.25">
      <c r="A26315" s="1"/>
      <c r="B26315" s="2"/>
      <c r="BJ26315" s="3"/>
      <c r="BL26315" s="3"/>
      <c r="BN26315" s="3"/>
      <c r="BP26315" s="3"/>
    </row>
    <row r="26316" spans="1:68" x14ac:dyDescent="0.25">
      <c r="A26316" s="1"/>
      <c r="B26316" s="2"/>
      <c r="BJ26316" s="3"/>
      <c r="BL26316" s="3"/>
      <c r="BN26316" s="3"/>
      <c r="BP26316" s="3"/>
    </row>
    <row r="26317" spans="1:68" x14ac:dyDescent="0.25">
      <c r="A26317" s="1"/>
      <c r="B26317" s="2"/>
      <c r="BJ26317" s="3"/>
      <c r="BL26317" s="3"/>
      <c r="BN26317" s="3"/>
      <c r="BP26317" s="3"/>
    </row>
    <row r="26318" spans="1:68" x14ac:dyDescent="0.25">
      <c r="A26318" s="1"/>
      <c r="B26318" s="2"/>
      <c r="BJ26318" s="3"/>
      <c r="BL26318" s="3"/>
      <c r="BN26318" s="3"/>
      <c r="BP26318" s="3"/>
    </row>
    <row r="26319" spans="1:68" x14ac:dyDescent="0.25">
      <c r="A26319" s="1"/>
      <c r="B26319" s="2"/>
      <c r="BJ26319" s="3"/>
      <c r="BL26319" s="3"/>
      <c r="BN26319" s="3"/>
      <c r="BP26319" s="3"/>
    </row>
    <row r="26320" spans="1:68" x14ac:dyDescent="0.25">
      <c r="A26320" s="1"/>
      <c r="B26320" s="2"/>
      <c r="BJ26320" s="3"/>
      <c r="BL26320" s="3"/>
      <c r="BN26320" s="3"/>
      <c r="BP26320" s="3"/>
    </row>
    <row r="26321" spans="1:68" x14ac:dyDescent="0.25">
      <c r="A26321" s="1"/>
      <c r="B26321" s="2"/>
      <c r="BJ26321" s="3"/>
      <c r="BL26321" s="3"/>
      <c r="BN26321" s="3"/>
      <c r="BP26321" s="3"/>
    </row>
    <row r="26322" spans="1:68" x14ac:dyDescent="0.25">
      <c r="A26322" s="1"/>
      <c r="B26322" s="2"/>
      <c r="BJ26322" s="3"/>
      <c r="BL26322" s="3"/>
      <c r="BN26322" s="3"/>
      <c r="BP26322" s="3"/>
    </row>
    <row r="26323" spans="1:68" x14ac:dyDescent="0.25">
      <c r="A26323" s="1"/>
      <c r="B26323" s="2"/>
      <c r="BJ26323" s="3"/>
      <c r="BL26323" s="3"/>
      <c r="BN26323" s="3"/>
      <c r="BP26323" s="3"/>
    </row>
    <row r="26324" spans="1:68" x14ac:dyDescent="0.25">
      <c r="A26324" s="1"/>
      <c r="B26324" s="2"/>
      <c r="BJ26324" s="3"/>
      <c r="BL26324" s="3"/>
      <c r="BN26324" s="3"/>
      <c r="BP26324" s="3"/>
    </row>
    <row r="26325" spans="1:68" x14ac:dyDescent="0.25">
      <c r="A26325" s="1"/>
      <c r="B26325" s="2"/>
      <c r="BJ26325" s="3"/>
      <c r="BL26325" s="3"/>
      <c r="BN26325" s="3"/>
      <c r="BP26325" s="3"/>
    </row>
    <row r="26326" spans="1:68" x14ac:dyDescent="0.25">
      <c r="A26326" s="1"/>
      <c r="B26326" s="2"/>
      <c r="BJ26326" s="3"/>
      <c r="BL26326" s="3"/>
      <c r="BN26326" s="3"/>
      <c r="BP26326" s="3"/>
    </row>
    <row r="26327" spans="1:68" x14ac:dyDescent="0.25">
      <c r="A26327" s="1"/>
      <c r="B26327" s="2"/>
      <c r="BJ26327" s="3"/>
      <c r="BL26327" s="3"/>
      <c r="BN26327" s="3"/>
      <c r="BP26327" s="3"/>
    </row>
    <row r="26328" spans="1:68" x14ac:dyDescent="0.25">
      <c r="A26328" s="1"/>
      <c r="B26328" s="2"/>
      <c r="BJ26328" s="3"/>
      <c r="BL26328" s="3"/>
      <c r="BN26328" s="3"/>
      <c r="BP26328" s="3"/>
    </row>
    <row r="26329" spans="1:68" x14ac:dyDescent="0.25">
      <c r="A26329" s="1"/>
      <c r="B26329" s="2"/>
      <c r="BJ26329" s="3"/>
      <c r="BL26329" s="3"/>
      <c r="BN26329" s="3"/>
      <c r="BP26329" s="3"/>
    </row>
    <row r="26330" spans="1:68" x14ac:dyDescent="0.25">
      <c r="A26330" s="1"/>
      <c r="B26330" s="2"/>
      <c r="BJ26330" s="3"/>
      <c r="BL26330" s="3"/>
      <c r="BN26330" s="3"/>
      <c r="BP26330" s="3"/>
    </row>
    <row r="26331" spans="1:68" x14ac:dyDescent="0.25">
      <c r="A26331" s="1"/>
      <c r="B26331" s="2"/>
      <c r="BJ26331" s="3"/>
      <c r="BL26331" s="3"/>
      <c r="BN26331" s="3"/>
      <c r="BP26331" s="3"/>
    </row>
    <row r="26332" spans="1:68" x14ac:dyDescent="0.25">
      <c r="A26332" s="1"/>
      <c r="B26332" s="2"/>
      <c r="BJ26332" s="3"/>
      <c r="BL26332" s="3"/>
      <c r="BN26332" s="3"/>
      <c r="BP26332" s="3"/>
    </row>
    <row r="26333" spans="1:68" x14ac:dyDescent="0.25">
      <c r="A26333" s="1"/>
      <c r="B26333" s="2"/>
      <c r="BJ26333" s="3"/>
      <c r="BL26333" s="3"/>
      <c r="BN26333" s="3"/>
      <c r="BP26333" s="3"/>
    </row>
    <row r="26334" spans="1:68" x14ac:dyDescent="0.25">
      <c r="A26334" s="1"/>
      <c r="B26334" s="2"/>
      <c r="BJ26334" s="3"/>
      <c r="BL26334" s="3"/>
      <c r="BN26334" s="3"/>
      <c r="BP26334" s="3"/>
    </row>
    <row r="26335" spans="1:68" x14ac:dyDescent="0.25">
      <c r="A26335" s="1"/>
      <c r="B26335" s="2"/>
      <c r="BJ26335" s="3"/>
      <c r="BL26335" s="3"/>
      <c r="BN26335" s="3"/>
      <c r="BP26335" s="3"/>
    </row>
    <row r="26336" spans="1:68" x14ac:dyDescent="0.25">
      <c r="A26336" s="1"/>
      <c r="B26336" s="2"/>
      <c r="BJ26336" s="3"/>
      <c r="BL26336" s="3"/>
      <c r="BN26336" s="3"/>
      <c r="BP26336" s="3"/>
    </row>
    <row r="26337" spans="1:68" x14ac:dyDescent="0.25">
      <c r="A26337" s="1"/>
      <c r="B26337" s="2"/>
      <c r="BJ26337" s="3"/>
      <c r="BL26337" s="3"/>
      <c r="BN26337" s="3"/>
      <c r="BP26337" s="3"/>
    </row>
    <row r="26338" spans="1:68" x14ac:dyDescent="0.25">
      <c r="A26338" s="1"/>
      <c r="B26338" s="2"/>
      <c r="BJ26338" s="3"/>
      <c r="BL26338" s="3"/>
      <c r="BN26338" s="3"/>
      <c r="BP26338" s="3"/>
    </row>
    <row r="26339" spans="1:68" x14ac:dyDescent="0.25">
      <c r="A26339" s="1"/>
      <c r="B26339" s="2"/>
      <c r="BJ26339" s="3"/>
      <c r="BL26339" s="3"/>
      <c r="BN26339" s="3"/>
      <c r="BP26339" s="3"/>
    </row>
    <row r="26340" spans="1:68" x14ac:dyDescent="0.25">
      <c r="A26340" s="1"/>
      <c r="B26340" s="2"/>
      <c r="BJ26340" s="3"/>
      <c r="BL26340" s="3"/>
      <c r="BN26340" s="3"/>
      <c r="BP26340" s="3"/>
    </row>
    <row r="26341" spans="1:68" x14ac:dyDescent="0.25">
      <c r="A26341" s="1"/>
      <c r="B26341" s="2"/>
      <c r="BJ26341" s="3"/>
      <c r="BL26341" s="3"/>
      <c r="BN26341" s="3"/>
      <c r="BP26341" s="3"/>
    </row>
    <row r="26342" spans="1:68" x14ac:dyDescent="0.25">
      <c r="A26342" s="1"/>
      <c r="B26342" s="2"/>
      <c r="BJ26342" s="3"/>
      <c r="BL26342" s="3"/>
      <c r="BN26342" s="3"/>
      <c r="BP26342" s="3"/>
    </row>
    <row r="26343" spans="1:68" x14ac:dyDescent="0.25">
      <c r="A26343" s="1"/>
      <c r="B26343" s="2"/>
      <c r="BJ26343" s="3"/>
      <c r="BL26343" s="3"/>
      <c r="BN26343" s="3"/>
      <c r="BP26343" s="3"/>
    </row>
    <row r="26344" spans="1:68" x14ac:dyDescent="0.25">
      <c r="A26344" s="1"/>
      <c r="B26344" s="2"/>
      <c r="BJ26344" s="3"/>
      <c r="BL26344" s="3"/>
      <c r="BN26344" s="3"/>
      <c r="BP26344" s="3"/>
    </row>
    <row r="26345" spans="1:68" x14ac:dyDescent="0.25">
      <c r="A26345" s="1"/>
      <c r="B26345" s="2"/>
      <c r="BJ26345" s="3"/>
      <c r="BL26345" s="3"/>
      <c r="BN26345" s="3"/>
      <c r="BP26345" s="3"/>
    </row>
    <row r="26346" spans="1:68" x14ac:dyDescent="0.25">
      <c r="A26346" s="1"/>
      <c r="B26346" s="2"/>
      <c r="BJ26346" s="3"/>
      <c r="BL26346" s="3"/>
      <c r="BN26346" s="3"/>
      <c r="BP26346" s="3"/>
    </row>
    <row r="26347" spans="1:68" x14ac:dyDescent="0.25">
      <c r="A26347" s="1"/>
      <c r="B26347" s="2"/>
      <c r="BJ26347" s="3"/>
      <c r="BL26347" s="3"/>
      <c r="BN26347" s="3"/>
      <c r="BP26347" s="3"/>
    </row>
    <row r="26348" spans="1:68" x14ac:dyDescent="0.25">
      <c r="A26348" s="1"/>
      <c r="B26348" s="2"/>
      <c r="BJ26348" s="3"/>
      <c r="BL26348" s="3"/>
      <c r="BN26348" s="3"/>
      <c r="BP26348" s="3"/>
    </row>
    <row r="26349" spans="1:68" x14ac:dyDescent="0.25">
      <c r="A26349" s="1"/>
      <c r="B26349" s="2"/>
      <c r="BJ26349" s="3"/>
      <c r="BL26349" s="3"/>
      <c r="BN26349" s="3"/>
      <c r="BP26349" s="3"/>
    </row>
    <row r="26350" spans="1:68" x14ac:dyDescent="0.25">
      <c r="A26350" s="1"/>
      <c r="B26350" s="2"/>
      <c r="BJ26350" s="3"/>
      <c r="BL26350" s="3"/>
      <c r="BN26350" s="3"/>
      <c r="BP26350" s="3"/>
    </row>
    <row r="26351" spans="1:68" x14ac:dyDescent="0.25">
      <c r="A26351" s="1"/>
      <c r="B26351" s="2"/>
      <c r="BJ26351" s="3"/>
      <c r="BL26351" s="3"/>
      <c r="BN26351" s="3"/>
      <c r="BP26351" s="3"/>
    </row>
    <row r="26352" spans="1:68" x14ac:dyDescent="0.25">
      <c r="A26352" s="1"/>
      <c r="B26352" s="2"/>
      <c r="BJ26352" s="3"/>
      <c r="BL26352" s="3"/>
      <c r="BN26352" s="3"/>
      <c r="BP26352" s="3"/>
    </row>
    <row r="26353" spans="1:68" x14ac:dyDescent="0.25">
      <c r="A26353" s="1"/>
      <c r="B26353" s="2"/>
      <c r="BJ26353" s="3"/>
      <c r="BL26353" s="3"/>
      <c r="BN26353" s="3"/>
      <c r="BP26353" s="3"/>
    </row>
    <row r="26354" spans="1:68" x14ac:dyDescent="0.25">
      <c r="A26354" s="1"/>
      <c r="B26354" s="2"/>
      <c r="BJ26354" s="3"/>
      <c r="BL26354" s="3"/>
      <c r="BN26354" s="3"/>
      <c r="BP26354" s="3"/>
    </row>
    <row r="26355" spans="1:68" x14ac:dyDescent="0.25">
      <c r="A26355" s="1"/>
      <c r="B26355" s="2"/>
      <c r="BJ26355" s="3"/>
      <c r="BL26355" s="3"/>
      <c r="BN26355" s="3"/>
      <c r="BP26355" s="3"/>
    </row>
    <row r="26356" spans="1:68" x14ac:dyDescent="0.25">
      <c r="A26356" s="1"/>
      <c r="B26356" s="2"/>
      <c r="BJ26356" s="3"/>
      <c r="BL26356" s="3"/>
      <c r="BN26356" s="3"/>
      <c r="BP26356" s="3"/>
    </row>
    <row r="26357" spans="1:68" x14ac:dyDescent="0.25">
      <c r="A26357" s="1"/>
      <c r="B26357" s="2"/>
      <c r="BJ26357" s="3"/>
      <c r="BL26357" s="3"/>
      <c r="BN26357" s="3"/>
      <c r="BP26357" s="3"/>
    </row>
    <row r="26358" spans="1:68" x14ac:dyDescent="0.25">
      <c r="A26358" s="1"/>
      <c r="B26358" s="2"/>
      <c r="BJ26358" s="3"/>
      <c r="BL26358" s="3"/>
      <c r="BN26358" s="3"/>
      <c r="BP26358" s="3"/>
    </row>
    <row r="26359" spans="1:68" x14ac:dyDescent="0.25">
      <c r="A26359" s="1"/>
      <c r="B26359" s="2"/>
      <c r="BJ26359" s="3"/>
      <c r="BL26359" s="3"/>
      <c r="BN26359" s="3"/>
      <c r="BP26359" s="3"/>
    </row>
    <row r="26360" spans="1:68" x14ac:dyDescent="0.25">
      <c r="A26360" s="1"/>
      <c r="B26360" s="2"/>
      <c r="BJ26360" s="3"/>
      <c r="BL26360" s="3"/>
      <c r="BN26360" s="3"/>
      <c r="BP26360" s="3"/>
    </row>
    <row r="26361" spans="1:68" x14ac:dyDescent="0.25">
      <c r="A26361" s="1"/>
      <c r="B26361" s="2"/>
      <c r="BJ26361" s="3"/>
      <c r="BL26361" s="3"/>
      <c r="BN26361" s="3"/>
      <c r="BP26361" s="3"/>
    </row>
    <row r="26362" spans="1:68" x14ac:dyDescent="0.25">
      <c r="A26362" s="1"/>
      <c r="B26362" s="2"/>
      <c r="BJ26362" s="3"/>
      <c r="BL26362" s="3"/>
      <c r="BN26362" s="3"/>
      <c r="BP26362" s="3"/>
    </row>
    <row r="26363" spans="1:68" x14ac:dyDescent="0.25">
      <c r="A26363" s="1"/>
      <c r="B26363" s="2"/>
      <c r="BJ26363" s="3"/>
      <c r="BL26363" s="3"/>
      <c r="BN26363" s="3"/>
      <c r="BP26363" s="3"/>
    </row>
    <row r="26364" spans="1:68" x14ac:dyDescent="0.25">
      <c r="A26364" s="1"/>
      <c r="B26364" s="2"/>
      <c r="BJ26364" s="3"/>
      <c r="BL26364" s="3"/>
      <c r="BN26364" s="3"/>
      <c r="BP26364" s="3"/>
    </row>
    <row r="26365" spans="1:68" x14ac:dyDescent="0.25">
      <c r="A26365" s="1"/>
      <c r="B26365" s="2"/>
      <c r="BJ26365" s="3"/>
      <c r="BL26365" s="3"/>
      <c r="BN26365" s="3"/>
      <c r="BP26365" s="3"/>
    </row>
    <row r="26366" spans="1:68" x14ac:dyDescent="0.25">
      <c r="A26366" s="1"/>
      <c r="B26366" s="2"/>
      <c r="BJ26366" s="3"/>
      <c r="BL26366" s="3"/>
      <c r="BN26366" s="3"/>
      <c r="BP26366" s="3"/>
    </row>
    <row r="26367" spans="1:68" x14ac:dyDescent="0.25">
      <c r="A26367" s="1"/>
      <c r="B26367" s="2"/>
      <c r="BJ26367" s="3"/>
      <c r="BL26367" s="3"/>
      <c r="BN26367" s="3"/>
      <c r="BP26367" s="3"/>
    </row>
    <row r="26368" spans="1:68" x14ac:dyDescent="0.25">
      <c r="A26368" s="1"/>
      <c r="B26368" s="2"/>
      <c r="BJ26368" s="3"/>
      <c r="BL26368" s="3"/>
      <c r="BN26368" s="3"/>
      <c r="BP26368" s="3"/>
    </row>
    <row r="26369" spans="1:68" x14ac:dyDescent="0.25">
      <c r="A26369" s="1"/>
      <c r="B26369" s="2"/>
      <c r="BJ26369" s="3"/>
      <c r="BL26369" s="3"/>
      <c r="BN26369" s="3"/>
      <c r="BP26369" s="3"/>
    </row>
    <row r="26370" spans="1:68" x14ac:dyDescent="0.25">
      <c r="A26370" s="1"/>
      <c r="B26370" s="2"/>
      <c r="BJ26370" s="3"/>
      <c r="BL26370" s="3"/>
      <c r="BN26370" s="3"/>
      <c r="BP26370" s="3"/>
    </row>
    <row r="26371" spans="1:68" x14ac:dyDescent="0.25">
      <c r="A26371" s="1"/>
      <c r="B26371" s="2"/>
      <c r="BJ26371" s="3"/>
      <c r="BL26371" s="3"/>
      <c r="BN26371" s="3"/>
      <c r="BP26371" s="3"/>
    </row>
    <row r="26372" spans="1:68" x14ac:dyDescent="0.25">
      <c r="A26372" s="1"/>
      <c r="B26372" s="2"/>
      <c r="BJ26372" s="3"/>
      <c r="BL26372" s="3"/>
      <c r="BN26372" s="3"/>
      <c r="BP26372" s="3"/>
    </row>
    <row r="26373" spans="1:68" x14ac:dyDescent="0.25">
      <c r="A26373" s="1"/>
      <c r="B26373" s="2"/>
      <c r="BJ26373" s="3"/>
      <c r="BL26373" s="3"/>
      <c r="BN26373" s="3"/>
      <c r="BP26373" s="3"/>
    </row>
    <row r="26374" spans="1:68" x14ac:dyDescent="0.25">
      <c r="A26374" s="1"/>
      <c r="B26374" s="2"/>
      <c r="BJ26374" s="3"/>
      <c r="BL26374" s="3"/>
      <c r="BN26374" s="3"/>
      <c r="BP26374" s="3"/>
    </row>
    <row r="26375" spans="1:68" x14ac:dyDescent="0.25">
      <c r="A26375" s="1"/>
      <c r="B26375" s="2"/>
      <c r="BJ26375" s="3"/>
      <c r="BL26375" s="3"/>
      <c r="BN26375" s="3"/>
      <c r="BP26375" s="3"/>
    </row>
    <row r="26376" spans="1:68" x14ac:dyDescent="0.25">
      <c r="A26376" s="1"/>
      <c r="B26376" s="2"/>
      <c r="BJ26376" s="3"/>
      <c r="BL26376" s="3"/>
      <c r="BN26376" s="3"/>
      <c r="BP26376" s="3"/>
    </row>
    <row r="26377" spans="1:68" x14ac:dyDescent="0.25">
      <c r="A26377" s="1"/>
      <c r="B26377" s="2"/>
      <c r="BJ26377" s="3"/>
      <c r="BL26377" s="3"/>
      <c r="BN26377" s="3"/>
      <c r="BP26377" s="3"/>
    </row>
    <row r="26378" spans="1:68" x14ac:dyDescent="0.25">
      <c r="A26378" s="1"/>
      <c r="B26378" s="2"/>
      <c r="BJ26378" s="3"/>
      <c r="BL26378" s="3"/>
      <c r="BN26378" s="3"/>
      <c r="BP26378" s="3"/>
    </row>
    <row r="26379" spans="1:68" x14ac:dyDescent="0.25">
      <c r="A26379" s="1"/>
      <c r="B26379" s="2"/>
      <c r="BJ26379" s="3"/>
      <c r="BL26379" s="3"/>
      <c r="BN26379" s="3"/>
      <c r="BP26379" s="3"/>
    </row>
    <row r="26380" spans="1:68" x14ac:dyDescent="0.25">
      <c r="A26380" s="1"/>
      <c r="B26380" s="2"/>
      <c r="BJ26380" s="3"/>
      <c r="BL26380" s="3"/>
      <c r="BN26380" s="3"/>
      <c r="BP26380" s="3"/>
    </row>
    <row r="26381" spans="1:68" x14ac:dyDescent="0.25">
      <c r="A26381" s="1"/>
      <c r="B26381" s="2"/>
      <c r="BJ26381" s="3"/>
      <c r="BL26381" s="3"/>
      <c r="BN26381" s="3"/>
      <c r="BP26381" s="3"/>
    </row>
    <row r="26382" spans="1:68" x14ac:dyDescent="0.25">
      <c r="A26382" s="1"/>
      <c r="B26382" s="2"/>
      <c r="BJ26382" s="3"/>
      <c r="BL26382" s="3"/>
      <c r="BN26382" s="3"/>
      <c r="BP26382" s="3"/>
    </row>
    <row r="26383" spans="1:68" x14ac:dyDescent="0.25">
      <c r="A26383" s="1"/>
      <c r="B26383" s="2"/>
      <c r="BJ26383" s="3"/>
      <c r="BL26383" s="3"/>
      <c r="BN26383" s="3"/>
      <c r="BP26383" s="3"/>
    </row>
    <row r="26384" spans="1:68" x14ac:dyDescent="0.25">
      <c r="A26384" s="1"/>
      <c r="B26384" s="2"/>
      <c r="BJ26384" s="3"/>
      <c r="BL26384" s="3"/>
      <c r="BN26384" s="3"/>
      <c r="BP26384" s="3"/>
    </row>
    <row r="26385" spans="1:68" x14ac:dyDescent="0.25">
      <c r="A26385" s="1"/>
      <c r="B26385" s="2"/>
      <c r="BJ26385" s="3"/>
      <c r="BL26385" s="3"/>
      <c r="BN26385" s="3"/>
      <c r="BP26385" s="3"/>
    </row>
    <row r="26386" spans="1:68" x14ac:dyDescent="0.25">
      <c r="A26386" s="1"/>
      <c r="B26386" s="2"/>
      <c r="BJ26386" s="3"/>
      <c r="BL26386" s="3"/>
      <c r="BN26386" s="3"/>
      <c r="BP26386" s="3"/>
    </row>
    <row r="26387" spans="1:68" x14ac:dyDescent="0.25">
      <c r="A26387" s="1"/>
      <c r="B26387" s="2"/>
      <c r="BJ26387" s="3"/>
      <c r="BL26387" s="3"/>
      <c r="BN26387" s="3"/>
      <c r="BP26387" s="3"/>
    </row>
    <row r="26388" spans="1:68" x14ac:dyDescent="0.25">
      <c r="A26388" s="1"/>
      <c r="B26388" s="2"/>
      <c r="BJ26388" s="3"/>
      <c r="BL26388" s="3"/>
      <c r="BN26388" s="3"/>
      <c r="BP26388" s="3"/>
    </row>
    <row r="26389" spans="1:68" x14ac:dyDescent="0.25">
      <c r="A26389" s="1"/>
      <c r="B26389" s="2"/>
      <c r="BJ26389" s="3"/>
      <c r="BL26389" s="3"/>
      <c r="BN26389" s="3"/>
      <c r="BP26389" s="3"/>
    </row>
    <row r="26390" spans="1:68" x14ac:dyDescent="0.25">
      <c r="A26390" s="1"/>
      <c r="B26390" s="2"/>
      <c r="BJ26390" s="3"/>
      <c r="BL26390" s="3"/>
      <c r="BN26390" s="3"/>
      <c r="BP26390" s="3"/>
    </row>
    <row r="26391" spans="1:68" x14ac:dyDescent="0.25">
      <c r="A26391" s="1"/>
      <c r="B26391" s="2"/>
      <c r="BJ26391" s="3"/>
      <c r="BL26391" s="3"/>
      <c r="BN26391" s="3"/>
      <c r="BP26391" s="3"/>
    </row>
    <row r="26392" spans="1:68" x14ac:dyDescent="0.25">
      <c r="A26392" s="1"/>
      <c r="B26392" s="2"/>
      <c r="BJ26392" s="3"/>
      <c r="BL26392" s="3"/>
      <c r="BN26392" s="3"/>
      <c r="BP26392" s="3"/>
    </row>
    <row r="26393" spans="1:68" x14ac:dyDescent="0.25">
      <c r="A26393" s="1"/>
      <c r="B26393" s="2"/>
      <c r="BJ26393" s="3"/>
      <c r="BL26393" s="3"/>
      <c r="BN26393" s="3"/>
      <c r="BP26393" s="3"/>
    </row>
    <row r="26394" spans="1:68" x14ac:dyDescent="0.25">
      <c r="A26394" s="1"/>
      <c r="B26394" s="2"/>
      <c r="BJ26394" s="3"/>
      <c r="BL26394" s="3"/>
      <c r="BN26394" s="3"/>
      <c r="BP26394" s="3"/>
    </row>
    <row r="26395" spans="1:68" x14ac:dyDescent="0.25">
      <c r="A26395" s="1"/>
      <c r="B26395" s="2"/>
      <c r="BJ26395" s="3"/>
      <c r="BL26395" s="3"/>
      <c r="BN26395" s="3"/>
      <c r="BP26395" s="3"/>
    </row>
    <row r="26396" spans="1:68" x14ac:dyDescent="0.25">
      <c r="A26396" s="1"/>
      <c r="B26396" s="2"/>
      <c r="BJ26396" s="3"/>
      <c r="BL26396" s="3"/>
      <c r="BN26396" s="3"/>
      <c r="BP26396" s="3"/>
    </row>
    <row r="26397" spans="1:68" x14ac:dyDescent="0.25">
      <c r="A26397" s="1"/>
      <c r="B26397" s="2"/>
      <c r="BJ26397" s="3"/>
      <c r="BL26397" s="3"/>
      <c r="BN26397" s="3"/>
      <c r="BP26397" s="3"/>
    </row>
    <row r="26398" spans="1:68" x14ac:dyDescent="0.25">
      <c r="A26398" s="1"/>
      <c r="B26398" s="2"/>
      <c r="BJ26398" s="3"/>
      <c r="BL26398" s="3"/>
      <c r="BN26398" s="3"/>
      <c r="BP26398" s="3"/>
    </row>
    <row r="26399" spans="1:68" x14ac:dyDescent="0.25">
      <c r="A26399" s="1"/>
      <c r="B26399" s="2"/>
      <c r="BJ26399" s="3"/>
      <c r="BL26399" s="3"/>
      <c r="BN26399" s="3"/>
      <c r="BP26399" s="3"/>
    </row>
    <row r="26400" spans="1:68" x14ac:dyDescent="0.25">
      <c r="A26400" s="1"/>
      <c r="B26400" s="2"/>
      <c r="BJ26400" s="3"/>
      <c r="BL26400" s="3"/>
      <c r="BN26400" s="3"/>
      <c r="BP26400" s="3"/>
    </row>
    <row r="26401" spans="1:68" x14ac:dyDescent="0.25">
      <c r="A26401" s="1"/>
      <c r="B26401" s="2"/>
      <c r="BJ26401" s="3"/>
      <c r="BL26401" s="3"/>
      <c r="BN26401" s="3"/>
      <c r="BP26401" s="3"/>
    </row>
    <row r="26402" spans="1:68" x14ac:dyDescent="0.25">
      <c r="A26402" s="1"/>
      <c r="B26402" s="2"/>
      <c r="BJ26402" s="3"/>
      <c r="BL26402" s="3"/>
      <c r="BN26402" s="3"/>
      <c r="BP26402" s="3"/>
    </row>
    <row r="26403" spans="1:68" x14ac:dyDescent="0.25">
      <c r="A26403" s="1"/>
      <c r="B26403" s="2"/>
      <c r="BJ26403" s="3"/>
      <c r="BL26403" s="3"/>
      <c r="BN26403" s="3"/>
      <c r="BP26403" s="3"/>
    </row>
    <row r="26404" spans="1:68" x14ac:dyDescent="0.25">
      <c r="A26404" s="1"/>
      <c r="B26404" s="2"/>
      <c r="BJ26404" s="3"/>
      <c r="BL26404" s="3"/>
      <c r="BN26404" s="3"/>
      <c r="BP26404" s="3"/>
    </row>
    <row r="26405" spans="1:68" x14ac:dyDescent="0.25">
      <c r="A26405" s="1"/>
      <c r="B26405" s="2"/>
      <c r="BJ26405" s="3"/>
      <c r="BL26405" s="3"/>
      <c r="BN26405" s="3"/>
      <c r="BP26405" s="3"/>
    </row>
    <row r="26406" spans="1:68" x14ac:dyDescent="0.25">
      <c r="A26406" s="1"/>
      <c r="B26406" s="2"/>
      <c r="BJ26406" s="3"/>
      <c r="BL26406" s="3"/>
      <c r="BN26406" s="3"/>
      <c r="BP26406" s="3"/>
    </row>
    <row r="26407" spans="1:68" x14ac:dyDescent="0.25">
      <c r="A26407" s="1"/>
      <c r="B26407" s="2"/>
      <c r="BJ26407" s="3"/>
      <c r="BL26407" s="3"/>
      <c r="BN26407" s="3"/>
      <c r="BP26407" s="3"/>
    </row>
    <row r="26408" spans="1:68" x14ac:dyDescent="0.25">
      <c r="A26408" s="1"/>
      <c r="B26408" s="2"/>
      <c r="BJ26408" s="3"/>
      <c r="BL26408" s="3"/>
      <c r="BN26408" s="3"/>
      <c r="BP26408" s="3"/>
    </row>
    <row r="26409" spans="1:68" x14ac:dyDescent="0.25">
      <c r="A26409" s="1"/>
      <c r="B26409" s="2"/>
      <c r="BJ26409" s="3"/>
      <c r="BL26409" s="3"/>
      <c r="BN26409" s="3"/>
      <c r="BP26409" s="3"/>
    </row>
    <row r="26410" spans="1:68" x14ac:dyDescent="0.25">
      <c r="A26410" s="1"/>
      <c r="B26410" s="2"/>
      <c r="BJ26410" s="3"/>
      <c r="BL26410" s="3"/>
      <c r="BN26410" s="3"/>
      <c r="BP26410" s="3"/>
    </row>
    <row r="26411" spans="1:68" x14ac:dyDescent="0.25">
      <c r="A26411" s="1"/>
      <c r="B26411" s="2"/>
      <c r="BJ26411" s="3"/>
      <c r="BL26411" s="3"/>
      <c r="BN26411" s="3"/>
      <c r="BP26411" s="3"/>
    </row>
    <row r="26412" spans="1:68" x14ac:dyDescent="0.25">
      <c r="A26412" s="1"/>
      <c r="B26412" s="2"/>
      <c r="BJ26412" s="3"/>
      <c r="BL26412" s="3"/>
      <c r="BN26412" s="3"/>
      <c r="BP26412" s="3"/>
    </row>
    <row r="26413" spans="1:68" x14ac:dyDescent="0.25">
      <c r="A26413" s="1"/>
      <c r="B26413" s="2"/>
      <c r="BJ26413" s="3"/>
      <c r="BL26413" s="3"/>
      <c r="BN26413" s="3"/>
      <c r="BP26413" s="3"/>
    </row>
    <row r="26414" spans="1:68" x14ac:dyDescent="0.25">
      <c r="A26414" s="1"/>
      <c r="B26414" s="2"/>
      <c r="BJ26414" s="3"/>
      <c r="BL26414" s="3"/>
      <c r="BN26414" s="3"/>
      <c r="BP26414" s="3"/>
    </row>
    <row r="26415" spans="1:68" x14ac:dyDescent="0.25">
      <c r="A26415" s="1"/>
      <c r="B26415" s="2"/>
      <c r="BJ26415" s="3"/>
      <c r="BL26415" s="3"/>
      <c r="BN26415" s="3"/>
      <c r="BP26415" s="3"/>
    </row>
    <row r="26416" spans="1:68" x14ac:dyDescent="0.25">
      <c r="A26416" s="1"/>
      <c r="B26416" s="2"/>
      <c r="BJ26416" s="3"/>
      <c r="BL26416" s="3"/>
      <c r="BN26416" s="3"/>
      <c r="BP26416" s="3"/>
    </row>
    <row r="26417" spans="1:68" x14ac:dyDescent="0.25">
      <c r="A26417" s="1"/>
      <c r="B26417" s="2"/>
      <c r="BJ26417" s="3"/>
      <c r="BL26417" s="3"/>
      <c r="BN26417" s="3"/>
      <c r="BP26417" s="3"/>
    </row>
    <row r="26418" spans="1:68" x14ac:dyDescent="0.25">
      <c r="A26418" s="1"/>
      <c r="B26418" s="2"/>
      <c r="BJ26418" s="3"/>
      <c r="BL26418" s="3"/>
      <c r="BN26418" s="3"/>
      <c r="BP26418" s="3"/>
    </row>
    <row r="26419" spans="1:68" x14ac:dyDescent="0.25">
      <c r="A26419" s="1"/>
      <c r="B26419" s="2"/>
      <c r="BJ26419" s="3"/>
      <c r="BL26419" s="3"/>
      <c r="BN26419" s="3"/>
      <c r="BP26419" s="3"/>
    </row>
    <row r="26420" spans="1:68" x14ac:dyDescent="0.25">
      <c r="A26420" s="1"/>
      <c r="B26420" s="2"/>
      <c r="BJ26420" s="3"/>
      <c r="BL26420" s="3"/>
      <c r="BN26420" s="3"/>
      <c r="BP26420" s="3"/>
    </row>
    <row r="26421" spans="1:68" x14ac:dyDescent="0.25">
      <c r="A26421" s="1"/>
      <c r="B26421" s="2"/>
      <c r="BJ26421" s="3"/>
      <c r="BL26421" s="3"/>
      <c r="BN26421" s="3"/>
      <c r="BP26421" s="3"/>
    </row>
    <row r="26422" spans="1:68" x14ac:dyDescent="0.25">
      <c r="A26422" s="1"/>
      <c r="B26422" s="2"/>
      <c r="BJ26422" s="3"/>
      <c r="BL26422" s="3"/>
      <c r="BN26422" s="3"/>
      <c r="BP26422" s="3"/>
    </row>
    <row r="26423" spans="1:68" x14ac:dyDescent="0.25">
      <c r="A26423" s="1"/>
      <c r="B26423" s="2"/>
      <c r="BJ26423" s="3"/>
      <c r="BL26423" s="3"/>
      <c r="BN26423" s="3"/>
      <c r="BP26423" s="3"/>
    </row>
    <row r="26424" spans="1:68" x14ac:dyDescent="0.25">
      <c r="A26424" s="1"/>
      <c r="B26424" s="2"/>
      <c r="BJ26424" s="3"/>
      <c r="BL26424" s="3"/>
      <c r="BN26424" s="3"/>
      <c r="BP26424" s="3"/>
    </row>
    <row r="26425" spans="1:68" x14ac:dyDescent="0.25">
      <c r="A26425" s="1"/>
      <c r="B26425" s="2"/>
      <c r="BJ26425" s="3"/>
      <c r="BL26425" s="3"/>
      <c r="BN26425" s="3"/>
      <c r="BP26425" s="3"/>
    </row>
    <row r="26426" spans="1:68" x14ac:dyDescent="0.25">
      <c r="A26426" s="1"/>
      <c r="B26426" s="2"/>
      <c r="BJ26426" s="3"/>
      <c r="BL26426" s="3"/>
      <c r="BN26426" s="3"/>
      <c r="BP26426" s="3"/>
    </row>
    <row r="26427" spans="1:68" x14ac:dyDescent="0.25">
      <c r="A26427" s="1"/>
      <c r="B26427" s="2"/>
      <c r="BJ26427" s="3"/>
      <c r="BL26427" s="3"/>
      <c r="BN26427" s="3"/>
      <c r="BP26427" s="3"/>
    </row>
    <row r="26428" spans="1:68" x14ac:dyDescent="0.25">
      <c r="A26428" s="1"/>
      <c r="B26428" s="2"/>
      <c r="BJ26428" s="3"/>
      <c r="BL26428" s="3"/>
      <c r="BN26428" s="3"/>
      <c r="BP26428" s="3"/>
    </row>
    <row r="26429" spans="1:68" x14ac:dyDescent="0.25">
      <c r="A26429" s="1"/>
      <c r="B26429" s="2"/>
      <c r="BJ26429" s="3"/>
      <c r="BL26429" s="3"/>
      <c r="BN26429" s="3"/>
      <c r="BP26429" s="3"/>
    </row>
    <row r="26430" spans="1:68" x14ac:dyDescent="0.25">
      <c r="A26430" s="1"/>
      <c r="B26430" s="2"/>
      <c r="BJ26430" s="3"/>
      <c r="BL26430" s="3"/>
      <c r="BN26430" s="3"/>
      <c r="BP26430" s="3"/>
    </row>
    <row r="26431" spans="1:68" x14ac:dyDescent="0.25">
      <c r="A26431" s="1"/>
      <c r="B26431" s="2"/>
      <c r="BJ26431" s="3"/>
      <c r="BL26431" s="3"/>
      <c r="BN26431" s="3"/>
      <c r="BP26431" s="3"/>
    </row>
    <row r="26432" spans="1:68" x14ac:dyDescent="0.25">
      <c r="A26432" s="1"/>
      <c r="B26432" s="2"/>
      <c r="BJ26432" s="3"/>
      <c r="BL26432" s="3"/>
      <c r="BN26432" s="3"/>
      <c r="BP26432" s="3"/>
    </row>
    <row r="26433" spans="1:68" x14ac:dyDescent="0.25">
      <c r="A26433" s="1"/>
      <c r="B26433" s="2"/>
      <c r="BJ26433" s="3"/>
      <c r="BL26433" s="3"/>
      <c r="BN26433" s="3"/>
      <c r="BP26433" s="3"/>
    </row>
    <row r="26434" spans="1:68" x14ac:dyDescent="0.25">
      <c r="A26434" s="1"/>
      <c r="B26434" s="2"/>
      <c r="BJ26434" s="3"/>
      <c r="BL26434" s="3"/>
      <c r="BN26434" s="3"/>
      <c r="BP26434" s="3"/>
    </row>
    <row r="26435" spans="1:68" x14ac:dyDescent="0.25">
      <c r="A26435" s="1"/>
      <c r="B26435" s="2"/>
      <c r="BJ26435" s="3"/>
      <c r="BL26435" s="3"/>
      <c r="BN26435" s="3"/>
      <c r="BP26435" s="3"/>
    </row>
    <row r="26436" spans="1:68" x14ac:dyDescent="0.25">
      <c r="A26436" s="1"/>
      <c r="B26436" s="2"/>
      <c r="BJ26436" s="3"/>
      <c r="BL26436" s="3"/>
      <c r="BN26436" s="3"/>
      <c r="BP26436" s="3"/>
    </row>
    <row r="26437" spans="1:68" x14ac:dyDescent="0.25">
      <c r="A26437" s="1"/>
      <c r="B26437" s="2"/>
      <c r="BJ26437" s="3"/>
      <c r="BL26437" s="3"/>
      <c r="BN26437" s="3"/>
      <c r="BP26437" s="3"/>
    </row>
    <row r="26438" spans="1:68" x14ac:dyDescent="0.25">
      <c r="A26438" s="1"/>
      <c r="B26438" s="2"/>
      <c r="BJ26438" s="3"/>
      <c r="BL26438" s="3"/>
      <c r="BN26438" s="3"/>
      <c r="BP26438" s="3"/>
    </row>
    <row r="26439" spans="1:68" x14ac:dyDescent="0.25">
      <c r="A26439" s="1"/>
      <c r="B26439" s="2"/>
      <c r="BJ26439" s="3"/>
      <c r="BL26439" s="3"/>
      <c r="BN26439" s="3"/>
      <c r="BP26439" s="3"/>
    </row>
    <row r="26440" spans="1:68" x14ac:dyDescent="0.25">
      <c r="A26440" s="1"/>
      <c r="B26440" s="2"/>
      <c r="BJ26440" s="3"/>
      <c r="BL26440" s="3"/>
      <c r="BN26440" s="3"/>
      <c r="BP26440" s="3"/>
    </row>
    <row r="26441" spans="1:68" x14ac:dyDescent="0.25">
      <c r="A26441" s="1"/>
      <c r="B26441" s="2"/>
      <c r="BJ26441" s="3"/>
      <c r="BL26441" s="3"/>
      <c r="BN26441" s="3"/>
      <c r="BP26441" s="3"/>
    </row>
    <row r="26442" spans="1:68" x14ac:dyDescent="0.25">
      <c r="A26442" s="1"/>
      <c r="B26442" s="2"/>
      <c r="BJ26442" s="3"/>
      <c r="BL26442" s="3"/>
      <c r="BN26442" s="3"/>
      <c r="BP26442" s="3"/>
    </row>
    <row r="26443" spans="1:68" x14ac:dyDescent="0.25">
      <c r="A26443" s="1"/>
      <c r="B26443" s="2"/>
      <c r="BJ26443" s="3"/>
      <c r="BL26443" s="3"/>
      <c r="BN26443" s="3"/>
      <c r="BP26443" s="3"/>
    </row>
    <row r="26444" spans="1:68" x14ac:dyDescent="0.25">
      <c r="A26444" s="1"/>
      <c r="B26444" s="2"/>
      <c r="BJ26444" s="3"/>
      <c r="BL26444" s="3"/>
      <c r="BN26444" s="3"/>
      <c r="BP26444" s="3"/>
    </row>
    <row r="26445" spans="1:68" x14ac:dyDescent="0.25">
      <c r="A26445" s="1"/>
      <c r="B26445" s="2"/>
      <c r="BJ26445" s="3"/>
      <c r="BL26445" s="3"/>
      <c r="BN26445" s="3"/>
      <c r="BP26445" s="3"/>
    </row>
    <row r="26446" spans="1:68" x14ac:dyDescent="0.25">
      <c r="A26446" s="1"/>
      <c r="B26446" s="2"/>
      <c r="BJ26446" s="3"/>
      <c r="BL26446" s="3"/>
      <c r="BN26446" s="3"/>
      <c r="BP26446" s="3"/>
    </row>
    <row r="26447" spans="1:68" x14ac:dyDescent="0.25">
      <c r="A26447" s="1"/>
      <c r="B26447" s="2"/>
      <c r="BJ26447" s="3"/>
      <c r="BL26447" s="3"/>
      <c r="BN26447" s="3"/>
      <c r="BP26447" s="3"/>
    </row>
    <row r="26448" spans="1:68" x14ac:dyDescent="0.25">
      <c r="A26448" s="1"/>
      <c r="B26448" s="2"/>
      <c r="BJ26448" s="3"/>
      <c r="BL26448" s="3"/>
      <c r="BN26448" s="3"/>
      <c r="BP26448" s="3"/>
    </row>
    <row r="26449" spans="1:68" x14ac:dyDescent="0.25">
      <c r="A26449" s="1"/>
      <c r="B26449" s="2"/>
      <c r="BJ26449" s="3"/>
      <c r="BL26449" s="3"/>
      <c r="BN26449" s="3"/>
      <c r="BP26449" s="3"/>
    </row>
    <row r="26450" spans="1:68" x14ac:dyDescent="0.25">
      <c r="A26450" s="1"/>
      <c r="B26450" s="2"/>
      <c r="BJ26450" s="3"/>
      <c r="BL26450" s="3"/>
      <c r="BN26450" s="3"/>
      <c r="BP26450" s="3"/>
    </row>
    <row r="26451" spans="1:68" x14ac:dyDescent="0.25">
      <c r="A26451" s="1"/>
      <c r="B26451" s="2"/>
      <c r="BJ26451" s="3"/>
      <c r="BL26451" s="3"/>
      <c r="BN26451" s="3"/>
      <c r="BP26451" s="3"/>
    </row>
    <row r="26452" spans="1:68" x14ac:dyDescent="0.25">
      <c r="A26452" s="1"/>
      <c r="B26452" s="2"/>
      <c r="BJ26452" s="3"/>
      <c r="BL26452" s="3"/>
      <c r="BN26452" s="3"/>
      <c r="BP26452" s="3"/>
    </row>
    <row r="26453" spans="1:68" x14ac:dyDescent="0.25">
      <c r="A26453" s="1"/>
      <c r="B26453" s="2"/>
      <c r="BJ26453" s="3"/>
      <c r="BL26453" s="3"/>
      <c r="BN26453" s="3"/>
      <c r="BP26453" s="3"/>
    </row>
    <row r="26454" spans="1:68" x14ac:dyDescent="0.25">
      <c r="A26454" s="1"/>
      <c r="B26454" s="2"/>
      <c r="BJ26454" s="3"/>
      <c r="BL26454" s="3"/>
      <c r="BN26454" s="3"/>
      <c r="BP26454" s="3"/>
    </row>
    <row r="26455" spans="1:68" x14ac:dyDescent="0.25">
      <c r="A26455" s="1"/>
      <c r="B26455" s="2"/>
      <c r="BJ26455" s="3"/>
      <c r="BL26455" s="3"/>
      <c r="BN26455" s="3"/>
      <c r="BP26455" s="3"/>
    </row>
    <row r="26456" spans="1:68" x14ac:dyDescent="0.25">
      <c r="A26456" s="1"/>
      <c r="B26456" s="2"/>
      <c r="BJ26456" s="3"/>
      <c r="BL26456" s="3"/>
      <c r="BN26456" s="3"/>
      <c r="BP26456" s="3"/>
    </row>
    <row r="26457" spans="1:68" x14ac:dyDescent="0.25">
      <c r="A26457" s="1"/>
      <c r="B26457" s="2"/>
      <c r="BJ26457" s="3"/>
      <c r="BL26457" s="3"/>
      <c r="BN26457" s="3"/>
      <c r="BP26457" s="3"/>
    </row>
    <row r="26458" spans="1:68" x14ac:dyDescent="0.25">
      <c r="A26458" s="1"/>
      <c r="B26458" s="2"/>
      <c r="BJ26458" s="3"/>
      <c r="BL26458" s="3"/>
      <c r="BN26458" s="3"/>
      <c r="BP26458" s="3"/>
    </row>
    <row r="26459" spans="1:68" x14ac:dyDescent="0.25">
      <c r="A26459" s="1"/>
      <c r="B26459" s="2"/>
      <c r="BJ26459" s="3"/>
      <c r="BL26459" s="3"/>
      <c r="BN26459" s="3"/>
      <c r="BP26459" s="3"/>
    </row>
    <row r="26460" spans="1:68" x14ac:dyDescent="0.25">
      <c r="A26460" s="1"/>
      <c r="B26460" s="2"/>
      <c r="BJ26460" s="3"/>
      <c r="BL26460" s="3"/>
      <c r="BN26460" s="3"/>
      <c r="BP26460" s="3"/>
    </row>
    <row r="26461" spans="1:68" x14ac:dyDescent="0.25">
      <c r="A26461" s="1"/>
      <c r="B26461" s="2"/>
      <c r="BJ26461" s="3"/>
      <c r="BL26461" s="3"/>
      <c r="BN26461" s="3"/>
      <c r="BP26461" s="3"/>
    </row>
    <row r="26462" spans="1:68" x14ac:dyDescent="0.25">
      <c r="A26462" s="1"/>
      <c r="B26462" s="2"/>
      <c r="BJ26462" s="3"/>
      <c r="BL26462" s="3"/>
      <c r="BN26462" s="3"/>
      <c r="BP26462" s="3"/>
    </row>
    <row r="26463" spans="1:68" x14ac:dyDescent="0.25">
      <c r="A26463" s="1"/>
      <c r="B26463" s="2"/>
      <c r="BJ26463" s="3"/>
      <c r="BL26463" s="3"/>
      <c r="BN26463" s="3"/>
      <c r="BP26463" s="3"/>
    </row>
    <row r="26464" spans="1:68" x14ac:dyDescent="0.25">
      <c r="A26464" s="1"/>
      <c r="B26464" s="2"/>
      <c r="BJ26464" s="3"/>
      <c r="BL26464" s="3"/>
      <c r="BN26464" s="3"/>
      <c r="BP26464" s="3"/>
    </row>
    <row r="26465" spans="1:68" x14ac:dyDescent="0.25">
      <c r="A26465" s="1"/>
      <c r="B26465" s="2"/>
      <c r="BJ26465" s="3"/>
      <c r="BL26465" s="3"/>
      <c r="BN26465" s="3"/>
      <c r="BP26465" s="3"/>
    </row>
    <row r="26466" spans="1:68" x14ac:dyDescent="0.25">
      <c r="A26466" s="1"/>
      <c r="B26466" s="2"/>
      <c r="BJ26466" s="3"/>
      <c r="BL26466" s="3"/>
      <c r="BN26466" s="3"/>
      <c r="BP26466" s="3"/>
    </row>
    <row r="26467" spans="1:68" x14ac:dyDescent="0.25">
      <c r="A26467" s="1"/>
      <c r="B26467" s="2"/>
      <c r="BJ26467" s="3"/>
      <c r="BL26467" s="3"/>
      <c r="BN26467" s="3"/>
      <c r="BP26467" s="3"/>
    </row>
    <row r="26468" spans="1:68" x14ac:dyDescent="0.25">
      <c r="A26468" s="1"/>
      <c r="B26468" s="2"/>
      <c r="BJ26468" s="3"/>
      <c r="BL26468" s="3"/>
      <c r="BN26468" s="3"/>
      <c r="BP26468" s="3"/>
    </row>
    <row r="26469" spans="1:68" x14ac:dyDescent="0.25">
      <c r="A26469" s="1"/>
      <c r="B26469" s="2"/>
      <c r="BJ26469" s="3"/>
      <c r="BL26469" s="3"/>
      <c r="BN26469" s="3"/>
      <c r="BP26469" s="3"/>
    </row>
    <row r="26470" spans="1:68" x14ac:dyDescent="0.25">
      <c r="A26470" s="1"/>
      <c r="B26470" s="2"/>
      <c r="BJ26470" s="3"/>
      <c r="BL26470" s="3"/>
      <c r="BN26470" s="3"/>
      <c r="BP26470" s="3"/>
    </row>
    <row r="26471" spans="1:68" x14ac:dyDescent="0.25">
      <c r="A26471" s="1"/>
      <c r="B26471" s="2"/>
      <c r="BJ26471" s="3"/>
      <c r="BL26471" s="3"/>
      <c r="BN26471" s="3"/>
      <c r="BP26471" s="3"/>
    </row>
    <row r="26472" spans="1:68" x14ac:dyDescent="0.25">
      <c r="A26472" s="1"/>
      <c r="B26472" s="2"/>
      <c r="BJ26472" s="3"/>
      <c r="BL26472" s="3"/>
      <c r="BN26472" s="3"/>
      <c r="BP26472" s="3"/>
    </row>
    <row r="26473" spans="1:68" x14ac:dyDescent="0.25">
      <c r="A26473" s="1"/>
      <c r="B26473" s="2"/>
      <c r="BJ26473" s="3"/>
      <c r="BL26473" s="3"/>
      <c r="BN26473" s="3"/>
      <c r="BP26473" s="3"/>
    </row>
    <row r="26474" spans="1:68" x14ac:dyDescent="0.25">
      <c r="A26474" s="1"/>
      <c r="B26474" s="2"/>
      <c r="BJ26474" s="3"/>
      <c r="BL26474" s="3"/>
      <c r="BN26474" s="3"/>
      <c r="BP26474" s="3"/>
    </row>
    <row r="26475" spans="1:68" x14ac:dyDescent="0.25">
      <c r="A26475" s="1"/>
      <c r="B26475" s="2"/>
      <c r="BJ26475" s="3"/>
      <c r="BL26475" s="3"/>
      <c r="BN26475" s="3"/>
      <c r="BP26475" s="3"/>
    </row>
    <row r="26476" spans="1:68" x14ac:dyDescent="0.25">
      <c r="A26476" s="1"/>
      <c r="B26476" s="2"/>
      <c r="BJ26476" s="3"/>
      <c r="BL26476" s="3"/>
      <c r="BN26476" s="3"/>
      <c r="BP26476" s="3"/>
    </row>
    <row r="26477" spans="1:68" x14ac:dyDescent="0.25">
      <c r="A26477" s="1"/>
      <c r="B26477" s="2"/>
      <c r="BJ26477" s="3"/>
      <c r="BL26477" s="3"/>
      <c r="BN26477" s="3"/>
      <c r="BP26477" s="3"/>
    </row>
    <row r="26478" spans="1:68" x14ac:dyDescent="0.25">
      <c r="A26478" s="1"/>
      <c r="B26478" s="2"/>
      <c r="BJ26478" s="3"/>
      <c r="BL26478" s="3"/>
      <c r="BN26478" s="3"/>
      <c r="BP26478" s="3"/>
    </row>
    <row r="26479" spans="1:68" x14ac:dyDescent="0.25">
      <c r="A26479" s="1"/>
      <c r="B26479" s="2"/>
      <c r="BJ26479" s="3"/>
      <c r="BL26479" s="3"/>
      <c r="BN26479" s="3"/>
      <c r="BP26479" s="3"/>
    </row>
    <row r="26480" spans="1:68" x14ac:dyDescent="0.25">
      <c r="A26480" s="1"/>
      <c r="B26480" s="2"/>
      <c r="BJ26480" s="3"/>
      <c r="BL26480" s="3"/>
      <c r="BN26480" s="3"/>
      <c r="BP26480" s="3"/>
    </row>
    <row r="26481" spans="1:68" x14ac:dyDescent="0.25">
      <c r="A26481" s="1"/>
      <c r="B26481" s="2"/>
      <c r="BJ26481" s="3"/>
      <c r="BL26481" s="3"/>
      <c r="BN26481" s="3"/>
      <c r="BP26481" s="3"/>
    </row>
    <row r="26482" spans="1:68" x14ac:dyDescent="0.25">
      <c r="A26482" s="1"/>
      <c r="B26482" s="2"/>
      <c r="BJ26482" s="3"/>
      <c r="BL26482" s="3"/>
      <c r="BN26482" s="3"/>
      <c r="BP26482" s="3"/>
    </row>
    <row r="26483" spans="1:68" x14ac:dyDescent="0.25">
      <c r="A26483" s="1"/>
      <c r="B26483" s="2"/>
      <c r="BJ26483" s="3"/>
      <c r="BL26483" s="3"/>
      <c r="BN26483" s="3"/>
      <c r="BP26483" s="3"/>
    </row>
    <row r="26484" spans="1:68" x14ac:dyDescent="0.25">
      <c r="A26484" s="1"/>
      <c r="B26484" s="2"/>
      <c r="BJ26484" s="3"/>
      <c r="BL26484" s="3"/>
      <c r="BN26484" s="3"/>
      <c r="BP26484" s="3"/>
    </row>
    <row r="26485" spans="1:68" x14ac:dyDescent="0.25">
      <c r="A26485" s="1"/>
      <c r="B26485" s="2"/>
      <c r="BJ26485" s="3"/>
      <c r="BL26485" s="3"/>
      <c r="BN26485" s="3"/>
      <c r="BP26485" s="3"/>
    </row>
    <row r="26486" spans="1:68" x14ac:dyDescent="0.25">
      <c r="A26486" s="1"/>
      <c r="B26486" s="2"/>
      <c r="BJ26486" s="3"/>
      <c r="BL26486" s="3"/>
      <c r="BN26486" s="3"/>
      <c r="BP26486" s="3"/>
    </row>
    <row r="26487" spans="1:68" x14ac:dyDescent="0.25">
      <c r="A26487" s="1"/>
      <c r="B26487" s="2"/>
      <c r="BJ26487" s="3"/>
      <c r="BL26487" s="3"/>
      <c r="BN26487" s="3"/>
      <c r="BP26487" s="3"/>
    </row>
    <row r="26488" spans="1:68" x14ac:dyDescent="0.25">
      <c r="A26488" s="1"/>
      <c r="B26488" s="2"/>
      <c r="BJ26488" s="3"/>
      <c r="BL26488" s="3"/>
      <c r="BN26488" s="3"/>
      <c r="BP26488" s="3"/>
    </row>
    <row r="26489" spans="1:68" x14ac:dyDescent="0.25">
      <c r="A26489" s="1"/>
      <c r="B26489" s="2"/>
      <c r="BJ26489" s="3"/>
      <c r="BL26489" s="3"/>
      <c r="BN26489" s="3"/>
      <c r="BP26489" s="3"/>
    </row>
    <row r="26490" spans="1:68" x14ac:dyDescent="0.25">
      <c r="A26490" s="1"/>
      <c r="B26490" s="2"/>
      <c r="BJ26490" s="3"/>
      <c r="BL26490" s="3"/>
      <c r="BN26490" s="3"/>
      <c r="BP26490" s="3"/>
    </row>
    <row r="26491" spans="1:68" x14ac:dyDescent="0.25">
      <c r="A26491" s="1"/>
      <c r="B26491" s="2"/>
      <c r="BJ26491" s="3"/>
      <c r="BL26491" s="3"/>
      <c r="BN26491" s="3"/>
      <c r="BP26491" s="3"/>
    </row>
    <row r="26492" spans="1:68" x14ac:dyDescent="0.25">
      <c r="A26492" s="1"/>
      <c r="B26492" s="2"/>
      <c r="BJ26492" s="3"/>
      <c r="BL26492" s="3"/>
      <c r="BN26492" s="3"/>
      <c r="BP26492" s="3"/>
    </row>
    <row r="26493" spans="1:68" x14ac:dyDescent="0.25">
      <c r="A26493" s="1"/>
      <c r="B26493" s="2"/>
      <c r="BJ26493" s="3"/>
      <c r="BL26493" s="3"/>
      <c r="BN26493" s="3"/>
      <c r="BP26493" s="3"/>
    </row>
    <row r="26494" spans="1:68" x14ac:dyDescent="0.25">
      <c r="A26494" s="1"/>
      <c r="B26494" s="2"/>
      <c r="BJ26494" s="3"/>
      <c r="BL26494" s="3"/>
      <c r="BN26494" s="3"/>
      <c r="BP26494" s="3"/>
    </row>
    <row r="26495" spans="1:68" x14ac:dyDescent="0.25">
      <c r="A26495" s="1"/>
      <c r="B26495" s="2"/>
      <c r="BJ26495" s="3"/>
      <c r="BL26495" s="3"/>
      <c r="BN26495" s="3"/>
      <c r="BP26495" s="3"/>
    </row>
    <row r="26496" spans="1:68" x14ac:dyDescent="0.25">
      <c r="A26496" s="1"/>
      <c r="B26496" s="2"/>
      <c r="BJ26496" s="3"/>
      <c r="BL26496" s="3"/>
      <c r="BN26496" s="3"/>
      <c r="BP26496" s="3"/>
    </row>
    <row r="26497" spans="1:68" x14ac:dyDescent="0.25">
      <c r="A26497" s="1"/>
      <c r="B26497" s="2"/>
      <c r="BJ26497" s="3"/>
      <c r="BL26497" s="3"/>
      <c r="BN26497" s="3"/>
      <c r="BP26497" s="3"/>
    </row>
    <row r="26498" spans="1:68" x14ac:dyDescent="0.25">
      <c r="A26498" s="1"/>
      <c r="B26498" s="2"/>
      <c r="BJ26498" s="3"/>
      <c r="BL26498" s="3"/>
      <c r="BN26498" s="3"/>
      <c r="BP26498" s="3"/>
    </row>
    <row r="26499" spans="1:68" x14ac:dyDescent="0.25">
      <c r="A26499" s="1"/>
      <c r="B26499" s="2"/>
      <c r="BJ26499" s="3"/>
      <c r="BL26499" s="3"/>
      <c r="BN26499" s="3"/>
      <c r="BP26499" s="3"/>
    </row>
    <row r="26500" spans="1:68" x14ac:dyDescent="0.25">
      <c r="A26500" s="1"/>
      <c r="B26500" s="2"/>
      <c r="BJ26500" s="3"/>
      <c r="BL26500" s="3"/>
      <c r="BN26500" s="3"/>
      <c r="BP26500" s="3"/>
    </row>
    <row r="26501" spans="1:68" x14ac:dyDescent="0.25">
      <c r="A26501" s="1"/>
      <c r="B26501" s="2"/>
      <c r="BJ26501" s="3"/>
      <c r="BL26501" s="3"/>
      <c r="BN26501" s="3"/>
      <c r="BP26501" s="3"/>
    </row>
    <row r="26502" spans="1:68" x14ac:dyDescent="0.25">
      <c r="A26502" s="1"/>
      <c r="B26502" s="2"/>
      <c r="BJ26502" s="3"/>
      <c r="BL26502" s="3"/>
      <c r="BN26502" s="3"/>
      <c r="BP26502" s="3"/>
    </row>
    <row r="26503" spans="1:68" x14ac:dyDescent="0.25">
      <c r="A26503" s="1"/>
      <c r="B26503" s="2"/>
      <c r="BJ26503" s="3"/>
      <c r="BL26503" s="3"/>
      <c r="BN26503" s="3"/>
      <c r="BP26503" s="3"/>
    </row>
    <row r="26504" spans="1:68" x14ac:dyDescent="0.25">
      <c r="A26504" s="1"/>
      <c r="B26504" s="2"/>
      <c r="BJ26504" s="3"/>
      <c r="BL26504" s="3"/>
      <c r="BN26504" s="3"/>
      <c r="BP26504" s="3"/>
    </row>
    <row r="26505" spans="1:68" x14ac:dyDescent="0.25">
      <c r="A26505" s="1"/>
      <c r="B26505" s="2"/>
      <c r="BJ26505" s="3"/>
      <c r="BL26505" s="3"/>
      <c r="BN26505" s="3"/>
      <c r="BP26505" s="3"/>
    </row>
    <row r="26506" spans="1:68" x14ac:dyDescent="0.25">
      <c r="A26506" s="1"/>
      <c r="B26506" s="2"/>
      <c r="BJ26506" s="3"/>
      <c r="BL26506" s="3"/>
      <c r="BN26506" s="3"/>
      <c r="BP26506" s="3"/>
    </row>
    <row r="26507" spans="1:68" x14ac:dyDescent="0.25">
      <c r="A26507" s="1"/>
      <c r="B26507" s="2"/>
      <c r="BJ26507" s="3"/>
      <c r="BL26507" s="3"/>
      <c r="BN26507" s="3"/>
      <c r="BP26507" s="3"/>
    </row>
    <row r="26508" spans="1:68" x14ac:dyDescent="0.25">
      <c r="A26508" s="1"/>
      <c r="B26508" s="2"/>
      <c r="BJ26508" s="3"/>
      <c r="BL26508" s="3"/>
      <c r="BN26508" s="3"/>
      <c r="BP26508" s="3"/>
    </row>
    <row r="26509" spans="1:68" x14ac:dyDescent="0.25">
      <c r="A26509" s="1"/>
      <c r="B26509" s="2"/>
      <c r="BJ26509" s="3"/>
      <c r="BL26509" s="3"/>
      <c r="BN26509" s="3"/>
      <c r="BP26509" s="3"/>
    </row>
    <row r="26510" spans="1:68" x14ac:dyDescent="0.25">
      <c r="A26510" s="1"/>
      <c r="B26510" s="2"/>
      <c r="BJ26510" s="3"/>
      <c r="BL26510" s="3"/>
      <c r="BN26510" s="3"/>
      <c r="BP26510" s="3"/>
    </row>
    <row r="26511" spans="1:68" x14ac:dyDescent="0.25">
      <c r="A26511" s="1"/>
      <c r="B26511" s="2"/>
      <c r="BJ26511" s="3"/>
      <c r="BL26511" s="3"/>
      <c r="BN26511" s="3"/>
      <c r="BP26511" s="3"/>
    </row>
    <row r="26512" spans="1:68" x14ac:dyDescent="0.25">
      <c r="A26512" s="1"/>
      <c r="B26512" s="2"/>
      <c r="BJ26512" s="3"/>
      <c r="BL26512" s="3"/>
      <c r="BN26512" s="3"/>
      <c r="BP26512" s="3"/>
    </row>
    <row r="26513" spans="1:68" x14ac:dyDescent="0.25">
      <c r="A26513" s="1"/>
      <c r="B26513" s="2"/>
      <c r="BJ26513" s="3"/>
      <c r="BL26513" s="3"/>
      <c r="BN26513" s="3"/>
      <c r="BP26513" s="3"/>
    </row>
    <row r="26514" spans="1:68" x14ac:dyDescent="0.25">
      <c r="A26514" s="1"/>
      <c r="B26514" s="2"/>
      <c r="BJ26514" s="3"/>
      <c r="BL26514" s="3"/>
      <c r="BN26514" s="3"/>
      <c r="BP26514" s="3"/>
    </row>
    <row r="26515" spans="1:68" x14ac:dyDescent="0.25">
      <c r="A26515" s="1"/>
      <c r="B26515" s="2"/>
      <c r="BJ26515" s="3"/>
      <c r="BL26515" s="3"/>
      <c r="BN26515" s="3"/>
      <c r="BP26515" s="3"/>
    </row>
    <row r="26516" spans="1:68" x14ac:dyDescent="0.25">
      <c r="A26516" s="1"/>
      <c r="B26516" s="2"/>
      <c r="BJ26516" s="3"/>
      <c r="BL26516" s="3"/>
      <c r="BN26516" s="3"/>
      <c r="BP26516" s="3"/>
    </row>
    <row r="26517" spans="1:68" x14ac:dyDescent="0.25">
      <c r="A26517" s="1"/>
      <c r="B26517" s="2"/>
      <c r="BJ26517" s="3"/>
      <c r="BL26517" s="3"/>
      <c r="BN26517" s="3"/>
      <c r="BP26517" s="3"/>
    </row>
    <row r="26518" spans="1:68" x14ac:dyDescent="0.25">
      <c r="A26518" s="1"/>
      <c r="B26518" s="2"/>
      <c r="BJ26518" s="3"/>
      <c r="BL26518" s="3"/>
      <c r="BN26518" s="3"/>
      <c r="BP26518" s="3"/>
    </row>
    <row r="26519" spans="1:68" x14ac:dyDescent="0.25">
      <c r="A26519" s="1"/>
      <c r="B26519" s="2"/>
      <c r="BJ26519" s="3"/>
      <c r="BL26519" s="3"/>
      <c r="BN26519" s="3"/>
      <c r="BP26519" s="3"/>
    </row>
    <row r="26520" spans="1:68" x14ac:dyDescent="0.25">
      <c r="A26520" s="1"/>
      <c r="B26520" s="2"/>
      <c r="BJ26520" s="3"/>
      <c r="BL26520" s="3"/>
      <c r="BN26520" s="3"/>
      <c r="BP26520" s="3"/>
    </row>
    <row r="26521" spans="1:68" x14ac:dyDescent="0.25">
      <c r="A26521" s="1"/>
      <c r="B26521" s="2"/>
      <c r="BJ26521" s="3"/>
      <c r="BL26521" s="3"/>
      <c r="BN26521" s="3"/>
      <c r="BP26521" s="3"/>
    </row>
    <row r="26522" spans="1:68" x14ac:dyDescent="0.25">
      <c r="A26522" s="1"/>
      <c r="B26522" s="2"/>
      <c r="BJ26522" s="3"/>
      <c r="BL26522" s="3"/>
      <c r="BN26522" s="3"/>
      <c r="BP26522" s="3"/>
    </row>
    <row r="26523" spans="1:68" x14ac:dyDescent="0.25">
      <c r="A26523" s="1"/>
      <c r="B26523" s="2"/>
      <c r="BJ26523" s="3"/>
      <c r="BL26523" s="3"/>
      <c r="BN26523" s="3"/>
      <c r="BP26523" s="3"/>
    </row>
    <row r="26524" spans="1:68" x14ac:dyDescent="0.25">
      <c r="A26524" s="1"/>
      <c r="B26524" s="2"/>
      <c r="BJ26524" s="3"/>
      <c r="BL26524" s="3"/>
      <c r="BN26524" s="3"/>
      <c r="BP26524" s="3"/>
    </row>
    <row r="26525" spans="1:68" x14ac:dyDescent="0.25">
      <c r="A26525" s="1"/>
      <c r="B26525" s="2"/>
      <c r="BJ26525" s="3"/>
      <c r="BL26525" s="3"/>
      <c r="BN26525" s="3"/>
      <c r="BP26525" s="3"/>
    </row>
    <row r="26526" spans="1:68" x14ac:dyDescent="0.25">
      <c r="A26526" s="1"/>
      <c r="B26526" s="2"/>
      <c r="BJ26526" s="3"/>
      <c r="BL26526" s="3"/>
      <c r="BN26526" s="3"/>
      <c r="BP26526" s="3"/>
    </row>
    <row r="26527" spans="1:68" x14ac:dyDescent="0.25">
      <c r="A26527" s="1"/>
      <c r="B26527" s="2"/>
      <c r="BJ26527" s="3"/>
      <c r="BL26527" s="3"/>
      <c r="BN26527" s="3"/>
      <c r="BP26527" s="3"/>
    </row>
    <row r="26528" spans="1:68" x14ac:dyDescent="0.25">
      <c r="A26528" s="1"/>
      <c r="B26528" s="2"/>
      <c r="BJ26528" s="3"/>
      <c r="BL26528" s="3"/>
      <c r="BN26528" s="3"/>
      <c r="BP26528" s="3"/>
    </row>
    <row r="26529" spans="1:68" x14ac:dyDescent="0.25">
      <c r="A26529" s="1"/>
      <c r="B26529" s="2"/>
      <c r="BJ26529" s="3"/>
      <c r="BL26529" s="3"/>
      <c r="BN26529" s="3"/>
      <c r="BP26529" s="3"/>
    </row>
    <row r="26530" spans="1:68" x14ac:dyDescent="0.25">
      <c r="A26530" s="1"/>
      <c r="B26530" s="2"/>
      <c r="BJ26530" s="3"/>
      <c r="BL26530" s="3"/>
      <c r="BN26530" s="3"/>
      <c r="BP26530" s="3"/>
    </row>
    <row r="26531" spans="1:68" x14ac:dyDescent="0.25">
      <c r="A26531" s="1"/>
      <c r="B26531" s="2"/>
      <c r="BJ26531" s="3"/>
      <c r="BL26531" s="3"/>
      <c r="BN26531" s="3"/>
      <c r="BP26531" s="3"/>
    </row>
    <row r="26532" spans="1:68" x14ac:dyDescent="0.25">
      <c r="A26532" s="1"/>
      <c r="B26532" s="2"/>
      <c r="BJ26532" s="3"/>
      <c r="BL26532" s="3"/>
      <c r="BN26532" s="3"/>
      <c r="BP26532" s="3"/>
    </row>
    <row r="26533" spans="1:68" x14ac:dyDescent="0.25">
      <c r="A26533" s="1"/>
      <c r="B26533" s="2"/>
      <c r="BJ26533" s="3"/>
      <c r="BL26533" s="3"/>
      <c r="BN26533" s="3"/>
      <c r="BP26533" s="3"/>
    </row>
    <row r="26534" spans="1:68" x14ac:dyDescent="0.25">
      <c r="A26534" s="1"/>
      <c r="B26534" s="2"/>
      <c r="BJ26534" s="3"/>
      <c r="BL26534" s="3"/>
      <c r="BN26534" s="3"/>
      <c r="BP26534" s="3"/>
    </row>
    <row r="26535" spans="1:68" x14ac:dyDescent="0.25">
      <c r="A26535" s="1"/>
      <c r="B26535" s="2"/>
      <c r="BJ26535" s="3"/>
      <c r="BL26535" s="3"/>
      <c r="BN26535" s="3"/>
      <c r="BP26535" s="3"/>
    </row>
    <row r="26536" spans="1:68" x14ac:dyDescent="0.25">
      <c r="A26536" s="1"/>
      <c r="B26536" s="2"/>
      <c r="BJ26536" s="3"/>
      <c r="BL26536" s="3"/>
      <c r="BN26536" s="3"/>
      <c r="BP26536" s="3"/>
    </row>
    <row r="26537" spans="1:68" x14ac:dyDescent="0.25">
      <c r="A26537" s="1"/>
      <c r="B26537" s="2"/>
      <c r="BJ26537" s="3"/>
      <c r="BL26537" s="3"/>
      <c r="BN26537" s="3"/>
      <c r="BP26537" s="3"/>
    </row>
    <row r="26538" spans="1:68" x14ac:dyDescent="0.25">
      <c r="A26538" s="1"/>
      <c r="B26538" s="2"/>
      <c r="BJ26538" s="3"/>
      <c r="BL26538" s="3"/>
      <c r="BN26538" s="3"/>
      <c r="BP26538" s="3"/>
    </row>
    <row r="26539" spans="1:68" x14ac:dyDescent="0.25">
      <c r="A26539" s="1"/>
      <c r="B26539" s="2"/>
      <c r="BJ26539" s="3"/>
      <c r="BL26539" s="3"/>
      <c r="BN26539" s="3"/>
      <c r="BP26539" s="3"/>
    </row>
    <row r="26540" spans="1:68" x14ac:dyDescent="0.25">
      <c r="A26540" s="1"/>
      <c r="B26540" s="2"/>
      <c r="BJ26540" s="3"/>
      <c r="BL26540" s="3"/>
      <c r="BN26540" s="3"/>
      <c r="BP26540" s="3"/>
    </row>
    <row r="26541" spans="1:68" x14ac:dyDescent="0.25">
      <c r="A26541" s="1"/>
      <c r="B26541" s="2"/>
      <c r="BJ26541" s="3"/>
      <c r="BL26541" s="3"/>
      <c r="BN26541" s="3"/>
      <c r="BP26541" s="3"/>
    </row>
    <row r="26542" spans="1:68" x14ac:dyDescent="0.25">
      <c r="A26542" s="1"/>
      <c r="B26542" s="2"/>
      <c r="BJ26542" s="3"/>
      <c r="BL26542" s="3"/>
      <c r="BN26542" s="3"/>
      <c r="BP26542" s="3"/>
    </row>
    <row r="26543" spans="1:68" x14ac:dyDescent="0.25">
      <c r="A26543" s="1"/>
      <c r="B26543" s="2"/>
      <c r="BJ26543" s="3"/>
      <c r="BL26543" s="3"/>
      <c r="BN26543" s="3"/>
      <c r="BP26543" s="3"/>
    </row>
    <row r="26544" spans="1:68" x14ac:dyDescent="0.25">
      <c r="A26544" s="1"/>
      <c r="B26544" s="2"/>
      <c r="BJ26544" s="3"/>
      <c r="BL26544" s="3"/>
      <c r="BN26544" s="3"/>
      <c r="BP26544" s="3"/>
    </row>
    <row r="26545" spans="1:68" x14ac:dyDescent="0.25">
      <c r="A26545" s="1"/>
      <c r="B26545" s="2"/>
      <c r="BJ26545" s="3"/>
      <c r="BL26545" s="3"/>
      <c r="BN26545" s="3"/>
      <c r="BP26545" s="3"/>
    </row>
    <row r="26546" spans="1:68" x14ac:dyDescent="0.25">
      <c r="A26546" s="1"/>
      <c r="B26546" s="2"/>
      <c r="BJ26546" s="3"/>
      <c r="BL26546" s="3"/>
      <c r="BN26546" s="3"/>
      <c r="BP26546" s="3"/>
    </row>
    <row r="26547" spans="1:68" x14ac:dyDescent="0.25">
      <c r="A26547" s="1"/>
      <c r="B26547" s="2"/>
      <c r="BJ26547" s="3"/>
      <c r="BL26547" s="3"/>
      <c r="BN26547" s="3"/>
      <c r="BP26547" s="3"/>
    </row>
    <row r="26548" spans="1:68" x14ac:dyDescent="0.25">
      <c r="A26548" s="1"/>
      <c r="B26548" s="2"/>
      <c r="BJ26548" s="3"/>
      <c r="BL26548" s="3"/>
      <c r="BN26548" s="3"/>
      <c r="BP26548" s="3"/>
    </row>
    <row r="26549" spans="1:68" x14ac:dyDescent="0.25">
      <c r="A26549" s="1"/>
      <c r="B26549" s="2"/>
      <c r="BJ26549" s="3"/>
      <c r="BL26549" s="3"/>
      <c r="BN26549" s="3"/>
      <c r="BP26549" s="3"/>
    </row>
    <row r="26550" spans="1:68" x14ac:dyDescent="0.25">
      <c r="A26550" s="1"/>
      <c r="B26550" s="2"/>
      <c r="BJ26550" s="3"/>
      <c r="BL26550" s="3"/>
      <c r="BN26550" s="3"/>
      <c r="BP26550" s="3"/>
    </row>
    <row r="26551" spans="1:68" x14ac:dyDescent="0.25">
      <c r="A26551" s="1"/>
      <c r="B26551" s="2"/>
      <c r="BJ26551" s="3"/>
      <c r="BL26551" s="3"/>
      <c r="BN26551" s="3"/>
      <c r="BP26551" s="3"/>
    </row>
    <row r="26552" spans="1:68" x14ac:dyDescent="0.25">
      <c r="A26552" s="1"/>
      <c r="B26552" s="2"/>
      <c r="BJ26552" s="3"/>
      <c r="BL26552" s="3"/>
      <c r="BN26552" s="3"/>
      <c r="BP26552" s="3"/>
    </row>
    <row r="26553" spans="1:68" x14ac:dyDescent="0.25">
      <c r="A26553" s="1"/>
      <c r="B26553" s="2"/>
      <c r="BJ26553" s="3"/>
      <c r="BL26553" s="3"/>
      <c r="BN26553" s="3"/>
      <c r="BP26553" s="3"/>
    </row>
    <row r="26554" spans="1:68" x14ac:dyDescent="0.25">
      <c r="A26554" s="1"/>
      <c r="B26554" s="2"/>
      <c r="BJ26554" s="3"/>
      <c r="BL26554" s="3"/>
      <c r="BN26554" s="3"/>
      <c r="BP26554" s="3"/>
    </row>
    <row r="26555" spans="1:68" x14ac:dyDescent="0.25">
      <c r="A26555" s="1"/>
      <c r="B26555" s="2"/>
      <c r="BJ26555" s="3"/>
      <c r="BL26555" s="3"/>
      <c r="BN26555" s="3"/>
      <c r="BP26555" s="3"/>
    </row>
    <row r="26556" spans="1:68" x14ac:dyDescent="0.25">
      <c r="A26556" s="1"/>
      <c r="B26556" s="2"/>
      <c r="BJ26556" s="3"/>
      <c r="BL26556" s="3"/>
      <c r="BN26556" s="3"/>
      <c r="BP26556" s="3"/>
    </row>
    <row r="26557" spans="1:68" x14ac:dyDescent="0.25">
      <c r="A26557" s="1"/>
      <c r="B26557" s="2"/>
      <c r="BJ26557" s="3"/>
      <c r="BL26557" s="3"/>
      <c r="BN26557" s="3"/>
      <c r="BP26557" s="3"/>
    </row>
    <row r="26558" spans="1:68" x14ac:dyDescent="0.25">
      <c r="A26558" s="1"/>
      <c r="B26558" s="2"/>
      <c r="BJ26558" s="3"/>
      <c r="BL26558" s="3"/>
      <c r="BN26558" s="3"/>
      <c r="BP26558" s="3"/>
    </row>
    <row r="26559" spans="1:68" x14ac:dyDescent="0.25">
      <c r="A26559" s="1"/>
      <c r="B26559" s="2"/>
      <c r="BJ26559" s="3"/>
      <c r="BL26559" s="3"/>
      <c r="BN26559" s="3"/>
      <c r="BP26559" s="3"/>
    </row>
    <row r="26560" spans="1:68" x14ac:dyDescent="0.25">
      <c r="A26560" s="1"/>
      <c r="B26560" s="2"/>
      <c r="BJ26560" s="3"/>
      <c r="BL26560" s="3"/>
      <c r="BN26560" s="3"/>
      <c r="BP26560" s="3"/>
    </row>
    <row r="26561" spans="1:68" x14ac:dyDescent="0.25">
      <c r="A26561" s="1"/>
      <c r="B26561" s="2"/>
      <c r="BJ26561" s="3"/>
      <c r="BL26561" s="3"/>
      <c r="BN26561" s="3"/>
      <c r="BP26561" s="3"/>
    </row>
    <row r="26562" spans="1:68" x14ac:dyDescent="0.25">
      <c r="A26562" s="1"/>
      <c r="B26562" s="2"/>
      <c r="BJ26562" s="3"/>
      <c r="BL26562" s="3"/>
      <c r="BN26562" s="3"/>
      <c r="BP26562" s="3"/>
    </row>
    <row r="26563" spans="1:68" x14ac:dyDescent="0.25">
      <c r="A26563" s="1"/>
      <c r="B26563" s="2"/>
      <c r="BJ26563" s="3"/>
      <c r="BL26563" s="3"/>
      <c r="BN26563" s="3"/>
      <c r="BP26563" s="3"/>
    </row>
    <row r="26564" spans="1:68" x14ac:dyDescent="0.25">
      <c r="A26564" s="1"/>
      <c r="B26564" s="2"/>
      <c r="BJ26564" s="3"/>
      <c r="BL26564" s="3"/>
      <c r="BN26564" s="3"/>
      <c r="BP26564" s="3"/>
    </row>
    <row r="26565" spans="1:68" x14ac:dyDescent="0.25">
      <c r="A26565" s="1"/>
      <c r="B26565" s="2"/>
      <c r="BJ26565" s="3"/>
      <c r="BL26565" s="3"/>
      <c r="BN26565" s="3"/>
      <c r="BP26565" s="3"/>
    </row>
    <row r="26566" spans="1:68" x14ac:dyDescent="0.25">
      <c r="A26566" s="1"/>
      <c r="B26566" s="2"/>
      <c r="BJ26566" s="3"/>
      <c r="BL26566" s="3"/>
      <c r="BN26566" s="3"/>
      <c r="BP26566" s="3"/>
    </row>
    <row r="26567" spans="1:68" x14ac:dyDescent="0.25">
      <c r="A26567" s="1"/>
      <c r="B26567" s="2"/>
      <c r="BJ26567" s="3"/>
      <c r="BL26567" s="3"/>
      <c r="BN26567" s="3"/>
      <c r="BP26567" s="3"/>
    </row>
    <row r="26568" spans="1:68" x14ac:dyDescent="0.25">
      <c r="A26568" s="1"/>
      <c r="B26568" s="2"/>
      <c r="BJ26568" s="3"/>
      <c r="BL26568" s="3"/>
      <c r="BN26568" s="3"/>
      <c r="BP26568" s="3"/>
    </row>
    <row r="26569" spans="1:68" x14ac:dyDescent="0.25">
      <c r="A26569" s="1"/>
      <c r="B26569" s="2"/>
      <c r="BJ26569" s="3"/>
      <c r="BL26569" s="3"/>
      <c r="BN26569" s="3"/>
      <c r="BP26569" s="3"/>
    </row>
    <row r="26570" spans="1:68" x14ac:dyDescent="0.25">
      <c r="A26570" s="1"/>
      <c r="B26570" s="2"/>
      <c r="BJ26570" s="3"/>
      <c r="BL26570" s="3"/>
      <c r="BN26570" s="3"/>
      <c r="BP26570" s="3"/>
    </row>
    <row r="26571" spans="1:68" x14ac:dyDescent="0.25">
      <c r="A26571" s="1"/>
      <c r="B26571" s="2"/>
      <c r="BJ26571" s="3"/>
      <c r="BL26571" s="3"/>
      <c r="BN26571" s="3"/>
      <c r="BP26571" s="3"/>
    </row>
    <row r="26572" spans="1:68" x14ac:dyDescent="0.25">
      <c r="A26572" s="1"/>
      <c r="B26572" s="2"/>
      <c r="BJ26572" s="3"/>
      <c r="BL26572" s="3"/>
      <c r="BN26572" s="3"/>
      <c r="BP26572" s="3"/>
    </row>
    <row r="26573" spans="1:68" x14ac:dyDescent="0.25">
      <c r="A26573" s="1"/>
      <c r="B26573" s="2"/>
      <c r="BJ26573" s="3"/>
      <c r="BL26573" s="3"/>
      <c r="BN26573" s="3"/>
      <c r="BP26573" s="3"/>
    </row>
    <row r="26574" spans="1:68" x14ac:dyDescent="0.25">
      <c r="A26574" s="1"/>
      <c r="B26574" s="2"/>
      <c r="BJ26574" s="3"/>
      <c r="BL26574" s="3"/>
      <c r="BN26574" s="3"/>
      <c r="BP26574" s="3"/>
    </row>
    <row r="26575" spans="1:68" x14ac:dyDescent="0.25">
      <c r="A26575" s="1"/>
      <c r="B26575" s="2"/>
      <c r="BJ26575" s="3"/>
      <c r="BL26575" s="3"/>
      <c r="BN26575" s="3"/>
      <c r="BP26575" s="3"/>
    </row>
    <row r="26576" spans="1:68" x14ac:dyDescent="0.25">
      <c r="A26576" s="1"/>
      <c r="B26576" s="2"/>
      <c r="BJ26576" s="3"/>
      <c r="BL26576" s="3"/>
      <c r="BN26576" s="3"/>
      <c r="BP26576" s="3"/>
    </row>
    <row r="26577" spans="1:68" x14ac:dyDescent="0.25">
      <c r="A26577" s="1"/>
      <c r="B26577" s="2"/>
      <c r="BJ26577" s="3"/>
      <c r="BL26577" s="3"/>
      <c r="BN26577" s="3"/>
      <c r="BP26577" s="3"/>
    </row>
    <row r="26578" spans="1:68" x14ac:dyDescent="0.25">
      <c r="A26578" s="1"/>
      <c r="B26578" s="2"/>
      <c r="BJ26578" s="3"/>
      <c r="BL26578" s="3"/>
      <c r="BN26578" s="3"/>
      <c r="BP26578" s="3"/>
    </row>
    <row r="26579" spans="1:68" x14ac:dyDescent="0.25">
      <c r="A26579" s="1"/>
      <c r="B26579" s="2"/>
      <c r="BJ26579" s="3"/>
      <c r="BL26579" s="3"/>
      <c r="BN26579" s="3"/>
      <c r="BP26579" s="3"/>
    </row>
    <row r="26580" spans="1:68" x14ac:dyDescent="0.25">
      <c r="A26580" s="1"/>
      <c r="B26580" s="2"/>
      <c r="BJ26580" s="3"/>
      <c r="BL26580" s="3"/>
      <c r="BN26580" s="3"/>
      <c r="BP26580" s="3"/>
    </row>
    <row r="26581" spans="1:68" x14ac:dyDescent="0.25">
      <c r="A26581" s="1"/>
      <c r="B26581" s="2"/>
      <c r="BJ26581" s="3"/>
      <c r="BL26581" s="3"/>
      <c r="BN26581" s="3"/>
      <c r="BP26581" s="3"/>
    </row>
    <row r="26582" spans="1:68" x14ac:dyDescent="0.25">
      <c r="A26582" s="1"/>
      <c r="B26582" s="2"/>
      <c r="BJ26582" s="3"/>
      <c r="BL26582" s="3"/>
      <c r="BN26582" s="3"/>
      <c r="BP26582" s="3"/>
    </row>
    <row r="26583" spans="1:68" x14ac:dyDescent="0.25">
      <c r="A26583" s="1"/>
      <c r="B26583" s="2"/>
      <c r="BJ26583" s="3"/>
      <c r="BL26583" s="3"/>
      <c r="BN26583" s="3"/>
      <c r="BP26583" s="3"/>
    </row>
    <row r="26584" spans="1:68" x14ac:dyDescent="0.25">
      <c r="A26584" s="1"/>
      <c r="B26584" s="2"/>
      <c r="BJ26584" s="3"/>
      <c r="BL26584" s="3"/>
      <c r="BN26584" s="3"/>
      <c r="BP26584" s="3"/>
    </row>
    <row r="26585" spans="1:68" x14ac:dyDescent="0.25">
      <c r="A26585" s="1"/>
      <c r="B26585" s="2"/>
      <c r="BJ26585" s="3"/>
      <c r="BL26585" s="3"/>
      <c r="BN26585" s="3"/>
      <c r="BP26585" s="3"/>
    </row>
    <row r="26586" spans="1:68" x14ac:dyDescent="0.25">
      <c r="A26586" s="1"/>
      <c r="B26586" s="2"/>
      <c r="BJ26586" s="3"/>
      <c r="BL26586" s="3"/>
      <c r="BN26586" s="3"/>
      <c r="BP26586" s="3"/>
    </row>
    <row r="26587" spans="1:68" x14ac:dyDescent="0.25">
      <c r="A26587" s="1"/>
      <c r="B26587" s="2"/>
      <c r="BJ26587" s="3"/>
      <c r="BL26587" s="3"/>
      <c r="BN26587" s="3"/>
      <c r="BP26587" s="3"/>
    </row>
    <row r="26588" spans="1:68" x14ac:dyDescent="0.25">
      <c r="A26588" s="1"/>
      <c r="B26588" s="2"/>
      <c r="BJ26588" s="3"/>
      <c r="BL26588" s="3"/>
      <c r="BN26588" s="3"/>
      <c r="BP26588" s="3"/>
    </row>
    <row r="26589" spans="1:68" x14ac:dyDescent="0.25">
      <c r="A26589" s="1"/>
      <c r="B26589" s="2"/>
      <c r="BJ26589" s="3"/>
      <c r="BL26589" s="3"/>
      <c r="BN26589" s="3"/>
      <c r="BP26589" s="3"/>
    </row>
    <row r="26590" spans="1:68" x14ac:dyDescent="0.25">
      <c r="A26590" s="1"/>
      <c r="B26590" s="2"/>
      <c r="BJ26590" s="3"/>
      <c r="BL26590" s="3"/>
      <c r="BN26590" s="3"/>
      <c r="BP26590" s="3"/>
    </row>
    <row r="26591" spans="1:68" x14ac:dyDescent="0.25">
      <c r="A26591" s="1"/>
      <c r="B26591" s="2"/>
      <c r="BJ26591" s="3"/>
      <c r="BL26591" s="3"/>
      <c r="BN26591" s="3"/>
      <c r="BP26591" s="3"/>
    </row>
    <row r="26592" spans="1:68" x14ac:dyDescent="0.25">
      <c r="A26592" s="1"/>
      <c r="B26592" s="2"/>
      <c r="BJ26592" s="3"/>
      <c r="BL26592" s="3"/>
      <c r="BN26592" s="3"/>
      <c r="BP26592" s="3"/>
    </row>
    <row r="26593" spans="1:68" x14ac:dyDescent="0.25">
      <c r="A26593" s="1"/>
      <c r="B26593" s="2"/>
      <c r="BJ26593" s="3"/>
      <c r="BL26593" s="3"/>
      <c r="BN26593" s="3"/>
      <c r="BP26593" s="3"/>
    </row>
    <row r="26594" spans="1:68" x14ac:dyDescent="0.25">
      <c r="A26594" s="1"/>
      <c r="B26594" s="2"/>
      <c r="BJ26594" s="3"/>
      <c r="BL26594" s="3"/>
      <c r="BN26594" s="3"/>
      <c r="BP26594" s="3"/>
    </row>
    <row r="26595" spans="1:68" x14ac:dyDescent="0.25">
      <c r="A26595" s="1"/>
      <c r="B26595" s="2"/>
      <c r="BJ26595" s="3"/>
      <c r="BL26595" s="3"/>
      <c r="BN26595" s="3"/>
      <c r="BP26595" s="3"/>
    </row>
    <row r="26596" spans="1:68" x14ac:dyDescent="0.25">
      <c r="A26596" s="1"/>
      <c r="B26596" s="2"/>
      <c r="BJ26596" s="3"/>
      <c r="BL26596" s="3"/>
      <c r="BN26596" s="3"/>
      <c r="BP26596" s="3"/>
    </row>
    <row r="26597" spans="1:68" x14ac:dyDescent="0.25">
      <c r="A26597" s="1"/>
      <c r="B26597" s="2"/>
      <c r="BJ26597" s="3"/>
      <c r="BL26597" s="3"/>
      <c r="BN26597" s="3"/>
      <c r="BP26597" s="3"/>
    </row>
    <row r="26598" spans="1:68" x14ac:dyDescent="0.25">
      <c r="A26598" s="1"/>
      <c r="B26598" s="2"/>
      <c r="BJ26598" s="3"/>
      <c r="BL26598" s="3"/>
      <c r="BN26598" s="3"/>
      <c r="BP26598" s="3"/>
    </row>
    <row r="26599" spans="1:68" x14ac:dyDescent="0.25">
      <c r="A26599" s="1"/>
      <c r="B26599" s="2"/>
      <c r="BJ26599" s="3"/>
      <c r="BL26599" s="3"/>
      <c r="BN26599" s="3"/>
      <c r="BP26599" s="3"/>
    </row>
    <row r="26600" spans="1:68" x14ac:dyDescent="0.25">
      <c r="A26600" s="1"/>
      <c r="B26600" s="2"/>
      <c r="BJ26600" s="3"/>
      <c r="BL26600" s="3"/>
      <c r="BN26600" s="3"/>
      <c r="BP26600" s="3"/>
    </row>
    <row r="26601" spans="1:68" x14ac:dyDescent="0.25">
      <c r="A26601" s="1"/>
      <c r="B26601" s="2"/>
      <c r="BJ26601" s="3"/>
      <c r="BL26601" s="3"/>
      <c r="BN26601" s="3"/>
      <c r="BP26601" s="3"/>
    </row>
    <row r="26602" spans="1:68" x14ac:dyDescent="0.25">
      <c r="A26602" s="1"/>
      <c r="B26602" s="2"/>
      <c r="BJ26602" s="3"/>
      <c r="BL26602" s="3"/>
      <c r="BN26602" s="3"/>
      <c r="BP26602" s="3"/>
    </row>
    <row r="26603" spans="1:68" x14ac:dyDescent="0.25">
      <c r="A26603" s="1"/>
      <c r="B26603" s="2"/>
      <c r="BJ26603" s="3"/>
      <c r="BL26603" s="3"/>
      <c r="BN26603" s="3"/>
      <c r="BP26603" s="3"/>
    </row>
    <row r="26604" spans="1:68" x14ac:dyDescent="0.25">
      <c r="A26604" s="1"/>
      <c r="B26604" s="2"/>
      <c r="BJ26604" s="3"/>
      <c r="BL26604" s="3"/>
      <c r="BN26604" s="3"/>
      <c r="BP26604" s="3"/>
    </row>
    <row r="26605" spans="1:68" x14ac:dyDescent="0.25">
      <c r="A26605" s="1"/>
      <c r="B26605" s="2"/>
      <c r="BJ26605" s="3"/>
      <c r="BL26605" s="3"/>
      <c r="BN26605" s="3"/>
      <c r="BP26605" s="3"/>
    </row>
    <row r="26606" spans="1:68" x14ac:dyDescent="0.25">
      <c r="A26606" s="1"/>
      <c r="B26606" s="2"/>
      <c r="BJ26606" s="3"/>
      <c r="BL26606" s="3"/>
      <c r="BN26606" s="3"/>
      <c r="BP26606" s="3"/>
    </row>
    <row r="26607" spans="1:68" x14ac:dyDescent="0.25">
      <c r="A26607" s="1"/>
      <c r="B26607" s="2"/>
      <c r="BJ26607" s="3"/>
      <c r="BL26607" s="3"/>
      <c r="BN26607" s="3"/>
      <c r="BP26607" s="3"/>
    </row>
    <row r="26608" spans="1:68" x14ac:dyDescent="0.25">
      <c r="A26608" s="1"/>
      <c r="B26608" s="2"/>
      <c r="BJ26608" s="3"/>
      <c r="BL26608" s="3"/>
      <c r="BN26608" s="3"/>
      <c r="BP26608" s="3"/>
    </row>
    <row r="26609" spans="1:68" x14ac:dyDescent="0.25">
      <c r="A26609" s="1"/>
      <c r="B26609" s="2"/>
      <c r="BJ26609" s="3"/>
      <c r="BL26609" s="3"/>
      <c r="BN26609" s="3"/>
      <c r="BP26609" s="3"/>
    </row>
    <row r="26610" spans="1:68" x14ac:dyDescent="0.25">
      <c r="A26610" s="1"/>
      <c r="B26610" s="2"/>
      <c r="BJ26610" s="3"/>
      <c r="BL26610" s="3"/>
      <c r="BN26610" s="3"/>
      <c r="BP26610" s="3"/>
    </row>
    <row r="26611" spans="1:68" x14ac:dyDescent="0.25">
      <c r="A26611" s="1"/>
      <c r="B26611" s="2"/>
      <c r="BJ26611" s="3"/>
      <c r="BL26611" s="3"/>
      <c r="BN26611" s="3"/>
      <c r="BP26611" s="3"/>
    </row>
    <row r="26612" spans="1:68" x14ac:dyDescent="0.25">
      <c r="A26612" s="1"/>
      <c r="B26612" s="2"/>
      <c r="BJ26612" s="3"/>
      <c r="BL26612" s="3"/>
      <c r="BN26612" s="3"/>
      <c r="BP26612" s="3"/>
    </row>
    <row r="26613" spans="1:68" x14ac:dyDescent="0.25">
      <c r="A26613" s="1"/>
      <c r="B26613" s="2"/>
      <c r="BJ26613" s="3"/>
      <c r="BL26613" s="3"/>
      <c r="BN26613" s="3"/>
      <c r="BP26613" s="3"/>
    </row>
    <row r="26614" spans="1:68" x14ac:dyDescent="0.25">
      <c r="A26614" s="1"/>
      <c r="B26614" s="2"/>
      <c r="BJ26614" s="3"/>
      <c r="BL26614" s="3"/>
      <c r="BN26614" s="3"/>
      <c r="BP26614" s="3"/>
    </row>
    <row r="26615" spans="1:68" x14ac:dyDescent="0.25">
      <c r="A26615" s="1"/>
      <c r="B26615" s="2"/>
      <c r="BJ26615" s="3"/>
      <c r="BL26615" s="3"/>
      <c r="BN26615" s="3"/>
      <c r="BP26615" s="3"/>
    </row>
    <row r="26616" spans="1:68" x14ac:dyDescent="0.25">
      <c r="A26616" s="1"/>
      <c r="B26616" s="2"/>
      <c r="BJ26616" s="3"/>
      <c r="BL26616" s="3"/>
      <c r="BN26616" s="3"/>
      <c r="BP26616" s="3"/>
    </row>
    <row r="26617" spans="1:68" x14ac:dyDescent="0.25">
      <c r="A26617" s="1"/>
      <c r="B26617" s="2"/>
      <c r="BJ26617" s="3"/>
      <c r="BL26617" s="3"/>
      <c r="BN26617" s="3"/>
      <c r="BP26617" s="3"/>
    </row>
    <row r="26618" spans="1:68" x14ac:dyDescent="0.25">
      <c r="A26618" s="1"/>
      <c r="B26618" s="2"/>
      <c r="BJ26618" s="3"/>
      <c r="BL26618" s="3"/>
      <c r="BN26618" s="3"/>
      <c r="BP26618" s="3"/>
    </row>
    <row r="26619" spans="1:68" x14ac:dyDescent="0.25">
      <c r="A26619" s="1"/>
      <c r="B26619" s="2"/>
      <c r="BJ26619" s="3"/>
      <c r="BL26619" s="3"/>
      <c r="BN26619" s="3"/>
      <c r="BP26619" s="3"/>
    </row>
    <row r="26620" spans="1:68" x14ac:dyDescent="0.25">
      <c r="A26620" s="1"/>
      <c r="B26620" s="2"/>
      <c r="BJ26620" s="3"/>
      <c r="BL26620" s="3"/>
      <c r="BN26620" s="3"/>
      <c r="BP26620" s="3"/>
    </row>
    <row r="26621" spans="1:68" x14ac:dyDescent="0.25">
      <c r="A26621" s="1"/>
      <c r="B26621" s="2"/>
      <c r="BJ26621" s="3"/>
      <c r="BL26621" s="3"/>
      <c r="BN26621" s="3"/>
      <c r="BP26621" s="3"/>
    </row>
    <row r="26622" spans="1:68" x14ac:dyDescent="0.25">
      <c r="A26622" s="1"/>
      <c r="B26622" s="2"/>
      <c r="BJ26622" s="3"/>
      <c r="BL26622" s="3"/>
      <c r="BN26622" s="3"/>
      <c r="BP26622" s="3"/>
    </row>
    <row r="26623" spans="1:68" x14ac:dyDescent="0.25">
      <c r="A26623" s="1"/>
      <c r="B26623" s="2"/>
      <c r="BJ26623" s="3"/>
      <c r="BL26623" s="3"/>
      <c r="BN26623" s="3"/>
      <c r="BP26623" s="3"/>
    </row>
    <row r="26624" spans="1:68" x14ac:dyDescent="0.25">
      <c r="A26624" s="1"/>
      <c r="B26624" s="2"/>
      <c r="BJ26624" s="3"/>
      <c r="BL26624" s="3"/>
      <c r="BN26624" s="3"/>
      <c r="BP26624" s="3"/>
    </row>
    <row r="26625" spans="1:68" x14ac:dyDescent="0.25">
      <c r="A26625" s="1"/>
      <c r="B26625" s="2"/>
      <c r="BJ26625" s="3"/>
      <c r="BL26625" s="3"/>
      <c r="BN26625" s="3"/>
      <c r="BP26625" s="3"/>
    </row>
    <row r="26626" spans="1:68" x14ac:dyDescent="0.25">
      <c r="A26626" s="1"/>
      <c r="B26626" s="2"/>
      <c r="BJ26626" s="3"/>
      <c r="BL26626" s="3"/>
      <c r="BN26626" s="3"/>
      <c r="BP26626" s="3"/>
    </row>
    <row r="26627" spans="1:68" x14ac:dyDescent="0.25">
      <c r="A26627" s="1"/>
      <c r="B26627" s="2"/>
      <c r="BJ26627" s="3"/>
      <c r="BL26627" s="3"/>
      <c r="BN26627" s="3"/>
      <c r="BP26627" s="3"/>
    </row>
    <row r="26628" spans="1:68" x14ac:dyDescent="0.25">
      <c r="A26628" s="1"/>
      <c r="B26628" s="2"/>
      <c r="BJ26628" s="3"/>
      <c r="BL26628" s="3"/>
      <c r="BN26628" s="3"/>
      <c r="BP26628" s="3"/>
    </row>
    <row r="26629" spans="1:68" x14ac:dyDescent="0.25">
      <c r="A26629" s="1"/>
      <c r="B26629" s="2"/>
      <c r="BJ26629" s="3"/>
      <c r="BL26629" s="3"/>
      <c r="BN26629" s="3"/>
      <c r="BP26629" s="3"/>
    </row>
    <row r="26630" spans="1:68" x14ac:dyDescent="0.25">
      <c r="A26630" s="1"/>
      <c r="B26630" s="2"/>
      <c r="BJ26630" s="3"/>
      <c r="BL26630" s="3"/>
      <c r="BN26630" s="3"/>
      <c r="BP26630" s="3"/>
    </row>
    <row r="26631" spans="1:68" x14ac:dyDescent="0.25">
      <c r="A26631" s="1"/>
      <c r="B26631" s="2"/>
      <c r="BJ26631" s="3"/>
      <c r="BL26631" s="3"/>
      <c r="BN26631" s="3"/>
      <c r="BP26631" s="3"/>
    </row>
    <row r="26632" spans="1:68" x14ac:dyDescent="0.25">
      <c r="A26632" s="1"/>
      <c r="B26632" s="2"/>
      <c r="BJ26632" s="3"/>
      <c r="BL26632" s="3"/>
      <c r="BN26632" s="3"/>
      <c r="BP26632" s="3"/>
    </row>
    <row r="26633" spans="1:68" x14ac:dyDescent="0.25">
      <c r="A26633" s="1"/>
      <c r="B26633" s="2"/>
      <c r="BJ26633" s="3"/>
      <c r="BL26633" s="3"/>
      <c r="BN26633" s="3"/>
      <c r="BP26633" s="3"/>
    </row>
    <row r="26634" spans="1:68" x14ac:dyDescent="0.25">
      <c r="A26634" s="1"/>
      <c r="B26634" s="2"/>
      <c r="BJ26634" s="3"/>
      <c r="BL26634" s="3"/>
      <c r="BN26634" s="3"/>
      <c r="BP26634" s="3"/>
    </row>
    <row r="26635" spans="1:68" x14ac:dyDescent="0.25">
      <c r="A26635" s="1"/>
      <c r="B26635" s="2"/>
      <c r="BJ26635" s="3"/>
      <c r="BL26635" s="3"/>
      <c r="BN26635" s="3"/>
      <c r="BP26635" s="3"/>
    </row>
    <row r="26636" spans="1:68" x14ac:dyDescent="0.25">
      <c r="A26636" s="1"/>
      <c r="B26636" s="2"/>
      <c r="BJ26636" s="3"/>
      <c r="BL26636" s="3"/>
      <c r="BN26636" s="3"/>
      <c r="BP26636" s="3"/>
    </row>
    <row r="26637" spans="1:68" x14ac:dyDescent="0.25">
      <c r="A26637" s="1"/>
      <c r="B26637" s="2"/>
      <c r="BJ26637" s="3"/>
      <c r="BL26637" s="3"/>
      <c r="BN26637" s="3"/>
      <c r="BP26637" s="3"/>
    </row>
    <row r="26638" spans="1:68" x14ac:dyDescent="0.25">
      <c r="A26638" s="1"/>
      <c r="B26638" s="2"/>
      <c r="BJ26638" s="3"/>
      <c r="BL26638" s="3"/>
      <c r="BN26638" s="3"/>
      <c r="BP26638" s="3"/>
    </row>
    <row r="26639" spans="1:68" x14ac:dyDescent="0.25">
      <c r="A26639" s="1"/>
      <c r="B26639" s="2"/>
      <c r="BJ26639" s="3"/>
      <c r="BL26639" s="3"/>
      <c r="BN26639" s="3"/>
      <c r="BP26639" s="3"/>
    </row>
    <row r="26640" spans="1:68" x14ac:dyDescent="0.25">
      <c r="A26640" s="1"/>
      <c r="B26640" s="2"/>
      <c r="BJ26640" s="3"/>
      <c r="BL26640" s="3"/>
      <c r="BN26640" s="3"/>
      <c r="BP26640" s="3"/>
    </row>
    <row r="26641" spans="1:68" x14ac:dyDescent="0.25">
      <c r="A26641" s="1"/>
      <c r="B26641" s="2"/>
      <c r="BJ26641" s="3"/>
      <c r="BL26641" s="3"/>
      <c r="BN26641" s="3"/>
      <c r="BP26641" s="3"/>
    </row>
    <row r="26642" spans="1:68" x14ac:dyDescent="0.25">
      <c r="A26642" s="1"/>
      <c r="B26642" s="2"/>
      <c r="BJ26642" s="3"/>
      <c r="BL26642" s="3"/>
      <c r="BN26642" s="3"/>
      <c r="BP26642" s="3"/>
    </row>
    <row r="26643" spans="1:68" x14ac:dyDescent="0.25">
      <c r="A26643" s="1"/>
      <c r="B26643" s="2"/>
      <c r="BJ26643" s="3"/>
      <c r="BL26643" s="3"/>
      <c r="BN26643" s="3"/>
      <c r="BP26643" s="3"/>
    </row>
    <row r="26644" spans="1:68" x14ac:dyDescent="0.25">
      <c r="A26644" s="1"/>
      <c r="B26644" s="2"/>
      <c r="BJ26644" s="3"/>
      <c r="BL26644" s="3"/>
      <c r="BN26644" s="3"/>
      <c r="BP26644" s="3"/>
    </row>
    <row r="26645" spans="1:68" x14ac:dyDescent="0.25">
      <c r="A26645" s="1"/>
      <c r="B26645" s="2"/>
      <c r="BJ26645" s="3"/>
      <c r="BL26645" s="3"/>
      <c r="BN26645" s="3"/>
      <c r="BP26645" s="3"/>
    </row>
    <row r="26646" spans="1:68" x14ac:dyDescent="0.25">
      <c r="A26646" s="1"/>
      <c r="B26646" s="2"/>
      <c r="BJ26646" s="3"/>
      <c r="BL26646" s="3"/>
      <c r="BN26646" s="3"/>
      <c r="BP26646" s="3"/>
    </row>
    <row r="26647" spans="1:68" x14ac:dyDescent="0.25">
      <c r="A26647" s="1"/>
      <c r="B26647" s="2"/>
      <c r="BJ26647" s="3"/>
      <c r="BL26647" s="3"/>
      <c r="BN26647" s="3"/>
      <c r="BP26647" s="3"/>
    </row>
    <row r="26648" spans="1:68" x14ac:dyDescent="0.25">
      <c r="A26648" s="1"/>
      <c r="B26648" s="2"/>
      <c r="BJ26648" s="3"/>
      <c r="BL26648" s="3"/>
      <c r="BN26648" s="3"/>
      <c r="BP26648" s="3"/>
    </row>
    <row r="26649" spans="1:68" x14ac:dyDescent="0.25">
      <c r="A26649" s="1"/>
      <c r="B26649" s="2"/>
      <c r="BJ26649" s="3"/>
      <c r="BL26649" s="3"/>
      <c r="BN26649" s="3"/>
      <c r="BP26649" s="3"/>
    </row>
    <row r="26650" spans="1:68" x14ac:dyDescent="0.25">
      <c r="A26650" s="1"/>
      <c r="B26650" s="2"/>
      <c r="BJ26650" s="3"/>
      <c r="BL26650" s="3"/>
      <c r="BN26650" s="3"/>
      <c r="BP26650" s="3"/>
    </row>
    <row r="26651" spans="1:68" x14ac:dyDescent="0.25">
      <c r="A26651" s="1"/>
      <c r="B26651" s="2"/>
      <c r="BJ26651" s="3"/>
      <c r="BL26651" s="3"/>
      <c r="BN26651" s="3"/>
      <c r="BP26651" s="3"/>
    </row>
    <row r="26652" spans="1:68" x14ac:dyDescent="0.25">
      <c r="A26652" s="1"/>
      <c r="B26652" s="2"/>
      <c r="BJ26652" s="3"/>
      <c r="BL26652" s="3"/>
      <c r="BN26652" s="3"/>
      <c r="BP26652" s="3"/>
    </row>
    <row r="26653" spans="1:68" x14ac:dyDescent="0.25">
      <c r="A26653" s="1"/>
      <c r="B26653" s="2"/>
      <c r="BJ26653" s="3"/>
      <c r="BL26653" s="3"/>
      <c r="BN26653" s="3"/>
      <c r="BP26653" s="3"/>
    </row>
    <row r="26654" spans="1:68" x14ac:dyDescent="0.25">
      <c r="A26654" s="1"/>
      <c r="B26654" s="2"/>
      <c r="BJ26654" s="3"/>
      <c r="BL26654" s="3"/>
      <c r="BN26654" s="3"/>
      <c r="BP26654" s="3"/>
    </row>
    <row r="26655" spans="1:68" x14ac:dyDescent="0.25">
      <c r="A26655" s="1"/>
      <c r="B26655" s="2"/>
      <c r="BJ26655" s="3"/>
      <c r="BL26655" s="3"/>
      <c r="BN26655" s="3"/>
      <c r="BP26655" s="3"/>
    </row>
    <row r="26656" spans="1:68" x14ac:dyDescent="0.25">
      <c r="A26656" s="1"/>
      <c r="B26656" s="2"/>
      <c r="BJ26656" s="3"/>
      <c r="BL26656" s="3"/>
      <c r="BN26656" s="3"/>
      <c r="BP26656" s="3"/>
    </row>
    <row r="26657" spans="1:68" x14ac:dyDescent="0.25">
      <c r="A26657" s="1"/>
      <c r="B26657" s="2"/>
      <c r="BJ26657" s="3"/>
      <c r="BL26657" s="3"/>
      <c r="BN26657" s="3"/>
      <c r="BP26657" s="3"/>
    </row>
    <row r="26658" spans="1:68" x14ac:dyDescent="0.25">
      <c r="A26658" s="1"/>
      <c r="B26658" s="2"/>
      <c r="BJ26658" s="3"/>
      <c r="BL26658" s="3"/>
      <c r="BN26658" s="3"/>
      <c r="BP26658" s="3"/>
    </row>
    <row r="26659" spans="1:68" x14ac:dyDescent="0.25">
      <c r="A26659" s="1"/>
      <c r="B26659" s="2"/>
      <c r="BJ26659" s="3"/>
      <c r="BL26659" s="3"/>
      <c r="BN26659" s="3"/>
      <c r="BP26659" s="3"/>
    </row>
    <row r="26660" spans="1:68" x14ac:dyDescent="0.25">
      <c r="A26660" s="1"/>
      <c r="B26660" s="2"/>
      <c r="BJ26660" s="3"/>
      <c r="BL26660" s="3"/>
      <c r="BN26660" s="3"/>
      <c r="BP26660" s="3"/>
    </row>
    <row r="26661" spans="1:68" x14ac:dyDescent="0.25">
      <c r="A26661" s="1"/>
      <c r="B26661" s="2"/>
      <c r="BJ26661" s="3"/>
      <c r="BL26661" s="3"/>
      <c r="BN26661" s="3"/>
      <c r="BP26661" s="3"/>
    </row>
    <row r="26662" spans="1:68" x14ac:dyDescent="0.25">
      <c r="A26662" s="1"/>
      <c r="B26662" s="2"/>
      <c r="BJ26662" s="3"/>
      <c r="BL26662" s="3"/>
      <c r="BN26662" s="3"/>
      <c r="BP26662" s="3"/>
    </row>
    <row r="26663" spans="1:68" x14ac:dyDescent="0.25">
      <c r="A26663" s="1"/>
      <c r="B26663" s="2"/>
      <c r="BJ26663" s="3"/>
      <c r="BL26663" s="3"/>
      <c r="BN26663" s="3"/>
      <c r="BP26663" s="3"/>
    </row>
    <row r="26664" spans="1:68" x14ac:dyDescent="0.25">
      <c r="A26664" s="1"/>
      <c r="B26664" s="2"/>
      <c r="BJ26664" s="3"/>
      <c r="BL26664" s="3"/>
      <c r="BN26664" s="3"/>
      <c r="BP26664" s="3"/>
    </row>
    <row r="26665" spans="1:68" x14ac:dyDescent="0.25">
      <c r="A26665" s="1"/>
      <c r="B26665" s="2"/>
      <c r="BJ26665" s="3"/>
      <c r="BL26665" s="3"/>
      <c r="BN26665" s="3"/>
      <c r="BP26665" s="3"/>
    </row>
    <row r="26666" spans="1:68" x14ac:dyDescent="0.25">
      <c r="A26666" s="1"/>
      <c r="B26666" s="2"/>
      <c r="BJ26666" s="3"/>
      <c r="BL26666" s="3"/>
      <c r="BN26666" s="3"/>
      <c r="BP26666" s="3"/>
    </row>
    <row r="26667" spans="1:68" x14ac:dyDescent="0.25">
      <c r="A26667" s="1"/>
      <c r="B26667" s="2"/>
      <c r="BJ26667" s="3"/>
      <c r="BL26667" s="3"/>
      <c r="BN26667" s="3"/>
      <c r="BP26667" s="3"/>
    </row>
    <row r="26668" spans="1:68" x14ac:dyDescent="0.25">
      <c r="A26668" s="1"/>
      <c r="B26668" s="2"/>
      <c r="BJ26668" s="3"/>
      <c r="BL26668" s="3"/>
      <c r="BN26668" s="3"/>
      <c r="BP26668" s="3"/>
    </row>
    <row r="26669" spans="1:68" x14ac:dyDescent="0.25">
      <c r="A26669" s="1"/>
      <c r="B26669" s="2"/>
      <c r="BJ26669" s="3"/>
      <c r="BL26669" s="3"/>
      <c r="BN26669" s="3"/>
      <c r="BP26669" s="3"/>
    </row>
    <row r="26670" spans="1:68" x14ac:dyDescent="0.25">
      <c r="A26670" s="1"/>
      <c r="B26670" s="2"/>
      <c r="BJ26670" s="3"/>
      <c r="BL26670" s="3"/>
      <c r="BN26670" s="3"/>
      <c r="BP26670" s="3"/>
    </row>
    <row r="26671" spans="1:68" x14ac:dyDescent="0.25">
      <c r="A26671" s="1"/>
      <c r="B26671" s="2"/>
      <c r="BJ26671" s="3"/>
      <c r="BL26671" s="3"/>
      <c r="BN26671" s="3"/>
      <c r="BP26671" s="3"/>
    </row>
    <row r="26672" spans="1:68" x14ac:dyDescent="0.25">
      <c r="A26672" s="1"/>
      <c r="B26672" s="2"/>
      <c r="BJ26672" s="3"/>
      <c r="BL26672" s="3"/>
      <c r="BN26672" s="3"/>
      <c r="BP26672" s="3"/>
    </row>
    <row r="26673" spans="1:68" x14ac:dyDescent="0.25">
      <c r="A26673" s="1"/>
      <c r="B26673" s="2"/>
      <c r="BJ26673" s="3"/>
      <c r="BL26673" s="3"/>
      <c r="BN26673" s="3"/>
      <c r="BP26673" s="3"/>
    </row>
    <row r="26674" spans="1:68" x14ac:dyDescent="0.25">
      <c r="A26674" s="1"/>
      <c r="B26674" s="2"/>
      <c r="BJ26674" s="3"/>
      <c r="BL26674" s="3"/>
      <c r="BN26674" s="3"/>
      <c r="BP26674" s="3"/>
    </row>
    <row r="26675" spans="1:68" x14ac:dyDescent="0.25">
      <c r="A26675" s="1"/>
      <c r="B26675" s="2"/>
      <c r="BJ26675" s="3"/>
      <c r="BL26675" s="3"/>
      <c r="BN26675" s="3"/>
      <c r="BP26675" s="3"/>
    </row>
    <row r="26676" spans="1:68" x14ac:dyDescent="0.25">
      <c r="A26676" s="1"/>
      <c r="B26676" s="2"/>
      <c r="BJ26676" s="3"/>
      <c r="BL26676" s="3"/>
      <c r="BN26676" s="3"/>
      <c r="BP26676" s="3"/>
    </row>
    <row r="26677" spans="1:68" x14ac:dyDescent="0.25">
      <c r="A26677" s="1"/>
      <c r="B26677" s="2"/>
      <c r="BJ26677" s="3"/>
      <c r="BL26677" s="3"/>
      <c r="BN26677" s="3"/>
      <c r="BP26677" s="3"/>
    </row>
    <row r="26678" spans="1:68" x14ac:dyDescent="0.25">
      <c r="A26678" s="1"/>
      <c r="B26678" s="2"/>
      <c r="BJ26678" s="3"/>
      <c r="BL26678" s="3"/>
      <c r="BN26678" s="3"/>
      <c r="BP26678" s="3"/>
    </row>
    <row r="26679" spans="1:68" x14ac:dyDescent="0.25">
      <c r="A26679" s="1"/>
      <c r="B26679" s="2"/>
      <c r="BJ26679" s="3"/>
      <c r="BL26679" s="3"/>
      <c r="BN26679" s="3"/>
      <c r="BP26679" s="3"/>
    </row>
    <row r="26680" spans="1:68" x14ac:dyDescent="0.25">
      <c r="A26680" s="1"/>
      <c r="B26680" s="2"/>
      <c r="BJ26680" s="3"/>
      <c r="BL26680" s="3"/>
      <c r="BN26680" s="3"/>
      <c r="BP26680" s="3"/>
    </row>
    <row r="26681" spans="1:68" x14ac:dyDescent="0.25">
      <c r="A26681" s="1"/>
      <c r="B26681" s="2"/>
      <c r="BJ26681" s="3"/>
      <c r="BL26681" s="3"/>
      <c r="BN26681" s="3"/>
      <c r="BP26681" s="3"/>
    </row>
    <row r="26682" spans="1:68" x14ac:dyDescent="0.25">
      <c r="A26682" s="1"/>
      <c r="B26682" s="2"/>
      <c r="BJ26682" s="3"/>
      <c r="BL26682" s="3"/>
      <c r="BN26682" s="3"/>
      <c r="BP26682" s="3"/>
    </row>
    <row r="26683" spans="1:68" x14ac:dyDescent="0.25">
      <c r="A26683" s="1"/>
      <c r="B26683" s="2"/>
      <c r="BJ26683" s="3"/>
      <c r="BL26683" s="3"/>
      <c r="BN26683" s="3"/>
      <c r="BP26683" s="3"/>
    </row>
    <row r="26684" spans="1:68" x14ac:dyDescent="0.25">
      <c r="A26684" s="1"/>
      <c r="B26684" s="2"/>
      <c r="BJ26684" s="3"/>
      <c r="BL26684" s="3"/>
      <c r="BN26684" s="3"/>
      <c r="BP26684" s="3"/>
    </row>
    <row r="26685" spans="1:68" x14ac:dyDescent="0.25">
      <c r="A26685" s="1"/>
      <c r="B26685" s="2"/>
      <c r="BJ26685" s="3"/>
      <c r="BL26685" s="3"/>
      <c r="BN26685" s="3"/>
      <c r="BP26685" s="3"/>
    </row>
    <row r="26686" spans="1:68" x14ac:dyDescent="0.25">
      <c r="A26686" s="1"/>
      <c r="B26686" s="2"/>
      <c r="BJ26686" s="3"/>
      <c r="BL26686" s="3"/>
      <c r="BN26686" s="3"/>
      <c r="BP26686" s="3"/>
    </row>
    <row r="26687" spans="1:68" x14ac:dyDescent="0.25">
      <c r="A26687" s="1"/>
      <c r="B26687" s="2"/>
      <c r="BJ26687" s="3"/>
      <c r="BL26687" s="3"/>
      <c r="BN26687" s="3"/>
      <c r="BP26687" s="3"/>
    </row>
    <row r="26688" spans="1:68" x14ac:dyDescent="0.25">
      <c r="A26688" s="1"/>
      <c r="B26688" s="2"/>
      <c r="BJ26688" s="3"/>
      <c r="BL26688" s="3"/>
      <c r="BN26688" s="3"/>
      <c r="BP26688" s="3"/>
    </row>
    <row r="26689" spans="1:68" x14ac:dyDescent="0.25">
      <c r="A26689" s="1"/>
      <c r="B26689" s="2"/>
      <c r="BJ26689" s="3"/>
      <c r="BL26689" s="3"/>
      <c r="BN26689" s="3"/>
      <c r="BP26689" s="3"/>
    </row>
    <row r="26690" spans="1:68" x14ac:dyDescent="0.25">
      <c r="A26690" s="1"/>
      <c r="B26690" s="2"/>
      <c r="BJ26690" s="3"/>
      <c r="BL26690" s="3"/>
      <c r="BN26690" s="3"/>
      <c r="BP26690" s="3"/>
    </row>
    <row r="26691" spans="1:68" x14ac:dyDescent="0.25">
      <c r="A26691" s="1"/>
      <c r="B26691" s="2"/>
      <c r="BJ26691" s="3"/>
      <c r="BL26691" s="3"/>
      <c r="BN26691" s="3"/>
      <c r="BP26691" s="3"/>
    </row>
    <row r="26692" spans="1:68" x14ac:dyDescent="0.25">
      <c r="A26692" s="1"/>
      <c r="B26692" s="2"/>
      <c r="BJ26692" s="3"/>
      <c r="BL26692" s="3"/>
      <c r="BN26692" s="3"/>
      <c r="BP26692" s="3"/>
    </row>
    <row r="26693" spans="1:68" x14ac:dyDescent="0.25">
      <c r="A26693" s="1"/>
      <c r="B26693" s="2"/>
      <c r="BJ26693" s="3"/>
      <c r="BL26693" s="3"/>
      <c r="BN26693" s="3"/>
      <c r="BP26693" s="3"/>
    </row>
    <row r="26694" spans="1:68" x14ac:dyDescent="0.25">
      <c r="A26694" s="1"/>
      <c r="B26694" s="2"/>
      <c r="BJ26694" s="3"/>
      <c r="BL26694" s="3"/>
      <c r="BN26694" s="3"/>
      <c r="BP26694" s="3"/>
    </row>
    <row r="26695" spans="1:68" x14ac:dyDescent="0.25">
      <c r="A26695" s="1"/>
      <c r="B26695" s="2"/>
      <c r="BJ26695" s="3"/>
      <c r="BL26695" s="3"/>
      <c r="BN26695" s="3"/>
      <c r="BP26695" s="3"/>
    </row>
    <row r="26696" spans="1:68" x14ac:dyDescent="0.25">
      <c r="A26696" s="1"/>
      <c r="B26696" s="2"/>
      <c r="BJ26696" s="3"/>
      <c r="BL26696" s="3"/>
      <c r="BN26696" s="3"/>
      <c r="BP26696" s="3"/>
    </row>
    <row r="26697" spans="1:68" x14ac:dyDescent="0.25">
      <c r="A26697" s="1"/>
      <c r="B26697" s="2"/>
      <c r="BJ26697" s="3"/>
      <c r="BL26697" s="3"/>
      <c r="BN26697" s="3"/>
      <c r="BP26697" s="3"/>
    </row>
    <row r="26698" spans="1:68" x14ac:dyDescent="0.25">
      <c r="A26698" s="1"/>
      <c r="B26698" s="2"/>
      <c r="BJ26698" s="3"/>
      <c r="BL26698" s="3"/>
      <c r="BN26698" s="3"/>
      <c r="BP26698" s="3"/>
    </row>
    <row r="26699" spans="1:68" x14ac:dyDescent="0.25">
      <c r="A26699" s="1"/>
      <c r="B26699" s="2"/>
      <c r="BJ26699" s="3"/>
      <c r="BL26699" s="3"/>
      <c r="BN26699" s="3"/>
      <c r="BP26699" s="3"/>
    </row>
    <row r="26700" spans="1:68" x14ac:dyDescent="0.25">
      <c r="A26700" s="1"/>
      <c r="B26700" s="2"/>
      <c r="BJ26700" s="3"/>
      <c r="BL26700" s="3"/>
      <c r="BN26700" s="3"/>
      <c r="BP26700" s="3"/>
    </row>
    <row r="26701" spans="1:68" x14ac:dyDescent="0.25">
      <c r="A26701" s="1"/>
      <c r="B26701" s="2"/>
      <c r="BJ26701" s="3"/>
      <c r="BL26701" s="3"/>
      <c r="BN26701" s="3"/>
      <c r="BP26701" s="3"/>
    </row>
    <row r="26702" spans="1:68" x14ac:dyDescent="0.25">
      <c r="A26702" s="1"/>
      <c r="B26702" s="2"/>
      <c r="BJ26702" s="3"/>
      <c r="BL26702" s="3"/>
      <c r="BN26702" s="3"/>
      <c r="BP26702" s="3"/>
    </row>
    <row r="26703" spans="1:68" x14ac:dyDescent="0.25">
      <c r="A26703" s="1"/>
      <c r="B26703" s="2"/>
      <c r="BJ26703" s="3"/>
      <c r="BL26703" s="3"/>
      <c r="BN26703" s="3"/>
      <c r="BP26703" s="3"/>
    </row>
    <row r="26704" spans="1:68" x14ac:dyDescent="0.25">
      <c r="A26704" s="1"/>
      <c r="B26704" s="2"/>
      <c r="BJ26704" s="3"/>
      <c r="BL26704" s="3"/>
      <c r="BN26704" s="3"/>
      <c r="BP26704" s="3"/>
    </row>
    <row r="26705" spans="1:68" x14ac:dyDescent="0.25">
      <c r="A26705" s="1"/>
      <c r="B26705" s="2"/>
      <c r="BJ26705" s="3"/>
      <c r="BL26705" s="3"/>
      <c r="BN26705" s="3"/>
      <c r="BP26705" s="3"/>
    </row>
    <row r="26706" spans="1:68" x14ac:dyDescent="0.25">
      <c r="A26706" s="1"/>
      <c r="B26706" s="2"/>
      <c r="BJ26706" s="3"/>
      <c r="BL26706" s="3"/>
      <c r="BN26706" s="3"/>
      <c r="BP26706" s="3"/>
    </row>
    <row r="26707" spans="1:68" x14ac:dyDescent="0.25">
      <c r="A26707" s="1"/>
      <c r="B26707" s="2"/>
      <c r="BJ26707" s="3"/>
      <c r="BL26707" s="3"/>
      <c r="BN26707" s="3"/>
      <c r="BP26707" s="3"/>
    </row>
    <row r="26708" spans="1:68" x14ac:dyDescent="0.25">
      <c r="A26708" s="1"/>
      <c r="B26708" s="2"/>
      <c r="BJ26708" s="3"/>
      <c r="BL26708" s="3"/>
      <c r="BN26708" s="3"/>
      <c r="BP26708" s="3"/>
    </row>
    <row r="26709" spans="1:68" x14ac:dyDescent="0.25">
      <c r="A26709" s="1"/>
      <c r="B26709" s="2"/>
      <c r="BJ26709" s="3"/>
      <c r="BL26709" s="3"/>
      <c r="BN26709" s="3"/>
      <c r="BP26709" s="3"/>
    </row>
    <row r="26710" spans="1:68" x14ac:dyDescent="0.25">
      <c r="A26710" s="1"/>
      <c r="B26710" s="2"/>
      <c r="BJ26710" s="3"/>
      <c r="BL26710" s="3"/>
      <c r="BN26710" s="3"/>
      <c r="BP26710" s="3"/>
    </row>
    <row r="26711" spans="1:68" x14ac:dyDescent="0.25">
      <c r="A26711" s="1"/>
      <c r="B26711" s="2"/>
      <c r="BJ26711" s="3"/>
      <c r="BL26711" s="3"/>
      <c r="BN26711" s="3"/>
      <c r="BP26711" s="3"/>
    </row>
    <row r="26712" spans="1:68" x14ac:dyDescent="0.25">
      <c r="A26712" s="1"/>
      <c r="B26712" s="2"/>
      <c r="BJ26712" s="3"/>
      <c r="BL26712" s="3"/>
      <c r="BN26712" s="3"/>
      <c r="BP26712" s="3"/>
    </row>
    <row r="26713" spans="1:68" x14ac:dyDescent="0.25">
      <c r="A26713" s="1"/>
      <c r="B26713" s="2"/>
      <c r="BJ26713" s="3"/>
      <c r="BL26713" s="3"/>
      <c r="BN26713" s="3"/>
      <c r="BP26713" s="3"/>
    </row>
    <row r="26714" spans="1:68" x14ac:dyDescent="0.25">
      <c r="A26714" s="1"/>
      <c r="B26714" s="2"/>
      <c r="BJ26714" s="3"/>
      <c r="BL26714" s="3"/>
      <c r="BN26714" s="3"/>
      <c r="BP26714" s="3"/>
    </row>
    <row r="26715" spans="1:68" x14ac:dyDescent="0.25">
      <c r="A26715" s="1"/>
      <c r="B26715" s="2"/>
      <c r="BJ26715" s="3"/>
      <c r="BL26715" s="3"/>
      <c r="BN26715" s="3"/>
      <c r="BP26715" s="3"/>
    </row>
    <row r="26716" spans="1:68" x14ac:dyDescent="0.25">
      <c r="A26716" s="1"/>
      <c r="B26716" s="2"/>
      <c r="BJ26716" s="3"/>
      <c r="BL26716" s="3"/>
      <c r="BN26716" s="3"/>
      <c r="BP26716" s="3"/>
    </row>
    <row r="26717" spans="1:68" x14ac:dyDescent="0.25">
      <c r="A26717" s="1"/>
      <c r="B26717" s="2"/>
      <c r="BJ26717" s="3"/>
      <c r="BL26717" s="3"/>
      <c r="BN26717" s="3"/>
      <c r="BP26717" s="3"/>
    </row>
    <row r="26718" spans="1:68" x14ac:dyDescent="0.25">
      <c r="A26718" s="1"/>
      <c r="B26718" s="2"/>
      <c r="BJ26718" s="3"/>
      <c r="BL26718" s="3"/>
      <c r="BN26718" s="3"/>
      <c r="BP26718" s="3"/>
    </row>
    <row r="26719" spans="1:68" x14ac:dyDescent="0.25">
      <c r="A26719" s="1"/>
      <c r="B26719" s="2"/>
      <c r="BJ26719" s="3"/>
      <c r="BL26719" s="3"/>
      <c r="BN26719" s="3"/>
      <c r="BP26719" s="3"/>
    </row>
    <row r="26720" spans="1:68" x14ac:dyDescent="0.25">
      <c r="A26720" s="1"/>
      <c r="B26720" s="2"/>
      <c r="BJ26720" s="3"/>
      <c r="BL26720" s="3"/>
      <c r="BN26720" s="3"/>
      <c r="BP26720" s="3"/>
    </row>
    <row r="26721" spans="1:68" x14ac:dyDescent="0.25">
      <c r="A26721" s="1"/>
      <c r="B26721" s="2"/>
      <c r="BJ26721" s="3"/>
      <c r="BL26721" s="3"/>
      <c r="BN26721" s="3"/>
      <c r="BP26721" s="3"/>
    </row>
    <row r="26722" spans="1:68" x14ac:dyDescent="0.25">
      <c r="A26722" s="1"/>
      <c r="B26722" s="2"/>
      <c r="BJ26722" s="3"/>
      <c r="BL26722" s="3"/>
      <c r="BN26722" s="3"/>
      <c r="BP26722" s="3"/>
    </row>
    <row r="26723" spans="1:68" x14ac:dyDescent="0.25">
      <c r="A26723" s="1"/>
      <c r="B26723" s="2"/>
      <c r="BJ26723" s="3"/>
      <c r="BL26723" s="3"/>
      <c r="BN26723" s="3"/>
      <c r="BP26723" s="3"/>
    </row>
    <row r="26724" spans="1:68" x14ac:dyDescent="0.25">
      <c r="A26724" s="1"/>
      <c r="B26724" s="2"/>
      <c r="BJ26724" s="3"/>
      <c r="BL26724" s="3"/>
      <c r="BN26724" s="3"/>
      <c r="BP26724" s="3"/>
    </row>
    <row r="26725" spans="1:68" x14ac:dyDescent="0.25">
      <c r="A26725" s="1"/>
      <c r="B26725" s="2"/>
      <c r="BJ26725" s="3"/>
      <c r="BL26725" s="3"/>
      <c r="BN26725" s="3"/>
      <c r="BP26725" s="3"/>
    </row>
    <row r="26726" spans="1:68" x14ac:dyDescent="0.25">
      <c r="A26726" s="1"/>
      <c r="B26726" s="2"/>
      <c r="BJ26726" s="3"/>
      <c r="BL26726" s="3"/>
      <c r="BN26726" s="3"/>
      <c r="BP26726" s="3"/>
    </row>
    <row r="26727" spans="1:68" x14ac:dyDescent="0.25">
      <c r="A26727" s="1"/>
      <c r="B26727" s="2"/>
      <c r="BJ26727" s="3"/>
      <c r="BL26727" s="3"/>
      <c r="BN26727" s="3"/>
      <c r="BP26727" s="3"/>
    </row>
    <row r="26728" spans="1:68" x14ac:dyDescent="0.25">
      <c r="A26728" s="1"/>
      <c r="B26728" s="2"/>
      <c r="BJ26728" s="3"/>
      <c r="BL26728" s="3"/>
      <c r="BN26728" s="3"/>
      <c r="BP26728" s="3"/>
    </row>
    <row r="26729" spans="1:68" x14ac:dyDescent="0.25">
      <c r="A26729" s="1"/>
      <c r="B26729" s="2"/>
      <c r="BJ26729" s="3"/>
      <c r="BL26729" s="3"/>
      <c r="BN26729" s="3"/>
      <c r="BP26729" s="3"/>
    </row>
    <row r="26730" spans="1:68" x14ac:dyDescent="0.25">
      <c r="A26730" s="1"/>
      <c r="B26730" s="2"/>
      <c r="BJ26730" s="3"/>
      <c r="BL26730" s="3"/>
      <c r="BN26730" s="3"/>
      <c r="BP26730" s="3"/>
    </row>
    <row r="26731" spans="1:68" x14ac:dyDescent="0.25">
      <c r="A26731" s="1"/>
      <c r="B26731" s="2"/>
      <c r="BJ26731" s="3"/>
      <c r="BL26731" s="3"/>
      <c r="BN26731" s="3"/>
      <c r="BP26731" s="3"/>
    </row>
    <row r="26732" spans="1:68" x14ac:dyDescent="0.25">
      <c r="A26732" s="1"/>
      <c r="B26732" s="2"/>
      <c r="BJ26732" s="3"/>
      <c r="BL26732" s="3"/>
      <c r="BN26732" s="3"/>
      <c r="BP26732" s="3"/>
    </row>
    <row r="26733" spans="1:68" x14ac:dyDescent="0.25">
      <c r="A26733" s="1"/>
      <c r="B26733" s="2"/>
      <c r="BJ26733" s="3"/>
      <c r="BL26733" s="3"/>
      <c r="BN26733" s="3"/>
      <c r="BP26733" s="3"/>
    </row>
    <row r="26734" spans="1:68" x14ac:dyDescent="0.25">
      <c r="A26734" s="1"/>
      <c r="B26734" s="2"/>
      <c r="BJ26734" s="3"/>
      <c r="BL26734" s="3"/>
      <c r="BN26734" s="3"/>
      <c r="BP26734" s="3"/>
    </row>
    <row r="26735" spans="1:68" x14ac:dyDescent="0.25">
      <c r="A26735" s="1"/>
      <c r="B26735" s="2"/>
      <c r="BJ26735" s="3"/>
      <c r="BL26735" s="3"/>
      <c r="BN26735" s="3"/>
      <c r="BP26735" s="3"/>
    </row>
    <row r="26736" spans="1:68" x14ac:dyDescent="0.25">
      <c r="A26736" s="1"/>
      <c r="B26736" s="2"/>
      <c r="BJ26736" s="3"/>
      <c r="BL26736" s="3"/>
      <c r="BN26736" s="3"/>
      <c r="BP26736" s="3"/>
    </row>
    <row r="26737" spans="1:68" x14ac:dyDescent="0.25">
      <c r="A26737" s="1"/>
      <c r="B26737" s="2"/>
      <c r="BJ26737" s="3"/>
      <c r="BL26737" s="3"/>
      <c r="BN26737" s="3"/>
      <c r="BP26737" s="3"/>
    </row>
    <row r="26738" spans="1:68" x14ac:dyDescent="0.25">
      <c r="A26738" s="1"/>
      <c r="B26738" s="2"/>
      <c r="BJ26738" s="3"/>
      <c r="BL26738" s="3"/>
      <c r="BN26738" s="3"/>
      <c r="BP26738" s="3"/>
    </row>
    <row r="26739" spans="1:68" x14ac:dyDescent="0.25">
      <c r="A26739" s="1"/>
      <c r="B26739" s="2"/>
      <c r="BJ26739" s="3"/>
      <c r="BL26739" s="3"/>
      <c r="BN26739" s="3"/>
      <c r="BP26739" s="3"/>
    </row>
    <row r="26740" spans="1:68" x14ac:dyDescent="0.25">
      <c r="A26740" s="1"/>
      <c r="B26740" s="2"/>
      <c r="BJ26740" s="3"/>
      <c r="BL26740" s="3"/>
      <c r="BN26740" s="3"/>
      <c r="BP26740" s="3"/>
    </row>
    <row r="26741" spans="1:68" x14ac:dyDescent="0.25">
      <c r="A26741" s="1"/>
      <c r="B26741" s="2"/>
      <c r="BJ26741" s="3"/>
      <c r="BL26741" s="3"/>
      <c r="BN26741" s="3"/>
      <c r="BP26741" s="3"/>
    </row>
    <row r="26742" spans="1:68" x14ac:dyDescent="0.25">
      <c r="A26742" s="1"/>
      <c r="B26742" s="2"/>
      <c r="BJ26742" s="3"/>
      <c r="BL26742" s="3"/>
      <c r="BN26742" s="3"/>
      <c r="BP26742" s="3"/>
    </row>
    <row r="26743" spans="1:68" x14ac:dyDescent="0.25">
      <c r="A26743" s="1"/>
      <c r="B26743" s="2"/>
      <c r="BJ26743" s="3"/>
      <c r="BL26743" s="3"/>
      <c r="BN26743" s="3"/>
      <c r="BP26743" s="3"/>
    </row>
    <row r="26744" spans="1:68" x14ac:dyDescent="0.25">
      <c r="A26744" s="1"/>
      <c r="B26744" s="2"/>
      <c r="BJ26744" s="3"/>
      <c r="BL26744" s="3"/>
      <c r="BN26744" s="3"/>
      <c r="BP26744" s="3"/>
    </row>
    <row r="26745" spans="1:68" x14ac:dyDescent="0.25">
      <c r="A26745" s="1"/>
      <c r="B26745" s="2"/>
      <c r="BJ26745" s="3"/>
      <c r="BL26745" s="3"/>
      <c r="BN26745" s="3"/>
      <c r="BP26745" s="3"/>
    </row>
    <row r="26746" spans="1:68" x14ac:dyDescent="0.25">
      <c r="A26746" s="1"/>
      <c r="B26746" s="2"/>
      <c r="BJ26746" s="3"/>
      <c r="BL26746" s="3"/>
      <c r="BN26746" s="3"/>
      <c r="BP26746" s="3"/>
    </row>
    <row r="26747" spans="1:68" x14ac:dyDescent="0.25">
      <c r="A26747" s="1"/>
      <c r="B26747" s="2"/>
      <c r="BJ26747" s="3"/>
      <c r="BL26747" s="3"/>
      <c r="BN26747" s="3"/>
      <c r="BP26747" s="3"/>
    </row>
    <row r="26748" spans="1:68" x14ac:dyDescent="0.25">
      <c r="A26748" s="1"/>
      <c r="B26748" s="2"/>
      <c r="BJ26748" s="3"/>
      <c r="BL26748" s="3"/>
      <c r="BN26748" s="3"/>
      <c r="BP26748" s="3"/>
    </row>
    <row r="26749" spans="1:68" x14ac:dyDescent="0.25">
      <c r="A26749" s="1"/>
      <c r="B26749" s="2"/>
      <c r="BJ26749" s="3"/>
      <c r="BL26749" s="3"/>
      <c r="BN26749" s="3"/>
      <c r="BP26749" s="3"/>
    </row>
    <row r="26750" spans="1:68" x14ac:dyDescent="0.25">
      <c r="A26750" s="1"/>
      <c r="B26750" s="2"/>
      <c r="BJ26750" s="3"/>
      <c r="BL26750" s="3"/>
      <c r="BN26750" s="3"/>
      <c r="BP26750" s="3"/>
    </row>
    <row r="26751" spans="1:68" x14ac:dyDescent="0.25">
      <c r="A26751" s="1"/>
      <c r="B26751" s="2"/>
      <c r="BJ26751" s="3"/>
      <c r="BL26751" s="3"/>
      <c r="BN26751" s="3"/>
      <c r="BP26751" s="3"/>
    </row>
    <row r="26752" spans="1:68" x14ac:dyDescent="0.25">
      <c r="A26752" s="1"/>
      <c r="B26752" s="2"/>
      <c r="BJ26752" s="3"/>
      <c r="BL26752" s="3"/>
      <c r="BN26752" s="3"/>
      <c r="BP26752" s="3"/>
    </row>
    <row r="26753" spans="1:68" x14ac:dyDescent="0.25">
      <c r="A26753" s="1"/>
      <c r="B26753" s="2"/>
      <c r="BJ26753" s="3"/>
      <c r="BL26753" s="3"/>
      <c r="BN26753" s="3"/>
      <c r="BP26753" s="3"/>
    </row>
    <row r="26754" spans="1:68" x14ac:dyDescent="0.25">
      <c r="A26754" s="1"/>
      <c r="B26754" s="2"/>
      <c r="BJ26754" s="3"/>
      <c r="BL26754" s="3"/>
      <c r="BN26754" s="3"/>
      <c r="BP26754" s="3"/>
    </row>
    <row r="26755" spans="1:68" x14ac:dyDescent="0.25">
      <c r="A26755" s="1"/>
      <c r="B26755" s="2"/>
      <c r="BJ26755" s="3"/>
      <c r="BL26755" s="3"/>
      <c r="BN26755" s="3"/>
      <c r="BP26755" s="3"/>
    </row>
    <row r="26756" spans="1:68" x14ac:dyDescent="0.25">
      <c r="A26756" s="1"/>
      <c r="B26756" s="2"/>
      <c r="BJ26756" s="3"/>
      <c r="BL26756" s="3"/>
      <c r="BN26756" s="3"/>
      <c r="BP26756" s="3"/>
    </row>
    <row r="26757" spans="1:68" x14ac:dyDescent="0.25">
      <c r="A26757" s="1"/>
      <c r="B26757" s="2"/>
      <c r="BJ26757" s="3"/>
      <c r="BL26757" s="3"/>
      <c r="BN26757" s="3"/>
      <c r="BP26757" s="3"/>
    </row>
    <row r="26758" spans="1:68" x14ac:dyDescent="0.25">
      <c r="A26758" s="1"/>
      <c r="B26758" s="2"/>
      <c r="BJ26758" s="3"/>
      <c r="BL26758" s="3"/>
      <c r="BN26758" s="3"/>
      <c r="BP26758" s="3"/>
    </row>
    <row r="26759" spans="1:68" x14ac:dyDescent="0.25">
      <c r="A26759" s="1"/>
      <c r="B26759" s="2"/>
      <c r="BJ26759" s="3"/>
      <c r="BL26759" s="3"/>
      <c r="BN26759" s="3"/>
      <c r="BP26759" s="3"/>
    </row>
    <row r="26760" spans="1:68" x14ac:dyDescent="0.25">
      <c r="A26760" s="1"/>
      <c r="B26760" s="2"/>
      <c r="BJ26760" s="3"/>
      <c r="BL26760" s="3"/>
      <c r="BN26760" s="3"/>
      <c r="BP26760" s="3"/>
    </row>
    <row r="26761" spans="1:68" x14ac:dyDescent="0.25">
      <c r="A26761" s="1"/>
      <c r="B26761" s="2"/>
      <c r="BJ26761" s="3"/>
      <c r="BL26761" s="3"/>
      <c r="BN26761" s="3"/>
      <c r="BP26761" s="3"/>
    </row>
    <row r="26762" spans="1:68" x14ac:dyDescent="0.25">
      <c r="A26762" s="1"/>
      <c r="B26762" s="2"/>
      <c r="BJ26762" s="3"/>
      <c r="BL26762" s="3"/>
      <c r="BN26762" s="3"/>
      <c r="BP26762" s="3"/>
    </row>
    <row r="26763" spans="1:68" x14ac:dyDescent="0.25">
      <c r="A26763" s="1"/>
      <c r="B26763" s="2"/>
      <c r="BJ26763" s="3"/>
      <c r="BL26763" s="3"/>
      <c r="BN26763" s="3"/>
      <c r="BP26763" s="3"/>
    </row>
    <row r="26764" spans="1:68" x14ac:dyDescent="0.25">
      <c r="A26764" s="1"/>
      <c r="B26764" s="2"/>
      <c r="BJ26764" s="3"/>
      <c r="BL26764" s="3"/>
      <c r="BN26764" s="3"/>
      <c r="BP26764" s="3"/>
    </row>
    <row r="26765" spans="1:68" x14ac:dyDescent="0.25">
      <c r="A26765" s="1"/>
      <c r="B26765" s="2"/>
      <c r="BJ26765" s="3"/>
      <c r="BL26765" s="3"/>
      <c r="BN26765" s="3"/>
      <c r="BP26765" s="3"/>
    </row>
    <row r="26766" spans="1:68" x14ac:dyDescent="0.25">
      <c r="A26766" s="1"/>
      <c r="B26766" s="2"/>
      <c r="BJ26766" s="3"/>
      <c r="BL26766" s="3"/>
      <c r="BN26766" s="3"/>
      <c r="BP26766" s="3"/>
    </row>
    <row r="26767" spans="1:68" x14ac:dyDescent="0.25">
      <c r="A26767" s="1"/>
      <c r="B26767" s="2"/>
      <c r="BJ26767" s="3"/>
      <c r="BL26767" s="3"/>
      <c r="BN26767" s="3"/>
      <c r="BP26767" s="3"/>
    </row>
    <row r="26768" spans="1:68" x14ac:dyDescent="0.25">
      <c r="A26768" s="1"/>
      <c r="B26768" s="2"/>
      <c r="BJ26768" s="3"/>
      <c r="BL26768" s="3"/>
      <c r="BN26768" s="3"/>
      <c r="BP26768" s="3"/>
    </row>
    <row r="26769" spans="1:68" x14ac:dyDescent="0.25">
      <c r="A26769" s="1"/>
      <c r="B26769" s="2"/>
      <c r="BJ26769" s="3"/>
      <c r="BL26769" s="3"/>
      <c r="BN26769" s="3"/>
      <c r="BP26769" s="3"/>
    </row>
    <row r="26770" spans="1:68" x14ac:dyDescent="0.25">
      <c r="A26770" s="1"/>
      <c r="B26770" s="2"/>
      <c r="BJ26770" s="3"/>
      <c r="BL26770" s="3"/>
      <c r="BN26770" s="3"/>
      <c r="BP26770" s="3"/>
    </row>
    <row r="26771" spans="1:68" x14ac:dyDescent="0.25">
      <c r="A26771" s="1"/>
      <c r="B26771" s="2"/>
      <c r="BJ26771" s="3"/>
      <c r="BL26771" s="3"/>
      <c r="BN26771" s="3"/>
      <c r="BP26771" s="3"/>
    </row>
    <row r="26772" spans="1:68" x14ac:dyDescent="0.25">
      <c r="A26772" s="1"/>
      <c r="B26772" s="2"/>
      <c r="BJ26772" s="3"/>
      <c r="BL26772" s="3"/>
      <c r="BN26772" s="3"/>
      <c r="BP26772" s="3"/>
    </row>
    <row r="26773" spans="1:68" x14ac:dyDescent="0.25">
      <c r="A26773" s="1"/>
      <c r="B26773" s="2"/>
      <c r="BJ26773" s="3"/>
      <c r="BL26773" s="3"/>
      <c r="BN26773" s="3"/>
      <c r="BP26773" s="3"/>
    </row>
    <row r="26774" spans="1:68" x14ac:dyDescent="0.25">
      <c r="A26774" s="1"/>
      <c r="B26774" s="2"/>
      <c r="BJ26774" s="3"/>
      <c r="BL26774" s="3"/>
      <c r="BN26774" s="3"/>
      <c r="BP26774" s="3"/>
    </row>
    <row r="26775" spans="1:68" x14ac:dyDescent="0.25">
      <c r="A26775" s="1"/>
      <c r="B26775" s="2"/>
      <c r="BJ26775" s="3"/>
      <c r="BL26775" s="3"/>
      <c r="BN26775" s="3"/>
      <c r="BP26775" s="3"/>
    </row>
    <row r="26776" spans="1:68" x14ac:dyDescent="0.25">
      <c r="A26776" s="1"/>
      <c r="B26776" s="2"/>
      <c r="BJ26776" s="3"/>
      <c r="BL26776" s="3"/>
      <c r="BN26776" s="3"/>
      <c r="BP26776" s="3"/>
    </row>
    <row r="26777" spans="1:68" x14ac:dyDescent="0.25">
      <c r="A26777" s="1"/>
      <c r="B26777" s="2"/>
      <c r="BJ26777" s="3"/>
      <c r="BL26777" s="3"/>
      <c r="BN26777" s="3"/>
      <c r="BP26777" s="3"/>
    </row>
    <row r="26778" spans="1:68" x14ac:dyDescent="0.25">
      <c r="A26778" s="1"/>
      <c r="B26778" s="2"/>
      <c r="BJ26778" s="3"/>
      <c r="BL26778" s="3"/>
      <c r="BN26778" s="3"/>
      <c r="BP26778" s="3"/>
    </row>
    <row r="26779" spans="1:68" x14ac:dyDescent="0.25">
      <c r="A26779" s="1"/>
      <c r="B26779" s="2"/>
      <c r="BJ26779" s="3"/>
      <c r="BL26779" s="3"/>
      <c r="BN26779" s="3"/>
      <c r="BP26779" s="3"/>
    </row>
    <row r="26780" spans="1:68" x14ac:dyDescent="0.25">
      <c r="A26780" s="1"/>
      <c r="B26780" s="2"/>
      <c r="BJ26780" s="3"/>
      <c r="BL26780" s="3"/>
      <c r="BN26780" s="3"/>
      <c r="BP26780" s="3"/>
    </row>
    <row r="26781" spans="1:68" x14ac:dyDescent="0.25">
      <c r="A26781" s="1"/>
      <c r="B26781" s="2"/>
      <c r="BJ26781" s="3"/>
      <c r="BL26781" s="3"/>
      <c r="BN26781" s="3"/>
      <c r="BP26781" s="3"/>
    </row>
    <row r="26782" spans="1:68" x14ac:dyDescent="0.25">
      <c r="A26782" s="1"/>
      <c r="B26782" s="2"/>
      <c r="BJ26782" s="3"/>
      <c r="BL26782" s="3"/>
      <c r="BN26782" s="3"/>
      <c r="BP26782" s="3"/>
    </row>
    <row r="26783" spans="1:68" x14ac:dyDescent="0.25">
      <c r="A26783" s="1"/>
      <c r="B26783" s="2"/>
      <c r="BJ26783" s="3"/>
      <c r="BL26783" s="3"/>
      <c r="BN26783" s="3"/>
      <c r="BP26783" s="3"/>
    </row>
    <row r="26784" spans="1:68" x14ac:dyDescent="0.25">
      <c r="A26784" s="1"/>
      <c r="B26784" s="2"/>
      <c r="BJ26784" s="3"/>
      <c r="BL26784" s="3"/>
      <c r="BN26784" s="3"/>
      <c r="BP26784" s="3"/>
    </row>
    <row r="26785" spans="1:68" x14ac:dyDescent="0.25">
      <c r="A26785" s="1"/>
      <c r="B26785" s="2"/>
      <c r="BJ26785" s="3"/>
      <c r="BL26785" s="3"/>
      <c r="BN26785" s="3"/>
      <c r="BP26785" s="3"/>
    </row>
    <row r="26786" spans="1:68" x14ac:dyDescent="0.25">
      <c r="A26786" s="1"/>
      <c r="B26786" s="2"/>
      <c r="BJ26786" s="3"/>
      <c r="BL26786" s="3"/>
      <c r="BN26786" s="3"/>
      <c r="BP26786" s="3"/>
    </row>
    <row r="26787" spans="1:68" x14ac:dyDescent="0.25">
      <c r="A26787" s="1"/>
      <c r="B26787" s="2"/>
      <c r="BJ26787" s="3"/>
      <c r="BL26787" s="3"/>
      <c r="BN26787" s="3"/>
      <c r="BP26787" s="3"/>
    </row>
    <row r="26788" spans="1:68" x14ac:dyDescent="0.25">
      <c r="A26788" s="1"/>
      <c r="B26788" s="2"/>
      <c r="BJ26788" s="3"/>
      <c r="BL26788" s="3"/>
      <c r="BN26788" s="3"/>
      <c r="BP26788" s="3"/>
    </row>
    <row r="26789" spans="1:68" x14ac:dyDescent="0.25">
      <c r="A26789" s="1"/>
      <c r="B26789" s="2"/>
      <c r="BJ26789" s="3"/>
      <c r="BL26789" s="3"/>
      <c r="BN26789" s="3"/>
      <c r="BP26789" s="3"/>
    </row>
    <row r="26790" spans="1:68" x14ac:dyDescent="0.25">
      <c r="A26790" s="1"/>
      <c r="B26790" s="2"/>
      <c r="BJ26790" s="3"/>
      <c r="BL26790" s="3"/>
      <c r="BN26790" s="3"/>
      <c r="BP26790" s="3"/>
    </row>
    <row r="26791" spans="1:68" x14ac:dyDescent="0.25">
      <c r="A26791" s="1"/>
      <c r="B26791" s="2"/>
      <c r="BJ26791" s="3"/>
      <c r="BL26791" s="3"/>
      <c r="BN26791" s="3"/>
      <c r="BP26791" s="3"/>
    </row>
    <row r="26792" spans="1:68" x14ac:dyDescent="0.25">
      <c r="A26792" s="1"/>
      <c r="B26792" s="2"/>
      <c r="BJ26792" s="3"/>
      <c r="BL26792" s="3"/>
      <c r="BN26792" s="3"/>
      <c r="BP26792" s="3"/>
    </row>
    <row r="26793" spans="1:68" x14ac:dyDescent="0.25">
      <c r="A26793" s="1"/>
      <c r="B26793" s="2"/>
      <c r="BJ26793" s="3"/>
      <c r="BL26793" s="3"/>
      <c r="BN26793" s="3"/>
      <c r="BP26793" s="3"/>
    </row>
    <row r="26794" spans="1:68" x14ac:dyDescent="0.25">
      <c r="A26794" s="1"/>
      <c r="B26794" s="2"/>
      <c r="BJ26794" s="3"/>
      <c r="BL26794" s="3"/>
      <c r="BN26794" s="3"/>
      <c r="BP26794" s="3"/>
    </row>
    <row r="26795" spans="1:68" x14ac:dyDescent="0.25">
      <c r="A26795" s="1"/>
      <c r="B26795" s="2"/>
      <c r="BJ26795" s="3"/>
      <c r="BL26795" s="3"/>
      <c r="BN26795" s="3"/>
      <c r="BP26795" s="3"/>
    </row>
    <row r="26796" spans="1:68" x14ac:dyDescent="0.25">
      <c r="A26796" s="1"/>
      <c r="B26796" s="2"/>
      <c r="BJ26796" s="3"/>
      <c r="BL26796" s="3"/>
      <c r="BN26796" s="3"/>
      <c r="BP26796" s="3"/>
    </row>
    <row r="26797" spans="1:68" x14ac:dyDescent="0.25">
      <c r="A26797" s="1"/>
      <c r="B26797" s="2"/>
      <c r="BJ26797" s="3"/>
      <c r="BL26797" s="3"/>
      <c r="BN26797" s="3"/>
      <c r="BP26797" s="3"/>
    </row>
    <row r="26798" spans="1:68" x14ac:dyDescent="0.25">
      <c r="A26798" s="1"/>
      <c r="B26798" s="2"/>
      <c r="BJ26798" s="3"/>
      <c r="BL26798" s="3"/>
      <c r="BN26798" s="3"/>
      <c r="BP26798" s="3"/>
    </row>
    <row r="26799" spans="1:68" x14ac:dyDescent="0.25">
      <c r="A26799" s="1"/>
      <c r="B26799" s="2"/>
      <c r="BJ26799" s="3"/>
      <c r="BL26799" s="3"/>
      <c r="BN26799" s="3"/>
      <c r="BP26799" s="3"/>
    </row>
    <row r="26800" spans="1:68" x14ac:dyDescent="0.25">
      <c r="A26800" s="1"/>
      <c r="B26800" s="2"/>
      <c r="BJ26800" s="3"/>
      <c r="BL26800" s="3"/>
      <c r="BN26800" s="3"/>
      <c r="BP26800" s="3"/>
    </row>
    <row r="26801" spans="1:68" x14ac:dyDescent="0.25">
      <c r="A26801" s="1"/>
      <c r="B26801" s="2"/>
      <c r="BJ26801" s="3"/>
      <c r="BL26801" s="3"/>
      <c r="BN26801" s="3"/>
      <c r="BP26801" s="3"/>
    </row>
    <row r="26802" spans="1:68" x14ac:dyDescent="0.25">
      <c r="A26802" s="1"/>
      <c r="B26802" s="2"/>
      <c r="BJ26802" s="3"/>
      <c r="BL26802" s="3"/>
      <c r="BN26802" s="3"/>
      <c r="BP26802" s="3"/>
    </row>
    <row r="26803" spans="1:68" x14ac:dyDescent="0.25">
      <c r="A26803" s="1"/>
      <c r="B26803" s="2"/>
      <c r="BJ26803" s="3"/>
      <c r="BL26803" s="3"/>
      <c r="BN26803" s="3"/>
      <c r="BP26803" s="3"/>
    </row>
    <row r="26804" spans="1:68" x14ac:dyDescent="0.25">
      <c r="A26804" s="1"/>
      <c r="B26804" s="2"/>
      <c r="BJ26804" s="3"/>
      <c r="BL26804" s="3"/>
      <c r="BN26804" s="3"/>
      <c r="BP26804" s="3"/>
    </row>
    <row r="26805" spans="1:68" x14ac:dyDescent="0.25">
      <c r="A26805" s="1"/>
      <c r="B26805" s="2"/>
      <c r="BJ26805" s="3"/>
      <c r="BL26805" s="3"/>
      <c r="BN26805" s="3"/>
      <c r="BP26805" s="3"/>
    </row>
    <row r="26806" spans="1:68" x14ac:dyDescent="0.25">
      <c r="A26806" s="1"/>
      <c r="B26806" s="2"/>
      <c r="BJ26806" s="3"/>
      <c r="BL26806" s="3"/>
      <c r="BN26806" s="3"/>
      <c r="BP26806" s="3"/>
    </row>
    <row r="26807" spans="1:68" x14ac:dyDescent="0.25">
      <c r="A26807" s="1"/>
      <c r="B26807" s="2"/>
      <c r="BJ26807" s="3"/>
      <c r="BL26807" s="3"/>
      <c r="BN26807" s="3"/>
      <c r="BP26807" s="3"/>
    </row>
    <row r="26808" spans="1:68" x14ac:dyDescent="0.25">
      <c r="A26808" s="1"/>
      <c r="B26808" s="2"/>
      <c r="BJ26808" s="3"/>
      <c r="BL26808" s="3"/>
      <c r="BN26808" s="3"/>
      <c r="BP26808" s="3"/>
    </row>
    <row r="26809" spans="1:68" x14ac:dyDescent="0.25">
      <c r="A26809" s="1"/>
      <c r="B26809" s="2"/>
      <c r="BJ26809" s="3"/>
      <c r="BL26809" s="3"/>
      <c r="BN26809" s="3"/>
      <c r="BP26809" s="3"/>
    </row>
    <row r="26810" spans="1:68" x14ac:dyDescent="0.25">
      <c r="A26810" s="1"/>
      <c r="B26810" s="2"/>
      <c r="BJ26810" s="3"/>
      <c r="BL26810" s="3"/>
      <c r="BN26810" s="3"/>
      <c r="BP26810" s="3"/>
    </row>
    <row r="26811" spans="1:68" x14ac:dyDescent="0.25">
      <c r="A26811" s="1"/>
      <c r="B26811" s="2"/>
      <c r="BJ26811" s="3"/>
      <c r="BL26811" s="3"/>
      <c r="BN26811" s="3"/>
      <c r="BP26811" s="3"/>
    </row>
    <row r="26812" spans="1:68" x14ac:dyDescent="0.25">
      <c r="A26812" s="1"/>
      <c r="B26812" s="2"/>
      <c r="BJ26812" s="3"/>
      <c r="BL26812" s="3"/>
      <c r="BN26812" s="3"/>
      <c r="BP26812" s="3"/>
    </row>
    <row r="26813" spans="1:68" x14ac:dyDescent="0.25">
      <c r="A26813" s="1"/>
      <c r="B26813" s="2"/>
      <c r="BJ26813" s="3"/>
      <c r="BL26813" s="3"/>
      <c r="BN26813" s="3"/>
      <c r="BP26813" s="3"/>
    </row>
    <row r="26814" spans="1:68" x14ac:dyDescent="0.25">
      <c r="A26814" s="1"/>
      <c r="B26814" s="2"/>
      <c r="BJ26814" s="3"/>
      <c r="BL26814" s="3"/>
      <c r="BN26814" s="3"/>
      <c r="BP26814" s="3"/>
    </row>
    <row r="26815" spans="1:68" x14ac:dyDescent="0.25">
      <c r="A26815" s="1"/>
      <c r="B26815" s="2"/>
      <c r="BJ26815" s="3"/>
      <c r="BL26815" s="3"/>
      <c r="BN26815" s="3"/>
      <c r="BP26815" s="3"/>
    </row>
    <row r="26816" spans="1:68" x14ac:dyDescent="0.25">
      <c r="A26816" s="1"/>
      <c r="B26816" s="2"/>
      <c r="BJ26816" s="3"/>
      <c r="BL26816" s="3"/>
      <c r="BN26816" s="3"/>
      <c r="BP26816" s="3"/>
    </row>
    <row r="26817" spans="1:68" x14ac:dyDescent="0.25">
      <c r="A26817" s="1"/>
      <c r="B26817" s="2"/>
      <c r="BJ26817" s="3"/>
      <c r="BL26817" s="3"/>
      <c r="BN26817" s="3"/>
      <c r="BP26817" s="3"/>
    </row>
    <row r="26818" spans="1:68" x14ac:dyDescent="0.25">
      <c r="A26818" s="1"/>
      <c r="B26818" s="2"/>
      <c r="BJ26818" s="3"/>
      <c r="BL26818" s="3"/>
      <c r="BN26818" s="3"/>
      <c r="BP26818" s="3"/>
    </row>
    <row r="26819" spans="1:68" x14ac:dyDescent="0.25">
      <c r="A26819" s="1"/>
      <c r="B26819" s="2"/>
      <c r="BJ26819" s="3"/>
      <c r="BL26819" s="3"/>
      <c r="BN26819" s="3"/>
      <c r="BP26819" s="3"/>
    </row>
    <row r="26820" spans="1:68" x14ac:dyDescent="0.25">
      <c r="A26820" s="1"/>
      <c r="B26820" s="2"/>
      <c r="BJ26820" s="3"/>
      <c r="BL26820" s="3"/>
      <c r="BN26820" s="3"/>
      <c r="BP26820" s="3"/>
    </row>
    <row r="26821" spans="1:68" x14ac:dyDescent="0.25">
      <c r="A26821" s="1"/>
      <c r="B26821" s="2"/>
      <c r="BJ26821" s="3"/>
      <c r="BL26821" s="3"/>
      <c r="BN26821" s="3"/>
      <c r="BP26821" s="3"/>
    </row>
    <row r="26822" spans="1:68" x14ac:dyDescent="0.25">
      <c r="A26822" s="1"/>
      <c r="B26822" s="2"/>
      <c r="BJ26822" s="3"/>
      <c r="BL26822" s="3"/>
      <c r="BN26822" s="3"/>
      <c r="BP26822" s="3"/>
    </row>
    <row r="26823" spans="1:68" x14ac:dyDescent="0.25">
      <c r="A26823" s="1"/>
      <c r="B26823" s="2"/>
      <c r="BJ26823" s="3"/>
      <c r="BL26823" s="3"/>
      <c r="BN26823" s="3"/>
      <c r="BP26823" s="3"/>
    </row>
    <row r="26824" spans="1:68" x14ac:dyDescent="0.25">
      <c r="A26824" s="1"/>
      <c r="B26824" s="2"/>
      <c r="BJ26824" s="3"/>
      <c r="BL26824" s="3"/>
      <c r="BN26824" s="3"/>
      <c r="BP26824" s="3"/>
    </row>
    <row r="26825" spans="1:68" x14ac:dyDescent="0.25">
      <c r="A26825" s="1"/>
      <c r="B26825" s="2"/>
      <c r="BJ26825" s="3"/>
      <c r="BL26825" s="3"/>
      <c r="BN26825" s="3"/>
      <c r="BP26825" s="3"/>
    </row>
    <row r="26826" spans="1:68" x14ac:dyDescent="0.25">
      <c r="A26826" s="1"/>
      <c r="B26826" s="2"/>
      <c r="BJ26826" s="3"/>
      <c r="BL26826" s="3"/>
      <c r="BN26826" s="3"/>
      <c r="BP26826" s="3"/>
    </row>
    <row r="26827" spans="1:68" x14ac:dyDescent="0.25">
      <c r="A26827" s="1"/>
      <c r="B26827" s="2"/>
      <c r="BJ26827" s="3"/>
      <c r="BL26827" s="3"/>
      <c r="BN26827" s="3"/>
      <c r="BP26827" s="3"/>
    </row>
    <row r="26828" spans="1:68" x14ac:dyDescent="0.25">
      <c r="A26828" s="1"/>
      <c r="B26828" s="2"/>
      <c r="BJ26828" s="3"/>
      <c r="BL26828" s="3"/>
      <c r="BN26828" s="3"/>
      <c r="BP26828" s="3"/>
    </row>
    <row r="26829" spans="1:68" x14ac:dyDescent="0.25">
      <c r="A26829" s="1"/>
      <c r="B26829" s="2"/>
      <c r="BJ26829" s="3"/>
      <c r="BL26829" s="3"/>
      <c r="BN26829" s="3"/>
      <c r="BP26829" s="3"/>
    </row>
    <row r="26830" spans="1:68" x14ac:dyDescent="0.25">
      <c r="A26830" s="1"/>
      <c r="B26830" s="2"/>
      <c r="BJ26830" s="3"/>
      <c r="BL26830" s="3"/>
      <c r="BN26830" s="3"/>
      <c r="BP26830" s="3"/>
    </row>
    <row r="26831" spans="1:68" x14ac:dyDescent="0.25">
      <c r="A26831" s="1"/>
      <c r="B26831" s="2"/>
      <c r="BJ26831" s="3"/>
      <c r="BL26831" s="3"/>
      <c r="BN26831" s="3"/>
      <c r="BP26831" s="3"/>
    </row>
    <row r="26832" spans="1:68" x14ac:dyDescent="0.25">
      <c r="A26832" s="1"/>
      <c r="B26832" s="2"/>
      <c r="BJ26832" s="3"/>
      <c r="BL26832" s="3"/>
      <c r="BN26832" s="3"/>
      <c r="BP26832" s="3"/>
    </row>
    <row r="26833" spans="1:68" x14ac:dyDescent="0.25">
      <c r="A26833" s="1"/>
      <c r="B26833" s="2"/>
      <c r="BJ26833" s="3"/>
      <c r="BL26833" s="3"/>
      <c r="BN26833" s="3"/>
      <c r="BP26833" s="3"/>
    </row>
    <row r="26834" spans="1:68" x14ac:dyDescent="0.25">
      <c r="A26834" s="1"/>
      <c r="B26834" s="2"/>
      <c r="BJ26834" s="3"/>
      <c r="BL26834" s="3"/>
      <c r="BN26834" s="3"/>
      <c r="BP26834" s="3"/>
    </row>
    <row r="26835" spans="1:68" x14ac:dyDescent="0.25">
      <c r="A26835" s="1"/>
      <c r="B26835" s="2"/>
      <c r="BJ26835" s="3"/>
      <c r="BL26835" s="3"/>
      <c r="BN26835" s="3"/>
      <c r="BP26835" s="3"/>
    </row>
    <row r="26836" spans="1:68" x14ac:dyDescent="0.25">
      <c r="A26836" s="1"/>
      <c r="B26836" s="2"/>
      <c r="BJ26836" s="3"/>
      <c r="BL26836" s="3"/>
      <c r="BN26836" s="3"/>
      <c r="BP26836" s="3"/>
    </row>
    <row r="26837" spans="1:68" x14ac:dyDescent="0.25">
      <c r="A26837" s="1"/>
      <c r="B26837" s="2"/>
      <c r="BJ26837" s="3"/>
      <c r="BL26837" s="3"/>
      <c r="BN26837" s="3"/>
      <c r="BP26837" s="3"/>
    </row>
    <row r="26838" spans="1:68" x14ac:dyDescent="0.25">
      <c r="A26838" s="1"/>
      <c r="B26838" s="2"/>
      <c r="BJ26838" s="3"/>
      <c r="BL26838" s="3"/>
      <c r="BN26838" s="3"/>
      <c r="BP26838" s="3"/>
    </row>
    <row r="26839" spans="1:68" x14ac:dyDescent="0.25">
      <c r="A26839" s="1"/>
      <c r="B26839" s="2"/>
      <c r="BJ26839" s="3"/>
      <c r="BL26839" s="3"/>
      <c r="BN26839" s="3"/>
      <c r="BP26839" s="3"/>
    </row>
    <row r="26840" spans="1:68" x14ac:dyDescent="0.25">
      <c r="A26840" s="1"/>
      <c r="B26840" s="2"/>
      <c r="BJ26840" s="3"/>
      <c r="BL26840" s="3"/>
      <c r="BN26840" s="3"/>
      <c r="BP26840" s="3"/>
    </row>
    <row r="26841" spans="1:68" x14ac:dyDescent="0.25">
      <c r="A26841" s="1"/>
      <c r="B26841" s="2"/>
      <c r="BJ26841" s="3"/>
      <c r="BL26841" s="3"/>
      <c r="BN26841" s="3"/>
      <c r="BP26841" s="3"/>
    </row>
    <row r="26842" spans="1:68" x14ac:dyDescent="0.25">
      <c r="A26842" s="1"/>
      <c r="B26842" s="2"/>
      <c r="BJ26842" s="3"/>
      <c r="BL26842" s="3"/>
      <c r="BN26842" s="3"/>
      <c r="BP26842" s="3"/>
    </row>
    <row r="26843" spans="1:68" x14ac:dyDescent="0.25">
      <c r="A26843" s="1"/>
      <c r="B26843" s="2"/>
      <c r="BJ26843" s="3"/>
      <c r="BL26843" s="3"/>
      <c r="BN26843" s="3"/>
      <c r="BP26843" s="3"/>
    </row>
    <row r="26844" spans="1:68" x14ac:dyDescent="0.25">
      <c r="A26844" s="1"/>
      <c r="B26844" s="2"/>
      <c r="BJ26844" s="3"/>
      <c r="BL26844" s="3"/>
      <c r="BN26844" s="3"/>
      <c r="BP26844" s="3"/>
    </row>
    <row r="26845" spans="1:68" x14ac:dyDescent="0.25">
      <c r="A26845" s="1"/>
      <c r="B26845" s="2"/>
      <c r="BJ26845" s="3"/>
      <c r="BL26845" s="3"/>
      <c r="BN26845" s="3"/>
      <c r="BP26845" s="3"/>
    </row>
    <row r="26846" spans="1:68" x14ac:dyDescent="0.25">
      <c r="A26846" s="1"/>
      <c r="B26846" s="2"/>
      <c r="BJ26846" s="3"/>
      <c r="BL26846" s="3"/>
      <c r="BN26846" s="3"/>
      <c r="BP26846" s="3"/>
    </row>
    <row r="26847" spans="1:68" x14ac:dyDescent="0.25">
      <c r="A26847" s="1"/>
      <c r="B26847" s="2"/>
      <c r="BJ26847" s="3"/>
      <c r="BL26847" s="3"/>
      <c r="BN26847" s="3"/>
      <c r="BP26847" s="3"/>
    </row>
    <row r="26848" spans="1:68" x14ac:dyDescent="0.25">
      <c r="A26848" s="1"/>
      <c r="B26848" s="2"/>
      <c r="BJ26848" s="3"/>
      <c r="BL26848" s="3"/>
      <c r="BN26848" s="3"/>
      <c r="BP26848" s="3"/>
    </row>
    <row r="26849" spans="1:68" x14ac:dyDescent="0.25">
      <c r="A26849" s="1"/>
      <c r="B26849" s="2"/>
      <c r="BJ26849" s="3"/>
      <c r="BL26849" s="3"/>
      <c r="BN26849" s="3"/>
      <c r="BP26849" s="3"/>
    </row>
    <row r="26850" spans="1:68" x14ac:dyDescent="0.25">
      <c r="A26850" s="1"/>
      <c r="B26850" s="2"/>
      <c r="BJ26850" s="3"/>
      <c r="BL26850" s="3"/>
      <c r="BN26850" s="3"/>
      <c r="BP26850" s="3"/>
    </row>
    <row r="26851" spans="1:68" x14ac:dyDescent="0.25">
      <c r="A26851" s="1"/>
      <c r="B26851" s="2"/>
      <c r="BJ26851" s="3"/>
      <c r="BL26851" s="3"/>
      <c r="BN26851" s="3"/>
      <c r="BP26851" s="3"/>
    </row>
    <row r="26852" spans="1:68" x14ac:dyDescent="0.25">
      <c r="A26852" s="1"/>
      <c r="B26852" s="2"/>
      <c r="BJ26852" s="3"/>
      <c r="BL26852" s="3"/>
      <c r="BN26852" s="3"/>
      <c r="BP26852" s="3"/>
    </row>
    <row r="26853" spans="1:68" x14ac:dyDescent="0.25">
      <c r="A26853" s="1"/>
      <c r="B26853" s="2"/>
      <c r="BJ26853" s="3"/>
      <c r="BL26853" s="3"/>
      <c r="BN26853" s="3"/>
      <c r="BP26853" s="3"/>
    </row>
    <row r="26854" spans="1:68" x14ac:dyDescent="0.25">
      <c r="A26854" s="1"/>
      <c r="B26854" s="2"/>
      <c r="BJ26854" s="3"/>
      <c r="BL26854" s="3"/>
      <c r="BN26854" s="3"/>
      <c r="BP26854" s="3"/>
    </row>
    <row r="26855" spans="1:68" x14ac:dyDescent="0.25">
      <c r="A26855" s="1"/>
      <c r="B26855" s="2"/>
      <c r="BJ26855" s="3"/>
      <c r="BL26855" s="3"/>
      <c r="BN26855" s="3"/>
      <c r="BP26855" s="3"/>
    </row>
    <row r="26856" spans="1:68" x14ac:dyDescent="0.25">
      <c r="A26856" s="1"/>
      <c r="B26856" s="2"/>
      <c r="BJ26856" s="3"/>
      <c r="BL26856" s="3"/>
      <c r="BN26856" s="3"/>
      <c r="BP26856" s="3"/>
    </row>
    <row r="26857" spans="1:68" x14ac:dyDescent="0.25">
      <c r="A26857" s="1"/>
      <c r="B26857" s="2"/>
      <c r="BJ26857" s="3"/>
      <c r="BL26857" s="3"/>
      <c r="BN26857" s="3"/>
      <c r="BP26857" s="3"/>
    </row>
    <row r="26858" spans="1:68" x14ac:dyDescent="0.25">
      <c r="A26858" s="1"/>
      <c r="B26858" s="2"/>
      <c r="BJ26858" s="3"/>
      <c r="BL26858" s="3"/>
      <c r="BN26858" s="3"/>
      <c r="BP26858" s="3"/>
    </row>
    <row r="26859" spans="1:68" x14ac:dyDescent="0.25">
      <c r="A26859" s="1"/>
      <c r="B26859" s="2"/>
      <c r="BJ26859" s="3"/>
      <c r="BL26859" s="3"/>
      <c r="BN26859" s="3"/>
      <c r="BP26859" s="3"/>
    </row>
    <row r="26860" spans="1:68" x14ac:dyDescent="0.25">
      <c r="A26860" s="1"/>
      <c r="B26860" s="2"/>
      <c r="BJ26860" s="3"/>
      <c r="BL26860" s="3"/>
      <c r="BN26860" s="3"/>
      <c r="BP26860" s="3"/>
    </row>
    <row r="26861" spans="1:68" x14ac:dyDescent="0.25">
      <c r="A26861" s="1"/>
      <c r="B26861" s="2"/>
      <c r="BJ26861" s="3"/>
      <c r="BL26861" s="3"/>
      <c r="BN26861" s="3"/>
      <c r="BP26861" s="3"/>
    </row>
    <row r="26862" spans="1:68" x14ac:dyDescent="0.25">
      <c r="A26862" s="1"/>
      <c r="B26862" s="2"/>
      <c r="BJ26862" s="3"/>
      <c r="BL26862" s="3"/>
      <c r="BN26862" s="3"/>
      <c r="BP26862" s="3"/>
    </row>
    <row r="26863" spans="1:68" x14ac:dyDescent="0.25">
      <c r="A26863" s="1"/>
      <c r="B26863" s="2"/>
      <c r="BJ26863" s="3"/>
      <c r="BL26863" s="3"/>
      <c r="BN26863" s="3"/>
      <c r="BP26863" s="3"/>
    </row>
    <row r="26864" spans="1:68" x14ac:dyDescent="0.25">
      <c r="A26864" s="1"/>
      <c r="B26864" s="2"/>
      <c r="BJ26864" s="3"/>
      <c r="BL26864" s="3"/>
      <c r="BN26864" s="3"/>
      <c r="BP26864" s="3"/>
    </row>
    <row r="26865" spans="1:68" x14ac:dyDescent="0.25">
      <c r="A26865" s="1"/>
      <c r="B26865" s="2"/>
      <c r="BJ26865" s="3"/>
      <c r="BL26865" s="3"/>
      <c r="BN26865" s="3"/>
      <c r="BP26865" s="3"/>
    </row>
    <row r="26866" spans="1:68" x14ac:dyDescent="0.25">
      <c r="A26866" s="1"/>
      <c r="B26866" s="2"/>
      <c r="BJ26866" s="3"/>
      <c r="BL26866" s="3"/>
      <c r="BN26866" s="3"/>
      <c r="BP26866" s="3"/>
    </row>
    <row r="26867" spans="1:68" x14ac:dyDescent="0.25">
      <c r="A26867" s="1"/>
      <c r="B26867" s="2"/>
      <c r="BJ26867" s="3"/>
      <c r="BL26867" s="3"/>
      <c r="BN26867" s="3"/>
      <c r="BP26867" s="3"/>
    </row>
    <row r="26868" spans="1:68" x14ac:dyDescent="0.25">
      <c r="A26868" s="1"/>
      <c r="B26868" s="2"/>
      <c r="BJ26868" s="3"/>
      <c r="BL26868" s="3"/>
      <c r="BN26868" s="3"/>
      <c r="BP26868" s="3"/>
    </row>
    <row r="26869" spans="1:68" x14ac:dyDescent="0.25">
      <c r="A26869" s="1"/>
      <c r="B26869" s="2"/>
      <c r="BJ26869" s="3"/>
      <c r="BL26869" s="3"/>
      <c r="BN26869" s="3"/>
      <c r="BP26869" s="3"/>
    </row>
    <row r="26870" spans="1:68" x14ac:dyDescent="0.25">
      <c r="A26870" s="1"/>
      <c r="B26870" s="2"/>
      <c r="BJ26870" s="3"/>
      <c r="BL26870" s="3"/>
      <c r="BN26870" s="3"/>
      <c r="BP26870" s="3"/>
    </row>
    <row r="26871" spans="1:68" x14ac:dyDescent="0.25">
      <c r="A26871" s="1"/>
      <c r="B26871" s="2"/>
      <c r="BJ26871" s="3"/>
      <c r="BL26871" s="3"/>
      <c r="BN26871" s="3"/>
      <c r="BP26871" s="3"/>
    </row>
    <row r="26872" spans="1:68" x14ac:dyDescent="0.25">
      <c r="A26872" s="1"/>
      <c r="B26872" s="2"/>
      <c r="BJ26872" s="3"/>
      <c r="BL26872" s="3"/>
      <c r="BN26872" s="3"/>
      <c r="BP26872" s="3"/>
    </row>
    <row r="26873" spans="1:68" x14ac:dyDescent="0.25">
      <c r="A26873" s="1"/>
      <c r="B26873" s="2"/>
      <c r="BJ26873" s="3"/>
      <c r="BL26873" s="3"/>
      <c r="BN26873" s="3"/>
      <c r="BP26873" s="3"/>
    </row>
    <row r="26874" spans="1:68" x14ac:dyDescent="0.25">
      <c r="A26874" s="1"/>
      <c r="B26874" s="2"/>
      <c r="BJ26874" s="3"/>
      <c r="BL26874" s="3"/>
      <c r="BN26874" s="3"/>
      <c r="BP26874" s="3"/>
    </row>
    <row r="26875" spans="1:68" x14ac:dyDescent="0.25">
      <c r="A26875" s="1"/>
      <c r="B26875" s="2"/>
      <c r="BJ26875" s="3"/>
      <c r="BL26875" s="3"/>
      <c r="BN26875" s="3"/>
      <c r="BP26875" s="3"/>
    </row>
    <row r="26876" spans="1:68" x14ac:dyDescent="0.25">
      <c r="A26876" s="1"/>
      <c r="B26876" s="2"/>
      <c r="BJ26876" s="3"/>
      <c r="BL26876" s="3"/>
      <c r="BN26876" s="3"/>
      <c r="BP26876" s="3"/>
    </row>
    <row r="26877" spans="1:68" x14ac:dyDescent="0.25">
      <c r="A26877" s="1"/>
      <c r="B26877" s="2"/>
      <c r="BJ26877" s="3"/>
      <c r="BL26877" s="3"/>
      <c r="BN26877" s="3"/>
      <c r="BP26877" s="3"/>
    </row>
    <row r="26878" spans="1:68" x14ac:dyDescent="0.25">
      <c r="A26878" s="1"/>
      <c r="B26878" s="2"/>
      <c r="BJ26878" s="3"/>
      <c r="BL26878" s="3"/>
      <c r="BN26878" s="3"/>
      <c r="BP26878" s="3"/>
    </row>
    <row r="26879" spans="1:68" x14ac:dyDescent="0.25">
      <c r="A26879" s="1"/>
      <c r="B26879" s="2"/>
      <c r="BJ26879" s="3"/>
      <c r="BL26879" s="3"/>
      <c r="BN26879" s="3"/>
      <c r="BP26879" s="3"/>
    </row>
    <row r="26880" spans="1:68" x14ac:dyDescent="0.25">
      <c r="A26880" s="1"/>
      <c r="B26880" s="2"/>
      <c r="BJ26880" s="3"/>
      <c r="BL26880" s="3"/>
      <c r="BN26880" s="3"/>
      <c r="BP26880" s="3"/>
    </row>
    <row r="26881" spans="1:68" x14ac:dyDescent="0.25">
      <c r="A26881" s="1"/>
      <c r="B26881" s="2"/>
      <c r="BJ26881" s="3"/>
      <c r="BL26881" s="3"/>
      <c r="BN26881" s="3"/>
      <c r="BP26881" s="3"/>
    </row>
    <row r="26882" spans="1:68" x14ac:dyDescent="0.25">
      <c r="A26882" s="1"/>
      <c r="B26882" s="2"/>
      <c r="BJ26882" s="3"/>
      <c r="BL26882" s="3"/>
      <c r="BN26882" s="3"/>
      <c r="BP26882" s="3"/>
    </row>
    <row r="26883" spans="1:68" x14ac:dyDescent="0.25">
      <c r="A26883" s="1"/>
      <c r="B26883" s="2"/>
      <c r="BJ26883" s="3"/>
      <c r="BL26883" s="3"/>
      <c r="BN26883" s="3"/>
      <c r="BP26883" s="3"/>
    </row>
    <row r="26884" spans="1:68" x14ac:dyDescent="0.25">
      <c r="A26884" s="1"/>
      <c r="B26884" s="2"/>
      <c r="BJ26884" s="3"/>
      <c r="BL26884" s="3"/>
      <c r="BN26884" s="3"/>
      <c r="BP26884" s="3"/>
    </row>
    <row r="26885" spans="1:68" x14ac:dyDescent="0.25">
      <c r="A26885" s="1"/>
      <c r="B26885" s="2"/>
      <c r="BJ26885" s="3"/>
      <c r="BL26885" s="3"/>
      <c r="BN26885" s="3"/>
      <c r="BP26885" s="3"/>
    </row>
    <row r="26886" spans="1:68" x14ac:dyDescent="0.25">
      <c r="A26886" s="1"/>
      <c r="B26886" s="2"/>
      <c r="BJ26886" s="3"/>
      <c r="BL26886" s="3"/>
      <c r="BN26886" s="3"/>
      <c r="BP26886" s="3"/>
    </row>
    <row r="26887" spans="1:68" x14ac:dyDescent="0.25">
      <c r="A26887" s="1"/>
      <c r="B26887" s="2"/>
      <c r="BJ26887" s="3"/>
      <c r="BL26887" s="3"/>
      <c r="BN26887" s="3"/>
      <c r="BP26887" s="3"/>
    </row>
    <row r="26888" spans="1:68" x14ac:dyDescent="0.25">
      <c r="A26888" s="1"/>
      <c r="B26888" s="2"/>
      <c r="BJ26888" s="3"/>
      <c r="BL26888" s="3"/>
      <c r="BN26888" s="3"/>
      <c r="BP26888" s="3"/>
    </row>
    <row r="26889" spans="1:68" x14ac:dyDescent="0.25">
      <c r="A26889" s="1"/>
      <c r="B26889" s="2"/>
      <c r="BJ26889" s="3"/>
      <c r="BL26889" s="3"/>
      <c r="BN26889" s="3"/>
      <c r="BP26889" s="3"/>
    </row>
    <row r="26890" spans="1:68" x14ac:dyDescent="0.25">
      <c r="A26890" s="1"/>
      <c r="B26890" s="2"/>
      <c r="BJ26890" s="3"/>
      <c r="BL26890" s="3"/>
      <c r="BN26890" s="3"/>
      <c r="BP26890" s="3"/>
    </row>
    <row r="26891" spans="1:68" x14ac:dyDescent="0.25">
      <c r="A26891" s="1"/>
      <c r="B26891" s="2"/>
      <c r="BJ26891" s="3"/>
      <c r="BL26891" s="3"/>
      <c r="BN26891" s="3"/>
      <c r="BP26891" s="3"/>
    </row>
    <row r="26892" spans="1:68" x14ac:dyDescent="0.25">
      <c r="A26892" s="1"/>
      <c r="B26892" s="2"/>
      <c r="BJ26892" s="3"/>
      <c r="BL26892" s="3"/>
      <c r="BN26892" s="3"/>
      <c r="BP26892" s="3"/>
    </row>
    <row r="26893" spans="1:68" x14ac:dyDescent="0.25">
      <c r="A26893" s="1"/>
      <c r="B26893" s="2"/>
      <c r="BJ26893" s="3"/>
      <c r="BL26893" s="3"/>
      <c r="BN26893" s="3"/>
      <c r="BP26893" s="3"/>
    </row>
    <row r="26894" spans="1:68" x14ac:dyDescent="0.25">
      <c r="A26894" s="1"/>
      <c r="B26894" s="2"/>
      <c r="BJ26894" s="3"/>
      <c r="BL26894" s="3"/>
      <c r="BN26894" s="3"/>
      <c r="BP26894" s="3"/>
    </row>
    <row r="26895" spans="1:68" x14ac:dyDescent="0.25">
      <c r="A26895" s="1"/>
      <c r="B26895" s="2"/>
      <c r="BJ26895" s="3"/>
      <c r="BL26895" s="3"/>
      <c r="BN26895" s="3"/>
      <c r="BP26895" s="3"/>
    </row>
    <row r="26896" spans="1:68" x14ac:dyDescent="0.25">
      <c r="A26896" s="1"/>
      <c r="B26896" s="2"/>
      <c r="BJ26896" s="3"/>
      <c r="BL26896" s="3"/>
      <c r="BN26896" s="3"/>
      <c r="BP26896" s="3"/>
    </row>
    <row r="26897" spans="1:68" x14ac:dyDescent="0.25">
      <c r="A26897" s="1"/>
      <c r="B26897" s="2"/>
      <c r="BJ26897" s="3"/>
      <c r="BL26897" s="3"/>
      <c r="BN26897" s="3"/>
      <c r="BP26897" s="3"/>
    </row>
    <row r="26898" spans="1:68" x14ac:dyDescent="0.25">
      <c r="A26898" s="1"/>
      <c r="B26898" s="2"/>
      <c r="BJ26898" s="3"/>
      <c r="BL26898" s="3"/>
      <c r="BN26898" s="3"/>
      <c r="BP26898" s="3"/>
    </row>
    <row r="26899" spans="1:68" x14ac:dyDescent="0.25">
      <c r="A26899" s="1"/>
      <c r="B26899" s="2"/>
      <c r="BJ26899" s="3"/>
      <c r="BL26899" s="3"/>
      <c r="BN26899" s="3"/>
      <c r="BP26899" s="3"/>
    </row>
    <row r="26900" spans="1:68" x14ac:dyDescent="0.25">
      <c r="A26900" s="1"/>
      <c r="B26900" s="2"/>
      <c r="BJ26900" s="3"/>
      <c r="BL26900" s="3"/>
      <c r="BN26900" s="3"/>
      <c r="BP26900" s="3"/>
    </row>
    <row r="26901" spans="1:68" x14ac:dyDescent="0.25">
      <c r="A26901" s="1"/>
      <c r="B26901" s="2"/>
      <c r="BJ26901" s="3"/>
      <c r="BL26901" s="3"/>
      <c r="BN26901" s="3"/>
      <c r="BP26901" s="3"/>
    </row>
    <row r="26902" spans="1:68" x14ac:dyDescent="0.25">
      <c r="A26902" s="1"/>
      <c r="B26902" s="2"/>
      <c r="BJ26902" s="3"/>
      <c r="BL26902" s="3"/>
      <c r="BN26902" s="3"/>
      <c r="BP26902" s="3"/>
    </row>
    <row r="26903" spans="1:68" x14ac:dyDescent="0.25">
      <c r="A26903" s="1"/>
      <c r="B26903" s="2"/>
      <c r="BJ26903" s="3"/>
      <c r="BL26903" s="3"/>
      <c r="BN26903" s="3"/>
      <c r="BP26903" s="3"/>
    </row>
    <row r="26904" spans="1:68" x14ac:dyDescent="0.25">
      <c r="A26904" s="1"/>
      <c r="B26904" s="2"/>
      <c r="BJ26904" s="3"/>
      <c r="BL26904" s="3"/>
      <c r="BN26904" s="3"/>
      <c r="BP26904" s="3"/>
    </row>
    <row r="26905" spans="1:68" x14ac:dyDescent="0.25">
      <c r="A26905" s="1"/>
      <c r="B26905" s="2"/>
      <c r="BJ26905" s="3"/>
      <c r="BL26905" s="3"/>
      <c r="BN26905" s="3"/>
      <c r="BP26905" s="3"/>
    </row>
    <row r="26906" spans="1:68" x14ac:dyDescent="0.25">
      <c r="A26906" s="1"/>
      <c r="B26906" s="2"/>
      <c r="BJ26906" s="3"/>
      <c r="BL26906" s="3"/>
      <c r="BN26906" s="3"/>
      <c r="BP26906" s="3"/>
    </row>
    <row r="26907" spans="1:68" x14ac:dyDescent="0.25">
      <c r="A26907" s="1"/>
      <c r="B26907" s="2"/>
      <c r="BJ26907" s="3"/>
      <c r="BL26907" s="3"/>
      <c r="BN26907" s="3"/>
      <c r="BP26907" s="3"/>
    </row>
    <row r="26908" spans="1:68" x14ac:dyDescent="0.25">
      <c r="A26908" s="1"/>
      <c r="B26908" s="2"/>
      <c r="BJ26908" s="3"/>
      <c r="BL26908" s="3"/>
      <c r="BN26908" s="3"/>
      <c r="BP26908" s="3"/>
    </row>
    <row r="26909" spans="1:68" x14ac:dyDescent="0.25">
      <c r="A26909" s="1"/>
      <c r="B26909" s="2"/>
      <c r="BJ26909" s="3"/>
      <c r="BL26909" s="3"/>
      <c r="BN26909" s="3"/>
      <c r="BP26909" s="3"/>
    </row>
    <row r="26910" spans="1:68" x14ac:dyDescent="0.25">
      <c r="A26910" s="1"/>
      <c r="B26910" s="2"/>
      <c r="BJ26910" s="3"/>
      <c r="BL26910" s="3"/>
      <c r="BN26910" s="3"/>
      <c r="BP26910" s="3"/>
    </row>
    <row r="26911" spans="1:68" x14ac:dyDescent="0.25">
      <c r="A26911" s="1"/>
      <c r="B26911" s="2"/>
      <c r="BJ26911" s="3"/>
      <c r="BL26911" s="3"/>
      <c r="BN26911" s="3"/>
      <c r="BP26911" s="3"/>
    </row>
    <row r="26912" spans="1:68" x14ac:dyDescent="0.25">
      <c r="A26912" s="1"/>
      <c r="B26912" s="2"/>
      <c r="BJ26912" s="3"/>
      <c r="BL26912" s="3"/>
      <c r="BN26912" s="3"/>
      <c r="BP26912" s="3"/>
    </row>
    <row r="26913" spans="1:68" x14ac:dyDescent="0.25">
      <c r="A26913" s="1"/>
      <c r="B26913" s="2"/>
      <c r="BJ26913" s="3"/>
      <c r="BL26913" s="3"/>
      <c r="BN26913" s="3"/>
      <c r="BP26913" s="3"/>
    </row>
    <row r="26914" spans="1:68" x14ac:dyDescent="0.25">
      <c r="A26914" s="1"/>
      <c r="B26914" s="2"/>
      <c r="BJ26914" s="3"/>
      <c r="BL26914" s="3"/>
      <c r="BN26914" s="3"/>
      <c r="BP26914" s="3"/>
    </row>
    <row r="26915" spans="1:68" x14ac:dyDescent="0.25">
      <c r="A26915" s="1"/>
      <c r="B26915" s="2"/>
      <c r="BJ26915" s="3"/>
      <c r="BL26915" s="3"/>
      <c r="BN26915" s="3"/>
      <c r="BP26915" s="3"/>
    </row>
    <row r="26916" spans="1:68" x14ac:dyDescent="0.25">
      <c r="A26916" s="1"/>
      <c r="B26916" s="2"/>
      <c r="BJ26916" s="3"/>
      <c r="BL26916" s="3"/>
      <c r="BN26916" s="3"/>
      <c r="BP26916" s="3"/>
    </row>
    <row r="26917" spans="1:68" x14ac:dyDescent="0.25">
      <c r="A26917" s="1"/>
      <c r="B26917" s="2"/>
      <c r="BJ26917" s="3"/>
      <c r="BL26917" s="3"/>
      <c r="BN26917" s="3"/>
      <c r="BP26917" s="3"/>
    </row>
    <row r="26918" spans="1:68" x14ac:dyDescent="0.25">
      <c r="A26918" s="1"/>
      <c r="B26918" s="2"/>
      <c r="BJ26918" s="3"/>
      <c r="BL26918" s="3"/>
      <c r="BN26918" s="3"/>
      <c r="BP26918" s="3"/>
    </row>
    <row r="26919" spans="1:68" x14ac:dyDescent="0.25">
      <c r="A26919" s="1"/>
      <c r="B26919" s="2"/>
      <c r="BJ26919" s="3"/>
      <c r="BL26919" s="3"/>
      <c r="BN26919" s="3"/>
      <c r="BP26919" s="3"/>
    </row>
    <row r="26920" spans="1:68" x14ac:dyDescent="0.25">
      <c r="A26920" s="1"/>
      <c r="B26920" s="2"/>
      <c r="BJ26920" s="3"/>
      <c r="BL26920" s="3"/>
      <c r="BN26920" s="3"/>
      <c r="BP26920" s="3"/>
    </row>
    <row r="26921" spans="1:68" x14ac:dyDescent="0.25">
      <c r="A26921" s="1"/>
      <c r="B26921" s="2"/>
      <c r="BJ26921" s="3"/>
      <c r="BL26921" s="3"/>
      <c r="BN26921" s="3"/>
      <c r="BP26921" s="3"/>
    </row>
    <row r="26922" spans="1:68" x14ac:dyDescent="0.25">
      <c r="A26922" s="1"/>
      <c r="B26922" s="2"/>
      <c r="BJ26922" s="3"/>
      <c r="BL26922" s="3"/>
      <c r="BN26922" s="3"/>
      <c r="BP26922" s="3"/>
    </row>
    <row r="26923" spans="1:68" x14ac:dyDescent="0.25">
      <c r="A26923" s="1"/>
      <c r="B26923" s="2"/>
      <c r="BJ26923" s="3"/>
      <c r="BL26923" s="3"/>
      <c r="BN26923" s="3"/>
      <c r="BP26923" s="3"/>
    </row>
    <row r="26924" spans="1:68" x14ac:dyDescent="0.25">
      <c r="A26924" s="1"/>
      <c r="B26924" s="2"/>
      <c r="BJ26924" s="3"/>
      <c r="BL26924" s="3"/>
      <c r="BN26924" s="3"/>
      <c r="BP26924" s="3"/>
    </row>
    <row r="26925" spans="1:68" x14ac:dyDescent="0.25">
      <c r="A26925" s="1"/>
      <c r="B26925" s="2"/>
      <c r="BJ26925" s="3"/>
      <c r="BL26925" s="3"/>
      <c r="BN26925" s="3"/>
      <c r="BP26925" s="3"/>
    </row>
    <row r="26926" spans="1:68" x14ac:dyDescent="0.25">
      <c r="A26926" s="1"/>
      <c r="B26926" s="2"/>
      <c r="BJ26926" s="3"/>
      <c r="BL26926" s="3"/>
      <c r="BN26926" s="3"/>
      <c r="BP26926" s="3"/>
    </row>
    <row r="26927" spans="1:68" x14ac:dyDescent="0.25">
      <c r="A26927" s="1"/>
      <c r="B26927" s="2"/>
      <c r="BJ26927" s="3"/>
      <c r="BL26927" s="3"/>
      <c r="BN26927" s="3"/>
      <c r="BP26927" s="3"/>
    </row>
    <row r="26928" spans="1:68" x14ac:dyDescent="0.25">
      <c r="A26928" s="1"/>
      <c r="B26928" s="2"/>
      <c r="BJ26928" s="3"/>
      <c r="BL26928" s="3"/>
      <c r="BN26928" s="3"/>
      <c r="BP26928" s="3"/>
    </row>
    <row r="26929" spans="1:68" x14ac:dyDescent="0.25">
      <c r="A26929" s="1"/>
      <c r="B26929" s="2"/>
      <c r="BJ26929" s="3"/>
      <c r="BL26929" s="3"/>
      <c r="BN26929" s="3"/>
      <c r="BP26929" s="3"/>
    </row>
    <row r="26930" spans="1:68" x14ac:dyDescent="0.25">
      <c r="A26930" s="1"/>
      <c r="B26930" s="2"/>
      <c r="BJ26930" s="3"/>
      <c r="BL26930" s="3"/>
      <c r="BN26930" s="3"/>
      <c r="BP26930" s="3"/>
    </row>
    <row r="26931" spans="1:68" x14ac:dyDescent="0.25">
      <c r="A26931" s="1"/>
      <c r="B26931" s="2"/>
      <c r="BJ26931" s="3"/>
      <c r="BL26931" s="3"/>
      <c r="BN26931" s="3"/>
      <c r="BP26931" s="3"/>
    </row>
    <row r="26932" spans="1:68" x14ac:dyDescent="0.25">
      <c r="A26932" s="1"/>
      <c r="B26932" s="2"/>
      <c r="BJ26932" s="3"/>
      <c r="BL26932" s="3"/>
      <c r="BN26932" s="3"/>
      <c r="BP26932" s="3"/>
    </row>
    <row r="26933" spans="1:68" x14ac:dyDescent="0.25">
      <c r="A26933" s="1"/>
      <c r="B26933" s="2"/>
      <c r="BJ26933" s="3"/>
      <c r="BL26933" s="3"/>
      <c r="BN26933" s="3"/>
      <c r="BP26933" s="3"/>
    </row>
    <row r="26934" spans="1:68" x14ac:dyDescent="0.25">
      <c r="A26934" s="1"/>
      <c r="B26934" s="2"/>
      <c r="BJ26934" s="3"/>
      <c r="BL26934" s="3"/>
      <c r="BN26934" s="3"/>
      <c r="BP26934" s="3"/>
    </row>
    <row r="26935" spans="1:68" x14ac:dyDescent="0.25">
      <c r="A26935" s="1"/>
      <c r="B26935" s="2"/>
      <c r="BJ26935" s="3"/>
      <c r="BL26935" s="3"/>
      <c r="BN26935" s="3"/>
      <c r="BP26935" s="3"/>
    </row>
    <row r="26936" spans="1:68" x14ac:dyDescent="0.25">
      <c r="A26936" s="1"/>
      <c r="B26936" s="2"/>
      <c r="BJ26936" s="3"/>
      <c r="BL26936" s="3"/>
      <c r="BN26936" s="3"/>
      <c r="BP26936" s="3"/>
    </row>
    <row r="26937" spans="1:68" x14ac:dyDescent="0.25">
      <c r="A26937" s="1"/>
      <c r="B26937" s="2"/>
      <c r="BJ26937" s="3"/>
      <c r="BL26937" s="3"/>
      <c r="BN26937" s="3"/>
      <c r="BP26937" s="3"/>
    </row>
    <row r="26938" spans="1:68" x14ac:dyDescent="0.25">
      <c r="A26938" s="1"/>
      <c r="B26938" s="2"/>
      <c r="BJ26938" s="3"/>
      <c r="BL26938" s="3"/>
      <c r="BN26938" s="3"/>
      <c r="BP26938" s="3"/>
    </row>
    <row r="26939" spans="1:68" x14ac:dyDescent="0.25">
      <c r="A26939" s="1"/>
      <c r="B26939" s="2"/>
      <c r="BJ26939" s="3"/>
      <c r="BL26939" s="3"/>
      <c r="BN26939" s="3"/>
      <c r="BP26939" s="3"/>
    </row>
    <row r="26940" spans="1:68" x14ac:dyDescent="0.25">
      <c r="A26940" s="1"/>
      <c r="B26940" s="2"/>
      <c r="BJ26940" s="3"/>
      <c r="BL26940" s="3"/>
      <c r="BN26940" s="3"/>
      <c r="BP26940" s="3"/>
    </row>
    <row r="26941" spans="1:68" x14ac:dyDescent="0.25">
      <c r="A26941" s="1"/>
      <c r="B26941" s="2"/>
      <c r="BJ26941" s="3"/>
      <c r="BL26941" s="3"/>
      <c r="BN26941" s="3"/>
      <c r="BP26941" s="3"/>
    </row>
    <row r="26942" spans="1:68" x14ac:dyDescent="0.25">
      <c r="A26942" s="1"/>
      <c r="B26942" s="2"/>
      <c r="BJ26942" s="3"/>
      <c r="BL26942" s="3"/>
      <c r="BN26942" s="3"/>
      <c r="BP26942" s="3"/>
    </row>
    <row r="26943" spans="1:68" x14ac:dyDescent="0.25">
      <c r="A26943" s="1"/>
      <c r="B26943" s="2"/>
      <c r="BJ26943" s="3"/>
      <c r="BL26943" s="3"/>
      <c r="BN26943" s="3"/>
      <c r="BP26943" s="3"/>
    </row>
    <row r="26944" spans="1:68" x14ac:dyDescent="0.25">
      <c r="A26944" s="1"/>
      <c r="B26944" s="2"/>
      <c r="BJ26944" s="3"/>
      <c r="BL26944" s="3"/>
      <c r="BN26944" s="3"/>
      <c r="BP26944" s="3"/>
    </row>
    <row r="26945" spans="1:68" x14ac:dyDescent="0.25">
      <c r="A26945" s="1"/>
      <c r="B26945" s="2"/>
      <c r="BJ26945" s="3"/>
      <c r="BL26945" s="3"/>
      <c r="BN26945" s="3"/>
      <c r="BP26945" s="3"/>
    </row>
    <row r="26946" spans="1:68" x14ac:dyDescent="0.25">
      <c r="A26946" s="1"/>
      <c r="B26946" s="2"/>
      <c r="BJ26946" s="3"/>
      <c r="BL26946" s="3"/>
      <c r="BN26946" s="3"/>
      <c r="BP26946" s="3"/>
    </row>
    <row r="26947" spans="1:68" x14ac:dyDescent="0.25">
      <c r="A26947" s="1"/>
      <c r="B26947" s="2"/>
      <c r="BJ26947" s="3"/>
      <c r="BL26947" s="3"/>
      <c r="BN26947" s="3"/>
      <c r="BP26947" s="3"/>
    </row>
    <row r="26948" spans="1:68" x14ac:dyDescent="0.25">
      <c r="A26948" s="1"/>
      <c r="B26948" s="2"/>
      <c r="BJ26948" s="3"/>
      <c r="BL26948" s="3"/>
      <c r="BN26948" s="3"/>
      <c r="BP26948" s="3"/>
    </row>
    <row r="26949" spans="1:68" x14ac:dyDescent="0.25">
      <c r="A26949" s="1"/>
      <c r="B26949" s="2"/>
      <c r="BJ26949" s="3"/>
      <c r="BL26949" s="3"/>
      <c r="BN26949" s="3"/>
      <c r="BP26949" s="3"/>
    </row>
    <row r="26950" spans="1:68" x14ac:dyDescent="0.25">
      <c r="A26950" s="1"/>
      <c r="B26950" s="2"/>
      <c r="BJ26950" s="3"/>
      <c r="BL26950" s="3"/>
      <c r="BN26950" s="3"/>
      <c r="BP26950" s="3"/>
    </row>
    <row r="26951" spans="1:68" x14ac:dyDescent="0.25">
      <c r="A26951" s="1"/>
      <c r="B26951" s="2"/>
      <c r="BJ26951" s="3"/>
      <c r="BL26951" s="3"/>
      <c r="BN26951" s="3"/>
      <c r="BP26951" s="3"/>
    </row>
    <row r="26952" spans="1:68" x14ac:dyDescent="0.25">
      <c r="A26952" s="1"/>
      <c r="B26952" s="2"/>
      <c r="BJ26952" s="3"/>
      <c r="BL26952" s="3"/>
      <c r="BN26952" s="3"/>
      <c r="BP26952" s="3"/>
    </row>
    <row r="26953" spans="1:68" x14ac:dyDescent="0.25">
      <c r="A26953" s="1"/>
      <c r="B26953" s="2"/>
      <c r="BJ26953" s="3"/>
      <c r="BL26953" s="3"/>
      <c r="BN26953" s="3"/>
      <c r="BP26953" s="3"/>
    </row>
    <row r="26954" spans="1:68" x14ac:dyDescent="0.25">
      <c r="A26954" s="1"/>
      <c r="B26954" s="2"/>
      <c r="BJ26954" s="3"/>
      <c r="BL26954" s="3"/>
      <c r="BN26954" s="3"/>
      <c r="BP26954" s="3"/>
    </row>
    <row r="26955" spans="1:68" x14ac:dyDescent="0.25">
      <c r="A26955" s="1"/>
      <c r="B26955" s="2"/>
      <c r="BJ26955" s="3"/>
      <c r="BL26955" s="3"/>
      <c r="BN26955" s="3"/>
      <c r="BP26955" s="3"/>
    </row>
    <row r="26956" spans="1:68" x14ac:dyDescent="0.25">
      <c r="A26956" s="1"/>
      <c r="B26956" s="2"/>
      <c r="BJ26956" s="3"/>
      <c r="BL26956" s="3"/>
      <c r="BN26956" s="3"/>
      <c r="BP26956" s="3"/>
    </row>
    <row r="26957" spans="1:68" x14ac:dyDescent="0.25">
      <c r="A26957" s="1"/>
      <c r="B26957" s="2"/>
      <c r="BJ26957" s="3"/>
      <c r="BL26957" s="3"/>
      <c r="BN26957" s="3"/>
      <c r="BP26957" s="3"/>
    </row>
    <row r="26958" spans="1:68" x14ac:dyDescent="0.25">
      <c r="A26958" s="1"/>
      <c r="B26958" s="2"/>
      <c r="BJ26958" s="3"/>
      <c r="BL26958" s="3"/>
      <c r="BN26958" s="3"/>
      <c r="BP26958" s="3"/>
    </row>
    <row r="26959" spans="1:68" x14ac:dyDescent="0.25">
      <c r="A26959" s="1"/>
      <c r="B26959" s="2"/>
      <c r="BJ26959" s="3"/>
      <c r="BL26959" s="3"/>
      <c r="BN26959" s="3"/>
      <c r="BP26959" s="3"/>
    </row>
    <row r="26960" spans="1:68" x14ac:dyDescent="0.25">
      <c r="A26960" s="1"/>
      <c r="B26960" s="2"/>
      <c r="BJ26960" s="3"/>
      <c r="BL26960" s="3"/>
      <c r="BN26960" s="3"/>
      <c r="BP26960" s="3"/>
    </row>
    <row r="26961" spans="1:68" x14ac:dyDescent="0.25">
      <c r="A26961" s="1"/>
      <c r="B26961" s="2"/>
      <c r="BJ26961" s="3"/>
      <c r="BL26961" s="3"/>
      <c r="BN26961" s="3"/>
      <c r="BP26961" s="3"/>
    </row>
    <row r="26962" spans="1:68" x14ac:dyDescent="0.25">
      <c r="A26962" s="1"/>
      <c r="B26962" s="2"/>
      <c r="BJ26962" s="3"/>
      <c r="BL26962" s="3"/>
      <c r="BN26962" s="3"/>
      <c r="BP26962" s="3"/>
    </row>
    <row r="26963" spans="1:68" x14ac:dyDescent="0.25">
      <c r="A26963" s="1"/>
      <c r="B26963" s="2"/>
      <c r="BJ26963" s="3"/>
      <c r="BL26963" s="3"/>
      <c r="BN26963" s="3"/>
      <c r="BP26963" s="3"/>
    </row>
    <row r="26964" spans="1:68" x14ac:dyDescent="0.25">
      <c r="A26964" s="1"/>
      <c r="B26964" s="2"/>
      <c r="BJ26964" s="3"/>
      <c r="BL26964" s="3"/>
      <c r="BN26964" s="3"/>
      <c r="BP26964" s="3"/>
    </row>
    <row r="26965" spans="1:68" x14ac:dyDescent="0.25">
      <c r="A26965" s="1"/>
      <c r="B26965" s="2"/>
      <c r="BJ26965" s="3"/>
      <c r="BL26965" s="3"/>
      <c r="BN26965" s="3"/>
      <c r="BP26965" s="3"/>
    </row>
    <row r="26966" spans="1:68" x14ac:dyDescent="0.25">
      <c r="A26966" s="1"/>
      <c r="B26966" s="2"/>
      <c r="BJ26966" s="3"/>
      <c r="BL26966" s="3"/>
      <c r="BN26966" s="3"/>
      <c r="BP26966" s="3"/>
    </row>
    <row r="26967" spans="1:68" x14ac:dyDescent="0.25">
      <c r="A26967" s="1"/>
      <c r="B26967" s="2"/>
      <c r="BJ26967" s="3"/>
      <c r="BL26967" s="3"/>
      <c r="BN26967" s="3"/>
      <c r="BP26967" s="3"/>
    </row>
    <row r="26968" spans="1:68" x14ac:dyDescent="0.25">
      <c r="A26968" s="1"/>
      <c r="B26968" s="2"/>
      <c r="BJ26968" s="3"/>
      <c r="BL26968" s="3"/>
      <c r="BN26968" s="3"/>
      <c r="BP26968" s="3"/>
    </row>
    <row r="26969" spans="1:68" x14ac:dyDescent="0.25">
      <c r="A26969" s="1"/>
      <c r="B26969" s="2"/>
      <c r="BJ26969" s="3"/>
      <c r="BL26969" s="3"/>
      <c r="BN26969" s="3"/>
      <c r="BP26969" s="3"/>
    </row>
    <row r="26970" spans="1:68" x14ac:dyDescent="0.25">
      <c r="A26970" s="1"/>
      <c r="B26970" s="2"/>
      <c r="BJ26970" s="3"/>
      <c r="BL26970" s="3"/>
      <c r="BN26970" s="3"/>
      <c r="BP26970" s="3"/>
    </row>
    <row r="26971" spans="1:68" x14ac:dyDescent="0.25">
      <c r="A26971" s="1"/>
      <c r="B26971" s="2"/>
      <c r="BJ26971" s="3"/>
      <c r="BL26971" s="3"/>
      <c r="BN26971" s="3"/>
      <c r="BP26971" s="3"/>
    </row>
    <row r="26972" spans="1:68" x14ac:dyDescent="0.25">
      <c r="A26972" s="1"/>
      <c r="B26972" s="2"/>
      <c r="BJ26972" s="3"/>
      <c r="BL26972" s="3"/>
      <c r="BN26972" s="3"/>
      <c r="BP26972" s="3"/>
    </row>
    <row r="26973" spans="1:68" x14ac:dyDescent="0.25">
      <c r="A26973" s="1"/>
      <c r="B26973" s="2"/>
      <c r="BJ26973" s="3"/>
      <c r="BL26973" s="3"/>
      <c r="BN26973" s="3"/>
      <c r="BP26973" s="3"/>
    </row>
    <row r="26974" spans="1:68" x14ac:dyDescent="0.25">
      <c r="A26974" s="1"/>
      <c r="B26974" s="2"/>
      <c r="BJ26974" s="3"/>
      <c r="BL26974" s="3"/>
      <c r="BN26974" s="3"/>
      <c r="BP26974" s="3"/>
    </row>
    <row r="26975" spans="1:68" x14ac:dyDescent="0.25">
      <c r="A26975" s="1"/>
      <c r="B26975" s="2"/>
      <c r="BJ26975" s="3"/>
      <c r="BL26975" s="3"/>
      <c r="BN26975" s="3"/>
      <c r="BP26975" s="3"/>
    </row>
    <row r="26976" spans="1:68" x14ac:dyDescent="0.25">
      <c r="A26976" s="1"/>
      <c r="B26976" s="2"/>
      <c r="BJ26976" s="3"/>
      <c r="BL26976" s="3"/>
      <c r="BN26976" s="3"/>
      <c r="BP26976" s="3"/>
    </row>
    <row r="26977" spans="1:68" x14ac:dyDescent="0.25">
      <c r="A26977" s="1"/>
      <c r="B26977" s="2"/>
      <c r="BJ26977" s="3"/>
      <c r="BL26977" s="3"/>
      <c r="BN26977" s="3"/>
      <c r="BP26977" s="3"/>
    </row>
    <row r="26978" spans="1:68" x14ac:dyDescent="0.25">
      <c r="A26978" s="1"/>
      <c r="B26978" s="2"/>
      <c r="BJ26978" s="3"/>
      <c r="BL26978" s="3"/>
      <c r="BN26978" s="3"/>
      <c r="BP26978" s="3"/>
    </row>
    <row r="26979" spans="1:68" x14ac:dyDescent="0.25">
      <c r="A26979" s="1"/>
      <c r="B26979" s="2"/>
      <c r="BJ26979" s="3"/>
      <c r="BL26979" s="3"/>
      <c r="BN26979" s="3"/>
      <c r="BP26979" s="3"/>
    </row>
    <row r="26980" spans="1:68" x14ac:dyDescent="0.25">
      <c r="A26980" s="1"/>
      <c r="B26980" s="2"/>
      <c r="BJ26980" s="3"/>
      <c r="BL26980" s="3"/>
      <c r="BN26980" s="3"/>
      <c r="BP26980" s="3"/>
    </row>
    <row r="26981" spans="1:68" x14ac:dyDescent="0.25">
      <c r="A26981" s="1"/>
      <c r="B26981" s="2"/>
      <c r="BJ26981" s="3"/>
      <c r="BL26981" s="3"/>
      <c r="BN26981" s="3"/>
      <c r="BP26981" s="3"/>
    </row>
    <row r="26982" spans="1:68" x14ac:dyDescent="0.25">
      <c r="A26982" s="1"/>
      <c r="B26982" s="2"/>
      <c r="BJ26982" s="3"/>
      <c r="BL26982" s="3"/>
      <c r="BN26982" s="3"/>
      <c r="BP26982" s="3"/>
    </row>
    <row r="26983" spans="1:68" x14ac:dyDescent="0.25">
      <c r="A26983" s="1"/>
      <c r="B26983" s="2"/>
      <c r="BJ26983" s="3"/>
      <c r="BL26983" s="3"/>
      <c r="BN26983" s="3"/>
      <c r="BP26983" s="3"/>
    </row>
    <row r="26984" spans="1:68" x14ac:dyDescent="0.25">
      <c r="A26984" s="1"/>
      <c r="B26984" s="2"/>
      <c r="BJ26984" s="3"/>
      <c r="BL26984" s="3"/>
      <c r="BN26984" s="3"/>
      <c r="BP26984" s="3"/>
    </row>
    <row r="26985" spans="1:68" x14ac:dyDescent="0.25">
      <c r="A26985" s="1"/>
      <c r="B26985" s="2"/>
      <c r="BJ26985" s="3"/>
      <c r="BL26985" s="3"/>
      <c r="BN26985" s="3"/>
      <c r="BP26985" s="3"/>
    </row>
    <row r="26986" spans="1:68" x14ac:dyDescent="0.25">
      <c r="A26986" s="1"/>
      <c r="B26986" s="2"/>
      <c r="BJ26986" s="3"/>
      <c r="BL26986" s="3"/>
      <c r="BN26986" s="3"/>
      <c r="BP26986" s="3"/>
    </row>
    <row r="26987" spans="1:68" x14ac:dyDescent="0.25">
      <c r="A26987" s="1"/>
      <c r="B26987" s="2"/>
      <c r="BJ26987" s="3"/>
      <c r="BL26987" s="3"/>
      <c r="BN26987" s="3"/>
      <c r="BP26987" s="3"/>
    </row>
    <row r="26988" spans="1:68" x14ac:dyDescent="0.25">
      <c r="A26988" s="1"/>
      <c r="B26988" s="2"/>
      <c r="BJ26988" s="3"/>
      <c r="BL26988" s="3"/>
      <c r="BN26988" s="3"/>
      <c r="BP26988" s="3"/>
    </row>
    <row r="26989" spans="1:68" x14ac:dyDescent="0.25">
      <c r="A26989" s="1"/>
      <c r="B26989" s="2"/>
      <c r="BJ26989" s="3"/>
      <c r="BL26989" s="3"/>
      <c r="BN26989" s="3"/>
      <c r="BP26989" s="3"/>
    </row>
    <row r="26990" spans="1:68" x14ac:dyDescent="0.25">
      <c r="A26990" s="1"/>
      <c r="B26990" s="2"/>
      <c r="BJ26990" s="3"/>
      <c r="BL26990" s="3"/>
      <c r="BN26990" s="3"/>
      <c r="BP26990" s="3"/>
    </row>
    <row r="26991" spans="1:68" x14ac:dyDescent="0.25">
      <c r="A26991" s="1"/>
      <c r="B26991" s="2"/>
      <c r="BJ26991" s="3"/>
      <c r="BL26991" s="3"/>
      <c r="BN26991" s="3"/>
      <c r="BP26991" s="3"/>
    </row>
    <row r="26992" spans="1:68" x14ac:dyDescent="0.25">
      <c r="A26992" s="1"/>
      <c r="B26992" s="2"/>
      <c r="BJ26992" s="3"/>
      <c r="BL26992" s="3"/>
      <c r="BN26992" s="3"/>
      <c r="BP26992" s="3"/>
    </row>
    <row r="26993" spans="1:68" x14ac:dyDescent="0.25">
      <c r="A26993" s="1"/>
      <c r="B26993" s="2"/>
      <c r="BJ26993" s="3"/>
      <c r="BL26993" s="3"/>
      <c r="BN26993" s="3"/>
      <c r="BP26993" s="3"/>
    </row>
    <row r="26994" spans="1:68" x14ac:dyDescent="0.25">
      <c r="A26994" s="1"/>
      <c r="B26994" s="2"/>
      <c r="BJ26994" s="3"/>
      <c r="BL26994" s="3"/>
      <c r="BN26994" s="3"/>
      <c r="BP26994" s="3"/>
    </row>
    <row r="26995" spans="1:68" x14ac:dyDescent="0.25">
      <c r="A26995" s="1"/>
      <c r="B26995" s="2"/>
      <c r="BJ26995" s="3"/>
      <c r="BL26995" s="3"/>
      <c r="BN26995" s="3"/>
      <c r="BP26995" s="3"/>
    </row>
    <row r="26996" spans="1:68" x14ac:dyDescent="0.25">
      <c r="A26996" s="1"/>
      <c r="B26996" s="2"/>
      <c r="BJ26996" s="3"/>
      <c r="BL26996" s="3"/>
      <c r="BN26996" s="3"/>
      <c r="BP26996" s="3"/>
    </row>
    <row r="26997" spans="1:68" x14ac:dyDescent="0.25">
      <c r="A26997" s="1"/>
      <c r="B26997" s="2"/>
      <c r="BJ26997" s="3"/>
      <c r="BL26997" s="3"/>
      <c r="BN26997" s="3"/>
      <c r="BP26997" s="3"/>
    </row>
    <row r="26998" spans="1:68" x14ac:dyDescent="0.25">
      <c r="A26998" s="1"/>
      <c r="B26998" s="2"/>
      <c r="BJ26998" s="3"/>
      <c r="BL26998" s="3"/>
      <c r="BN26998" s="3"/>
      <c r="BP26998" s="3"/>
    </row>
    <row r="26999" spans="1:68" x14ac:dyDescent="0.25">
      <c r="A26999" s="1"/>
      <c r="B26999" s="2"/>
      <c r="BJ26999" s="3"/>
      <c r="BL26999" s="3"/>
      <c r="BN26999" s="3"/>
      <c r="BP26999" s="3"/>
    </row>
    <row r="27000" spans="1:68" x14ac:dyDescent="0.25">
      <c r="A27000" s="1"/>
      <c r="B27000" s="2"/>
      <c r="BJ27000" s="3"/>
      <c r="BL27000" s="3"/>
      <c r="BN27000" s="3"/>
      <c r="BP27000" s="3"/>
    </row>
    <row r="27001" spans="1:68" x14ac:dyDescent="0.25">
      <c r="A27001" s="1"/>
      <c r="B27001" s="2"/>
      <c r="BJ27001" s="3"/>
      <c r="BL27001" s="3"/>
      <c r="BN27001" s="3"/>
      <c r="BP27001" s="3"/>
    </row>
    <row r="27002" spans="1:68" x14ac:dyDescent="0.25">
      <c r="A27002" s="1"/>
      <c r="B27002" s="2"/>
      <c r="BJ27002" s="3"/>
      <c r="BL27002" s="3"/>
      <c r="BN27002" s="3"/>
      <c r="BP27002" s="3"/>
    </row>
    <row r="27003" spans="1:68" x14ac:dyDescent="0.25">
      <c r="A27003" s="1"/>
      <c r="B27003" s="2"/>
      <c r="BJ27003" s="3"/>
      <c r="BL27003" s="3"/>
      <c r="BN27003" s="3"/>
      <c r="BP27003" s="3"/>
    </row>
    <row r="27004" spans="1:68" x14ac:dyDescent="0.25">
      <c r="A27004" s="1"/>
      <c r="B27004" s="2"/>
      <c r="BJ27004" s="3"/>
      <c r="BL27004" s="3"/>
      <c r="BN27004" s="3"/>
      <c r="BP27004" s="3"/>
    </row>
    <row r="27005" spans="1:68" x14ac:dyDescent="0.25">
      <c r="A27005" s="1"/>
      <c r="B27005" s="2"/>
      <c r="BJ27005" s="3"/>
      <c r="BL27005" s="3"/>
      <c r="BN27005" s="3"/>
      <c r="BP27005" s="3"/>
    </row>
    <row r="27006" spans="1:68" x14ac:dyDescent="0.25">
      <c r="A27006" s="1"/>
      <c r="B27006" s="2"/>
      <c r="BJ27006" s="3"/>
      <c r="BL27006" s="3"/>
      <c r="BN27006" s="3"/>
      <c r="BP27006" s="3"/>
    </row>
    <row r="27007" spans="1:68" x14ac:dyDescent="0.25">
      <c r="A27007" s="1"/>
      <c r="B27007" s="2"/>
      <c r="BJ27007" s="3"/>
      <c r="BL27007" s="3"/>
      <c r="BN27007" s="3"/>
      <c r="BP27007" s="3"/>
    </row>
    <row r="27008" spans="1:68" x14ac:dyDescent="0.25">
      <c r="A27008" s="1"/>
      <c r="B27008" s="2"/>
      <c r="BJ27008" s="3"/>
      <c r="BL27008" s="3"/>
      <c r="BN27008" s="3"/>
      <c r="BP27008" s="3"/>
    </row>
    <row r="27009" spans="1:68" x14ac:dyDescent="0.25">
      <c r="A27009" s="1"/>
      <c r="B27009" s="2"/>
      <c r="BJ27009" s="3"/>
      <c r="BL27009" s="3"/>
      <c r="BN27009" s="3"/>
      <c r="BP27009" s="3"/>
    </row>
    <row r="27010" spans="1:68" x14ac:dyDescent="0.25">
      <c r="A27010" s="1"/>
      <c r="B27010" s="2"/>
      <c r="BJ27010" s="3"/>
      <c r="BL27010" s="3"/>
      <c r="BN27010" s="3"/>
      <c r="BP27010" s="3"/>
    </row>
    <row r="27011" spans="1:68" x14ac:dyDescent="0.25">
      <c r="A27011" s="1"/>
      <c r="B27011" s="2"/>
      <c r="BJ27011" s="3"/>
      <c r="BL27011" s="3"/>
      <c r="BN27011" s="3"/>
      <c r="BP27011" s="3"/>
    </row>
    <row r="27012" spans="1:68" x14ac:dyDescent="0.25">
      <c r="A27012" s="1"/>
      <c r="B27012" s="2"/>
      <c r="BJ27012" s="3"/>
      <c r="BL27012" s="3"/>
      <c r="BN27012" s="3"/>
      <c r="BP27012" s="3"/>
    </row>
    <row r="27013" spans="1:68" x14ac:dyDescent="0.25">
      <c r="A27013" s="1"/>
      <c r="B27013" s="2"/>
      <c r="BJ27013" s="3"/>
      <c r="BL27013" s="3"/>
      <c r="BN27013" s="3"/>
      <c r="BP27013" s="3"/>
    </row>
    <row r="27014" spans="1:68" x14ac:dyDescent="0.25">
      <c r="A27014" s="1"/>
      <c r="B27014" s="2"/>
      <c r="BJ27014" s="3"/>
      <c r="BL27014" s="3"/>
      <c r="BN27014" s="3"/>
      <c r="BP27014" s="3"/>
    </row>
    <row r="27015" spans="1:68" x14ac:dyDescent="0.25">
      <c r="A27015" s="1"/>
      <c r="B27015" s="2"/>
      <c r="BJ27015" s="3"/>
      <c r="BL27015" s="3"/>
      <c r="BN27015" s="3"/>
      <c r="BP27015" s="3"/>
    </row>
    <row r="27016" spans="1:68" x14ac:dyDescent="0.25">
      <c r="A27016" s="1"/>
      <c r="B27016" s="2"/>
      <c r="BJ27016" s="3"/>
      <c r="BL27016" s="3"/>
      <c r="BN27016" s="3"/>
      <c r="BP27016" s="3"/>
    </row>
    <row r="27017" spans="1:68" x14ac:dyDescent="0.25">
      <c r="A27017" s="1"/>
      <c r="B27017" s="2"/>
      <c r="BJ27017" s="3"/>
      <c r="BL27017" s="3"/>
      <c r="BN27017" s="3"/>
      <c r="BP27017" s="3"/>
    </row>
    <row r="27018" spans="1:68" x14ac:dyDescent="0.25">
      <c r="A27018" s="1"/>
      <c r="B27018" s="2"/>
      <c r="BJ27018" s="3"/>
      <c r="BL27018" s="3"/>
      <c r="BN27018" s="3"/>
      <c r="BP27018" s="3"/>
    </row>
    <row r="27019" spans="1:68" x14ac:dyDescent="0.25">
      <c r="A27019" s="1"/>
      <c r="B27019" s="2"/>
      <c r="BJ27019" s="3"/>
      <c r="BL27019" s="3"/>
      <c r="BN27019" s="3"/>
      <c r="BP27019" s="3"/>
    </row>
    <row r="27020" spans="1:68" x14ac:dyDescent="0.25">
      <c r="A27020" s="1"/>
      <c r="B27020" s="2"/>
      <c r="BJ27020" s="3"/>
      <c r="BL27020" s="3"/>
      <c r="BN27020" s="3"/>
      <c r="BP27020" s="3"/>
    </row>
    <row r="27021" spans="1:68" x14ac:dyDescent="0.25">
      <c r="A27021" s="1"/>
      <c r="B27021" s="2"/>
      <c r="BJ27021" s="3"/>
      <c r="BL27021" s="3"/>
      <c r="BN27021" s="3"/>
      <c r="BP27021" s="3"/>
    </row>
    <row r="27022" spans="1:68" x14ac:dyDescent="0.25">
      <c r="A27022" s="1"/>
      <c r="B27022" s="2"/>
      <c r="BJ27022" s="3"/>
      <c r="BL27022" s="3"/>
      <c r="BN27022" s="3"/>
      <c r="BP27022" s="3"/>
    </row>
    <row r="27023" spans="1:68" x14ac:dyDescent="0.25">
      <c r="A27023" s="1"/>
      <c r="B27023" s="2"/>
      <c r="BJ27023" s="3"/>
      <c r="BL27023" s="3"/>
      <c r="BN27023" s="3"/>
      <c r="BP27023" s="3"/>
    </row>
    <row r="27024" spans="1:68" x14ac:dyDescent="0.25">
      <c r="A27024" s="1"/>
      <c r="B27024" s="2"/>
      <c r="BJ27024" s="3"/>
      <c r="BL27024" s="3"/>
      <c r="BN27024" s="3"/>
      <c r="BP27024" s="3"/>
    </row>
    <row r="27025" spans="1:68" x14ac:dyDescent="0.25">
      <c r="A27025" s="1"/>
      <c r="B27025" s="2"/>
      <c r="BJ27025" s="3"/>
      <c r="BL27025" s="3"/>
      <c r="BN27025" s="3"/>
      <c r="BP27025" s="3"/>
    </row>
    <row r="27026" spans="1:68" x14ac:dyDescent="0.25">
      <c r="A27026" s="1"/>
      <c r="B27026" s="2"/>
      <c r="BJ27026" s="3"/>
      <c r="BL27026" s="3"/>
      <c r="BN27026" s="3"/>
      <c r="BP27026" s="3"/>
    </row>
    <row r="27027" spans="1:68" x14ac:dyDescent="0.25">
      <c r="A27027" s="1"/>
      <c r="B27027" s="2"/>
      <c r="BJ27027" s="3"/>
      <c r="BL27027" s="3"/>
      <c r="BN27027" s="3"/>
      <c r="BP27027" s="3"/>
    </row>
    <row r="27028" spans="1:68" x14ac:dyDescent="0.25">
      <c r="A27028" s="1"/>
      <c r="B27028" s="2"/>
      <c r="BJ27028" s="3"/>
      <c r="BL27028" s="3"/>
      <c r="BN27028" s="3"/>
      <c r="BP27028" s="3"/>
    </row>
    <row r="27029" spans="1:68" x14ac:dyDescent="0.25">
      <c r="A27029" s="1"/>
      <c r="B27029" s="2"/>
      <c r="BJ27029" s="3"/>
      <c r="BL27029" s="3"/>
      <c r="BN27029" s="3"/>
      <c r="BP27029" s="3"/>
    </row>
    <row r="27030" spans="1:68" x14ac:dyDescent="0.25">
      <c r="A27030" s="1"/>
      <c r="B27030" s="2"/>
      <c r="BJ27030" s="3"/>
      <c r="BL27030" s="3"/>
      <c r="BN27030" s="3"/>
      <c r="BP27030" s="3"/>
    </row>
    <row r="27031" spans="1:68" x14ac:dyDescent="0.25">
      <c r="A27031" s="1"/>
      <c r="B27031" s="2"/>
      <c r="BJ27031" s="3"/>
      <c r="BL27031" s="3"/>
      <c r="BN27031" s="3"/>
      <c r="BP27031" s="3"/>
    </row>
    <row r="27032" spans="1:68" x14ac:dyDescent="0.25">
      <c r="A27032" s="1"/>
      <c r="B27032" s="2"/>
      <c r="BJ27032" s="3"/>
      <c r="BL27032" s="3"/>
      <c r="BN27032" s="3"/>
      <c r="BP27032" s="3"/>
    </row>
    <row r="27033" spans="1:68" x14ac:dyDescent="0.25">
      <c r="A27033" s="1"/>
      <c r="B27033" s="2"/>
      <c r="BJ27033" s="3"/>
      <c r="BL27033" s="3"/>
      <c r="BN27033" s="3"/>
      <c r="BP27033" s="3"/>
    </row>
    <row r="27034" spans="1:68" x14ac:dyDescent="0.25">
      <c r="A27034" s="1"/>
      <c r="B27034" s="2"/>
      <c r="BJ27034" s="3"/>
      <c r="BL27034" s="3"/>
      <c r="BN27034" s="3"/>
      <c r="BP27034" s="3"/>
    </row>
    <row r="27035" spans="1:68" x14ac:dyDescent="0.25">
      <c r="A27035" s="1"/>
      <c r="B27035" s="2"/>
      <c r="BJ27035" s="3"/>
      <c r="BL27035" s="3"/>
      <c r="BN27035" s="3"/>
      <c r="BP27035" s="3"/>
    </row>
    <row r="27036" spans="1:68" x14ac:dyDescent="0.25">
      <c r="A27036" s="1"/>
      <c r="B27036" s="2"/>
      <c r="BJ27036" s="3"/>
      <c r="BL27036" s="3"/>
      <c r="BN27036" s="3"/>
      <c r="BP27036" s="3"/>
    </row>
    <row r="27037" spans="1:68" x14ac:dyDescent="0.25">
      <c r="A27037" s="1"/>
      <c r="B27037" s="2"/>
      <c r="BJ27037" s="3"/>
      <c r="BL27037" s="3"/>
      <c r="BN27037" s="3"/>
      <c r="BP27037" s="3"/>
    </row>
    <row r="27038" spans="1:68" x14ac:dyDescent="0.25">
      <c r="A27038" s="1"/>
      <c r="B27038" s="2"/>
      <c r="BJ27038" s="3"/>
      <c r="BL27038" s="3"/>
      <c r="BN27038" s="3"/>
      <c r="BP27038" s="3"/>
    </row>
    <row r="27039" spans="1:68" x14ac:dyDescent="0.25">
      <c r="A27039" s="1"/>
      <c r="B27039" s="2"/>
      <c r="BJ27039" s="3"/>
      <c r="BL27039" s="3"/>
      <c r="BN27039" s="3"/>
      <c r="BP27039" s="3"/>
    </row>
    <row r="27040" spans="1:68" x14ac:dyDescent="0.25">
      <c r="A27040" s="1"/>
      <c r="B27040" s="2"/>
      <c r="BJ27040" s="3"/>
      <c r="BL27040" s="3"/>
      <c r="BN27040" s="3"/>
      <c r="BP27040" s="3"/>
    </row>
    <row r="27041" spans="1:68" x14ac:dyDescent="0.25">
      <c r="A27041" s="1"/>
      <c r="B27041" s="2"/>
      <c r="BJ27041" s="3"/>
      <c r="BL27041" s="3"/>
      <c r="BN27041" s="3"/>
      <c r="BP27041" s="3"/>
    </row>
    <row r="27042" spans="1:68" x14ac:dyDescent="0.25">
      <c r="A27042" s="1"/>
      <c r="B27042" s="2"/>
      <c r="BJ27042" s="3"/>
      <c r="BL27042" s="3"/>
      <c r="BN27042" s="3"/>
      <c r="BP27042" s="3"/>
    </row>
    <row r="27043" spans="1:68" x14ac:dyDescent="0.25">
      <c r="A27043" s="1"/>
      <c r="B27043" s="2"/>
      <c r="BJ27043" s="3"/>
      <c r="BL27043" s="3"/>
      <c r="BN27043" s="3"/>
      <c r="BP27043" s="3"/>
    </row>
    <row r="27044" spans="1:68" x14ac:dyDescent="0.25">
      <c r="A27044" s="1"/>
      <c r="B27044" s="2"/>
      <c r="BJ27044" s="3"/>
      <c r="BL27044" s="3"/>
      <c r="BN27044" s="3"/>
      <c r="BP27044" s="3"/>
    </row>
    <row r="27045" spans="1:68" x14ac:dyDescent="0.25">
      <c r="A27045" s="1"/>
      <c r="B27045" s="2"/>
      <c r="BJ27045" s="3"/>
      <c r="BL27045" s="3"/>
      <c r="BN27045" s="3"/>
      <c r="BP27045" s="3"/>
    </row>
    <row r="27046" spans="1:68" x14ac:dyDescent="0.25">
      <c r="A27046" s="1"/>
      <c r="B27046" s="2"/>
      <c r="BJ27046" s="3"/>
      <c r="BL27046" s="3"/>
      <c r="BN27046" s="3"/>
      <c r="BP27046" s="3"/>
    </row>
    <row r="27047" spans="1:68" x14ac:dyDescent="0.25">
      <c r="A27047" s="1"/>
      <c r="B27047" s="2"/>
      <c r="BJ27047" s="3"/>
      <c r="BL27047" s="3"/>
      <c r="BN27047" s="3"/>
      <c r="BP27047" s="3"/>
    </row>
    <row r="27048" spans="1:68" x14ac:dyDescent="0.25">
      <c r="A27048" s="1"/>
      <c r="B27048" s="2"/>
      <c r="BJ27048" s="3"/>
      <c r="BL27048" s="3"/>
      <c r="BN27048" s="3"/>
      <c r="BP27048" s="3"/>
    </row>
    <row r="27049" spans="1:68" x14ac:dyDescent="0.25">
      <c r="A27049" s="1"/>
      <c r="B27049" s="2"/>
      <c r="BJ27049" s="3"/>
      <c r="BL27049" s="3"/>
      <c r="BN27049" s="3"/>
      <c r="BP27049" s="3"/>
    </row>
    <row r="27050" spans="1:68" x14ac:dyDescent="0.25">
      <c r="A27050" s="1"/>
      <c r="B27050" s="2"/>
      <c r="BJ27050" s="3"/>
      <c r="BL27050" s="3"/>
      <c r="BN27050" s="3"/>
      <c r="BP27050" s="3"/>
    </row>
    <row r="27051" spans="1:68" x14ac:dyDescent="0.25">
      <c r="A27051" s="1"/>
      <c r="B27051" s="2"/>
      <c r="BJ27051" s="3"/>
      <c r="BL27051" s="3"/>
      <c r="BN27051" s="3"/>
      <c r="BP27051" s="3"/>
    </row>
    <row r="27052" spans="1:68" x14ac:dyDescent="0.25">
      <c r="A27052" s="1"/>
      <c r="B27052" s="2"/>
      <c r="BJ27052" s="3"/>
      <c r="BL27052" s="3"/>
      <c r="BN27052" s="3"/>
      <c r="BP27052" s="3"/>
    </row>
    <row r="27053" spans="1:68" x14ac:dyDescent="0.25">
      <c r="A27053" s="1"/>
      <c r="B27053" s="2"/>
      <c r="BJ27053" s="3"/>
      <c r="BL27053" s="3"/>
      <c r="BN27053" s="3"/>
      <c r="BP27053" s="3"/>
    </row>
    <row r="27054" spans="1:68" x14ac:dyDescent="0.25">
      <c r="A27054" s="1"/>
      <c r="B27054" s="2"/>
      <c r="BJ27054" s="3"/>
      <c r="BL27054" s="3"/>
      <c r="BN27054" s="3"/>
      <c r="BP27054" s="3"/>
    </row>
    <row r="27055" spans="1:68" x14ac:dyDescent="0.25">
      <c r="A27055" s="1"/>
      <c r="B27055" s="2"/>
      <c r="BJ27055" s="3"/>
      <c r="BL27055" s="3"/>
      <c r="BN27055" s="3"/>
      <c r="BP27055" s="3"/>
    </row>
    <row r="27056" spans="1:68" x14ac:dyDescent="0.25">
      <c r="A27056" s="1"/>
      <c r="B27056" s="2"/>
      <c r="BJ27056" s="3"/>
      <c r="BL27056" s="3"/>
      <c r="BN27056" s="3"/>
      <c r="BP27056" s="3"/>
    </row>
    <row r="27057" spans="1:68" x14ac:dyDescent="0.25">
      <c r="A27057" s="1"/>
      <c r="B27057" s="2"/>
      <c r="BJ27057" s="3"/>
      <c r="BL27057" s="3"/>
      <c r="BN27057" s="3"/>
      <c r="BP27057" s="3"/>
    </row>
    <row r="27058" spans="1:68" x14ac:dyDescent="0.25">
      <c r="A27058" s="1"/>
      <c r="B27058" s="2"/>
      <c r="BJ27058" s="3"/>
      <c r="BL27058" s="3"/>
      <c r="BN27058" s="3"/>
      <c r="BP27058" s="3"/>
    </row>
    <row r="27059" spans="1:68" x14ac:dyDescent="0.25">
      <c r="A27059" s="1"/>
      <c r="B27059" s="2"/>
      <c r="BJ27059" s="3"/>
      <c r="BL27059" s="3"/>
      <c r="BN27059" s="3"/>
      <c r="BP27059" s="3"/>
    </row>
    <row r="27060" spans="1:68" x14ac:dyDescent="0.25">
      <c r="A27060" s="1"/>
      <c r="B27060" s="2"/>
      <c r="BJ27060" s="3"/>
      <c r="BL27060" s="3"/>
      <c r="BN27060" s="3"/>
      <c r="BP27060" s="3"/>
    </row>
    <row r="27061" spans="1:68" x14ac:dyDescent="0.25">
      <c r="A27061" s="1"/>
      <c r="B27061" s="2"/>
      <c r="BJ27061" s="3"/>
      <c r="BL27061" s="3"/>
      <c r="BN27061" s="3"/>
      <c r="BP27061" s="3"/>
    </row>
    <row r="27062" spans="1:68" x14ac:dyDescent="0.25">
      <c r="A27062" s="1"/>
      <c r="B27062" s="2"/>
      <c r="BJ27062" s="3"/>
      <c r="BL27062" s="3"/>
      <c r="BN27062" s="3"/>
      <c r="BP27062" s="3"/>
    </row>
    <row r="27063" spans="1:68" x14ac:dyDescent="0.25">
      <c r="A27063" s="1"/>
      <c r="B27063" s="2"/>
      <c r="BJ27063" s="3"/>
      <c r="BL27063" s="3"/>
      <c r="BN27063" s="3"/>
      <c r="BP27063" s="3"/>
    </row>
    <row r="27064" spans="1:68" x14ac:dyDescent="0.25">
      <c r="A27064" s="1"/>
      <c r="B27064" s="2"/>
      <c r="BJ27064" s="3"/>
      <c r="BL27064" s="3"/>
      <c r="BN27064" s="3"/>
      <c r="BP27064" s="3"/>
    </row>
    <row r="27065" spans="1:68" x14ac:dyDescent="0.25">
      <c r="A27065" s="1"/>
      <c r="B27065" s="2"/>
      <c r="BJ27065" s="3"/>
      <c r="BL27065" s="3"/>
      <c r="BN27065" s="3"/>
      <c r="BP27065" s="3"/>
    </row>
    <row r="27066" spans="1:68" x14ac:dyDescent="0.25">
      <c r="A27066" s="1"/>
      <c r="B27066" s="2"/>
      <c r="BJ27066" s="3"/>
      <c r="BL27066" s="3"/>
      <c r="BN27066" s="3"/>
      <c r="BP27066" s="3"/>
    </row>
    <row r="27067" spans="1:68" x14ac:dyDescent="0.25">
      <c r="A27067" s="1"/>
      <c r="B27067" s="2"/>
      <c r="BJ27067" s="3"/>
      <c r="BL27067" s="3"/>
      <c r="BN27067" s="3"/>
      <c r="BP27067" s="3"/>
    </row>
    <row r="27068" spans="1:68" x14ac:dyDescent="0.25">
      <c r="A27068" s="1"/>
      <c r="B27068" s="2"/>
      <c r="BJ27068" s="3"/>
      <c r="BL27068" s="3"/>
      <c r="BN27068" s="3"/>
      <c r="BP27068" s="3"/>
    </row>
    <row r="27069" spans="1:68" x14ac:dyDescent="0.25">
      <c r="A27069" s="1"/>
      <c r="B27069" s="2"/>
      <c r="BJ27069" s="3"/>
      <c r="BL27069" s="3"/>
      <c r="BN27069" s="3"/>
      <c r="BP27069" s="3"/>
    </row>
    <row r="27070" spans="1:68" x14ac:dyDescent="0.25">
      <c r="A27070" s="1"/>
      <c r="B27070" s="2"/>
      <c r="BJ27070" s="3"/>
      <c r="BL27070" s="3"/>
      <c r="BN27070" s="3"/>
      <c r="BP27070" s="3"/>
    </row>
    <row r="27071" spans="1:68" x14ac:dyDescent="0.25">
      <c r="A27071" s="1"/>
      <c r="B27071" s="2"/>
      <c r="BJ27071" s="3"/>
      <c r="BL27071" s="3"/>
      <c r="BN27071" s="3"/>
      <c r="BP27071" s="3"/>
    </row>
    <row r="27072" spans="1:68" x14ac:dyDescent="0.25">
      <c r="A27072" s="1"/>
      <c r="B27072" s="2"/>
      <c r="BJ27072" s="3"/>
      <c r="BL27072" s="3"/>
      <c r="BN27072" s="3"/>
      <c r="BP27072" s="3"/>
    </row>
    <row r="27073" spans="1:68" x14ac:dyDescent="0.25">
      <c r="A27073" s="1"/>
      <c r="B27073" s="2"/>
      <c r="BJ27073" s="3"/>
      <c r="BL27073" s="3"/>
      <c r="BN27073" s="3"/>
      <c r="BP27073" s="3"/>
    </row>
    <row r="27074" spans="1:68" x14ac:dyDescent="0.25">
      <c r="A27074" s="1"/>
      <c r="B27074" s="2"/>
      <c r="BJ27074" s="3"/>
      <c r="BL27074" s="3"/>
      <c r="BN27074" s="3"/>
      <c r="BP27074" s="3"/>
    </row>
    <row r="27075" spans="1:68" x14ac:dyDescent="0.25">
      <c r="A27075" s="1"/>
      <c r="B27075" s="2"/>
      <c r="BJ27075" s="3"/>
      <c r="BL27075" s="3"/>
      <c r="BN27075" s="3"/>
      <c r="BP27075" s="3"/>
    </row>
    <row r="27076" spans="1:68" x14ac:dyDescent="0.25">
      <c r="A27076" s="1"/>
      <c r="B27076" s="2"/>
      <c r="BJ27076" s="3"/>
      <c r="BL27076" s="3"/>
      <c r="BN27076" s="3"/>
      <c r="BP27076" s="3"/>
    </row>
    <row r="27077" spans="1:68" x14ac:dyDescent="0.25">
      <c r="A27077" s="1"/>
      <c r="B27077" s="2"/>
      <c r="BJ27077" s="3"/>
      <c r="BL27077" s="3"/>
      <c r="BN27077" s="3"/>
      <c r="BP27077" s="3"/>
    </row>
    <row r="27078" spans="1:68" x14ac:dyDescent="0.25">
      <c r="A27078" s="1"/>
      <c r="B27078" s="2"/>
      <c r="BJ27078" s="3"/>
      <c r="BL27078" s="3"/>
      <c r="BN27078" s="3"/>
      <c r="BP27078" s="3"/>
    </row>
    <row r="27079" spans="1:68" x14ac:dyDescent="0.25">
      <c r="A27079" s="1"/>
      <c r="B27079" s="2"/>
      <c r="BJ27079" s="3"/>
      <c r="BL27079" s="3"/>
      <c r="BN27079" s="3"/>
      <c r="BP27079" s="3"/>
    </row>
    <row r="27080" spans="1:68" x14ac:dyDescent="0.25">
      <c r="A27080" s="1"/>
      <c r="B27080" s="2"/>
      <c r="BJ27080" s="3"/>
      <c r="BL27080" s="3"/>
      <c r="BN27080" s="3"/>
      <c r="BP27080" s="3"/>
    </row>
    <row r="27081" spans="1:68" x14ac:dyDescent="0.25">
      <c r="A27081" s="1"/>
      <c r="B27081" s="2"/>
      <c r="BJ27081" s="3"/>
      <c r="BL27081" s="3"/>
      <c r="BN27081" s="3"/>
      <c r="BP27081" s="3"/>
    </row>
    <row r="27082" spans="1:68" x14ac:dyDescent="0.25">
      <c r="A27082" s="1"/>
      <c r="B27082" s="2"/>
      <c r="BJ27082" s="3"/>
      <c r="BL27082" s="3"/>
      <c r="BN27082" s="3"/>
      <c r="BP27082" s="3"/>
    </row>
    <row r="27083" spans="1:68" x14ac:dyDescent="0.25">
      <c r="A27083" s="1"/>
      <c r="B27083" s="2"/>
      <c r="BJ27083" s="3"/>
      <c r="BL27083" s="3"/>
      <c r="BN27083" s="3"/>
      <c r="BP27083" s="3"/>
    </row>
    <row r="27084" spans="1:68" x14ac:dyDescent="0.25">
      <c r="A27084" s="1"/>
      <c r="B27084" s="2"/>
      <c r="BJ27084" s="3"/>
      <c r="BL27084" s="3"/>
      <c r="BN27084" s="3"/>
      <c r="BP27084" s="3"/>
    </row>
    <row r="27085" spans="1:68" x14ac:dyDescent="0.25">
      <c r="A27085" s="1"/>
      <c r="B27085" s="2"/>
      <c r="BJ27085" s="3"/>
      <c r="BL27085" s="3"/>
      <c r="BN27085" s="3"/>
      <c r="BP27085" s="3"/>
    </row>
    <row r="27086" spans="1:68" x14ac:dyDescent="0.25">
      <c r="A27086" s="1"/>
      <c r="B27086" s="2"/>
      <c r="BJ27086" s="3"/>
      <c r="BL27086" s="3"/>
      <c r="BN27086" s="3"/>
      <c r="BP27086" s="3"/>
    </row>
    <row r="27087" spans="1:68" x14ac:dyDescent="0.25">
      <c r="A27087" s="1"/>
      <c r="B27087" s="2"/>
      <c r="BJ27087" s="3"/>
      <c r="BL27087" s="3"/>
      <c r="BN27087" s="3"/>
      <c r="BP27087" s="3"/>
    </row>
    <row r="27088" spans="1:68" x14ac:dyDescent="0.25">
      <c r="A27088" s="1"/>
      <c r="B27088" s="2"/>
      <c r="BJ27088" s="3"/>
      <c r="BL27088" s="3"/>
      <c r="BN27088" s="3"/>
      <c r="BP27088" s="3"/>
    </row>
    <row r="27089" spans="1:68" x14ac:dyDescent="0.25">
      <c r="A27089" s="1"/>
      <c r="B27089" s="2"/>
      <c r="BJ27089" s="3"/>
      <c r="BL27089" s="3"/>
      <c r="BN27089" s="3"/>
      <c r="BP27089" s="3"/>
    </row>
    <row r="27090" spans="1:68" x14ac:dyDescent="0.25">
      <c r="A27090" s="1"/>
      <c r="B27090" s="2"/>
      <c r="BJ27090" s="3"/>
      <c r="BL27090" s="3"/>
      <c r="BN27090" s="3"/>
      <c r="BP27090" s="3"/>
    </row>
    <row r="27091" spans="1:68" x14ac:dyDescent="0.25">
      <c r="A27091" s="1"/>
      <c r="B27091" s="2"/>
      <c r="BJ27091" s="3"/>
      <c r="BL27091" s="3"/>
      <c r="BN27091" s="3"/>
      <c r="BP27091" s="3"/>
    </row>
    <row r="27092" spans="1:68" x14ac:dyDescent="0.25">
      <c r="A27092" s="1"/>
      <c r="B27092" s="2"/>
      <c r="BJ27092" s="3"/>
      <c r="BL27092" s="3"/>
      <c r="BN27092" s="3"/>
      <c r="BP27092" s="3"/>
    </row>
    <row r="27093" spans="1:68" x14ac:dyDescent="0.25">
      <c r="A27093" s="1"/>
      <c r="B27093" s="2"/>
      <c r="BJ27093" s="3"/>
      <c r="BL27093" s="3"/>
      <c r="BN27093" s="3"/>
      <c r="BP27093" s="3"/>
    </row>
    <row r="27094" spans="1:68" x14ac:dyDescent="0.25">
      <c r="A27094" s="1"/>
      <c r="B27094" s="2"/>
      <c r="BJ27094" s="3"/>
      <c r="BL27094" s="3"/>
      <c r="BN27094" s="3"/>
      <c r="BP27094" s="3"/>
    </row>
    <row r="27095" spans="1:68" x14ac:dyDescent="0.25">
      <c r="A27095" s="1"/>
      <c r="B27095" s="2"/>
      <c r="BJ27095" s="3"/>
      <c r="BL27095" s="3"/>
      <c r="BN27095" s="3"/>
      <c r="BP27095" s="3"/>
    </row>
    <row r="27096" spans="1:68" x14ac:dyDescent="0.25">
      <c r="A27096" s="1"/>
      <c r="B27096" s="2"/>
      <c r="BJ27096" s="3"/>
      <c r="BL27096" s="3"/>
      <c r="BN27096" s="3"/>
      <c r="BP27096" s="3"/>
    </row>
    <row r="27097" spans="1:68" x14ac:dyDescent="0.25">
      <c r="A27097" s="1"/>
      <c r="B27097" s="2"/>
      <c r="BJ27097" s="3"/>
      <c r="BL27097" s="3"/>
      <c r="BN27097" s="3"/>
      <c r="BP27097" s="3"/>
    </row>
    <row r="27098" spans="1:68" x14ac:dyDescent="0.25">
      <c r="A27098" s="1"/>
      <c r="B27098" s="2"/>
      <c r="BJ27098" s="3"/>
      <c r="BL27098" s="3"/>
      <c r="BN27098" s="3"/>
      <c r="BP27098" s="3"/>
    </row>
    <row r="27099" spans="1:68" x14ac:dyDescent="0.25">
      <c r="A27099" s="1"/>
      <c r="B27099" s="2"/>
      <c r="BJ27099" s="3"/>
      <c r="BL27099" s="3"/>
      <c r="BN27099" s="3"/>
      <c r="BP27099" s="3"/>
    </row>
    <row r="27100" spans="1:68" x14ac:dyDescent="0.25">
      <c r="A27100" s="1"/>
      <c r="B27100" s="2"/>
      <c r="BJ27100" s="3"/>
      <c r="BL27100" s="3"/>
      <c r="BN27100" s="3"/>
      <c r="BP27100" s="3"/>
    </row>
    <row r="27101" spans="1:68" x14ac:dyDescent="0.25">
      <c r="A27101" s="1"/>
      <c r="B27101" s="2"/>
      <c r="BJ27101" s="3"/>
      <c r="BL27101" s="3"/>
      <c r="BN27101" s="3"/>
      <c r="BP27101" s="3"/>
    </row>
    <row r="27102" spans="1:68" x14ac:dyDescent="0.25">
      <c r="A27102" s="1"/>
      <c r="B27102" s="2"/>
      <c r="BJ27102" s="3"/>
      <c r="BL27102" s="3"/>
      <c r="BN27102" s="3"/>
      <c r="BP27102" s="3"/>
    </row>
    <row r="27103" spans="1:68" x14ac:dyDescent="0.25">
      <c r="A27103" s="1"/>
      <c r="B27103" s="2"/>
      <c r="BJ27103" s="3"/>
      <c r="BL27103" s="3"/>
      <c r="BN27103" s="3"/>
      <c r="BP27103" s="3"/>
    </row>
    <row r="27104" spans="1:68" x14ac:dyDescent="0.25">
      <c r="A27104" s="1"/>
      <c r="B27104" s="2"/>
      <c r="BJ27104" s="3"/>
      <c r="BL27104" s="3"/>
      <c r="BN27104" s="3"/>
      <c r="BP27104" s="3"/>
    </row>
    <row r="27105" spans="1:68" x14ac:dyDescent="0.25">
      <c r="A27105" s="1"/>
      <c r="B27105" s="2"/>
      <c r="BJ27105" s="3"/>
      <c r="BL27105" s="3"/>
      <c r="BN27105" s="3"/>
      <c r="BP27105" s="3"/>
    </row>
    <row r="27106" spans="1:68" x14ac:dyDescent="0.25">
      <c r="A27106" s="1"/>
      <c r="B27106" s="2"/>
      <c r="BJ27106" s="3"/>
      <c r="BL27106" s="3"/>
      <c r="BN27106" s="3"/>
      <c r="BP27106" s="3"/>
    </row>
    <row r="27107" spans="1:68" x14ac:dyDescent="0.25">
      <c r="A27107" s="1"/>
      <c r="B27107" s="2"/>
      <c r="BJ27107" s="3"/>
      <c r="BL27107" s="3"/>
      <c r="BN27107" s="3"/>
      <c r="BP27107" s="3"/>
    </row>
    <row r="27108" spans="1:68" x14ac:dyDescent="0.25">
      <c r="A27108" s="1"/>
      <c r="B27108" s="2"/>
      <c r="BJ27108" s="3"/>
      <c r="BL27108" s="3"/>
      <c r="BN27108" s="3"/>
      <c r="BP27108" s="3"/>
    </row>
    <row r="27109" spans="1:68" x14ac:dyDescent="0.25">
      <c r="A27109" s="1"/>
      <c r="B27109" s="2"/>
      <c r="BJ27109" s="3"/>
      <c r="BL27109" s="3"/>
      <c r="BN27109" s="3"/>
      <c r="BP27109" s="3"/>
    </row>
    <row r="27110" spans="1:68" x14ac:dyDescent="0.25">
      <c r="A27110" s="1"/>
      <c r="B27110" s="2"/>
      <c r="BJ27110" s="3"/>
      <c r="BL27110" s="3"/>
      <c r="BN27110" s="3"/>
      <c r="BP27110" s="3"/>
    </row>
    <row r="27111" spans="1:68" x14ac:dyDescent="0.25">
      <c r="A27111" s="1"/>
      <c r="B27111" s="2"/>
      <c r="BJ27111" s="3"/>
      <c r="BL27111" s="3"/>
      <c r="BN27111" s="3"/>
      <c r="BP27111" s="3"/>
    </row>
    <row r="27112" spans="1:68" x14ac:dyDescent="0.25">
      <c r="A27112" s="1"/>
      <c r="B27112" s="2"/>
      <c r="BJ27112" s="3"/>
      <c r="BL27112" s="3"/>
      <c r="BN27112" s="3"/>
      <c r="BP27112" s="3"/>
    </row>
    <row r="27113" spans="1:68" x14ac:dyDescent="0.25">
      <c r="A27113" s="1"/>
      <c r="B27113" s="2"/>
      <c r="BJ27113" s="3"/>
      <c r="BL27113" s="3"/>
      <c r="BN27113" s="3"/>
      <c r="BP27113" s="3"/>
    </row>
    <row r="27114" spans="1:68" x14ac:dyDescent="0.25">
      <c r="A27114" s="1"/>
      <c r="B27114" s="2"/>
      <c r="BJ27114" s="3"/>
      <c r="BL27114" s="3"/>
      <c r="BN27114" s="3"/>
      <c r="BP27114" s="3"/>
    </row>
    <row r="27115" spans="1:68" x14ac:dyDescent="0.25">
      <c r="A27115" s="1"/>
      <c r="B27115" s="2"/>
      <c r="BJ27115" s="3"/>
      <c r="BL27115" s="3"/>
      <c r="BN27115" s="3"/>
      <c r="BP27115" s="3"/>
    </row>
    <row r="27116" spans="1:68" x14ac:dyDescent="0.25">
      <c r="A27116" s="1"/>
      <c r="B27116" s="2"/>
      <c r="BJ27116" s="3"/>
      <c r="BL27116" s="3"/>
      <c r="BN27116" s="3"/>
      <c r="BP27116" s="3"/>
    </row>
    <row r="27117" spans="1:68" x14ac:dyDescent="0.25">
      <c r="A27117" s="1"/>
      <c r="B27117" s="2"/>
      <c r="BJ27117" s="3"/>
      <c r="BL27117" s="3"/>
      <c r="BN27117" s="3"/>
      <c r="BP27117" s="3"/>
    </row>
    <row r="27118" spans="1:68" x14ac:dyDescent="0.25">
      <c r="A27118" s="1"/>
      <c r="B27118" s="2"/>
      <c r="BJ27118" s="3"/>
      <c r="BL27118" s="3"/>
      <c r="BN27118" s="3"/>
      <c r="BP27118" s="3"/>
    </row>
    <row r="27119" spans="1:68" x14ac:dyDescent="0.25">
      <c r="A27119" s="1"/>
      <c r="B27119" s="2"/>
      <c r="BJ27119" s="3"/>
      <c r="BL27119" s="3"/>
      <c r="BN27119" s="3"/>
      <c r="BP27119" s="3"/>
    </row>
    <row r="27120" spans="1:68" x14ac:dyDescent="0.25">
      <c r="A27120" s="1"/>
      <c r="B27120" s="2"/>
      <c r="BJ27120" s="3"/>
      <c r="BL27120" s="3"/>
      <c r="BN27120" s="3"/>
      <c r="BP27120" s="3"/>
    </row>
    <row r="27121" spans="1:68" x14ac:dyDescent="0.25">
      <c r="A27121" s="1"/>
      <c r="B27121" s="2"/>
      <c r="BJ27121" s="3"/>
      <c r="BL27121" s="3"/>
      <c r="BN27121" s="3"/>
      <c r="BP27121" s="3"/>
    </row>
    <row r="27122" spans="1:68" x14ac:dyDescent="0.25">
      <c r="A27122" s="1"/>
      <c r="B27122" s="2"/>
      <c r="BJ27122" s="3"/>
      <c r="BL27122" s="3"/>
      <c r="BN27122" s="3"/>
      <c r="BP27122" s="3"/>
    </row>
    <row r="27123" spans="1:68" x14ac:dyDescent="0.25">
      <c r="A27123" s="1"/>
      <c r="B27123" s="2"/>
      <c r="BJ27123" s="3"/>
      <c r="BL27123" s="3"/>
      <c r="BN27123" s="3"/>
      <c r="BP27123" s="3"/>
    </row>
    <row r="27124" spans="1:68" x14ac:dyDescent="0.25">
      <c r="A27124" s="1"/>
      <c r="B27124" s="2"/>
      <c r="BJ27124" s="3"/>
      <c r="BL27124" s="3"/>
      <c r="BN27124" s="3"/>
      <c r="BP27124" s="3"/>
    </row>
    <row r="27125" spans="1:68" x14ac:dyDescent="0.25">
      <c r="A27125" s="1"/>
      <c r="B27125" s="2"/>
      <c r="BJ27125" s="3"/>
      <c r="BL27125" s="3"/>
      <c r="BN27125" s="3"/>
      <c r="BP27125" s="3"/>
    </row>
    <row r="27126" spans="1:68" x14ac:dyDescent="0.25">
      <c r="A27126" s="1"/>
      <c r="B27126" s="2"/>
      <c r="BJ27126" s="3"/>
      <c r="BL27126" s="3"/>
      <c r="BN27126" s="3"/>
      <c r="BP27126" s="3"/>
    </row>
    <row r="27127" spans="1:68" x14ac:dyDescent="0.25">
      <c r="A27127" s="1"/>
      <c r="B27127" s="2"/>
      <c r="BJ27127" s="3"/>
      <c r="BL27127" s="3"/>
      <c r="BN27127" s="3"/>
      <c r="BP27127" s="3"/>
    </row>
    <row r="27128" spans="1:68" x14ac:dyDescent="0.25">
      <c r="A27128" s="1"/>
      <c r="B27128" s="2"/>
      <c r="BJ27128" s="3"/>
      <c r="BL27128" s="3"/>
      <c r="BN27128" s="3"/>
      <c r="BP27128" s="3"/>
    </row>
    <row r="27129" spans="1:68" x14ac:dyDescent="0.25">
      <c r="A27129" s="1"/>
      <c r="B27129" s="2"/>
      <c r="BJ27129" s="3"/>
      <c r="BL27129" s="3"/>
      <c r="BN27129" s="3"/>
      <c r="BP27129" s="3"/>
    </row>
    <row r="27130" spans="1:68" x14ac:dyDescent="0.25">
      <c r="A27130" s="1"/>
      <c r="B27130" s="2"/>
      <c r="BJ27130" s="3"/>
      <c r="BL27130" s="3"/>
      <c r="BN27130" s="3"/>
      <c r="BP27130" s="3"/>
    </row>
    <row r="27131" spans="1:68" x14ac:dyDescent="0.25">
      <c r="A27131" s="1"/>
      <c r="B27131" s="2"/>
      <c r="BJ27131" s="3"/>
      <c r="BL27131" s="3"/>
      <c r="BN27131" s="3"/>
      <c r="BP27131" s="3"/>
    </row>
    <row r="27132" spans="1:68" x14ac:dyDescent="0.25">
      <c r="A27132" s="1"/>
      <c r="B27132" s="2"/>
      <c r="BJ27132" s="3"/>
      <c r="BL27132" s="3"/>
      <c r="BN27132" s="3"/>
      <c r="BP27132" s="3"/>
    </row>
    <row r="27133" spans="1:68" x14ac:dyDescent="0.25">
      <c r="A27133" s="1"/>
      <c r="B27133" s="2"/>
      <c r="BJ27133" s="3"/>
      <c r="BL27133" s="3"/>
      <c r="BN27133" s="3"/>
      <c r="BP27133" s="3"/>
    </row>
    <row r="27134" spans="1:68" x14ac:dyDescent="0.25">
      <c r="A27134" s="1"/>
      <c r="B27134" s="2"/>
      <c r="BJ27134" s="3"/>
      <c r="BL27134" s="3"/>
      <c r="BN27134" s="3"/>
      <c r="BP27134" s="3"/>
    </row>
    <row r="27135" spans="1:68" x14ac:dyDescent="0.25">
      <c r="A27135" s="1"/>
      <c r="B27135" s="2"/>
      <c r="BJ27135" s="3"/>
      <c r="BL27135" s="3"/>
      <c r="BN27135" s="3"/>
      <c r="BP27135" s="3"/>
    </row>
    <row r="27136" spans="1:68" x14ac:dyDescent="0.25">
      <c r="A27136" s="1"/>
      <c r="B27136" s="2"/>
      <c r="BJ27136" s="3"/>
      <c r="BL27136" s="3"/>
      <c r="BN27136" s="3"/>
      <c r="BP27136" s="3"/>
    </row>
    <row r="27137" spans="1:68" x14ac:dyDescent="0.25">
      <c r="A27137" s="1"/>
      <c r="B27137" s="2"/>
      <c r="BJ27137" s="3"/>
      <c r="BL27137" s="3"/>
      <c r="BN27137" s="3"/>
      <c r="BP27137" s="3"/>
    </row>
    <row r="27138" spans="1:68" x14ac:dyDescent="0.25">
      <c r="A27138" s="1"/>
      <c r="B27138" s="2"/>
      <c r="BJ27138" s="3"/>
      <c r="BL27138" s="3"/>
      <c r="BN27138" s="3"/>
      <c r="BP27138" s="3"/>
    </row>
    <row r="27139" spans="1:68" x14ac:dyDescent="0.25">
      <c r="A27139" s="1"/>
      <c r="B27139" s="2"/>
      <c r="BJ27139" s="3"/>
      <c r="BL27139" s="3"/>
      <c r="BN27139" s="3"/>
      <c r="BP27139" s="3"/>
    </row>
    <row r="27140" spans="1:68" x14ac:dyDescent="0.25">
      <c r="A27140" s="1"/>
      <c r="B27140" s="2"/>
      <c r="BJ27140" s="3"/>
      <c r="BL27140" s="3"/>
      <c r="BN27140" s="3"/>
      <c r="BP27140" s="3"/>
    </row>
    <row r="27141" spans="1:68" x14ac:dyDescent="0.25">
      <c r="A27141" s="1"/>
      <c r="B27141" s="2"/>
      <c r="BJ27141" s="3"/>
      <c r="BL27141" s="3"/>
      <c r="BN27141" s="3"/>
      <c r="BP27141" s="3"/>
    </row>
    <row r="27142" spans="1:68" x14ac:dyDescent="0.25">
      <c r="A27142" s="1"/>
      <c r="B27142" s="2"/>
      <c r="BJ27142" s="3"/>
      <c r="BL27142" s="3"/>
      <c r="BN27142" s="3"/>
      <c r="BP27142" s="3"/>
    </row>
    <row r="27143" spans="1:68" x14ac:dyDescent="0.25">
      <c r="A27143" s="1"/>
      <c r="B27143" s="2"/>
      <c r="BJ27143" s="3"/>
      <c r="BL27143" s="3"/>
      <c r="BN27143" s="3"/>
      <c r="BP27143" s="3"/>
    </row>
    <row r="27144" spans="1:68" x14ac:dyDescent="0.25">
      <c r="A27144" s="1"/>
      <c r="B27144" s="2"/>
      <c r="BJ27144" s="3"/>
      <c r="BL27144" s="3"/>
      <c r="BN27144" s="3"/>
      <c r="BP27144" s="3"/>
    </row>
    <row r="27145" spans="1:68" x14ac:dyDescent="0.25">
      <c r="A27145" s="1"/>
      <c r="B27145" s="2"/>
      <c r="BJ27145" s="3"/>
      <c r="BL27145" s="3"/>
      <c r="BN27145" s="3"/>
      <c r="BP27145" s="3"/>
    </row>
    <row r="27146" spans="1:68" x14ac:dyDescent="0.25">
      <c r="A27146" s="1"/>
      <c r="B27146" s="2"/>
      <c r="BJ27146" s="3"/>
      <c r="BL27146" s="3"/>
      <c r="BN27146" s="3"/>
      <c r="BP27146" s="3"/>
    </row>
    <row r="27147" spans="1:68" x14ac:dyDescent="0.25">
      <c r="A27147" s="1"/>
      <c r="B27147" s="2"/>
      <c r="BJ27147" s="3"/>
      <c r="BL27147" s="3"/>
      <c r="BN27147" s="3"/>
      <c r="BP27147" s="3"/>
    </row>
    <row r="27148" spans="1:68" x14ac:dyDescent="0.25">
      <c r="A27148" s="1"/>
      <c r="B27148" s="2"/>
      <c r="BJ27148" s="3"/>
      <c r="BL27148" s="3"/>
      <c r="BN27148" s="3"/>
      <c r="BP27148" s="3"/>
    </row>
    <row r="27149" spans="1:68" x14ac:dyDescent="0.25">
      <c r="A27149" s="1"/>
      <c r="B27149" s="2"/>
      <c r="BJ27149" s="3"/>
      <c r="BL27149" s="3"/>
      <c r="BN27149" s="3"/>
      <c r="BP27149" s="3"/>
    </row>
    <row r="27150" spans="1:68" x14ac:dyDescent="0.25">
      <c r="A27150" s="1"/>
      <c r="B27150" s="2"/>
      <c r="BJ27150" s="3"/>
      <c r="BL27150" s="3"/>
      <c r="BN27150" s="3"/>
      <c r="BP27150" s="3"/>
    </row>
    <row r="27151" spans="1:68" x14ac:dyDescent="0.25">
      <c r="A27151" s="1"/>
      <c r="B27151" s="2"/>
      <c r="BJ27151" s="3"/>
      <c r="BL27151" s="3"/>
      <c r="BN27151" s="3"/>
      <c r="BP27151" s="3"/>
    </row>
    <row r="27152" spans="1:68" x14ac:dyDescent="0.25">
      <c r="A27152" s="1"/>
      <c r="B27152" s="2"/>
      <c r="BJ27152" s="3"/>
      <c r="BL27152" s="3"/>
      <c r="BN27152" s="3"/>
      <c r="BP27152" s="3"/>
    </row>
    <row r="27153" spans="1:68" x14ac:dyDescent="0.25">
      <c r="A27153" s="1"/>
      <c r="B27153" s="2"/>
      <c r="BJ27153" s="3"/>
      <c r="BL27153" s="3"/>
      <c r="BN27153" s="3"/>
      <c r="BP27153" s="3"/>
    </row>
    <row r="27154" spans="1:68" x14ac:dyDescent="0.25">
      <c r="A27154" s="1"/>
      <c r="B27154" s="2"/>
      <c r="BJ27154" s="3"/>
      <c r="BL27154" s="3"/>
      <c r="BN27154" s="3"/>
      <c r="BP27154" s="3"/>
    </row>
    <row r="27155" spans="1:68" x14ac:dyDescent="0.25">
      <c r="A27155" s="1"/>
      <c r="B27155" s="2"/>
      <c r="BJ27155" s="3"/>
      <c r="BL27155" s="3"/>
      <c r="BN27155" s="3"/>
      <c r="BP27155" s="3"/>
    </row>
    <row r="27156" spans="1:68" x14ac:dyDescent="0.25">
      <c r="A27156" s="1"/>
      <c r="B27156" s="2"/>
      <c r="BJ27156" s="3"/>
      <c r="BL27156" s="3"/>
      <c r="BN27156" s="3"/>
      <c r="BP27156" s="3"/>
    </row>
    <row r="27157" spans="1:68" x14ac:dyDescent="0.25">
      <c r="A27157" s="1"/>
      <c r="B27157" s="2"/>
      <c r="BJ27157" s="3"/>
      <c r="BL27157" s="3"/>
      <c r="BN27157" s="3"/>
      <c r="BP27157" s="3"/>
    </row>
    <row r="27158" spans="1:68" x14ac:dyDescent="0.25">
      <c r="A27158" s="1"/>
      <c r="B27158" s="2"/>
      <c r="BJ27158" s="3"/>
      <c r="BL27158" s="3"/>
      <c r="BN27158" s="3"/>
      <c r="BP27158" s="3"/>
    </row>
    <row r="27159" spans="1:68" x14ac:dyDescent="0.25">
      <c r="A27159" s="1"/>
      <c r="B27159" s="2"/>
      <c r="BJ27159" s="3"/>
      <c r="BL27159" s="3"/>
      <c r="BN27159" s="3"/>
      <c r="BP27159" s="3"/>
    </row>
    <row r="27160" spans="1:68" x14ac:dyDescent="0.25">
      <c r="A27160" s="1"/>
      <c r="B27160" s="2"/>
      <c r="BJ27160" s="3"/>
      <c r="BL27160" s="3"/>
      <c r="BN27160" s="3"/>
      <c r="BP27160" s="3"/>
    </row>
    <row r="27161" spans="1:68" x14ac:dyDescent="0.25">
      <c r="A27161" s="1"/>
      <c r="B27161" s="2"/>
      <c r="BJ27161" s="3"/>
      <c r="BL27161" s="3"/>
      <c r="BN27161" s="3"/>
      <c r="BP27161" s="3"/>
    </row>
    <row r="27162" spans="1:68" x14ac:dyDescent="0.25">
      <c r="A27162" s="1"/>
      <c r="B27162" s="2"/>
      <c r="BJ27162" s="3"/>
      <c r="BL27162" s="3"/>
      <c r="BN27162" s="3"/>
      <c r="BP27162" s="3"/>
    </row>
    <row r="27163" spans="1:68" x14ac:dyDescent="0.25">
      <c r="A27163" s="1"/>
      <c r="B27163" s="2"/>
      <c r="BJ27163" s="3"/>
      <c r="BL27163" s="3"/>
      <c r="BN27163" s="3"/>
      <c r="BP27163" s="3"/>
    </row>
    <row r="27164" spans="1:68" x14ac:dyDescent="0.25">
      <c r="A27164" s="1"/>
      <c r="B27164" s="2"/>
      <c r="BJ27164" s="3"/>
      <c r="BL27164" s="3"/>
      <c r="BN27164" s="3"/>
      <c r="BP27164" s="3"/>
    </row>
    <row r="27165" spans="1:68" x14ac:dyDescent="0.25">
      <c r="A27165" s="1"/>
      <c r="B27165" s="2"/>
      <c r="BJ27165" s="3"/>
      <c r="BL27165" s="3"/>
      <c r="BN27165" s="3"/>
      <c r="BP27165" s="3"/>
    </row>
    <row r="27166" spans="1:68" x14ac:dyDescent="0.25">
      <c r="A27166" s="1"/>
      <c r="B27166" s="2"/>
      <c r="BJ27166" s="3"/>
      <c r="BL27166" s="3"/>
      <c r="BN27166" s="3"/>
      <c r="BP27166" s="3"/>
    </row>
    <row r="27167" spans="1:68" x14ac:dyDescent="0.25">
      <c r="A27167" s="1"/>
      <c r="B27167" s="2"/>
      <c r="BJ27167" s="3"/>
      <c r="BL27167" s="3"/>
      <c r="BN27167" s="3"/>
      <c r="BP27167" s="3"/>
    </row>
    <row r="27168" spans="1:68" x14ac:dyDescent="0.25">
      <c r="A27168" s="1"/>
      <c r="B27168" s="2"/>
      <c r="BJ27168" s="3"/>
      <c r="BL27168" s="3"/>
      <c r="BN27168" s="3"/>
      <c r="BP27168" s="3"/>
    </row>
    <row r="27169" spans="1:68" x14ac:dyDescent="0.25">
      <c r="A27169" s="1"/>
      <c r="B27169" s="2"/>
      <c r="BJ27169" s="3"/>
      <c r="BL27169" s="3"/>
      <c r="BN27169" s="3"/>
      <c r="BP27169" s="3"/>
    </row>
    <row r="27170" spans="1:68" x14ac:dyDescent="0.25">
      <c r="A27170" s="1"/>
      <c r="B27170" s="2"/>
      <c r="BJ27170" s="3"/>
      <c r="BL27170" s="3"/>
      <c r="BN27170" s="3"/>
      <c r="BP27170" s="3"/>
    </row>
    <row r="27171" spans="1:68" x14ac:dyDescent="0.25">
      <c r="A27171" s="1"/>
      <c r="B27171" s="2"/>
      <c r="BJ27171" s="3"/>
      <c r="BL27171" s="3"/>
      <c r="BN27171" s="3"/>
      <c r="BP27171" s="3"/>
    </row>
    <row r="27172" spans="1:68" x14ac:dyDescent="0.25">
      <c r="A27172" s="1"/>
      <c r="B27172" s="2"/>
      <c r="BJ27172" s="3"/>
      <c r="BL27172" s="3"/>
      <c r="BN27172" s="3"/>
      <c r="BP27172" s="3"/>
    </row>
    <row r="27173" spans="1:68" x14ac:dyDescent="0.25">
      <c r="A27173" s="1"/>
      <c r="B27173" s="2"/>
      <c r="BJ27173" s="3"/>
      <c r="BL27173" s="3"/>
      <c r="BN27173" s="3"/>
      <c r="BP27173" s="3"/>
    </row>
    <row r="27174" spans="1:68" x14ac:dyDescent="0.25">
      <c r="A27174" s="1"/>
      <c r="B27174" s="2"/>
      <c r="BJ27174" s="3"/>
      <c r="BL27174" s="3"/>
      <c r="BN27174" s="3"/>
      <c r="BP27174" s="3"/>
    </row>
    <row r="27175" spans="1:68" x14ac:dyDescent="0.25">
      <c r="A27175" s="1"/>
      <c r="B27175" s="2"/>
      <c r="BJ27175" s="3"/>
      <c r="BL27175" s="3"/>
      <c r="BN27175" s="3"/>
      <c r="BP27175" s="3"/>
    </row>
    <row r="27176" spans="1:68" x14ac:dyDescent="0.25">
      <c r="A27176" s="1"/>
      <c r="B27176" s="2"/>
      <c r="BJ27176" s="3"/>
      <c r="BL27176" s="3"/>
      <c r="BN27176" s="3"/>
      <c r="BP27176" s="3"/>
    </row>
    <row r="27177" spans="1:68" x14ac:dyDescent="0.25">
      <c r="A27177" s="1"/>
      <c r="B27177" s="2"/>
      <c r="BJ27177" s="3"/>
      <c r="BL27177" s="3"/>
      <c r="BN27177" s="3"/>
      <c r="BP27177" s="3"/>
    </row>
    <row r="27178" spans="1:68" x14ac:dyDescent="0.25">
      <c r="A27178" s="1"/>
      <c r="B27178" s="2"/>
      <c r="BJ27178" s="3"/>
      <c r="BL27178" s="3"/>
      <c r="BN27178" s="3"/>
      <c r="BP27178" s="3"/>
    </row>
    <row r="27179" spans="1:68" x14ac:dyDescent="0.25">
      <c r="A27179" s="1"/>
      <c r="B27179" s="2"/>
      <c r="BJ27179" s="3"/>
      <c r="BL27179" s="3"/>
      <c r="BN27179" s="3"/>
      <c r="BP27179" s="3"/>
    </row>
    <row r="27180" spans="1:68" x14ac:dyDescent="0.25">
      <c r="A27180" s="1"/>
      <c r="B27180" s="2"/>
      <c r="BJ27180" s="3"/>
      <c r="BL27180" s="3"/>
      <c r="BN27180" s="3"/>
      <c r="BP27180" s="3"/>
    </row>
    <row r="27181" spans="1:68" x14ac:dyDescent="0.25">
      <c r="A27181" s="1"/>
      <c r="B27181" s="2"/>
      <c r="BJ27181" s="3"/>
      <c r="BL27181" s="3"/>
      <c r="BN27181" s="3"/>
      <c r="BP27181" s="3"/>
    </row>
    <row r="27182" spans="1:68" x14ac:dyDescent="0.25">
      <c r="A27182" s="1"/>
      <c r="B27182" s="2"/>
      <c r="BJ27182" s="3"/>
      <c r="BL27182" s="3"/>
      <c r="BN27182" s="3"/>
      <c r="BP27182" s="3"/>
    </row>
    <row r="27183" spans="1:68" x14ac:dyDescent="0.25">
      <c r="A27183" s="1"/>
      <c r="B27183" s="2"/>
      <c r="BJ27183" s="3"/>
      <c r="BL27183" s="3"/>
      <c r="BN27183" s="3"/>
      <c r="BP27183" s="3"/>
    </row>
    <row r="27184" spans="1:68" x14ac:dyDescent="0.25">
      <c r="A27184" s="1"/>
      <c r="B27184" s="2"/>
      <c r="BJ27184" s="3"/>
      <c r="BL27184" s="3"/>
      <c r="BN27184" s="3"/>
      <c r="BP27184" s="3"/>
    </row>
    <row r="27185" spans="1:68" x14ac:dyDescent="0.25">
      <c r="A27185" s="1"/>
      <c r="B27185" s="2"/>
      <c r="BJ27185" s="3"/>
      <c r="BL27185" s="3"/>
      <c r="BN27185" s="3"/>
      <c r="BP27185" s="3"/>
    </row>
    <row r="27186" spans="1:68" x14ac:dyDescent="0.25">
      <c r="A27186" s="1"/>
      <c r="B27186" s="2"/>
      <c r="BJ27186" s="3"/>
      <c r="BL27186" s="3"/>
      <c r="BN27186" s="3"/>
      <c r="BP27186" s="3"/>
    </row>
    <row r="27187" spans="1:68" x14ac:dyDescent="0.25">
      <c r="A27187" s="1"/>
      <c r="B27187" s="2"/>
      <c r="BJ27187" s="3"/>
      <c r="BL27187" s="3"/>
      <c r="BN27187" s="3"/>
      <c r="BP27187" s="3"/>
    </row>
    <row r="27188" spans="1:68" x14ac:dyDescent="0.25">
      <c r="A27188" s="1"/>
      <c r="B27188" s="2"/>
      <c r="BJ27188" s="3"/>
      <c r="BL27188" s="3"/>
      <c r="BN27188" s="3"/>
      <c r="BP27188" s="3"/>
    </row>
    <row r="27189" spans="1:68" x14ac:dyDescent="0.25">
      <c r="A27189" s="1"/>
      <c r="B27189" s="2"/>
      <c r="BJ27189" s="3"/>
      <c r="BL27189" s="3"/>
      <c r="BN27189" s="3"/>
      <c r="BP27189" s="3"/>
    </row>
    <row r="27190" spans="1:68" x14ac:dyDescent="0.25">
      <c r="A27190" s="1"/>
      <c r="B27190" s="2"/>
      <c r="BJ27190" s="3"/>
      <c r="BL27190" s="3"/>
      <c r="BN27190" s="3"/>
      <c r="BP27190" s="3"/>
    </row>
    <row r="27191" spans="1:68" x14ac:dyDescent="0.25">
      <c r="A27191" s="1"/>
      <c r="B27191" s="2"/>
      <c r="BJ27191" s="3"/>
      <c r="BL27191" s="3"/>
      <c r="BN27191" s="3"/>
      <c r="BP27191" s="3"/>
    </row>
    <row r="27192" spans="1:68" x14ac:dyDescent="0.25">
      <c r="A27192" s="1"/>
      <c r="B27192" s="2"/>
      <c r="BJ27192" s="3"/>
      <c r="BL27192" s="3"/>
      <c r="BN27192" s="3"/>
      <c r="BP27192" s="3"/>
    </row>
    <row r="27193" spans="1:68" x14ac:dyDescent="0.25">
      <c r="A27193" s="1"/>
      <c r="B27193" s="2"/>
      <c r="BJ27193" s="3"/>
      <c r="BL27193" s="3"/>
      <c r="BN27193" s="3"/>
      <c r="BP27193" s="3"/>
    </row>
    <row r="27194" spans="1:68" x14ac:dyDescent="0.25">
      <c r="A27194" s="1"/>
      <c r="B27194" s="2"/>
      <c r="BJ27194" s="3"/>
      <c r="BL27194" s="3"/>
      <c r="BN27194" s="3"/>
      <c r="BP27194" s="3"/>
    </row>
    <row r="27195" spans="1:68" x14ac:dyDescent="0.25">
      <c r="A27195" s="1"/>
      <c r="B27195" s="2"/>
      <c r="BJ27195" s="3"/>
      <c r="BL27195" s="3"/>
      <c r="BN27195" s="3"/>
      <c r="BP27195" s="3"/>
    </row>
    <row r="27196" spans="1:68" x14ac:dyDescent="0.25">
      <c r="A27196" s="1"/>
      <c r="B27196" s="2"/>
      <c r="BJ27196" s="3"/>
      <c r="BL27196" s="3"/>
      <c r="BN27196" s="3"/>
      <c r="BP27196" s="3"/>
    </row>
    <row r="27197" spans="1:68" x14ac:dyDescent="0.25">
      <c r="A27197" s="1"/>
      <c r="B27197" s="2"/>
      <c r="BJ27197" s="3"/>
      <c r="BL27197" s="3"/>
      <c r="BN27197" s="3"/>
      <c r="BP27197" s="3"/>
    </row>
    <row r="27198" spans="1:68" x14ac:dyDescent="0.25">
      <c r="A27198" s="1"/>
      <c r="B27198" s="2"/>
      <c r="BJ27198" s="3"/>
      <c r="BL27198" s="3"/>
      <c r="BN27198" s="3"/>
      <c r="BP27198" s="3"/>
    </row>
    <row r="27199" spans="1:68" x14ac:dyDescent="0.25">
      <c r="A27199" s="1"/>
      <c r="B27199" s="2"/>
      <c r="BJ27199" s="3"/>
      <c r="BL27199" s="3"/>
      <c r="BN27199" s="3"/>
      <c r="BP27199" s="3"/>
    </row>
    <row r="27200" spans="1:68" x14ac:dyDescent="0.25">
      <c r="A27200" s="1"/>
      <c r="B27200" s="2"/>
      <c r="BJ27200" s="3"/>
      <c r="BL27200" s="3"/>
      <c r="BN27200" s="3"/>
      <c r="BP27200" s="3"/>
    </row>
    <row r="27201" spans="1:68" x14ac:dyDescent="0.25">
      <c r="A27201" s="1"/>
      <c r="B27201" s="2"/>
      <c r="BJ27201" s="3"/>
      <c r="BL27201" s="3"/>
      <c r="BN27201" s="3"/>
      <c r="BP27201" s="3"/>
    </row>
    <row r="27202" spans="1:68" x14ac:dyDescent="0.25">
      <c r="A27202" s="1"/>
      <c r="B27202" s="2"/>
      <c r="BJ27202" s="3"/>
      <c r="BL27202" s="3"/>
      <c r="BN27202" s="3"/>
      <c r="BP27202" s="3"/>
    </row>
    <row r="27203" spans="1:68" x14ac:dyDescent="0.25">
      <c r="A27203" s="1"/>
      <c r="B27203" s="2"/>
      <c r="BJ27203" s="3"/>
      <c r="BL27203" s="3"/>
      <c r="BN27203" s="3"/>
      <c r="BP27203" s="3"/>
    </row>
    <row r="27204" spans="1:68" x14ac:dyDescent="0.25">
      <c r="A27204" s="1"/>
      <c r="B27204" s="2"/>
      <c r="BJ27204" s="3"/>
      <c r="BL27204" s="3"/>
      <c r="BN27204" s="3"/>
      <c r="BP27204" s="3"/>
    </row>
    <row r="27205" spans="1:68" x14ac:dyDescent="0.25">
      <c r="A27205" s="1"/>
      <c r="B27205" s="2"/>
      <c r="BJ27205" s="3"/>
      <c r="BL27205" s="3"/>
      <c r="BN27205" s="3"/>
      <c r="BP27205" s="3"/>
    </row>
    <row r="27206" spans="1:68" x14ac:dyDescent="0.25">
      <c r="A27206" s="1"/>
      <c r="B27206" s="2"/>
      <c r="BJ27206" s="3"/>
      <c r="BL27206" s="3"/>
      <c r="BN27206" s="3"/>
      <c r="BP27206" s="3"/>
    </row>
    <row r="27207" spans="1:68" x14ac:dyDescent="0.25">
      <c r="A27207" s="1"/>
      <c r="B27207" s="2"/>
      <c r="BJ27207" s="3"/>
      <c r="BL27207" s="3"/>
      <c r="BN27207" s="3"/>
      <c r="BP27207" s="3"/>
    </row>
    <row r="27208" spans="1:68" x14ac:dyDescent="0.25">
      <c r="A27208" s="1"/>
      <c r="B27208" s="2"/>
      <c r="BJ27208" s="3"/>
      <c r="BL27208" s="3"/>
      <c r="BN27208" s="3"/>
      <c r="BP27208" s="3"/>
    </row>
    <row r="27209" spans="1:68" x14ac:dyDescent="0.25">
      <c r="A27209" s="1"/>
      <c r="B27209" s="2"/>
      <c r="BJ27209" s="3"/>
      <c r="BL27209" s="3"/>
      <c r="BN27209" s="3"/>
      <c r="BP27209" s="3"/>
    </row>
    <row r="27210" spans="1:68" x14ac:dyDescent="0.25">
      <c r="A27210" s="1"/>
      <c r="B27210" s="2"/>
      <c r="BJ27210" s="3"/>
      <c r="BL27210" s="3"/>
      <c r="BN27210" s="3"/>
      <c r="BP27210" s="3"/>
    </row>
    <row r="27211" spans="1:68" x14ac:dyDescent="0.25">
      <c r="A27211" s="1"/>
      <c r="B27211" s="2"/>
      <c r="BJ27211" s="3"/>
      <c r="BL27211" s="3"/>
      <c r="BN27211" s="3"/>
      <c r="BP27211" s="3"/>
    </row>
    <row r="27212" spans="1:68" x14ac:dyDescent="0.25">
      <c r="A27212" s="1"/>
      <c r="B27212" s="2"/>
      <c r="BJ27212" s="3"/>
      <c r="BL27212" s="3"/>
      <c r="BN27212" s="3"/>
      <c r="BP27212" s="3"/>
    </row>
    <row r="27213" spans="1:68" x14ac:dyDescent="0.25">
      <c r="A27213" s="1"/>
      <c r="B27213" s="2"/>
      <c r="BJ27213" s="3"/>
      <c r="BL27213" s="3"/>
      <c r="BN27213" s="3"/>
      <c r="BP27213" s="3"/>
    </row>
    <row r="27214" spans="1:68" x14ac:dyDescent="0.25">
      <c r="A27214" s="1"/>
      <c r="B27214" s="2"/>
      <c r="BJ27214" s="3"/>
      <c r="BL27214" s="3"/>
      <c r="BN27214" s="3"/>
      <c r="BP27214" s="3"/>
    </row>
    <row r="27215" spans="1:68" x14ac:dyDescent="0.25">
      <c r="A27215" s="1"/>
      <c r="B27215" s="2"/>
      <c r="BJ27215" s="3"/>
      <c r="BL27215" s="3"/>
      <c r="BN27215" s="3"/>
      <c r="BP27215" s="3"/>
    </row>
    <row r="27216" spans="1:68" x14ac:dyDescent="0.25">
      <c r="A27216" s="1"/>
      <c r="B27216" s="2"/>
      <c r="BJ27216" s="3"/>
      <c r="BL27216" s="3"/>
      <c r="BN27216" s="3"/>
      <c r="BP27216" s="3"/>
    </row>
    <row r="27217" spans="1:68" x14ac:dyDescent="0.25">
      <c r="A27217" s="1"/>
      <c r="B27217" s="2"/>
      <c r="BJ27217" s="3"/>
      <c r="BL27217" s="3"/>
      <c r="BN27217" s="3"/>
      <c r="BP27217" s="3"/>
    </row>
    <row r="27218" spans="1:68" x14ac:dyDescent="0.25">
      <c r="A27218" s="1"/>
      <c r="B27218" s="2"/>
      <c r="BJ27218" s="3"/>
      <c r="BL27218" s="3"/>
      <c r="BN27218" s="3"/>
      <c r="BP27218" s="3"/>
    </row>
    <row r="27219" spans="1:68" x14ac:dyDescent="0.25">
      <c r="A27219" s="1"/>
      <c r="B27219" s="2"/>
      <c r="BJ27219" s="3"/>
      <c r="BL27219" s="3"/>
      <c r="BN27219" s="3"/>
      <c r="BP27219" s="3"/>
    </row>
    <row r="27220" spans="1:68" x14ac:dyDescent="0.25">
      <c r="A27220" s="1"/>
      <c r="B27220" s="2"/>
      <c r="BJ27220" s="3"/>
      <c r="BL27220" s="3"/>
      <c r="BN27220" s="3"/>
      <c r="BP27220" s="3"/>
    </row>
    <row r="27221" spans="1:68" x14ac:dyDescent="0.25">
      <c r="A27221" s="1"/>
      <c r="B27221" s="2"/>
      <c r="BJ27221" s="3"/>
      <c r="BL27221" s="3"/>
      <c r="BN27221" s="3"/>
      <c r="BP27221" s="3"/>
    </row>
    <row r="27222" spans="1:68" x14ac:dyDescent="0.25">
      <c r="A27222" s="1"/>
      <c r="B27222" s="2"/>
      <c r="BJ27222" s="3"/>
      <c r="BL27222" s="3"/>
      <c r="BN27222" s="3"/>
      <c r="BP27222" s="3"/>
    </row>
    <row r="27223" spans="1:68" x14ac:dyDescent="0.25">
      <c r="A27223" s="1"/>
      <c r="B27223" s="2"/>
      <c r="BJ27223" s="3"/>
      <c r="BL27223" s="3"/>
      <c r="BN27223" s="3"/>
      <c r="BP27223" s="3"/>
    </row>
    <row r="27224" spans="1:68" x14ac:dyDescent="0.25">
      <c r="A27224" s="1"/>
      <c r="B27224" s="2"/>
      <c r="BJ27224" s="3"/>
      <c r="BL27224" s="3"/>
      <c r="BN27224" s="3"/>
      <c r="BP27224" s="3"/>
    </row>
    <row r="27225" spans="1:68" x14ac:dyDescent="0.25">
      <c r="A27225" s="1"/>
      <c r="B27225" s="2"/>
      <c r="BJ27225" s="3"/>
      <c r="BL27225" s="3"/>
      <c r="BN27225" s="3"/>
      <c r="BP27225" s="3"/>
    </row>
    <row r="27226" spans="1:68" x14ac:dyDescent="0.25">
      <c r="A27226" s="1"/>
      <c r="B27226" s="2"/>
      <c r="BJ27226" s="3"/>
      <c r="BL27226" s="3"/>
      <c r="BN27226" s="3"/>
      <c r="BP27226" s="3"/>
    </row>
    <row r="27227" spans="1:68" x14ac:dyDescent="0.25">
      <c r="A27227" s="1"/>
      <c r="B27227" s="2"/>
      <c r="BJ27227" s="3"/>
      <c r="BL27227" s="3"/>
      <c r="BN27227" s="3"/>
      <c r="BP27227" s="3"/>
    </row>
    <row r="27228" spans="1:68" x14ac:dyDescent="0.25">
      <c r="A27228" s="1"/>
      <c r="B27228" s="2"/>
      <c r="BJ27228" s="3"/>
      <c r="BL27228" s="3"/>
      <c r="BN27228" s="3"/>
      <c r="BP27228" s="3"/>
    </row>
    <row r="27229" spans="1:68" x14ac:dyDescent="0.25">
      <c r="A27229" s="1"/>
      <c r="B27229" s="2"/>
      <c r="BJ27229" s="3"/>
      <c r="BL27229" s="3"/>
      <c r="BN27229" s="3"/>
      <c r="BP27229" s="3"/>
    </row>
    <row r="27230" spans="1:68" x14ac:dyDescent="0.25">
      <c r="A27230" s="1"/>
      <c r="B27230" s="2"/>
      <c r="BJ27230" s="3"/>
      <c r="BL27230" s="3"/>
      <c r="BN27230" s="3"/>
      <c r="BP27230" s="3"/>
    </row>
    <row r="27231" spans="1:68" x14ac:dyDescent="0.25">
      <c r="A27231" s="1"/>
      <c r="B27231" s="2"/>
      <c r="BJ27231" s="3"/>
      <c r="BL27231" s="3"/>
      <c r="BN27231" s="3"/>
      <c r="BP27231" s="3"/>
    </row>
    <row r="27232" spans="1:68" x14ac:dyDescent="0.25">
      <c r="A27232" s="1"/>
      <c r="B27232" s="2"/>
      <c r="BJ27232" s="3"/>
      <c r="BL27232" s="3"/>
      <c r="BN27232" s="3"/>
      <c r="BP27232" s="3"/>
    </row>
    <row r="27233" spans="1:68" x14ac:dyDescent="0.25">
      <c r="A27233" s="1"/>
      <c r="B27233" s="2"/>
      <c r="BJ27233" s="3"/>
      <c r="BL27233" s="3"/>
      <c r="BN27233" s="3"/>
      <c r="BP27233" s="3"/>
    </row>
    <row r="27234" spans="1:68" x14ac:dyDescent="0.25">
      <c r="A27234" s="1"/>
      <c r="B27234" s="2"/>
      <c r="BJ27234" s="3"/>
      <c r="BL27234" s="3"/>
      <c r="BN27234" s="3"/>
      <c r="BP27234" s="3"/>
    </row>
    <row r="27235" spans="1:68" x14ac:dyDescent="0.25">
      <c r="A27235" s="1"/>
      <c r="B27235" s="2"/>
      <c r="BJ27235" s="3"/>
      <c r="BL27235" s="3"/>
      <c r="BN27235" s="3"/>
      <c r="BP27235" s="3"/>
    </row>
    <row r="27236" spans="1:68" x14ac:dyDescent="0.25">
      <c r="A27236" s="1"/>
      <c r="B27236" s="2"/>
      <c r="BJ27236" s="3"/>
      <c r="BL27236" s="3"/>
      <c r="BN27236" s="3"/>
      <c r="BP27236" s="3"/>
    </row>
    <row r="27237" spans="1:68" x14ac:dyDescent="0.25">
      <c r="A27237" s="1"/>
      <c r="B27237" s="2"/>
      <c r="BJ27237" s="3"/>
      <c r="BL27237" s="3"/>
      <c r="BN27237" s="3"/>
      <c r="BP27237" s="3"/>
    </row>
    <row r="27238" spans="1:68" x14ac:dyDescent="0.25">
      <c r="A27238" s="1"/>
      <c r="B27238" s="2"/>
      <c r="BJ27238" s="3"/>
      <c r="BL27238" s="3"/>
      <c r="BN27238" s="3"/>
      <c r="BP27238" s="3"/>
    </row>
    <row r="27239" spans="1:68" x14ac:dyDescent="0.25">
      <c r="A27239" s="1"/>
      <c r="B27239" s="2"/>
      <c r="BJ27239" s="3"/>
      <c r="BL27239" s="3"/>
      <c r="BN27239" s="3"/>
      <c r="BP27239" s="3"/>
    </row>
    <row r="27240" spans="1:68" x14ac:dyDescent="0.25">
      <c r="A27240" s="1"/>
      <c r="B27240" s="2"/>
      <c r="BJ27240" s="3"/>
      <c r="BL27240" s="3"/>
      <c r="BN27240" s="3"/>
      <c r="BP27240" s="3"/>
    </row>
    <row r="27241" spans="1:68" x14ac:dyDescent="0.25">
      <c r="A27241" s="1"/>
      <c r="B27241" s="2"/>
      <c r="BJ27241" s="3"/>
      <c r="BL27241" s="3"/>
      <c r="BN27241" s="3"/>
      <c r="BP27241" s="3"/>
    </row>
    <row r="27242" spans="1:68" x14ac:dyDescent="0.25">
      <c r="A27242" s="1"/>
      <c r="B27242" s="2"/>
      <c r="BJ27242" s="3"/>
      <c r="BL27242" s="3"/>
      <c r="BN27242" s="3"/>
      <c r="BP27242" s="3"/>
    </row>
    <row r="27243" spans="1:68" x14ac:dyDescent="0.25">
      <c r="A27243" s="1"/>
      <c r="B27243" s="2"/>
      <c r="BJ27243" s="3"/>
      <c r="BL27243" s="3"/>
      <c r="BN27243" s="3"/>
      <c r="BP27243" s="3"/>
    </row>
    <row r="27244" spans="1:68" x14ac:dyDescent="0.25">
      <c r="A27244" s="1"/>
      <c r="B27244" s="2"/>
      <c r="BJ27244" s="3"/>
      <c r="BL27244" s="3"/>
      <c r="BN27244" s="3"/>
      <c r="BP27244" s="3"/>
    </row>
    <row r="27245" spans="1:68" x14ac:dyDescent="0.25">
      <c r="A27245" s="1"/>
      <c r="B27245" s="2"/>
      <c r="BJ27245" s="3"/>
      <c r="BL27245" s="3"/>
      <c r="BN27245" s="3"/>
      <c r="BP27245" s="3"/>
    </row>
    <row r="27246" spans="1:68" x14ac:dyDescent="0.25">
      <c r="A27246" s="1"/>
      <c r="B27246" s="2"/>
      <c r="BJ27246" s="3"/>
      <c r="BL27246" s="3"/>
      <c r="BN27246" s="3"/>
      <c r="BP27246" s="3"/>
    </row>
    <row r="27247" spans="1:68" x14ac:dyDescent="0.25">
      <c r="A27247" s="1"/>
      <c r="B27247" s="2"/>
      <c r="BJ27247" s="3"/>
      <c r="BL27247" s="3"/>
      <c r="BN27247" s="3"/>
      <c r="BP27247" s="3"/>
    </row>
    <row r="27248" spans="1:68" x14ac:dyDescent="0.25">
      <c r="A27248" s="1"/>
      <c r="B27248" s="2"/>
      <c r="BJ27248" s="3"/>
      <c r="BL27248" s="3"/>
      <c r="BN27248" s="3"/>
      <c r="BP27248" s="3"/>
    </row>
    <row r="27249" spans="1:68" x14ac:dyDescent="0.25">
      <c r="A27249" s="1"/>
      <c r="B27249" s="2"/>
      <c r="BJ27249" s="3"/>
      <c r="BL27249" s="3"/>
      <c r="BN27249" s="3"/>
      <c r="BP27249" s="3"/>
    </row>
    <row r="27250" spans="1:68" x14ac:dyDescent="0.25">
      <c r="A27250" s="1"/>
      <c r="B27250" s="2"/>
      <c r="BJ27250" s="3"/>
      <c r="BL27250" s="3"/>
      <c r="BN27250" s="3"/>
      <c r="BP27250" s="3"/>
    </row>
    <row r="27251" spans="1:68" x14ac:dyDescent="0.25">
      <c r="A27251" s="1"/>
      <c r="B27251" s="2"/>
      <c r="BJ27251" s="3"/>
      <c r="BL27251" s="3"/>
      <c r="BN27251" s="3"/>
      <c r="BP27251" s="3"/>
    </row>
    <row r="27252" spans="1:68" x14ac:dyDescent="0.25">
      <c r="A27252" s="1"/>
      <c r="B27252" s="2"/>
      <c r="BJ27252" s="3"/>
      <c r="BL27252" s="3"/>
      <c r="BN27252" s="3"/>
      <c r="BP27252" s="3"/>
    </row>
    <row r="27253" spans="1:68" x14ac:dyDescent="0.25">
      <c r="A27253" s="1"/>
      <c r="B27253" s="2"/>
      <c r="BJ27253" s="3"/>
      <c r="BL27253" s="3"/>
      <c r="BN27253" s="3"/>
      <c r="BP27253" s="3"/>
    </row>
    <row r="27254" spans="1:68" x14ac:dyDescent="0.25">
      <c r="A27254" s="1"/>
      <c r="B27254" s="2"/>
      <c r="BJ27254" s="3"/>
      <c r="BL27254" s="3"/>
      <c r="BN27254" s="3"/>
      <c r="BP27254" s="3"/>
    </row>
    <row r="27255" spans="1:68" x14ac:dyDescent="0.25">
      <c r="A27255" s="1"/>
      <c r="B27255" s="2"/>
      <c r="BJ27255" s="3"/>
      <c r="BL27255" s="3"/>
      <c r="BN27255" s="3"/>
      <c r="BP27255" s="3"/>
    </row>
    <row r="27256" spans="1:68" x14ac:dyDescent="0.25">
      <c r="A27256" s="1"/>
      <c r="B27256" s="2"/>
      <c r="BJ27256" s="3"/>
      <c r="BL27256" s="3"/>
      <c r="BN27256" s="3"/>
      <c r="BP27256" s="3"/>
    </row>
    <row r="27257" spans="1:68" x14ac:dyDescent="0.25">
      <c r="A27257" s="1"/>
      <c r="B27257" s="2"/>
      <c r="BJ27257" s="3"/>
      <c r="BL27257" s="3"/>
      <c r="BN27257" s="3"/>
      <c r="BP27257" s="3"/>
    </row>
    <row r="27258" spans="1:68" x14ac:dyDescent="0.25">
      <c r="A27258" s="1"/>
      <c r="B27258" s="2"/>
      <c r="BJ27258" s="3"/>
      <c r="BL27258" s="3"/>
      <c r="BN27258" s="3"/>
      <c r="BP27258" s="3"/>
    </row>
    <row r="27259" spans="1:68" x14ac:dyDescent="0.25">
      <c r="A27259" s="1"/>
      <c r="B27259" s="2"/>
      <c r="BJ27259" s="3"/>
      <c r="BL27259" s="3"/>
      <c r="BN27259" s="3"/>
      <c r="BP27259" s="3"/>
    </row>
    <row r="27260" spans="1:68" x14ac:dyDescent="0.25">
      <c r="A27260" s="1"/>
      <c r="B27260" s="2"/>
      <c r="BJ27260" s="3"/>
      <c r="BL27260" s="3"/>
      <c r="BN27260" s="3"/>
      <c r="BP27260" s="3"/>
    </row>
    <row r="27261" spans="1:68" x14ac:dyDescent="0.25">
      <c r="A27261" s="1"/>
      <c r="B27261" s="2"/>
      <c r="BJ27261" s="3"/>
      <c r="BL27261" s="3"/>
      <c r="BN27261" s="3"/>
      <c r="BP27261" s="3"/>
    </row>
    <row r="27262" spans="1:68" x14ac:dyDescent="0.25">
      <c r="A27262" s="1"/>
      <c r="B27262" s="2"/>
      <c r="BJ27262" s="3"/>
      <c r="BL27262" s="3"/>
      <c r="BN27262" s="3"/>
      <c r="BP27262" s="3"/>
    </row>
    <row r="27263" spans="1:68" x14ac:dyDescent="0.25">
      <c r="A27263" s="1"/>
      <c r="B27263" s="2"/>
      <c r="BJ27263" s="3"/>
      <c r="BL27263" s="3"/>
      <c r="BN27263" s="3"/>
      <c r="BP27263" s="3"/>
    </row>
    <row r="27264" spans="1:68" x14ac:dyDescent="0.25">
      <c r="A27264" s="1"/>
      <c r="B27264" s="2"/>
      <c r="BJ27264" s="3"/>
      <c r="BL27264" s="3"/>
      <c r="BN27264" s="3"/>
      <c r="BP27264" s="3"/>
    </row>
    <row r="27265" spans="1:68" x14ac:dyDescent="0.25">
      <c r="A27265" s="1"/>
      <c r="B27265" s="2"/>
      <c r="BJ27265" s="3"/>
      <c r="BL27265" s="3"/>
      <c r="BN27265" s="3"/>
      <c r="BP27265" s="3"/>
    </row>
    <row r="27266" spans="1:68" x14ac:dyDescent="0.25">
      <c r="A27266" s="1"/>
      <c r="B27266" s="2"/>
      <c r="BJ27266" s="3"/>
      <c r="BL27266" s="3"/>
      <c r="BN27266" s="3"/>
      <c r="BP27266" s="3"/>
    </row>
    <row r="27267" spans="1:68" x14ac:dyDescent="0.25">
      <c r="A27267" s="1"/>
      <c r="B27267" s="2"/>
      <c r="BJ27267" s="3"/>
      <c r="BL27267" s="3"/>
      <c r="BN27267" s="3"/>
      <c r="BP27267" s="3"/>
    </row>
    <row r="27268" spans="1:68" x14ac:dyDescent="0.25">
      <c r="A27268" s="1"/>
      <c r="B27268" s="2"/>
      <c r="BJ27268" s="3"/>
      <c r="BL27268" s="3"/>
      <c r="BN27268" s="3"/>
      <c r="BP27268" s="3"/>
    </row>
    <row r="27269" spans="1:68" x14ac:dyDescent="0.25">
      <c r="A27269" s="1"/>
      <c r="B27269" s="2"/>
      <c r="BJ27269" s="3"/>
      <c r="BL27269" s="3"/>
      <c r="BN27269" s="3"/>
      <c r="BP27269" s="3"/>
    </row>
    <row r="27270" spans="1:68" x14ac:dyDescent="0.25">
      <c r="A27270" s="1"/>
      <c r="B27270" s="2"/>
      <c r="BJ27270" s="3"/>
      <c r="BL27270" s="3"/>
      <c r="BN27270" s="3"/>
      <c r="BP27270" s="3"/>
    </row>
    <row r="27271" spans="1:68" x14ac:dyDescent="0.25">
      <c r="A27271" s="1"/>
      <c r="B27271" s="2"/>
      <c r="BJ27271" s="3"/>
      <c r="BL27271" s="3"/>
      <c r="BN27271" s="3"/>
      <c r="BP27271" s="3"/>
    </row>
    <row r="27272" spans="1:68" x14ac:dyDescent="0.25">
      <c r="A27272" s="1"/>
      <c r="B27272" s="2"/>
      <c r="BJ27272" s="3"/>
      <c r="BL27272" s="3"/>
      <c r="BN27272" s="3"/>
      <c r="BP27272" s="3"/>
    </row>
    <row r="27273" spans="1:68" x14ac:dyDescent="0.25">
      <c r="A27273" s="1"/>
      <c r="B27273" s="2"/>
      <c r="BJ27273" s="3"/>
      <c r="BL27273" s="3"/>
      <c r="BN27273" s="3"/>
      <c r="BP27273" s="3"/>
    </row>
    <row r="27274" spans="1:68" x14ac:dyDescent="0.25">
      <c r="A27274" s="1"/>
      <c r="B27274" s="2"/>
      <c r="BJ27274" s="3"/>
      <c r="BL27274" s="3"/>
      <c r="BN27274" s="3"/>
      <c r="BP27274" s="3"/>
    </row>
    <row r="27275" spans="1:68" x14ac:dyDescent="0.25">
      <c r="A27275" s="1"/>
      <c r="B27275" s="2"/>
      <c r="BJ27275" s="3"/>
      <c r="BL27275" s="3"/>
      <c r="BN27275" s="3"/>
      <c r="BP27275" s="3"/>
    </row>
    <row r="27276" spans="1:68" x14ac:dyDescent="0.25">
      <c r="A27276" s="1"/>
      <c r="B27276" s="2"/>
      <c r="BJ27276" s="3"/>
      <c r="BL27276" s="3"/>
      <c r="BN27276" s="3"/>
      <c r="BP27276" s="3"/>
    </row>
    <row r="27277" spans="1:68" x14ac:dyDescent="0.25">
      <c r="A27277" s="1"/>
      <c r="B27277" s="2"/>
      <c r="BJ27277" s="3"/>
      <c r="BL27277" s="3"/>
      <c r="BN27277" s="3"/>
      <c r="BP27277" s="3"/>
    </row>
    <row r="27278" spans="1:68" x14ac:dyDescent="0.25">
      <c r="A27278" s="1"/>
      <c r="B27278" s="2"/>
      <c r="BJ27278" s="3"/>
      <c r="BL27278" s="3"/>
      <c r="BN27278" s="3"/>
      <c r="BP27278" s="3"/>
    </row>
    <row r="27279" spans="1:68" x14ac:dyDescent="0.25">
      <c r="A27279" s="1"/>
      <c r="B27279" s="2"/>
      <c r="BJ27279" s="3"/>
      <c r="BL27279" s="3"/>
      <c r="BN27279" s="3"/>
      <c r="BP27279" s="3"/>
    </row>
    <row r="27280" spans="1:68" x14ac:dyDescent="0.25">
      <c r="A27280" s="1"/>
      <c r="B27280" s="2"/>
      <c r="BJ27280" s="3"/>
      <c r="BL27280" s="3"/>
      <c r="BN27280" s="3"/>
      <c r="BP27280" s="3"/>
    </row>
    <row r="27281" spans="1:68" x14ac:dyDescent="0.25">
      <c r="A27281" s="1"/>
      <c r="B27281" s="2"/>
      <c r="BJ27281" s="3"/>
      <c r="BL27281" s="3"/>
      <c r="BN27281" s="3"/>
      <c r="BP27281" s="3"/>
    </row>
    <row r="27282" spans="1:68" x14ac:dyDescent="0.25">
      <c r="A27282" s="1"/>
      <c r="B27282" s="2"/>
      <c r="BJ27282" s="3"/>
      <c r="BL27282" s="3"/>
      <c r="BN27282" s="3"/>
      <c r="BP27282" s="3"/>
    </row>
    <row r="27283" spans="1:68" x14ac:dyDescent="0.25">
      <c r="A27283" s="1"/>
      <c r="B27283" s="2"/>
      <c r="BJ27283" s="3"/>
      <c r="BL27283" s="3"/>
      <c r="BN27283" s="3"/>
      <c r="BP27283" s="3"/>
    </row>
    <row r="27284" spans="1:68" x14ac:dyDescent="0.25">
      <c r="A27284" s="1"/>
      <c r="B27284" s="2"/>
      <c r="BJ27284" s="3"/>
      <c r="BL27284" s="3"/>
      <c r="BN27284" s="3"/>
      <c r="BP27284" s="3"/>
    </row>
    <row r="27285" spans="1:68" x14ac:dyDescent="0.25">
      <c r="A27285" s="1"/>
      <c r="B27285" s="2"/>
      <c r="BJ27285" s="3"/>
      <c r="BL27285" s="3"/>
      <c r="BN27285" s="3"/>
      <c r="BP27285" s="3"/>
    </row>
    <row r="27286" spans="1:68" x14ac:dyDescent="0.25">
      <c r="A27286" s="1"/>
      <c r="B27286" s="2"/>
      <c r="BJ27286" s="3"/>
      <c r="BL27286" s="3"/>
      <c r="BN27286" s="3"/>
      <c r="BP27286" s="3"/>
    </row>
    <row r="27287" spans="1:68" x14ac:dyDescent="0.25">
      <c r="A27287" s="1"/>
      <c r="B27287" s="2"/>
      <c r="BJ27287" s="3"/>
      <c r="BL27287" s="3"/>
      <c r="BN27287" s="3"/>
      <c r="BP27287" s="3"/>
    </row>
    <row r="27288" spans="1:68" x14ac:dyDescent="0.25">
      <c r="A27288" s="1"/>
      <c r="B27288" s="2"/>
      <c r="BJ27288" s="3"/>
      <c r="BL27288" s="3"/>
      <c r="BN27288" s="3"/>
      <c r="BP27288" s="3"/>
    </row>
    <row r="27289" spans="1:68" x14ac:dyDescent="0.25">
      <c r="A27289" s="1"/>
      <c r="B27289" s="2"/>
      <c r="BJ27289" s="3"/>
      <c r="BL27289" s="3"/>
      <c r="BN27289" s="3"/>
      <c r="BP27289" s="3"/>
    </row>
    <row r="27290" spans="1:68" x14ac:dyDescent="0.25">
      <c r="A27290" s="1"/>
      <c r="B27290" s="2"/>
      <c r="BJ27290" s="3"/>
      <c r="BL27290" s="3"/>
      <c r="BN27290" s="3"/>
      <c r="BP27290" s="3"/>
    </row>
    <row r="27291" spans="1:68" x14ac:dyDescent="0.25">
      <c r="A27291" s="1"/>
      <c r="B27291" s="2"/>
      <c r="BJ27291" s="3"/>
      <c r="BL27291" s="3"/>
      <c r="BN27291" s="3"/>
      <c r="BP27291" s="3"/>
    </row>
    <row r="27292" spans="1:68" x14ac:dyDescent="0.25">
      <c r="A27292" s="1"/>
      <c r="B27292" s="2"/>
      <c r="BJ27292" s="3"/>
      <c r="BL27292" s="3"/>
      <c r="BN27292" s="3"/>
      <c r="BP27292" s="3"/>
    </row>
    <row r="27293" spans="1:68" x14ac:dyDescent="0.25">
      <c r="A27293" s="1"/>
      <c r="B27293" s="2"/>
      <c r="BJ27293" s="3"/>
      <c r="BL27293" s="3"/>
      <c r="BN27293" s="3"/>
      <c r="BP27293" s="3"/>
    </row>
    <row r="27294" spans="1:68" x14ac:dyDescent="0.25">
      <c r="A27294" s="1"/>
      <c r="B27294" s="2"/>
      <c r="BJ27294" s="3"/>
      <c r="BL27294" s="3"/>
      <c r="BN27294" s="3"/>
      <c r="BP27294" s="3"/>
    </row>
    <row r="27295" spans="1:68" x14ac:dyDescent="0.25">
      <c r="A27295" s="1"/>
      <c r="B27295" s="2"/>
      <c r="BJ27295" s="3"/>
      <c r="BL27295" s="3"/>
      <c r="BN27295" s="3"/>
      <c r="BP27295" s="3"/>
    </row>
    <row r="27296" spans="1:68" x14ac:dyDescent="0.25">
      <c r="A27296" s="1"/>
      <c r="B27296" s="2"/>
      <c r="BJ27296" s="3"/>
      <c r="BL27296" s="3"/>
      <c r="BN27296" s="3"/>
      <c r="BP27296" s="3"/>
    </row>
    <row r="27297" spans="1:68" x14ac:dyDescent="0.25">
      <c r="A27297" s="1"/>
      <c r="B27297" s="2"/>
      <c r="BJ27297" s="3"/>
      <c r="BL27297" s="3"/>
      <c r="BN27297" s="3"/>
      <c r="BP27297" s="3"/>
    </row>
    <row r="27298" spans="1:68" x14ac:dyDescent="0.25">
      <c r="A27298" s="1"/>
      <c r="B27298" s="2"/>
      <c r="BJ27298" s="3"/>
      <c r="BL27298" s="3"/>
      <c r="BN27298" s="3"/>
      <c r="BP27298" s="3"/>
    </row>
    <row r="27299" spans="1:68" x14ac:dyDescent="0.25">
      <c r="A27299" s="1"/>
      <c r="B27299" s="2"/>
      <c r="BJ27299" s="3"/>
      <c r="BL27299" s="3"/>
      <c r="BN27299" s="3"/>
      <c r="BP27299" s="3"/>
    </row>
    <row r="27300" spans="1:68" x14ac:dyDescent="0.25">
      <c r="A27300" s="1"/>
      <c r="B27300" s="2"/>
      <c r="BJ27300" s="3"/>
      <c r="BL27300" s="3"/>
      <c r="BN27300" s="3"/>
      <c r="BP27300" s="3"/>
    </row>
    <row r="27301" spans="1:68" x14ac:dyDescent="0.25">
      <c r="A27301" s="1"/>
      <c r="B27301" s="2"/>
      <c r="BJ27301" s="3"/>
      <c r="BL27301" s="3"/>
      <c r="BN27301" s="3"/>
      <c r="BP27301" s="3"/>
    </row>
    <row r="27302" spans="1:68" x14ac:dyDescent="0.25">
      <c r="A27302" s="1"/>
      <c r="B27302" s="2"/>
      <c r="BJ27302" s="3"/>
      <c r="BL27302" s="3"/>
      <c r="BN27302" s="3"/>
      <c r="BP27302" s="3"/>
    </row>
    <row r="27303" spans="1:68" x14ac:dyDescent="0.25">
      <c r="A27303" s="1"/>
      <c r="B27303" s="2"/>
      <c r="BJ27303" s="3"/>
      <c r="BL27303" s="3"/>
      <c r="BN27303" s="3"/>
      <c r="BP27303" s="3"/>
    </row>
    <row r="27304" spans="1:68" x14ac:dyDescent="0.25">
      <c r="A27304" s="1"/>
      <c r="B27304" s="2"/>
      <c r="BJ27304" s="3"/>
      <c r="BL27304" s="3"/>
      <c r="BN27304" s="3"/>
      <c r="BP27304" s="3"/>
    </row>
    <row r="27305" spans="1:68" x14ac:dyDescent="0.25">
      <c r="A27305" s="1"/>
      <c r="B27305" s="2"/>
      <c r="BJ27305" s="3"/>
      <c r="BL27305" s="3"/>
      <c r="BN27305" s="3"/>
      <c r="BP27305" s="3"/>
    </row>
    <row r="27306" spans="1:68" x14ac:dyDescent="0.25">
      <c r="A27306" s="1"/>
      <c r="B27306" s="2"/>
      <c r="BJ27306" s="3"/>
      <c r="BL27306" s="3"/>
      <c r="BN27306" s="3"/>
      <c r="BP27306" s="3"/>
    </row>
    <row r="27307" spans="1:68" x14ac:dyDescent="0.25">
      <c r="A27307" s="1"/>
      <c r="B27307" s="2"/>
      <c r="BJ27307" s="3"/>
      <c r="BL27307" s="3"/>
      <c r="BN27307" s="3"/>
      <c r="BP27307" s="3"/>
    </row>
    <row r="27308" spans="1:68" x14ac:dyDescent="0.25">
      <c r="A27308" s="1"/>
      <c r="B27308" s="2"/>
      <c r="BJ27308" s="3"/>
      <c r="BL27308" s="3"/>
      <c r="BN27308" s="3"/>
      <c r="BP27308" s="3"/>
    </row>
    <row r="27309" spans="1:68" x14ac:dyDescent="0.25">
      <c r="A27309" s="1"/>
      <c r="B27309" s="2"/>
      <c r="BJ27309" s="3"/>
      <c r="BL27309" s="3"/>
      <c r="BN27309" s="3"/>
      <c r="BP27309" s="3"/>
    </row>
    <row r="27310" spans="1:68" x14ac:dyDescent="0.25">
      <c r="A27310" s="1"/>
      <c r="B27310" s="2"/>
      <c r="BJ27310" s="3"/>
      <c r="BL27310" s="3"/>
      <c r="BN27310" s="3"/>
      <c r="BP27310" s="3"/>
    </row>
    <row r="27311" spans="1:68" x14ac:dyDescent="0.25">
      <c r="A27311" s="1"/>
      <c r="B27311" s="2"/>
      <c r="BJ27311" s="3"/>
      <c r="BL27311" s="3"/>
      <c r="BN27311" s="3"/>
      <c r="BP27311" s="3"/>
    </row>
    <row r="27312" spans="1:68" x14ac:dyDescent="0.25">
      <c r="A27312" s="1"/>
      <c r="B27312" s="2"/>
      <c r="BJ27312" s="3"/>
      <c r="BL27312" s="3"/>
      <c r="BN27312" s="3"/>
      <c r="BP27312" s="3"/>
    </row>
    <row r="27313" spans="1:68" x14ac:dyDescent="0.25">
      <c r="A27313" s="1"/>
      <c r="B27313" s="2"/>
      <c r="BJ27313" s="3"/>
      <c r="BL27313" s="3"/>
      <c r="BN27313" s="3"/>
      <c r="BP27313" s="3"/>
    </row>
    <row r="27314" spans="1:68" x14ac:dyDescent="0.25">
      <c r="A27314" s="1"/>
      <c r="B27314" s="2"/>
      <c r="BJ27314" s="3"/>
      <c r="BL27314" s="3"/>
      <c r="BN27314" s="3"/>
      <c r="BP27314" s="3"/>
    </row>
    <row r="27315" spans="1:68" x14ac:dyDescent="0.25">
      <c r="A27315" s="1"/>
      <c r="B27315" s="2"/>
      <c r="BJ27315" s="3"/>
      <c r="BL27315" s="3"/>
      <c r="BN27315" s="3"/>
      <c r="BP27315" s="3"/>
    </row>
    <row r="27316" spans="1:68" x14ac:dyDescent="0.25">
      <c r="A27316" s="1"/>
      <c r="B27316" s="2"/>
      <c r="BJ27316" s="3"/>
      <c r="BL27316" s="3"/>
      <c r="BN27316" s="3"/>
      <c r="BP27316" s="3"/>
    </row>
    <row r="27317" spans="1:68" x14ac:dyDescent="0.25">
      <c r="A27317" s="1"/>
      <c r="B27317" s="2"/>
      <c r="BJ27317" s="3"/>
      <c r="BL27317" s="3"/>
      <c r="BN27317" s="3"/>
      <c r="BP27317" s="3"/>
    </row>
    <row r="27318" spans="1:68" x14ac:dyDescent="0.25">
      <c r="A27318" s="1"/>
      <c r="B27318" s="2"/>
      <c r="BJ27318" s="3"/>
      <c r="BL27318" s="3"/>
      <c r="BN27318" s="3"/>
      <c r="BP27318" s="3"/>
    </row>
    <row r="27319" spans="1:68" x14ac:dyDescent="0.25">
      <c r="A27319" s="1"/>
      <c r="B27319" s="2"/>
      <c r="BJ27319" s="3"/>
      <c r="BL27319" s="3"/>
      <c r="BN27319" s="3"/>
      <c r="BP27319" s="3"/>
    </row>
    <row r="27320" spans="1:68" x14ac:dyDescent="0.25">
      <c r="A27320" s="1"/>
      <c r="B27320" s="2"/>
      <c r="BJ27320" s="3"/>
      <c r="BL27320" s="3"/>
      <c r="BN27320" s="3"/>
      <c r="BP27320" s="3"/>
    </row>
    <row r="27321" spans="1:68" x14ac:dyDescent="0.25">
      <c r="A27321" s="1"/>
      <c r="B27321" s="2"/>
      <c r="BJ27321" s="3"/>
      <c r="BL27321" s="3"/>
      <c r="BN27321" s="3"/>
      <c r="BP27321" s="3"/>
    </row>
    <row r="27322" spans="1:68" x14ac:dyDescent="0.25">
      <c r="A27322" s="1"/>
      <c r="B27322" s="2"/>
      <c r="BJ27322" s="3"/>
      <c r="BL27322" s="3"/>
      <c r="BN27322" s="3"/>
      <c r="BP27322" s="3"/>
    </row>
    <row r="27323" spans="1:68" x14ac:dyDescent="0.25">
      <c r="A27323" s="1"/>
      <c r="B27323" s="2"/>
      <c r="BJ27323" s="3"/>
      <c r="BL27323" s="3"/>
      <c r="BN27323" s="3"/>
      <c r="BP27323" s="3"/>
    </row>
    <row r="27324" spans="1:68" x14ac:dyDescent="0.25">
      <c r="A27324" s="1"/>
      <c r="B27324" s="2"/>
      <c r="BJ27324" s="3"/>
      <c r="BL27324" s="3"/>
      <c r="BN27324" s="3"/>
      <c r="BP27324" s="3"/>
    </row>
    <row r="27325" spans="1:68" x14ac:dyDescent="0.25">
      <c r="A27325" s="1"/>
      <c r="B27325" s="2"/>
      <c r="BJ27325" s="3"/>
      <c r="BL27325" s="3"/>
      <c r="BN27325" s="3"/>
      <c r="BP27325" s="3"/>
    </row>
    <row r="27326" spans="1:68" x14ac:dyDescent="0.25">
      <c r="A27326" s="1"/>
      <c r="B27326" s="2"/>
      <c r="BJ27326" s="3"/>
      <c r="BL27326" s="3"/>
      <c r="BN27326" s="3"/>
      <c r="BP27326" s="3"/>
    </row>
    <row r="27327" spans="1:68" x14ac:dyDescent="0.25">
      <c r="A27327" s="1"/>
      <c r="B27327" s="2"/>
      <c r="BJ27327" s="3"/>
      <c r="BL27327" s="3"/>
      <c r="BN27327" s="3"/>
      <c r="BP27327" s="3"/>
    </row>
    <row r="27328" spans="1:68" x14ac:dyDescent="0.25">
      <c r="A27328" s="1"/>
      <c r="B27328" s="2"/>
      <c r="BJ27328" s="3"/>
      <c r="BL27328" s="3"/>
      <c r="BN27328" s="3"/>
      <c r="BP27328" s="3"/>
    </row>
    <row r="27329" spans="1:68" x14ac:dyDescent="0.25">
      <c r="A27329" s="1"/>
      <c r="B27329" s="2"/>
      <c r="BJ27329" s="3"/>
      <c r="BL27329" s="3"/>
      <c r="BN27329" s="3"/>
      <c r="BP27329" s="3"/>
    </row>
    <row r="27330" spans="1:68" x14ac:dyDescent="0.25">
      <c r="A27330" s="1"/>
      <c r="B27330" s="2"/>
      <c r="BJ27330" s="3"/>
      <c r="BL27330" s="3"/>
      <c r="BN27330" s="3"/>
      <c r="BP27330" s="3"/>
    </row>
    <row r="27331" spans="1:68" x14ac:dyDescent="0.25">
      <c r="A27331" s="1"/>
      <c r="B27331" s="2"/>
      <c r="BJ27331" s="3"/>
      <c r="BL27331" s="3"/>
      <c r="BN27331" s="3"/>
      <c r="BP27331" s="3"/>
    </row>
    <row r="27332" spans="1:68" x14ac:dyDescent="0.25">
      <c r="A27332" s="1"/>
      <c r="B27332" s="2"/>
      <c r="BJ27332" s="3"/>
      <c r="BL27332" s="3"/>
      <c r="BN27332" s="3"/>
      <c r="BP27332" s="3"/>
    </row>
    <row r="27333" spans="1:68" x14ac:dyDescent="0.25">
      <c r="A27333" s="1"/>
      <c r="B27333" s="2"/>
      <c r="BJ27333" s="3"/>
      <c r="BL27333" s="3"/>
      <c r="BN27333" s="3"/>
      <c r="BP27333" s="3"/>
    </row>
    <row r="27334" spans="1:68" x14ac:dyDescent="0.25">
      <c r="A27334" s="1"/>
      <c r="B27334" s="2"/>
      <c r="BJ27334" s="3"/>
      <c r="BL27334" s="3"/>
      <c r="BN27334" s="3"/>
      <c r="BP27334" s="3"/>
    </row>
    <row r="27335" spans="1:68" x14ac:dyDescent="0.25">
      <c r="A27335" s="1"/>
      <c r="B27335" s="2"/>
      <c r="BJ27335" s="3"/>
      <c r="BL27335" s="3"/>
      <c r="BN27335" s="3"/>
      <c r="BP27335" s="3"/>
    </row>
    <row r="27336" spans="1:68" x14ac:dyDescent="0.25">
      <c r="A27336" s="1"/>
      <c r="B27336" s="2"/>
      <c r="BJ27336" s="3"/>
      <c r="BL27336" s="3"/>
      <c r="BN27336" s="3"/>
      <c r="BP27336" s="3"/>
    </row>
    <row r="27337" spans="1:68" x14ac:dyDescent="0.25">
      <c r="A27337" s="1"/>
      <c r="B27337" s="2"/>
      <c r="BJ27337" s="3"/>
      <c r="BL27337" s="3"/>
      <c r="BN27337" s="3"/>
      <c r="BP27337" s="3"/>
    </row>
    <row r="27338" spans="1:68" x14ac:dyDescent="0.25">
      <c r="A27338" s="1"/>
      <c r="B27338" s="2"/>
      <c r="BJ27338" s="3"/>
      <c r="BL27338" s="3"/>
      <c r="BN27338" s="3"/>
      <c r="BP27338" s="3"/>
    </row>
    <row r="27339" spans="1:68" x14ac:dyDescent="0.25">
      <c r="A27339" s="1"/>
      <c r="B27339" s="2"/>
      <c r="BJ27339" s="3"/>
      <c r="BL27339" s="3"/>
      <c r="BN27339" s="3"/>
      <c r="BP27339" s="3"/>
    </row>
    <row r="27340" spans="1:68" x14ac:dyDescent="0.25">
      <c r="A27340" s="1"/>
      <c r="B27340" s="2"/>
      <c r="BJ27340" s="3"/>
      <c r="BL27340" s="3"/>
      <c r="BN27340" s="3"/>
      <c r="BP27340" s="3"/>
    </row>
    <row r="27341" spans="1:68" x14ac:dyDescent="0.25">
      <c r="A27341" s="1"/>
      <c r="B27341" s="2"/>
      <c r="BJ27341" s="3"/>
      <c r="BL27341" s="3"/>
      <c r="BN27341" s="3"/>
      <c r="BP27341" s="3"/>
    </row>
    <row r="27342" spans="1:68" x14ac:dyDescent="0.25">
      <c r="A27342" s="1"/>
      <c r="B27342" s="2"/>
      <c r="BJ27342" s="3"/>
      <c r="BL27342" s="3"/>
      <c r="BN27342" s="3"/>
      <c r="BP27342" s="3"/>
    </row>
    <row r="27343" spans="1:68" x14ac:dyDescent="0.25">
      <c r="A27343" s="1"/>
      <c r="B27343" s="2"/>
      <c r="BJ27343" s="3"/>
      <c r="BL27343" s="3"/>
      <c r="BN27343" s="3"/>
      <c r="BP27343" s="3"/>
    </row>
    <row r="27344" spans="1:68" x14ac:dyDescent="0.25">
      <c r="A27344" s="1"/>
      <c r="B27344" s="2"/>
      <c r="BJ27344" s="3"/>
      <c r="BL27344" s="3"/>
      <c r="BN27344" s="3"/>
      <c r="BP27344" s="3"/>
    </row>
    <row r="27345" spans="1:68" x14ac:dyDescent="0.25">
      <c r="A27345" s="1"/>
      <c r="B27345" s="2"/>
      <c r="BJ27345" s="3"/>
      <c r="BL27345" s="3"/>
      <c r="BN27345" s="3"/>
      <c r="BP27345" s="3"/>
    </row>
    <row r="27346" spans="1:68" x14ac:dyDescent="0.25">
      <c r="A27346" s="1"/>
      <c r="B27346" s="2"/>
      <c r="BJ27346" s="3"/>
      <c r="BL27346" s="3"/>
      <c r="BN27346" s="3"/>
      <c r="BP27346" s="3"/>
    </row>
    <row r="27347" spans="1:68" x14ac:dyDescent="0.25">
      <c r="A27347" s="1"/>
      <c r="B27347" s="2"/>
      <c r="BJ27347" s="3"/>
      <c r="BL27347" s="3"/>
      <c r="BN27347" s="3"/>
      <c r="BP27347" s="3"/>
    </row>
    <row r="27348" spans="1:68" x14ac:dyDescent="0.25">
      <c r="A27348" s="1"/>
      <c r="B27348" s="2"/>
      <c r="BJ27348" s="3"/>
      <c r="BL27348" s="3"/>
      <c r="BN27348" s="3"/>
      <c r="BP27348" s="3"/>
    </row>
    <row r="27349" spans="1:68" x14ac:dyDescent="0.25">
      <c r="A27349" s="1"/>
      <c r="B27349" s="2"/>
      <c r="BJ27349" s="3"/>
      <c r="BL27349" s="3"/>
      <c r="BN27349" s="3"/>
      <c r="BP27349" s="3"/>
    </row>
    <row r="27350" spans="1:68" x14ac:dyDescent="0.25">
      <c r="A27350" s="1"/>
      <c r="B27350" s="2"/>
      <c r="BJ27350" s="3"/>
      <c r="BL27350" s="3"/>
      <c r="BN27350" s="3"/>
      <c r="BP27350" s="3"/>
    </row>
    <row r="27351" spans="1:68" x14ac:dyDescent="0.25">
      <c r="A27351" s="1"/>
      <c r="B27351" s="2"/>
      <c r="BJ27351" s="3"/>
      <c r="BL27351" s="3"/>
      <c r="BN27351" s="3"/>
      <c r="BP27351" s="3"/>
    </row>
    <row r="27352" spans="1:68" x14ac:dyDescent="0.25">
      <c r="A27352" s="1"/>
      <c r="B27352" s="2"/>
      <c r="BJ27352" s="3"/>
      <c r="BL27352" s="3"/>
      <c r="BN27352" s="3"/>
      <c r="BP27352" s="3"/>
    </row>
    <row r="27353" spans="1:68" x14ac:dyDescent="0.25">
      <c r="A27353" s="1"/>
      <c r="B27353" s="2"/>
      <c r="BJ27353" s="3"/>
      <c r="BL27353" s="3"/>
      <c r="BN27353" s="3"/>
      <c r="BP27353" s="3"/>
    </row>
    <row r="27354" spans="1:68" x14ac:dyDescent="0.25">
      <c r="A27354" s="1"/>
      <c r="B27354" s="2"/>
      <c r="BJ27354" s="3"/>
      <c r="BL27354" s="3"/>
      <c r="BN27354" s="3"/>
      <c r="BP27354" s="3"/>
    </row>
    <row r="27355" spans="1:68" x14ac:dyDescent="0.25">
      <c r="A27355" s="1"/>
      <c r="B27355" s="2"/>
      <c r="BJ27355" s="3"/>
      <c r="BL27355" s="3"/>
      <c r="BN27355" s="3"/>
      <c r="BP27355" s="3"/>
    </row>
    <row r="27356" spans="1:68" x14ac:dyDescent="0.25">
      <c r="A27356" s="1"/>
      <c r="B27356" s="2"/>
      <c r="BJ27356" s="3"/>
      <c r="BL27356" s="3"/>
      <c r="BN27356" s="3"/>
      <c r="BP27356" s="3"/>
    </row>
    <row r="27357" spans="1:68" x14ac:dyDescent="0.25">
      <c r="A27357" s="1"/>
      <c r="B27357" s="2"/>
      <c r="BJ27357" s="3"/>
      <c r="BL27357" s="3"/>
      <c r="BN27357" s="3"/>
      <c r="BP27357" s="3"/>
    </row>
    <row r="27358" spans="1:68" x14ac:dyDescent="0.25">
      <c r="A27358" s="1"/>
      <c r="B27358" s="2"/>
      <c r="BJ27358" s="3"/>
      <c r="BL27358" s="3"/>
      <c r="BN27358" s="3"/>
      <c r="BP27358" s="3"/>
    </row>
    <row r="27359" spans="1:68" x14ac:dyDescent="0.25">
      <c r="A27359" s="1"/>
      <c r="B27359" s="2"/>
      <c r="BJ27359" s="3"/>
      <c r="BL27359" s="3"/>
      <c r="BN27359" s="3"/>
      <c r="BP27359" s="3"/>
    </row>
    <row r="27360" spans="1:68" x14ac:dyDescent="0.25">
      <c r="A27360" s="1"/>
      <c r="B27360" s="2"/>
      <c r="BJ27360" s="3"/>
      <c r="BL27360" s="3"/>
      <c r="BN27360" s="3"/>
      <c r="BP27360" s="3"/>
    </row>
    <row r="27361" spans="1:68" x14ac:dyDescent="0.25">
      <c r="A27361" s="1"/>
      <c r="B27361" s="2"/>
      <c r="BJ27361" s="3"/>
      <c r="BL27361" s="3"/>
      <c r="BN27361" s="3"/>
      <c r="BP27361" s="3"/>
    </row>
    <row r="27362" spans="1:68" x14ac:dyDescent="0.25">
      <c r="A27362" s="1"/>
      <c r="B27362" s="2"/>
      <c r="BJ27362" s="3"/>
      <c r="BL27362" s="3"/>
      <c r="BN27362" s="3"/>
      <c r="BP27362" s="3"/>
    </row>
    <row r="27363" spans="1:68" x14ac:dyDescent="0.25">
      <c r="A27363" s="1"/>
      <c r="B27363" s="2"/>
      <c r="BJ27363" s="3"/>
      <c r="BL27363" s="3"/>
      <c r="BN27363" s="3"/>
      <c r="BP27363" s="3"/>
    </row>
    <row r="27364" spans="1:68" x14ac:dyDescent="0.25">
      <c r="A27364" s="1"/>
      <c r="B27364" s="2"/>
      <c r="BJ27364" s="3"/>
      <c r="BL27364" s="3"/>
      <c r="BN27364" s="3"/>
      <c r="BP27364" s="3"/>
    </row>
    <row r="27365" spans="1:68" x14ac:dyDescent="0.25">
      <c r="A27365" s="1"/>
      <c r="B27365" s="2"/>
      <c r="BJ27365" s="3"/>
      <c r="BL27365" s="3"/>
      <c r="BN27365" s="3"/>
      <c r="BP27365" s="3"/>
    </row>
    <row r="27366" spans="1:68" x14ac:dyDescent="0.25">
      <c r="A27366" s="1"/>
      <c r="B27366" s="2"/>
      <c r="BJ27366" s="3"/>
      <c r="BL27366" s="3"/>
      <c r="BN27366" s="3"/>
      <c r="BP27366" s="3"/>
    </row>
    <row r="27367" spans="1:68" x14ac:dyDescent="0.25">
      <c r="A27367" s="1"/>
      <c r="B27367" s="2"/>
      <c r="BJ27367" s="3"/>
      <c r="BL27367" s="3"/>
      <c r="BN27367" s="3"/>
      <c r="BP27367" s="3"/>
    </row>
    <row r="27368" spans="1:68" x14ac:dyDescent="0.25">
      <c r="A27368" s="1"/>
      <c r="B27368" s="2"/>
      <c r="BJ27368" s="3"/>
      <c r="BL27368" s="3"/>
      <c r="BN27368" s="3"/>
      <c r="BP27368" s="3"/>
    </row>
    <row r="27369" spans="1:68" x14ac:dyDescent="0.25">
      <c r="A27369" s="1"/>
      <c r="B27369" s="2"/>
      <c r="BJ27369" s="3"/>
      <c r="BL27369" s="3"/>
      <c r="BN27369" s="3"/>
      <c r="BP27369" s="3"/>
    </row>
    <row r="27370" spans="1:68" x14ac:dyDescent="0.25">
      <c r="A27370" s="1"/>
      <c r="B27370" s="2"/>
      <c r="BJ27370" s="3"/>
      <c r="BL27370" s="3"/>
      <c r="BN27370" s="3"/>
      <c r="BP27370" s="3"/>
    </row>
    <row r="27371" spans="1:68" x14ac:dyDescent="0.25">
      <c r="A27371" s="1"/>
      <c r="B27371" s="2"/>
      <c r="BJ27371" s="3"/>
      <c r="BL27371" s="3"/>
      <c r="BN27371" s="3"/>
      <c r="BP27371" s="3"/>
    </row>
    <row r="27372" spans="1:68" x14ac:dyDescent="0.25">
      <c r="A27372" s="1"/>
      <c r="B27372" s="2"/>
      <c r="BJ27372" s="3"/>
      <c r="BL27372" s="3"/>
      <c r="BN27372" s="3"/>
      <c r="BP27372" s="3"/>
    </row>
    <row r="27373" spans="1:68" x14ac:dyDescent="0.25">
      <c r="A27373" s="1"/>
      <c r="B27373" s="2"/>
      <c r="BJ27373" s="3"/>
      <c r="BL27373" s="3"/>
      <c r="BN27373" s="3"/>
      <c r="BP27373" s="3"/>
    </row>
    <row r="27374" spans="1:68" x14ac:dyDescent="0.25">
      <c r="A27374" s="1"/>
      <c r="B27374" s="2"/>
      <c r="BJ27374" s="3"/>
      <c r="BL27374" s="3"/>
      <c r="BN27374" s="3"/>
      <c r="BP27374" s="3"/>
    </row>
    <row r="27375" spans="1:68" x14ac:dyDescent="0.25">
      <c r="A27375" s="1"/>
      <c r="B27375" s="2"/>
      <c r="BJ27375" s="3"/>
      <c r="BL27375" s="3"/>
      <c r="BN27375" s="3"/>
      <c r="BP27375" s="3"/>
    </row>
    <row r="27376" spans="1:68" x14ac:dyDescent="0.25">
      <c r="A27376" s="1"/>
      <c r="B27376" s="2"/>
      <c r="BJ27376" s="3"/>
      <c r="BL27376" s="3"/>
      <c r="BN27376" s="3"/>
      <c r="BP27376" s="3"/>
    </row>
    <row r="27377" spans="1:68" x14ac:dyDescent="0.25">
      <c r="A27377" s="1"/>
      <c r="B27377" s="2"/>
      <c r="BJ27377" s="3"/>
      <c r="BL27377" s="3"/>
      <c r="BN27377" s="3"/>
      <c r="BP27377" s="3"/>
    </row>
    <row r="27378" spans="1:68" x14ac:dyDescent="0.25">
      <c r="A27378" s="1"/>
      <c r="B27378" s="2"/>
      <c r="BJ27378" s="3"/>
      <c r="BL27378" s="3"/>
      <c r="BN27378" s="3"/>
      <c r="BP27378" s="3"/>
    </row>
    <row r="27379" spans="1:68" x14ac:dyDescent="0.25">
      <c r="A27379" s="1"/>
      <c r="B27379" s="2"/>
      <c r="BJ27379" s="3"/>
      <c r="BL27379" s="3"/>
      <c r="BN27379" s="3"/>
      <c r="BP27379" s="3"/>
    </row>
    <row r="27380" spans="1:68" x14ac:dyDescent="0.25">
      <c r="A27380" s="1"/>
      <c r="B27380" s="2"/>
      <c r="BJ27380" s="3"/>
      <c r="BL27380" s="3"/>
      <c r="BN27380" s="3"/>
      <c r="BP27380" s="3"/>
    </row>
    <row r="27381" spans="1:68" x14ac:dyDescent="0.25">
      <c r="A27381" s="1"/>
      <c r="B27381" s="2"/>
      <c r="BJ27381" s="3"/>
      <c r="BL27381" s="3"/>
      <c r="BN27381" s="3"/>
      <c r="BP27381" s="3"/>
    </row>
    <row r="27382" spans="1:68" x14ac:dyDescent="0.25">
      <c r="A27382" s="1"/>
      <c r="B27382" s="2"/>
      <c r="BJ27382" s="3"/>
      <c r="BL27382" s="3"/>
      <c r="BN27382" s="3"/>
      <c r="BP27382" s="3"/>
    </row>
    <row r="27383" spans="1:68" x14ac:dyDescent="0.25">
      <c r="A27383" s="1"/>
      <c r="B27383" s="2"/>
      <c r="BJ27383" s="3"/>
      <c r="BL27383" s="3"/>
      <c r="BN27383" s="3"/>
      <c r="BP27383" s="3"/>
    </row>
    <row r="27384" spans="1:68" x14ac:dyDescent="0.25">
      <c r="A27384" s="1"/>
      <c r="B27384" s="2"/>
      <c r="BJ27384" s="3"/>
      <c r="BL27384" s="3"/>
      <c r="BN27384" s="3"/>
      <c r="BP27384" s="3"/>
    </row>
    <row r="27385" spans="1:68" x14ac:dyDescent="0.25">
      <c r="A27385" s="1"/>
      <c r="B27385" s="2"/>
      <c r="BJ27385" s="3"/>
      <c r="BL27385" s="3"/>
      <c r="BN27385" s="3"/>
      <c r="BP27385" s="3"/>
    </row>
    <row r="27386" spans="1:68" x14ac:dyDescent="0.25">
      <c r="A27386" s="1"/>
      <c r="B27386" s="2"/>
      <c r="BJ27386" s="3"/>
      <c r="BL27386" s="3"/>
      <c r="BN27386" s="3"/>
      <c r="BP27386" s="3"/>
    </row>
    <row r="27387" spans="1:68" x14ac:dyDescent="0.25">
      <c r="A27387" s="1"/>
      <c r="B27387" s="2"/>
      <c r="BJ27387" s="3"/>
      <c r="BL27387" s="3"/>
      <c r="BN27387" s="3"/>
      <c r="BP27387" s="3"/>
    </row>
    <row r="27388" spans="1:68" x14ac:dyDescent="0.25">
      <c r="A27388" s="1"/>
      <c r="B27388" s="2"/>
      <c r="BJ27388" s="3"/>
      <c r="BL27388" s="3"/>
      <c r="BN27388" s="3"/>
      <c r="BP27388" s="3"/>
    </row>
    <row r="27389" spans="1:68" x14ac:dyDescent="0.25">
      <c r="A27389" s="1"/>
      <c r="B27389" s="2"/>
      <c r="BJ27389" s="3"/>
      <c r="BL27389" s="3"/>
      <c r="BN27389" s="3"/>
      <c r="BP27389" s="3"/>
    </row>
    <row r="27390" spans="1:68" x14ac:dyDescent="0.25">
      <c r="A27390" s="1"/>
      <c r="B27390" s="2"/>
      <c r="BJ27390" s="3"/>
      <c r="BL27390" s="3"/>
      <c r="BN27390" s="3"/>
      <c r="BP27390" s="3"/>
    </row>
    <row r="27391" spans="1:68" x14ac:dyDescent="0.25">
      <c r="A27391" s="1"/>
      <c r="B27391" s="2"/>
      <c r="BJ27391" s="3"/>
      <c r="BL27391" s="3"/>
      <c r="BN27391" s="3"/>
      <c r="BP27391" s="3"/>
    </row>
    <row r="27392" spans="1:68" x14ac:dyDescent="0.25">
      <c r="A27392" s="1"/>
      <c r="B27392" s="2"/>
      <c r="BJ27392" s="3"/>
      <c r="BL27392" s="3"/>
      <c r="BN27392" s="3"/>
      <c r="BP27392" s="3"/>
    </row>
    <row r="27393" spans="1:68" x14ac:dyDescent="0.25">
      <c r="A27393" s="1"/>
      <c r="B27393" s="2"/>
      <c r="BJ27393" s="3"/>
      <c r="BL27393" s="3"/>
      <c r="BN27393" s="3"/>
      <c r="BP27393" s="3"/>
    </row>
    <row r="27394" spans="1:68" x14ac:dyDescent="0.25">
      <c r="A27394" s="1"/>
      <c r="B27394" s="2"/>
      <c r="BJ27394" s="3"/>
      <c r="BL27394" s="3"/>
      <c r="BN27394" s="3"/>
      <c r="BP27394" s="3"/>
    </row>
    <row r="27395" spans="1:68" x14ac:dyDescent="0.25">
      <c r="A27395" s="1"/>
      <c r="B27395" s="2"/>
      <c r="BJ27395" s="3"/>
      <c r="BL27395" s="3"/>
      <c r="BN27395" s="3"/>
      <c r="BP27395" s="3"/>
    </row>
    <row r="27396" spans="1:68" x14ac:dyDescent="0.25">
      <c r="A27396" s="1"/>
      <c r="B27396" s="2"/>
      <c r="BJ27396" s="3"/>
      <c r="BL27396" s="3"/>
      <c r="BN27396" s="3"/>
      <c r="BP27396" s="3"/>
    </row>
    <row r="27397" spans="1:68" x14ac:dyDescent="0.25">
      <c r="A27397" s="1"/>
      <c r="B27397" s="2"/>
      <c r="BJ27397" s="3"/>
      <c r="BL27397" s="3"/>
      <c r="BN27397" s="3"/>
      <c r="BP27397" s="3"/>
    </row>
    <row r="27398" spans="1:68" x14ac:dyDescent="0.25">
      <c r="A27398" s="1"/>
      <c r="B27398" s="2"/>
      <c r="BJ27398" s="3"/>
      <c r="BL27398" s="3"/>
      <c r="BN27398" s="3"/>
      <c r="BP27398" s="3"/>
    </row>
    <row r="27399" spans="1:68" x14ac:dyDescent="0.25">
      <c r="A27399" s="1"/>
      <c r="B27399" s="2"/>
      <c r="BJ27399" s="3"/>
      <c r="BL27399" s="3"/>
      <c r="BN27399" s="3"/>
      <c r="BP27399" s="3"/>
    </row>
    <row r="27400" spans="1:68" x14ac:dyDescent="0.25">
      <c r="A27400" s="1"/>
      <c r="B27400" s="2"/>
      <c r="BJ27400" s="3"/>
      <c r="BL27400" s="3"/>
      <c r="BN27400" s="3"/>
      <c r="BP27400" s="3"/>
    </row>
    <row r="27401" spans="1:68" x14ac:dyDescent="0.25">
      <c r="A27401" s="1"/>
      <c r="B27401" s="2"/>
      <c r="BJ27401" s="3"/>
      <c r="BL27401" s="3"/>
      <c r="BN27401" s="3"/>
      <c r="BP27401" s="3"/>
    </row>
    <row r="27402" spans="1:68" x14ac:dyDescent="0.25">
      <c r="A27402" s="1"/>
      <c r="B27402" s="2"/>
      <c r="BJ27402" s="3"/>
      <c r="BL27402" s="3"/>
      <c r="BN27402" s="3"/>
      <c r="BP27402" s="3"/>
    </row>
    <row r="27403" spans="1:68" x14ac:dyDescent="0.25">
      <c r="A27403" s="1"/>
      <c r="B27403" s="2"/>
      <c r="BJ27403" s="3"/>
      <c r="BL27403" s="3"/>
      <c r="BN27403" s="3"/>
      <c r="BP27403" s="3"/>
    </row>
    <row r="27404" spans="1:68" x14ac:dyDescent="0.25">
      <c r="A27404" s="1"/>
      <c r="B27404" s="2"/>
      <c r="BJ27404" s="3"/>
      <c r="BL27404" s="3"/>
      <c r="BN27404" s="3"/>
      <c r="BP27404" s="3"/>
    </row>
    <row r="27405" spans="1:68" x14ac:dyDescent="0.25">
      <c r="A27405" s="1"/>
      <c r="B27405" s="2"/>
      <c r="BJ27405" s="3"/>
      <c r="BL27405" s="3"/>
      <c r="BN27405" s="3"/>
      <c r="BP27405" s="3"/>
    </row>
    <row r="27406" spans="1:68" x14ac:dyDescent="0.25">
      <c r="A27406" s="1"/>
      <c r="B27406" s="2"/>
      <c r="BJ27406" s="3"/>
      <c r="BL27406" s="3"/>
      <c r="BN27406" s="3"/>
      <c r="BP27406" s="3"/>
    </row>
    <row r="27407" spans="1:68" x14ac:dyDescent="0.25">
      <c r="A27407" s="1"/>
      <c r="B27407" s="2"/>
      <c r="BJ27407" s="3"/>
      <c r="BL27407" s="3"/>
      <c r="BN27407" s="3"/>
      <c r="BP27407" s="3"/>
    </row>
    <row r="27408" spans="1:68" x14ac:dyDescent="0.25">
      <c r="A27408" s="1"/>
      <c r="B27408" s="2"/>
      <c r="BJ27408" s="3"/>
      <c r="BL27408" s="3"/>
      <c r="BN27408" s="3"/>
      <c r="BP27408" s="3"/>
    </row>
    <row r="27409" spans="1:68" x14ac:dyDescent="0.25">
      <c r="A27409" s="1"/>
      <c r="B27409" s="2"/>
      <c r="BJ27409" s="3"/>
      <c r="BL27409" s="3"/>
      <c r="BN27409" s="3"/>
      <c r="BP27409" s="3"/>
    </row>
    <row r="27410" spans="1:68" x14ac:dyDescent="0.25">
      <c r="A27410" s="1"/>
      <c r="B27410" s="2"/>
      <c r="BJ27410" s="3"/>
      <c r="BL27410" s="3"/>
      <c r="BN27410" s="3"/>
      <c r="BP27410" s="3"/>
    </row>
    <row r="27411" spans="1:68" x14ac:dyDescent="0.25">
      <c r="A27411" s="1"/>
      <c r="B27411" s="2"/>
      <c r="BJ27411" s="3"/>
      <c r="BL27411" s="3"/>
      <c r="BN27411" s="3"/>
      <c r="BP27411" s="3"/>
    </row>
    <row r="27412" spans="1:68" x14ac:dyDescent="0.25">
      <c r="A27412" s="1"/>
      <c r="B27412" s="2"/>
      <c r="BJ27412" s="3"/>
      <c r="BL27412" s="3"/>
      <c r="BN27412" s="3"/>
      <c r="BP27412" s="3"/>
    </row>
    <row r="27413" spans="1:68" x14ac:dyDescent="0.25">
      <c r="A27413" s="1"/>
      <c r="B27413" s="2"/>
      <c r="BJ27413" s="3"/>
      <c r="BL27413" s="3"/>
      <c r="BN27413" s="3"/>
      <c r="BP27413" s="3"/>
    </row>
    <row r="27414" spans="1:68" x14ac:dyDescent="0.25">
      <c r="A27414" s="1"/>
      <c r="B27414" s="2"/>
      <c r="BJ27414" s="3"/>
      <c r="BL27414" s="3"/>
      <c r="BN27414" s="3"/>
      <c r="BP27414" s="3"/>
    </row>
    <row r="27415" spans="1:68" x14ac:dyDescent="0.25">
      <c r="A27415" s="1"/>
      <c r="B27415" s="2"/>
      <c r="BJ27415" s="3"/>
      <c r="BL27415" s="3"/>
      <c r="BN27415" s="3"/>
      <c r="BP27415" s="3"/>
    </row>
    <row r="27416" spans="1:68" x14ac:dyDescent="0.25">
      <c r="A27416" s="1"/>
      <c r="B27416" s="2"/>
      <c r="BJ27416" s="3"/>
      <c r="BL27416" s="3"/>
      <c r="BN27416" s="3"/>
      <c r="BP27416" s="3"/>
    </row>
    <row r="27417" spans="1:68" x14ac:dyDescent="0.25">
      <c r="A27417" s="1"/>
      <c r="B27417" s="2"/>
      <c r="BJ27417" s="3"/>
      <c r="BL27417" s="3"/>
      <c r="BN27417" s="3"/>
      <c r="BP27417" s="3"/>
    </row>
    <row r="27418" spans="1:68" x14ac:dyDescent="0.25">
      <c r="A27418" s="1"/>
      <c r="B27418" s="2"/>
      <c r="BJ27418" s="3"/>
      <c r="BL27418" s="3"/>
      <c r="BN27418" s="3"/>
      <c r="BP27418" s="3"/>
    </row>
    <row r="27419" spans="1:68" x14ac:dyDescent="0.25">
      <c r="A27419" s="1"/>
      <c r="B27419" s="2"/>
      <c r="BJ27419" s="3"/>
      <c r="BL27419" s="3"/>
      <c r="BN27419" s="3"/>
      <c r="BP27419" s="3"/>
    </row>
    <row r="27420" spans="1:68" x14ac:dyDescent="0.25">
      <c r="A27420" s="1"/>
      <c r="B27420" s="2"/>
      <c r="BJ27420" s="3"/>
      <c r="BL27420" s="3"/>
      <c r="BN27420" s="3"/>
      <c r="BP27420" s="3"/>
    </row>
    <row r="27421" spans="1:68" x14ac:dyDescent="0.25">
      <c r="A27421" s="1"/>
      <c r="B27421" s="2"/>
      <c r="BJ27421" s="3"/>
      <c r="BL27421" s="3"/>
      <c r="BN27421" s="3"/>
      <c r="BP27421" s="3"/>
    </row>
    <row r="27422" spans="1:68" x14ac:dyDescent="0.25">
      <c r="A27422" s="1"/>
      <c r="B27422" s="2"/>
      <c r="BJ27422" s="3"/>
      <c r="BL27422" s="3"/>
      <c r="BN27422" s="3"/>
      <c r="BP27422" s="3"/>
    </row>
    <row r="27423" spans="1:68" x14ac:dyDescent="0.25">
      <c r="A27423" s="1"/>
      <c r="B27423" s="2"/>
      <c r="BJ27423" s="3"/>
      <c r="BL27423" s="3"/>
      <c r="BN27423" s="3"/>
      <c r="BP27423" s="3"/>
    </row>
    <row r="27424" spans="1:68" x14ac:dyDescent="0.25">
      <c r="A27424" s="1"/>
      <c r="B27424" s="2"/>
      <c r="BJ27424" s="3"/>
      <c r="BL27424" s="3"/>
      <c r="BN27424" s="3"/>
      <c r="BP27424" s="3"/>
    </row>
    <row r="27425" spans="1:68" x14ac:dyDescent="0.25">
      <c r="A27425" s="1"/>
      <c r="B27425" s="2"/>
      <c r="BJ27425" s="3"/>
      <c r="BL27425" s="3"/>
      <c r="BN27425" s="3"/>
      <c r="BP27425" s="3"/>
    </row>
    <row r="27426" spans="1:68" x14ac:dyDescent="0.25">
      <c r="A27426" s="1"/>
      <c r="B27426" s="2"/>
      <c r="BJ27426" s="3"/>
      <c r="BL27426" s="3"/>
      <c r="BN27426" s="3"/>
      <c r="BP27426" s="3"/>
    </row>
    <row r="27427" spans="1:68" x14ac:dyDescent="0.25">
      <c r="A27427" s="1"/>
      <c r="B27427" s="2"/>
      <c r="BJ27427" s="3"/>
      <c r="BL27427" s="3"/>
      <c r="BN27427" s="3"/>
      <c r="BP27427" s="3"/>
    </row>
    <row r="27428" spans="1:68" x14ac:dyDescent="0.25">
      <c r="A27428" s="1"/>
      <c r="B27428" s="2"/>
      <c r="BJ27428" s="3"/>
      <c r="BL27428" s="3"/>
      <c r="BN27428" s="3"/>
      <c r="BP27428" s="3"/>
    </row>
    <row r="27429" spans="1:68" x14ac:dyDescent="0.25">
      <c r="A27429" s="1"/>
      <c r="B27429" s="2"/>
      <c r="BJ27429" s="3"/>
      <c r="BL27429" s="3"/>
      <c r="BN27429" s="3"/>
      <c r="BP27429" s="3"/>
    </row>
    <row r="27430" spans="1:68" x14ac:dyDescent="0.25">
      <c r="A27430" s="1"/>
      <c r="B27430" s="2"/>
      <c r="BJ27430" s="3"/>
      <c r="BL27430" s="3"/>
      <c r="BN27430" s="3"/>
      <c r="BP27430" s="3"/>
    </row>
    <row r="27431" spans="1:68" x14ac:dyDescent="0.25">
      <c r="A27431" s="1"/>
      <c r="B27431" s="2"/>
      <c r="BJ27431" s="3"/>
      <c r="BL27431" s="3"/>
      <c r="BN27431" s="3"/>
      <c r="BP27431" s="3"/>
    </row>
    <row r="27432" spans="1:68" x14ac:dyDescent="0.25">
      <c r="A27432" s="1"/>
      <c r="B27432" s="2"/>
      <c r="BJ27432" s="3"/>
      <c r="BL27432" s="3"/>
      <c r="BN27432" s="3"/>
      <c r="BP27432" s="3"/>
    </row>
    <row r="27433" spans="1:68" x14ac:dyDescent="0.25">
      <c r="A27433" s="1"/>
      <c r="B27433" s="2"/>
      <c r="BJ27433" s="3"/>
      <c r="BL27433" s="3"/>
      <c r="BN27433" s="3"/>
      <c r="BP27433" s="3"/>
    </row>
    <row r="27434" spans="1:68" x14ac:dyDescent="0.25">
      <c r="A27434" s="1"/>
      <c r="B27434" s="2"/>
      <c r="BJ27434" s="3"/>
      <c r="BL27434" s="3"/>
      <c r="BN27434" s="3"/>
      <c r="BP27434" s="3"/>
    </row>
    <row r="27435" spans="1:68" x14ac:dyDescent="0.25">
      <c r="A27435" s="1"/>
      <c r="B27435" s="2"/>
      <c r="BJ27435" s="3"/>
      <c r="BL27435" s="3"/>
      <c r="BN27435" s="3"/>
      <c r="BP27435" s="3"/>
    </row>
    <row r="27436" spans="1:68" x14ac:dyDescent="0.25">
      <c r="A27436" s="1"/>
      <c r="B27436" s="2"/>
      <c r="BJ27436" s="3"/>
      <c r="BL27436" s="3"/>
      <c r="BN27436" s="3"/>
      <c r="BP27436" s="3"/>
    </row>
    <row r="27437" spans="1:68" x14ac:dyDescent="0.25">
      <c r="A27437" s="1"/>
      <c r="B27437" s="2"/>
      <c r="BJ27437" s="3"/>
      <c r="BL27437" s="3"/>
      <c r="BN27437" s="3"/>
      <c r="BP27437" s="3"/>
    </row>
    <row r="27438" spans="1:68" x14ac:dyDescent="0.25">
      <c r="A27438" s="1"/>
      <c r="B27438" s="2"/>
      <c r="BJ27438" s="3"/>
      <c r="BL27438" s="3"/>
      <c r="BN27438" s="3"/>
      <c r="BP27438" s="3"/>
    </row>
    <row r="27439" spans="1:68" x14ac:dyDescent="0.25">
      <c r="A27439" s="1"/>
      <c r="B27439" s="2"/>
      <c r="BJ27439" s="3"/>
      <c r="BL27439" s="3"/>
      <c r="BN27439" s="3"/>
      <c r="BP27439" s="3"/>
    </row>
    <row r="27440" spans="1:68" x14ac:dyDescent="0.25">
      <c r="A27440" s="1"/>
      <c r="B27440" s="2"/>
      <c r="BJ27440" s="3"/>
      <c r="BL27440" s="3"/>
      <c r="BN27440" s="3"/>
      <c r="BP27440" s="3"/>
    </row>
    <row r="27441" spans="1:68" x14ac:dyDescent="0.25">
      <c r="A27441" s="1"/>
      <c r="B27441" s="2"/>
      <c r="BJ27441" s="3"/>
      <c r="BL27441" s="3"/>
      <c r="BN27441" s="3"/>
      <c r="BP27441" s="3"/>
    </row>
    <row r="27442" spans="1:68" x14ac:dyDescent="0.25">
      <c r="A27442" s="1"/>
      <c r="B27442" s="2"/>
      <c r="BJ27442" s="3"/>
      <c r="BL27442" s="3"/>
      <c r="BN27442" s="3"/>
      <c r="BP27442" s="3"/>
    </row>
    <row r="27443" spans="1:68" x14ac:dyDescent="0.25">
      <c r="A27443" s="1"/>
      <c r="B27443" s="2"/>
      <c r="BJ27443" s="3"/>
      <c r="BL27443" s="3"/>
      <c r="BN27443" s="3"/>
      <c r="BP27443" s="3"/>
    </row>
    <row r="27444" spans="1:68" x14ac:dyDescent="0.25">
      <c r="A27444" s="1"/>
      <c r="B27444" s="2"/>
      <c r="BJ27444" s="3"/>
      <c r="BL27444" s="3"/>
      <c r="BN27444" s="3"/>
      <c r="BP27444" s="3"/>
    </row>
    <row r="27445" spans="1:68" x14ac:dyDescent="0.25">
      <c r="A27445" s="1"/>
      <c r="B27445" s="2"/>
      <c r="BJ27445" s="3"/>
      <c r="BL27445" s="3"/>
      <c r="BN27445" s="3"/>
      <c r="BP27445" s="3"/>
    </row>
    <row r="27446" spans="1:68" x14ac:dyDescent="0.25">
      <c r="A27446" s="1"/>
      <c r="B27446" s="2"/>
      <c r="BJ27446" s="3"/>
      <c r="BL27446" s="3"/>
      <c r="BN27446" s="3"/>
      <c r="BP27446" s="3"/>
    </row>
    <row r="27447" spans="1:68" x14ac:dyDescent="0.25">
      <c r="A27447" s="1"/>
      <c r="B27447" s="2"/>
      <c r="BJ27447" s="3"/>
      <c r="BL27447" s="3"/>
      <c r="BN27447" s="3"/>
      <c r="BP27447" s="3"/>
    </row>
    <row r="27448" spans="1:68" x14ac:dyDescent="0.25">
      <c r="A27448" s="1"/>
      <c r="B27448" s="2"/>
      <c r="BJ27448" s="3"/>
      <c r="BL27448" s="3"/>
      <c r="BN27448" s="3"/>
      <c r="BP27448" s="3"/>
    </row>
    <row r="27449" spans="1:68" x14ac:dyDescent="0.25">
      <c r="A27449" s="1"/>
      <c r="B27449" s="2"/>
      <c r="BJ27449" s="3"/>
      <c r="BL27449" s="3"/>
      <c r="BN27449" s="3"/>
      <c r="BP27449" s="3"/>
    </row>
    <row r="27450" spans="1:68" x14ac:dyDescent="0.25">
      <c r="A27450" s="1"/>
      <c r="B27450" s="2"/>
      <c r="BJ27450" s="3"/>
      <c r="BL27450" s="3"/>
      <c r="BN27450" s="3"/>
      <c r="BP27450" s="3"/>
    </row>
    <row r="27451" spans="1:68" x14ac:dyDescent="0.25">
      <c r="A27451" s="1"/>
      <c r="B27451" s="2"/>
      <c r="BJ27451" s="3"/>
      <c r="BL27451" s="3"/>
      <c r="BN27451" s="3"/>
      <c r="BP27451" s="3"/>
    </row>
    <row r="27452" spans="1:68" x14ac:dyDescent="0.25">
      <c r="A27452" s="1"/>
      <c r="B27452" s="2"/>
      <c r="BJ27452" s="3"/>
      <c r="BL27452" s="3"/>
      <c r="BN27452" s="3"/>
      <c r="BP27452" s="3"/>
    </row>
    <row r="27453" spans="1:68" x14ac:dyDescent="0.25">
      <c r="A27453" s="1"/>
      <c r="B27453" s="2"/>
      <c r="BJ27453" s="3"/>
      <c r="BL27453" s="3"/>
      <c r="BN27453" s="3"/>
      <c r="BP27453" s="3"/>
    </row>
    <row r="27454" spans="1:68" x14ac:dyDescent="0.25">
      <c r="A27454" s="1"/>
      <c r="B27454" s="2"/>
      <c r="BJ27454" s="3"/>
      <c r="BL27454" s="3"/>
      <c r="BN27454" s="3"/>
      <c r="BP27454" s="3"/>
    </row>
    <row r="27455" spans="1:68" x14ac:dyDescent="0.25">
      <c r="A27455" s="1"/>
      <c r="B27455" s="2"/>
      <c r="BJ27455" s="3"/>
      <c r="BL27455" s="3"/>
      <c r="BN27455" s="3"/>
      <c r="BP27455" s="3"/>
    </row>
    <row r="27456" spans="1:68" x14ac:dyDescent="0.25">
      <c r="A27456" s="1"/>
      <c r="B27456" s="2"/>
      <c r="BJ27456" s="3"/>
      <c r="BL27456" s="3"/>
      <c r="BN27456" s="3"/>
      <c r="BP27456" s="3"/>
    </row>
    <row r="27457" spans="1:68" x14ac:dyDescent="0.25">
      <c r="A27457" s="1"/>
      <c r="B27457" s="2"/>
      <c r="BJ27457" s="3"/>
      <c r="BL27457" s="3"/>
      <c r="BN27457" s="3"/>
      <c r="BP27457" s="3"/>
    </row>
    <row r="27458" spans="1:68" x14ac:dyDescent="0.25">
      <c r="A27458" s="1"/>
      <c r="B27458" s="2"/>
      <c r="BJ27458" s="3"/>
      <c r="BL27458" s="3"/>
      <c r="BN27458" s="3"/>
      <c r="BP27458" s="3"/>
    </row>
    <row r="27459" spans="1:68" x14ac:dyDescent="0.25">
      <c r="A27459" s="1"/>
      <c r="B27459" s="2"/>
      <c r="BJ27459" s="3"/>
      <c r="BL27459" s="3"/>
      <c r="BN27459" s="3"/>
      <c r="BP27459" s="3"/>
    </row>
    <row r="27460" spans="1:68" x14ac:dyDescent="0.25">
      <c r="A27460" s="1"/>
      <c r="B27460" s="2"/>
      <c r="BJ27460" s="3"/>
      <c r="BL27460" s="3"/>
      <c r="BN27460" s="3"/>
      <c r="BP27460" s="3"/>
    </row>
    <row r="27461" spans="1:68" x14ac:dyDescent="0.25">
      <c r="A27461" s="1"/>
      <c r="B27461" s="2"/>
      <c r="BJ27461" s="3"/>
      <c r="BL27461" s="3"/>
      <c r="BN27461" s="3"/>
      <c r="BP27461" s="3"/>
    </row>
    <row r="27462" spans="1:68" x14ac:dyDescent="0.25">
      <c r="A27462" s="1"/>
      <c r="B27462" s="2"/>
      <c r="BJ27462" s="3"/>
      <c r="BL27462" s="3"/>
      <c r="BN27462" s="3"/>
      <c r="BP27462" s="3"/>
    </row>
    <row r="27463" spans="1:68" x14ac:dyDescent="0.25">
      <c r="A27463" s="1"/>
      <c r="B27463" s="2"/>
      <c r="BJ27463" s="3"/>
      <c r="BL27463" s="3"/>
      <c r="BN27463" s="3"/>
      <c r="BP27463" s="3"/>
    </row>
    <row r="27464" spans="1:68" x14ac:dyDescent="0.25">
      <c r="A27464" s="1"/>
      <c r="B27464" s="2"/>
      <c r="BJ27464" s="3"/>
      <c r="BL27464" s="3"/>
      <c r="BN27464" s="3"/>
      <c r="BP27464" s="3"/>
    </row>
    <row r="27465" spans="1:68" x14ac:dyDescent="0.25">
      <c r="A27465" s="1"/>
      <c r="B27465" s="2"/>
      <c r="BJ27465" s="3"/>
      <c r="BL27465" s="3"/>
      <c r="BN27465" s="3"/>
      <c r="BP27465" s="3"/>
    </row>
    <row r="27466" spans="1:68" x14ac:dyDescent="0.25">
      <c r="A27466" s="1"/>
      <c r="B27466" s="2"/>
      <c r="BJ27466" s="3"/>
      <c r="BL27466" s="3"/>
      <c r="BN27466" s="3"/>
      <c r="BP27466" s="3"/>
    </row>
    <row r="27467" spans="1:68" x14ac:dyDescent="0.25">
      <c r="A27467" s="1"/>
      <c r="B27467" s="2"/>
      <c r="BJ27467" s="3"/>
      <c r="BL27467" s="3"/>
      <c r="BN27467" s="3"/>
      <c r="BP27467" s="3"/>
    </row>
    <row r="27468" spans="1:68" x14ac:dyDescent="0.25">
      <c r="A27468" s="1"/>
      <c r="B27468" s="2"/>
      <c r="BJ27468" s="3"/>
      <c r="BL27468" s="3"/>
      <c r="BN27468" s="3"/>
      <c r="BP27468" s="3"/>
    </row>
    <row r="27469" spans="1:68" x14ac:dyDescent="0.25">
      <c r="A27469" s="1"/>
      <c r="B27469" s="2"/>
      <c r="BJ27469" s="3"/>
      <c r="BL27469" s="3"/>
      <c r="BN27469" s="3"/>
      <c r="BP27469" s="3"/>
    </row>
    <row r="27470" spans="1:68" x14ac:dyDescent="0.25">
      <c r="A27470" s="1"/>
      <c r="B27470" s="2"/>
      <c r="BJ27470" s="3"/>
      <c r="BL27470" s="3"/>
      <c r="BN27470" s="3"/>
      <c r="BP27470" s="3"/>
    </row>
    <row r="27471" spans="1:68" x14ac:dyDescent="0.25">
      <c r="A27471" s="1"/>
      <c r="B27471" s="2"/>
      <c r="BJ27471" s="3"/>
      <c r="BL27471" s="3"/>
      <c r="BN27471" s="3"/>
      <c r="BP27471" s="3"/>
    </row>
    <row r="27472" spans="1:68" x14ac:dyDescent="0.25">
      <c r="A27472" s="1"/>
      <c r="B27472" s="2"/>
      <c r="BJ27472" s="3"/>
      <c r="BL27472" s="3"/>
      <c r="BN27472" s="3"/>
      <c r="BP27472" s="3"/>
    </row>
    <row r="27473" spans="1:68" x14ac:dyDescent="0.25">
      <c r="A27473" s="1"/>
      <c r="B27473" s="2"/>
      <c r="BJ27473" s="3"/>
      <c r="BL27473" s="3"/>
      <c r="BN27473" s="3"/>
      <c r="BP27473" s="3"/>
    </row>
    <row r="27474" spans="1:68" x14ac:dyDescent="0.25">
      <c r="A27474" s="1"/>
      <c r="B27474" s="2"/>
      <c r="BJ27474" s="3"/>
      <c r="BL27474" s="3"/>
      <c r="BN27474" s="3"/>
      <c r="BP27474" s="3"/>
    </row>
    <row r="27475" spans="1:68" x14ac:dyDescent="0.25">
      <c r="A27475" s="1"/>
      <c r="B27475" s="2"/>
      <c r="BJ27475" s="3"/>
      <c r="BL27475" s="3"/>
      <c r="BN27475" s="3"/>
      <c r="BP27475" s="3"/>
    </row>
    <row r="27476" spans="1:68" x14ac:dyDescent="0.25">
      <c r="A27476" s="1"/>
      <c r="B27476" s="2"/>
      <c r="BJ27476" s="3"/>
      <c r="BL27476" s="3"/>
      <c r="BN27476" s="3"/>
      <c r="BP27476" s="3"/>
    </row>
    <row r="27477" spans="1:68" x14ac:dyDescent="0.25">
      <c r="A27477" s="1"/>
      <c r="B27477" s="2"/>
      <c r="BJ27477" s="3"/>
      <c r="BL27477" s="3"/>
      <c r="BN27477" s="3"/>
      <c r="BP27477" s="3"/>
    </row>
    <row r="27478" spans="1:68" x14ac:dyDescent="0.25">
      <c r="A27478" s="1"/>
      <c r="B27478" s="2"/>
      <c r="BJ27478" s="3"/>
      <c r="BL27478" s="3"/>
      <c r="BN27478" s="3"/>
      <c r="BP27478" s="3"/>
    </row>
    <row r="27479" spans="1:68" x14ac:dyDescent="0.25">
      <c r="A27479" s="1"/>
      <c r="B27479" s="2"/>
      <c r="BJ27479" s="3"/>
      <c r="BL27479" s="3"/>
      <c r="BN27479" s="3"/>
      <c r="BP27479" s="3"/>
    </row>
    <row r="27480" spans="1:68" x14ac:dyDescent="0.25">
      <c r="A27480" s="1"/>
      <c r="B27480" s="2"/>
      <c r="BJ27480" s="3"/>
      <c r="BL27480" s="3"/>
      <c r="BN27480" s="3"/>
      <c r="BP27480" s="3"/>
    </row>
    <row r="27481" spans="1:68" x14ac:dyDescent="0.25">
      <c r="A27481" s="1"/>
      <c r="B27481" s="2"/>
      <c r="BJ27481" s="3"/>
      <c r="BL27481" s="3"/>
      <c r="BN27481" s="3"/>
      <c r="BP27481" s="3"/>
    </row>
    <row r="27482" spans="1:68" x14ac:dyDescent="0.25">
      <c r="A27482" s="1"/>
      <c r="B27482" s="2"/>
      <c r="BJ27482" s="3"/>
      <c r="BL27482" s="3"/>
      <c r="BN27482" s="3"/>
      <c r="BP27482" s="3"/>
    </row>
    <row r="27483" spans="1:68" x14ac:dyDescent="0.25">
      <c r="A27483" s="1"/>
      <c r="B27483" s="2"/>
      <c r="BJ27483" s="3"/>
      <c r="BL27483" s="3"/>
      <c r="BN27483" s="3"/>
      <c r="BP27483" s="3"/>
    </row>
    <row r="27484" spans="1:68" x14ac:dyDescent="0.25">
      <c r="A27484" s="1"/>
      <c r="B27484" s="2"/>
      <c r="BJ27484" s="3"/>
      <c r="BL27484" s="3"/>
      <c r="BN27484" s="3"/>
      <c r="BP27484" s="3"/>
    </row>
    <row r="27485" spans="1:68" x14ac:dyDescent="0.25">
      <c r="A27485" s="1"/>
      <c r="B27485" s="2"/>
      <c r="BJ27485" s="3"/>
      <c r="BL27485" s="3"/>
      <c r="BN27485" s="3"/>
      <c r="BP27485" s="3"/>
    </row>
    <row r="27486" spans="1:68" x14ac:dyDescent="0.25">
      <c r="A27486" s="1"/>
      <c r="B27486" s="2"/>
      <c r="BJ27486" s="3"/>
      <c r="BL27486" s="3"/>
      <c r="BN27486" s="3"/>
      <c r="BP27486" s="3"/>
    </row>
    <row r="27487" spans="1:68" x14ac:dyDescent="0.25">
      <c r="A27487" s="1"/>
      <c r="B27487" s="2"/>
      <c r="BJ27487" s="3"/>
      <c r="BL27487" s="3"/>
      <c r="BN27487" s="3"/>
      <c r="BP27487" s="3"/>
    </row>
    <row r="27488" spans="1:68" x14ac:dyDescent="0.25">
      <c r="A27488" s="1"/>
      <c r="B27488" s="2"/>
      <c r="BJ27488" s="3"/>
      <c r="BL27488" s="3"/>
      <c r="BN27488" s="3"/>
      <c r="BP27488" s="3"/>
    </row>
    <row r="27489" spans="1:68" x14ac:dyDescent="0.25">
      <c r="A27489" s="1"/>
      <c r="B27489" s="2"/>
      <c r="BJ27489" s="3"/>
      <c r="BL27489" s="3"/>
      <c r="BN27489" s="3"/>
      <c r="BP27489" s="3"/>
    </row>
    <row r="27490" spans="1:68" x14ac:dyDescent="0.25">
      <c r="A27490" s="1"/>
      <c r="B27490" s="2"/>
      <c r="BJ27490" s="3"/>
      <c r="BL27490" s="3"/>
      <c r="BN27490" s="3"/>
      <c r="BP27490" s="3"/>
    </row>
    <row r="27491" spans="1:68" x14ac:dyDescent="0.25">
      <c r="A27491" s="1"/>
      <c r="B27491" s="2"/>
      <c r="BJ27491" s="3"/>
      <c r="BL27491" s="3"/>
      <c r="BN27491" s="3"/>
      <c r="BP27491" s="3"/>
    </row>
    <row r="27492" spans="1:68" x14ac:dyDescent="0.25">
      <c r="A27492" s="1"/>
      <c r="B27492" s="2"/>
      <c r="BJ27492" s="3"/>
      <c r="BL27492" s="3"/>
      <c r="BN27492" s="3"/>
      <c r="BP27492" s="3"/>
    </row>
    <row r="27493" spans="1:68" x14ac:dyDescent="0.25">
      <c r="A27493" s="1"/>
      <c r="B27493" s="2"/>
      <c r="BJ27493" s="3"/>
      <c r="BL27493" s="3"/>
      <c r="BN27493" s="3"/>
      <c r="BP27493" s="3"/>
    </row>
    <row r="27494" spans="1:68" x14ac:dyDescent="0.25">
      <c r="A27494" s="1"/>
      <c r="B27494" s="2"/>
      <c r="BJ27494" s="3"/>
      <c r="BL27494" s="3"/>
      <c r="BN27494" s="3"/>
      <c r="BP27494" s="3"/>
    </row>
    <row r="27495" spans="1:68" x14ac:dyDescent="0.25">
      <c r="A27495" s="1"/>
      <c r="B27495" s="2"/>
      <c r="BJ27495" s="3"/>
      <c r="BL27495" s="3"/>
      <c r="BN27495" s="3"/>
      <c r="BP27495" s="3"/>
    </row>
    <row r="27496" spans="1:68" x14ac:dyDescent="0.25">
      <c r="A27496" s="1"/>
      <c r="B27496" s="2"/>
      <c r="BJ27496" s="3"/>
      <c r="BL27496" s="3"/>
      <c r="BN27496" s="3"/>
      <c r="BP27496" s="3"/>
    </row>
    <row r="27497" spans="1:68" x14ac:dyDescent="0.25">
      <c r="A27497" s="1"/>
      <c r="B27497" s="2"/>
      <c r="BJ27497" s="3"/>
      <c r="BL27497" s="3"/>
      <c r="BN27497" s="3"/>
      <c r="BP27497" s="3"/>
    </row>
    <row r="27498" spans="1:68" x14ac:dyDescent="0.25">
      <c r="A27498" s="1"/>
      <c r="B27498" s="2"/>
      <c r="BJ27498" s="3"/>
      <c r="BL27498" s="3"/>
      <c r="BN27498" s="3"/>
      <c r="BP27498" s="3"/>
    </row>
    <row r="27499" spans="1:68" x14ac:dyDescent="0.25">
      <c r="A27499" s="1"/>
      <c r="B27499" s="2"/>
      <c r="BJ27499" s="3"/>
      <c r="BL27499" s="3"/>
      <c r="BN27499" s="3"/>
      <c r="BP27499" s="3"/>
    </row>
    <row r="27500" spans="1:68" x14ac:dyDescent="0.25">
      <c r="A27500" s="1"/>
      <c r="B27500" s="2"/>
      <c r="BJ27500" s="3"/>
      <c r="BL27500" s="3"/>
      <c r="BN27500" s="3"/>
      <c r="BP27500" s="3"/>
    </row>
    <row r="27501" spans="1:68" x14ac:dyDescent="0.25">
      <c r="A27501" s="1"/>
      <c r="B27501" s="2"/>
      <c r="BJ27501" s="3"/>
      <c r="BL27501" s="3"/>
      <c r="BN27501" s="3"/>
      <c r="BP27501" s="3"/>
    </row>
    <row r="27502" spans="1:68" x14ac:dyDescent="0.25">
      <c r="A27502" s="1"/>
      <c r="B27502" s="2"/>
      <c r="BJ27502" s="3"/>
      <c r="BL27502" s="3"/>
      <c r="BN27502" s="3"/>
      <c r="BP27502" s="3"/>
    </row>
    <row r="27503" spans="1:68" x14ac:dyDescent="0.25">
      <c r="A27503" s="1"/>
      <c r="B27503" s="2"/>
      <c r="BJ27503" s="3"/>
      <c r="BL27503" s="3"/>
      <c r="BN27503" s="3"/>
      <c r="BP27503" s="3"/>
    </row>
    <row r="27504" spans="1:68" x14ac:dyDescent="0.25">
      <c r="A27504" s="1"/>
      <c r="B27504" s="2"/>
      <c r="BJ27504" s="3"/>
      <c r="BL27504" s="3"/>
      <c r="BN27504" s="3"/>
      <c r="BP27504" s="3"/>
    </row>
    <row r="27505" spans="1:68" x14ac:dyDescent="0.25">
      <c r="A27505" s="1"/>
      <c r="B27505" s="2"/>
      <c r="BJ27505" s="3"/>
      <c r="BL27505" s="3"/>
      <c r="BN27505" s="3"/>
      <c r="BP27505" s="3"/>
    </row>
    <row r="27506" spans="1:68" x14ac:dyDescent="0.25">
      <c r="A27506" s="1"/>
      <c r="B27506" s="2"/>
      <c r="BJ27506" s="3"/>
      <c r="BL27506" s="3"/>
      <c r="BN27506" s="3"/>
      <c r="BP27506" s="3"/>
    </row>
    <row r="27507" spans="1:68" x14ac:dyDescent="0.25">
      <c r="A27507" s="1"/>
      <c r="B27507" s="2"/>
      <c r="BJ27507" s="3"/>
      <c r="BL27507" s="3"/>
      <c r="BN27507" s="3"/>
      <c r="BP27507" s="3"/>
    </row>
    <row r="27508" spans="1:68" x14ac:dyDescent="0.25">
      <c r="A27508" s="1"/>
      <c r="B27508" s="2"/>
      <c r="BJ27508" s="3"/>
      <c r="BL27508" s="3"/>
      <c r="BN27508" s="3"/>
      <c r="BP27508" s="3"/>
    </row>
    <row r="27509" spans="1:68" x14ac:dyDescent="0.25">
      <c r="A27509" s="1"/>
      <c r="B27509" s="2"/>
      <c r="BJ27509" s="3"/>
      <c r="BL27509" s="3"/>
      <c r="BN27509" s="3"/>
      <c r="BP27509" s="3"/>
    </row>
    <row r="27510" spans="1:68" x14ac:dyDescent="0.25">
      <c r="A27510" s="1"/>
      <c r="B27510" s="2"/>
      <c r="BJ27510" s="3"/>
      <c r="BL27510" s="3"/>
      <c r="BN27510" s="3"/>
      <c r="BP27510" s="3"/>
    </row>
    <row r="27511" spans="1:68" x14ac:dyDescent="0.25">
      <c r="A27511" s="1"/>
      <c r="B27511" s="2"/>
      <c r="BJ27511" s="3"/>
      <c r="BL27511" s="3"/>
      <c r="BN27511" s="3"/>
      <c r="BP27511" s="3"/>
    </row>
    <row r="27512" spans="1:68" x14ac:dyDescent="0.25">
      <c r="A27512" s="1"/>
      <c r="B27512" s="2"/>
      <c r="BJ27512" s="3"/>
      <c r="BL27512" s="3"/>
      <c r="BN27512" s="3"/>
      <c r="BP27512" s="3"/>
    </row>
    <row r="27513" spans="1:68" x14ac:dyDescent="0.25">
      <c r="A27513" s="1"/>
      <c r="B27513" s="2"/>
      <c r="BJ27513" s="3"/>
      <c r="BL27513" s="3"/>
      <c r="BN27513" s="3"/>
      <c r="BP27513" s="3"/>
    </row>
    <row r="27514" spans="1:68" x14ac:dyDescent="0.25">
      <c r="A27514" s="1"/>
      <c r="B27514" s="2"/>
      <c r="BJ27514" s="3"/>
      <c r="BL27514" s="3"/>
      <c r="BN27514" s="3"/>
      <c r="BP27514" s="3"/>
    </row>
    <row r="27515" spans="1:68" x14ac:dyDescent="0.25">
      <c r="A27515" s="1"/>
      <c r="B27515" s="2"/>
      <c r="BJ27515" s="3"/>
      <c r="BL27515" s="3"/>
      <c r="BN27515" s="3"/>
      <c r="BP27515" s="3"/>
    </row>
    <row r="27516" spans="1:68" x14ac:dyDescent="0.25">
      <c r="A27516" s="1"/>
      <c r="B27516" s="2"/>
      <c r="BJ27516" s="3"/>
      <c r="BL27516" s="3"/>
      <c r="BN27516" s="3"/>
      <c r="BP27516" s="3"/>
    </row>
    <row r="27517" spans="1:68" x14ac:dyDescent="0.25">
      <c r="A27517" s="1"/>
      <c r="B27517" s="2"/>
      <c r="BJ27517" s="3"/>
      <c r="BL27517" s="3"/>
      <c r="BN27517" s="3"/>
      <c r="BP27517" s="3"/>
    </row>
    <row r="27518" spans="1:68" x14ac:dyDescent="0.25">
      <c r="A27518" s="1"/>
      <c r="B27518" s="2"/>
      <c r="BJ27518" s="3"/>
      <c r="BL27518" s="3"/>
      <c r="BN27518" s="3"/>
      <c r="BP27518" s="3"/>
    </row>
    <row r="27519" spans="1:68" x14ac:dyDescent="0.25">
      <c r="A27519" s="1"/>
      <c r="B27519" s="2"/>
      <c r="BJ27519" s="3"/>
      <c r="BL27519" s="3"/>
      <c r="BN27519" s="3"/>
      <c r="BP27519" s="3"/>
    </row>
    <row r="27520" spans="1:68" x14ac:dyDescent="0.25">
      <c r="A27520" s="1"/>
      <c r="B27520" s="2"/>
      <c r="BJ27520" s="3"/>
      <c r="BL27520" s="3"/>
      <c r="BN27520" s="3"/>
      <c r="BP27520" s="3"/>
    </row>
    <row r="27521" spans="1:68" x14ac:dyDescent="0.25">
      <c r="A27521" s="1"/>
      <c r="B27521" s="2"/>
      <c r="BJ27521" s="3"/>
      <c r="BL27521" s="3"/>
      <c r="BN27521" s="3"/>
      <c r="BP27521" s="3"/>
    </row>
    <row r="27522" spans="1:68" x14ac:dyDescent="0.25">
      <c r="A27522" s="1"/>
      <c r="B27522" s="2"/>
      <c r="BJ27522" s="3"/>
      <c r="BL27522" s="3"/>
      <c r="BN27522" s="3"/>
      <c r="BP27522" s="3"/>
    </row>
    <row r="27523" spans="1:68" x14ac:dyDescent="0.25">
      <c r="A27523" s="1"/>
      <c r="B27523" s="2"/>
      <c r="BJ27523" s="3"/>
      <c r="BL27523" s="3"/>
      <c r="BN27523" s="3"/>
      <c r="BP27523" s="3"/>
    </row>
    <row r="27524" spans="1:68" x14ac:dyDescent="0.25">
      <c r="A27524" s="1"/>
      <c r="B27524" s="2"/>
      <c r="BJ27524" s="3"/>
      <c r="BL27524" s="3"/>
      <c r="BN27524" s="3"/>
      <c r="BP27524" s="3"/>
    </row>
    <row r="27525" spans="1:68" x14ac:dyDescent="0.25">
      <c r="A27525" s="1"/>
      <c r="B27525" s="2"/>
      <c r="BJ27525" s="3"/>
      <c r="BL27525" s="3"/>
      <c r="BN27525" s="3"/>
      <c r="BP27525" s="3"/>
    </row>
    <row r="27526" spans="1:68" x14ac:dyDescent="0.25">
      <c r="A27526" s="1"/>
      <c r="B27526" s="2"/>
      <c r="BJ27526" s="3"/>
      <c r="BL27526" s="3"/>
      <c r="BN27526" s="3"/>
      <c r="BP27526" s="3"/>
    </row>
    <row r="27527" spans="1:68" x14ac:dyDescent="0.25">
      <c r="A27527" s="1"/>
      <c r="B27527" s="2"/>
      <c r="BJ27527" s="3"/>
      <c r="BL27527" s="3"/>
      <c r="BN27527" s="3"/>
      <c r="BP27527" s="3"/>
    </row>
    <row r="27528" spans="1:68" x14ac:dyDescent="0.25">
      <c r="A27528" s="1"/>
      <c r="B27528" s="2"/>
      <c r="BJ27528" s="3"/>
      <c r="BL27528" s="3"/>
      <c r="BN27528" s="3"/>
      <c r="BP27528" s="3"/>
    </row>
    <row r="27529" spans="1:68" x14ac:dyDescent="0.25">
      <c r="A27529" s="1"/>
      <c r="B27529" s="2"/>
      <c r="BJ27529" s="3"/>
      <c r="BL27529" s="3"/>
      <c r="BN27529" s="3"/>
      <c r="BP27529" s="3"/>
    </row>
    <row r="27530" spans="1:68" x14ac:dyDescent="0.25">
      <c r="A27530" s="1"/>
      <c r="B27530" s="2"/>
      <c r="BJ27530" s="3"/>
      <c r="BL27530" s="3"/>
      <c r="BN27530" s="3"/>
      <c r="BP27530" s="3"/>
    </row>
    <row r="27531" spans="1:68" x14ac:dyDescent="0.25">
      <c r="A27531" s="1"/>
      <c r="B27531" s="2"/>
      <c r="BJ27531" s="3"/>
      <c r="BL27531" s="3"/>
      <c r="BN27531" s="3"/>
      <c r="BP27531" s="3"/>
    </row>
    <row r="27532" spans="1:68" x14ac:dyDescent="0.25">
      <c r="A27532" s="1"/>
      <c r="B27532" s="2"/>
      <c r="BJ27532" s="3"/>
      <c r="BL27532" s="3"/>
      <c r="BN27532" s="3"/>
      <c r="BP27532" s="3"/>
    </row>
    <row r="27533" spans="1:68" x14ac:dyDescent="0.25">
      <c r="A27533" s="1"/>
      <c r="B27533" s="2"/>
      <c r="BJ27533" s="3"/>
      <c r="BL27533" s="3"/>
      <c r="BN27533" s="3"/>
      <c r="BP27533" s="3"/>
    </row>
    <row r="27534" spans="1:68" x14ac:dyDescent="0.25">
      <c r="A27534" s="1"/>
      <c r="B27534" s="2"/>
      <c r="BJ27534" s="3"/>
      <c r="BL27534" s="3"/>
      <c r="BN27534" s="3"/>
      <c r="BP27534" s="3"/>
    </row>
    <row r="27535" spans="1:68" x14ac:dyDescent="0.25">
      <c r="A27535" s="1"/>
      <c r="B27535" s="2"/>
      <c r="BJ27535" s="3"/>
      <c r="BL27535" s="3"/>
      <c r="BN27535" s="3"/>
      <c r="BP27535" s="3"/>
    </row>
    <row r="27536" spans="1:68" x14ac:dyDescent="0.25">
      <c r="A27536" s="1"/>
      <c r="B27536" s="2"/>
      <c r="BJ27536" s="3"/>
      <c r="BL27536" s="3"/>
      <c r="BN27536" s="3"/>
      <c r="BP27536" s="3"/>
    </row>
    <row r="27537" spans="1:68" x14ac:dyDescent="0.25">
      <c r="A27537" s="1"/>
      <c r="B27537" s="2"/>
      <c r="BJ27537" s="3"/>
      <c r="BL27537" s="3"/>
      <c r="BN27537" s="3"/>
      <c r="BP27537" s="3"/>
    </row>
    <row r="27538" spans="1:68" x14ac:dyDescent="0.25">
      <c r="A27538" s="1"/>
      <c r="B27538" s="2"/>
      <c r="BJ27538" s="3"/>
      <c r="BL27538" s="3"/>
      <c r="BN27538" s="3"/>
      <c r="BP27538" s="3"/>
    </row>
    <row r="27539" spans="1:68" x14ac:dyDescent="0.25">
      <c r="A27539" s="1"/>
      <c r="B27539" s="2"/>
      <c r="BJ27539" s="3"/>
      <c r="BL27539" s="3"/>
      <c r="BN27539" s="3"/>
      <c r="BP27539" s="3"/>
    </row>
    <row r="27540" spans="1:68" x14ac:dyDescent="0.25">
      <c r="A27540" s="1"/>
      <c r="B27540" s="2"/>
      <c r="BJ27540" s="3"/>
      <c r="BL27540" s="3"/>
      <c r="BN27540" s="3"/>
      <c r="BP27540" s="3"/>
    </row>
    <row r="27541" spans="1:68" x14ac:dyDescent="0.25">
      <c r="A27541" s="1"/>
      <c r="B27541" s="2"/>
      <c r="BJ27541" s="3"/>
      <c r="BL27541" s="3"/>
      <c r="BN27541" s="3"/>
      <c r="BP27541" s="3"/>
    </row>
    <row r="27542" spans="1:68" x14ac:dyDescent="0.25">
      <c r="A27542" s="1"/>
      <c r="B27542" s="2"/>
      <c r="BJ27542" s="3"/>
      <c r="BL27542" s="3"/>
      <c r="BN27542" s="3"/>
      <c r="BP27542" s="3"/>
    </row>
    <row r="27543" spans="1:68" x14ac:dyDescent="0.25">
      <c r="A27543" s="1"/>
      <c r="B27543" s="2"/>
      <c r="BJ27543" s="3"/>
      <c r="BL27543" s="3"/>
      <c r="BN27543" s="3"/>
      <c r="BP27543" s="3"/>
    </row>
    <row r="27544" spans="1:68" x14ac:dyDescent="0.25">
      <c r="A27544" s="1"/>
      <c r="B27544" s="2"/>
      <c r="BJ27544" s="3"/>
      <c r="BL27544" s="3"/>
      <c r="BN27544" s="3"/>
      <c r="BP27544" s="3"/>
    </row>
    <row r="27545" spans="1:68" x14ac:dyDescent="0.25">
      <c r="A27545" s="1"/>
      <c r="B27545" s="2"/>
      <c r="BJ27545" s="3"/>
      <c r="BL27545" s="3"/>
      <c r="BN27545" s="3"/>
      <c r="BP27545" s="3"/>
    </row>
    <row r="27546" spans="1:68" x14ac:dyDescent="0.25">
      <c r="A27546" s="1"/>
      <c r="B27546" s="2"/>
      <c r="BJ27546" s="3"/>
      <c r="BL27546" s="3"/>
      <c r="BN27546" s="3"/>
      <c r="BP27546" s="3"/>
    </row>
    <row r="27547" spans="1:68" x14ac:dyDescent="0.25">
      <c r="A27547" s="1"/>
      <c r="B27547" s="2"/>
      <c r="BJ27547" s="3"/>
      <c r="BL27547" s="3"/>
      <c r="BN27547" s="3"/>
      <c r="BP27547" s="3"/>
    </row>
    <row r="27548" spans="1:68" x14ac:dyDescent="0.25">
      <c r="A27548" s="1"/>
      <c r="B27548" s="2"/>
      <c r="BJ27548" s="3"/>
      <c r="BL27548" s="3"/>
      <c r="BN27548" s="3"/>
      <c r="BP27548" s="3"/>
    </row>
    <row r="27549" spans="1:68" x14ac:dyDescent="0.25">
      <c r="A27549" s="1"/>
      <c r="B27549" s="2"/>
      <c r="BJ27549" s="3"/>
      <c r="BL27549" s="3"/>
      <c r="BN27549" s="3"/>
      <c r="BP27549" s="3"/>
    </row>
    <row r="27550" spans="1:68" x14ac:dyDescent="0.25">
      <c r="A27550" s="1"/>
      <c r="B27550" s="2"/>
      <c r="BJ27550" s="3"/>
      <c r="BL27550" s="3"/>
      <c r="BN27550" s="3"/>
      <c r="BP27550" s="3"/>
    </row>
    <row r="27551" spans="1:68" x14ac:dyDescent="0.25">
      <c r="A27551" s="1"/>
      <c r="B27551" s="2"/>
      <c r="BJ27551" s="3"/>
      <c r="BL27551" s="3"/>
      <c r="BN27551" s="3"/>
      <c r="BP27551" s="3"/>
    </row>
    <row r="27552" spans="1:68" x14ac:dyDescent="0.25">
      <c r="A27552" s="1"/>
      <c r="B27552" s="2"/>
      <c r="BJ27552" s="3"/>
      <c r="BL27552" s="3"/>
      <c r="BN27552" s="3"/>
      <c r="BP27552" s="3"/>
    </row>
    <row r="27553" spans="1:68" x14ac:dyDescent="0.25">
      <c r="A27553" s="1"/>
      <c r="B27553" s="2"/>
      <c r="BJ27553" s="3"/>
      <c r="BL27553" s="3"/>
      <c r="BN27553" s="3"/>
      <c r="BP27553" s="3"/>
    </row>
    <row r="27554" spans="1:68" x14ac:dyDescent="0.25">
      <c r="A27554" s="1"/>
      <c r="B27554" s="2"/>
      <c r="BJ27554" s="3"/>
      <c r="BL27554" s="3"/>
      <c r="BN27554" s="3"/>
      <c r="BP27554" s="3"/>
    </row>
    <row r="27555" spans="1:68" x14ac:dyDescent="0.25">
      <c r="A27555" s="1"/>
      <c r="B27555" s="2"/>
      <c r="BJ27555" s="3"/>
      <c r="BL27555" s="3"/>
      <c r="BN27555" s="3"/>
      <c r="BP27555" s="3"/>
    </row>
    <row r="27556" spans="1:68" x14ac:dyDescent="0.25">
      <c r="A27556" s="1"/>
      <c r="B27556" s="2"/>
      <c r="BJ27556" s="3"/>
      <c r="BL27556" s="3"/>
      <c r="BN27556" s="3"/>
      <c r="BP27556" s="3"/>
    </row>
    <row r="27557" spans="1:68" x14ac:dyDescent="0.25">
      <c r="A27557" s="1"/>
      <c r="B27557" s="2"/>
      <c r="BJ27557" s="3"/>
      <c r="BL27557" s="3"/>
      <c r="BN27557" s="3"/>
      <c r="BP27557" s="3"/>
    </row>
    <row r="27558" spans="1:68" x14ac:dyDescent="0.25">
      <c r="A27558" s="1"/>
      <c r="B27558" s="2"/>
      <c r="BJ27558" s="3"/>
      <c r="BL27558" s="3"/>
      <c r="BN27558" s="3"/>
      <c r="BP27558" s="3"/>
    </row>
    <row r="27559" spans="1:68" x14ac:dyDescent="0.25">
      <c r="A27559" s="1"/>
      <c r="B27559" s="2"/>
      <c r="BJ27559" s="3"/>
      <c r="BL27559" s="3"/>
      <c r="BN27559" s="3"/>
      <c r="BP27559" s="3"/>
    </row>
    <row r="27560" spans="1:68" x14ac:dyDescent="0.25">
      <c r="A27560" s="1"/>
      <c r="B27560" s="2"/>
      <c r="BJ27560" s="3"/>
      <c r="BL27560" s="3"/>
      <c r="BN27560" s="3"/>
      <c r="BP27560" s="3"/>
    </row>
    <row r="27561" spans="1:68" x14ac:dyDescent="0.25">
      <c r="A27561" s="1"/>
      <c r="B27561" s="2"/>
      <c r="BJ27561" s="3"/>
      <c r="BL27561" s="3"/>
      <c r="BN27561" s="3"/>
      <c r="BP27561" s="3"/>
    </row>
    <row r="27562" spans="1:68" x14ac:dyDescent="0.25">
      <c r="A27562" s="1"/>
      <c r="B27562" s="2"/>
      <c r="BJ27562" s="3"/>
      <c r="BL27562" s="3"/>
      <c r="BN27562" s="3"/>
      <c r="BP27562" s="3"/>
    </row>
    <row r="27563" spans="1:68" x14ac:dyDescent="0.25">
      <c r="A27563" s="1"/>
      <c r="B27563" s="2"/>
      <c r="BJ27563" s="3"/>
      <c r="BL27563" s="3"/>
      <c r="BN27563" s="3"/>
      <c r="BP27563" s="3"/>
    </row>
    <row r="27564" spans="1:68" x14ac:dyDescent="0.25">
      <c r="A27564" s="1"/>
      <c r="B27564" s="2"/>
      <c r="BJ27564" s="3"/>
      <c r="BL27564" s="3"/>
      <c r="BN27564" s="3"/>
      <c r="BP27564" s="3"/>
    </row>
    <row r="27565" spans="1:68" x14ac:dyDescent="0.25">
      <c r="A27565" s="1"/>
      <c r="B27565" s="2"/>
      <c r="BJ27565" s="3"/>
      <c r="BL27565" s="3"/>
      <c r="BN27565" s="3"/>
      <c r="BP27565" s="3"/>
    </row>
    <row r="27566" spans="1:68" x14ac:dyDescent="0.25">
      <c r="A27566" s="1"/>
      <c r="B27566" s="2"/>
      <c r="BJ27566" s="3"/>
      <c r="BL27566" s="3"/>
      <c r="BN27566" s="3"/>
      <c r="BP27566" s="3"/>
    </row>
    <row r="27567" spans="1:68" x14ac:dyDescent="0.25">
      <c r="A27567" s="1"/>
      <c r="B27567" s="2"/>
      <c r="BJ27567" s="3"/>
      <c r="BL27567" s="3"/>
      <c r="BN27567" s="3"/>
      <c r="BP27567" s="3"/>
    </row>
    <row r="27568" spans="1:68" x14ac:dyDescent="0.25">
      <c r="A27568" s="1"/>
      <c r="B27568" s="2"/>
      <c r="BJ27568" s="3"/>
      <c r="BL27568" s="3"/>
      <c r="BN27568" s="3"/>
      <c r="BP27568" s="3"/>
    </row>
    <row r="27569" spans="1:68" x14ac:dyDescent="0.25">
      <c r="A27569" s="1"/>
      <c r="B27569" s="2"/>
      <c r="BJ27569" s="3"/>
      <c r="BL27569" s="3"/>
      <c r="BN27569" s="3"/>
      <c r="BP27569" s="3"/>
    </row>
    <row r="27570" spans="1:68" x14ac:dyDescent="0.25">
      <c r="A27570" s="1"/>
      <c r="B27570" s="2"/>
      <c r="BJ27570" s="3"/>
      <c r="BL27570" s="3"/>
      <c r="BN27570" s="3"/>
      <c r="BP27570" s="3"/>
    </row>
    <row r="27571" spans="1:68" x14ac:dyDescent="0.25">
      <c r="A27571" s="1"/>
      <c r="B27571" s="2"/>
      <c r="BJ27571" s="3"/>
      <c r="BL27571" s="3"/>
      <c r="BN27571" s="3"/>
      <c r="BP27571" s="3"/>
    </row>
    <row r="27572" spans="1:68" x14ac:dyDescent="0.25">
      <c r="A27572" s="1"/>
      <c r="B27572" s="2"/>
      <c r="BJ27572" s="3"/>
      <c r="BL27572" s="3"/>
      <c r="BN27572" s="3"/>
      <c r="BP27572" s="3"/>
    </row>
    <row r="27573" spans="1:68" x14ac:dyDescent="0.25">
      <c r="A27573" s="1"/>
      <c r="B27573" s="2"/>
      <c r="BJ27573" s="3"/>
      <c r="BL27573" s="3"/>
      <c r="BN27573" s="3"/>
      <c r="BP27573" s="3"/>
    </row>
    <row r="27574" spans="1:68" x14ac:dyDescent="0.25">
      <c r="A27574" s="1"/>
      <c r="B27574" s="2"/>
      <c r="BJ27574" s="3"/>
      <c r="BL27574" s="3"/>
      <c r="BN27574" s="3"/>
      <c r="BP27574" s="3"/>
    </row>
    <row r="27575" spans="1:68" x14ac:dyDescent="0.25">
      <c r="A27575" s="1"/>
      <c r="B27575" s="2"/>
      <c r="BJ27575" s="3"/>
      <c r="BL27575" s="3"/>
      <c r="BN27575" s="3"/>
      <c r="BP27575" s="3"/>
    </row>
    <row r="27576" spans="1:68" x14ac:dyDescent="0.25">
      <c r="A27576" s="1"/>
      <c r="B27576" s="2"/>
      <c r="BJ27576" s="3"/>
      <c r="BL27576" s="3"/>
      <c r="BN27576" s="3"/>
      <c r="BP27576" s="3"/>
    </row>
    <row r="27577" spans="1:68" x14ac:dyDescent="0.25">
      <c r="A27577" s="1"/>
      <c r="B27577" s="2"/>
      <c r="BJ27577" s="3"/>
      <c r="BL27577" s="3"/>
      <c r="BN27577" s="3"/>
      <c r="BP27577" s="3"/>
    </row>
    <row r="27578" spans="1:68" x14ac:dyDescent="0.25">
      <c r="A27578" s="1"/>
      <c r="B27578" s="2"/>
      <c r="BJ27578" s="3"/>
      <c r="BL27578" s="3"/>
      <c r="BN27578" s="3"/>
      <c r="BP27578" s="3"/>
    </row>
    <row r="27579" spans="1:68" x14ac:dyDescent="0.25">
      <c r="A27579" s="1"/>
      <c r="B27579" s="2"/>
      <c r="BJ27579" s="3"/>
      <c r="BL27579" s="3"/>
      <c r="BN27579" s="3"/>
      <c r="BP27579" s="3"/>
    </row>
    <row r="27580" spans="1:68" x14ac:dyDescent="0.25">
      <c r="A27580" s="1"/>
      <c r="B27580" s="2"/>
      <c r="BJ27580" s="3"/>
      <c r="BL27580" s="3"/>
      <c r="BN27580" s="3"/>
      <c r="BP27580" s="3"/>
    </row>
    <row r="27581" spans="1:68" x14ac:dyDescent="0.25">
      <c r="A27581" s="1"/>
      <c r="B27581" s="2"/>
      <c r="BJ27581" s="3"/>
      <c r="BL27581" s="3"/>
      <c r="BN27581" s="3"/>
      <c r="BP27581" s="3"/>
    </row>
    <row r="27582" spans="1:68" x14ac:dyDescent="0.25">
      <c r="A27582" s="1"/>
      <c r="B27582" s="2"/>
      <c r="BJ27582" s="3"/>
      <c r="BL27582" s="3"/>
      <c r="BN27582" s="3"/>
      <c r="BP27582" s="3"/>
    </row>
    <row r="27583" spans="1:68" x14ac:dyDescent="0.25">
      <c r="A27583" s="1"/>
      <c r="B27583" s="2"/>
      <c r="BJ27583" s="3"/>
      <c r="BL27583" s="3"/>
      <c r="BN27583" s="3"/>
      <c r="BP27583" s="3"/>
    </row>
    <row r="27584" spans="1:68" x14ac:dyDescent="0.25">
      <c r="A27584" s="1"/>
      <c r="B27584" s="2"/>
      <c r="BJ27584" s="3"/>
      <c r="BL27584" s="3"/>
      <c r="BN27584" s="3"/>
      <c r="BP27584" s="3"/>
    </row>
    <row r="27585" spans="1:68" x14ac:dyDescent="0.25">
      <c r="A27585" s="1"/>
      <c r="B27585" s="2"/>
      <c r="BJ27585" s="3"/>
      <c r="BL27585" s="3"/>
      <c r="BN27585" s="3"/>
      <c r="BP27585" s="3"/>
    </row>
    <row r="27586" spans="1:68" x14ac:dyDescent="0.25">
      <c r="A27586" s="1"/>
      <c r="B27586" s="2"/>
      <c r="BJ27586" s="3"/>
      <c r="BL27586" s="3"/>
      <c r="BN27586" s="3"/>
      <c r="BP27586" s="3"/>
    </row>
    <row r="27587" spans="1:68" x14ac:dyDescent="0.25">
      <c r="A27587" s="1"/>
      <c r="B27587" s="2"/>
      <c r="BJ27587" s="3"/>
      <c r="BL27587" s="3"/>
      <c r="BN27587" s="3"/>
      <c r="BP27587" s="3"/>
    </row>
    <row r="27588" spans="1:68" x14ac:dyDescent="0.25">
      <c r="A27588" s="1"/>
      <c r="B27588" s="2"/>
      <c r="BJ27588" s="3"/>
      <c r="BL27588" s="3"/>
      <c r="BN27588" s="3"/>
      <c r="BP27588" s="3"/>
    </row>
    <row r="27589" spans="1:68" x14ac:dyDescent="0.25">
      <c r="A27589" s="1"/>
      <c r="B27589" s="2"/>
      <c r="BJ27589" s="3"/>
      <c r="BL27589" s="3"/>
      <c r="BN27589" s="3"/>
      <c r="BP27589" s="3"/>
    </row>
    <row r="27590" spans="1:68" x14ac:dyDescent="0.25">
      <c r="A27590" s="1"/>
      <c r="B27590" s="2"/>
      <c r="BJ27590" s="3"/>
      <c r="BL27590" s="3"/>
      <c r="BN27590" s="3"/>
      <c r="BP27590" s="3"/>
    </row>
    <row r="27591" spans="1:68" x14ac:dyDescent="0.25">
      <c r="A27591" s="1"/>
      <c r="B27591" s="2"/>
      <c r="BJ27591" s="3"/>
      <c r="BL27591" s="3"/>
      <c r="BN27591" s="3"/>
      <c r="BP27591" s="3"/>
    </row>
    <row r="27592" spans="1:68" x14ac:dyDescent="0.25">
      <c r="A27592" s="1"/>
      <c r="B27592" s="2"/>
      <c r="BJ27592" s="3"/>
      <c r="BL27592" s="3"/>
      <c r="BN27592" s="3"/>
      <c r="BP27592" s="3"/>
    </row>
    <row r="27593" spans="1:68" x14ac:dyDescent="0.25">
      <c r="A27593" s="1"/>
      <c r="B27593" s="2"/>
      <c r="BJ27593" s="3"/>
      <c r="BL27593" s="3"/>
      <c r="BN27593" s="3"/>
      <c r="BP27593" s="3"/>
    </row>
    <row r="27594" spans="1:68" x14ac:dyDescent="0.25">
      <c r="A27594" s="1"/>
      <c r="B27594" s="2"/>
      <c r="BJ27594" s="3"/>
      <c r="BL27594" s="3"/>
      <c r="BN27594" s="3"/>
      <c r="BP27594" s="3"/>
    </row>
    <row r="27595" spans="1:68" x14ac:dyDescent="0.25">
      <c r="A27595" s="1"/>
      <c r="B27595" s="2"/>
      <c r="BJ27595" s="3"/>
      <c r="BL27595" s="3"/>
      <c r="BN27595" s="3"/>
      <c r="BP27595" s="3"/>
    </row>
    <row r="27596" spans="1:68" x14ac:dyDescent="0.25">
      <c r="A27596" s="1"/>
      <c r="B27596" s="2"/>
      <c r="BJ27596" s="3"/>
      <c r="BL27596" s="3"/>
      <c r="BN27596" s="3"/>
      <c r="BP27596" s="3"/>
    </row>
    <row r="27597" spans="1:68" x14ac:dyDescent="0.25">
      <c r="A27597" s="1"/>
      <c r="B27597" s="2"/>
      <c r="BJ27597" s="3"/>
      <c r="BL27597" s="3"/>
      <c r="BN27597" s="3"/>
      <c r="BP27597" s="3"/>
    </row>
    <row r="27598" spans="1:68" x14ac:dyDescent="0.25">
      <c r="A27598" s="1"/>
      <c r="B27598" s="2"/>
      <c r="BJ27598" s="3"/>
      <c r="BL27598" s="3"/>
      <c r="BN27598" s="3"/>
      <c r="BP27598" s="3"/>
    </row>
    <row r="27599" spans="1:68" x14ac:dyDescent="0.25">
      <c r="A27599" s="1"/>
      <c r="B27599" s="2"/>
      <c r="BJ27599" s="3"/>
      <c r="BL27599" s="3"/>
      <c r="BN27599" s="3"/>
      <c r="BP27599" s="3"/>
    </row>
    <row r="27600" spans="1:68" x14ac:dyDescent="0.25">
      <c r="A27600" s="1"/>
      <c r="B27600" s="2"/>
      <c r="BJ27600" s="3"/>
      <c r="BL27600" s="3"/>
      <c r="BN27600" s="3"/>
      <c r="BP27600" s="3"/>
    </row>
    <row r="27601" spans="1:68" x14ac:dyDescent="0.25">
      <c r="A27601" s="1"/>
      <c r="B27601" s="2"/>
      <c r="BJ27601" s="3"/>
      <c r="BL27601" s="3"/>
      <c r="BN27601" s="3"/>
      <c r="BP27601" s="3"/>
    </row>
    <row r="27602" spans="1:68" x14ac:dyDescent="0.25">
      <c r="A27602" s="1"/>
      <c r="B27602" s="2"/>
      <c r="BJ27602" s="3"/>
      <c r="BL27602" s="3"/>
      <c r="BN27602" s="3"/>
      <c r="BP27602" s="3"/>
    </row>
    <row r="27603" spans="1:68" x14ac:dyDescent="0.25">
      <c r="A27603" s="1"/>
      <c r="B27603" s="2"/>
      <c r="BJ27603" s="3"/>
      <c r="BL27603" s="3"/>
      <c r="BN27603" s="3"/>
      <c r="BP27603" s="3"/>
    </row>
    <row r="27604" spans="1:68" x14ac:dyDescent="0.25">
      <c r="A27604" s="1"/>
      <c r="B27604" s="2"/>
      <c r="BJ27604" s="3"/>
      <c r="BL27604" s="3"/>
      <c r="BN27604" s="3"/>
      <c r="BP27604" s="3"/>
    </row>
    <row r="27605" spans="1:68" x14ac:dyDescent="0.25">
      <c r="A27605" s="1"/>
      <c r="B27605" s="2"/>
      <c r="BJ27605" s="3"/>
      <c r="BL27605" s="3"/>
      <c r="BN27605" s="3"/>
      <c r="BP27605" s="3"/>
    </row>
    <row r="27606" spans="1:68" x14ac:dyDescent="0.25">
      <c r="A27606" s="1"/>
      <c r="B27606" s="2"/>
      <c r="BJ27606" s="3"/>
      <c r="BL27606" s="3"/>
      <c r="BN27606" s="3"/>
      <c r="BP27606" s="3"/>
    </row>
    <row r="27607" spans="1:68" x14ac:dyDescent="0.25">
      <c r="A27607" s="1"/>
      <c r="B27607" s="2"/>
      <c r="BJ27607" s="3"/>
      <c r="BL27607" s="3"/>
      <c r="BN27607" s="3"/>
      <c r="BP27607" s="3"/>
    </row>
    <row r="27608" spans="1:68" x14ac:dyDescent="0.25">
      <c r="A27608" s="1"/>
      <c r="B27608" s="2"/>
      <c r="BJ27608" s="3"/>
      <c r="BL27608" s="3"/>
      <c r="BN27608" s="3"/>
      <c r="BP27608" s="3"/>
    </row>
    <row r="27609" spans="1:68" x14ac:dyDescent="0.25">
      <c r="A27609" s="1"/>
      <c r="B27609" s="2"/>
      <c r="BJ27609" s="3"/>
      <c r="BL27609" s="3"/>
      <c r="BN27609" s="3"/>
      <c r="BP27609" s="3"/>
    </row>
    <row r="27610" spans="1:68" x14ac:dyDescent="0.25">
      <c r="A27610" s="1"/>
      <c r="B27610" s="2"/>
      <c r="BJ27610" s="3"/>
      <c r="BL27610" s="3"/>
      <c r="BN27610" s="3"/>
      <c r="BP27610" s="3"/>
    </row>
    <row r="27611" spans="1:68" x14ac:dyDescent="0.25">
      <c r="A27611" s="1"/>
      <c r="B27611" s="2"/>
      <c r="BJ27611" s="3"/>
      <c r="BL27611" s="3"/>
      <c r="BN27611" s="3"/>
      <c r="BP27611" s="3"/>
    </row>
    <row r="27612" spans="1:68" x14ac:dyDescent="0.25">
      <c r="A27612" s="1"/>
      <c r="B27612" s="2"/>
      <c r="BJ27612" s="3"/>
      <c r="BL27612" s="3"/>
      <c r="BN27612" s="3"/>
      <c r="BP27612" s="3"/>
    </row>
    <row r="27613" spans="1:68" x14ac:dyDescent="0.25">
      <c r="A27613" s="1"/>
      <c r="B27613" s="2"/>
      <c r="BJ27613" s="3"/>
      <c r="BL27613" s="3"/>
      <c r="BN27613" s="3"/>
      <c r="BP27613" s="3"/>
    </row>
    <row r="27614" spans="1:68" x14ac:dyDescent="0.25">
      <c r="A27614" s="1"/>
      <c r="B27614" s="2"/>
      <c r="BJ27614" s="3"/>
      <c r="BL27614" s="3"/>
      <c r="BN27614" s="3"/>
      <c r="BP27614" s="3"/>
    </row>
    <row r="27615" spans="1:68" x14ac:dyDescent="0.25">
      <c r="A27615" s="1"/>
      <c r="B27615" s="2"/>
      <c r="BJ27615" s="3"/>
      <c r="BL27615" s="3"/>
      <c r="BN27615" s="3"/>
      <c r="BP27615" s="3"/>
    </row>
    <row r="27616" spans="1:68" x14ac:dyDescent="0.25">
      <c r="A27616" s="1"/>
      <c r="B27616" s="2"/>
      <c r="BJ27616" s="3"/>
      <c r="BL27616" s="3"/>
      <c r="BN27616" s="3"/>
      <c r="BP27616" s="3"/>
    </row>
    <row r="27617" spans="1:68" x14ac:dyDescent="0.25">
      <c r="A27617" s="1"/>
      <c r="B27617" s="2"/>
      <c r="BJ27617" s="3"/>
      <c r="BL27617" s="3"/>
      <c r="BN27617" s="3"/>
      <c r="BP27617" s="3"/>
    </row>
    <row r="27618" spans="1:68" x14ac:dyDescent="0.25">
      <c r="A27618" s="1"/>
      <c r="B27618" s="2"/>
      <c r="BJ27618" s="3"/>
      <c r="BL27618" s="3"/>
      <c r="BN27618" s="3"/>
      <c r="BP27618" s="3"/>
    </row>
    <row r="27619" spans="1:68" x14ac:dyDescent="0.25">
      <c r="A27619" s="1"/>
      <c r="B27619" s="2"/>
      <c r="BJ27619" s="3"/>
      <c r="BL27619" s="3"/>
      <c r="BN27619" s="3"/>
      <c r="BP27619" s="3"/>
    </row>
    <row r="27620" spans="1:68" x14ac:dyDescent="0.25">
      <c r="A27620" s="1"/>
      <c r="B27620" s="2"/>
      <c r="BJ27620" s="3"/>
      <c r="BL27620" s="3"/>
      <c r="BN27620" s="3"/>
      <c r="BP27620" s="3"/>
    </row>
    <row r="27621" spans="1:68" x14ac:dyDescent="0.25">
      <c r="A27621" s="1"/>
      <c r="B27621" s="2"/>
      <c r="BJ27621" s="3"/>
      <c r="BL27621" s="3"/>
      <c r="BN27621" s="3"/>
      <c r="BP27621" s="3"/>
    </row>
    <row r="27622" spans="1:68" x14ac:dyDescent="0.25">
      <c r="A27622" s="1"/>
      <c r="B27622" s="2"/>
      <c r="BJ27622" s="3"/>
      <c r="BL27622" s="3"/>
      <c r="BN27622" s="3"/>
      <c r="BP27622" s="3"/>
    </row>
    <row r="27623" spans="1:68" x14ac:dyDescent="0.25">
      <c r="A27623" s="1"/>
      <c r="B27623" s="2"/>
      <c r="BJ27623" s="3"/>
      <c r="BL27623" s="3"/>
      <c r="BN27623" s="3"/>
      <c r="BP27623" s="3"/>
    </row>
    <row r="27624" spans="1:68" x14ac:dyDescent="0.25">
      <c r="A27624" s="1"/>
      <c r="B27624" s="2"/>
      <c r="BJ27624" s="3"/>
      <c r="BL27624" s="3"/>
      <c r="BN27624" s="3"/>
      <c r="BP27624" s="3"/>
    </row>
    <row r="27625" spans="1:68" x14ac:dyDescent="0.25">
      <c r="A27625" s="1"/>
      <c r="B27625" s="2"/>
      <c r="BJ27625" s="3"/>
      <c r="BL27625" s="3"/>
      <c r="BN27625" s="3"/>
      <c r="BP27625" s="3"/>
    </row>
    <row r="27626" spans="1:68" x14ac:dyDescent="0.25">
      <c r="A27626" s="1"/>
      <c r="B27626" s="2"/>
      <c r="BJ27626" s="3"/>
      <c r="BL27626" s="3"/>
      <c r="BN27626" s="3"/>
      <c r="BP27626" s="3"/>
    </row>
    <row r="27627" spans="1:68" x14ac:dyDescent="0.25">
      <c r="A27627" s="1"/>
      <c r="B27627" s="2"/>
      <c r="BJ27627" s="3"/>
      <c r="BL27627" s="3"/>
      <c r="BN27627" s="3"/>
      <c r="BP27627" s="3"/>
    </row>
    <row r="27628" spans="1:68" x14ac:dyDescent="0.25">
      <c r="A27628" s="1"/>
      <c r="B27628" s="2"/>
      <c r="BJ27628" s="3"/>
      <c r="BL27628" s="3"/>
      <c r="BN27628" s="3"/>
      <c r="BP27628" s="3"/>
    </row>
    <row r="27629" spans="1:68" x14ac:dyDescent="0.25">
      <c r="A27629" s="1"/>
      <c r="B27629" s="2"/>
      <c r="BJ27629" s="3"/>
      <c r="BL27629" s="3"/>
      <c r="BN27629" s="3"/>
      <c r="BP27629" s="3"/>
    </row>
    <row r="27630" spans="1:68" x14ac:dyDescent="0.25">
      <c r="A27630" s="1"/>
      <c r="B27630" s="2"/>
      <c r="BJ27630" s="3"/>
      <c r="BL27630" s="3"/>
      <c r="BN27630" s="3"/>
      <c r="BP27630" s="3"/>
    </row>
    <row r="27631" spans="1:68" x14ac:dyDescent="0.25">
      <c r="A27631" s="1"/>
      <c r="B27631" s="2"/>
      <c r="BJ27631" s="3"/>
      <c r="BL27631" s="3"/>
      <c r="BN27631" s="3"/>
      <c r="BP27631" s="3"/>
    </row>
    <row r="27632" spans="1:68" x14ac:dyDescent="0.25">
      <c r="A27632" s="1"/>
      <c r="B27632" s="2"/>
      <c r="BJ27632" s="3"/>
      <c r="BL27632" s="3"/>
      <c r="BN27632" s="3"/>
      <c r="BP27632" s="3"/>
    </row>
    <row r="27633" spans="1:68" x14ac:dyDescent="0.25">
      <c r="A27633" s="1"/>
      <c r="B27633" s="2"/>
      <c r="BJ27633" s="3"/>
      <c r="BL27633" s="3"/>
      <c r="BN27633" s="3"/>
      <c r="BP27633" s="3"/>
    </row>
    <row r="27634" spans="1:68" x14ac:dyDescent="0.25">
      <c r="A27634" s="1"/>
      <c r="B27634" s="2"/>
      <c r="BJ27634" s="3"/>
      <c r="BL27634" s="3"/>
      <c r="BN27634" s="3"/>
      <c r="BP27634" s="3"/>
    </row>
    <row r="27635" spans="1:68" x14ac:dyDescent="0.25">
      <c r="A27635" s="1"/>
      <c r="B27635" s="2"/>
      <c r="BJ27635" s="3"/>
      <c r="BL27635" s="3"/>
      <c r="BN27635" s="3"/>
      <c r="BP27635" s="3"/>
    </row>
    <row r="27636" spans="1:68" x14ac:dyDescent="0.25">
      <c r="A27636" s="1"/>
      <c r="B27636" s="2"/>
      <c r="BJ27636" s="3"/>
      <c r="BL27636" s="3"/>
      <c r="BN27636" s="3"/>
      <c r="BP27636" s="3"/>
    </row>
    <row r="27637" spans="1:68" x14ac:dyDescent="0.25">
      <c r="A27637" s="1"/>
      <c r="B27637" s="2"/>
      <c r="BJ27637" s="3"/>
      <c r="BL27637" s="3"/>
      <c r="BN27637" s="3"/>
      <c r="BP27637" s="3"/>
    </row>
    <row r="27638" spans="1:68" x14ac:dyDescent="0.25">
      <c r="A27638" s="1"/>
      <c r="B27638" s="2"/>
      <c r="BJ27638" s="3"/>
      <c r="BL27638" s="3"/>
      <c r="BN27638" s="3"/>
      <c r="BP27638" s="3"/>
    </row>
    <row r="27639" spans="1:68" x14ac:dyDescent="0.25">
      <c r="A27639" s="1"/>
      <c r="B27639" s="2"/>
      <c r="BJ27639" s="3"/>
      <c r="BL27639" s="3"/>
      <c r="BN27639" s="3"/>
      <c r="BP27639" s="3"/>
    </row>
    <row r="27640" spans="1:68" x14ac:dyDescent="0.25">
      <c r="A27640" s="1"/>
      <c r="B27640" s="2"/>
      <c r="BJ27640" s="3"/>
      <c r="BL27640" s="3"/>
      <c r="BN27640" s="3"/>
      <c r="BP27640" s="3"/>
    </row>
    <row r="27641" spans="1:68" x14ac:dyDescent="0.25">
      <c r="A27641" s="1"/>
      <c r="B27641" s="2"/>
      <c r="BJ27641" s="3"/>
      <c r="BL27641" s="3"/>
      <c r="BN27641" s="3"/>
      <c r="BP27641" s="3"/>
    </row>
    <row r="27642" spans="1:68" x14ac:dyDescent="0.25">
      <c r="A27642" s="1"/>
      <c r="B27642" s="2"/>
      <c r="BJ27642" s="3"/>
      <c r="BL27642" s="3"/>
      <c r="BN27642" s="3"/>
      <c r="BP27642" s="3"/>
    </row>
    <row r="27643" spans="1:68" x14ac:dyDescent="0.25">
      <c r="A27643" s="1"/>
      <c r="B27643" s="2"/>
      <c r="BJ27643" s="3"/>
      <c r="BL27643" s="3"/>
      <c r="BN27643" s="3"/>
      <c r="BP27643" s="3"/>
    </row>
    <row r="27644" spans="1:68" x14ac:dyDescent="0.25">
      <c r="A27644" s="1"/>
      <c r="B27644" s="2"/>
      <c r="BJ27644" s="3"/>
      <c r="BL27644" s="3"/>
      <c r="BN27644" s="3"/>
      <c r="BP27644" s="3"/>
    </row>
    <row r="27645" spans="1:68" x14ac:dyDescent="0.25">
      <c r="A27645" s="1"/>
      <c r="B27645" s="2"/>
      <c r="BJ27645" s="3"/>
      <c r="BL27645" s="3"/>
      <c r="BN27645" s="3"/>
      <c r="BP27645" s="3"/>
    </row>
    <row r="27646" spans="1:68" x14ac:dyDescent="0.25">
      <c r="A27646" s="1"/>
      <c r="B27646" s="2"/>
      <c r="BJ27646" s="3"/>
      <c r="BL27646" s="3"/>
      <c r="BN27646" s="3"/>
      <c r="BP27646" s="3"/>
    </row>
    <row r="27647" spans="1:68" x14ac:dyDescent="0.25">
      <c r="A27647" s="1"/>
      <c r="B27647" s="2"/>
      <c r="BJ27647" s="3"/>
      <c r="BL27647" s="3"/>
      <c r="BN27647" s="3"/>
      <c r="BP27647" s="3"/>
    </row>
    <row r="27648" spans="1:68" x14ac:dyDescent="0.25">
      <c r="A27648" s="1"/>
      <c r="B27648" s="2"/>
      <c r="BJ27648" s="3"/>
      <c r="BL27648" s="3"/>
      <c r="BN27648" s="3"/>
      <c r="BP27648" s="3"/>
    </row>
    <row r="27649" spans="1:68" x14ac:dyDescent="0.25">
      <c r="A27649" s="1"/>
      <c r="B27649" s="2"/>
      <c r="BJ27649" s="3"/>
      <c r="BL27649" s="3"/>
      <c r="BN27649" s="3"/>
      <c r="BP27649" s="3"/>
    </row>
    <row r="27650" spans="1:68" x14ac:dyDescent="0.25">
      <c r="A27650" s="1"/>
      <c r="B27650" s="2"/>
      <c r="BJ27650" s="3"/>
      <c r="BL27650" s="3"/>
      <c r="BN27650" s="3"/>
      <c r="BP27650" s="3"/>
    </row>
    <row r="27651" spans="1:68" x14ac:dyDescent="0.25">
      <c r="A27651" s="1"/>
      <c r="B27651" s="2"/>
      <c r="BJ27651" s="3"/>
      <c r="BL27651" s="3"/>
      <c r="BN27651" s="3"/>
      <c r="BP27651" s="3"/>
    </row>
    <row r="27652" spans="1:68" x14ac:dyDescent="0.25">
      <c r="A27652" s="1"/>
      <c r="B27652" s="2"/>
      <c r="BJ27652" s="3"/>
      <c r="BL27652" s="3"/>
      <c r="BN27652" s="3"/>
      <c r="BP27652" s="3"/>
    </row>
    <row r="27653" spans="1:68" x14ac:dyDescent="0.25">
      <c r="A27653" s="1"/>
      <c r="B27653" s="2"/>
      <c r="BJ27653" s="3"/>
      <c r="BL27653" s="3"/>
      <c r="BN27653" s="3"/>
      <c r="BP27653" s="3"/>
    </row>
    <row r="27654" spans="1:68" x14ac:dyDescent="0.25">
      <c r="A27654" s="1"/>
      <c r="B27654" s="2"/>
      <c r="BJ27654" s="3"/>
      <c r="BL27654" s="3"/>
      <c r="BN27654" s="3"/>
      <c r="BP27654" s="3"/>
    </row>
    <row r="27655" spans="1:68" x14ac:dyDescent="0.25">
      <c r="A27655" s="1"/>
      <c r="B27655" s="2"/>
      <c r="BJ27655" s="3"/>
      <c r="BL27655" s="3"/>
      <c r="BN27655" s="3"/>
      <c r="BP27655" s="3"/>
    </row>
    <row r="27656" spans="1:68" x14ac:dyDescent="0.25">
      <c r="A27656" s="1"/>
      <c r="B27656" s="2"/>
      <c r="BJ27656" s="3"/>
      <c r="BL27656" s="3"/>
      <c r="BN27656" s="3"/>
      <c r="BP27656" s="3"/>
    </row>
    <row r="27657" spans="1:68" x14ac:dyDescent="0.25">
      <c r="A27657" s="1"/>
      <c r="B27657" s="2"/>
      <c r="BJ27657" s="3"/>
      <c r="BL27657" s="3"/>
      <c r="BN27657" s="3"/>
      <c r="BP27657" s="3"/>
    </row>
    <row r="27658" spans="1:68" x14ac:dyDescent="0.25">
      <c r="A27658" s="1"/>
      <c r="B27658" s="2"/>
      <c r="BJ27658" s="3"/>
      <c r="BL27658" s="3"/>
      <c r="BN27658" s="3"/>
      <c r="BP27658" s="3"/>
    </row>
    <row r="27659" spans="1:68" x14ac:dyDescent="0.25">
      <c r="A27659" s="1"/>
      <c r="B27659" s="2"/>
      <c r="BJ27659" s="3"/>
      <c r="BL27659" s="3"/>
      <c r="BN27659" s="3"/>
      <c r="BP27659" s="3"/>
    </row>
    <row r="27660" spans="1:68" x14ac:dyDescent="0.25">
      <c r="A27660" s="1"/>
      <c r="B27660" s="2"/>
      <c r="BJ27660" s="3"/>
      <c r="BL27660" s="3"/>
      <c r="BN27660" s="3"/>
      <c r="BP27660" s="3"/>
    </row>
    <row r="27661" spans="1:68" x14ac:dyDescent="0.25">
      <c r="A27661" s="1"/>
      <c r="B27661" s="2"/>
      <c r="BJ27661" s="3"/>
      <c r="BL27661" s="3"/>
      <c r="BN27661" s="3"/>
      <c r="BP27661" s="3"/>
    </row>
    <row r="27662" spans="1:68" x14ac:dyDescent="0.25">
      <c r="A27662" s="1"/>
      <c r="B27662" s="2"/>
      <c r="BJ27662" s="3"/>
      <c r="BL27662" s="3"/>
      <c r="BN27662" s="3"/>
      <c r="BP27662" s="3"/>
    </row>
    <row r="27663" spans="1:68" x14ac:dyDescent="0.25">
      <c r="A27663" s="1"/>
      <c r="B27663" s="2"/>
      <c r="BJ27663" s="3"/>
      <c r="BL27663" s="3"/>
      <c r="BN27663" s="3"/>
      <c r="BP27663" s="3"/>
    </row>
    <row r="27664" spans="1:68" x14ac:dyDescent="0.25">
      <c r="A27664" s="1"/>
      <c r="B27664" s="2"/>
      <c r="BJ27664" s="3"/>
      <c r="BL27664" s="3"/>
      <c r="BN27664" s="3"/>
      <c r="BP27664" s="3"/>
    </row>
    <row r="27665" spans="1:68" x14ac:dyDescent="0.25">
      <c r="A27665" s="1"/>
      <c r="B27665" s="2"/>
      <c r="BJ27665" s="3"/>
      <c r="BL27665" s="3"/>
      <c r="BN27665" s="3"/>
      <c r="BP27665" s="3"/>
    </row>
    <row r="27666" spans="1:68" x14ac:dyDescent="0.25">
      <c r="A27666" s="1"/>
      <c r="B27666" s="2"/>
      <c r="BJ27666" s="3"/>
      <c r="BL27666" s="3"/>
      <c r="BN27666" s="3"/>
      <c r="BP27666" s="3"/>
    </row>
    <row r="27667" spans="1:68" x14ac:dyDescent="0.25">
      <c r="A27667" s="1"/>
      <c r="B27667" s="2"/>
      <c r="BJ27667" s="3"/>
      <c r="BL27667" s="3"/>
      <c r="BN27667" s="3"/>
      <c r="BP27667" s="3"/>
    </row>
    <row r="27668" spans="1:68" x14ac:dyDescent="0.25">
      <c r="A27668" s="1"/>
      <c r="B27668" s="2"/>
      <c r="BJ27668" s="3"/>
      <c r="BL27668" s="3"/>
      <c r="BN27668" s="3"/>
      <c r="BP27668" s="3"/>
    </row>
    <row r="27669" spans="1:68" x14ac:dyDescent="0.25">
      <c r="A27669" s="1"/>
      <c r="B27669" s="2"/>
      <c r="BJ27669" s="3"/>
      <c r="BL27669" s="3"/>
      <c r="BN27669" s="3"/>
      <c r="BP27669" s="3"/>
    </row>
    <row r="27670" spans="1:68" x14ac:dyDescent="0.25">
      <c r="A27670" s="1"/>
      <c r="B27670" s="2"/>
      <c r="BJ27670" s="3"/>
      <c r="BL27670" s="3"/>
      <c r="BN27670" s="3"/>
      <c r="BP27670" s="3"/>
    </row>
    <row r="27671" spans="1:68" x14ac:dyDescent="0.25">
      <c r="A27671" s="1"/>
      <c r="B27671" s="2"/>
      <c r="BJ27671" s="3"/>
      <c r="BL27671" s="3"/>
      <c r="BN27671" s="3"/>
      <c r="BP27671" s="3"/>
    </row>
    <row r="27672" spans="1:68" x14ac:dyDescent="0.25">
      <c r="A27672" s="1"/>
      <c r="B27672" s="2"/>
      <c r="BJ27672" s="3"/>
      <c r="BL27672" s="3"/>
      <c r="BN27672" s="3"/>
      <c r="BP27672" s="3"/>
    </row>
    <row r="27673" spans="1:68" x14ac:dyDescent="0.25">
      <c r="A27673" s="1"/>
      <c r="B27673" s="2"/>
      <c r="BJ27673" s="3"/>
      <c r="BL27673" s="3"/>
      <c r="BN27673" s="3"/>
      <c r="BP27673" s="3"/>
    </row>
    <row r="27674" spans="1:68" x14ac:dyDescent="0.25">
      <c r="A27674" s="1"/>
      <c r="B27674" s="2"/>
      <c r="BJ27674" s="3"/>
      <c r="BL27674" s="3"/>
      <c r="BN27674" s="3"/>
      <c r="BP27674" s="3"/>
    </row>
    <row r="27675" spans="1:68" x14ac:dyDescent="0.25">
      <c r="A27675" s="1"/>
      <c r="B27675" s="2"/>
      <c r="BJ27675" s="3"/>
      <c r="BL27675" s="3"/>
      <c r="BN27675" s="3"/>
      <c r="BP27675" s="3"/>
    </row>
    <row r="27676" spans="1:68" x14ac:dyDescent="0.25">
      <c r="A27676" s="1"/>
      <c r="B27676" s="2"/>
      <c r="BJ27676" s="3"/>
      <c r="BL27676" s="3"/>
      <c r="BN27676" s="3"/>
      <c r="BP27676" s="3"/>
    </row>
    <row r="27677" spans="1:68" x14ac:dyDescent="0.25">
      <c r="A27677" s="1"/>
      <c r="B27677" s="2"/>
      <c r="BJ27677" s="3"/>
      <c r="BL27677" s="3"/>
      <c r="BN27677" s="3"/>
      <c r="BP27677" s="3"/>
    </row>
    <row r="27678" spans="1:68" x14ac:dyDescent="0.25">
      <c r="A27678" s="1"/>
      <c r="B27678" s="2"/>
      <c r="BJ27678" s="3"/>
      <c r="BL27678" s="3"/>
      <c r="BN27678" s="3"/>
      <c r="BP27678" s="3"/>
    </row>
    <row r="27679" spans="1:68" x14ac:dyDescent="0.25">
      <c r="A27679" s="1"/>
      <c r="B27679" s="2"/>
      <c r="BJ27679" s="3"/>
      <c r="BL27679" s="3"/>
      <c r="BN27679" s="3"/>
      <c r="BP27679" s="3"/>
    </row>
    <row r="27680" spans="1:68" x14ac:dyDescent="0.25">
      <c r="A27680" s="1"/>
      <c r="B27680" s="2"/>
      <c r="BJ27680" s="3"/>
      <c r="BL27680" s="3"/>
      <c r="BN27680" s="3"/>
      <c r="BP27680" s="3"/>
    </row>
    <row r="27681" spans="1:68" x14ac:dyDescent="0.25">
      <c r="A27681" s="1"/>
      <c r="B27681" s="2"/>
      <c r="BJ27681" s="3"/>
      <c r="BL27681" s="3"/>
      <c r="BN27681" s="3"/>
      <c r="BP27681" s="3"/>
    </row>
    <row r="27682" spans="1:68" x14ac:dyDescent="0.25">
      <c r="A27682" s="1"/>
      <c r="B27682" s="2"/>
      <c r="BJ27682" s="3"/>
      <c r="BL27682" s="3"/>
      <c r="BN27682" s="3"/>
      <c r="BP27682" s="3"/>
    </row>
    <row r="27683" spans="1:68" x14ac:dyDescent="0.25">
      <c r="A27683" s="1"/>
      <c r="B27683" s="2"/>
      <c r="BJ27683" s="3"/>
      <c r="BL27683" s="3"/>
      <c r="BN27683" s="3"/>
      <c r="BP27683" s="3"/>
    </row>
    <row r="27684" spans="1:68" x14ac:dyDescent="0.25">
      <c r="A27684" s="1"/>
      <c r="B27684" s="2"/>
      <c r="BJ27684" s="3"/>
      <c r="BL27684" s="3"/>
      <c r="BN27684" s="3"/>
      <c r="BP27684" s="3"/>
    </row>
    <row r="27685" spans="1:68" x14ac:dyDescent="0.25">
      <c r="A27685" s="1"/>
      <c r="B27685" s="2"/>
      <c r="BJ27685" s="3"/>
      <c r="BL27685" s="3"/>
      <c r="BN27685" s="3"/>
      <c r="BP27685" s="3"/>
    </row>
    <row r="27686" spans="1:68" x14ac:dyDescent="0.25">
      <c r="A27686" s="1"/>
      <c r="B27686" s="2"/>
      <c r="BJ27686" s="3"/>
      <c r="BL27686" s="3"/>
      <c r="BN27686" s="3"/>
      <c r="BP27686" s="3"/>
    </row>
    <row r="27687" spans="1:68" x14ac:dyDescent="0.25">
      <c r="A27687" s="1"/>
      <c r="B27687" s="2"/>
      <c r="BJ27687" s="3"/>
      <c r="BL27687" s="3"/>
      <c r="BN27687" s="3"/>
      <c r="BP27687" s="3"/>
    </row>
    <row r="27688" spans="1:68" x14ac:dyDescent="0.25">
      <c r="A27688" s="1"/>
      <c r="B27688" s="2"/>
      <c r="BJ27688" s="3"/>
      <c r="BL27688" s="3"/>
      <c r="BN27688" s="3"/>
      <c r="BP27688" s="3"/>
    </row>
    <row r="27689" spans="1:68" x14ac:dyDescent="0.25">
      <c r="A27689" s="1"/>
      <c r="B27689" s="2"/>
      <c r="BJ27689" s="3"/>
      <c r="BL27689" s="3"/>
      <c r="BN27689" s="3"/>
      <c r="BP27689" s="3"/>
    </row>
    <row r="27690" spans="1:68" x14ac:dyDescent="0.25">
      <c r="A27690" s="1"/>
      <c r="B27690" s="2"/>
      <c r="BJ27690" s="3"/>
      <c r="BL27690" s="3"/>
      <c r="BN27690" s="3"/>
      <c r="BP27690" s="3"/>
    </row>
    <row r="27691" spans="1:68" x14ac:dyDescent="0.25">
      <c r="A27691" s="1"/>
      <c r="B27691" s="2"/>
      <c r="BJ27691" s="3"/>
      <c r="BL27691" s="3"/>
      <c r="BN27691" s="3"/>
      <c r="BP27691" s="3"/>
    </row>
    <row r="27692" spans="1:68" x14ac:dyDescent="0.25">
      <c r="A27692" s="1"/>
      <c r="B27692" s="2"/>
      <c r="BJ27692" s="3"/>
      <c r="BL27692" s="3"/>
      <c r="BN27692" s="3"/>
      <c r="BP27692" s="3"/>
    </row>
    <row r="27693" spans="1:68" x14ac:dyDescent="0.25">
      <c r="A27693" s="1"/>
      <c r="B27693" s="2"/>
      <c r="BJ27693" s="3"/>
      <c r="BL27693" s="3"/>
      <c r="BN27693" s="3"/>
      <c r="BP27693" s="3"/>
    </row>
    <row r="27694" spans="1:68" x14ac:dyDescent="0.25">
      <c r="A27694" s="1"/>
      <c r="B27694" s="2"/>
      <c r="BJ27694" s="3"/>
      <c r="BL27694" s="3"/>
      <c r="BN27694" s="3"/>
      <c r="BP27694" s="3"/>
    </row>
    <row r="27695" spans="1:68" x14ac:dyDescent="0.25">
      <c r="A27695" s="1"/>
      <c r="B27695" s="2"/>
      <c r="BJ27695" s="3"/>
      <c r="BL27695" s="3"/>
      <c r="BN27695" s="3"/>
      <c r="BP27695" s="3"/>
    </row>
    <row r="27696" spans="1:68" x14ac:dyDescent="0.25">
      <c r="A27696" s="1"/>
      <c r="B27696" s="2"/>
      <c r="BJ27696" s="3"/>
      <c r="BL27696" s="3"/>
      <c r="BN27696" s="3"/>
      <c r="BP27696" s="3"/>
    </row>
    <row r="27697" spans="1:68" x14ac:dyDescent="0.25">
      <c r="A27697" s="1"/>
      <c r="B27697" s="2"/>
      <c r="BJ27697" s="3"/>
      <c r="BL27697" s="3"/>
      <c r="BN27697" s="3"/>
      <c r="BP27697" s="3"/>
    </row>
    <row r="27698" spans="1:68" x14ac:dyDescent="0.25">
      <c r="A27698" s="1"/>
      <c r="B27698" s="2"/>
      <c r="BJ27698" s="3"/>
      <c r="BL27698" s="3"/>
      <c r="BN27698" s="3"/>
      <c r="BP27698" s="3"/>
    </row>
    <row r="27699" spans="1:68" x14ac:dyDescent="0.25">
      <c r="A27699" s="1"/>
      <c r="B27699" s="2"/>
      <c r="BJ27699" s="3"/>
      <c r="BL27699" s="3"/>
      <c r="BN27699" s="3"/>
      <c r="BP27699" s="3"/>
    </row>
    <row r="27700" spans="1:68" x14ac:dyDescent="0.25">
      <c r="A27700" s="1"/>
      <c r="B27700" s="2"/>
      <c r="BJ27700" s="3"/>
      <c r="BL27700" s="3"/>
      <c r="BN27700" s="3"/>
      <c r="BP27700" s="3"/>
    </row>
    <row r="27701" spans="1:68" x14ac:dyDescent="0.25">
      <c r="A27701" s="1"/>
      <c r="B27701" s="2"/>
      <c r="BJ27701" s="3"/>
      <c r="BL27701" s="3"/>
      <c r="BN27701" s="3"/>
      <c r="BP27701" s="3"/>
    </row>
    <row r="27702" spans="1:68" x14ac:dyDescent="0.25">
      <c r="A27702" s="1"/>
      <c r="B27702" s="2"/>
      <c r="BJ27702" s="3"/>
      <c r="BL27702" s="3"/>
      <c r="BN27702" s="3"/>
      <c r="BP27702" s="3"/>
    </row>
    <row r="27703" spans="1:68" x14ac:dyDescent="0.25">
      <c r="A27703" s="1"/>
      <c r="B27703" s="2"/>
      <c r="BJ27703" s="3"/>
      <c r="BL27703" s="3"/>
      <c r="BN27703" s="3"/>
      <c r="BP27703" s="3"/>
    </row>
    <row r="27704" spans="1:68" x14ac:dyDescent="0.25">
      <c r="A27704" s="1"/>
      <c r="B27704" s="2"/>
      <c r="BJ27704" s="3"/>
      <c r="BL27704" s="3"/>
      <c r="BN27704" s="3"/>
      <c r="BP27704" s="3"/>
    </row>
    <row r="27705" spans="1:68" x14ac:dyDescent="0.25">
      <c r="A27705" s="1"/>
      <c r="B27705" s="2"/>
      <c r="BJ27705" s="3"/>
      <c r="BL27705" s="3"/>
      <c r="BN27705" s="3"/>
      <c r="BP27705" s="3"/>
    </row>
    <row r="27706" spans="1:68" x14ac:dyDescent="0.25">
      <c r="A27706" s="1"/>
      <c r="B27706" s="2"/>
      <c r="BJ27706" s="3"/>
      <c r="BL27706" s="3"/>
      <c r="BN27706" s="3"/>
      <c r="BP27706" s="3"/>
    </row>
    <row r="27707" spans="1:68" x14ac:dyDescent="0.25">
      <c r="A27707" s="1"/>
      <c r="B27707" s="2"/>
      <c r="BJ27707" s="3"/>
      <c r="BL27707" s="3"/>
      <c r="BN27707" s="3"/>
      <c r="BP27707" s="3"/>
    </row>
    <row r="27708" spans="1:68" x14ac:dyDescent="0.25">
      <c r="A27708" s="1"/>
      <c r="B27708" s="2"/>
      <c r="BJ27708" s="3"/>
      <c r="BL27708" s="3"/>
      <c r="BN27708" s="3"/>
      <c r="BP27708" s="3"/>
    </row>
    <row r="27709" spans="1:68" x14ac:dyDescent="0.25">
      <c r="A27709" s="1"/>
      <c r="B27709" s="2"/>
      <c r="BJ27709" s="3"/>
      <c r="BL27709" s="3"/>
      <c r="BN27709" s="3"/>
      <c r="BP27709" s="3"/>
    </row>
    <row r="27710" spans="1:68" x14ac:dyDescent="0.25">
      <c r="A27710" s="1"/>
      <c r="B27710" s="2"/>
      <c r="BJ27710" s="3"/>
      <c r="BL27710" s="3"/>
      <c r="BN27710" s="3"/>
      <c r="BP27710" s="3"/>
    </row>
    <row r="27711" spans="1:68" x14ac:dyDescent="0.25">
      <c r="A27711" s="1"/>
      <c r="B27711" s="2"/>
      <c r="BJ27711" s="3"/>
      <c r="BL27711" s="3"/>
      <c r="BN27711" s="3"/>
      <c r="BP27711" s="3"/>
    </row>
    <row r="27712" spans="1:68" x14ac:dyDescent="0.25">
      <c r="A27712" s="1"/>
      <c r="B27712" s="2"/>
      <c r="BJ27712" s="3"/>
      <c r="BL27712" s="3"/>
      <c r="BN27712" s="3"/>
      <c r="BP27712" s="3"/>
    </row>
    <row r="27713" spans="1:68" x14ac:dyDescent="0.25">
      <c r="A27713" s="1"/>
      <c r="B27713" s="2"/>
      <c r="BJ27713" s="3"/>
      <c r="BL27713" s="3"/>
      <c r="BN27713" s="3"/>
      <c r="BP27713" s="3"/>
    </row>
    <row r="27714" spans="1:68" x14ac:dyDescent="0.25">
      <c r="A27714" s="1"/>
      <c r="B27714" s="2"/>
      <c r="BJ27714" s="3"/>
      <c r="BL27714" s="3"/>
      <c r="BN27714" s="3"/>
      <c r="BP27714" s="3"/>
    </row>
    <row r="27715" spans="1:68" x14ac:dyDescent="0.25">
      <c r="A27715" s="1"/>
      <c r="B27715" s="2"/>
      <c r="BJ27715" s="3"/>
      <c r="BL27715" s="3"/>
      <c r="BN27715" s="3"/>
      <c r="BP27715" s="3"/>
    </row>
    <row r="27716" spans="1:68" x14ac:dyDescent="0.25">
      <c r="A27716" s="1"/>
      <c r="B27716" s="2"/>
      <c r="BJ27716" s="3"/>
      <c r="BL27716" s="3"/>
      <c r="BN27716" s="3"/>
      <c r="BP27716" s="3"/>
    </row>
    <row r="27717" spans="1:68" x14ac:dyDescent="0.25">
      <c r="A27717" s="1"/>
      <c r="B27717" s="2"/>
      <c r="BJ27717" s="3"/>
      <c r="BL27717" s="3"/>
      <c r="BN27717" s="3"/>
      <c r="BP27717" s="3"/>
    </row>
    <row r="27718" spans="1:68" x14ac:dyDescent="0.25">
      <c r="A27718" s="1"/>
      <c r="B27718" s="2"/>
      <c r="BJ27718" s="3"/>
      <c r="BL27718" s="3"/>
      <c r="BN27718" s="3"/>
      <c r="BP27718" s="3"/>
    </row>
    <row r="27719" spans="1:68" x14ac:dyDescent="0.25">
      <c r="A27719" s="1"/>
      <c r="B27719" s="2"/>
      <c r="BJ27719" s="3"/>
      <c r="BL27719" s="3"/>
      <c r="BN27719" s="3"/>
      <c r="BP27719" s="3"/>
    </row>
    <row r="27720" spans="1:68" x14ac:dyDescent="0.25">
      <c r="A27720" s="1"/>
      <c r="B27720" s="2"/>
      <c r="BJ27720" s="3"/>
      <c r="BL27720" s="3"/>
      <c r="BN27720" s="3"/>
      <c r="BP27720" s="3"/>
    </row>
    <row r="27721" spans="1:68" x14ac:dyDescent="0.25">
      <c r="A27721" s="1"/>
      <c r="B27721" s="2"/>
      <c r="BJ27721" s="3"/>
      <c r="BL27721" s="3"/>
      <c r="BN27721" s="3"/>
      <c r="BP27721" s="3"/>
    </row>
    <row r="27722" spans="1:68" x14ac:dyDescent="0.25">
      <c r="A27722" s="1"/>
      <c r="B27722" s="2"/>
      <c r="BJ27722" s="3"/>
      <c r="BL27722" s="3"/>
      <c r="BN27722" s="3"/>
      <c r="BP27722" s="3"/>
    </row>
    <row r="27723" spans="1:68" x14ac:dyDescent="0.25">
      <c r="A27723" s="1"/>
      <c r="B27723" s="2"/>
      <c r="BJ27723" s="3"/>
      <c r="BL27723" s="3"/>
      <c r="BN27723" s="3"/>
      <c r="BP27723" s="3"/>
    </row>
    <row r="27724" spans="1:68" x14ac:dyDescent="0.25">
      <c r="A27724" s="1"/>
      <c r="B27724" s="2"/>
      <c r="BJ27724" s="3"/>
      <c r="BL27724" s="3"/>
      <c r="BN27724" s="3"/>
      <c r="BP27724" s="3"/>
    </row>
    <row r="27725" spans="1:68" x14ac:dyDescent="0.25">
      <c r="A27725" s="1"/>
      <c r="B27725" s="2"/>
      <c r="BJ27725" s="3"/>
      <c r="BL27725" s="3"/>
      <c r="BN27725" s="3"/>
      <c r="BP27725" s="3"/>
    </row>
    <row r="27726" spans="1:68" x14ac:dyDescent="0.25">
      <c r="A27726" s="1"/>
      <c r="B27726" s="2"/>
      <c r="BJ27726" s="3"/>
      <c r="BL27726" s="3"/>
      <c r="BN27726" s="3"/>
      <c r="BP27726" s="3"/>
    </row>
    <row r="27727" spans="1:68" x14ac:dyDescent="0.25">
      <c r="A27727" s="1"/>
      <c r="B27727" s="2"/>
      <c r="BJ27727" s="3"/>
      <c r="BL27727" s="3"/>
      <c r="BN27727" s="3"/>
      <c r="BP27727" s="3"/>
    </row>
    <row r="27728" spans="1:68" x14ac:dyDescent="0.25">
      <c r="A27728" s="1"/>
      <c r="B27728" s="2"/>
      <c r="BJ27728" s="3"/>
      <c r="BL27728" s="3"/>
      <c r="BN27728" s="3"/>
      <c r="BP27728" s="3"/>
    </row>
    <row r="27729" spans="1:68" x14ac:dyDescent="0.25">
      <c r="A27729" s="1"/>
      <c r="B27729" s="2"/>
      <c r="BJ27729" s="3"/>
      <c r="BL27729" s="3"/>
      <c r="BN27729" s="3"/>
      <c r="BP27729" s="3"/>
    </row>
    <row r="27730" spans="1:68" x14ac:dyDescent="0.25">
      <c r="A27730" s="1"/>
      <c r="B27730" s="2"/>
      <c r="BJ27730" s="3"/>
      <c r="BL27730" s="3"/>
      <c r="BN27730" s="3"/>
      <c r="BP27730" s="3"/>
    </row>
    <row r="27731" spans="1:68" x14ac:dyDescent="0.25">
      <c r="A27731" s="1"/>
      <c r="B27731" s="2"/>
      <c r="BJ27731" s="3"/>
      <c r="BL27731" s="3"/>
      <c r="BN27731" s="3"/>
      <c r="BP27731" s="3"/>
    </row>
    <row r="27732" spans="1:68" x14ac:dyDescent="0.25">
      <c r="A27732" s="1"/>
      <c r="B27732" s="2"/>
      <c r="BJ27732" s="3"/>
      <c r="BL27732" s="3"/>
      <c r="BN27732" s="3"/>
      <c r="BP27732" s="3"/>
    </row>
    <row r="27733" spans="1:68" x14ac:dyDescent="0.25">
      <c r="A27733" s="1"/>
      <c r="B27733" s="2"/>
      <c r="BJ27733" s="3"/>
      <c r="BL27733" s="3"/>
      <c r="BN27733" s="3"/>
      <c r="BP27733" s="3"/>
    </row>
    <row r="27734" spans="1:68" x14ac:dyDescent="0.25">
      <c r="A27734" s="1"/>
      <c r="B27734" s="2"/>
      <c r="BJ27734" s="3"/>
      <c r="BL27734" s="3"/>
      <c r="BN27734" s="3"/>
      <c r="BP27734" s="3"/>
    </row>
    <row r="27735" spans="1:68" x14ac:dyDescent="0.25">
      <c r="A27735" s="1"/>
      <c r="B27735" s="2"/>
      <c r="BJ27735" s="3"/>
      <c r="BL27735" s="3"/>
      <c r="BN27735" s="3"/>
      <c r="BP27735" s="3"/>
    </row>
    <row r="27736" spans="1:68" x14ac:dyDescent="0.25">
      <c r="A27736" s="1"/>
      <c r="B27736" s="2"/>
      <c r="BJ27736" s="3"/>
      <c r="BL27736" s="3"/>
      <c r="BN27736" s="3"/>
      <c r="BP27736" s="3"/>
    </row>
    <row r="27737" spans="1:68" x14ac:dyDescent="0.25">
      <c r="A27737" s="1"/>
      <c r="B27737" s="2"/>
      <c r="BJ27737" s="3"/>
      <c r="BL27737" s="3"/>
      <c r="BN27737" s="3"/>
      <c r="BP27737" s="3"/>
    </row>
    <row r="27738" spans="1:68" x14ac:dyDescent="0.25">
      <c r="A27738" s="1"/>
      <c r="B27738" s="2"/>
      <c r="BJ27738" s="3"/>
      <c r="BL27738" s="3"/>
      <c r="BN27738" s="3"/>
      <c r="BP27738" s="3"/>
    </row>
    <row r="27739" spans="1:68" x14ac:dyDescent="0.25">
      <c r="A27739" s="1"/>
      <c r="B27739" s="2"/>
      <c r="BJ27739" s="3"/>
      <c r="BL27739" s="3"/>
      <c r="BN27739" s="3"/>
      <c r="BP27739" s="3"/>
    </row>
    <row r="27740" spans="1:68" x14ac:dyDescent="0.25">
      <c r="A27740" s="1"/>
      <c r="B27740" s="2"/>
      <c r="BJ27740" s="3"/>
      <c r="BL27740" s="3"/>
      <c r="BN27740" s="3"/>
      <c r="BP27740" s="3"/>
    </row>
    <row r="27741" spans="1:68" x14ac:dyDescent="0.25">
      <c r="A27741" s="1"/>
      <c r="B27741" s="2"/>
      <c r="BJ27741" s="3"/>
      <c r="BL27741" s="3"/>
      <c r="BN27741" s="3"/>
      <c r="BP27741" s="3"/>
    </row>
    <row r="27742" spans="1:68" x14ac:dyDescent="0.25">
      <c r="A27742" s="1"/>
      <c r="B27742" s="2"/>
      <c r="BJ27742" s="3"/>
      <c r="BL27742" s="3"/>
      <c r="BN27742" s="3"/>
      <c r="BP27742" s="3"/>
    </row>
    <row r="27743" spans="1:68" x14ac:dyDescent="0.25">
      <c r="A27743" s="1"/>
      <c r="B27743" s="2"/>
      <c r="BJ27743" s="3"/>
      <c r="BL27743" s="3"/>
      <c r="BN27743" s="3"/>
      <c r="BP27743" s="3"/>
    </row>
    <row r="27744" spans="1:68" x14ac:dyDescent="0.25">
      <c r="A27744" s="1"/>
      <c r="B27744" s="2"/>
      <c r="BJ27744" s="3"/>
      <c r="BL27744" s="3"/>
      <c r="BN27744" s="3"/>
      <c r="BP27744" s="3"/>
    </row>
    <row r="27745" spans="1:68" x14ac:dyDescent="0.25">
      <c r="A27745" s="1"/>
      <c r="B27745" s="2"/>
      <c r="BJ27745" s="3"/>
      <c r="BL27745" s="3"/>
      <c r="BN27745" s="3"/>
      <c r="BP27745" s="3"/>
    </row>
    <row r="27746" spans="1:68" x14ac:dyDescent="0.25">
      <c r="A27746" s="1"/>
      <c r="B27746" s="2"/>
      <c r="BJ27746" s="3"/>
      <c r="BL27746" s="3"/>
      <c r="BN27746" s="3"/>
      <c r="BP27746" s="3"/>
    </row>
    <row r="27747" spans="1:68" x14ac:dyDescent="0.25">
      <c r="A27747" s="1"/>
      <c r="B27747" s="2"/>
      <c r="BJ27747" s="3"/>
      <c r="BL27747" s="3"/>
      <c r="BN27747" s="3"/>
      <c r="BP27747" s="3"/>
    </row>
    <row r="27748" spans="1:68" x14ac:dyDescent="0.25">
      <c r="A27748" s="1"/>
      <c r="B27748" s="2"/>
      <c r="BJ27748" s="3"/>
      <c r="BL27748" s="3"/>
      <c r="BN27748" s="3"/>
      <c r="BP27748" s="3"/>
    </row>
    <row r="27749" spans="1:68" x14ac:dyDescent="0.25">
      <c r="A27749" s="1"/>
      <c r="B27749" s="2"/>
      <c r="BJ27749" s="3"/>
      <c r="BL27749" s="3"/>
      <c r="BN27749" s="3"/>
      <c r="BP27749" s="3"/>
    </row>
    <row r="27750" spans="1:68" x14ac:dyDescent="0.25">
      <c r="A27750" s="1"/>
      <c r="B27750" s="2"/>
      <c r="BJ27750" s="3"/>
      <c r="BL27750" s="3"/>
      <c r="BN27750" s="3"/>
      <c r="BP27750" s="3"/>
    </row>
    <row r="27751" spans="1:68" x14ac:dyDescent="0.25">
      <c r="A27751" s="1"/>
      <c r="B27751" s="2"/>
      <c r="BJ27751" s="3"/>
      <c r="BL27751" s="3"/>
      <c r="BN27751" s="3"/>
      <c r="BP27751" s="3"/>
    </row>
    <row r="27752" spans="1:68" x14ac:dyDescent="0.25">
      <c r="A27752" s="1"/>
      <c r="B27752" s="2"/>
      <c r="BJ27752" s="3"/>
      <c r="BL27752" s="3"/>
      <c r="BN27752" s="3"/>
      <c r="BP27752" s="3"/>
    </row>
    <row r="27753" spans="1:68" x14ac:dyDescent="0.25">
      <c r="A27753" s="1"/>
      <c r="B27753" s="2"/>
      <c r="BJ27753" s="3"/>
      <c r="BL27753" s="3"/>
      <c r="BN27753" s="3"/>
      <c r="BP27753" s="3"/>
    </row>
    <row r="27754" spans="1:68" x14ac:dyDescent="0.25">
      <c r="A27754" s="1"/>
      <c r="B27754" s="2"/>
      <c r="BJ27754" s="3"/>
      <c r="BL27754" s="3"/>
      <c r="BN27754" s="3"/>
      <c r="BP27754" s="3"/>
    </row>
    <row r="27755" spans="1:68" x14ac:dyDescent="0.25">
      <c r="A27755" s="1"/>
      <c r="B27755" s="2"/>
      <c r="BJ27755" s="3"/>
      <c r="BL27755" s="3"/>
      <c r="BN27755" s="3"/>
      <c r="BP27755" s="3"/>
    </row>
    <row r="27756" spans="1:68" x14ac:dyDescent="0.25">
      <c r="A27756" s="1"/>
      <c r="B27756" s="2"/>
      <c r="BJ27756" s="3"/>
      <c r="BL27756" s="3"/>
      <c r="BN27756" s="3"/>
      <c r="BP27756" s="3"/>
    </row>
    <row r="27757" spans="1:68" x14ac:dyDescent="0.25">
      <c r="A27757" s="1"/>
      <c r="B27757" s="2"/>
      <c r="BJ27757" s="3"/>
      <c r="BL27757" s="3"/>
      <c r="BN27757" s="3"/>
      <c r="BP27757" s="3"/>
    </row>
    <row r="27758" spans="1:68" x14ac:dyDescent="0.25">
      <c r="A27758" s="1"/>
      <c r="B27758" s="2"/>
      <c r="BJ27758" s="3"/>
      <c r="BL27758" s="3"/>
      <c r="BN27758" s="3"/>
      <c r="BP27758" s="3"/>
    </row>
    <row r="27759" spans="1:68" x14ac:dyDescent="0.25">
      <c r="A27759" s="1"/>
      <c r="B27759" s="2"/>
      <c r="BJ27759" s="3"/>
      <c r="BL27759" s="3"/>
      <c r="BN27759" s="3"/>
      <c r="BP27759" s="3"/>
    </row>
    <row r="27760" spans="1:68" x14ac:dyDescent="0.25">
      <c r="A27760" s="1"/>
      <c r="B27760" s="2"/>
      <c r="BJ27760" s="3"/>
      <c r="BL27760" s="3"/>
      <c r="BN27760" s="3"/>
      <c r="BP27760" s="3"/>
    </row>
    <row r="27761" spans="1:68" x14ac:dyDescent="0.25">
      <c r="A27761" s="1"/>
      <c r="B27761" s="2"/>
      <c r="BJ27761" s="3"/>
      <c r="BL27761" s="3"/>
      <c r="BN27761" s="3"/>
      <c r="BP27761" s="3"/>
    </row>
    <row r="27762" spans="1:68" x14ac:dyDescent="0.25">
      <c r="A27762" s="1"/>
      <c r="B27762" s="2"/>
      <c r="BJ27762" s="3"/>
      <c r="BL27762" s="3"/>
      <c r="BN27762" s="3"/>
      <c r="BP27762" s="3"/>
    </row>
    <row r="27763" spans="1:68" x14ac:dyDescent="0.25">
      <c r="A27763" s="1"/>
      <c r="B27763" s="2"/>
      <c r="BJ27763" s="3"/>
      <c r="BL27763" s="3"/>
      <c r="BN27763" s="3"/>
      <c r="BP27763" s="3"/>
    </row>
    <row r="27764" spans="1:68" x14ac:dyDescent="0.25">
      <c r="A27764" s="1"/>
      <c r="B27764" s="2"/>
      <c r="BJ27764" s="3"/>
      <c r="BL27764" s="3"/>
      <c r="BN27764" s="3"/>
      <c r="BP27764" s="3"/>
    </row>
    <row r="27765" spans="1:68" x14ac:dyDescent="0.25">
      <c r="A27765" s="1"/>
      <c r="B27765" s="2"/>
      <c r="BJ27765" s="3"/>
      <c r="BL27765" s="3"/>
      <c r="BN27765" s="3"/>
      <c r="BP27765" s="3"/>
    </row>
    <row r="27766" spans="1:68" x14ac:dyDescent="0.25">
      <c r="A27766" s="1"/>
      <c r="B27766" s="2"/>
      <c r="BJ27766" s="3"/>
      <c r="BL27766" s="3"/>
      <c r="BN27766" s="3"/>
      <c r="BP27766" s="3"/>
    </row>
    <row r="27767" spans="1:68" x14ac:dyDescent="0.25">
      <c r="A27767" s="1"/>
      <c r="B27767" s="2"/>
      <c r="BJ27767" s="3"/>
      <c r="BL27767" s="3"/>
      <c r="BN27767" s="3"/>
      <c r="BP27767" s="3"/>
    </row>
    <row r="27768" spans="1:68" x14ac:dyDescent="0.25">
      <c r="A27768" s="1"/>
      <c r="B27768" s="2"/>
      <c r="BJ27768" s="3"/>
      <c r="BL27768" s="3"/>
      <c r="BN27768" s="3"/>
      <c r="BP27768" s="3"/>
    </row>
    <row r="27769" spans="1:68" x14ac:dyDescent="0.25">
      <c r="A27769" s="1"/>
      <c r="B27769" s="2"/>
      <c r="BJ27769" s="3"/>
      <c r="BL27769" s="3"/>
      <c r="BN27769" s="3"/>
      <c r="BP27769" s="3"/>
    </row>
    <row r="27770" spans="1:68" x14ac:dyDescent="0.25">
      <c r="A27770" s="1"/>
      <c r="B27770" s="2"/>
      <c r="BJ27770" s="3"/>
      <c r="BL27770" s="3"/>
      <c r="BN27770" s="3"/>
      <c r="BP27770" s="3"/>
    </row>
    <row r="27771" spans="1:68" x14ac:dyDescent="0.25">
      <c r="A27771" s="1"/>
      <c r="B27771" s="2"/>
      <c r="BJ27771" s="3"/>
      <c r="BL27771" s="3"/>
      <c r="BN27771" s="3"/>
      <c r="BP27771" s="3"/>
    </row>
    <row r="27772" spans="1:68" x14ac:dyDescent="0.25">
      <c r="A27772" s="1"/>
      <c r="B27772" s="2"/>
      <c r="BJ27772" s="3"/>
      <c r="BL27772" s="3"/>
      <c r="BN27772" s="3"/>
      <c r="BP27772" s="3"/>
    </row>
    <row r="27773" spans="1:68" x14ac:dyDescent="0.25">
      <c r="A27773" s="1"/>
      <c r="B27773" s="2"/>
      <c r="BJ27773" s="3"/>
      <c r="BL27773" s="3"/>
      <c r="BN27773" s="3"/>
      <c r="BP27773" s="3"/>
    </row>
    <row r="27774" spans="1:68" x14ac:dyDescent="0.25">
      <c r="A27774" s="1"/>
      <c r="B27774" s="2"/>
      <c r="BJ27774" s="3"/>
      <c r="BL27774" s="3"/>
      <c r="BN27774" s="3"/>
      <c r="BP27774" s="3"/>
    </row>
    <row r="27775" spans="1:68" x14ac:dyDescent="0.25">
      <c r="A27775" s="1"/>
      <c r="B27775" s="2"/>
      <c r="BJ27775" s="3"/>
      <c r="BL27775" s="3"/>
      <c r="BN27775" s="3"/>
      <c r="BP27775" s="3"/>
    </row>
    <row r="27776" spans="1:68" x14ac:dyDescent="0.25">
      <c r="A27776" s="1"/>
      <c r="B27776" s="2"/>
      <c r="BJ27776" s="3"/>
      <c r="BL27776" s="3"/>
      <c r="BN27776" s="3"/>
      <c r="BP27776" s="3"/>
    </row>
    <row r="27777" spans="1:68" x14ac:dyDescent="0.25">
      <c r="A27777" s="1"/>
      <c r="B27777" s="2"/>
      <c r="BJ27777" s="3"/>
      <c r="BL27777" s="3"/>
      <c r="BN27777" s="3"/>
      <c r="BP27777" s="3"/>
    </row>
    <row r="27778" spans="1:68" x14ac:dyDescent="0.25">
      <c r="A27778" s="1"/>
      <c r="B27778" s="2"/>
      <c r="BJ27778" s="3"/>
      <c r="BL27778" s="3"/>
      <c r="BN27778" s="3"/>
      <c r="BP27778" s="3"/>
    </row>
    <row r="27779" spans="1:68" x14ac:dyDescent="0.25">
      <c r="A27779" s="1"/>
      <c r="B27779" s="2"/>
      <c r="BJ27779" s="3"/>
      <c r="BL27779" s="3"/>
      <c r="BN27779" s="3"/>
      <c r="BP27779" s="3"/>
    </row>
    <row r="27780" spans="1:68" x14ac:dyDescent="0.25">
      <c r="A27780" s="1"/>
      <c r="B27780" s="2"/>
      <c r="BJ27780" s="3"/>
      <c r="BL27780" s="3"/>
      <c r="BN27780" s="3"/>
      <c r="BP27780" s="3"/>
    </row>
    <row r="27781" spans="1:68" x14ac:dyDescent="0.25">
      <c r="A27781" s="1"/>
      <c r="B27781" s="2"/>
      <c r="BJ27781" s="3"/>
      <c r="BL27781" s="3"/>
      <c r="BN27781" s="3"/>
      <c r="BP27781" s="3"/>
    </row>
    <row r="27782" spans="1:68" x14ac:dyDescent="0.25">
      <c r="A27782" s="1"/>
      <c r="B27782" s="2"/>
      <c r="BJ27782" s="3"/>
      <c r="BL27782" s="3"/>
      <c r="BN27782" s="3"/>
      <c r="BP27782" s="3"/>
    </row>
    <row r="27783" spans="1:68" x14ac:dyDescent="0.25">
      <c r="A27783" s="1"/>
      <c r="B27783" s="2"/>
      <c r="BJ27783" s="3"/>
      <c r="BL27783" s="3"/>
      <c r="BN27783" s="3"/>
      <c r="BP27783" s="3"/>
    </row>
    <row r="27784" spans="1:68" x14ac:dyDescent="0.25">
      <c r="A27784" s="1"/>
      <c r="B27784" s="2"/>
      <c r="BJ27784" s="3"/>
      <c r="BL27784" s="3"/>
      <c r="BN27784" s="3"/>
      <c r="BP27784" s="3"/>
    </row>
    <row r="27785" spans="1:68" x14ac:dyDescent="0.25">
      <c r="A27785" s="1"/>
      <c r="B27785" s="2"/>
      <c r="BJ27785" s="3"/>
      <c r="BL27785" s="3"/>
      <c r="BN27785" s="3"/>
      <c r="BP27785" s="3"/>
    </row>
    <row r="27786" spans="1:68" x14ac:dyDescent="0.25">
      <c r="A27786" s="1"/>
      <c r="B27786" s="2"/>
      <c r="BJ27786" s="3"/>
      <c r="BL27786" s="3"/>
      <c r="BN27786" s="3"/>
      <c r="BP27786" s="3"/>
    </row>
    <row r="27787" spans="1:68" x14ac:dyDescent="0.25">
      <c r="A27787" s="1"/>
      <c r="B27787" s="2"/>
      <c r="BJ27787" s="3"/>
      <c r="BL27787" s="3"/>
      <c r="BN27787" s="3"/>
      <c r="BP27787" s="3"/>
    </row>
    <row r="27788" spans="1:68" x14ac:dyDescent="0.25">
      <c r="A27788" s="1"/>
      <c r="B27788" s="2"/>
      <c r="BJ27788" s="3"/>
      <c r="BL27788" s="3"/>
      <c r="BN27788" s="3"/>
      <c r="BP27788" s="3"/>
    </row>
    <row r="27789" spans="1:68" x14ac:dyDescent="0.25">
      <c r="A27789" s="1"/>
      <c r="B27789" s="2"/>
      <c r="BJ27789" s="3"/>
      <c r="BL27789" s="3"/>
      <c r="BN27789" s="3"/>
      <c r="BP27789" s="3"/>
    </row>
    <row r="27790" spans="1:68" x14ac:dyDescent="0.25">
      <c r="A27790" s="1"/>
      <c r="B27790" s="2"/>
      <c r="BJ27790" s="3"/>
      <c r="BL27790" s="3"/>
      <c r="BN27790" s="3"/>
      <c r="BP27790" s="3"/>
    </row>
    <row r="27791" spans="1:68" x14ac:dyDescent="0.25">
      <c r="A27791" s="1"/>
      <c r="B27791" s="2"/>
      <c r="BJ27791" s="3"/>
      <c r="BL27791" s="3"/>
      <c r="BN27791" s="3"/>
      <c r="BP27791" s="3"/>
    </row>
    <row r="27792" spans="1:68" x14ac:dyDescent="0.25">
      <c r="A27792" s="1"/>
      <c r="B27792" s="2"/>
      <c r="BJ27792" s="3"/>
      <c r="BL27792" s="3"/>
      <c r="BN27792" s="3"/>
      <c r="BP27792" s="3"/>
    </row>
    <row r="27793" spans="1:68" x14ac:dyDescent="0.25">
      <c r="A27793" s="1"/>
      <c r="B27793" s="2"/>
      <c r="BJ27793" s="3"/>
      <c r="BL27793" s="3"/>
      <c r="BN27793" s="3"/>
      <c r="BP27793" s="3"/>
    </row>
    <row r="27794" spans="1:68" x14ac:dyDescent="0.25">
      <c r="A27794" s="1"/>
      <c r="B27794" s="2"/>
      <c r="BJ27794" s="3"/>
      <c r="BL27794" s="3"/>
      <c r="BN27794" s="3"/>
      <c r="BP27794" s="3"/>
    </row>
    <row r="27795" spans="1:68" x14ac:dyDescent="0.25">
      <c r="A27795" s="1"/>
      <c r="B27795" s="2"/>
      <c r="BJ27795" s="3"/>
      <c r="BL27795" s="3"/>
      <c r="BN27795" s="3"/>
      <c r="BP27795" s="3"/>
    </row>
    <row r="27796" spans="1:68" x14ac:dyDescent="0.25">
      <c r="A27796" s="1"/>
      <c r="B27796" s="2"/>
      <c r="BJ27796" s="3"/>
      <c r="BL27796" s="3"/>
      <c r="BN27796" s="3"/>
      <c r="BP27796" s="3"/>
    </row>
    <row r="27797" spans="1:68" x14ac:dyDescent="0.25">
      <c r="A27797" s="1"/>
      <c r="B27797" s="2"/>
      <c r="BJ27797" s="3"/>
      <c r="BL27797" s="3"/>
      <c r="BN27797" s="3"/>
      <c r="BP27797" s="3"/>
    </row>
    <row r="27798" spans="1:68" x14ac:dyDescent="0.25">
      <c r="A27798" s="1"/>
      <c r="B27798" s="2"/>
      <c r="BJ27798" s="3"/>
      <c r="BL27798" s="3"/>
      <c r="BN27798" s="3"/>
      <c r="BP27798" s="3"/>
    </row>
    <row r="27799" spans="1:68" x14ac:dyDescent="0.25">
      <c r="A27799" s="1"/>
      <c r="B27799" s="2"/>
      <c r="BJ27799" s="3"/>
      <c r="BL27799" s="3"/>
      <c r="BN27799" s="3"/>
      <c r="BP27799" s="3"/>
    </row>
    <row r="27800" spans="1:68" x14ac:dyDescent="0.25">
      <c r="A27800" s="1"/>
      <c r="B27800" s="2"/>
      <c r="BJ27800" s="3"/>
      <c r="BL27800" s="3"/>
      <c r="BN27800" s="3"/>
      <c r="BP27800" s="3"/>
    </row>
    <row r="27801" spans="1:68" x14ac:dyDescent="0.25">
      <c r="A27801" s="1"/>
      <c r="B27801" s="2"/>
      <c r="BJ27801" s="3"/>
      <c r="BL27801" s="3"/>
      <c r="BN27801" s="3"/>
      <c r="BP27801" s="3"/>
    </row>
    <row r="27802" spans="1:68" x14ac:dyDescent="0.25">
      <c r="A27802" s="1"/>
      <c r="B27802" s="2"/>
      <c r="BJ27802" s="3"/>
      <c r="BL27802" s="3"/>
      <c r="BN27802" s="3"/>
      <c r="BP27802" s="3"/>
    </row>
    <row r="27803" spans="1:68" x14ac:dyDescent="0.25">
      <c r="A27803" s="1"/>
      <c r="B27803" s="2"/>
      <c r="BJ27803" s="3"/>
      <c r="BL27803" s="3"/>
      <c r="BN27803" s="3"/>
      <c r="BP27803" s="3"/>
    </row>
    <row r="27804" spans="1:68" x14ac:dyDescent="0.25">
      <c r="A27804" s="1"/>
      <c r="B27804" s="2"/>
      <c r="BJ27804" s="3"/>
      <c r="BL27804" s="3"/>
      <c r="BN27804" s="3"/>
      <c r="BP27804" s="3"/>
    </row>
    <row r="27805" spans="1:68" x14ac:dyDescent="0.25">
      <c r="A27805" s="1"/>
      <c r="B27805" s="2"/>
      <c r="BJ27805" s="3"/>
      <c r="BL27805" s="3"/>
      <c r="BN27805" s="3"/>
      <c r="BP27805" s="3"/>
    </row>
    <row r="27806" spans="1:68" x14ac:dyDescent="0.25">
      <c r="A27806" s="1"/>
      <c r="B27806" s="2"/>
      <c r="BJ27806" s="3"/>
      <c r="BL27806" s="3"/>
      <c r="BN27806" s="3"/>
      <c r="BP27806" s="3"/>
    </row>
    <row r="27807" spans="1:68" x14ac:dyDescent="0.25">
      <c r="A27807" s="1"/>
      <c r="B27807" s="2"/>
      <c r="BJ27807" s="3"/>
      <c r="BL27807" s="3"/>
      <c r="BN27807" s="3"/>
      <c r="BP27807" s="3"/>
    </row>
    <row r="27808" spans="1:68" x14ac:dyDescent="0.25">
      <c r="A27808" s="1"/>
      <c r="B27808" s="2"/>
      <c r="BJ27808" s="3"/>
      <c r="BL27808" s="3"/>
      <c r="BN27808" s="3"/>
      <c r="BP27808" s="3"/>
    </row>
    <row r="27809" spans="1:68" x14ac:dyDescent="0.25">
      <c r="A27809" s="1"/>
      <c r="B27809" s="2"/>
      <c r="BJ27809" s="3"/>
      <c r="BL27809" s="3"/>
      <c r="BN27809" s="3"/>
      <c r="BP27809" s="3"/>
    </row>
    <row r="27810" spans="1:68" x14ac:dyDescent="0.25">
      <c r="A27810" s="1"/>
      <c r="B27810" s="2"/>
      <c r="BJ27810" s="3"/>
      <c r="BL27810" s="3"/>
      <c r="BN27810" s="3"/>
      <c r="BP27810" s="3"/>
    </row>
    <row r="27811" spans="1:68" x14ac:dyDescent="0.25">
      <c r="A27811" s="1"/>
      <c r="B27811" s="2"/>
      <c r="BJ27811" s="3"/>
      <c r="BL27811" s="3"/>
      <c r="BN27811" s="3"/>
      <c r="BP27811" s="3"/>
    </row>
    <row r="27812" spans="1:68" x14ac:dyDescent="0.25">
      <c r="A27812" s="1"/>
      <c r="B27812" s="2"/>
      <c r="BJ27812" s="3"/>
      <c r="BL27812" s="3"/>
      <c r="BN27812" s="3"/>
      <c r="BP27812" s="3"/>
    </row>
    <row r="27813" spans="1:68" x14ac:dyDescent="0.25">
      <c r="A27813" s="1"/>
      <c r="B27813" s="2"/>
      <c r="BJ27813" s="3"/>
      <c r="BL27813" s="3"/>
      <c r="BN27813" s="3"/>
      <c r="BP27813" s="3"/>
    </row>
    <row r="27814" spans="1:68" x14ac:dyDescent="0.25">
      <c r="A27814" s="1"/>
      <c r="B27814" s="2"/>
      <c r="BJ27814" s="3"/>
      <c r="BL27814" s="3"/>
      <c r="BN27814" s="3"/>
      <c r="BP27814" s="3"/>
    </row>
    <row r="27815" spans="1:68" x14ac:dyDescent="0.25">
      <c r="A27815" s="1"/>
      <c r="B27815" s="2"/>
      <c r="BJ27815" s="3"/>
      <c r="BL27815" s="3"/>
      <c r="BN27815" s="3"/>
      <c r="BP27815" s="3"/>
    </row>
    <row r="27816" spans="1:68" x14ac:dyDescent="0.25">
      <c r="A27816" s="1"/>
      <c r="B27816" s="2"/>
      <c r="BJ27816" s="3"/>
      <c r="BL27816" s="3"/>
      <c r="BN27816" s="3"/>
      <c r="BP27816" s="3"/>
    </row>
    <row r="27817" spans="1:68" x14ac:dyDescent="0.25">
      <c r="A27817" s="1"/>
      <c r="B27817" s="2"/>
      <c r="BJ27817" s="3"/>
      <c r="BL27817" s="3"/>
      <c r="BN27817" s="3"/>
      <c r="BP27817" s="3"/>
    </row>
    <row r="27818" spans="1:68" x14ac:dyDescent="0.25">
      <c r="A27818" s="1"/>
      <c r="B27818" s="2"/>
      <c r="BJ27818" s="3"/>
      <c r="BL27818" s="3"/>
      <c r="BN27818" s="3"/>
      <c r="BP27818" s="3"/>
    </row>
    <row r="27819" spans="1:68" x14ac:dyDescent="0.25">
      <c r="A27819" s="1"/>
      <c r="B27819" s="2"/>
      <c r="BJ27819" s="3"/>
      <c r="BL27819" s="3"/>
      <c r="BN27819" s="3"/>
      <c r="BP27819" s="3"/>
    </row>
    <row r="27820" spans="1:68" x14ac:dyDescent="0.25">
      <c r="A27820" s="1"/>
      <c r="B27820" s="2"/>
      <c r="BJ27820" s="3"/>
      <c r="BL27820" s="3"/>
      <c r="BN27820" s="3"/>
      <c r="BP27820" s="3"/>
    </row>
    <row r="27821" spans="1:68" x14ac:dyDescent="0.25">
      <c r="A27821" s="1"/>
      <c r="B27821" s="2"/>
      <c r="BJ27821" s="3"/>
      <c r="BL27821" s="3"/>
      <c r="BN27821" s="3"/>
      <c r="BP27821" s="3"/>
    </row>
    <row r="27822" spans="1:68" x14ac:dyDescent="0.25">
      <c r="A27822" s="1"/>
      <c r="B27822" s="2"/>
      <c r="BJ27822" s="3"/>
      <c r="BL27822" s="3"/>
      <c r="BN27822" s="3"/>
      <c r="BP27822" s="3"/>
    </row>
    <row r="27823" spans="1:68" x14ac:dyDescent="0.25">
      <c r="A27823" s="1"/>
      <c r="B27823" s="2"/>
      <c r="BJ27823" s="3"/>
      <c r="BL27823" s="3"/>
      <c r="BN27823" s="3"/>
      <c r="BP27823" s="3"/>
    </row>
    <row r="27824" spans="1:68" x14ac:dyDescent="0.25">
      <c r="A27824" s="1"/>
      <c r="B27824" s="2"/>
      <c r="BJ27824" s="3"/>
      <c r="BL27824" s="3"/>
      <c r="BN27824" s="3"/>
      <c r="BP27824" s="3"/>
    </row>
    <row r="27825" spans="1:68" x14ac:dyDescent="0.25">
      <c r="A27825" s="1"/>
      <c r="B27825" s="2"/>
      <c r="BJ27825" s="3"/>
      <c r="BL27825" s="3"/>
      <c r="BN27825" s="3"/>
      <c r="BP27825" s="3"/>
    </row>
    <row r="27826" spans="1:68" x14ac:dyDescent="0.25">
      <c r="A27826" s="1"/>
      <c r="B27826" s="2"/>
      <c r="BJ27826" s="3"/>
      <c r="BL27826" s="3"/>
      <c r="BN27826" s="3"/>
      <c r="BP27826" s="3"/>
    </row>
    <row r="27827" spans="1:68" x14ac:dyDescent="0.25">
      <c r="A27827" s="1"/>
      <c r="B27827" s="2"/>
      <c r="BJ27827" s="3"/>
      <c r="BL27827" s="3"/>
      <c r="BN27827" s="3"/>
      <c r="BP27827" s="3"/>
    </row>
    <row r="27828" spans="1:68" x14ac:dyDescent="0.25">
      <c r="A27828" s="1"/>
      <c r="B27828" s="2"/>
      <c r="BJ27828" s="3"/>
      <c r="BL27828" s="3"/>
      <c r="BN27828" s="3"/>
      <c r="BP27828" s="3"/>
    </row>
    <row r="27829" spans="1:68" x14ac:dyDescent="0.25">
      <c r="A27829" s="1"/>
      <c r="B27829" s="2"/>
      <c r="BJ27829" s="3"/>
      <c r="BL27829" s="3"/>
      <c r="BN27829" s="3"/>
      <c r="BP27829" s="3"/>
    </row>
    <row r="27830" spans="1:68" x14ac:dyDescent="0.25">
      <c r="A27830" s="1"/>
      <c r="B27830" s="2"/>
      <c r="BJ27830" s="3"/>
      <c r="BL27830" s="3"/>
      <c r="BN27830" s="3"/>
      <c r="BP27830" s="3"/>
    </row>
    <row r="27831" spans="1:68" x14ac:dyDescent="0.25">
      <c r="A27831" s="1"/>
      <c r="B27831" s="2"/>
      <c r="BJ27831" s="3"/>
      <c r="BL27831" s="3"/>
      <c r="BN27831" s="3"/>
      <c r="BP27831" s="3"/>
    </row>
    <row r="27832" spans="1:68" x14ac:dyDescent="0.25">
      <c r="A27832" s="1"/>
      <c r="B27832" s="2"/>
      <c r="BJ27832" s="3"/>
      <c r="BL27832" s="3"/>
      <c r="BN27832" s="3"/>
      <c r="BP27832" s="3"/>
    </row>
    <row r="27833" spans="1:68" x14ac:dyDescent="0.25">
      <c r="A27833" s="1"/>
      <c r="B27833" s="2"/>
      <c r="BJ27833" s="3"/>
      <c r="BL27833" s="3"/>
      <c r="BN27833" s="3"/>
      <c r="BP27833" s="3"/>
    </row>
    <row r="27834" spans="1:68" x14ac:dyDescent="0.25">
      <c r="A27834" s="1"/>
      <c r="B27834" s="2"/>
      <c r="BJ27834" s="3"/>
      <c r="BL27834" s="3"/>
      <c r="BN27834" s="3"/>
      <c r="BP27834" s="3"/>
    </row>
    <row r="27835" spans="1:68" x14ac:dyDescent="0.25">
      <c r="A27835" s="1"/>
      <c r="B27835" s="2"/>
      <c r="BJ27835" s="3"/>
      <c r="BL27835" s="3"/>
      <c r="BN27835" s="3"/>
      <c r="BP27835" s="3"/>
    </row>
    <row r="27836" spans="1:68" x14ac:dyDescent="0.25">
      <c r="A27836" s="1"/>
      <c r="B27836" s="2"/>
      <c r="BJ27836" s="3"/>
      <c r="BL27836" s="3"/>
      <c r="BN27836" s="3"/>
      <c r="BP27836" s="3"/>
    </row>
    <row r="27837" spans="1:68" x14ac:dyDescent="0.25">
      <c r="A27837" s="1"/>
      <c r="B27837" s="2"/>
      <c r="BJ27837" s="3"/>
      <c r="BL27837" s="3"/>
      <c r="BN27837" s="3"/>
      <c r="BP27837" s="3"/>
    </row>
    <row r="27838" spans="1:68" x14ac:dyDescent="0.25">
      <c r="A27838" s="1"/>
      <c r="B27838" s="2"/>
      <c r="BJ27838" s="3"/>
      <c r="BL27838" s="3"/>
      <c r="BN27838" s="3"/>
      <c r="BP27838" s="3"/>
    </row>
    <row r="27839" spans="1:68" x14ac:dyDescent="0.25">
      <c r="A27839" s="1"/>
      <c r="B27839" s="2"/>
      <c r="BJ27839" s="3"/>
      <c r="BL27839" s="3"/>
      <c r="BN27839" s="3"/>
      <c r="BP27839" s="3"/>
    </row>
    <row r="27840" spans="1:68" x14ac:dyDescent="0.25">
      <c r="A27840" s="1"/>
      <c r="B27840" s="2"/>
      <c r="BJ27840" s="3"/>
      <c r="BL27840" s="3"/>
      <c r="BN27840" s="3"/>
      <c r="BP27840" s="3"/>
    </row>
    <row r="27841" spans="1:68" x14ac:dyDescent="0.25">
      <c r="A27841" s="1"/>
      <c r="B27841" s="2"/>
      <c r="BJ27841" s="3"/>
      <c r="BL27841" s="3"/>
      <c r="BN27841" s="3"/>
      <c r="BP27841" s="3"/>
    </row>
    <row r="27842" spans="1:68" x14ac:dyDescent="0.25">
      <c r="A27842" s="1"/>
      <c r="B27842" s="2"/>
      <c r="BJ27842" s="3"/>
      <c r="BL27842" s="3"/>
      <c r="BN27842" s="3"/>
      <c r="BP27842" s="3"/>
    </row>
    <row r="27843" spans="1:68" x14ac:dyDescent="0.25">
      <c r="A27843" s="1"/>
      <c r="B27843" s="2"/>
      <c r="BJ27843" s="3"/>
      <c r="BL27843" s="3"/>
      <c r="BN27843" s="3"/>
      <c r="BP27843" s="3"/>
    </row>
    <row r="27844" spans="1:68" x14ac:dyDescent="0.25">
      <c r="A27844" s="1"/>
      <c r="B27844" s="2"/>
      <c r="BJ27844" s="3"/>
      <c r="BL27844" s="3"/>
      <c r="BN27844" s="3"/>
      <c r="BP27844" s="3"/>
    </row>
    <row r="27845" spans="1:68" x14ac:dyDescent="0.25">
      <c r="A27845" s="1"/>
      <c r="B27845" s="2"/>
      <c r="BJ27845" s="3"/>
      <c r="BL27845" s="3"/>
      <c r="BN27845" s="3"/>
      <c r="BP27845" s="3"/>
    </row>
    <row r="27846" spans="1:68" x14ac:dyDescent="0.25">
      <c r="A27846" s="1"/>
      <c r="B27846" s="2"/>
      <c r="BJ27846" s="3"/>
      <c r="BL27846" s="3"/>
      <c r="BN27846" s="3"/>
      <c r="BP27846" s="3"/>
    </row>
    <row r="27847" spans="1:68" x14ac:dyDescent="0.25">
      <c r="A27847" s="1"/>
      <c r="B27847" s="2"/>
      <c r="BJ27847" s="3"/>
      <c r="BL27847" s="3"/>
      <c r="BN27847" s="3"/>
      <c r="BP27847" s="3"/>
    </row>
    <row r="27848" spans="1:68" x14ac:dyDescent="0.25">
      <c r="A27848" s="1"/>
      <c r="B27848" s="2"/>
      <c r="BJ27848" s="3"/>
      <c r="BL27848" s="3"/>
      <c r="BN27848" s="3"/>
      <c r="BP27848" s="3"/>
    </row>
    <row r="27849" spans="1:68" x14ac:dyDescent="0.25">
      <c r="A27849" s="1"/>
      <c r="B27849" s="2"/>
      <c r="BJ27849" s="3"/>
      <c r="BL27849" s="3"/>
      <c r="BN27849" s="3"/>
      <c r="BP27849" s="3"/>
    </row>
    <row r="27850" spans="1:68" x14ac:dyDescent="0.25">
      <c r="A27850" s="1"/>
      <c r="B27850" s="2"/>
      <c r="BJ27850" s="3"/>
      <c r="BL27850" s="3"/>
      <c r="BN27850" s="3"/>
      <c r="BP27850" s="3"/>
    </row>
    <row r="27851" spans="1:68" x14ac:dyDescent="0.25">
      <c r="A27851" s="1"/>
      <c r="B27851" s="2"/>
      <c r="BJ27851" s="3"/>
      <c r="BL27851" s="3"/>
      <c r="BN27851" s="3"/>
      <c r="BP27851" s="3"/>
    </row>
    <row r="27852" spans="1:68" x14ac:dyDescent="0.25">
      <c r="A27852" s="1"/>
      <c r="B27852" s="2"/>
      <c r="BJ27852" s="3"/>
      <c r="BL27852" s="3"/>
      <c r="BN27852" s="3"/>
      <c r="BP27852" s="3"/>
    </row>
    <row r="27853" spans="1:68" x14ac:dyDescent="0.25">
      <c r="A27853" s="1"/>
      <c r="B27853" s="2"/>
      <c r="BJ27853" s="3"/>
      <c r="BL27853" s="3"/>
      <c r="BN27853" s="3"/>
      <c r="BP27853" s="3"/>
    </row>
    <row r="27854" spans="1:68" x14ac:dyDescent="0.25">
      <c r="A27854" s="1"/>
      <c r="B27854" s="2"/>
      <c r="BJ27854" s="3"/>
      <c r="BL27854" s="3"/>
      <c r="BN27854" s="3"/>
      <c r="BP27854" s="3"/>
    </row>
    <row r="27855" spans="1:68" x14ac:dyDescent="0.25">
      <c r="A27855" s="1"/>
      <c r="B27855" s="2"/>
      <c r="BJ27855" s="3"/>
      <c r="BL27855" s="3"/>
      <c r="BN27855" s="3"/>
      <c r="BP27855" s="3"/>
    </row>
    <row r="27856" spans="1:68" x14ac:dyDescent="0.25">
      <c r="A27856" s="1"/>
      <c r="B27856" s="2"/>
      <c r="BJ27856" s="3"/>
      <c r="BL27856" s="3"/>
      <c r="BN27856" s="3"/>
      <c r="BP27856" s="3"/>
    </row>
    <row r="27857" spans="1:68" x14ac:dyDescent="0.25">
      <c r="A27857" s="1"/>
      <c r="B27857" s="2"/>
      <c r="BJ27857" s="3"/>
      <c r="BL27857" s="3"/>
      <c r="BN27857" s="3"/>
      <c r="BP27857" s="3"/>
    </row>
    <row r="27858" spans="1:68" x14ac:dyDescent="0.25">
      <c r="A27858" s="1"/>
      <c r="B27858" s="2"/>
      <c r="BJ27858" s="3"/>
      <c r="BL27858" s="3"/>
      <c r="BN27858" s="3"/>
      <c r="BP27858" s="3"/>
    </row>
    <row r="27859" spans="1:68" x14ac:dyDescent="0.25">
      <c r="A27859" s="1"/>
      <c r="B27859" s="2"/>
      <c r="BJ27859" s="3"/>
      <c r="BL27859" s="3"/>
      <c r="BN27859" s="3"/>
      <c r="BP27859" s="3"/>
    </row>
    <row r="27860" spans="1:68" x14ac:dyDescent="0.25">
      <c r="A27860" s="1"/>
      <c r="B27860" s="2"/>
      <c r="BJ27860" s="3"/>
      <c r="BL27860" s="3"/>
      <c r="BN27860" s="3"/>
      <c r="BP27860" s="3"/>
    </row>
    <row r="27861" spans="1:68" x14ac:dyDescent="0.25">
      <c r="A27861" s="1"/>
      <c r="B27861" s="2"/>
      <c r="BJ27861" s="3"/>
      <c r="BL27861" s="3"/>
      <c r="BN27861" s="3"/>
      <c r="BP27861" s="3"/>
    </row>
    <row r="27862" spans="1:68" x14ac:dyDescent="0.25">
      <c r="A27862" s="1"/>
      <c r="B27862" s="2"/>
      <c r="BJ27862" s="3"/>
      <c r="BL27862" s="3"/>
      <c r="BN27862" s="3"/>
      <c r="BP27862" s="3"/>
    </row>
    <row r="27863" spans="1:68" x14ac:dyDescent="0.25">
      <c r="A27863" s="1"/>
      <c r="B27863" s="2"/>
      <c r="BJ27863" s="3"/>
      <c r="BL27863" s="3"/>
      <c r="BN27863" s="3"/>
      <c r="BP27863" s="3"/>
    </row>
    <row r="27864" spans="1:68" x14ac:dyDescent="0.25">
      <c r="A27864" s="1"/>
      <c r="B27864" s="2"/>
      <c r="BJ27864" s="3"/>
      <c r="BL27864" s="3"/>
      <c r="BN27864" s="3"/>
      <c r="BP27864" s="3"/>
    </row>
    <row r="27865" spans="1:68" x14ac:dyDescent="0.25">
      <c r="A27865" s="1"/>
      <c r="B27865" s="2"/>
      <c r="BJ27865" s="3"/>
      <c r="BL27865" s="3"/>
      <c r="BN27865" s="3"/>
      <c r="BP27865" s="3"/>
    </row>
    <row r="27866" spans="1:68" x14ac:dyDescent="0.25">
      <c r="A27866" s="1"/>
      <c r="B27866" s="2"/>
      <c r="BJ27866" s="3"/>
      <c r="BL27866" s="3"/>
      <c r="BN27866" s="3"/>
      <c r="BP27866" s="3"/>
    </row>
    <row r="27867" spans="1:68" x14ac:dyDescent="0.25">
      <c r="A27867" s="1"/>
      <c r="B27867" s="2"/>
      <c r="BJ27867" s="3"/>
      <c r="BL27867" s="3"/>
      <c r="BN27867" s="3"/>
      <c r="BP27867" s="3"/>
    </row>
    <row r="27868" spans="1:68" x14ac:dyDescent="0.25">
      <c r="A27868" s="1"/>
      <c r="B27868" s="2"/>
      <c r="BJ27868" s="3"/>
      <c r="BL27868" s="3"/>
      <c r="BN27868" s="3"/>
      <c r="BP27868" s="3"/>
    </row>
    <row r="27869" spans="1:68" x14ac:dyDescent="0.25">
      <c r="A27869" s="1"/>
      <c r="B27869" s="2"/>
      <c r="BJ27869" s="3"/>
      <c r="BL27869" s="3"/>
      <c r="BN27869" s="3"/>
      <c r="BP27869" s="3"/>
    </row>
    <row r="27870" spans="1:68" x14ac:dyDescent="0.25">
      <c r="A27870" s="1"/>
      <c r="B27870" s="2"/>
      <c r="BJ27870" s="3"/>
      <c r="BL27870" s="3"/>
      <c r="BN27870" s="3"/>
      <c r="BP27870" s="3"/>
    </row>
    <row r="27871" spans="1:68" x14ac:dyDescent="0.25">
      <c r="A27871" s="1"/>
      <c r="B27871" s="2"/>
      <c r="BJ27871" s="3"/>
      <c r="BL27871" s="3"/>
      <c r="BN27871" s="3"/>
      <c r="BP27871" s="3"/>
    </row>
    <row r="27872" spans="1:68" x14ac:dyDescent="0.25">
      <c r="A27872" s="1"/>
      <c r="B27872" s="2"/>
      <c r="BJ27872" s="3"/>
      <c r="BL27872" s="3"/>
      <c r="BN27872" s="3"/>
      <c r="BP27872" s="3"/>
    </row>
    <row r="27873" spans="1:68" x14ac:dyDescent="0.25">
      <c r="A27873" s="1"/>
      <c r="B27873" s="2"/>
      <c r="BJ27873" s="3"/>
      <c r="BL27873" s="3"/>
      <c r="BN27873" s="3"/>
      <c r="BP27873" s="3"/>
    </row>
    <row r="27874" spans="1:68" x14ac:dyDescent="0.25">
      <c r="A27874" s="1"/>
      <c r="B27874" s="2"/>
      <c r="BJ27874" s="3"/>
      <c r="BL27874" s="3"/>
      <c r="BN27874" s="3"/>
      <c r="BP27874" s="3"/>
    </row>
    <row r="27875" spans="1:68" x14ac:dyDescent="0.25">
      <c r="A27875" s="1"/>
      <c r="B27875" s="2"/>
      <c r="BJ27875" s="3"/>
      <c r="BL27875" s="3"/>
      <c r="BN27875" s="3"/>
      <c r="BP27875" s="3"/>
    </row>
    <row r="27876" spans="1:68" x14ac:dyDescent="0.25">
      <c r="A27876" s="1"/>
      <c r="B27876" s="2"/>
      <c r="BJ27876" s="3"/>
      <c r="BL27876" s="3"/>
      <c r="BN27876" s="3"/>
      <c r="BP27876" s="3"/>
    </row>
    <row r="27877" spans="1:68" x14ac:dyDescent="0.25">
      <c r="A27877" s="1"/>
      <c r="B27877" s="2"/>
      <c r="BJ27877" s="3"/>
      <c r="BL27877" s="3"/>
      <c r="BN27877" s="3"/>
      <c r="BP27877" s="3"/>
    </row>
    <row r="27878" spans="1:68" x14ac:dyDescent="0.25">
      <c r="A27878" s="1"/>
      <c r="B27878" s="2"/>
      <c r="BJ27878" s="3"/>
      <c r="BL27878" s="3"/>
      <c r="BN27878" s="3"/>
      <c r="BP27878" s="3"/>
    </row>
    <row r="27879" spans="1:68" x14ac:dyDescent="0.25">
      <c r="A27879" s="1"/>
      <c r="B27879" s="2"/>
      <c r="BJ27879" s="3"/>
      <c r="BL27879" s="3"/>
      <c r="BN27879" s="3"/>
      <c r="BP27879" s="3"/>
    </row>
    <row r="27880" spans="1:68" x14ac:dyDescent="0.25">
      <c r="A27880" s="1"/>
      <c r="B27880" s="2"/>
      <c r="BJ27880" s="3"/>
      <c r="BL27880" s="3"/>
      <c r="BN27880" s="3"/>
      <c r="BP27880" s="3"/>
    </row>
    <row r="27881" spans="1:68" x14ac:dyDescent="0.25">
      <c r="A27881" s="1"/>
      <c r="B27881" s="2"/>
      <c r="BJ27881" s="3"/>
      <c r="BL27881" s="3"/>
      <c r="BN27881" s="3"/>
      <c r="BP27881" s="3"/>
    </row>
    <row r="27882" spans="1:68" x14ac:dyDescent="0.25">
      <c r="A27882" s="1"/>
      <c r="B27882" s="2"/>
      <c r="BJ27882" s="3"/>
      <c r="BL27882" s="3"/>
      <c r="BN27882" s="3"/>
      <c r="BP27882" s="3"/>
    </row>
    <row r="27883" spans="1:68" x14ac:dyDescent="0.25">
      <c r="A27883" s="1"/>
      <c r="B27883" s="2"/>
      <c r="BJ27883" s="3"/>
      <c r="BL27883" s="3"/>
      <c r="BN27883" s="3"/>
      <c r="BP27883" s="3"/>
    </row>
    <row r="27884" spans="1:68" x14ac:dyDescent="0.25">
      <c r="A27884" s="1"/>
      <c r="B27884" s="2"/>
      <c r="BJ27884" s="3"/>
      <c r="BL27884" s="3"/>
      <c r="BN27884" s="3"/>
      <c r="BP27884" s="3"/>
    </row>
    <row r="27885" spans="1:68" x14ac:dyDescent="0.25">
      <c r="A27885" s="1"/>
      <c r="B27885" s="2"/>
      <c r="BJ27885" s="3"/>
      <c r="BL27885" s="3"/>
      <c r="BN27885" s="3"/>
      <c r="BP27885" s="3"/>
    </row>
    <row r="27886" spans="1:68" x14ac:dyDescent="0.25">
      <c r="A27886" s="1"/>
      <c r="B27886" s="2"/>
      <c r="BJ27886" s="3"/>
      <c r="BL27886" s="3"/>
      <c r="BN27886" s="3"/>
      <c r="BP27886" s="3"/>
    </row>
    <row r="27887" spans="1:68" x14ac:dyDescent="0.25">
      <c r="A27887" s="1"/>
      <c r="B27887" s="2"/>
      <c r="BJ27887" s="3"/>
      <c r="BL27887" s="3"/>
      <c r="BN27887" s="3"/>
      <c r="BP27887" s="3"/>
    </row>
    <row r="27888" spans="1:68" x14ac:dyDescent="0.25">
      <c r="A27888" s="1"/>
      <c r="B27888" s="2"/>
      <c r="BJ27888" s="3"/>
      <c r="BL27888" s="3"/>
      <c r="BN27888" s="3"/>
      <c r="BP27888" s="3"/>
    </row>
    <row r="27889" spans="1:68" x14ac:dyDescent="0.25">
      <c r="A27889" s="1"/>
      <c r="B27889" s="2"/>
      <c r="BJ27889" s="3"/>
      <c r="BL27889" s="3"/>
      <c r="BN27889" s="3"/>
      <c r="BP27889" s="3"/>
    </row>
    <row r="27890" spans="1:68" x14ac:dyDescent="0.25">
      <c r="A27890" s="1"/>
      <c r="B27890" s="2"/>
      <c r="BJ27890" s="3"/>
      <c r="BL27890" s="3"/>
      <c r="BN27890" s="3"/>
      <c r="BP27890" s="3"/>
    </row>
    <row r="27891" spans="1:68" x14ac:dyDescent="0.25">
      <c r="A27891" s="1"/>
      <c r="B27891" s="2"/>
      <c r="BJ27891" s="3"/>
      <c r="BL27891" s="3"/>
      <c r="BN27891" s="3"/>
      <c r="BP27891" s="3"/>
    </row>
    <row r="27892" spans="1:68" x14ac:dyDescent="0.25">
      <c r="A27892" s="1"/>
      <c r="B27892" s="2"/>
      <c r="BJ27892" s="3"/>
      <c r="BL27892" s="3"/>
      <c r="BN27892" s="3"/>
      <c r="BP27892" s="3"/>
    </row>
    <row r="27893" spans="1:68" x14ac:dyDescent="0.25">
      <c r="A27893" s="1"/>
      <c r="B27893" s="2"/>
      <c r="BJ27893" s="3"/>
      <c r="BL27893" s="3"/>
      <c r="BN27893" s="3"/>
      <c r="BP27893" s="3"/>
    </row>
    <row r="27894" spans="1:68" x14ac:dyDescent="0.25">
      <c r="A27894" s="1"/>
      <c r="B27894" s="2"/>
      <c r="BJ27894" s="3"/>
      <c r="BL27894" s="3"/>
      <c r="BN27894" s="3"/>
      <c r="BP27894" s="3"/>
    </row>
    <row r="27895" spans="1:68" x14ac:dyDescent="0.25">
      <c r="A27895" s="1"/>
      <c r="B27895" s="2"/>
      <c r="BJ27895" s="3"/>
      <c r="BL27895" s="3"/>
      <c r="BN27895" s="3"/>
      <c r="BP27895" s="3"/>
    </row>
    <row r="27896" spans="1:68" x14ac:dyDescent="0.25">
      <c r="A27896" s="1"/>
      <c r="B27896" s="2"/>
      <c r="BJ27896" s="3"/>
      <c r="BL27896" s="3"/>
      <c r="BN27896" s="3"/>
      <c r="BP27896" s="3"/>
    </row>
    <row r="27897" spans="1:68" x14ac:dyDescent="0.25">
      <c r="A27897" s="1"/>
      <c r="B27897" s="2"/>
      <c r="BJ27897" s="3"/>
      <c r="BL27897" s="3"/>
      <c r="BN27897" s="3"/>
      <c r="BP27897" s="3"/>
    </row>
    <row r="27898" spans="1:68" x14ac:dyDescent="0.25">
      <c r="A27898" s="1"/>
      <c r="B27898" s="2"/>
      <c r="BJ27898" s="3"/>
      <c r="BL27898" s="3"/>
      <c r="BN27898" s="3"/>
      <c r="BP27898" s="3"/>
    </row>
    <row r="27899" spans="1:68" x14ac:dyDescent="0.25">
      <c r="A27899" s="1"/>
      <c r="B27899" s="2"/>
      <c r="BJ27899" s="3"/>
      <c r="BL27899" s="3"/>
      <c r="BN27899" s="3"/>
      <c r="BP27899" s="3"/>
    </row>
    <row r="27900" spans="1:68" x14ac:dyDescent="0.25">
      <c r="A27900" s="1"/>
      <c r="B27900" s="2"/>
      <c r="BJ27900" s="3"/>
      <c r="BL27900" s="3"/>
      <c r="BN27900" s="3"/>
      <c r="BP27900" s="3"/>
    </row>
    <row r="27901" spans="1:68" x14ac:dyDescent="0.25">
      <c r="A27901" s="1"/>
      <c r="B27901" s="2"/>
      <c r="BJ27901" s="3"/>
      <c r="BL27901" s="3"/>
      <c r="BN27901" s="3"/>
      <c r="BP27901" s="3"/>
    </row>
    <row r="27902" spans="1:68" x14ac:dyDescent="0.25">
      <c r="A27902" s="1"/>
      <c r="B27902" s="2"/>
      <c r="BJ27902" s="3"/>
      <c r="BL27902" s="3"/>
      <c r="BN27902" s="3"/>
      <c r="BP27902" s="3"/>
    </row>
    <row r="27903" spans="1:68" x14ac:dyDescent="0.25">
      <c r="A27903" s="1"/>
      <c r="B27903" s="2"/>
      <c r="BJ27903" s="3"/>
      <c r="BL27903" s="3"/>
      <c r="BN27903" s="3"/>
      <c r="BP27903" s="3"/>
    </row>
    <row r="27904" spans="1:68" x14ac:dyDescent="0.25">
      <c r="A27904" s="1"/>
      <c r="B27904" s="2"/>
      <c r="BJ27904" s="3"/>
      <c r="BL27904" s="3"/>
      <c r="BN27904" s="3"/>
      <c r="BP27904" s="3"/>
    </row>
    <row r="27905" spans="1:68" x14ac:dyDescent="0.25">
      <c r="A27905" s="1"/>
      <c r="B27905" s="2"/>
      <c r="BJ27905" s="3"/>
      <c r="BL27905" s="3"/>
      <c r="BN27905" s="3"/>
      <c r="BP27905" s="3"/>
    </row>
    <row r="27906" spans="1:68" x14ac:dyDescent="0.25">
      <c r="A27906" s="1"/>
      <c r="B27906" s="2"/>
      <c r="BJ27906" s="3"/>
      <c r="BL27906" s="3"/>
      <c r="BN27906" s="3"/>
      <c r="BP27906" s="3"/>
    </row>
    <row r="27907" spans="1:68" x14ac:dyDescent="0.25">
      <c r="A27907" s="1"/>
      <c r="B27907" s="2"/>
      <c r="BJ27907" s="3"/>
      <c r="BL27907" s="3"/>
      <c r="BN27907" s="3"/>
      <c r="BP27907" s="3"/>
    </row>
    <row r="27908" spans="1:68" x14ac:dyDescent="0.25">
      <c r="A27908" s="1"/>
      <c r="B27908" s="2"/>
      <c r="BJ27908" s="3"/>
      <c r="BL27908" s="3"/>
      <c r="BN27908" s="3"/>
      <c r="BP27908" s="3"/>
    </row>
    <row r="27909" spans="1:68" x14ac:dyDescent="0.25">
      <c r="A27909" s="1"/>
      <c r="B27909" s="2"/>
      <c r="BJ27909" s="3"/>
      <c r="BL27909" s="3"/>
      <c r="BN27909" s="3"/>
      <c r="BP27909" s="3"/>
    </row>
    <row r="27910" spans="1:68" x14ac:dyDescent="0.25">
      <c r="A27910" s="1"/>
      <c r="B27910" s="2"/>
      <c r="BJ27910" s="3"/>
      <c r="BL27910" s="3"/>
      <c r="BN27910" s="3"/>
      <c r="BP27910" s="3"/>
    </row>
    <row r="27911" spans="1:68" x14ac:dyDescent="0.25">
      <c r="A27911" s="1"/>
      <c r="B27911" s="2"/>
      <c r="BJ27911" s="3"/>
      <c r="BL27911" s="3"/>
      <c r="BN27911" s="3"/>
      <c r="BP27911" s="3"/>
    </row>
    <row r="27912" spans="1:68" x14ac:dyDescent="0.25">
      <c r="A27912" s="1"/>
      <c r="B27912" s="2"/>
      <c r="BJ27912" s="3"/>
      <c r="BL27912" s="3"/>
      <c r="BN27912" s="3"/>
      <c r="BP27912" s="3"/>
    </row>
    <row r="27913" spans="1:68" x14ac:dyDescent="0.25">
      <c r="A27913" s="1"/>
      <c r="B27913" s="2"/>
      <c r="BJ27913" s="3"/>
      <c r="BL27913" s="3"/>
      <c r="BN27913" s="3"/>
      <c r="BP27913" s="3"/>
    </row>
    <row r="27914" spans="1:68" x14ac:dyDescent="0.25">
      <c r="A27914" s="1"/>
      <c r="B27914" s="2"/>
      <c r="BJ27914" s="3"/>
      <c r="BL27914" s="3"/>
      <c r="BN27914" s="3"/>
      <c r="BP27914" s="3"/>
    </row>
    <row r="27915" spans="1:68" x14ac:dyDescent="0.25">
      <c r="A27915" s="1"/>
      <c r="B27915" s="2"/>
      <c r="BJ27915" s="3"/>
      <c r="BL27915" s="3"/>
      <c r="BN27915" s="3"/>
      <c r="BP27915" s="3"/>
    </row>
    <row r="27916" spans="1:68" x14ac:dyDescent="0.25">
      <c r="A27916" s="1"/>
      <c r="B27916" s="2"/>
      <c r="BJ27916" s="3"/>
      <c r="BL27916" s="3"/>
      <c r="BN27916" s="3"/>
      <c r="BP27916" s="3"/>
    </row>
    <row r="27917" spans="1:68" x14ac:dyDescent="0.25">
      <c r="A27917" s="1"/>
      <c r="B27917" s="2"/>
      <c r="BJ27917" s="3"/>
      <c r="BL27917" s="3"/>
      <c r="BN27917" s="3"/>
      <c r="BP27917" s="3"/>
    </row>
    <row r="27918" spans="1:68" x14ac:dyDescent="0.25">
      <c r="A27918" s="1"/>
      <c r="B27918" s="2"/>
      <c r="BJ27918" s="3"/>
      <c r="BL27918" s="3"/>
      <c r="BN27918" s="3"/>
      <c r="BP27918" s="3"/>
    </row>
    <row r="27919" spans="1:68" x14ac:dyDescent="0.25">
      <c r="A27919" s="1"/>
      <c r="B27919" s="2"/>
      <c r="BJ27919" s="3"/>
      <c r="BL27919" s="3"/>
      <c r="BN27919" s="3"/>
      <c r="BP27919" s="3"/>
    </row>
    <row r="27920" spans="1:68" x14ac:dyDescent="0.25">
      <c r="A27920" s="1"/>
      <c r="B27920" s="2"/>
      <c r="BJ27920" s="3"/>
      <c r="BL27920" s="3"/>
      <c r="BN27920" s="3"/>
      <c r="BP27920" s="3"/>
    </row>
    <row r="27921" spans="1:68" x14ac:dyDescent="0.25">
      <c r="A27921" s="1"/>
      <c r="B27921" s="2"/>
      <c r="BJ27921" s="3"/>
      <c r="BL27921" s="3"/>
      <c r="BN27921" s="3"/>
      <c r="BP27921" s="3"/>
    </row>
    <row r="27922" spans="1:68" x14ac:dyDescent="0.25">
      <c r="A27922" s="1"/>
      <c r="B27922" s="2"/>
      <c r="BJ27922" s="3"/>
      <c r="BL27922" s="3"/>
      <c r="BN27922" s="3"/>
      <c r="BP27922" s="3"/>
    </row>
    <row r="27923" spans="1:68" x14ac:dyDescent="0.25">
      <c r="A27923" s="1"/>
      <c r="B27923" s="2"/>
      <c r="BJ27923" s="3"/>
      <c r="BL27923" s="3"/>
      <c r="BN27923" s="3"/>
      <c r="BP27923" s="3"/>
    </row>
    <row r="27924" spans="1:68" x14ac:dyDescent="0.25">
      <c r="A27924" s="1"/>
      <c r="B27924" s="2"/>
      <c r="BJ27924" s="3"/>
      <c r="BL27924" s="3"/>
      <c r="BN27924" s="3"/>
      <c r="BP27924" s="3"/>
    </row>
    <row r="27925" spans="1:68" x14ac:dyDescent="0.25">
      <c r="A27925" s="1"/>
      <c r="B27925" s="2"/>
      <c r="BJ27925" s="3"/>
      <c r="BL27925" s="3"/>
      <c r="BN27925" s="3"/>
      <c r="BP27925" s="3"/>
    </row>
    <row r="27926" spans="1:68" x14ac:dyDescent="0.25">
      <c r="A27926" s="1"/>
      <c r="B27926" s="2"/>
      <c r="BJ27926" s="3"/>
      <c r="BL27926" s="3"/>
      <c r="BN27926" s="3"/>
      <c r="BP27926" s="3"/>
    </row>
    <row r="27927" spans="1:68" x14ac:dyDescent="0.25">
      <c r="A27927" s="1"/>
      <c r="B27927" s="2"/>
      <c r="BJ27927" s="3"/>
      <c r="BL27927" s="3"/>
      <c r="BN27927" s="3"/>
      <c r="BP27927" s="3"/>
    </row>
    <row r="27928" spans="1:68" x14ac:dyDescent="0.25">
      <c r="A27928" s="1"/>
      <c r="B27928" s="2"/>
      <c r="BJ27928" s="3"/>
      <c r="BL27928" s="3"/>
      <c r="BN27928" s="3"/>
      <c r="BP27928" s="3"/>
    </row>
    <row r="27929" spans="1:68" x14ac:dyDescent="0.25">
      <c r="A27929" s="1"/>
      <c r="B27929" s="2"/>
      <c r="BJ27929" s="3"/>
      <c r="BL27929" s="3"/>
      <c r="BN27929" s="3"/>
      <c r="BP27929" s="3"/>
    </row>
    <row r="27930" spans="1:68" x14ac:dyDescent="0.25">
      <c r="A27930" s="1"/>
      <c r="B27930" s="2"/>
      <c r="BJ27930" s="3"/>
      <c r="BL27930" s="3"/>
      <c r="BN27930" s="3"/>
      <c r="BP27930" s="3"/>
    </row>
    <row r="27931" spans="1:68" x14ac:dyDescent="0.25">
      <c r="A27931" s="1"/>
      <c r="B27931" s="2"/>
      <c r="BJ27931" s="3"/>
      <c r="BL27931" s="3"/>
      <c r="BN27931" s="3"/>
      <c r="BP27931" s="3"/>
    </row>
    <row r="27932" spans="1:68" x14ac:dyDescent="0.25">
      <c r="A27932" s="1"/>
      <c r="B27932" s="2"/>
      <c r="BJ27932" s="3"/>
      <c r="BL27932" s="3"/>
      <c r="BN27932" s="3"/>
      <c r="BP27932" s="3"/>
    </row>
    <row r="27933" spans="1:68" x14ac:dyDescent="0.25">
      <c r="A27933" s="1"/>
      <c r="B27933" s="2"/>
      <c r="BJ27933" s="3"/>
      <c r="BL27933" s="3"/>
      <c r="BN27933" s="3"/>
      <c r="BP27933" s="3"/>
    </row>
    <row r="27934" spans="1:68" x14ac:dyDescent="0.25">
      <c r="A27934" s="1"/>
      <c r="B27934" s="2"/>
      <c r="BJ27934" s="3"/>
      <c r="BL27934" s="3"/>
      <c r="BN27934" s="3"/>
      <c r="BP27934" s="3"/>
    </row>
    <row r="27935" spans="1:68" x14ac:dyDescent="0.25">
      <c r="A27935" s="1"/>
      <c r="B27935" s="2"/>
      <c r="BJ27935" s="3"/>
      <c r="BL27935" s="3"/>
      <c r="BN27935" s="3"/>
      <c r="BP27935" s="3"/>
    </row>
    <row r="27936" spans="1:68" x14ac:dyDescent="0.25">
      <c r="A27936" s="1"/>
      <c r="B27936" s="2"/>
      <c r="BJ27936" s="3"/>
      <c r="BL27936" s="3"/>
      <c r="BN27936" s="3"/>
      <c r="BP27936" s="3"/>
    </row>
    <row r="27937" spans="1:68" x14ac:dyDescent="0.25">
      <c r="A27937" s="1"/>
      <c r="B27937" s="2"/>
      <c r="BJ27937" s="3"/>
      <c r="BL27937" s="3"/>
      <c r="BN27937" s="3"/>
      <c r="BP27937" s="3"/>
    </row>
    <row r="27938" spans="1:68" x14ac:dyDescent="0.25">
      <c r="A27938" s="1"/>
      <c r="B27938" s="2"/>
      <c r="BJ27938" s="3"/>
      <c r="BL27938" s="3"/>
      <c r="BN27938" s="3"/>
      <c r="BP27938" s="3"/>
    </row>
    <row r="27939" spans="1:68" x14ac:dyDescent="0.25">
      <c r="A27939" s="1"/>
      <c r="B27939" s="2"/>
      <c r="BJ27939" s="3"/>
      <c r="BL27939" s="3"/>
      <c r="BN27939" s="3"/>
      <c r="BP27939" s="3"/>
    </row>
    <row r="27940" spans="1:68" x14ac:dyDescent="0.25">
      <c r="A27940" s="1"/>
      <c r="B27940" s="2"/>
      <c r="BJ27940" s="3"/>
      <c r="BL27940" s="3"/>
      <c r="BN27940" s="3"/>
      <c r="BP27940" s="3"/>
    </row>
    <row r="27941" spans="1:68" x14ac:dyDescent="0.25">
      <c r="A27941" s="1"/>
      <c r="B27941" s="2"/>
      <c r="BJ27941" s="3"/>
      <c r="BL27941" s="3"/>
      <c r="BN27941" s="3"/>
      <c r="BP27941" s="3"/>
    </row>
    <row r="27942" spans="1:68" x14ac:dyDescent="0.25">
      <c r="A27942" s="1"/>
      <c r="B27942" s="2"/>
      <c r="BJ27942" s="3"/>
      <c r="BL27942" s="3"/>
      <c r="BN27942" s="3"/>
      <c r="BP27942" s="3"/>
    </row>
    <row r="27943" spans="1:68" x14ac:dyDescent="0.25">
      <c r="A27943" s="1"/>
      <c r="B27943" s="2"/>
      <c r="BJ27943" s="3"/>
      <c r="BL27943" s="3"/>
      <c r="BN27943" s="3"/>
      <c r="BP27943" s="3"/>
    </row>
    <row r="27944" spans="1:68" x14ac:dyDescent="0.25">
      <c r="A27944" s="1"/>
      <c r="B27944" s="2"/>
      <c r="BJ27944" s="3"/>
      <c r="BL27944" s="3"/>
      <c r="BN27944" s="3"/>
      <c r="BP27944" s="3"/>
    </row>
    <row r="27945" spans="1:68" x14ac:dyDescent="0.25">
      <c r="A27945" s="1"/>
      <c r="B27945" s="2"/>
      <c r="BJ27945" s="3"/>
      <c r="BL27945" s="3"/>
      <c r="BN27945" s="3"/>
      <c r="BP27945" s="3"/>
    </row>
    <row r="27946" spans="1:68" x14ac:dyDescent="0.25">
      <c r="A27946" s="1"/>
      <c r="B27946" s="2"/>
      <c r="BJ27946" s="3"/>
      <c r="BL27946" s="3"/>
      <c r="BN27946" s="3"/>
      <c r="BP27946" s="3"/>
    </row>
    <row r="27947" spans="1:68" x14ac:dyDescent="0.25">
      <c r="A27947" s="1"/>
      <c r="B27947" s="2"/>
      <c r="BJ27947" s="3"/>
      <c r="BL27947" s="3"/>
      <c r="BN27947" s="3"/>
      <c r="BP27947" s="3"/>
    </row>
    <row r="27948" spans="1:68" x14ac:dyDescent="0.25">
      <c r="A27948" s="1"/>
      <c r="B27948" s="2"/>
      <c r="BJ27948" s="3"/>
      <c r="BL27948" s="3"/>
      <c r="BN27948" s="3"/>
      <c r="BP27948" s="3"/>
    </row>
    <row r="27949" spans="1:68" x14ac:dyDescent="0.25">
      <c r="A27949" s="1"/>
      <c r="B27949" s="2"/>
      <c r="BJ27949" s="3"/>
      <c r="BL27949" s="3"/>
      <c r="BN27949" s="3"/>
      <c r="BP27949" s="3"/>
    </row>
    <row r="27950" spans="1:68" x14ac:dyDescent="0.25">
      <c r="A27950" s="1"/>
      <c r="B27950" s="2"/>
      <c r="BJ27950" s="3"/>
      <c r="BL27950" s="3"/>
      <c r="BN27950" s="3"/>
      <c r="BP27950" s="3"/>
    </row>
    <row r="27951" spans="1:68" x14ac:dyDescent="0.25">
      <c r="A27951" s="1"/>
      <c r="B27951" s="2"/>
      <c r="BJ27951" s="3"/>
      <c r="BL27951" s="3"/>
      <c r="BN27951" s="3"/>
      <c r="BP27951" s="3"/>
    </row>
    <row r="27952" spans="1:68" x14ac:dyDescent="0.25">
      <c r="A27952" s="1"/>
      <c r="B27952" s="2"/>
      <c r="BJ27952" s="3"/>
      <c r="BL27952" s="3"/>
      <c r="BN27952" s="3"/>
      <c r="BP27952" s="3"/>
    </row>
    <row r="27953" spans="1:68" x14ac:dyDescent="0.25">
      <c r="A27953" s="1"/>
      <c r="B27953" s="2"/>
      <c r="BJ27953" s="3"/>
      <c r="BL27953" s="3"/>
      <c r="BN27953" s="3"/>
      <c r="BP27953" s="3"/>
    </row>
    <row r="27954" spans="1:68" x14ac:dyDescent="0.25">
      <c r="A27954" s="1"/>
      <c r="B27954" s="2"/>
      <c r="BJ27954" s="3"/>
      <c r="BL27954" s="3"/>
      <c r="BN27954" s="3"/>
      <c r="BP27954" s="3"/>
    </row>
    <row r="27955" spans="1:68" x14ac:dyDescent="0.25">
      <c r="A27955" s="1"/>
      <c r="B27955" s="2"/>
      <c r="BJ27955" s="3"/>
      <c r="BL27955" s="3"/>
      <c r="BN27955" s="3"/>
      <c r="BP27955" s="3"/>
    </row>
    <row r="27956" spans="1:68" x14ac:dyDescent="0.25">
      <c r="A27956" s="1"/>
      <c r="B27956" s="2"/>
      <c r="BJ27956" s="3"/>
      <c r="BL27956" s="3"/>
      <c r="BN27956" s="3"/>
      <c r="BP27956" s="3"/>
    </row>
    <row r="27957" spans="1:68" x14ac:dyDescent="0.25">
      <c r="A27957" s="1"/>
      <c r="B27957" s="2"/>
      <c r="BJ27957" s="3"/>
      <c r="BL27957" s="3"/>
      <c r="BN27957" s="3"/>
      <c r="BP27957" s="3"/>
    </row>
    <row r="27958" spans="1:68" x14ac:dyDescent="0.25">
      <c r="A27958" s="1"/>
      <c r="B27958" s="2"/>
      <c r="BJ27958" s="3"/>
      <c r="BL27958" s="3"/>
      <c r="BN27958" s="3"/>
      <c r="BP27958" s="3"/>
    </row>
    <row r="27959" spans="1:68" x14ac:dyDescent="0.25">
      <c r="A27959" s="1"/>
      <c r="B27959" s="2"/>
      <c r="BJ27959" s="3"/>
      <c r="BL27959" s="3"/>
      <c r="BN27959" s="3"/>
      <c r="BP27959" s="3"/>
    </row>
    <row r="27960" spans="1:68" x14ac:dyDescent="0.25">
      <c r="A27960" s="1"/>
      <c r="B27960" s="2"/>
      <c r="BJ27960" s="3"/>
      <c r="BL27960" s="3"/>
      <c r="BN27960" s="3"/>
      <c r="BP27960" s="3"/>
    </row>
    <row r="27961" spans="1:68" x14ac:dyDescent="0.25">
      <c r="A27961" s="1"/>
      <c r="B27961" s="2"/>
      <c r="BJ27961" s="3"/>
      <c r="BL27961" s="3"/>
      <c r="BN27961" s="3"/>
      <c r="BP27961" s="3"/>
    </row>
    <row r="27962" spans="1:68" x14ac:dyDescent="0.25">
      <c r="A27962" s="1"/>
      <c r="B27962" s="2"/>
      <c r="BJ27962" s="3"/>
      <c r="BL27962" s="3"/>
      <c r="BN27962" s="3"/>
      <c r="BP27962" s="3"/>
    </row>
    <row r="27963" spans="1:68" x14ac:dyDescent="0.25">
      <c r="A27963" s="1"/>
      <c r="B27963" s="2"/>
      <c r="BJ27963" s="3"/>
      <c r="BL27963" s="3"/>
      <c r="BN27963" s="3"/>
      <c r="BP27963" s="3"/>
    </row>
    <row r="27964" spans="1:68" x14ac:dyDescent="0.25">
      <c r="A27964" s="1"/>
      <c r="B27964" s="2"/>
      <c r="BJ27964" s="3"/>
      <c r="BL27964" s="3"/>
      <c r="BN27964" s="3"/>
      <c r="BP27964" s="3"/>
    </row>
    <row r="27965" spans="1:68" x14ac:dyDescent="0.25">
      <c r="A27965" s="1"/>
      <c r="B27965" s="2"/>
      <c r="BJ27965" s="3"/>
      <c r="BL27965" s="3"/>
      <c r="BN27965" s="3"/>
      <c r="BP27965" s="3"/>
    </row>
    <row r="27966" spans="1:68" x14ac:dyDescent="0.25">
      <c r="A27966" s="1"/>
      <c r="B27966" s="2"/>
      <c r="BJ27966" s="3"/>
      <c r="BL27966" s="3"/>
      <c r="BN27966" s="3"/>
      <c r="BP27966" s="3"/>
    </row>
    <row r="27967" spans="1:68" x14ac:dyDescent="0.25">
      <c r="A27967" s="1"/>
      <c r="B27967" s="2"/>
      <c r="BJ27967" s="3"/>
      <c r="BL27967" s="3"/>
      <c r="BN27967" s="3"/>
      <c r="BP27967" s="3"/>
    </row>
    <row r="27968" spans="1:68" x14ac:dyDescent="0.25">
      <c r="A27968" s="1"/>
      <c r="B27968" s="2"/>
      <c r="BJ27968" s="3"/>
      <c r="BL27968" s="3"/>
      <c r="BN27968" s="3"/>
      <c r="BP27968" s="3"/>
    </row>
    <row r="27969" spans="1:68" x14ac:dyDescent="0.25">
      <c r="A27969" s="1"/>
      <c r="B27969" s="2"/>
      <c r="BJ27969" s="3"/>
      <c r="BL27969" s="3"/>
      <c r="BN27969" s="3"/>
      <c r="BP27969" s="3"/>
    </row>
    <row r="27970" spans="1:68" x14ac:dyDescent="0.25">
      <c r="A27970" s="1"/>
      <c r="B27970" s="2"/>
      <c r="BJ27970" s="3"/>
      <c r="BL27970" s="3"/>
      <c r="BN27970" s="3"/>
      <c r="BP27970" s="3"/>
    </row>
    <row r="27971" spans="1:68" x14ac:dyDescent="0.25">
      <c r="A27971" s="1"/>
      <c r="B27971" s="2"/>
      <c r="BJ27971" s="3"/>
      <c r="BL27971" s="3"/>
      <c r="BN27971" s="3"/>
      <c r="BP27971" s="3"/>
    </row>
    <row r="27972" spans="1:68" x14ac:dyDescent="0.25">
      <c r="A27972" s="1"/>
      <c r="B27972" s="2"/>
      <c r="BJ27972" s="3"/>
      <c r="BL27972" s="3"/>
      <c r="BN27972" s="3"/>
      <c r="BP27972" s="3"/>
    </row>
    <row r="27973" spans="1:68" x14ac:dyDescent="0.25">
      <c r="A27973" s="1"/>
      <c r="B27973" s="2"/>
      <c r="BJ27973" s="3"/>
      <c r="BL27973" s="3"/>
      <c r="BN27973" s="3"/>
      <c r="BP27973" s="3"/>
    </row>
    <row r="27974" spans="1:68" x14ac:dyDescent="0.25">
      <c r="A27974" s="1"/>
      <c r="B27974" s="2"/>
      <c r="BJ27974" s="3"/>
      <c r="BL27974" s="3"/>
      <c r="BN27974" s="3"/>
      <c r="BP27974" s="3"/>
    </row>
    <row r="27975" spans="1:68" x14ac:dyDescent="0.25">
      <c r="A27975" s="1"/>
      <c r="B27975" s="2"/>
      <c r="BJ27975" s="3"/>
      <c r="BL27975" s="3"/>
      <c r="BN27975" s="3"/>
      <c r="BP27975" s="3"/>
    </row>
    <row r="27976" spans="1:68" x14ac:dyDescent="0.25">
      <c r="A27976" s="1"/>
      <c r="B27976" s="2"/>
      <c r="BJ27976" s="3"/>
      <c r="BL27976" s="3"/>
      <c r="BN27976" s="3"/>
      <c r="BP27976" s="3"/>
    </row>
    <row r="27977" spans="1:68" x14ac:dyDescent="0.25">
      <c r="A27977" s="1"/>
      <c r="B27977" s="2"/>
      <c r="BJ27977" s="3"/>
      <c r="BL27977" s="3"/>
      <c r="BN27977" s="3"/>
      <c r="BP27977" s="3"/>
    </row>
    <row r="27978" spans="1:68" x14ac:dyDescent="0.25">
      <c r="A27978" s="1"/>
      <c r="B27978" s="2"/>
      <c r="BJ27978" s="3"/>
      <c r="BL27978" s="3"/>
      <c r="BN27978" s="3"/>
      <c r="BP27978" s="3"/>
    </row>
    <row r="27979" spans="1:68" x14ac:dyDescent="0.25">
      <c r="A27979" s="1"/>
      <c r="B27979" s="2"/>
      <c r="BJ27979" s="3"/>
      <c r="BL27979" s="3"/>
      <c r="BN27979" s="3"/>
      <c r="BP27979" s="3"/>
    </row>
    <row r="27980" spans="1:68" x14ac:dyDescent="0.25">
      <c r="A27980" s="1"/>
      <c r="B27980" s="2"/>
      <c r="BJ27980" s="3"/>
      <c r="BL27980" s="3"/>
      <c r="BN27980" s="3"/>
      <c r="BP27980" s="3"/>
    </row>
    <row r="27981" spans="1:68" x14ac:dyDescent="0.25">
      <c r="A27981" s="1"/>
      <c r="B27981" s="2"/>
      <c r="BJ27981" s="3"/>
      <c r="BL27981" s="3"/>
      <c r="BN27981" s="3"/>
      <c r="BP27981" s="3"/>
    </row>
    <row r="27982" spans="1:68" x14ac:dyDescent="0.25">
      <c r="A27982" s="1"/>
      <c r="B27982" s="2"/>
      <c r="BJ27982" s="3"/>
      <c r="BL27982" s="3"/>
      <c r="BN27982" s="3"/>
      <c r="BP27982" s="3"/>
    </row>
    <row r="27983" spans="1:68" x14ac:dyDescent="0.25">
      <c r="A27983" s="1"/>
      <c r="B27983" s="2"/>
      <c r="BJ27983" s="3"/>
      <c r="BL27983" s="3"/>
      <c r="BN27983" s="3"/>
      <c r="BP27983" s="3"/>
    </row>
    <row r="27984" spans="1:68" x14ac:dyDescent="0.25">
      <c r="A27984" s="1"/>
      <c r="B27984" s="2"/>
      <c r="BJ27984" s="3"/>
      <c r="BL27984" s="3"/>
      <c r="BN27984" s="3"/>
      <c r="BP27984" s="3"/>
    </row>
    <row r="27985" spans="1:68" x14ac:dyDescent="0.25">
      <c r="A27985" s="1"/>
      <c r="B27985" s="2"/>
      <c r="BJ27985" s="3"/>
      <c r="BL27985" s="3"/>
      <c r="BN27985" s="3"/>
      <c r="BP27985" s="3"/>
    </row>
    <row r="27986" spans="1:68" x14ac:dyDescent="0.25">
      <c r="A27986" s="1"/>
      <c r="B27986" s="2"/>
      <c r="BJ27986" s="3"/>
      <c r="BL27986" s="3"/>
      <c r="BN27986" s="3"/>
      <c r="BP27986" s="3"/>
    </row>
    <row r="27987" spans="1:68" x14ac:dyDescent="0.25">
      <c r="A27987" s="1"/>
      <c r="B27987" s="2"/>
      <c r="BJ27987" s="3"/>
      <c r="BL27987" s="3"/>
      <c r="BN27987" s="3"/>
      <c r="BP27987" s="3"/>
    </row>
    <row r="27988" spans="1:68" x14ac:dyDescent="0.25">
      <c r="A27988" s="1"/>
      <c r="B27988" s="2"/>
      <c r="BJ27988" s="3"/>
      <c r="BL27988" s="3"/>
      <c r="BN27988" s="3"/>
      <c r="BP27988" s="3"/>
    </row>
    <row r="27989" spans="1:68" x14ac:dyDescent="0.25">
      <c r="A27989" s="1"/>
      <c r="B27989" s="2"/>
      <c r="BJ27989" s="3"/>
      <c r="BL27989" s="3"/>
      <c r="BN27989" s="3"/>
      <c r="BP27989" s="3"/>
    </row>
    <row r="27990" spans="1:68" x14ac:dyDescent="0.25">
      <c r="A27990" s="1"/>
      <c r="B27990" s="2"/>
      <c r="BJ27990" s="3"/>
      <c r="BL27990" s="3"/>
      <c r="BN27990" s="3"/>
      <c r="BP27990" s="3"/>
    </row>
    <row r="27991" spans="1:68" x14ac:dyDescent="0.25">
      <c r="A27991" s="1"/>
      <c r="B27991" s="2"/>
      <c r="BJ27991" s="3"/>
      <c r="BL27991" s="3"/>
      <c r="BN27991" s="3"/>
      <c r="BP27991" s="3"/>
    </row>
    <row r="27992" spans="1:68" x14ac:dyDescent="0.25">
      <c r="A27992" s="1"/>
      <c r="B27992" s="2"/>
      <c r="BJ27992" s="3"/>
      <c r="BL27992" s="3"/>
      <c r="BN27992" s="3"/>
      <c r="BP27992" s="3"/>
    </row>
    <row r="27993" spans="1:68" x14ac:dyDescent="0.25">
      <c r="A27993" s="1"/>
      <c r="B27993" s="2"/>
      <c r="BJ27993" s="3"/>
      <c r="BL27993" s="3"/>
      <c r="BN27993" s="3"/>
      <c r="BP27993" s="3"/>
    </row>
    <row r="27994" spans="1:68" x14ac:dyDescent="0.25">
      <c r="A27994" s="1"/>
      <c r="B27994" s="2"/>
      <c r="BJ27994" s="3"/>
      <c r="BL27994" s="3"/>
      <c r="BN27994" s="3"/>
      <c r="BP27994" s="3"/>
    </row>
    <row r="27995" spans="1:68" x14ac:dyDescent="0.25">
      <c r="A27995" s="1"/>
      <c r="B27995" s="2"/>
      <c r="BJ27995" s="3"/>
      <c r="BL27995" s="3"/>
      <c r="BN27995" s="3"/>
      <c r="BP27995" s="3"/>
    </row>
    <row r="27996" spans="1:68" x14ac:dyDescent="0.25">
      <c r="A27996" s="1"/>
      <c r="B27996" s="2"/>
      <c r="BJ27996" s="3"/>
      <c r="BL27996" s="3"/>
      <c r="BN27996" s="3"/>
      <c r="BP27996" s="3"/>
    </row>
    <row r="27997" spans="1:68" x14ac:dyDescent="0.25">
      <c r="A27997" s="1"/>
      <c r="B27997" s="2"/>
      <c r="BJ27997" s="3"/>
      <c r="BL27997" s="3"/>
      <c r="BN27997" s="3"/>
      <c r="BP27997" s="3"/>
    </row>
    <row r="27998" spans="1:68" x14ac:dyDescent="0.25">
      <c r="A27998" s="1"/>
      <c r="B27998" s="2"/>
      <c r="BJ27998" s="3"/>
      <c r="BL27998" s="3"/>
      <c r="BN27998" s="3"/>
      <c r="BP27998" s="3"/>
    </row>
    <row r="27999" spans="1:68" x14ac:dyDescent="0.25">
      <c r="A27999" s="1"/>
      <c r="B27999" s="2"/>
      <c r="BJ27999" s="3"/>
      <c r="BL27999" s="3"/>
      <c r="BN27999" s="3"/>
      <c r="BP27999" s="3"/>
    </row>
    <row r="28000" spans="1:68" x14ac:dyDescent="0.25">
      <c r="A28000" s="1"/>
      <c r="B28000" s="2"/>
      <c r="BJ28000" s="3"/>
      <c r="BL28000" s="3"/>
      <c r="BN28000" s="3"/>
      <c r="BP28000" s="3"/>
    </row>
    <row r="28001" spans="1:68" x14ac:dyDescent="0.25">
      <c r="A28001" s="1"/>
      <c r="B28001" s="2"/>
      <c r="BJ28001" s="3"/>
      <c r="BL28001" s="3"/>
      <c r="BN28001" s="3"/>
      <c r="BP28001" s="3"/>
    </row>
    <row r="28002" spans="1:68" x14ac:dyDescent="0.25">
      <c r="A28002" s="1"/>
      <c r="B28002" s="2"/>
      <c r="BJ28002" s="3"/>
      <c r="BL28002" s="3"/>
      <c r="BN28002" s="3"/>
      <c r="BP28002" s="3"/>
    </row>
    <row r="28003" spans="1:68" x14ac:dyDescent="0.25">
      <c r="A28003" s="1"/>
      <c r="B28003" s="2"/>
      <c r="BJ28003" s="3"/>
      <c r="BL28003" s="3"/>
      <c r="BN28003" s="3"/>
      <c r="BP28003" s="3"/>
    </row>
    <row r="28004" spans="1:68" x14ac:dyDescent="0.25">
      <c r="A28004" s="1"/>
      <c r="B28004" s="2"/>
      <c r="BJ28004" s="3"/>
      <c r="BL28004" s="3"/>
      <c r="BN28004" s="3"/>
      <c r="BP28004" s="3"/>
    </row>
    <row r="28005" spans="1:68" x14ac:dyDescent="0.25">
      <c r="A28005" s="1"/>
      <c r="B28005" s="2"/>
      <c r="BJ28005" s="3"/>
      <c r="BL28005" s="3"/>
      <c r="BN28005" s="3"/>
      <c r="BP28005" s="3"/>
    </row>
    <row r="28006" spans="1:68" x14ac:dyDescent="0.25">
      <c r="A28006" s="1"/>
      <c r="B28006" s="2"/>
      <c r="BJ28006" s="3"/>
      <c r="BL28006" s="3"/>
      <c r="BN28006" s="3"/>
      <c r="BP28006" s="3"/>
    </row>
    <row r="28007" spans="1:68" x14ac:dyDescent="0.25">
      <c r="A28007" s="1"/>
      <c r="B28007" s="2"/>
      <c r="BJ28007" s="3"/>
      <c r="BL28007" s="3"/>
      <c r="BN28007" s="3"/>
      <c r="BP28007" s="3"/>
    </row>
    <row r="28008" spans="1:68" x14ac:dyDescent="0.25">
      <c r="A28008" s="1"/>
      <c r="B28008" s="2"/>
      <c r="BJ28008" s="3"/>
      <c r="BL28008" s="3"/>
      <c r="BN28008" s="3"/>
      <c r="BP28008" s="3"/>
    </row>
    <row r="28009" spans="1:68" x14ac:dyDescent="0.25">
      <c r="A28009" s="1"/>
      <c r="B28009" s="2"/>
      <c r="BJ28009" s="3"/>
      <c r="BL28009" s="3"/>
      <c r="BN28009" s="3"/>
      <c r="BP28009" s="3"/>
    </row>
    <row r="28010" spans="1:68" x14ac:dyDescent="0.25">
      <c r="A28010" s="1"/>
      <c r="B28010" s="2"/>
      <c r="BJ28010" s="3"/>
      <c r="BL28010" s="3"/>
      <c r="BN28010" s="3"/>
      <c r="BP28010" s="3"/>
    </row>
    <row r="28011" spans="1:68" x14ac:dyDescent="0.25">
      <c r="A28011" s="1"/>
      <c r="B28011" s="2"/>
      <c r="BJ28011" s="3"/>
      <c r="BL28011" s="3"/>
      <c r="BN28011" s="3"/>
      <c r="BP28011" s="3"/>
    </row>
    <row r="28012" spans="1:68" x14ac:dyDescent="0.25">
      <c r="A28012" s="1"/>
      <c r="B28012" s="2"/>
      <c r="BJ28012" s="3"/>
      <c r="BL28012" s="3"/>
      <c r="BN28012" s="3"/>
      <c r="BP28012" s="3"/>
    </row>
    <row r="28013" spans="1:68" x14ac:dyDescent="0.25">
      <c r="A28013" s="1"/>
      <c r="B28013" s="2"/>
      <c r="BJ28013" s="3"/>
      <c r="BL28013" s="3"/>
      <c r="BN28013" s="3"/>
      <c r="BP28013" s="3"/>
    </row>
    <row r="28014" spans="1:68" x14ac:dyDescent="0.25">
      <c r="A28014" s="1"/>
      <c r="B28014" s="2"/>
      <c r="BJ28014" s="3"/>
      <c r="BL28014" s="3"/>
      <c r="BN28014" s="3"/>
      <c r="BP28014" s="3"/>
    </row>
    <row r="28015" spans="1:68" x14ac:dyDescent="0.25">
      <c r="A28015" s="1"/>
      <c r="B28015" s="2"/>
      <c r="BJ28015" s="3"/>
      <c r="BL28015" s="3"/>
      <c r="BN28015" s="3"/>
      <c r="BP28015" s="3"/>
    </row>
    <row r="28016" spans="1:68" x14ac:dyDescent="0.25">
      <c r="A28016" s="1"/>
      <c r="B28016" s="2"/>
      <c r="BJ28016" s="3"/>
      <c r="BL28016" s="3"/>
      <c r="BN28016" s="3"/>
      <c r="BP28016" s="3"/>
    </row>
    <row r="28017" spans="1:68" x14ac:dyDescent="0.25">
      <c r="A28017" s="1"/>
      <c r="B28017" s="2"/>
      <c r="BJ28017" s="3"/>
      <c r="BL28017" s="3"/>
      <c r="BN28017" s="3"/>
      <c r="BP28017" s="3"/>
    </row>
    <row r="28018" spans="1:68" x14ac:dyDescent="0.25">
      <c r="A28018" s="1"/>
      <c r="B28018" s="2"/>
      <c r="BJ28018" s="3"/>
      <c r="BL28018" s="3"/>
      <c r="BN28018" s="3"/>
      <c r="BP28018" s="3"/>
    </row>
    <row r="28019" spans="1:68" x14ac:dyDescent="0.25">
      <c r="A28019" s="1"/>
      <c r="B28019" s="2"/>
      <c r="BJ28019" s="3"/>
      <c r="BL28019" s="3"/>
      <c r="BN28019" s="3"/>
      <c r="BP28019" s="3"/>
    </row>
    <row r="28020" spans="1:68" x14ac:dyDescent="0.25">
      <c r="A28020" s="1"/>
      <c r="B28020" s="2"/>
      <c r="BJ28020" s="3"/>
      <c r="BL28020" s="3"/>
      <c r="BN28020" s="3"/>
      <c r="BP28020" s="3"/>
    </row>
    <row r="28021" spans="1:68" x14ac:dyDescent="0.25">
      <c r="A28021" s="1"/>
      <c r="B28021" s="2"/>
      <c r="BJ28021" s="3"/>
      <c r="BL28021" s="3"/>
      <c r="BN28021" s="3"/>
      <c r="BP28021" s="3"/>
    </row>
    <row r="28022" spans="1:68" x14ac:dyDescent="0.25">
      <c r="A28022" s="1"/>
      <c r="B28022" s="2"/>
      <c r="BJ28022" s="3"/>
      <c r="BL28022" s="3"/>
      <c r="BN28022" s="3"/>
      <c r="BP28022" s="3"/>
    </row>
    <row r="28023" spans="1:68" x14ac:dyDescent="0.25">
      <c r="A28023" s="1"/>
      <c r="B28023" s="2"/>
      <c r="BJ28023" s="3"/>
      <c r="BL28023" s="3"/>
      <c r="BN28023" s="3"/>
      <c r="BP28023" s="3"/>
    </row>
    <row r="28024" spans="1:68" x14ac:dyDescent="0.25">
      <c r="A28024" s="1"/>
      <c r="B28024" s="2"/>
      <c r="BJ28024" s="3"/>
      <c r="BL28024" s="3"/>
      <c r="BN28024" s="3"/>
      <c r="BP28024" s="3"/>
    </row>
    <row r="28025" spans="1:68" x14ac:dyDescent="0.25">
      <c r="A28025" s="1"/>
      <c r="B28025" s="2"/>
      <c r="BJ28025" s="3"/>
      <c r="BL28025" s="3"/>
      <c r="BN28025" s="3"/>
      <c r="BP28025" s="3"/>
    </row>
    <row r="28026" spans="1:68" x14ac:dyDescent="0.25">
      <c r="A28026" s="1"/>
      <c r="B28026" s="2"/>
      <c r="BJ28026" s="3"/>
      <c r="BL28026" s="3"/>
      <c r="BN28026" s="3"/>
      <c r="BP28026" s="3"/>
    </row>
    <row r="28027" spans="1:68" x14ac:dyDescent="0.25">
      <c r="A28027" s="1"/>
      <c r="B28027" s="2"/>
      <c r="BJ28027" s="3"/>
      <c r="BL28027" s="3"/>
      <c r="BN28027" s="3"/>
      <c r="BP28027" s="3"/>
    </row>
    <row r="28028" spans="1:68" x14ac:dyDescent="0.25">
      <c r="A28028" s="1"/>
      <c r="B28028" s="2"/>
      <c r="BJ28028" s="3"/>
      <c r="BL28028" s="3"/>
      <c r="BN28028" s="3"/>
      <c r="BP28028" s="3"/>
    </row>
    <row r="28029" spans="1:68" x14ac:dyDescent="0.25">
      <c r="A28029" s="1"/>
      <c r="B28029" s="2"/>
      <c r="BJ28029" s="3"/>
      <c r="BL28029" s="3"/>
      <c r="BN28029" s="3"/>
      <c r="BP28029" s="3"/>
    </row>
    <row r="28030" spans="1:68" x14ac:dyDescent="0.25">
      <c r="A28030" s="1"/>
      <c r="B28030" s="2"/>
      <c r="BJ28030" s="3"/>
      <c r="BL28030" s="3"/>
      <c r="BN28030" s="3"/>
      <c r="BP28030" s="3"/>
    </row>
    <row r="28031" spans="1:68" x14ac:dyDescent="0.25">
      <c r="A28031" s="1"/>
      <c r="B28031" s="2"/>
      <c r="BJ28031" s="3"/>
      <c r="BL28031" s="3"/>
      <c r="BN28031" s="3"/>
      <c r="BP28031" s="3"/>
    </row>
    <row r="28032" spans="1:68" x14ac:dyDescent="0.25">
      <c r="A28032" s="1"/>
      <c r="B28032" s="2"/>
      <c r="BJ28032" s="3"/>
      <c r="BL28032" s="3"/>
      <c r="BN28032" s="3"/>
      <c r="BP28032" s="3"/>
    </row>
    <row r="28033" spans="1:68" x14ac:dyDescent="0.25">
      <c r="A28033" s="1"/>
      <c r="B28033" s="2"/>
      <c r="BJ28033" s="3"/>
      <c r="BL28033" s="3"/>
      <c r="BN28033" s="3"/>
      <c r="BP28033" s="3"/>
    </row>
    <row r="28034" spans="1:68" x14ac:dyDescent="0.25">
      <c r="A28034" s="1"/>
      <c r="B28034" s="2"/>
      <c r="BJ28034" s="3"/>
      <c r="BL28034" s="3"/>
      <c r="BN28034" s="3"/>
      <c r="BP28034" s="3"/>
    </row>
    <row r="28035" spans="1:68" x14ac:dyDescent="0.25">
      <c r="A28035" s="1"/>
      <c r="B28035" s="2"/>
      <c r="BJ28035" s="3"/>
      <c r="BL28035" s="3"/>
      <c r="BN28035" s="3"/>
      <c r="BP28035" s="3"/>
    </row>
    <row r="28036" spans="1:68" x14ac:dyDescent="0.25">
      <c r="A28036" s="1"/>
      <c r="B28036" s="2"/>
      <c r="BJ28036" s="3"/>
      <c r="BL28036" s="3"/>
      <c r="BN28036" s="3"/>
      <c r="BP28036" s="3"/>
    </row>
    <row r="28037" spans="1:68" x14ac:dyDescent="0.25">
      <c r="A28037" s="1"/>
      <c r="B28037" s="2"/>
      <c r="BJ28037" s="3"/>
      <c r="BL28037" s="3"/>
      <c r="BN28037" s="3"/>
      <c r="BP28037" s="3"/>
    </row>
    <row r="28038" spans="1:68" x14ac:dyDescent="0.25">
      <c r="A28038" s="1"/>
      <c r="B28038" s="2"/>
      <c r="BJ28038" s="3"/>
      <c r="BL28038" s="3"/>
      <c r="BN28038" s="3"/>
      <c r="BP28038" s="3"/>
    </row>
    <row r="28039" spans="1:68" x14ac:dyDescent="0.25">
      <c r="A28039" s="1"/>
      <c r="B28039" s="2"/>
      <c r="BJ28039" s="3"/>
      <c r="BL28039" s="3"/>
      <c r="BN28039" s="3"/>
      <c r="BP28039" s="3"/>
    </row>
    <row r="28040" spans="1:68" x14ac:dyDescent="0.25">
      <c r="A28040" s="1"/>
      <c r="B28040" s="2"/>
      <c r="BJ28040" s="3"/>
      <c r="BL28040" s="3"/>
      <c r="BN28040" s="3"/>
      <c r="BP28040" s="3"/>
    </row>
    <row r="28041" spans="1:68" x14ac:dyDescent="0.25">
      <c r="A28041" s="1"/>
      <c r="B28041" s="2"/>
      <c r="BJ28041" s="3"/>
      <c r="BL28041" s="3"/>
      <c r="BN28041" s="3"/>
      <c r="BP28041" s="3"/>
    </row>
    <row r="28042" spans="1:68" x14ac:dyDescent="0.25">
      <c r="A28042" s="1"/>
      <c r="B28042" s="2"/>
      <c r="BJ28042" s="3"/>
      <c r="BL28042" s="3"/>
      <c r="BN28042" s="3"/>
      <c r="BP28042" s="3"/>
    </row>
    <row r="28043" spans="1:68" x14ac:dyDescent="0.25">
      <c r="A28043" s="1"/>
      <c r="B28043" s="2"/>
      <c r="BJ28043" s="3"/>
      <c r="BL28043" s="3"/>
      <c r="BN28043" s="3"/>
      <c r="BP28043" s="3"/>
    </row>
    <row r="28044" spans="1:68" x14ac:dyDescent="0.25">
      <c r="A28044" s="1"/>
      <c r="B28044" s="2"/>
      <c r="BJ28044" s="3"/>
      <c r="BL28044" s="3"/>
      <c r="BN28044" s="3"/>
      <c r="BP28044" s="3"/>
    </row>
    <row r="28045" spans="1:68" x14ac:dyDescent="0.25">
      <c r="A28045" s="1"/>
      <c r="B28045" s="2"/>
      <c r="BJ28045" s="3"/>
      <c r="BL28045" s="3"/>
      <c r="BN28045" s="3"/>
      <c r="BP28045" s="3"/>
    </row>
    <row r="28046" spans="1:68" x14ac:dyDescent="0.25">
      <c r="A28046" s="1"/>
      <c r="B28046" s="2"/>
      <c r="BJ28046" s="3"/>
      <c r="BL28046" s="3"/>
      <c r="BN28046" s="3"/>
      <c r="BP28046" s="3"/>
    </row>
    <row r="28047" spans="1:68" x14ac:dyDescent="0.25">
      <c r="A28047" s="1"/>
      <c r="B28047" s="2"/>
      <c r="BJ28047" s="3"/>
      <c r="BL28047" s="3"/>
      <c r="BN28047" s="3"/>
      <c r="BP28047" s="3"/>
    </row>
    <row r="28048" spans="1:68" x14ac:dyDescent="0.25">
      <c r="A28048" s="1"/>
      <c r="B28048" s="2"/>
      <c r="BJ28048" s="3"/>
      <c r="BL28048" s="3"/>
      <c r="BN28048" s="3"/>
      <c r="BP28048" s="3"/>
    </row>
    <row r="28049" spans="1:68" x14ac:dyDescent="0.25">
      <c r="A28049" s="1"/>
      <c r="B28049" s="2"/>
      <c r="BJ28049" s="3"/>
      <c r="BL28049" s="3"/>
      <c r="BN28049" s="3"/>
      <c r="BP28049" s="3"/>
    </row>
    <row r="28050" spans="1:68" x14ac:dyDescent="0.25">
      <c r="A28050" s="1"/>
      <c r="B28050" s="2"/>
      <c r="BJ28050" s="3"/>
      <c r="BL28050" s="3"/>
      <c r="BN28050" s="3"/>
      <c r="BP28050" s="3"/>
    </row>
    <row r="28051" spans="1:68" x14ac:dyDescent="0.25">
      <c r="A28051" s="1"/>
      <c r="B28051" s="2"/>
      <c r="BJ28051" s="3"/>
      <c r="BL28051" s="3"/>
      <c r="BN28051" s="3"/>
      <c r="BP28051" s="3"/>
    </row>
    <row r="28052" spans="1:68" x14ac:dyDescent="0.25">
      <c r="A28052" s="1"/>
      <c r="B28052" s="2"/>
      <c r="BJ28052" s="3"/>
      <c r="BL28052" s="3"/>
      <c r="BN28052" s="3"/>
      <c r="BP28052" s="3"/>
    </row>
    <row r="28053" spans="1:68" x14ac:dyDescent="0.25">
      <c r="A28053" s="1"/>
      <c r="B28053" s="2"/>
      <c r="BJ28053" s="3"/>
      <c r="BL28053" s="3"/>
      <c r="BN28053" s="3"/>
      <c r="BP28053" s="3"/>
    </row>
    <row r="28054" spans="1:68" x14ac:dyDescent="0.25">
      <c r="A28054" s="1"/>
      <c r="B28054" s="2"/>
      <c r="BJ28054" s="3"/>
      <c r="BL28054" s="3"/>
      <c r="BN28054" s="3"/>
      <c r="BP28054" s="3"/>
    </row>
    <row r="28055" spans="1:68" x14ac:dyDescent="0.25">
      <c r="A28055" s="1"/>
      <c r="B28055" s="2"/>
      <c r="BJ28055" s="3"/>
      <c r="BL28055" s="3"/>
      <c r="BN28055" s="3"/>
      <c r="BP28055" s="3"/>
    </row>
    <row r="28056" spans="1:68" x14ac:dyDescent="0.25">
      <c r="A28056" s="1"/>
      <c r="B28056" s="2"/>
      <c r="BJ28056" s="3"/>
      <c r="BL28056" s="3"/>
      <c r="BN28056" s="3"/>
      <c r="BP28056" s="3"/>
    </row>
    <row r="28057" spans="1:68" x14ac:dyDescent="0.25">
      <c r="A28057" s="1"/>
      <c r="B28057" s="2"/>
      <c r="BJ28057" s="3"/>
      <c r="BL28057" s="3"/>
      <c r="BN28057" s="3"/>
      <c r="BP28057" s="3"/>
    </row>
    <row r="28058" spans="1:68" x14ac:dyDescent="0.25">
      <c r="A28058" s="1"/>
      <c r="B28058" s="2"/>
      <c r="BJ28058" s="3"/>
      <c r="BL28058" s="3"/>
      <c r="BN28058" s="3"/>
      <c r="BP28058" s="3"/>
    </row>
    <row r="28059" spans="1:68" x14ac:dyDescent="0.25">
      <c r="A28059" s="1"/>
      <c r="B28059" s="2"/>
      <c r="BJ28059" s="3"/>
      <c r="BL28059" s="3"/>
      <c r="BN28059" s="3"/>
      <c r="BP28059" s="3"/>
    </row>
    <row r="28060" spans="1:68" x14ac:dyDescent="0.25">
      <c r="A28060" s="1"/>
      <c r="B28060" s="2"/>
      <c r="BJ28060" s="3"/>
      <c r="BL28060" s="3"/>
      <c r="BN28060" s="3"/>
      <c r="BP28060" s="3"/>
    </row>
    <row r="28061" spans="1:68" x14ac:dyDescent="0.25">
      <c r="A28061" s="1"/>
      <c r="B28061" s="2"/>
      <c r="BJ28061" s="3"/>
      <c r="BL28061" s="3"/>
      <c r="BN28061" s="3"/>
      <c r="BP28061" s="3"/>
    </row>
    <row r="28062" spans="1:68" x14ac:dyDescent="0.25">
      <c r="A28062" s="1"/>
      <c r="B28062" s="2"/>
      <c r="BJ28062" s="3"/>
      <c r="BL28062" s="3"/>
      <c r="BN28062" s="3"/>
      <c r="BP28062" s="3"/>
    </row>
    <row r="28063" spans="1:68" x14ac:dyDescent="0.25">
      <c r="A28063" s="1"/>
      <c r="B28063" s="2"/>
      <c r="BJ28063" s="3"/>
      <c r="BL28063" s="3"/>
      <c r="BN28063" s="3"/>
      <c r="BP28063" s="3"/>
    </row>
    <row r="28064" spans="1:68" x14ac:dyDescent="0.25">
      <c r="A28064" s="1"/>
      <c r="B28064" s="2"/>
      <c r="BJ28064" s="3"/>
      <c r="BL28064" s="3"/>
      <c r="BN28064" s="3"/>
      <c r="BP28064" s="3"/>
    </row>
    <row r="28065" spans="1:68" x14ac:dyDescent="0.25">
      <c r="A28065" s="1"/>
      <c r="B28065" s="2"/>
      <c r="BJ28065" s="3"/>
      <c r="BL28065" s="3"/>
      <c r="BN28065" s="3"/>
      <c r="BP28065" s="3"/>
    </row>
    <row r="28066" spans="1:68" x14ac:dyDescent="0.25">
      <c r="A28066" s="1"/>
      <c r="B28066" s="2"/>
      <c r="BJ28066" s="3"/>
      <c r="BL28066" s="3"/>
      <c r="BN28066" s="3"/>
      <c r="BP28066" s="3"/>
    </row>
    <row r="28067" spans="1:68" x14ac:dyDescent="0.25">
      <c r="A28067" s="1"/>
      <c r="B28067" s="2"/>
      <c r="BJ28067" s="3"/>
      <c r="BL28067" s="3"/>
      <c r="BN28067" s="3"/>
      <c r="BP28067" s="3"/>
    </row>
    <row r="28068" spans="1:68" x14ac:dyDescent="0.25">
      <c r="A28068" s="1"/>
      <c r="B28068" s="2"/>
      <c r="BJ28068" s="3"/>
      <c r="BL28068" s="3"/>
      <c r="BN28068" s="3"/>
      <c r="BP28068" s="3"/>
    </row>
    <row r="28069" spans="1:68" x14ac:dyDescent="0.25">
      <c r="A28069" s="1"/>
      <c r="B28069" s="2"/>
      <c r="BJ28069" s="3"/>
      <c r="BL28069" s="3"/>
      <c r="BN28069" s="3"/>
      <c r="BP28069" s="3"/>
    </row>
    <row r="28070" spans="1:68" x14ac:dyDescent="0.25">
      <c r="A28070" s="1"/>
      <c r="B28070" s="2"/>
      <c r="BJ28070" s="3"/>
      <c r="BL28070" s="3"/>
      <c r="BN28070" s="3"/>
      <c r="BP28070" s="3"/>
    </row>
    <row r="28071" spans="1:68" x14ac:dyDescent="0.25">
      <c r="A28071" s="1"/>
      <c r="B28071" s="2"/>
      <c r="BJ28071" s="3"/>
      <c r="BL28071" s="3"/>
      <c r="BN28071" s="3"/>
      <c r="BP28071" s="3"/>
    </row>
    <row r="28072" spans="1:68" x14ac:dyDescent="0.25">
      <c r="A28072" s="1"/>
      <c r="B28072" s="2"/>
      <c r="BJ28072" s="3"/>
      <c r="BL28072" s="3"/>
      <c r="BN28072" s="3"/>
      <c r="BP28072" s="3"/>
    </row>
    <row r="28073" spans="1:68" x14ac:dyDescent="0.25">
      <c r="A28073" s="1"/>
      <c r="B28073" s="2"/>
      <c r="BJ28073" s="3"/>
      <c r="BL28073" s="3"/>
      <c r="BN28073" s="3"/>
      <c r="BP28073" s="3"/>
    </row>
    <row r="28074" spans="1:68" x14ac:dyDescent="0.25">
      <c r="A28074" s="1"/>
      <c r="B28074" s="2"/>
      <c r="BJ28074" s="3"/>
      <c r="BL28074" s="3"/>
      <c r="BN28074" s="3"/>
      <c r="BP28074" s="3"/>
    </row>
    <row r="28075" spans="1:68" x14ac:dyDescent="0.25">
      <c r="A28075" s="1"/>
      <c r="B28075" s="2"/>
      <c r="BJ28075" s="3"/>
      <c r="BL28075" s="3"/>
      <c r="BN28075" s="3"/>
      <c r="BP28075" s="3"/>
    </row>
    <row r="28076" spans="1:68" x14ac:dyDescent="0.25">
      <c r="A28076" s="1"/>
      <c r="B28076" s="2"/>
      <c r="BJ28076" s="3"/>
      <c r="BL28076" s="3"/>
      <c r="BN28076" s="3"/>
      <c r="BP28076" s="3"/>
    </row>
    <row r="28077" spans="1:68" x14ac:dyDescent="0.25">
      <c r="A28077" s="1"/>
      <c r="B28077" s="2"/>
      <c r="BJ28077" s="3"/>
      <c r="BL28077" s="3"/>
      <c r="BN28077" s="3"/>
      <c r="BP28077" s="3"/>
    </row>
    <row r="28078" spans="1:68" x14ac:dyDescent="0.25">
      <c r="A28078" s="1"/>
      <c r="B28078" s="2"/>
      <c r="BJ28078" s="3"/>
      <c r="BL28078" s="3"/>
      <c r="BN28078" s="3"/>
      <c r="BP28078" s="3"/>
    </row>
    <row r="28079" spans="1:68" x14ac:dyDescent="0.25">
      <c r="A28079" s="1"/>
      <c r="B28079" s="2"/>
      <c r="BJ28079" s="3"/>
      <c r="BL28079" s="3"/>
      <c r="BN28079" s="3"/>
      <c r="BP28079" s="3"/>
    </row>
    <row r="28080" spans="1:68" x14ac:dyDescent="0.25">
      <c r="A28080" s="1"/>
      <c r="B28080" s="2"/>
      <c r="BJ28080" s="3"/>
      <c r="BL28080" s="3"/>
      <c r="BN28080" s="3"/>
      <c r="BP28080" s="3"/>
    </row>
    <row r="28081" spans="1:68" x14ac:dyDescent="0.25">
      <c r="A28081" s="1"/>
      <c r="B28081" s="2"/>
      <c r="BJ28081" s="3"/>
      <c r="BL28081" s="3"/>
      <c r="BN28081" s="3"/>
      <c r="BP28081" s="3"/>
    </row>
    <row r="28082" spans="1:68" x14ac:dyDescent="0.25">
      <c r="A28082" s="1"/>
      <c r="B28082" s="2"/>
      <c r="BJ28082" s="3"/>
      <c r="BL28082" s="3"/>
      <c r="BN28082" s="3"/>
      <c r="BP28082" s="3"/>
    </row>
    <row r="28083" spans="1:68" x14ac:dyDescent="0.25">
      <c r="A28083" s="1"/>
      <c r="B28083" s="2"/>
      <c r="BJ28083" s="3"/>
      <c r="BL28083" s="3"/>
      <c r="BN28083" s="3"/>
      <c r="BP28083" s="3"/>
    </row>
    <row r="28084" spans="1:68" x14ac:dyDescent="0.25">
      <c r="A28084" s="1"/>
      <c r="B28084" s="2"/>
      <c r="BJ28084" s="3"/>
      <c r="BL28084" s="3"/>
      <c r="BN28084" s="3"/>
      <c r="BP28084" s="3"/>
    </row>
    <row r="28085" spans="1:68" x14ac:dyDescent="0.25">
      <c r="A28085" s="1"/>
      <c r="B28085" s="2"/>
      <c r="BJ28085" s="3"/>
      <c r="BL28085" s="3"/>
      <c r="BN28085" s="3"/>
      <c r="BP28085" s="3"/>
    </row>
    <row r="28086" spans="1:68" x14ac:dyDescent="0.25">
      <c r="A28086" s="1"/>
      <c r="B28086" s="2"/>
      <c r="BJ28086" s="3"/>
      <c r="BL28086" s="3"/>
      <c r="BN28086" s="3"/>
      <c r="BP28086" s="3"/>
    </row>
    <row r="28087" spans="1:68" x14ac:dyDescent="0.25">
      <c r="A28087" s="1"/>
      <c r="B28087" s="2"/>
      <c r="BJ28087" s="3"/>
      <c r="BL28087" s="3"/>
      <c r="BN28087" s="3"/>
      <c r="BP28087" s="3"/>
    </row>
    <row r="28088" spans="1:68" x14ac:dyDescent="0.25">
      <c r="A28088" s="1"/>
      <c r="B28088" s="2"/>
      <c r="BJ28088" s="3"/>
      <c r="BL28088" s="3"/>
      <c r="BN28088" s="3"/>
      <c r="BP28088" s="3"/>
    </row>
    <row r="28089" spans="1:68" x14ac:dyDescent="0.25">
      <c r="A28089" s="1"/>
      <c r="B28089" s="2"/>
      <c r="BJ28089" s="3"/>
      <c r="BL28089" s="3"/>
      <c r="BN28089" s="3"/>
      <c r="BP28089" s="3"/>
    </row>
    <row r="28090" spans="1:68" x14ac:dyDescent="0.25">
      <c r="A28090" s="1"/>
      <c r="B28090" s="2"/>
      <c r="BJ28090" s="3"/>
      <c r="BL28090" s="3"/>
      <c r="BN28090" s="3"/>
      <c r="BP28090" s="3"/>
    </row>
    <row r="28091" spans="1:68" x14ac:dyDescent="0.25">
      <c r="A28091" s="1"/>
      <c r="B28091" s="2"/>
      <c r="BJ28091" s="3"/>
      <c r="BL28091" s="3"/>
      <c r="BN28091" s="3"/>
      <c r="BP28091" s="3"/>
    </row>
    <row r="28092" spans="1:68" x14ac:dyDescent="0.25">
      <c r="A28092" s="1"/>
      <c r="B28092" s="2"/>
      <c r="BJ28092" s="3"/>
      <c r="BL28092" s="3"/>
      <c r="BN28092" s="3"/>
      <c r="BP28092" s="3"/>
    </row>
    <row r="28093" spans="1:68" x14ac:dyDescent="0.25">
      <c r="A28093" s="1"/>
      <c r="B28093" s="2"/>
      <c r="BJ28093" s="3"/>
      <c r="BL28093" s="3"/>
      <c r="BN28093" s="3"/>
      <c r="BP28093" s="3"/>
    </row>
    <row r="28094" spans="1:68" x14ac:dyDescent="0.25">
      <c r="A28094" s="1"/>
      <c r="B28094" s="2"/>
      <c r="BJ28094" s="3"/>
      <c r="BL28094" s="3"/>
      <c r="BN28094" s="3"/>
      <c r="BP28094" s="3"/>
    </row>
    <row r="28095" spans="1:68" x14ac:dyDescent="0.25">
      <c r="A28095" s="1"/>
      <c r="B28095" s="2"/>
      <c r="BJ28095" s="3"/>
      <c r="BL28095" s="3"/>
      <c r="BN28095" s="3"/>
      <c r="BP28095" s="3"/>
    </row>
    <row r="28096" spans="1:68" x14ac:dyDescent="0.25">
      <c r="A28096" s="1"/>
      <c r="B28096" s="2"/>
      <c r="BJ28096" s="3"/>
      <c r="BL28096" s="3"/>
      <c r="BN28096" s="3"/>
      <c r="BP28096" s="3"/>
    </row>
    <row r="28097" spans="1:68" x14ac:dyDescent="0.25">
      <c r="A28097" s="1"/>
      <c r="B28097" s="2"/>
      <c r="BJ28097" s="3"/>
      <c r="BL28097" s="3"/>
      <c r="BN28097" s="3"/>
      <c r="BP28097" s="3"/>
    </row>
    <row r="28098" spans="1:68" x14ac:dyDescent="0.25">
      <c r="A28098" s="1"/>
      <c r="B28098" s="2"/>
      <c r="BJ28098" s="3"/>
      <c r="BL28098" s="3"/>
      <c r="BN28098" s="3"/>
      <c r="BP28098" s="3"/>
    </row>
    <row r="28099" spans="1:68" x14ac:dyDescent="0.25">
      <c r="A28099" s="1"/>
      <c r="B28099" s="2"/>
      <c r="BJ28099" s="3"/>
      <c r="BL28099" s="3"/>
      <c r="BN28099" s="3"/>
      <c r="BP28099" s="3"/>
    </row>
    <row r="28100" spans="1:68" x14ac:dyDescent="0.25">
      <c r="A28100" s="1"/>
      <c r="B28100" s="2"/>
      <c r="BJ28100" s="3"/>
      <c r="BL28100" s="3"/>
      <c r="BN28100" s="3"/>
      <c r="BP28100" s="3"/>
    </row>
    <row r="28101" spans="1:68" x14ac:dyDescent="0.25">
      <c r="A28101" s="1"/>
      <c r="B28101" s="2"/>
      <c r="BJ28101" s="3"/>
      <c r="BL28101" s="3"/>
      <c r="BN28101" s="3"/>
      <c r="BP28101" s="3"/>
    </row>
    <row r="28102" spans="1:68" x14ac:dyDescent="0.25">
      <c r="A28102" s="1"/>
      <c r="B28102" s="2"/>
      <c r="BJ28102" s="3"/>
      <c r="BL28102" s="3"/>
      <c r="BN28102" s="3"/>
      <c r="BP28102" s="3"/>
    </row>
    <row r="28103" spans="1:68" x14ac:dyDescent="0.25">
      <c r="A28103" s="1"/>
      <c r="B28103" s="2"/>
      <c r="BJ28103" s="3"/>
      <c r="BL28103" s="3"/>
      <c r="BN28103" s="3"/>
      <c r="BP28103" s="3"/>
    </row>
    <row r="28104" spans="1:68" x14ac:dyDescent="0.25">
      <c r="A28104" s="1"/>
      <c r="B28104" s="2"/>
      <c r="BJ28104" s="3"/>
      <c r="BL28104" s="3"/>
      <c r="BN28104" s="3"/>
      <c r="BP28104" s="3"/>
    </row>
    <row r="28105" spans="1:68" x14ac:dyDescent="0.25">
      <c r="A28105" s="1"/>
      <c r="B28105" s="2"/>
      <c r="BJ28105" s="3"/>
      <c r="BL28105" s="3"/>
      <c r="BN28105" s="3"/>
      <c r="BP28105" s="3"/>
    </row>
    <row r="28106" spans="1:68" x14ac:dyDescent="0.25">
      <c r="A28106" s="1"/>
      <c r="B28106" s="2"/>
      <c r="BJ28106" s="3"/>
      <c r="BL28106" s="3"/>
      <c r="BN28106" s="3"/>
      <c r="BP28106" s="3"/>
    </row>
    <row r="28107" spans="1:68" x14ac:dyDescent="0.25">
      <c r="A28107" s="1"/>
      <c r="B28107" s="2"/>
      <c r="BJ28107" s="3"/>
      <c r="BL28107" s="3"/>
      <c r="BN28107" s="3"/>
      <c r="BP28107" s="3"/>
    </row>
    <row r="28108" spans="1:68" x14ac:dyDescent="0.25">
      <c r="A28108" s="1"/>
      <c r="B28108" s="2"/>
      <c r="BJ28108" s="3"/>
      <c r="BL28108" s="3"/>
      <c r="BN28108" s="3"/>
      <c r="BP28108" s="3"/>
    </row>
    <row r="28109" spans="1:68" x14ac:dyDescent="0.25">
      <c r="A28109" s="1"/>
      <c r="B28109" s="2"/>
      <c r="BJ28109" s="3"/>
      <c r="BL28109" s="3"/>
      <c r="BN28109" s="3"/>
      <c r="BP28109" s="3"/>
    </row>
    <row r="28110" spans="1:68" x14ac:dyDescent="0.25">
      <c r="A28110" s="1"/>
      <c r="B28110" s="2"/>
      <c r="BJ28110" s="3"/>
      <c r="BL28110" s="3"/>
      <c r="BN28110" s="3"/>
      <c r="BP28110" s="3"/>
    </row>
    <row r="28111" spans="1:68" x14ac:dyDescent="0.25">
      <c r="A28111" s="1"/>
      <c r="B28111" s="2"/>
      <c r="BJ28111" s="3"/>
      <c r="BL28111" s="3"/>
      <c r="BN28111" s="3"/>
      <c r="BP28111" s="3"/>
    </row>
    <row r="28112" spans="1:68" x14ac:dyDescent="0.25">
      <c r="A28112" s="1"/>
      <c r="B28112" s="2"/>
      <c r="BJ28112" s="3"/>
      <c r="BL28112" s="3"/>
      <c r="BN28112" s="3"/>
      <c r="BP28112" s="3"/>
    </row>
    <row r="28113" spans="1:68" x14ac:dyDescent="0.25">
      <c r="A28113" s="1"/>
      <c r="B28113" s="2"/>
      <c r="BJ28113" s="3"/>
      <c r="BL28113" s="3"/>
      <c r="BN28113" s="3"/>
      <c r="BP28113" s="3"/>
    </row>
    <row r="28114" spans="1:68" x14ac:dyDescent="0.25">
      <c r="A28114" s="1"/>
      <c r="B28114" s="2"/>
      <c r="BJ28114" s="3"/>
      <c r="BL28114" s="3"/>
      <c r="BN28114" s="3"/>
      <c r="BP28114" s="3"/>
    </row>
    <row r="28115" spans="1:68" x14ac:dyDescent="0.25">
      <c r="A28115" s="1"/>
      <c r="B28115" s="2"/>
      <c r="BJ28115" s="3"/>
      <c r="BL28115" s="3"/>
      <c r="BN28115" s="3"/>
      <c r="BP28115" s="3"/>
    </row>
    <row r="28116" spans="1:68" x14ac:dyDescent="0.25">
      <c r="A28116" s="1"/>
      <c r="B28116" s="2"/>
      <c r="BJ28116" s="3"/>
      <c r="BL28116" s="3"/>
      <c r="BN28116" s="3"/>
      <c r="BP28116" s="3"/>
    </row>
    <row r="28117" spans="1:68" x14ac:dyDescent="0.25">
      <c r="A28117" s="1"/>
      <c r="B28117" s="2"/>
      <c r="BJ28117" s="3"/>
      <c r="BL28117" s="3"/>
      <c r="BN28117" s="3"/>
      <c r="BP28117" s="3"/>
    </row>
    <row r="28118" spans="1:68" x14ac:dyDescent="0.25">
      <c r="A28118" s="1"/>
      <c r="B28118" s="2"/>
      <c r="BJ28118" s="3"/>
      <c r="BL28118" s="3"/>
      <c r="BN28118" s="3"/>
      <c r="BP28118" s="3"/>
    </row>
    <row r="28119" spans="1:68" x14ac:dyDescent="0.25">
      <c r="A28119" s="1"/>
      <c r="B28119" s="2"/>
      <c r="BJ28119" s="3"/>
      <c r="BL28119" s="3"/>
      <c r="BN28119" s="3"/>
      <c r="BP28119" s="3"/>
    </row>
    <row r="28120" spans="1:68" x14ac:dyDescent="0.25">
      <c r="A28120" s="1"/>
      <c r="B28120" s="2"/>
      <c r="BJ28120" s="3"/>
      <c r="BL28120" s="3"/>
      <c r="BN28120" s="3"/>
      <c r="BP28120" s="3"/>
    </row>
    <row r="28121" spans="1:68" x14ac:dyDescent="0.25">
      <c r="A28121" s="1"/>
      <c r="B28121" s="2"/>
      <c r="BJ28121" s="3"/>
      <c r="BL28121" s="3"/>
      <c r="BN28121" s="3"/>
      <c r="BP28121" s="3"/>
    </row>
    <row r="28122" spans="1:68" x14ac:dyDescent="0.25">
      <c r="A28122" s="1"/>
      <c r="B28122" s="2"/>
      <c r="BJ28122" s="3"/>
      <c r="BL28122" s="3"/>
      <c r="BN28122" s="3"/>
      <c r="BP28122" s="3"/>
    </row>
    <row r="28123" spans="1:68" x14ac:dyDescent="0.25">
      <c r="A28123" s="1"/>
      <c r="B28123" s="2"/>
      <c r="BJ28123" s="3"/>
      <c r="BL28123" s="3"/>
      <c r="BN28123" s="3"/>
      <c r="BP28123" s="3"/>
    </row>
    <row r="28124" spans="1:68" x14ac:dyDescent="0.25">
      <c r="A28124" s="1"/>
      <c r="B28124" s="2"/>
      <c r="BJ28124" s="3"/>
      <c r="BL28124" s="3"/>
      <c r="BN28124" s="3"/>
      <c r="BP28124" s="3"/>
    </row>
    <row r="28125" spans="1:68" x14ac:dyDescent="0.25">
      <c r="A28125" s="1"/>
      <c r="B28125" s="2"/>
      <c r="BJ28125" s="3"/>
      <c r="BL28125" s="3"/>
      <c r="BN28125" s="3"/>
      <c r="BP28125" s="3"/>
    </row>
    <row r="28126" spans="1:68" x14ac:dyDescent="0.25">
      <c r="A28126" s="1"/>
      <c r="B28126" s="2"/>
      <c r="BJ28126" s="3"/>
      <c r="BL28126" s="3"/>
      <c r="BN28126" s="3"/>
      <c r="BP28126" s="3"/>
    </row>
    <row r="28127" spans="1:68" x14ac:dyDescent="0.25">
      <c r="A28127" s="1"/>
      <c r="B28127" s="2"/>
      <c r="BJ28127" s="3"/>
      <c r="BL28127" s="3"/>
      <c r="BN28127" s="3"/>
      <c r="BP28127" s="3"/>
    </row>
    <row r="28128" spans="1:68" x14ac:dyDescent="0.25">
      <c r="A28128" s="1"/>
      <c r="B28128" s="2"/>
      <c r="BJ28128" s="3"/>
      <c r="BL28128" s="3"/>
      <c r="BN28128" s="3"/>
      <c r="BP28128" s="3"/>
    </row>
    <row r="28129" spans="1:68" x14ac:dyDescent="0.25">
      <c r="A28129" s="1"/>
      <c r="B28129" s="2"/>
      <c r="BJ28129" s="3"/>
      <c r="BL28129" s="3"/>
      <c r="BN28129" s="3"/>
      <c r="BP28129" s="3"/>
    </row>
    <row r="28130" spans="1:68" x14ac:dyDescent="0.25">
      <c r="A28130" s="1"/>
      <c r="B28130" s="2"/>
      <c r="BJ28130" s="3"/>
      <c r="BL28130" s="3"/>
      <c r="BN28130" s="3"/>
      <c r="BP28130" s="3"/>
    </row>
    <row r="28131" spans="1:68" x14ac:dyDescent="0.25">
      <c r="A28131" s="1"/>
      <c r="B28131" s="2"/>
      <c r="BJ28131" s="3"/>
      <c r="BL28131" s="3"/>
      <c r="BN28131" s="3"/>
      <c r="BP28131" s="3"/>
    </row>
    <row r="28132" spans="1:68" x14ac:dyDescent="0.25">
      <c r="A28132" s="1"/>
      <c r="B28132" s="2"/>
      <c r="BJ28132" s="3"/>
      <c r="BL28132" s="3"/>
      <c r="BN28132" s="3"/>
      <c r="BP28132" s="3"/>
    </row>
    <row r="28133" spans="1:68" x14ac:dyDescent="0.25">
      <c r="A28133" s="1"/>
      <c r="B28133" s="2"/>
      <c r="BJ28133" s="3"/>
      <c r="BL28133" s="3"/>
      <c r="BN28133" s="3"/>
      <c r="BP28133" s="3"/>
    </row>
    <row r="28134" spans="1:68" x14ac:dyDescent="0.25">
      <c r="A28134" s="1"/>
      <c r="B28134" s="2"/>
      <c r="BJ28134" s="3"/>
      <c r="BL28134" s="3"/>
      <c r="BN28134" s="3"/>
      <c r="BP28134" s="3"/>
    </row>
    <row r="28135" spans="1:68" x14ac:dyDescent="0.25">
      <c r="A28135" s="1"/>
      <c r="B28135" s="2"/>
      <c r="BJ28135" s="3"/>
      <c r="BL28135" s="3"/>
      <c r="BN28135" s="3"/>
      <c r="BP28135" s="3"/>
    </row>
    <row r="28136" spans="1:68" x14ac:dyDescent="0.25">
      <c r="A28136" s="1"/>
      <c r="B28136" s="2"/>
      <c r="BJ28136" s="3"/>
      <c r="BL28136" s="3"/>
      <c r="BN28136" s="3"/>
      <c r="BP28136" s="3"/>
    </row>
    <row r="28137" spans="1:68" x14ac:dyDescent="0.25">
      <c r="A28137" s="1"/>
      <c r="B28137" s="2"/>
      <c r="BJ28137" s="3"/>
      <c r="BL28137" s="3"/>
      <c r="BN28137" s="3"/>
      <c r="BP28137" s="3"/>
    </row>
    <row r="28138" spans="1:68" x14ac:dyDescent="0.25">
      <c r="A28138" s="1"/>
      <c r="B28138" s="2"/>
      <c r="BJ28138" s="3"/>
      <c r="BL28138" s="3"/>
      <c r="BN28138" s="3"/>
      <c r="BP28138" s="3"/>
    </row>
    <row r="28139" spans="1:68" x14ac:dyDescent="0.25">
      <c r="A28139" s="1"/>
      <c r="B28139" s="2"/>
      <c r="BJ28139" s="3"/>
      <c r="BL28139" s="3"/>
      <c r="BN28139" s="3"/>
      <c r="BP28139" s="3"/>
    </row>
    <row r="28140" spans="1:68" x14ac:dyDescent="0.25">
      <c r="A28140" s="1"/>
      <c r="B28140" s="2"/>
      <c r="BJ28140" s="3"/>
      <c r="BL28140" s="3"/>
      <c r="BN28140" s="3"/>
      <c r="BP28140" s="3"/>
    </row>
    <row r="28141" spans="1:68" x14ac:dyDescent="0.25">
      <c r="A28141" s="1"/>
      <c r="B28141" s="2"/>
      <c r="BJ28141" s="3"/>
      <c r="BL28141" s="3"/>
      <c r="BN28141" s="3"/>
      <c r="BP28141" s="3"/>
    </row>
    <row r="28142" spans="1:68" x14ac:dyDescent="0.25">
      <c r="A28142" s="1"/>
      <c r="B28142" s="2"/>
      <c r="BJ28142" s="3"/>
      <c r="BL28142" s="3"/>
      <c r="BN28142" s="3"/>
      <c r="BP28142" s="3"/>
    </row>
    <row r="28143" spans="1:68" x14ac:dyDescent="0.25">
      <c r="A28143" s="1"/>
      <c r="B28143" s="2"/>
      <c r="BJ28143" s="3"/>
      <c r="BL28143" s="3"/>
      <c r="BN28143" s="3"/>
      <c r="BP28143" s="3"/>
    </row>
    <row r="28144" spans="1:68" x14ac:dyDescent="0.25">
      <c r="A28144" s="1"/>
      <c r="B28144" s="2"/>
      <c r="BJ28144" s="3"/>
      <c r="BL28144" s="3"/>
      <c r="BN28144" s="3"/>
      <c r="BP28144" s="3"/>
    </row>
    <row r="28145" spans="1:68" x14ac:dyDescent="0.25">
      <c r="A28145" s="1"/>
      <c r="B28145" s="2"/>
      <c r="BJ28145" s="3"/>
      <c r="BL28145" s="3"/>
      <c r="BN28145" s="3"/>
      <c r="BP28145" s="3"/>
    </row>
    <row r="28146" spans="1:68" x14ac:dyDescent="0.25">
      <c r="A28146" s="1"/>
      <c r="B28146" s="2"/>
      <c r="BJ28146" s="3"/>
      <c r="BL28146" s="3"/>
      <c r="BN28146" s="3"/>
      <c r="BP28146" s="3"/>
    </row>
    <row r="28147" spans="1:68" x14ac:dyDescent="0.25">
      <c r="A28147" s="1"/>
      <c r="B28147" s="2"/>
      <c r="BJ28147" s="3"/>
      <c r="BL28147" s="3"/>
      <c r="BN28147" s="3"/>
      <c r="BP28147" s="3"/>
    </row>
    <row r="28148" spans="1:68" x14ac:dyDescent="0.25">
      <c r="A28148" s="1"/>
      <c r="B28148" s="2"/>
      <c r="BJ28148" s="3"/>
      <c r="BL28148" s="3"/>
      <c r="BN28148" s="3"/>
      <c r="BP28148" s="3"/>
    </row>
    <row r="28149" spans="1:68" x14ac:dyDescent="0.25">
      <c r="A28149" s="1"/>
      <c r="B28149" s="2"/>
      <c r="BJ28149" s="3"/>
      <c r="BL28149" s="3"/>
      <c r="BN28149" s="3"/>
      <c r="BP28149" s="3"/>
    </row>
    <row r="28150" spans="1:68" x14ac:dyDescent="0.25">
      <c r="A28150" s="1"/>
      <c r="B28150" s="2"/>
      <c r="BJ28150" s="3"/>
      <c r="BL28150" s="3"/>
      <c r="BN28150" s="3"/>
      <c r="BP28150" s="3"/>
    </row>
    <row r="28151" spans="1:68" x14ac:dyDescent="0.25">
      <c r="A28151" s="1"/>
      <c r="B28151" s="2"/>
      <c r="BJ28151" s="3"/>
      <c r="BL28151" s="3"/>
      <c r="BN28151" s="3"/>
      <c r="BP28151" s="3"/>
    </row>
    <row r="28152" spans="1:68" x14ac:dyDescent="0.25">
      <c r="A28152" s="1"/>
      <c r="B28152" s="2"/>
      <c r="BJ28152" s="3"/>
      <c r="BL28152" s="3"/>
      <c r="BN28152" s="3"/>
      <c r="BP28152" s="3"/>
    </row>
    <row r="28153" spans="1:68" x14ac:dyDescent="0.25">
      <c r="A28153" s="1"/>
      <c r="B28153" s="2"/>
      <c r="BJ28153" s="3"/>
      <c r="BL28153" s="3"/>
      <c r="BN28153" s="3"/>
      <c r="BP28153" s="3"/>
    </row>
    <row r="28154" spans="1:68" x14ac:dyDescent="0.25">
      <c r="A28154" s="1"/>
      <c r="B28154" s="2"/>
      <c r="BJ28154" s="3"/>
      <c r="BL28154" s="3"/>
      <c r="BN28154" s="3"/>
      <c r="BP28154" s="3"/>
    </row>
    <row r="28155" spans="1:68" x14ac:dyDescent="0.25">
      <c r="A28155" s="1"/>
      <c r="B28155" s="2"/>
      <c r="BJ28155" s="3"/>
      <c r="BL28155" s="3"/>
      <c r="BN28155" s="3"/>
      <c r="BP28155" s="3"/>
    </row>
    <row r="28156" spans="1:68" x14ac:dyDescent="0.25">
      <c r="A28156" s="1"/>
      <c r="B28156" s="2"/>
      <c r="BJ28156" s="3"/>
      <c r="BL28156" s="3"/>
      <c r="BN28156" s="3"/>
      <c r="BP28156" s="3"/>
    </row>
    <row r="28157" spans="1:68" x14ac:dyDescent="0.25">
      <c r="A28157" s="1"/>
      <c r="B28157" s="2"/>
      <c r="BJ28157" s="3"/>
      <c r="BL28157" s="3"/>
      <c r="BN28157" s="3"/>
      <c r="BP28157" s="3"/>
    </row>
    <row r="28158" spans="1:68" x14ac:dyDescent="0.25">
      <c r="A28158" s="1"/>
      <c r="B28158" s="2"/>
      <c r="BJ28158" s="3"/>
      <c r="BL28158" s="3"/>
      <c r="BN28158" s="3"/>
      <c r="BP28158" s="3"/>
    </row>
    <row r="28159" spans="1:68" x14ac:dyDescent="0.25">
      <c r="A28159" s="1"/>
      <c r="B28159" s="2"/>
      <c r="BJ28159" s="3"/>
      <c r="BL28159" s="3"/>
      <c r="BN28159" s="3"/>
      <c r="BP28159" s="3"/>
    </row>
    <row r="28160" spans="1:68" x14ac:dyDescent="0.25">
      <c r="A28160" s="1"/>
      <c r="B28160" s="2"/>
      <c r="BJ28160" s="3"/>
      <c r="BL28160" s="3"/>
      <c r="BN28160" s="3"/>
      <c r="BP28160" s="3"/>
    </row>
    <row r="28161" spans="1:68" x14ac:dyDescent="0.25">
      <c r="A28161" s="1"/>
      <c r="B28161" s="2"/>
      <c r="BJ28161" s="3"/>
      <c r="BL28161" s="3"/>
      <c r="BN28161" s="3"/>
      <c r="BP28161" s="3"/>
    </row>
    <row r="28162" spans="1:68" x14ac:dyDescent="0.25">
      <c r="A28162" s="1"/>
      <c r="B28162" s="2"/>
      <c r="BJ28162" s="3"/>
      <c r="BL28162" s="3"/>
      <c r="BN28162" s="3"/>
      <c r="BP28162" s="3"/>
    </row>
    <row r="28163" spans="1:68" x14ac:dyDescent="0.25">
      <c r="A28163" s="1"/>
      <c r="B28163" s="2"/>
      <c r="BJ28163" s="3"/>
      <c r="BL28163" s="3"/>
      <c r="BN28163" s="3"/>
      <c r="BP28163" s="3"/>
    </row>
    <row r="28164" spans="1:68" x14ac:dyDescent="0.25">
      <c r="A28164" s="1"/>
      <c r="B28164" s="2"/>
      <c r="BJ28164" s="3"/>
      <c r="BL28164" s="3"/>
      <c r="BN28164" s="3"/>
      <c r="BP28164" s="3"/>
    </row>
    <row r="28165" spans="1:68" x14ac:dyDescent="0.25">
      <c r="A28165" s="1"/>
      <c r="B28165" s="2"/>
      <c r="BJ28165" s="3"/>
      <c r="BL28165" s="3"/>
      <c r="BN28165" s="3"/>
      <c r="BP28165" s="3"/>
    </row>
    <row r="28166" spans="1:68" x14ac:dyDescent="0.25">
      <c r="A28166" s="1"/>
      <c r="B28166" s="2"/>
      <c r="BJ28166" s="3"/>
      <c r="BL28166" s="3"/>
      <c r="BN28166" s="3"/>
      <c r="BP28166" s="3"/>
    </row>
    <row r="28167" spans="1:68" x14ac:dyDescent="0.25">
      <c r="A28167" s="1"/>
      <c r="B28167" s="2"/>
      <c r="BJ28167" s="3"/>
      <c r="BL28167" s="3"/>
      <c r="BN28167" s="3"/>
      <c r="BP28167" s="3"/>
    </row>
    <row r="28168" spans="1:68" x14ac:dyDescent="0.25">
      <c r="A28168" s="1"/>
      <c r="B28168" s="2"/>
      <c r="BJ28168" s="3"/>
      <c r="BL28168" s="3"/>
      <c r="BN28168" s="3"/>
      <c r="BP28168" s="3"/>
    </row>
    <row r="28169" spans="1:68" x14ac:dyDescent="0.25">
      <c r="A28169" s="1"/>
      <c r="B28169" s="2"/>
      <c r="BJ28169" s="3"/>
      <c r="BL28169" s="3"/>
      <c r="BN28169" s="3"/>
      <c r="BP28169" s="3"/>
    </row>
    <row r="28170" spans="1:68" x14ac:dyDescent="0.25">
      <c r="A28170" s="1"/>
      <c r="B28170" s="2"/>
      <c r="BJ28170" s="3"/>
      <c r="BL28170" s="3"/>
      <c r="BN28170" s="3"/>
      <c r="BP28170" s="3"/>
    </row>
    <row r="28171" spans="1:68" x14ac:dyDescent="0.25">
      <c r="A28171" s="1"/>
      <c r="B28171" s="2"/>
      <c r="BJ28171" s="3"/>
      <c r="BL28171" s="3"/>
      <c r="BN28171" s="3"/>
      <c r="BP28171" s="3"/>
    </row>
    <row r="28172" spans="1:68" x14ac:dyDescent="0.25">
      <c r="A28172" s="1"/>
      <c r="B28172" s="2"/>
      <c r="BJ28172" s="3"/>
      <c r="BL28172" s="3"/>
      <c r="BN28172" s="3"/>
      <c r="BP28172" s="3"/>
    </row>
    <row r="28173" spans="1:68" x14ac:dyDescent="0.25">
      <c r="A28173" s="1"/>
      <c r="B28173" s="2"/>
      <c r="BJ28173" s="3"/>
      <c r="BL28173" s="3"/>
      <c r="BN28173" s="3"/>
      <c r="BP28173" s="3"/>
    </row>
    <row r="28174" spans="1:68" x14ac:dyDescent="0.25">
      <c r="A28174" s="1"/>
      <c r="B28174" s="2"/>
      <c r="BJ28174" s="3"/>
      <c r="BL28174" s="3"/>
      <c r="BN28174" s="3"/>
      <c r="BP28174" s="3"/>
    </row>
    <row r="28175" spans="1:68" x14ac:dyDescent="0.25">
      <c r="A28175" s="1"/>
      <c r="B28175" s="2"/>
      <c r="BJ28175" s="3"/>
      <c r="BL28175" s="3"/>
      <c r="BN28175" s="3"/>
      <c r="BP28175" s="3"/>
    </row>
    <row r="28176" spans="1:68" x14ac:dyDescent="0.25">
      <c r="A28176" s="1"/>
      <c r="B28176" s="2"/>
      <c r="BJ28176" s="3"/>
      <c r="BL28176" s="3"/>
      <c r="BN28176" s="3"/>
      <c r="BP28176" s="3"/>
    </row>
    <row r="28177" spans="1:68" x14ac:dyDescent="0.25">
      <c r="A28177" s="1"/>
      <c r="B28177" s="2"/>
      <c r="BJ28177" s="3"/>
      <c r="BL28177" s="3"/>
      <c r="BN28177" s="3"/>
      <c r="BP28177" s="3"/>
    </row>
    <row r="28178" spans="1:68" x14ac:dyDescent="0.25">
      <c r="A28178" s="1"/>
      <c r="B28178" s="2"/>
      <c r="BJ28178" s="3"/>
      <c r="BL28178" s="3"/>
      <c r="BN28178" s="3"/>
      <c r="BP28178" s="3"/>
    </row>
    <row r="28179" spans="1:68" x14ac:dyDescent="0.25">
      <c r="A28179" s="1"/>
      <c r="B28179" s="2"/>
      <c r="BJ28179" s="3"/>
      <c r="BL28179" s="3"/>
      <c r="BN28179" s="3"/>
      <c r="BP28179" s="3"/>
    </row>
    <row r="28180" spans="1:68" x14ac:dyDescent="0.25">
      <c r="A28180" s="1"/>
      <c r="B28180" s="2"/>
      <c r="BJ28180" s="3"/>
      <c r="BL28180" s="3"/>
      <c r="BN28180" s="3"/>
      <c r="BP28180" s="3"/>
    </row>
    <row r="28181" spans="1:68" x14ac:dyDescent="0.25">
      <c r="A28181" s="1"/>
      <c r="B28181" s="2"/>
      <c r="BJ28181" s="3"/>
      <c r="BL28181" s="3"/>
      <c r="BN28181" s="3"/>
      <c r="BP28181" s="3"/>
    </row>
    <row r="28182" spans="1:68" x14ac:dyDescent="0.25">
      <c r="A28182" s="1"/>
      <c r="B28182" s="2"/>
      <c r="BJ28182" s="3"/>
      <c r="BL28182" s="3"/>
      <c r="BN28182" s="3"/>
      <c r="BP28182" s="3"/>
    </row>
    <row r="28183" spans="1:68" x14ac:dyDescent="0.25">
      <c r="A28183" s="1"/>
      <c r="B28183" s="2"/>
      <c r="BJ28183" s="3"/>
      <c r="BL28183" s="3"/>
      <c r="BN28183" s="3"/>
      <c r="BP28183" s="3"/>
    </row>
    <row r="28184" spans="1:68" x14ac:dyDescent="0.25">
      <c r="A28184" s="1"/>
      <c r="B28184" s="2"/>
      <c r="BJ28184" s="3"/>
      <c r="BL28184" s="3"/>
      <c r="BN28184" s="3"/>
      <c r="BP28184" s="3"/>
    </row>
    <row r="28185" spans="1:68" x14ac:dyDescent="0.25">
      <c r="A28185" s="1"/>
      <c r="B28185" s="2"/>
      <c r="BJ28185" s="3"/>
      <c r="BL28185" s="3"/>
      <c r="BN28185" s="3"/>
      <c r="BP28185" s="3"/>
    </row>
    <row r="28186" spans="1:68" x14ac:dyDescent="0.25">
      <c r="A28186" s="1"/>
      <c r="B28186" s="2"/>
      <c r="BJ28186" s="3"/>
      <c r="BL28186" s="3"/>
      <c r="BN28186" s="3"/>
      <c r="BP28186" s="3"/>
    </row>
    <row r="28187" spans="1:68" x14ac:dyDescent="0.25">
      <c r="A28187" s="1"/>
      <c r="B28187" s="2"/>
      <c r="BJ28187" s="3"/>
      <c r="BL28187" s="3"/>
      <c r="BN28187" s="3"/>
      <c r="BP28187" s="3"/>
    </row>
    <row r="28188" spans="1:68" x14ac:dyDescent="0.25">
      <c r="A28188" s="1"/>
      <c r="B28188" s="2"/>
      <c r="BJ28188" s="3"/>
      <c r="BL28188" s="3"/>
      <c r="BN28188" s="3"/>
      <c r="BP28188" s="3"/>
    </row>
    <row r="28189" spans="1:68" x14ac:dyDescent="0.25">
      <c r="A28189" s="1"/>
      <c r="B28189" s="2"/>
      <c r="BJ28189" s="3"/>
      <c r="BL28189" s="3"/>
      <c r="BN28189" s="3"/>
      <c r="BP28189" s="3"/>
    </row>
    <row r="28190" spans="1:68" x14ac:dyDescent="0.25">
      <c r="A28190" s="1"/>
      <c r="B28190" s="2"/>
      <c r="BJ28190" s="3"/>
      <c r="BL28190" s="3"/>
      <c r="BN28190" s="3"/>
      <c r="BP28190" s="3"/>
    </row>
    <row r="28191" spans="1:68" x14ac:dyDescent="0.25">
      <c r="A28191" s="1"/>
      <c r="B28191" s="2"/>
      <c r="BJ28191" s="3"/>
      <c r="BL28191" s="3"/>
      <c r="BN28191" s="3"/>
      <c r="BP28191" s="3"/>
    </row>
    <row r="28192" spans="1:68" x14ac:dyDescent="0.25">
      <c r="A28192" s="1"/>
      <c r="B28192" s="2"/>
      <c r="BJ28192" s="3"/>
      <c r="BL28192" s="3"/>
      <c r="BN28192" s="3"/>
      <c r="BP28192" s="3"/>
    </row>
    <row r="28193" spans="1:68" x14ac:dyDescent="0.25">
      <c r="A28193" s="1"/>
      <c r="B28193" s="2"/>
      <c r="BJ28193" s="3"/>
      <c r="BL28193" s="3"/>
      <c r="BN28193" s="3"/>
      <c r="BP28193" s="3"/>
    </row>
    <row r="28194" spans="1:68" x14ac:dyDescent="0.25">
      <c r="A28194" s="1"/>
      <c r="B28194" s="2"/>
      <c r="BJ28194" s="3"/>
      <c r="BL28194" s="3"/>
      <c r="BN28194" s="3"/>
      <c r="BP28194" s="3"/>
    </row>
    <row r="28195" spans="1:68" x14ac:dyDescent="0.25">
      <c r="A28195" s="1"/>
      <c r="B28195" s="2"/>
      <c r="BJ28195" s="3"/>
      <c r="BL28195" s="3"/>
      <c r="BN28195" s="3"/>
      <c r="BP28195" s="3"/>
    </row>
    <row r="28196" spans="1:68" x14ac:dyDescent="0.25">
      <c r="A28196" s="1"/>
      <c r="B28196" s="2"/>
      <c r="BJ28196" s="3"/>
      <c r="BL28196" s="3"/>
      <c r="BN28196" s="3"/>
      <c r="BP28196" s="3"/>
    </row>
    <row r="28197" spans="1:68" x14ac:dyDescent="0.25">
      <c r="A28197" s="1"/>
      <c r="B28197" s="2"/>
      <c r="BJ28197" s="3"/>
      <c r="BL28197" s="3"/>
      <c r="BN28197" s="3"/>
      <c r="BP28197" s="3"/>
    </row>
    <row r="28198" spans="1:68" x14ac:dyDescent="0.25">
      <c r="A28198" s="1"/>
      <c r="B28198" s="2"/>
      <c r="BJ28198" s="3"/>
      <c r="BL28198" s="3"/>
      <c r="BN28198" s="3"/>
      <c r="BP28198" s="3"/>
    </row>
    <row r="28199" spans="1:68" x14ac:dyDescent="0.25">
      <c r="A28199" s="1"/>
      <c r="B28199" s="2"/>
      <c r="BJ28199" s="3"/>
      <c r="BL28199" s="3"/>
      <c r="BN28199" s="3"/>
      <c r="BP28199" s="3"/>
    </row>
    <row r="28200" spans="1:68" x14ac:dyDescent="0.25">
      <c r="A28200" s="1"/>
      <c r="B28200" s="2"/>
      <c r="BJ28200" s="3"/>
      <c r="BL28200" s="3"/>
      <c r="BN28200" s="3"/>
      <c r="BP28200" s="3"/>
    </row>
    <row r="28201" spans="1:68" x14ac:dyDescent="0.25">
      <c r="A28201" s="1"/>
      <c r="B28201" s="2"/>
      <c r="BJ28201" s="3"/>
      <c r="BL28201" s="3"/>
      <c r="BN28201" s="3"/>
      <c r="BP28201" s="3"/>
    </row>
    <row r="28202" spans="1:68" x14ac:dyDescent="0.25">
      <c r="A28202" s="1"/>
      <c r="B28202" s="2"/>
      <c r="BJ28202" s="3"/>
      <c r="BL28202" s="3"/>
      <c r="BN28202" s="3"/>
      <c r="BP28202" s="3"/>
    </row>
    <row r="28203" spans="1:68" x14ac:dyDescent="0.25">
      <c r="A28203" s="1"/>
      <c r="B28203" s="2"/>
      <c r="BJ28203" s="3"/>
      <c r="BL28203" s="3"/>
      <c r="BN28203" s="3"/>
      <c r="BP28203" s="3"/>
    </row>
    <row r="28204" spans="1:68" x14ac:dyDescent="0.25">
      <c r="A28204" s="1"/>
      <c r="B28204" s="2"/>
      <c r="BJ28204" s="3"/>
      <c r="BL28204" s="3"/>
      <c r="BN28204" s="3"/>
      <c r="BP28204" s="3"/>
    </row>
    <row r="28205" spans="1:68" x14ac:dyDescent="0.25">
      <c r="A28205" s="1"/>
      <c r="B28205" s="2"/>
      <c r="BJ28205" s="3"/>
      <c r="BL28205" s="3"/>
      <c r="BN28205" s="3"/>
      <c r="BP28205" s="3"/>
    </row>
    <row r="28206" spans="1:68" x14ac:dyDescent="0.25">
      <c r="A28206" s="1"/>
      <c r="B28206" s="2"/>
      <c r="BJ28206" s="3"/>
      <c r="BL28206" s="3"/>
      <c r="BN28206" s="3"/>
      <c r="BP28206" s="3"/>
    </row>
    <row r="28207" spans="1:68" x14ac:dyDescent="0.25">
      <c r="A28207" s="1"/>
      <c r="B28207" s="2"/>
      <c r="BJ28207" s="3"/>
      <c r="BL28207" s="3"/>
      <c r="BN28207" s="3"/>
      <c r="BP28207" s="3"/>
    </row>
    <row r="28208" spans="1:68" x14ac:dyDescent="0.25">
      <c r="A28208" s="1"/>
      <c r="B28208" s="2"/>
      <c r="BJ28208" s="3"/>
      <c r="BL28208" s="3"/>
      <c r="BN28208" s="3"/>
      <c r="BP28208" s="3"/>
    </row>
    <row r="28209" spans="1:68" x14ac:dyDescent="0.25">
      <c r="A28209" s="1"/>
      <c r="B28209" s="2"/>
      <c r="BJ28209" s="3"/>
      <c r="BL28209" s="3"/>
      <c r="BN28209" s="3"/>
      <c r="BP28209" s="3"/>
    </row>
    <row r="28210" spans="1:68" x14ac:dyDescent="0.25">
      <c r="A28210" s="1"/>
      <c r="B28210" s="2"/>
      <c r="BJ28210" s="3"/>
      <c r="BL28210" s="3"/>
      <c r="BN28210" s="3"/>
      <c r="BP28210" s="3"/>
    </row>
    <row r="28211" spans="1:68" x14ac:dyDescent="0.25">
      <c r="A28211" s="1"/>
      <c r="B28211" s="2"/>
      <c r="BJ28211" s="3"/>
      <c r="BL28211" s="3"/>
      <c r="BN28211" s="3"/>
      <c r="BP28211" s="3"/>
    </row>
    <row r="28212" spans="1:68" x14ac:dyDescent="0.25">
      <c r="A28212" s="1"/>
      <c r="B28212" s="2"/>
      <c r="BJ28212" s="3"/>
      <c r="BL28212" s="3"/>
      <c r="BN28212" s="3"/>
      <c r="BP28212" s="3"/>
    </row>
    <row r="28213" spans="1:68" x14ac:dyDescent="0.25">
      <c r="A28213" s="1"/>
      <c r="B28213" s="2"/>
      <c r="BJ28213" s="3"/>
      <c r="BL28213" s="3"/>
      <c r="BN28213" s="3"/>
      <c r="BP28213" s="3"/>
    </row>
    <row r="28214" spans="1:68" x14ac:dyDescent="0.25">
      <c r="A28214" s="1"/>
      <c r="B28214" s="2"/>
      <c r="BJ28214" s="3"/>
      <c r="BL28214" s="3"/>
      <c r="BN28214" s="3"/>
      <c r="BP28214" s="3"/>
    </row>
    <row r="28215" spans="1:68" x14ac:dyDescent="0.25">
      <c r="A28215" s="1"/>
      <c r="B28215" s="2"/>
      <c r="BJ28215" s="3"/>
      <c r="BL28215" s="3"/>
      <c r="BN28215" s="3"/>
      <c r="BP28215" s="3"/>
    </row>
    <row r="28216" spans="1:68" x14ac:dyDescent="0.25">
      <c r="A28216" s="1"/>
      <c r="B28216" s="2"/>
      <c r="BJ28216" s="3"/>
      <c r="BL28216" s="3"/>
      <c r="BN28216" s="3"/>
      <c r="BP28216" s="3"/>
    </row>
    <row r="28217" spans="1:68" x14ac:dyDescent="0.25">
      <c r="A28217" s="1"/>
      <c r="B28217" s="2"/>
      <c r="BJ28217" s="3"/>
      <c r="BL28217" s="3"/>
      <c r="BN28217" s="3"/>
      <c r="BP28217" s="3"/>
    </row>
    <row r="28218" spans="1:68" x14ac:dyDescent="0.25">
      <c r="A28218" s="1"/>
      <c r="B28218" s="2"/>
      <c r="BJ28218" s="3"/>
      <c r="BL28218" s="3"/>
      <c r="BN28218" s="3"/>
      <c r="BP28218" s="3"/>
    </row>
    <row r="28219" spans="1:68" x14ac:dyDescent="0.25">
      <c r="A28219" s="1"/>
      <c r="B28219" s="2"/>
      <c r="BJ28219" s="3"/>
      <c r="BL28219" s="3"/>
      <c r="BN28219" s="3"/>
      <c r="BP28219" s="3"/>
    </row>
    <row r="28220" spans="1:68" x14ac:dyDescent="0.25">
      <c r="A28220" s="1"/>
      <c r="B28220" s="2"/>
      <c r="BJ28220" s="3"/>
      <c r="BL28220" s="3"/>
      <c r="BN28220" s="3"/>
      <c r="BP28220" s="3"/>
    </row>
    <row r="28221" spans="1:68" x14ac:dyDescent="0.25">
      <c r="A28221" s="1"/>
      <c r="B28221" s="2"/>
      <c r="BJ28221" s="3"/>
      <c r="BL28221" s="3"/>
      <c r="BN28221" s="3"/>
      <c r="BP28221" s="3"/>
    </row>
    <row r="28222" spans="1:68" x14ac:dyDescent="0.25">
      <c r="A28222" s="1"/>
      <c r="B28222" s="2"/>
      <c r="BJ28222" s="3"/>
      <c r="BL28222" s="3"/>
      <c r="BN28222" s="3"/>
      <c r="BP28222" s="3"/>
    </row>
    <row r="28223" spans="1:68" x14ac:dyDescent="0.25">
      <c r="A28223" s="1"/>
      <c r="B28223" s="2"/>
      <c r="BJ28223" s="3"/>
      <c r="BL28223" s="3"/>
      <c r="BN28223" s="3"/>
      <c r="BP28223" s="3"/>
    </row>
    <row r="28224" spans="1:68" x14ac:dyDescent="0.25">
      <c r="A28224" s="1"/>
      <c r="B28224" s="2"/>
      <c r="BJ28224" s="3"/>
      <c r="BL28224" s="3"/>
      <c r="BN28224" s="3"/>
      <c r="BP28224" s="3"/>
    </row>
    <row r="28225" spans="1:68" x14ac:dyDescent="0.25">
      <c r="A28225" s="1"/>
      <c r="B28225" s="2"/>
      <c r="BJ28225" s="3"/>
      <c r="BL28225" s="3"/>
      <c r="BN28225" s="3"/>
      <c r="BP28225" s="3"/>
    </row>
    <row r="28226" spans="1:68" x14ac:dyDescent="0.25">
      <c r="A28226" s="1"/>
      <c r="B28226" s="2"/>
      <c r="BJ28226" s="3"/>
      <c r="BL28226" s="3"/>
      <c r="BN28226" s="3"/>
      <c r="BP28226" s="3"/>
    </row>
    <row r="28227" spans="1:68" x14ac:dyDescent="0.25">
      <c r="A28227" s="1"/>
      <c r="B28227" s="2"/>
      <c r="BJ28227" s="3"/>
      <c r="BL28227" s="3"/>
      <c r="BN28227" s="3"/>
      <c r="BP28227" s="3"/>
    </row>
    <row r="28228" spans="1:68" x14ac:dyDescent="0.25">
      <c r="A28228" s="1"/>
      <c r="B28228" s="2"/>
      <c r="BJ28228" s="3"/>
      <c r="BL28228" s="3"/>
      <c r="BN28228" s="3"/>
      <c r="BP28228" s="3"/>
    </row>
    <row r="28229" spans="1:68" x14ac:dyDescent="0.25">
      <c r="A28229" s="1"/>
      <c r="B28229" s="2"/>
      <c r="BJ28229" s="3"/>
      <c r="BL28229" s="3"/>
      <c r="BN28229" s="3"/>
      <c r="BP28229" s="3"/>
    </row>
    <row r="28230" spans="1:68" x14ac:dyDescent="0.25">
      <c r="A28230" s="1"/>
      <c r="B28230" s="2"/>
      <c r="BJ28230" s="3"/>
      <c r="BL28230" s="3"/>
      <c r="BN28230" s="3"/>
      <c r="BP28230" s="3"/>
    </row>
    <row r="28231" spans="1:68" x14ac:dyDescent="0.25">
      <c r="A28231" s="1"/>
      <c r="B28231" s="2"/>
      <c r="BJ28231" s="3"/>
      <c r="BL28231" s="3"/>
      <c r="BN28231" s="3"/>
      <c r="BP28231" s="3"/>
    </row>
    <row r="28232" spans="1:68" x14ac:dyDescent="0.25">
      <c r="A28232" s="1"/>
      <c r="B28232" s="2"/>
      <c r="BJ28232" s="3"/>
      <c r="BL28232" s="3"/>
      <c r="BN28232" s="3"/>
      <c r="BP28232" s="3"/>
    </row>
    <row r="28233" spans="1:68" x14ac:dyDescent="0.25">
      <c r="A28233" s="1"/>
      <c r="B28233" s="2"/>
      <c r="BJ28233" s="3"/>
      <c r="BL28233" s="3"/>
      <c r="BN28233" s="3"/>
      <c r="BP28233" s="3"/>
    </row>
    <row r="28234" spans="1:68" x14ac:dyDescent="0.25">
      <c r="A28234" s="1"/>
      <c r="B28234" s="2"/>
      <c r="BJ28234" s="3"/>
      <c r="BL28234" s="3"/>
      <c r="BN28234" s="3"/>
      <c r="BP28234" s="3"/>
    </row>
    <row r="28235" spans="1:68" x14ac:dyDescent="0.25">
      <c r="A28235" s="1"/>
      <c r="B28235" s="2"/>
      <c r="BJ28235" s="3"/>
      <c r="BL28235" s="3"/>
      <c r="BN28235" s="3"/>
      <c r="BP28235" s="3"/>
    </row>
    <row r="28236" spans="1:68" x14ac:dyDescent="0.25">
      <c r="A28236" s="1"/>
      <c r="B28236" s="2"/>
      <c r="BJ28236" s="3"/>
      <c r="BL28236" s="3"/>
      <c r="BN28236" s="3"/>
      <c r="BP28236" s="3"/>
    </row>
    <row r="28237" spans="1:68" x14ac:dyDescent="0.25">
      <c r="A28237" s="1"/>
      <c r="B28237" s="2"/>
      <c r="BJ28237" s="3"/>
      <c r="BL28237" s="3"/>
      <c r="BN28237" s="3"/>
      <c r="BP28237" s="3"/>
    </row>
    <row r="28238" spans="1:68" x14ac:dyDescent="0.25">
      <c r="A28238" s="1"/>
      <c r="B28238" s="2"/>
      <c r="BJ28238" s="3"/>
      <c r="BL28238" s="3"/>
      <c r="BN28238" s="3"/>
      <c r="BP28238" s="3"/>
    </row>
    <row r="28239" spans="1:68" x14ac:dyDescent="0.25">
      <c r="A28239" s="1"/>
      <c r="B28239" s="2"/>
      <c r="BJ28239" s="3"/>
      <c r="BL28239" s="3"/>
      <c r="BN28239" s="3"/>
      <c r="BP28239" s="3"/>
    </row>
    <row r="28240" spans="1:68" x14ac:dyDescent="0.25">
      <c r="A28240" s="1"/>
      <c r="B28240" s="2"/>
      <c r="BJ28240" s="3"/>
      <c r="BL28240" s="3"/>
      <c r="BN28240" s="3"/>
      <c r="BP28240" s="3"/>
    </row>
    <row r="28241" spans="1:68" x14ac:dyDescent="0.25">
      <c r="A28241" s="1"/>
      <c r="B28241" s="2"/>
      <c r="BJ28241" s="3"/>
      <c r="BL28241" s="3"/>
      <c r="BN28241" s="3"/>
      <c r="BP28241" s="3"/>
    </row>
    <row r="28242" spans="1:68" x14ac:dyDescent="0.25">
      <c r="A28242" s="1"/>
      <c r="B28242" s="2"/>
      <c r="BJ28242" s="3"/>
      <c r="BL28242" s="3"/>
      <c r="BN28242" s="3"/>
      <c r="BP28242" s="3"/>
    </row>
    <row r="28243" spans="1:68" x14ac:dyDescent="0.25">
      <c r="A28243" s="1"/>
      <c r="B28243" s="2"/>
      <c r="BJ28243" s="3"/>
      <c r="BL28243" s="3"/>
      <c r="BN28243" s="3"/>
      <c r="BP28243" s="3"/>
    </row>
    <row r="28244" spans="1:68" x14ac:dyDescent="0.25">
      <c r="A28244" s="1"/>
      <c r="B28244" s="2"/>
      <c r="BJ28244" s="3"/>
      <c r="BL28244" s="3"/>
      <c r="BN28244" s="3"/>
      <c r="BP28244" s="3"/>
    </row>
    <row r="28245" spans="1:68" x14ac:dyDescent="0.25">
      <c r="A28245" s="1"/>
      <c r="B28245" s="2"/>
      <c r="BJ28245" s="3"/>
      <c r="BL28245" s="3"/>
      <c r="BN28245" s="3"/>
      <c r="BP28245" s="3"/>
    </row>
    <row r="28246" spans="1:68" x14ac:dyDescent="0.25">
      <c r="A28246" s="1"/>
      <c r="B28246" s="2"/>
      <c r="BJ28246" s="3"/>
      <c r="BL28246" s="3"/>
      <c r="BN28246" s="3"/>
      <c r="BP28246" s="3"/>
    </row>
    <row r="28247" spans="1:68" x14ac:dyDescent="0.25">
      <c r="A28247" s="1"/>
      <c r="B28247" s="2"/>
      <c r="BJ28247" s="3"/>
      <c r="BL28247" s="3"/>
      <c r="BN28247" s="3"/>
      <c r="BP28247" s="3"/>
    </row>
    <row r="28248" spans="1:68" x14ac:dyDescent="0.25">
      <c r="A28248" s="1"/>
      <c r="B28248" s="2"/>
      <c r="BJ28248" s="3"/>
      <c r="BL28248" s="3"/>
      <c r="BN28248" s="3"/>
      <c r="BP28248" s="3"/>
    </row>
    <row r="28249" spans="1:68" x14ac:dyDescent="0.25">
      <c r="A28249" s="1"/>
      <c r="B28249" s="2"/>
      <c r="BJ28249" s="3"/>
      <c r="BL28249" s="3"/>
      <c r="BN28249" s="3"/>
      <c r="BP28249" s="3"/>
    </row>
    <row r="28250" spans="1:68" x14ac:dyDescent="0.25">
      <c r="A28250" s="1"/>
      <c r="B28250" s="2"/>
      <c r="BJ28250" s="3"/>
      <c r="BL28250" s="3"/>
      <c r="BN28250" s="3"/>
      <c r="BP28250" s="3"/>
    </row>
    <row r="28251" spans="1:68" x14ac:dyDescent="0.25">
      <c r="A28251" s="1"/>
      <c r="B28251" s="2"/>
      <c r="BJ28251" s="3"/>
      <c r="BL28251" s="3"/>
      <c r="BN28251" s="3"/>
      <c r="BP28251" s="3"/>
    </row>
    <row r="28252" spans="1:68" x14ac:dyDescent="0.25">
      <c r="A28252" s="1"/>
      <c r="B28252" s="2"/>
      <c r="BJ28252" s="3"/>
      <c r="BL28252" s="3"/>
      <c r="BN28252" s="3"/>
      <c r="BP28252" s="3"/>
    </row>
    <row r="28253" spans="1:68" x14ac:dyDescent="0.25">
      <c r="A28253" s="1"/>
      <c r="B28253" s="2"/>
      <c r="BJ28253" s="3"/>
      <c r="BL28253" s="3"/>
      <c r="BN28253" s="3"/>
      <c r="BP28253" s="3"/>
    </row>
    <row r="28254" spans="1:68" x14ac:dyDescent="0.25">
      <c r="A28254" s="1"/>
      <c r="B28254" s="2"/>
      <c r="BJ28254" s="3"/>
      <c r="BL28254" s="3"/>
      <c r="BN28254" s="3"/>
      <c r="BP28254" s="3"/>
    </row>
    <row r="28255" spans="1:68" x14ac:dyDescent="0.25">
      <c r="A28255" s="1"/>
      <c r="B28255" s="2"/>
      <c r="BJ28255" s="3"/>
      <c r="BL28255" s="3"/>
      <c r="BN28255" s="3"/>
      <c r="BP28255" s="3"/>
    </row>
    <row r="28256" spans="1:68" x14ac:dyDescent="0.25">
      <c r="A28256" s="1"/>
      <c r="B28256" s="2"/>
      <c r="BJ28256" s="3"/>
      <c r="BL28256" s="3"/>
      <c r="BN28256" s="3"/>
      <c r="BP28256" s="3"/>
    </row>
    <row r="28257" spans="1:68" x14ac:dyDescent="0.25">
      <c r="A28257" s="1"/>
      <c r="B28257" s="2"/>
      <c r="BJ28257" s="3"/>
      <c r="BL28257" s="3"/>
      <c r="BN28257" s="3"/>
      <c r="BP28257" s="3"/>
    </row>
    <row r="28258" spans="1:68" x14ac:dyDescent="0.25">
      <c r="A28258" s="1"/>
      <c r="B28258" s="2"/>
      <c r="BJ28258" s="3"/>
      <c r="BL28258" s="3"/>
      <c r="BN28258" s="3"/>
      <c r="BP28258" s="3"/>
    </row>
    <row r="28259" spans="1:68" x14ac:dyDescent="0.25">
      <c r="A28259" s="1"/>
      <c r="B28259" s="2"/>
      <c r="BJ28259" s="3"/>
      <c r="BL28259" s="3"/>
      <c r="BN28259" s="3"/>
      <c r="BP28259" s="3"/>
    </row>
    <row r="28260" spans="1:68" x14ac:dyDescent="0.25">
      <c r="A28260" s="1"/>
      <c r="B28260" s="2"/>
      <c r="BJ28260" s="3"/>
      <c r="BL28260" s="3"/>
      <c r="BN28260" s="3"/>
      <c r="BP28260" s="3"/>
    </row>
    <row r="28261" spans="1:68" x14ac:dyDescent="0.25">
      <c r="A28261" s="1"/>
      <c r="B28261" s="2"/>
      <c r="BJ28261" s="3"/>
      <c r="BL28261" s="3"/>
      <c r="BN28261" s="3"/>
      <c r="BP28261" s="3"/>
    </row>
    <row r="28262" spans="1:68" x14ac:dyDescent="0.25">
      <c r="A28262" s="1"/>
      <c r="B28262" s="2"/>
      <c r="BJ28262" s="3"/>
      <c r="BL28262" s="3"/>
      <c r="BN28262" s="3"/>
      <c r="BP28262" s="3"/>
    </row>
    <row r="28263" spans="1:68" x14ac:dyDescent="0.25">
      <c r="A28263" s="1"/>
      <c r="B28263" s="2"/>
      <c r="BJ28263" s="3"/>
      <c r="BL28263" s="3"/>
      <c r="BN28263" s="3"/>
      <c r="BP28263" s="3"/>
    </row>
    <row r="28264" spans="1:68" x14ac:dyDescent="0.25">
      <c r="A28264" s="1"/>
      <c r="B28264" s="2"/>
      <c r="BJ28264" s="3"/>
      <c r="BL28264" s="3"/>
      <c r="BN28264" s="3"/>
      <c r="BP28264" s="3"/>
    </row>
    <row r="28265" spans="1:68" x14ac:dyDescent="0.25">
      <c r="A28265" s="1"/>
      <c r="B28265" s="2"/>
      <c r="BJ28265" s="3"/>
      <c r="BL28265" s="3"/>
      <c r="BN28265" s="3"/>
      <c r="BP28265" s="3"/>
    </row>
    <row r="28266" spans="1:68" x14ac:dyDescent="0.25">
      <c r="A28266" s="1"/>
      <c r="B28266" s="2"/>
      <c r="BJ28266" s="3"/>
      <c r="BL28266" s="3"/>
      <c r="BN28266" s="3"/>
      <c r="BP28266" s="3"/>
    </row>
    <row r="28267" spans="1:68" x14ac:dyDescent="0.25">
      <c r="A28267" s="1"/>
      <c r="B28267" s="2"/>
      <c r="BJ28267" s="3"/>
      <c r="BL28267" s="3"/>
      <c r="BN28267" s="3"/>
      <c r="BP28267" s="3"/>
    </row>
    <row r="28268" spans="1:68" x14ac:dyDescent="0.25">
      <c r="A28268" s="1"/>
      <c r="B28268" s="2"/>
      <c r="BJ28268" s="3"/>
      <c r="BL28268" s="3"/>
      <c r="BN28268" s="3"/>
      <c r="BP28268" s="3"/>
    </row>
    <row r="28269" spans="1:68" x14ac:dyDescent="0.25">
      <c r="A28269" s="1"/>
      <c r="B28269" s="2"/>
      <c r="BJ28269" s="3"/>
      <c r="BL28269" s="3"/>
      <c r="BN28269" s="3"/>
      <c r="BP28269" s="3"/>
    </row>
    <row r="28270" spans="1:68" x14ac:dyDescent="0.25">
      <c r="A28270" s="1"/>
      <c r="B28270" s="2"/>
      <c r="BJ28270" s="3"/>
      <c r="BL28270" s="3"/>
      <c r="BN28270" s="3"/>
      <c r="BP28270" s="3"/>
    </row>
    <row r="28271" spans="1:68" x14ac:dyDescent="0.25">
      <c r="A28271" s="1"/>
      <c r="B28271" s="2"/>
      <c r="BJ28271" s="3"/>
      <c r="BL28271" s="3"/>
      <c r="BN28271" s="3"/>
      <c r="BP28271" s="3"/>
    </row>
    <row r="28272" spans="1:68" x14ac:dyDescent="0.25">
      <c r="A28272" s="1"/>
      <c r="B28272" s="2"/>
      <c r="BJ28272" s="3"/>
      <c r="BL28272" s="3"/>
      <c r="BN28272" s="3"/>
      <c r="BP28272" s="3"/>
    </row>
    <row r="28273" spans="1:68" x14ac:dyDescent="0.25">
      <c r="A28273" s="1"/>
      <c r="B28273" s="2"/>
      <c r="BJ28273" s="3"/>
      <c r="BL28273" s="3"/>
      <c r="BN28273" s="3"/>
      <c r="BP28273" s="3"/>
    </row>
    <row r="28274" spans="1:68" x14ac:dyDescent="0.25">
      <c r="A28274" s="1"/>
      <c r="B28274" s="2"/>
      <c r="BJ28274" s="3"/>
      <c r="BL28274" s="3"/>
      <c r="BN28274" s="3"/>
      <c r="BP28274" s="3"/>
    </row>
    <row r="28275" spans="1:68" x14ac:dyDescent="0.25">
      <c r="A28275" s="1"/>
      <c r="B28275" s="2"/>
      <c r="BJ28275" s="3"/>
      <c r="BL28275" s="3"/>
      <c r="BN28275" s="3"/>
      <c r="BP28275" s="3"/>
    </row>
    <row r="28276" spans="1:68" x14ac:dyDescent="0.25">
      <c r="A28276" s="1"/>
      <c r="B28276" s="2"/>
      <c r="BJ28276" s="3"/>
      <c r="BL28276" s="3"/>
      <c r="BN28276" s="3"/>
      <c r="BP28276" s="3"/>
    </row>
    <row r="28277" spans="1:68" x14ac:dyDescent="0.25">
      <c r="A28277" s="1"/>
      <c r="B28277" s="2"/>
      <c r="BJ28277" s="3"/>
      <c r="BL28277" s="3"/>
      <c r="BN28277" s="3"/>
      <c r="BP28277" s="3"/>
    </row>
    <row r="28278" spans="1:68" x14ac:dyDescent="0.25">
      <c r="A28278" s="1"/>
      <c r="B28278" s="2"/>
      <c r="BJ28278" s="3"/>
      <c r="BL28278" s="3"/>
      <c r="BN28278" s="3"/>
      <c r="BP28278" s="3"/>
    </row>
    <row r="28279" spans="1:68" x14ac:dyDescent="0.25">
      <c r="A28279" s="1"/>
      <c r="B28279" s="2"/>
      <c r="BJ28279" s="3"/>
      <c r="BL28279" s="3"/>
      <c r="BN28279" s="3"/>
      <c r="BP28279" s="3"/>
    </row>
    <row r="28280" spans="1:68" x14ac:dyDescent="0.25">
      <c r="A28280" s="1"/>
      <c r="B28280" s="2"/>
      <c r="BJ28280" s="3"/>
      <c r="BL28280" s="3"/>
      <c r="BN28280" s="3"/>
      <c r="BP28280" s="3"/>
    </row>
    <row r="28281" spans="1:68" x14ac:dyDescent="0.25">
      <c r="A28281" s="1"/>
      <c r="B28281" s="2"/>
      <c r="BJ28281" s="3"/>
      <c r="BL28281" s="3"/>
      <c r="BN28281" s="3"/>
      <c r="BP28281" s="3"/>
    </row>
    <row r="28282" spans="1:68" x14ac:dyDescent="0.25">
      <c r="A28282" s="1"/>
      <c r="B28282" s="2"/>
      <c r="BJ28282" s="3"/>
      <c r="BL28282" s="3"/>
      <c r="BN28282" s="3"/>
      <c r="BP28282" s="3"/>
    </row>
    <row r="28283" spans="1:68" x14ac:dyDescent="0.25">
      <c r="A28283" s="1"/>
      <c r="B28283" s="2"/>
      <c r="BJ28283" s="3"/>
      <c r="BL28283" s="3"/>
      <c r="BN28283" s="3"/>
      <c r="BP28283" s="3"/>
    </row>
    <row r="28284" spans="1:68" x14ac:dyDescent="0.25">
      <c r="A28284" s="1"/>
      <c r="B28284" s="2"/>
      <c r="BJ28284" s="3"/>
      <c r="BL28284" s="3"/>
      <c r="BN28284" s="3"/>
      <c r="BP28284" s="3"/>
    </row>
    <row r="28285" spans="1:68" x14ac:dyDescent="0.25">
      <c r="A28285" s="1"/>
      <c r="B28285" s="2"/>
      <c r="BJ28285" s="3"/>
      <c r="BL28285" s="3"/>
      <c r="BN28285" s="3"/>
      <c r="BP28285" s="3"/>
    </row>
    <row r="28286" spans="1:68" x14ac:dyDescent="0.25">
      <c r="A28286" s="1"/>
      <c r="B28286" s="2"/>
      <c r="BJ28286" s="3"/>
      <c r="BL28286" s="3"/>
      <c r="BN28286" s="3"/>
      <c r="BP28286" s="3"/>
    </row>
    <row r="28287" spans="1:68" x14ac:dyDescent="0.25">
      <c r="A28287" s="1"/>
      <c r="B28287" s="2"/>
      <c r="BJ28287" s="3"/>
      <c r="BL28287" s="3"/>
      <c r="BN28287" s="3"/>
      <c r="BP28287" s="3"/>
    </row>
    <row r="28288" spans="1:68" x14ac:dyDescent="0.25">
      <c r="A28288" s="1"/>
      <c r="B28288" s="2"/>
      <c r="BJ28288" s="3"/>
      <c r="BL28288" s="3"/>
      <c r="BN28288" s="3"/>
      <c r="BP28288" s="3"/>
    </row>
    <row r="28289" spans="1:68" x14ac:dyDescent="0.25">
      <c r="A28289" s="1"/>
      <c r="B28289" s="2"/>
      <c r="BJ28289" s="3"/>
      <c r="BL28289" s="3"/>
      <c r="BN28289" s="3"/>
      <c r="BP28289" s="3"/>
    </row>
    <row r="28290" spans="1:68" x14ac:dyDescent="0.25">
      <c r="A28290" s="1"/>
      <c r="B28290" s="2"/>
      <c r="BJ28290" s="3"/>
      <c r="BL28290" s="3"/>
      <c r="BN28290" s="3"/>
      <c r="BP28290" s="3"/>
    </row>
    <row r="28291" spans="1:68" x14ac:dyDescent="0.25">
      <c r="A28291" s="1"/>
      <c r="B28291" s="2"/>
      <c r="BJ28291" s="3"/>
      <c r="BL28291" s="3"/>
      <c r="BN28291" s="3"/>
      <c r="BP28291" s="3"/>
    </row>
    <row r="28292" spans="1:68" x14ac:dyDescent="0.25">
      <c r="A28292" s="1"/>
      <c r="B28292" s="2"/>
      <c r="BJ28292" s="3"/>
      <c r="BL28292" s="3"/>
      <c r="BN28292" s="3"/>
      <c r="BP28292" s="3"/>
    </row>
    <row r="28293" spans="1:68" x14ac:dyDescent="0.25">
      <c r="A28293" s="1"/>
      <c r="B28293" s="2"/>
      <c r="BJ28293" s="3"/>
      <c r="BL28293" s="3"/>
      <c r="BN28293" s="3"/>
      <c r="BP28293" s="3"/>
    </row>
    <row r="28294" spans="1:68" x14ac:dyDescent="0.25">
      <c r="A28294" s="1"/>
      <c r="B28294" s="2"/>
      <c r="BJ28294" s="3"/>
      <c r="BL28294" s="3"/>
      <c r="BN28294" s="3"/>
      <c r="BP28294" s="3"/>
    </row>
    <row r="28295" spans="1:68" x14ac:dyDescent="0.25">
      <c r="A28295" s="1"/>
      <c r="B28295" s="2"/>
      <c r="BJ28295" s="3"/>
      <c r="BL28295" s="3"/>
      <c r="BN28295" s="3"/>
      <c r="BP28295" s="3"/>
    </row>
    <row r="28296" spans="1:68" x14ac:dyDescent="0.25">
      <c r="A28296" s="1"/>
      <c r="B28296" s="2"/>
      <c r="BJ28296" s="3"/>
      <c r="BL28296" s="3"/>
      <c r="BN28296" s="3"/>
      <c r="BP28296" s="3"/>
    </row>
    <row r="28297" spans="1:68" x14ac:dyDescent="0.25">
      <c r="A28297" s="1"/>
      <c r="B28297" s="2"/>
      <c r="BJ28297" s="3"/>
      <c r="BL28297" s="3"/>
      <c r="BN28297" s="3"/>
      <c r="BP28297" s="3"/>
    </row>
    <row r="28298" spans="1:68" x14ac:dyDescent="0.25">
      <c r="A28298" s="1"/>
      <c r="B28298" s="2"/>
      <c r="BJ28298" s="3"/>
      <c r="BL28298" s="3"/>
      <c r="BN28298" s="3"/>
      <c r="BP28298" s="3"/>
    </row>
    <row r="28299" spans="1:68" x14ac:dyDescent="0.25">
      <c r="A28299" s="1"/>
      <c r="B28299" s="2"/>
      <c r="BJ28299" s="3"/>
      <c r="BL28299" s="3"/>
      <c r="BN28299" s="3"/>
      <c r="BP28299" s="3"/>
    </row>
    <row r="28300" spans="1:68" x14ac:dyDescent="0.25">
      <c r="A28300" s="1"/>
      <c r="B28300" s="2"/>
      <c r="BJ28300" s="3"/>
      <c r="BL28300" s="3"/>
      <c r="BN28300" s="3"/>
      <c r="BP28300" s="3"/>
    </row>
    <row r="28301" spans="1:68" x14ac:dyDescent="0.25">
      <c r="A28301" s="1"/>
      <c r="B28301" s="2"/>
      <c r="BJ28301" s="3"/>
      <c r="BL28301" s="3"/>
      <c r="BN28301" s="3"/>
      <c r="BP28301" s="3"/>
    </row>
    <row r="28302" spans="1:68" x14ac:dyDescent="0.25">
      <c r="A28302" s="1"/>
      <c r="B28302" s="2"/>
      <c r="BJ28302" s="3"/>
      <c r="BL28302" s="3"/>
      <c r="BN28302" s="3"/>
      <c r="BP28302" s="3"/>
    </row>
    <row r="28303" spans="1:68" x14ac:dyDescent="0.25">
      <c r="A28303" s="1"/>
      <c r="B28303" s="2"/>
      <c r="BJ28303" s="3"/>
      <c r="BL28303" s="3"/>
      <c r="BN28303" s="3"/>
      <c r="BP28303" s="3"/>
    </row>
    <row r="28304" spans="1:68" x14ac:dyDescent="0.25">
      <c r="A28304" s="1"/>
      <c r="B28304" s="2"/>
      <c r="BJ28304" s="3"/>
      <c r="BL28304" s="3"/>
      <c r="BN28304" s="3"/>
      <c r="BP28304" s="3"/>
    </row>
    <row r="28305" spans="1:68" x14ac:dyDescent="0.25">
      <c r="A28305" s="1"/>
      <c r="B28305" s="2"/>
      <c r="BJ28305" s="3"/>
      <c r="BL28305" s="3"/>
      <c r="BN28305" s="3"/>
      <c r="BP28305" s="3"/>
    </row>
    <row r="28306" spans="1:68" x14ac:dyDescent="0.25">
      <c r="A28306" s="1"/>
      <c r="B28306" s="2"/>
      <c r="BJ28306" s="3"/>
      <c r="BL28306" s="3"/>
      <c r="BN28306" s="3"/>
      <c r="BP28306" s="3"/>
    </row>
    <row r="28307" spans="1:68" x14ac:dyDescent="0.25">
      <c r="A28307" s="1"/>
      <c r="B28307" s="2"/>
      <c r="BJ28307" s="3"/>
      <c r="BL28307" s="3"/>
      <c r="BN28307" s="3"/>
      <c r="BP28307" s="3"/>
    </row>
    <row r="28308" spans="1:68" x14ac:dyDescent="0.25">
      <c r="A28308" s="1"/>
      <c r="B28308" s="2"/>
      <c r="BJ28308" s="3"/>
      <c r="BL28308" s="3"/>
      <c r="BN28308" s="3"/>
      <c r="BP28308" s="3"/>
    </row>
    <row r="28309" spans="1:68" x14ac:dyDescent="0.25">
      <c r="A28309" s="1"/>
      <c r="B28309" s="2"/>
      <c r="BJ28309" s="3"/>
      <c r="BL28309" s="3"/>
      <c r="BN28309" s="3"/>
      <c r="BP28309" s="3"/>
    </row>
    <row r="28310" spans="1:68" x14ac:dyDescent="0.25">
      <c r="A28310" s="1"/>
      <c r="B28310" s="2"/>
      <c r="BJ28310" s="3"/>
      <c r="BL28310" s="3"/>
      <c r="BN28310" s="3"/>
      <c r="BP28310" s="3"/>
    </row>
    <row r="28311" spans="1:68" x14ac:dyDescent="0.25">
      <c r="A28311" s="1"/>
      <c r="B28311" s="2"/>
      <c r="BJ28311" s="3"/>
      <c r="BL28311" s="3"/>
      <c r="BN28311" s="3"/>
      <c r="BP28311" s="3"/>
    </row>
    <row r="28312" spans="1:68" x14ac:dyDescent="0.25">
      <c r="A28312" s="1"/>
      <c r="B28312" s="2"/>
      <c r="BJ28312" s="3"/>
      <c r="BL28312" s="3"/>
      <c r="BN28312" s="3"/>
      <c r="BP28312" s="3"/>
    </row>
    <row r="28313" spans="1:68" x14ac:dyDescent="0.25">
      <c r="A28313" s="1"/>
      <c r="B28313" s="2"/>
      <c r="BJ28313" s="3"/>
      <c r="BL28313" s="3"/>
      <c r="BN28313" s="3"/>
      <c r="BP28313" s="3"/>
    </row>
    <row r="28314" spans="1:68" x14ac:dyDescent="0.25">
      <c r="A28314" s="1"/>
      <c r="B28314" s="2"/>
      <c r="BJ28314" s="3"/>
      <c r="BL28314" s="3"/>
      <c r="BN28314" s="3"/>
      <c r="BP28314" s="3"/>
    </row>
    <row r="28315" spans="1:68" x14ac:dyDescent="0.25">
      <c r="A28315" s="1"/>
      <c r="B28315" s="2"/>
      <c r="BJ28315" s="3"/>
      <c r="BL28315" s="3"/>
      <c r="BN28315" s="3"/>
      <c r="BP28315" s="3"/>
    </row>
    <row r="28316" spans="1:68" x14ac:dyDescent="0.25">
      <c r="A28316" s="1"/>
      <c r="B28316" s="2"/>
      <c r="BJ28316" s="3"/>
      <c r="BL28316" s="3"/>
      <c r="BN28316" s="3"/>
      <c r="BP28316" s="3"/>
    </row>
    <row r="28317" spans="1:68" x14ac:dyDescent="0.25">
      <c r="A28317" s="1"/>
      <c r="B28317" s="2"/>
      <c r="BJ28317" s="3"/>
      <c r="BL28317" s="3"/>
      <c r="BN28317" s="3"/>
      <c r="BP28317" s="3"/>
    </row>
    <row r="28318" spans="1:68" x14ac:dyDescent="0.25">
      <c r="A28318" s="1"/>
      <c r="B28318" s="2"/>
      <c r="BJ28318" s="3"/>
      <c r="BL28318" s="3"/>
      <c r="BN28318" s="3"/>
      <c r="BP28318" s="3"/>
    </row>
    <row r="28319" spans="1:68" x14ac:dyDescent="0.25">
      <c r="A28319" s="1"/>
      <c r="B28319" s="2"/>
      <c r="BJ28319" s="3"/>
      <c r="BL28319" s="3"/>
      <c r="BN28319" s="3"/>
      <c r="BP28319" s="3"/>
    </row>
    <row r="28320" spans="1:68" x14ac:dyDescent="0.25">
      <c r="A28320" s="1"/>
      <c r="B28320" s="2"/>
      <c r="BJ28320" s="3"/>
      <c r="BL28320" s="3"/>
      <c r="BN28320" s="3"/>
      <c r="BP28320" s="3"/>
    </row>
    <row r="28321" spans="1:68" x14ac:dyDescent="0.25">
      <c r="A28321" s="1"/>
      <c r="B28321" s="2"/>
      <c r="BJ28321" s="3"/>
      <c r="BL28321" s="3"/>
      <c r="BN28321" s="3"/>
      <c r="BP28321" s="3"/>
    </row>
    <row r="28322" spans="1:68" x14ac:dyDescent="0.25">
      <c r="A28322" s="1"/>
      <c r="B28322" s="2"/>
      <c r="BJ28322" s="3"/>
      <c r="BL28322" s="3"/>
      <c r="BN28322" s="3"/>
      <c r="BP28322" s="3"/>
    </row>
    <row r="28323" spans="1:68" x14ac:dyDescent="0.25">
      <c r="A28323" s="1"/>
      <c r="B28323" s="2"/>
      <c r="BJ28323" s="3"/>
      <c r="BL28323" s="3"/>
      <c r="BN28323" s="3"/>
      <c r="BP28323" s="3"/>
    </row>
    <row r="28324" spans="1:68" x14ac:dyDescent="0.25">
      <c r="A28324" s="1"/>
      <c r="B28324" s="2"/>
      <c r="BJ28324" s="3"/>
      <c r="BL28324" s="3"/>
      <c r="BN28324" s="3"/>
      <c r="BP28324" s="3"/>
    </row>
    <row r="28325" spans="1:68" x14ac:dyDescent="0.25">
      <c r="A28325" s="1"/>
      <c r="B28325" s="2"/>
      <c r="BJ28325" s="3"/>
      <c r="BL28325" s="3"/>
      <c r="BN28325" s="3"/>
      <c r="BP28325" s="3"/>
    </row>
    <row r="28326" spans="1:68" x14ac:dyDescent="0.25">
      <c r="A28326" s="1"/>
      <c r="B28326" s="2"/>
      <c r="BJ28326" s="3"/>
      <c r="BL28326" s="3"/>
      <c r="BN28326" s="3"/>
      <c r="BP28326" s="3"/>
    </row>
    <row r="28327" spans="1:68" x14ac:dyDescent="0.25">
      <c r="A28327" s="1"/>
      <c r="B28327" s="2"/>
      <c r="BJ28327" s="3"/>
      <c r="BL28327" s="3"/>
      <c r="BN28327" s="3"/>
      <c r="BP28327" s="3"/>
    </row>
    <row r="28328" spans="1:68" x14ac:dyDescent="0.25">
      <c r="A28328" s="1"/>
      <c r="B28328" s="2"/>
      <c r="BJ28328" s="3"/>
      <c r="BL28328" s="3"/>
      <c r="BN28328" s="3"/>
      <c r="BP28328" s="3"/>
    </row>
    <row r="28329" spans="1:68" x14ac:dyDescent="0.25">
      <c r="A28329" s="1"/>
      <c r="B28329" s="2"/>
      <c r="BJ28329" s="3"/>
      <c r="BL28329" s="3"/>
      <c r="BN28329" s="3"/>
      <c r="BP28329" s="3"/>
    </row>
    <row r="28330" spans="1:68" x14ac:dyDescent="0.25">
      <c r="A28330" s="1"/>
      <c r="B28330" s="2"/>
      <c r="BJ28330" s="3"/>
      <c r="BL28330" s="3"/>
      <c r="BN28330" s="3"/>
      <c r="BP28330" s="3"/>
    </row>
    <row r="28331" spans="1:68" x14ac:dyDescent="0.25">
      <c r="A28331" s="1"/>
      <c r="B28331" s="2"/>
      <c r="BJ28331" s="3"/>
      <c r="BL28331" s="3"/>
      <c r="BN28331" s="3"/>
      <c r="BP28331" s="3"/>
    </row>
    <row r="28332" spans="1:68" x14ac:dyDescent="0.25">
      <c r="A28332" s="1"/>
      <c r="B28332" s="2"/>
      <c r="BJ28332" s="3"/>
      <c r="BL28332" s="3"/>
      <c r="BN28332" s="3"/>
      <c r="BP28332" s="3"/>
    </row>
    <row r="28333" spans="1:68" x14ac:dyDescent="0.25">
      <c r="A28333" s="1"/>
      <c r="B28333" s="2"/>
      <c r="BJ28333" s="3"/>
      <c r="BL28333" s="3"/>
      <c r="BN28333" s="3"/>
      <c r="BP28333" s="3"/>
    </row>
    <row r="28334" spans="1:68" x14ac:dyDescent="0.25">
      <c r="A28334" s="1"/>
      <c r="B28334" s="2"/>
      <c r="BJ28334" s="3"/>
      <c r="BL28334" s="3"/>
      <c r="BN28334" s="3"/>
      <c r="BP28334" s="3"/>
    </row>
    <row r="28335" spans="1:68" x14ac:dyDescent="0.25">
      <c r="A28335" s="1"/>
      <c r="B28335" s="2"/>
      <c r="BJ28335" s="3"/>
      <c r="BL28335" s="3"/>
      <c r="BN28335" s="3"/>
      <c r="BP28335" s="3"/>
    </row>
    <row r="28336" spans="1:68" x14ac:dyDescent="0.25">
      <c r="A28336" s="1"/>
      <c r="B28336" s="2"/>
      <c r="BJ28336" s="3"/>
      <c r="BL28336" s="3"/>
      <c r="BN28336" s="3"/>
      <c r="BP28336" s="3"/>
    </row>
    <row r="28337" spans="1:68" x14ac:dyDescent="0.25">
      <c r="A28337" s="1"/>
      <c r="B28337" s="2"/>
      <c r="BJ28337" s="3"/>
      <c r="BL28337" s="3"/>
      <c r="BN28337" s="3"/>
      <c r="BP28337" s="3"/>
    </row>
    <row r="28338" spans="1:68" x14ac:dyDescent="0.25">
      <c r="A28338" s="1"/>
      <c r="B28338" s="2"/>
      <c r="BJ28338" s="3"/>
      <c r="BL28338" s="3"/>
      <c r="BN28338" s="3"/>
      <c r="BP28338" s="3"/>
    </row>
    <row r="28339" spans="1:68" x14ac:dyDescent="0.25">
      <c r="A28339" s="1"/>
      <c r="B28339" s="2"/>
      <c r="BJ28339" s="3"/>
      <c r="BL28339" s="3"/>
      <c r="BN28339" s="3"/>
      <c r="BP28339" s="3"/>
    </row>
    <row r="28340" spans="1:68" x14ac:dyDescent="0.25">
      <c r="A28340" s="1"/>
      <c r="B28340" s="2"/>
      <c r="BJ28340" s="3"/>
      <c r="BL28340" s="3"/>
      <c r="BN28340" s="3"/>
      <c r="BP28340" s="3"/>
    </row>
    <row r="28341" spans="1:68" x14ac:dyDescent="0.25">
      <c r="A28341" s="1"/>
      <c r="B28341" s="2"/>
      <c r="BJ28341" s="3"/>
      <c r="BL28341" s="3"/>
      <c r="BN28341" s="3"/>
      <c r="BP28341" s="3"/>
    </row>
    <row r="28342" spans="1:68" x14ac:dyDescent="0.25">
      <c r="A28342" s="1"/>
      <c r="B28342" s="2"/>
      <c r="BJ28342" s="3"/>
      <c r="BL28342" s="3"/>
      <c r="BN28342" s="3"/>
      <c r="BP28342" s="3"/>
    </row>
    <row r="28343" spans="1:68" x14ac:dyDescent="0.25">
      <c r="A28343" s="1"/>
      <c r="B28343" s="2"/>
      <c r="BJ28343" s="3"/>
      <c r="BL28343" s="3"/>
      <c r="BN28343" s="3"/>
      <c r="BP28343" s="3"/>
    </row>
    <row r="28344" spans="1:68" x14ac:dyDescent="0.25">
      <c r="A28344" s="1"/>
      <c r="B28344" s="2"/>
      <c r="BJ28344" s="3"/>
      <c r="BL28344" s="3"/>
      <c r="BN28344" s="3"/>
      <c r="BP28344" s="3"/>
    </row>
    <row r="28345" spans="1:68" x14ac:dyDescent="0.25">
      <c r="A28345" s="1"/>
      <c r="B28345" s="2"/>
      <c r="BJ28345" s="3"/>
      <c r="BL28345" s="3"/>
      <c r="BN28345" s="3"/>
      <c r="BP28345" s="3"/>
    </row>
    <row r="28346" spans="1:68" x14ac:dyDescent="0.25">
      <c r="A28346" s="1"/>
      <c r="B28346" s="2"/>
      <c r="BJ28346" s="3"/>
      <c r="BL28346" s="3"/>
      <c r="BN28346" s="3"/>
      <c r="BP28346" s="3"/>
    </row>
    <row r="28347" spans="1:68" x14ac:dyDescent="0.25">
      <c r="A28347" s="1"/>
      <c r="B28347" s="2"/>
      <c r="BJ28347" s="3"/>
      <c r="BL28347" s="3"/>
      <c r="BN28347" s="3"/>
      <c r="BP28347" s="3"/>
    </row>
    <row r="28348" spans="1:68" x14ac:dyDescent="0.25">
      <c r="A28348" s="1"/>
      <c r="B28348" s="2"/>
      <c r="BJ28348" s="3"/>
      <c r="BL28348" s="3"/>
      <c r="BN28348" s="3"/>
      <c r="BP28348" s="3"/>
    </row>
    <row r="28349" spans="1:68" x14ac:dyDescent="0.25">
      <c r="A28349" s="1"/>
      <c r="B28349" s="2"/>
      <c r="BJ28349" s="3"/>
      <c r="BL28349" s="3"/>
      <c r="BN28349" s="3"/>
      <c r="BP28349" s="3"/>
    </row>
    <row r="28350" spans="1:68" x14ac:dyDescent="0.25">
      <c r="A28350" s="1"/>
      <c r="B28350" s="2"/>
      <c r="BJ28350" s="3"/>
      <c r="BL28350" s="3"/>
      <c r="BN28350" s="3"/>
      <c r="BP28350" s="3"/>
    </row>
    <row r="28351" spans="1:68" x14ac:dyDescent="0.25">
      <c r="A28351" s="1"/>
      <c r="B28351" s="2"/>
      <c r="BJ28351" s="3"/>
      <c r="BL28351" s="3"/>
      <c r="BN28351" s="3"/>
      <c r="BP28351" s="3"/>
    </row>
    <row r="28352" spans="1:68" x14ac:dyDescent="0.25">
      <c r="A28352" s="1"/>
      <c r="B28352" s="2"/>
      <c r="BJ28352" s="3"/>
      <c r="BL28352" s="3"/>
      <c r="BN28352" s="3"/>
      <c r="BP28352" s="3"/>
    </row>
    <row r="28353" spans="1:68" x14ac:dyDescent="0.25">
      <c r="A28353" s="1"/>
      <c r="B28353" s="2"/>
      <c r="BJ28353" s="3"/>
      <c r="BL28353" s="3"/>
      <c r="BN28353" s="3"/>
      <c r="BP28353" s="3"/>
    </row>
    <row r="28354" spans="1:68" x14ac:dyDescent="0.25">
      <c r="A28354" s="1"/>
      <c r="B28354" s="2"/>
      <c r="BJ28354" s="3"/>
      <c r="BL28354" s="3"/>
      <c r="BN28354" s="3"/>
      <c r="BP28354" s="3"/>
    </row>
    <row r="28355" spans="1:68" x14ac:dyDescent="0.25">
      <c r="A28355" s="1"/>
      <c r="B28355" s="2"/>
      <c r="BJ28355" s="3"/>
      <c r="BL28355" s="3"/>
      <c r="BN28355" s="3"/>
      <c r="BP28355" s="3"/>
    </row>
    <row r="28356" spans="1:68" x14ac:dyDescent="0.25">
      <c r="A28356" s="1"/>
      <c r="B28356" s="2"/>
      <c r="BJ28356" s="3"/>
      <c r="BL28356" s="3"/>
      <c r="BN28356" s="3"/>
      <c r="BP28356" s="3"/>
    </row>
    <row r="28357" spans="1:68" x14ac:dyDescent="0.25">
      <c r="A28357" s="1"/>
      <c r="B28357" s="2"/>
      <c r="BJ28357" s="3"/>
      <c r="BL28357" s="3"/>
      <c r="BN28357" s="3"/>
      <c r="BP28357" s="3"/>
    </row>
    <row r="28358" spans="1:68" x14ac:dyDescent="0.25">
      <c r="A28358" s="1"/>
      <c r="B28358" s="2"/>
      <c r="BJ28358" s="3"/>
      <c r="BL28358" s="3"/>
      <c r="BN28358" s="3"/>
      <c r="BP28358" s="3"/>
    </row>
    <row r="28359" spans="1:68" x14ac:dyDescent="0.25">
      <c r="A28359" s="1"/>
      <c r="B28359" s="2"/>
      <c r="BJ28359" s="3"/>
      <c r="BL28359" s="3"/>
      <c r="BN28359" s="3"/>
      <c r="BP28359" s="3"/>
    </row>
    <row r="28360" spans="1:68" x14ac:dyDescent="0.25">
      <c r="A28360" s="1"/>
      <c r="B28360" s="2"/>
      <c r="BJ28360" s="3"/>
      <c r="BL28360" s="3"/>
      <c r="BN28360" s="3"/>
      <c r="BP28360" s="3"/>
    </row>
    <row r="28361" spans="1:68" x14ac:dyDescent="0.25">
      <c r="A28361" s="1"/>
      <c r="B28361" s="2"/>
      <c r="BJ28361" s="3"/>
      <c r="BL28361" s="3"/>
      <c r="BN28361" s="3"/>
      <c r="BP28361" s="3"/>
    </row>
    <row r="28362" spans="1:68" x14ac:dyDescent="0.25">
      <c r="A28362" s="1"/>
      <c r="B28362" s="2"/>
      <c r="BJ28362" s="3"/>
      <c r="BL28362" s="3"/>
      <c r="BN28362" s="3"/>
      <c r="BP28362" s="3"/>
    </row>
    <row r="28363" spans="1:68" x14ac:dyDescent="0.25">
      <c r="A28363" s="1"/>
      <c r="B28363" s="2"/>
      <c r="BJ28363" s="3"/>
      <c r="BL28363" s="3"/>
      <c r="BN28363" s="3"/>
      <c r="BP28363" s="3"/>
    </row>
    <row r="28364" spans="1:68" x14ac:dyDescent="0.25">
      <c r="A28364" s="1"/>
      <c r="B28364" s="2"/>
      <c r="BJ28364" s="3"/>
      <c r="BL28364" s="3"/>
      <c r="BN28364" s="3"/>
      <c r="BP28364" s="3"/>
    </row>
    <row r="28365" spans="1:68" x14ac:dyDescent="0.25">
      <c r="A28365" s="1"/>
      <c r="B28365" s="2"/>
      <c r="BJ28365" s="3"/>
      <c r="BL28365" s="3"/>
      <c r="BN28365" s="3"/>
      <c r="BP28365" s="3"/>
    </row>
    <row r="28366" spans="1:68" x14ac:dyDescent="0.25">
      <c r="A28366" s="1"/>
      <c r="B28366" s="2"/>
      <c r="BJ28366" s="3"/>
      <c r="BL28366" s="3"/>
      <c r="BN28366" s="3"/>
      <c r="BP28366" s="3"/>
    </row>
    <row r="28367" spans="1:68" x14ac:dyDescent="0.25">
      <c r="A28367" s="1"/>
      <c r="B28367" s="2"/>
      <c r="BJ28367" s="3"/>
      <c r="BL28367" s="3"/>
      <c r="BN28367" s="3"/>
      <c r="BP28367" s="3"/>
    </row>
    <row r="28368" spans="1:68" x14ac:dyDescent="0.25">
      <c r="A28368" s="1"/>
      <c r="B28368" s="2"/>
      <c r="BJ28368" s="3"/>
      <c r="BL28368" s="3"/>
      <c r="BN28368" s="3"/>
      <c r="BP28368" s="3"/>
    </row>
    <row r="28369" spans="1:68" x14ac:dyDescent="0.25">
      <c r="A28369" s="1"/>
      <c r="B28369" s="2"/>
      <c r="BJ28369" s="3"/>
      <c r="BL28369" s="3"/>
      <c r="BN28369" s="3"/>
      <c r="BP28369" s="3"/>
    </row>
    <row r="28370" spans="1:68" x14ac:dyDescent="0.25">
      <c r="A28370" s="1"/>
      <c r="B28370" s="2"/>
      <c r="BJ28370" s="3"/>
      <c r="BL28370" s="3"/>
      <c r="BN28370" s="3"/>
      <c r="BP28370" s="3"/>
    </row>
    <row r="28371" spans="1:68" x14ac:dyDescent="0.25">
      <c r="A28371" s="1"/>
      <c r="B28371" s="2"/>
      <c r="BJ28371" s="3"/>
      <c r="BL28371" s="3"/>
      <c r="BN28371" s="3"/>
      <c r="BP28371" s="3"/>
    </row>
    <row r="28372" spans="1:68" x14ac:dyDescent="0.25">
      <c r="A28372" s="1"/>
      <c r="B28372" s="2"/>
      <c r="BJ28372" s="3"/>
      <c r="BL28372" s="3"/>
      <c r="BN28372" s="3"/>
      <c r="BP28372" s="3"/>
    </row>
    <row r="28373" spans="1:68" x14ac:dyDescent="0.25">
      <c r="A28373" s="1"/>
      <c r="B28373" s="2"/>
      <c r="BJ28373" s="3"/>
      <c r="BL28373" s="3"/>
      <c r="BN28373" s="3"/>
      <c r="BP28373" s="3"/>
    </row>
    <row r="28374" spans="1:68" x14ac:dyDescent="0.25">
      <c r="A28374" s="1"/>
      <c r="B28374" s="2"/>
      <c r="BJ28374" s="3"/>
      <c r="BL28374" s="3"/>
      <c r="BN28374" s="3"/>
      <c r="BP28374" s="3"/>
    </row>
    <row r="28375" spans="1:68" x14ac:dyDescent="0.25">
      <c r="A28375" s="1"/>
      <c r="B28375" s="2"/>
      <c r="BJ28375" s="3"/>
      <c r="BL28375" s="3"/>
      <c r="BN28375" s="3"/>
      <c r="BP28375" s="3"/>
    </row>
    <row r="28376" spans="1:68" x14ac:dyDescent="0.25">
      <c r="A28376" s="1"/>
      <c r="B28376" s="2"/>
      <c r="BJ28376" s="3"/>
      <c r="BL28376" s="3"/>
      <c r="BN28376" s="3"/>
      <c r="BP28376" s="3"/>
    </row>
    <row r="28377" spans="1:68" x14ac:dyDescent="0.25">
      <c r="A28377" s="1"/>
      <c r="B28377" s="2"/>
      <c r="BJ28377" s="3"/>
      <c r="BL28377" s="3"/>
      <c r="BN28377" s="3"/>
      <c r="BP28377" s="3"/>
    </row>
    <row r="28378" spans="1:68" x14ac:dyDescent="0.25">
      <c r="A28378" s="1"/>
      <c r="B28378" s="2"/>
      <c r="BJ28378" s="3"/>
      <c r="BL28378" s="3"/>
      <c r="BN28378" s="3"/>
      <c r="BP28378" s="3"/>
    </row>
    <row r="28379" spans="1:68" x14ac:dyDescent="0.25">
      <c r="A28379" s="1"/>
      <c r="B28379" s="2"/>
      <c r="BJ28379" s="3"/>
      <c r="BL28379" s="3"/>
      <c r="BN28379" s="3"/>
      <c r="BP28379" s="3"/>
    </row>
    <row r="28380" spans="1:68" x14ac:dyDescent="0.25">
      <c r="A28380" s="1"/>
      <c r="B28380" s="2"/>
      <c r="BJ28380" s="3"/>
      <c r="BL28380" s="3"/>
      <c r="BN28380" s="3"/>
      <c r="BP28380" s="3"/>
    </row>
    <row r="28381" spans="1:68" x14ac:dyDescent="0.25">
      <c r="A28381" s="1"/>
      <c r="B28381" s="2"/>
      <c r="BJ28381" s="3"/>
      <c r="BL28381" s="3"/>
      <c r="BN28381" s="3"/>
      <c r="BP28381" s="3"/>
    </row>
    <row r="28382" spans="1:68" x14ac:dyDescent="0.25">
      <c r="A28382" s="1"/>
      <c r="B28382" s="2"/>
      <c r="BJ28382" s="3"/>
      <c r="BL28382" s="3"/>
      <c r="BN28382" s="3"/>
      <c r="BP28382" s="3"/>
    </row>
    <row r="28383" spans="1:68" x14ac:dyDescent="0.25">
      <c r="A28383" s="1"/>
      <c r="B28383" s="2"/>
      <c r="BJ28383" s="3"/>
      <c r="BL28383" s="3"/>
      <c r="BN28383" s="3"/>
      <c r="BP28383" s="3"/>
    </row>
    <row r="28384" spans="1:68" x14ac:dyDescent="0.25">
      <c r="A28384" s="1"/>
      <c r="B28384" s="2"/>
      <c r="BJ28384" s="3"/>
      <c r="BL28384" s="3"/>
      <c r="BN28384" s="3"/>
      <c r="BP28384" s="3"/>
    </row>
    <row r="28385" spans="1:68" x14ac:dyDescent="0.25">
      <c r="A28385" s="1"/>
      <c r="B28385" s="2"/>
      <c r="BJ28385" s="3"/>
      <c r="BL28385" s="3"/>
      <c r="BN28385" s="3"/>
      <c r="BP28385" s="3"/>
    </row>
    <row r="28386" spans="1:68" x14ac:dyDescent="0.25">
      <c r="A28386" s="1"/>
      <c r="B28386" s="2"/>
      <c r="BJ28386" s="3"/>
      <c r="BL28386" s="3"/>
      <c r="BN28386" s="3"/>
      <c r="BP28386" s="3"/>
    </row>
    <row r="28387" spans="1:68" x14ac:dyDescent="0.25">
      <c r="A28387" s="1"/>
      <c r="B28387" s="2"/>
      <c r="BJ28387" s="3"/>
      <c r="BL28387" s="3"/>
      <c r="BN28387" s="3"/>
      <c r="BP28387" s="3"/>
    </row>
    <row r="28388" spans="1:68" x14ac:dyDescent="0.25">
      <c r="A28388" s="1"/>
      <c r="B28388" s="2"/>
      <c r="BJ28388" s="3"/>
      <c r="BL28388" s="3"/>
      <c r="BN28388" s="3"/>
      <c r="BP28388" s="3"/>
    </row>
    <row r="28389" spans="1:68" x14ac:dyDescent="0.25">
      <c r="A28389" s="1"/>
      <c r="B28389" s="2"/>
      <c r="BJ28389" s="3"/>
      <c r="BL28389" s="3"/>
      <c r="BN28389" s="3"/>
      <c r="BP28389" s="3"/>
    </row>
    <row r="28390" spans="1:68" x14ac:dyDescent="0.25">
      <c r="A28390" s="1"/>
      <c r="B28390" s="2"/>
      <c r="BJ28390" s="3"/>
      <c r="BL28390" s="3"/>
      <c r="BN28390" s="3"/>
      <c r="BP28390" s="3"/>
    </row>
    <row r="28391" spans="1:68" x14ac:dyDescent="0.25">
      <c r="A28391" s="1"/>
      <c r="B28391" s="2"/>
      <c r="BJ28391" s="3"/>
      <c r="BL28391" s="3"/>
      <c r="BN28391" s="3"/>
      <c r="BP28391" s="3"/>
    </row>
    <row r="28392" spans="1:68" x14ac:dyDescent="0.25">
      <c r="A28392" s="1"/>
      <c r="B28392" s="2"/>
      <c r="BJ28392" s="3"/>
      <c r="BL28392" s="3"/>
      <c r="BN28392" s="3"/>
      <c r="BP28392" s="3"/>
    </row>
    <row r="28393" spans="1:68" x14ac:dyDescent="0.25">
      <c r="A28393" s="1"/>
      <c r="B28393" s="2"/>
      <c r="BJ28393" s="3"/>
      <c r="BL28393" s="3"/>
      <c r="BN28393" s="3"/>
      <c r="BP28393" s="3"/>
    </row>
    <row r="28394" spans="1:68" x14ac:dyDescent="0.25">
      <c r="A28394" s="1"/>
      <c r="B28394" s="2"/>
      <c r="BJ28394" s="3"/>
      <c r="BL28394" s="3"/>
      <c r="BN28394" s="3"/>
      <c r="BP28394" s="3"/>
    </row>
    <row r="28395" spans="1:68" x14ac:dyDescent="0.25">
      <c r="A28395" s="1"/>
      <c r="B28395" s="2"/>
      <c r="BJ28395" s="3"/>
      <c r="BL28395" s="3"/>
      <c r="BN28395" s="3"/>
      <c r="BP28395" s="3"/>
    </row>
    <row r="28396" spans="1:68" x14ac:dyDescent="0.25">
      <c r="A28396" s="1"/>
      <c r="B28396" s="2"/>
      <c r="BJ28396" s="3"/>
      <c r="BL28396" s="3"/>
      <c r="BN28396" s="3"/>
      <c r="BP28396" s="3"/>
    </row>
    <row r="28397" spans="1:68" x14ac:dyDescent="0.25">
      <c r="A28397" s="1"/>
      <c r="B28397" s="2"/>
      <c r="BJ28397" s="3"/>
      <c r="BL28397" s="3"/>
      <c r="BN28397" s="3"/>
      <c r="BP28397" s="3"/>
    </row>
    <row r="28398" spans="1:68" x14ac:dyDescent="0.25">
      <c r="A28398" s="1"/>
      <c r="B28398" s="2"/>
      <c r="BJ28398" s="3"/>
      <c r="BL28398" s="3"/>
      <c r="BN28398" s="3"/>
      <c r="BP28398" s="3"/>
    </row>
    <row r="28399" spans="1:68" x14ac:dyDescent="0.25">
      <c r="A28399" s="1"/>
      <c r="B28399" s="2"/>
      <c r="BJ28399" s="3"/>
      <c r="BL28399" s="3"/>
      <c r="BN28399" s="3"/>
      <c r="BP28399" s="3"/>
    </row>
    <row r="28400" spans="1:68" x14ac:dyDescent="0.25">
      <c r="A28400" s="1"/>
      <c r="B28400" s="2"/>
      <c r="BJ28400" s="3"/>
      <c r="BL28400" s="3"/>
      <c r="BN28400" s="3"/>
      <c r="BP28400" s="3"/>
    </row>
    <row r="28401" spans="1:68" x14ac:dyDescent="0.25">
      <c r="A28401" s="1"/>
      <c r="B28401" s="2"/>
      <c r="BJ28401" s="3"/>
      <c r="BL28401" s="3"/>
      <c r="BN28401" s="3"/>
      <c r="BP28401" s="3"/>
    </row>
    <row r="28402" spans="1:68" x14ac:dyDescent="0.25">
      <c r="A28402" s="1"/>
      <c r="B28402" s="2"/>
      <c r="BJ28402" s="3"/>
      <c r="BL28402" s="3"/>
      <c r="BN28402" s="3"/>
      <c r="BP28402" s="3"/>
    </row>
    <row r="28403" spans="1:68" x14ac:dyDescent="0.25">
      <c r="A28403" s="1"/>
      <c r="B28403" s="2"/>
      <c r="BJ28403" s="3"/>
      <c r="BL28403" s="3"/>
      <c r="BN28403" s="3"/>
      <c r="BP28403" s="3"/>
    </row>
    <row r="28404" spans="1:68" x14ac:dyDescent="0.25">
      <c r="A28404" s="1"/>
      <c r="B28404" s="2"/>
      <c r="BJ28404" s="3"/>
      <c r="BL28404" s="3"/>
      <c r="BN28404" s="3"/>
      <c r="BP28404" s="3"/>
    </row>
    <row r="28405" spans="1:68" x14ac:dyDescent="0.25">
      <c r="A28405" s="1"/>
      <c r="B28405" s="2"/>
      <c r="BJ28405" s="3"/>
      <c r="BL28405" s="3"/>
      <c r="BN28405" s="3"/>
      <c r="BP28405" s="3"/>
    </row>
    <row r="28406" spans="1:68" x14ac:dyDescent="0.25">
      <c r="A28406" s="1"/>
      <c r="B28406" s="2"/>
      <c r="BJ28406" s="3"/>
      <c r="BL28406" s="3"/>
      <c r="BN28406" s="3"/>
      <c r="BP28406" s="3"/>
    </row>
    <row r="28407" spans="1:68" x14ac:dyDescent="0.25">
      <c r="A28407" s="1"/>
      <c r="B28407" s="2"/>
      <c r="BJ28407" s="3"/>
      <c r="BL28407" s="3"/>
      <c r="BN28407" s="3"/>
      <c r="BP28407" s="3"/>
    </row>
    <row r="28408" spans="1:68" x14ac:dyDescent="0.25">
      <c r="A28408" s="1"/>
      <c r="B28408" s="2"/>
      <c r="BJ28408" s="3"/>
      <c r="BL28408" s="3"/>
      <c r="BN28408" s="3"/>
      <c r="BP28408" s="3"/>
    </row>
    <row r="28409" spans="1:68" x14ac:dyDescent="0.25">
      <c r="A28409" s="1"/>
      <c r="B28409" s="2"/>
      <c r="BJ28409" s="3"/>
      <c r="BL28409" s="3"/>
      <c r="BN28409" s="3"/>
      <c r="BP28409" s="3"/>
    </row>
    <row r="28410" spans="1:68" x14ac:dyDescent="0.25">
      <c r="A28410" s="1"/>
      <c r="B28410" s="2"/>
      <c r="BJ28410" s="3"/>
      <c r="BL28410" s="3"/>
      <c r="BN28410" s="3"/>
      <c r="BP28410" s="3"/>
    </row>
    <row r="28411" spans="1:68" x14ac:dyDescent="0.25">
      <c r="A28411" s="1"/>
      <c r="B28411" s="2"/>
      <c r="BJ28411" s="3"/>
      <c r="BL28411" s="3"/>
      <c r="BN28411" s="3"/>
      <c r="BP28411" s="3"/>
    </row>
    <row r="28412" spans="1:68" x14ac:dyDescent="0.25">
      <c r="A28412" s="1"/>
      <c r="B28412" s="2"/>
      <c r="BJ28412" s="3"/>
      <c r="BL28412" s="3"/>
      <c r="BN28412" s="3"/>
      <c r="BP28412" s="3"/>
    </row>
    <row r="28413" spans="1:68" x14ac:dyDescent="0.25">
      <c r="A28413" s="1"/>
      <c r="B28413" s="2"/>
      <c r="BJ28413" s="3"/>
      <c r="BL28413" s="3"/>
      <c r="BN28413" s="3"/>
      <c r="BP28413" s="3"/>
    </row>
    <row r="28414" spans="1:68" x14ac:dyDescent="0.25">
      <c r="A28414" s="1"/>
      <c r="B28414" s="2"/>
      <c r="BJ28414" s="3"/>
      <c r="BL28414" s="3"/>
      <c r="BN28414" s="3"/>
      <c r="BP28414" s="3"/>
    </row>
    <row r="28415" spans="1:68" x14ac:dyDescent="0.25">
      <c r="A28415" s="1"/>
      <c r="B28415" s="2"/>
      <c r="BJ28415" s="3"/>
      <c r="BL28415" s="3"/>
      <c r="BN28415" s="3"/>
      <c r="BP28415" s="3"/>
    </row>
    <row r="28416" spans="1:68" x14ac:dyDescent="0.25">
      <c r="A28416" s="1"/>
      <c r="B28416" s="2"/>
      <c r="BJ28416" s="3"/>
      <c r="BL28416" s="3"/>
      <c r="BN28416" s="3"/>
      <c r="BP28416" s="3"/>
    </row>
    <row r="28417" spans="1:68" x14ac:dyDescent="0.25">
      <c r="A28417" s="1"/>
      <c r="B28417" s="2"/>
      <c r="BJ28417" s="3"/>
      <c r="BL28417" s="3"/>
      <c r="BN28417" s="3"/>
      <c r="BP28417" s="3"/>
    </row>
    <row r="28418" spans="1:68" x14ac:dyDescent="0.25">
      <c r="A28418" s="1"/>
      <c r="B28418" s="2"/>
      <c r="BJ28418" s="3"/>
      <c r="BL28418" s="3"/>
      <c r="BN28418" s="3"/>
      <c r="BP28418" s="3"/>
    </row>
    <row r="28419" spans="1:68" x14ac:dyDescent="0.25">
      <c r="A28419" s="1"/>
      <c r="B28419" s="2"/>
      <c r="BJ28419" s="3"/>
      <c r="BL28419" s="3"/>
      <c r="BN28419" s="3"/>
      <c r="BP28419" s="3"/>
    </row>
    <row r="28420" spans="1:68" x14ac:dyDescent="0.25">
      <c r="A28420" s="1"/>
      <c r="B28420" s="2"/>
      <c r="BJ28420" s="3"/>
      <c r="BL28420" s="3"/>
      <c r="BN28420" s="3"/>
      <c r="BP28420" s="3"/>
    </row>
    <row r="28421" spans="1:68" x14ac:dyDescent="0.25">
      <c r="A28421" s="1"/>
      <c r="B28421" s="2"/>
      <c r="BJ28421" s="3"/>
      <c r="BL28421" s="3"/>
      <c r="BN28421" s="3"/>
      <c r="BP28421" s="3"/>
    </row>
    <row r="28422" spans="1:68" x14ac:dyDescent="0.25">
      <c r="A28422" s="1"/>
      <c r="B28422" s="2"/>
      <c r="BJ28422" s="3"/>
      <c r="BL28422" s="3"/>
      <c r="BN28422" s="3"/>
      <c r="BP28422" s="3"/>
    </row>
    <row r="28423" spans="1:68" x14ac:dyDescent="0.25">
      <c r="A28423" s="1"/>
      <c r="B28423" s="2"/>
      <c r="BJ28423" s="3"/>
      <c r="BL28423" s="3"/>
      <c r="BN28423" s="3"/>
      <c r="BP28423" s="3"/>
    </row>
    <row r="28424" spans="1:68" x14ac:dyDescent="0.25">
      <c r="A28424" s="1"/>
      <c r="B28424" s="2"/>
      <c r="BJ28424" s="3"/>
      <c r="BL28424" s="3"/>
      <c r="BN28424" s="3"/>
      <c r="BP28424" s="3"/>
    </row>
    <row r="28425" spans="1:68" x14ac:dyDescent="0.25">
      <c r="A28425" s="1"/>
      <c r="B28425" s="2"/>
      <c r="BJ28425" s="3"/>
      <c r="BL28425" s="3"/>
      <c r="BN28425" s="3"/>
      <c r="BP28425" s="3"/>
    </row>
    <row r="28426" spans="1:68" x14ac:dyDescent="0.25">
      <c r="A28426" s="1"/>
      <c r="B28426" s="2"/>
      <c r="BJ28426" s="3"/>
      <c r="BL28426" s="3"/>
      <c r="BN28426" s="3"/>
      <c r="BP28426" s="3"/>
    </row>
    <row r="28427" spans="1:68" x14ac:dyDescent="0.25">
      <c r="A28427" s="1"/>
      <c r="B28427" s="2"/>
      <c r="BJ28427" s="3"/>
      <c r="BL28427" s="3"/>
      <c r="BN28427" s="3"/>
      <c r="BP28427" s="3"/>
    </row>
    <row r="28428" spans="1:68" x14ac:dyDescent="0.25">
      <c r="A28428" s="1"/>
      <c r="B28428" s="2"/>
      <c r="BJ28428" s="3"/>
      <c r="BL28428" s="3"/>
      <c r="BN28428" s="3"/>
      <c r="BP28428" s="3"/>
    </row>
    <row r="28429" spans="1:68" x14ac:dyDescent="0.25">
      <c r="A28429" s="1"/>
      <c r="B28429" s="2"/>
      <c r="BJ28429" s="3"/>
      <c r="BL28429" s="3"/>
      <c r="BN28429" s="3"/>
      <c r="BP28429" s="3"/>
    </row>
    <row r="28430" spans="1:68" x14ac:dyDescent="0.25">
      <c r="A28430" s="1"/>
      <c r="B28430" s="2"/>
      <c r="BJ28430" s="3"/>
      <c r="BL28430" s="3"/>
      <c r="BN28430" s="3"/>
      <c r="BP28430" s="3"/>
    </row>
    <row r="28431" spans="1:68" x14ac:dyDescent="0.25">
      <c r="A28431" s="1"/>
      <c r="B28431" s="2"/>
      <c r="BJ28431" s="3"/>
      <c r="BL28431" s="3"/>
      <c r="BN28431" s="3"/>
      <c r="BP28431" s="3"/>
    </row>
    <row r="28432" spans="1:68" x14ac:dyDescent="0.25">
      <c r="A28432" s="1"/>
      <c r="B28432" s="2"/>
      <c r="BJ28432" s="3"/>
      <c r="BL28432" s="3"/>
      <c r="BN28432" s="3"/>
      <c r="BP28432" s="3"/>
    </row>
    <row r="28433" spans="1:68" x14ac:dyDescent="0.25">
      <c r="A28433" s="1"/>
      <c r="B28433" s="2"/>
      <c r="BJ28433" s="3"/>
      <c r="BL28433" s="3"/>
      <c r="BN28433" s="3"/>
      <c r="BP28433" s="3"/>
    </row>
    <row r="28434" spans="1:68" x14ac:dyDescent="0.25">
      <c r="A28434" s="1"/>
      <c r="B28434" s="2"/>
      <c r="BJ28434" s="3"/>
      <c r="BL28434" s="3"/>
      <c r="BN28434" s="3"/>
      <c r="BP28434" s="3"/>
    </row>
    <row r="28435" spans="1:68" x14ac:dyDescent="0.25">
      <c r="A28435" s="1"/>
      <c r="B28435" s="2"/>
      <c r="BJ28435" s="3"/>
      <c r="BL28435" s="3"/>
      <c r="BN28435" s="3"/>
      <c r="BP28435" s="3"/>
    </row>
    <row r="28436" spans="1:68" x14ac:dyDescent="0.25">
      <c r="A28436" s="1"/>
      <c r="B28436" s="2"/>
      <c r="BJ28436" s="3"/>
      <c r="BL28436" s="3"/>
      <c r="BN28436" s="3"/>
      <c r="BP28436" s="3"/>
    </row>
    <row r="28437" spans="1:68" x14ac:dyDescent="0.25">
      <c r="A28437" s="1"/>
      <c r="B28437" s="2"/>
      <c r="BJ28437" s="3"/>
      <c r="BL28437" s="3"/>
      <c r="BN28437" s="3"/>
      <c r="BP28437" s="3"/>
    </row>
    <row r="28438" spans="1:68" x14ac:dyDescent="0.25">
      <c r="A28438" s="1"/>
      <c r="B28438" s="2"/>
      <c r="BJ28438" s="3"/>
      <c r="BL28438" s="3"/>
      <c r="BN28438" s="3"/>
      <c r="BP28438" s="3"/>
    </row>
    <row r="28439" spans="1:68" x14ac:dyDescent="0.25">
      <c r="A28439" s="1"/>
      <c r="B28439" s="2"/>
      <c r="BJ28439" s="3"/>
      <c r="BL28439" s="3"/>
      <c r="BN28439" s="3"/>
      <c r="BP28439" s="3"/>
    </row>
    <row r="28440" spans="1:68" x14ac:dyDescent="0.25">
      <c r="A28440" s="1"/>
      <c r="B28440" s="2"/>
      <c r="BJ28440" s="3"/>
      <c r="BL28440" s="3"/>
      <c r="BN28440" s="3"/>
      <c r="BP28440" s="3"/>
    </row>
    <row r="28441" spans="1:68" x14ac:dyDescent="0.25">
      <c r="A28441" s="1"/>
      <c r="B28441" s="2"/>
      <c r="BJ28441" s="3"/>
      <c r="BL28441" s="3"/>
      <c r="BN28441" s="3"/>
      <c r="BP28441" s="3"/>
    </row>
    <row r="28442" spans="1:68" x14ac:dyDescent="0.25">
      <c r="A28442" s="1"/>
      <c r="B28442" s="2"/>
      <c r="BJ28442" s="3"/>
      <c r="BL28442" s="3"/>
      <c r="BN28442" s="3"/>
      <c r="BP28442" s="3"/>
    </row>
    <row r="28443" spans="1:68" x14ac:dyDescent="0.25">
      <c r="A28443" s="1"/>
      <c r="B28443" s="2"/>
      <c r="BJ28443" s="3"/>
      <c r="BL28443" s="3"/>
      <c r="BN28443" s="3"/>
      <c r="BP28443" s="3"/>
    </row>
    <row r="28444" spans="1:68" x14ac:dyDescent="0.25">
      <c r="A28444" s="1"/>
      <c r="B28444" s="2"/>
      <c r="BJ28444" s="3"/>
      <c r="BL28444" s="3"/>
      <c r="BN28444" s="3"/>
      <c r="BP28444" s="3"/>
    </row>
    <row r="28445" spans="1:68" x14ac:dyDescent="0.25">
      <c r="A28445" s="1"/>
      <c r="B28445" s="2"/>
      <c r="BJ28445" s="3"/>
      <c r="BL28445" s="3"/>
      <c r="BN28445" s="3"/>
      <c r="BP28445" s="3"/>
    </row>
    <row r="28446" spans="1:68" x14ac:dyDescent="0.25">
      <c r="A28446" s="1"/>
      <c r="B28446" s="2"/>
      <c r="BJ28446" s="3"/>
      <c r="BL28446" s="3"/>
      <c r="BN28446" s="3"/>
      <c r="BP28446" s="3"/>
    </row>
    <row r="28447" spans="1:68" x14ac:dyDescent="0.25">
      <c r="A28447" s="1"/>
      <c r="B28447" s="2"/>
      <c r="BJ28447" s="3"/>
      <c r="BL28447" s="3"/>
      <c r="BN28447" s="3"/>
      <c r="BP28447" s="3"/>
    </row>
    <row r="28448" spans="1:68" x14ac:dyDescent="0.25">
      <c r="A28448" s="1"/>
      <c r="B28448" s="2"/>
      <c r="BJ28448" s="3"/>
      <c r="BL28448" s="3"/>
      <c r="BN28448" s="3"/>
      <c r="BP28448" s="3"/>
    </row>
    <row r="28449" spans="1:68" x14ac:dyDescent="0.25">
      <c r="A28449" s="1"/>
      <c r="B28449" s="2"/>
      <c r="BJ28449" s="3"/>
      <c r="BL28449" s="3"/>
      <c r="BN28449" s="3"/>
      <c r="BP28449" s="3"/>
    </row>
    <row r="28450" spans="1:68" x14ac:dyDescent="0.25">
      <c r="A28450" s="1"/>
      <c r="B28450" s="2"/>
      <c r="BJ28450" s="3"/>
      <c r="BL28450" s="3"/>
      <c r="BN28450" s="3"/>
      <c r="BP28450" s="3"/>
    </row>
    <row r="28451" spans="1:68" x14ac:dyDescent="0.25">
      <c r="A28451" s="1"/>
      <c r="B28451" s="2"/>
      <c r="BJ28451" s="3"/>
      <c r="BL28451" s="3"/>
      <c r="BN28451" s="3"/>
      <c r="BP28451" s="3"/>
    </row>
    <row r="28452" spans="1:68" x14ac:dyDescent="0.25">
      <c r="A28452" s="1"/>
      <c r="B28452" s="2"/>
      <c r="BJ28452" s="3"/>
      <c r="BL28452" s="3"/>
      <c r="BN28452" s="3"/>
      <c r="BP28452" s="3"/>
    </row>
    <row r="28453" spans="1:68" x14ac:dyDescent="0.25">
      <c r="A28453" s="1"/>
      <c r="B28453" s="2"/>
      <c r="BJ28453" s="3"/>
      <c r="BL28453" s="3"/>
      <c r="BN28453" s="3"/>
      <c r="BP28453" s="3"/>
    </row>
    <row r="28454" spans="1:68" x14ac:dyDescent="0.25">
      <c r="A28454" s="1"/>
      <c r="B28454" s="2"/>
      <c r="BJ28454" s="3"/>
      <c r="BL28454" s="3"/>
      <c r="BN28454" s="3"/>
      <c r="BP28454" s="3"/>
    </row>
    <row r="28455" spans="1:68" x14ac:dyDescent="0.25">
      <c r="A28455" s="1"/>
      <c r="B28455" s="2"/>
      <c r="BJ28455" s="3"/>
      <c r="BL28455" s="3"/>
      <c r="BN28455" s="3"/>
      <c r="BP28455" s="3"/>
    </row>
    <row r="28456" spans="1:68" x14ac:dyDescent="0.25">
      <c r="A28456" s="1"/>
      <c r="B28456" s="2"/>
      <c r="BJ28456" s="3"/>
      <c r="BL28456" s="3"/>
      <c r="BN28456" s="3"/>
      <c r="BP28456" s="3"/>
    </row>
    <row r="28457" spans="1:68" x14ac:dyDescent="0.25">
      <c r="A28457" s="1"/>
      <c r="B28457" s="2"/>
      <c r="BJ28457" s="3"/>
      <c r="BL28457" s="3"/>
      <c r="BN28457" s="3"/>
      <c r="BP28457" s="3"/>
    </row>
    <row r="28458" spans="1:68" x14ac:dyDescent="0.25">
      <c r="A28458" s="1"/>
      <c r="B28458" s="2"/>
      <c r="BJ28458" s="3"/>
      <c r="BL28458" s="3"/>
      <c r="BN28458" s="3"/>
      <c r="BP28458" s="3"/>
    </row>
    <row r="28459" spans="1:68" x14ac:dyDescent="0.25">
      <c r="A28459" s="1"/>
      <c r="B28459" s="2"/>
      <c r="BJ28459" s="3"/>
      <c r="BL28459" s="3"/>
      <c r="BN28459" s="3"/>
      <c r="BP28459" s="3"/>
    </row>
    <row r="28460" spans="1:68" x14ac:dyDescent="0.25">
      <c r="A28460" s="1"/>
      <c r="B28460" s="2"/>
      <c r="BJ28460" s="3"/>
      <c r="BL28460" s="3"/>
      <c r="BN28460" s="3"/>
      <c r="BP28460" s="3"/>
    </row>
    <row r="28461" spans="1:68" x14ac:dyDescent="0.25">
      <c r="A28461" s="1"/>
      <c r="B28461" s="2"/>
      <c r="BJ28461" s="3"/>
      <c r="BL28461" s="3"/>
      <c r="BN28461" s="3"/>
      <c r="BP28461" s="3"/>
    </row>
    <row r="28462" spans="1:68" x14ac:dyDescent="0.25">
      <c r="A28462" s="1"/>
      <c r="B28462" s="2"/>
      <c r="BJ28462" s="3"/>
      <c r="BL28462" s="3"/>
      <c r="BN28462" s="3"/>
      <c r="BP28462" s="3"/>
    </row>
    <row r="28463" spans="1:68" x14ac:dyDescent="0.25">
      <c r="A28463" s="1"/>
      <c r="B28463" s="2"/>
      <c r="BJ28463" s="3"/>
      <c r="BL28463" s="3"/>
      <c r="BN28463" s="3"/>
      <c r="BP28463" s="3"/>
    </row>
    <row r="28464" spans="1:68" x14ac:dyDescent="0.25">
      <c r="A28464" s="1"/>
      <c r="B28464" s="2"/>
      <c r="BJ28464" s="3"/>
      <c r="BL28464" s="3"/>
      <c r="BN28464" s="3"/>
      <c r="BP28464" s="3"/>
    </row>
    <row r="28465" spans="1:68" x14ac:dyDescent="0.25">
      <c r="A28465" s="1"/>
      <c r="B28465" s="2"/>
      <c r="BJ28465" s="3"/>
      <c r="BL28465" s="3"/>
      <c r="BN28465" s="3"/>
      <c r="BP28465" s="3"/>
    </row>
    <row r="28466" spans="1:68" x14ac:dyDescent="0.25">
      <c r="A28466" s="1"/>
      <c r="B28466" s="2"/>
      <c r="BJ28466" s="3"/>
      <c r="BL28466" s="3"/>
      <c r="BN28466" s="3"/>
      <c r="BP28466" s="3"/>
    </row>
    <row r="28467" spans="1:68" x14ac:dyDescent="0.25">
      <c r="A28467" s="1"/>
      <c r="B28467" s="2"/>
      <c r="BJ28467" s="3"/>
      <c r="BL28467" s="3"/>
      <c r="BN28467" s="3"/>
      <c r="BP28467" s="3"/>
    </row>
    <row r="28468" spans="1:68" x14ac:dyDescent="0.25">
      <c r="A28468" s="1"/>
      <c r="B28468" s="2"/>
      <c r="BJ28468" s="3"/>
      <c r="BL28468" s="3"/>
      <c r="BN28468" s="3"/>
      <c r="BP28468" s="3"/>
    </row>
    <row r="28469" spans="1:68" x14ac:dyDescent="0.25">
      <c r="A28469" s="1"/>
      <c r="B28469" s="2"/>
      <c r="BJ28469" s="3"/>
      <c r="BL28469" s="3"/>
      <c r="BN28469" s="3"/>
      <c r="BP28469" s="3"/>
    </row>
    <row r="28470" spans="1:68" x14ac:dyDescent="0.25">
      <c r="A28470" s="1"/>
      <c r="B28470" s="2"/>
      <c r="BJ28470" s="3"/>
      <c r="BL28470" s="3"/>
      <c r="BN28470" s="3"/>
      <c r="BP28470" s="3"/>
    </row>
    <row r="28471" spans="1:68" x14ac:dyDescent="0.25">
      <c r="A28471" s="1"/>
      <c r="B28471" s="2"/>
      <c r="BJ28471" s="3"/>
      <c r="BL28471" s="3"/>
      <c r="BN28471" s="3"/>
      <c r="BP28471" s="3"/>
    </row>
    <row r="28472" spans="1:68" x14ac:dyDescent="0.25">
      <c r="A28472" s="1"/>
      <c r="B28472" s="2"/>
      <c r="BJ28472" s="3"/>
      <c r="BL28472" s="3"/>
      <c r="BN28472" s="3"/>
      <c r="BP28472" s="3"/>
    </row>
    <row r="28473" spans="1:68" x14ac:dyDescent="0.25">
      <c r="A28473" s="1"/>
      <c r="B28473" s="2"/>
      <c r="BJ28473" s="3"/>
      <c r="BL28473" s="3"/>
      <c r="BN28473" s="3"/>
      <c r="BP28473" s="3"/>
    </row>
    <row r="28474" spans="1:68" x14ac:dyDescent="0.25">
      <c r="A28474" s="1"/>
      <c r="B28474" s="2"/>
      <c r="BJ28474" s="3"/>
      <c r="BL28474" s="3"/>
      <c r="BN28474" s="3"/>
      <c r="BP28474" s="3"/>
    </row>
    <row r="28475" spans="1:68" x14ac:dyDescent="0.25">
      <c r="A28475" s="1"/>
      <c r="B28475" s="2"/>
      <c r="BJ28475" s="3"/>
      <c r="BL28475" s="3"/>
      <c r="BN28475" s="3"/>
      <c r="BP28475" s="3"/>
    </row>
    <row r="28476" spans="1:68" x14ac:dyDescent="0.25">
      <c r="A28476" s="1"/>
      <c r="B28476" s="2"/>
      <c r="BJ28476" s="3"/>
      <c r="BL28476" s="3"/>
      <c r="BN28476" s="3"/>
      <c r="BP28476" s="3"/>
    </row>
    <row r="28477" spans="1:68" x14ac:dyDescent="0.25">
      <c r="A28477" s="1"/>
      <c r="B28477" s="2"/>
      <c r="BJ28477" s="3"/>
      <c r="BL28477" s="3"/>
      <c r="BN28477" s="3"/>
      <c r="BP28477" s="3"/>
    </row>
    <row r="28478" spans="1:68" x14ac:dyDescent="0.25">
      <c r="A28478" s="1"/>
      <c r="B28478" s="2"/>
      <c r="BJ28478" s="3"/>
      <c r="BL28478" s="3"/>
      <c r="BN28478" s="3"/>
      <c r="BP28478" s="3"/>
    </row>
    <row r="28479" spans="1:68" x14ac:dyDescent="0.25">
      <c r="A28479" s="1"/>
      <c r="B28479" s="2"/>
      <c r="BJ28479" s="3"/>
      <c r="BL28479" s="3"/>
      <c r="BN28479" s="3"/>
      <c r="BP28479" s="3"/>
    </row>
    <row r="28480" spans="1:68" x14ac:dyDescent="0.25">
      <c r="A28480" s="1"/>
      <c r="B28480" s="2"/>
      <c r="BJ28480" s="3"/>
      <c r="BL28480" s="3"/>
      <c r="BN28480" s="3"/>
      <c r="BP28480" s="3"/>
    </row>
    <row r="28481" spans="1:68" x14ac:dyDescent="0.25">
      <c r="A28481" s="1"/>
      <c r="B28481" s="2"/>
      <c r="BJ28481" s="3"/>
      <c r="BL28481" s="3"/>
      <c r="BN28481" s="3"/>
      <c r="BP28481" s="3"/>
    </row>
    <row r="28482" spans="1:68" x14ac:dyDescent="0.25">
      <c r="A28482" s="1"/>
      <c r="B28482" s="2"/>
      <c r="BJ28482" s="3"/>
      <c r="BL28482" s="3"/>
      <c r="BN28482" s="3"/>
      <c r="BP28482" s="3"/>
    </row>
    <row r="28483" spans="1:68" x14ac:dyDescent="0.25">
      <c r="A28483" s="1"/>
      <c r="B28483" s="2"/>
      <c r="BJ28483" s="3"/>
      <c r="BL28483" s="3"/>
      <c r="BN28483" s="3"/>
      <c r="BP28483" s="3"/>
    </row>
    <row r="28484" spans="1:68" x14ac:dyDescent="0.25">
      <c r="A28484" s="1"/>
      <c r="B28484" s="2"/>
      <c r="BJ28484" s="3"/>
      <c r="BL28484" s="3"/>
      <c r="BN28484" s="3"/>
      <c r="BP28484" s="3"/>
    </row>
    <row r="28485" spans="1:68" x14ac:dyDescent="0.25">
      <c r="A28485" s="1"/>
      <c r="B28485" s="2"/>
      <c r="BJ28485" s="3"/>
      <c r="BL28485" s="3"/>
      <c r="BN28485" s="3"/>
      <c r="BP28485" s="3"/>
    </row>
    <row r="28486" spans="1:68" x14ac:dyDescent="0.25">
      <c r="A28486" s="1"/>
      <c r="B28486" s="2"/>
      <c r="BJ28486" s="3"/>
      <c r="BL28486" s="3"/>
      <c r="BN28486" s="3"/>
      <c r="BP28486" s="3"/>
    </row>
    <row r="28487" spans="1:68" x14ac:dyDescent="0.25">
      <c r="A28487" s="1"/>
      <c r="B28487" s="2"/>
      <c r="BJ28487" s="3"/>
      <c r="BL28487" s="3"/>
      <c r="BN28487" s="3"/>
      <c r="BP28487" s="3"/>
    </row>
    <row r="28488" spans="1:68" x14ac:dyDescent="0.25">
      <c r="A28488" s="1"/>
      <c r="B28488" s="2"/>
      <c r="BJ28488" s="3"/>
      <c r="BL28488" s="3"/>
      <c r="BN28488" s="3"/>
      <c r="BP28488" s="3"/>
    </row>
    <row r="28489" spans="1:68" x14ac:dyDescent="0.25">
      <c r="A28489" s="1"/>
      <c r="B28489" s="2"/>
      <c r="BJ28489" s="3"/>
      <c r="BL28489" s="3"/>
      <c r="BN28489" s="3"/>
      <c r="BP28489" s="3"/>
    </row>
    <row r="28490" spans="1:68" x14ac:dyDescent="0.25">
      <c r="A28490" s="1"/>
      <c r="B28490" s="2"/>
      <c r="BJ28490" s="3"/>
      <c r="BL28490" s="3"/>
      <c r="BN28490" s="3"/>
      <c r="BP28490" s="3"/>
    </row>
    <row r="28491" spans="1:68" x14ac:dyDescent="0.25">
      <c r="A28491" s="1"/>
      <c r="B28491" s="2"/>
      <c r="BJ28491" s="3"/>
      <c r="BL28491" s="3"/>
      <c r="BN28491" s="3"/>
      <c r="BP28491" s="3"/>
    </row>
    <row r="28492" spans="1:68" x14ac:dyDescent="0.25">
      <c r="A28492" s="1"/>
      <c r="B28492" s="2"/>
      <c r="BJ28492" s="3"/>
      <c r="BL28492" s="3"/>
      <c r="BN28492" s="3"/>
      <c r="BP28492" s="3"/>
    </row>
    <row r="28493" spans="1:68" x14ac:dyDescent="0.25">
      <c r="A28493" s="1"/>
      <c r="B28493" s="2"/>
      <c r="BJ28493" s="3"/>
      <c r="BL28493" s="3"/>
      <c r="BN28493" s="3"/>
      <c r="BP28493" s="3"/>
    </row>
    <row r="28494" spans="1:68" x14ac:dyDescent="0.25">
      <c r="A28494" s="1"/>
      <c r="B28494" s="2"/>
      <c r="BJ28494" s="3"/>
      <c r="BL28494" s="3"/>
      <c r="BN28494" s="3"/>
      <c r="BP28494" s="3"/>
    </row>
    <row r="28495" spans="1:68" x14ac:dyDescent="0.25">
      <c r="A28495" s="1"/>
      <c r="B28495" s="2"/>
      <c r="BJ28495" s="3"/>
      <c r="BL28495" s="3"/>
      <c r="BN28495" s="3"/>
      <c r="BP28495" s="3"/>
    </row>
    <row r="28496" spans="1:68" x14ac:dyDescent="0.25">
      <c r="A28496" s="1"/>
      <c r="B28496" s="2"/>
      <c r="BJ28496" s="3"/>
      <c r="BL28496" s="3"/>
      <c r="BN28496" s="3"/>
      <c r="BP28496" s="3"/>
    </row>
    <row r="28497" spans="1:68" x14ac:dyDescent="0.25">
      <c r="A28497" s="1"/>
      <c r="B28497" s="2"/>
      <c r="BJ28497" s="3"/>
      <c r="BL28497" s="3"/>
      <c r="BN28497" s="3"/>
      <c r="BP28497" s="3"/>
    </row>
    <row r="28498" spans="1:68" x14ac:dyDescent="0.25">
      <c r="A28498" s="1"/>
      <c r="B28498" s="2"/>
      <c r="BJ28498" s="3"/>
      <c r="BL28498" s="3"/>
      <c r="BN28498" s="3"/>
      <c r="BP28498" s="3"/>
    </row>
    <row r="28499" spans="1:68" x14ac:dyDescent="0.25">
      <c r="A28499" s="1"/>
      <c r="B28499" s="2"/>
      <c r="BJ28499" s="3"/>
      <c r="BL28499" s="3"/>
      <c r="BN28499" s="3"/>
      <c r="BP28499" s="3"/>
    </row>
    <row r="28500" spans="1:68" x14ac:dyDescent="0.25">
      <c r="A28500" s="1"/>
      <c r="B28500" s="2"/>
      <c r="BJ28500" s="3"/>
      <c r="BL28500" s="3"/>
      <c r="BN28500" s="3"/>
      <c r="BP28500" s="3"/>
    </row>
    <row r="28501" spans="1:68" x14ac:dyDescent="0.25">
      <c r="A28501" s="1"/>
      <c r="B28501" s="2"/>
      <c r="BJ28501" s="3"/>
      <c r="BL28501" s="3"/>
      <c r="BN28501" s="3"/>
      <c r="BP28501" s="3"/>
    </row>
    <row r="28502" spans="1:68" x14ac:dyDescent="0.25">
      <c r="A28502" s="1"/>
      <c r="B28502" s="2"/>
      <c r="BJ28502" s="3"/>
      <c r="BL28502" s="3"/>
      <c r="BN28502" s="3"/>
      <c r="BP28502" s="3"/>
    </row>
    <row r="28503" spans="1:68" x14ac:dyDescent="0.25">
      <c r="A28503" s="1"/>
      <c r="B28503" s="2"/>
      <c r="BJ28503" s="3"/>
      <c r="BL28503" s="3"/>
      <c r="BN28503" s="3"/>
      <c r="BP28503" s="3"/>
    </row>
    <row r="28504" spans="1:68" x14ac:dyDescent="0.25">
      <c r="A28504" s="1"/>
      <c r="B28504" s="2"/>
      <c r="BJ28504" s="3"/>
      <c r="BL28504" s="3"/>
      <c r="BN28504" s="3"/>
      <c r="BP28504" s="3"/>
    </row>
    <row r="28505" spans="1:68" x14ac:dyDescent="0.25">
      <c r="A28505" s="1"/>
      <c r="B28505" s="2"/>
      <c r="BJ28505" s="3"/>
      <c r="BL28505" s="3"/>
      <c r="BN28505" s="3"/>
      <c r="BP28505" s="3"/>
    </row>
    <row r="28506" spans="1:68" x14ac:dyDescent="0.25">
      <c r="A28506" s="1"/>
      <c r="B28506" s="2"/>
      <c r="BJ28506" s="3"/>
      <c r="BL28506" s="3"/>
      <c r="BN28506" s="3"/>
      <c r="BP28506" s="3"/>
    </row>
    <row r="28507" spans="1:68" x14ac:dyDescent="0.25">
      <c r="A28507" s="1"/>
      <c r="B28507" s="2"/>
      <c r="BJ28507" s="3"/>
      <c r="BL28507" s="3"/>
      <c r="BN28507" s="3"/>
      <c r="BP28507" s="3"/>
    </row>
    <row r="28508" spans="1:68" x14ac:dyDescent="0.25">
      <c r="A28508" s="1"/>
      <c r="B28508" s="2"/>
      <c r="BJ28508" s="3"/>
      <c r="BL28508" s="3"/>
      <c r="BN28508" s="3"/>
      <c r="BP28508" s="3"/>
    </row>
    <row r="28509" spans="1:68" x14ac:dyDescent="0.25">
      <c r="A28509" s="1"/>
      <c r="B28509" s="2"/>
      <c r="BJ28509" s="3"/>
      <c r="BL28509" s="3"/>
      <c r="BN28509" s="3"/>
      <c r="BP28509" s="3"/>
    </row>
    <row r="28510" spans="1:68" x14ac:dyDescent="0.25">
      <c r="A28510" s="1"/>
      <c r="B28510" s="2"/>
      <c r="BJ28510" s="3"/>
      <c r="BL28510" s="3"/>
      <c r="BN28510" s="3"/>
      <c r="BP28510" s="3"/>
    </row>
    <row r="28511" spans="1:68" x14ac:dyDescent="0.25">
      <c r="A28511" s="1"/>
      <c r="B28511" s="2"/>
      <c r="BJ28511" s="3"/>
      <c r="BL28511" s="3"/>
      <c r="BN28511" s="3"/>
      <c r="BP28511" s="3"/>
    </row>
    <row r="28512" spans="1:68" x14ac:dyDescent="0.25">
      <c r="A28512" s="1"/>
      <c r="B28512" s="2"/>
      <c r="BJ28512" s="3"/>
      <c r="BL28512" s="3"/>
      <c r="BN28512" s="3"/>
      <c r="BP28512" s="3"/>
    </row>
    <row r="28513" spans="1:68" x14ac:dyDescent="0.25">
      <c r="A28513" s="1"/>
      <c r="B28513" s="2"/>
      <c r="BJ28513" s="3"/>
      <c r="BL28513" s="3"/>
      <c r="BN28513" s="3"/>
      <c r="BP28513" s="3"/>
    </row>
    <row r="28514" spans="1:68" x14ac:dyDescent="0.25">
      <c r="A28514" s="1"/>
      <c r="B28514" s="2"/>
      <c r="BJ28514" s="3"/>
      <c r="BL28514" s="3"/>
      <c r="BN28514" s="3"/>
      <c r="BP28514" s="3"/>
    </row>
    <row r="28515" spans="1:68" x14ac:dyDescent="0.25">
      <c r="A28515" s="1"/>
      <c r="B28515" s="2"/>
      <c r="BJ28515" s="3"/>
      <c r="BL28515" s="3"/>
      <c r="BN28515" s="3"/>
      <c r="BP28515" s="3"/>
    </row>
    <row r="28516" spans="1:68" x14ac:dyDescent="0.25">
      <c r="A28516" s="1"/>
      <c r="B28516" s="2"/>
      <c r="BJ28516" s="3"/>
      <c r="BL28516" s="3"/>
      <c r="BN28516" s="3"/>
      <c r="BP28516" s="3"/>
    </row>
    <row r="28517" spans="1:68" x14ac:dyDescent="0.25">
      <c r="A28517" s="1"/>
      <c r="B28517" s="2"/>
      <c r="BJ28517" s="3"/>
      <c r="BL28517" s="3"/>
      <c r="BN28517" s="3"/>
      <c r="BP28517" s="3"/>
    </row>
    <row r="28518" spans="1:68" x14ac:dyDescent="0.25">
      <c r="A28518" s="1"/>
      <c r="B28518" s="2"/>
      <c r="BJ28518" s="3"/>
      <c r="BL28518" s="3"/>
      <c r="BN28518" s="3"/>
      <c r="BP28518" s="3"/>
    </row>
    <row r="28519" spans="1:68" x14ac:dyDescent="0.25">
      <c r="A28519" s="1"/>
      <c r="B28519" s="2"/>
      <c r="BJ28519" s="3"/>
      <c r="BL28519" s="3"/>
      <c r="BN28519" s="3"/>
      <c r="BP28519" s="3"/>
    </row>
    <row r="28520" spans="1:68" x14ac:dyDescent="0.25">
      <c r="A28520" s="1"/>
      <c r="B28520" s="2"/>
      <c r="BJ28520" s="3"/>
      <c r="BL28520" s="3"/>
      <c r="BN28520" s="3"/>
      <c r="BP28520" s="3"/>
    </row>
    <row r="28521" spans="1:68" x14ac:dyDescent="0.25">
      <c r="A28521" s="1"/>
      <c r="B28521" s="2"/>
      <c r="BJ28521" s="3"/>
      <c r="BL28521" s="3"/>
      <c r="BN28521" s="3"/>
      <c r="BP28521" s="3"/>
    </row>
    <row r="28522" spans="1:68" x14ac:dyDescent="0.25">
      <c r="A28522" s="1"/>
      <c r="B28522" s="2"/>
      <c r="BJ28522" s="3"/>
      <c r="BL28522" s="3"/>
      <c r="BN28522" s="3"/>
      <c r="BP28522" s="3"/>
    </row>
    <row r="28523" spans="1:68" x14ac:dyDescent="0.25">
      <c r="A28523" s="1"/>
      <c r="B28523" s="2"/>
      <c r="BJ28523" s="3"/>
      <c r="BL28523" s="3"/>
      <c r="BN28523" s="3"/>
      <c r="BP28523" s="3"/>
    </row>
    <row r="28524" spans="1:68" x14ac:dyDescent="0.25">
      <c r="A28524" s="1"/>
      <c r="B28524" s="2"/>
      <c r="BJ28524" s="3"/>
      <c r="BL28524" s="3"/>
      <c r="BN28524" s="3"/>
      <c r="BP28524" s="3"/>
    </row>
    <row r="28525" spans="1:68" x14ac:dyDescent="0.25">
      <c r="A28525" s="1"/>
      <c r="B28525" s="2"/>
      <c r="BJ28525" s="3"/>
      <c r="BL28525" s="3"/>
      <c r="BN28525" s="3"/>
      <c r="BP28525" s="3"/>
    </row>
    <row r="28526" spans="1:68" x14ac:dyDescent="0.25">
      <c r="A28526" s="1"/>
      <c r="B28526" s="2"/>
      <c r="BJ28526" s="3"/>
      <c r="BL28526" s="3"/>
      <c r="BN28526" s="3"/>
      <c r="BP28526" s="3"/>
    </row>
    <row r="28527" spans="1:68" x14ac:dyDescent="0.25">
      <c r="A28527" s="1"/>
      <c r="B28527" s="2"/>
      <c r="BJ28527" s="3"/>
      <c r="BL28527" s="3"/>
      <c r="BN28527" s="3"/>
      <c r="BP28527" s="3"/>
    </row>
    <row r="28528" spans="1:68" x14ac:dyDescent="0.25">
      <c r="A28528" s="1"/>
      <c r="B28528" s="2"/>
      <c r="BJ28528" s="3"/>
      <c r="BL28528" s="3"/>
      <c r="BN28528" s="3"/>
      <c r="BP28528" s="3"/>
    </row>
    <row r="28529" spans="1:68" x14ac:dyDescent="0.25">
      <c r="A28529" s="1"/>
      <c r="B28529" s="2"/>
      <c r="BJ28529" s="3"/>
      <c r="BL28529" s="3"/>
      <c r="BN28529" s="3"/>
      <c r="BP28529" s="3"/>
    </row>
    <row r="28530" spans="1:68" x14ac:dyDescent="0.25">
      <c r="A28530" s="1"/>
      <c r="B28530" s="2"/>
      <c r="BJ28530" s="3"/>
      <c r="BL28530" s="3"/>
      <c r="BN28530" s="3"/>
      <c r="BP28530" s="3"/>
    </row>
    <row r="28531" spans="1:68" x14ac:dyDescent="0.25">
      <c r="A28531" s="1"/>
      <c r="B28531" s="2"/>
      <c r="BJ28531" s="3"/>
      <c r="BL28531" s="3"/>
      <c r="BN28531" s="3"/>
      <c r="BP28531" s="3"/>
    </row>
    <row r="28532" spans="1:68" x14ac:dyDescent="0.25">
      <c r="A28532" s="1"/>
      <c r="B28532" s="2"/>
      <c r="BJ28532" s="3"/>
      <c r="BL28532" s="3"/>
      <c r="BN28532" s="3"/>
      <c r="BP28532" s="3"/>
    </row>
    <row r="28533" spans="1:68" x14ac:dyDescent="0.25">
      <c r="A28533" s="1"/>
      <c r="B28533" s="2"/>
      <c r="BJ28533" s="3"/>
      <c r="BL28533" s="3"/>
      <c r="BN28533" s="3"/>
      <c r="BP28533" s="3"/>
    </row>
    <row r="28534" spans="1:68" x14ac:dyDescent="0.25">
      <c r="A28534" s="1"/>
      <c r="B28534" s="2"/>
      <c r="BJ28534" s="3"/>
      <c r="BL28534" s="3"/>
      <c r="BN28534" s="3"/>
      <c r="BP28534" s="3"/>
    </row>
    <row r="28535" spans="1:68" x14ac:dyDescent="0.25">
      <c r="A28535" s="1"/>
      <c r="B28535" s="2"/>
      <c r="BJ28535" s="3"/>
      <c r="BL28535" s="3"/>
      <c r="BN28535" s="3"/>
      <c r="BP28535" s="3"/>
    </row>
    <row r="28536" spans="1:68" x14ac:dyDescent="0.25">
      <c r="A28536" s="1"/>
      <c r="B28536" s="2"/>
      <c r="BJ28536" s="3"/>
      <c r="BL28536" s="3"/>
      <c r="BN28536" s="3"/>
      <c r="BP28536" s="3"/>
    </row>
    <row r="28537" spans="1:68" x14ac:dyDescent="0.25">
      <c r="A28537" s="1"/>
      <c r="B28537" s="2"/>
      <c r="BJ28537" s="3"/>
      <c r="BL28537" s="3"/>
      <c r="BN28537" s="3"/>
      <c r="BP28537" s="3"/>
    </row>
    <row r="28538" spans="1:68" x14ac:dyDescent="0.25">
      <c r="A28538" s="1"/>
      <c r="B28538" s="2"/>
      <c r="BJ28538" s="3"/>
      <c r="BL28538" s="3"/>
      <c r="BN28538" s="3"/>
      <c r="BP28538" s="3"/>
    </row>
    <row r="28539" spans="1:68" x14ac:dyDescent="0.25">
      <c r="A28539" s="1"/>
      <c r="B28539" s="2"/>
      <c r="BJ28539" s="3"/>
      <c r="BL28539" s="3"/>
      <c r="BN28539" s="3"/>
      <c r="BP28539" s="3"/>
    </row>
    <row r="28540" spans="1:68" x14ac:dyDescent="0.25">
      <c r="A28540" s="1"/>
      <c r="B28540" s="2"/>
      <c r="BJ28540" s="3"/>
      <c r="BL28540" s="3"/>
      <c r="BN28540" s="3"/>
      <c r="BP28540" s="3"/>
    </row>
    <row r="28541" spans="1:68" x14ac:dyDescent="0.25">
      <c r="A28541" s="1"/>
      <c r="B28541" s="2"/>
      <c r="BJ28541" s="3"/>
      <c r="BL28541" s="3"/>
      <c r="BN28541" s="3"/>
      <c r="BP28541" s="3"/>
    </row>
    <row r="28542" spans="1:68" x14ac:dyDescent="0.25">
      <c r="A28542" s="1"/>
      <c r="B28542" s="2"/>
      <c r="BJ28542" s="3"/>
      <c r="BL28542" s="3"/>
      <c r="BN28542" s="3"/>
      <c r="BP28542" s="3"/>
    </row>
    <row r="28543" spans="1:68" x14ac:dyDescent="0.25">
      <c r="A28543" s="1"/>
      <c r="B28543" s="2"/>
      <c r="BJ28543" s="3"/>
      <c r="BL28543" s="3"/>
      <c r="BN28543" s="3"/>
      <c r="BP28543" s="3"/>
    </row>
    <row r="28544" spans="1:68" x14ac:dyDescent="0.25">
      <c r="A28544" s="1"/>
      <c r="B28544" s="2"/>
      <c r="BJ28544" s="3"/>
      <c r="BL28544" s="3"/>
      <c r="BN28544" s="3"/>
      <c r="BP28544" s="3"/>
    </row>
    <row r="28545" spans="1:68" x14ac:dyDescent="0.25">
      <c r="A28545" s="1"/>
      <c r="B28545" s="2"/>
      <c r="BJ28545" s="3"/>
      <c r="BL28545" s="3"/>
      <c r="BN28545" s="3"/>
      <c r="BP28545" s="3"/>
    </row>
    <row r="28546" spans="1:68" x14ac:dyDescent="0.25">
      <c r="A28546" s="1"/>
      <c r="B28546" s="2"/>
      <c r="BJ28546" s="3"/>
      <c r="BL28546" s="3"/>
      <c r="BN28546" s="3"/>
      <c r="BP28546" s="3"/>
    </row>
    <row r="28547" spans="1:68" x14ac:dyDescent="0.25">
      <c r="A28547" s="1"/>
      <c r="B28547" s="2"/>
      <c r="BJ28547" s="3"/>
      <c r="BL28547" s="3"/>
      <c r="BN28547" s="3"/>
      <c r="BP28547" s="3"/>
    </row>
    <row r="28548" spans="1:68" x14ac:dyDescent="0.25">
      <c r="A28548" s="1"/>
      <c r="B28548" s="2"/>
      <c r="BJ28548" s="3"/>
      <c r="BL28548" s="3"/>
      <c r="BN28548" s="3"/>
      <c r="BP28548" s="3"/>
    </row>
    <row r="28549" spans="1:68" x14ac:dyDescent="0.25">
      <c r="A28549" s="1"/>
      <c r="B28549" s="2"/>
      <c r="BJ28549" s="3"/>
      <c r="BL28549" s="3"/>
      <c r="BN28549" s="3"/>
      <c r="BP28549" s="3"/>
    </row>
    <row r="28550" spans="1:68" x14ac:dyDescent="0.25">
      <c r="A28550" s="1"/>
      <c r="B28550" s="2"/>
      <c r="BJ28550" s="3"/>
      <c r="BL28550" s="3"/>
      <c r="BN28550" s="3"/>
      <c r="BP28550" s="3"/>
    </row>
    <row r="28551" spans="1:68" x14ac:dyDescent="0.25">
      <c r="A28551" s="1"/>
      <c r="B28551" s="2"/>
      <c r="BJ28551" s="3"/>
      <c r="BL28551" s="3"/>
      <c r="BN28551" s="3"/>
      <c r="BP28551" s="3"/>
    </row>
    <row r="28552" spans="1:68" x14ac:dyDescent="0.25">
      <c r="A28552" s="1"/>
      <c r="B28552" s="2"/>
      <c r="BJ28552" s="3"/>
      <c r="BL28552" s="3"/>
      <c r="BN28552" s="3"/>
      <c r="BP28552" s="3"/>
    </row>
    <row r="28553" spans="1:68" x14ac:dyDescent="0.25">
      <c r="A28553" s="1"/>
      <c r="B28553" s="2"/>
      <c r="BJ28553" s="3"/>
      <c r="BL28553" s="3"/>
      <c r="BN28553" s="3"/>
      <c r="BP28553" s="3"/>
    </row>
    <row r="28554" spans="1:68" x14ac:dyDescent="0.25">
      <c r="A28554" s="1"/>
      <c r="B28554" s="2"/>
      <c r="BJ28554" s="3"/>
      <c r="BL28554" s="3"/>
      <c r="BN28554" s="3"/>
      <c r="BP28554" s="3"/>
    </row>
    <row r="28555" spans="1:68" x14ac:dyDescent="0.25">
      <c r="A28555" s="1"/>
      <c r="B28555" s="2"/>
      <c r="BJ28555" s="3"/>
      <c r="BL28555" s="3"/>
      <c r="BN28555" s="3"/>
      <c r="BP28555" s="3"/>
    </row>
    <row r="28556" spans="1:68" x14ac:dyDescent="0.25">
      <c r="A28556" s="1"/>
      <c r="B28556" s="2"/>
      <c r="BJ28556" s="3"/>
      <c r="BL28556" s="3"/>
      <c r="BN28556" s="3"/>
      <c r="BP28556" s="3"/>
    </row>
    <row r="28557" spans="1:68" x14ac:dyDescent="0.25">
      <c r="A28557" s="1"/>
      <c r="B28557" s="2"/>
      <c r="BJ28557" s="3"/>
      <c r="BL28557" s="3"/>
      <c r="BN28557" s="3"/>
      <c r="BP28557" s="3"/>
    </row>
    <row r="28558" spans="1:68" x14ac:dyDescent="0.25">
      <c r="A28558" s="1"/>
      <c r="B28558" s="2"/>
      <c r="BJ28558" s="3"/>
      <c r="BL28558" s="3"/>
      <c r="BN28558" s="3"/>
      <c r="BP28558" s="3"/>
    </row>
    <row r="28559" spans="1:68" x14ac:dyDescent="0.25">
      <c r="A28559" s="1"/>
      <c r="B28559" s="2"/>
      <c r="BJ28559" s="3"/>
      <c r="BL28559" s="3"/>
      <c r="BN28559" s="3"/>
      <c r="BP28559" s="3"/>
    </row>
    <row r="28560" spans="1:68" x14ac:dyDescent="0.25">
      <c r="A28560" s="1"/>
      <c r="B28560" s="2"/>
      <c r="BJ28560" s="3"/>
      <c r="BL28560" s="3"/>
      <c r="BN28560" s="3"/>
      <c r="BP28560" s="3"/>
    </row>
    <row r="28561" spans="1:68" x14ac:dyDescent="0.25">
      <c r="A28561" s="1"/>
      <c r="B28561" s="2"/>
      <c r="BJ28561" s="3"/>
      <c r="BL28561" s="3"/>
      <c r="BN28561" s="3"/>
      <c r="BP28561" s="3"/>
    </row>
    <row r="28562" spans="1:68" x14ac:dyDescent="0.25">
      <c r="A28562" s="1"/>
      <c r="B28562" s="2"/>
      <c r="BJ28562" s="3"/>
      <c r="BL28562" s="3"/>
      <c r="BN28562" s="3"/>
      <c r="BP28562" s="3"/>
    </row>
    <row r="28563" spans="1:68" x14ac:dyDescent="0.25">
      <c r="A28563" s="1"/>
      <c r="B28563" s="2"/>
      <c r="BJ28563" s="3"/>
      <c r="BL28563" s="3"/>
      <c r="BN28563" s="3"/>
      <c r="BP28563" s="3"/>
    </row>
    <row r="28564" spans="1:68" x14ac:dyDescent="0.25">
      <c r="A28564" s="1"/>
      <c r="B28564" s="2"/>
      <c r="BJ28564" s="3"/>
      <c r="BL28564" s="3"/>
      <c r="BN28564" s="3"/>
      <c r="BP28564" s="3"/>
    </row>
    <row r="28565" spans="1:68" x14ac:dyDescent="0.25">
      <c r="A28565" s="1"/>
      <c r="B28565" s="2"/>
      <c r="BJ28565" s="3"/>
      <c r="BL28565" s="3"/>
      <c r="BN28565" s="3"/>
      <c r="BP28565" s="3"/>
    </row>
    <row r="28566" spans="1:68" x14ac:dyDescent="0.25">
      <c r="A28566" s="1"/>
      <c r="B28566" s="2"/>
      <c r="BJ28566" s="3"/>
      <c r="BL28566" s="3"/>
      <c r="BN28566" s="3"/>
      <c r="BP28566" s="3"/>
    </row>
    <row r="28567" spans="1:68" x14ac:dyDescent="0.25">
      <c r="A28567" s="1"/>
      <c r="B28567" s="2"/>
      <c r="BJ28567" s="3"/>
      <c r="BL28567" s="3"/>
      <c r="BN28567" s="3"/>
      <c r="BP28567" s="3"/>
    </row>
    <row r="28568" spans="1:68" x14ac:dyDescent="0.25">
      <c r="A28568" s="1"/>
      <c r="B28568" s="2"/>
      <c r="BJ28568" s="3"/>
      <c r="BL28568" s="3"/>
      <c r="BN28568" s="3"/>
      <c r="BP28568" s="3"/>
    </row>
    <row r="28569" spans="1:68" x14ac:dyDescent="0.25">
      <c r="A28569" s="1"/>
      <c r="B28569" s="2"/>
      <c r="BJ28569" s="3"/>
      <c r="BL28569" s="3"/>
      <c r="BN28569" s="3"/>
      <c r="BP28569" s="3"/>
    </row>
    <row r="28570" spans="1:68" x14ac:dyDescent="0.25">
      <c r="A28570" s="1"/>
      <c r="B28570" s="2"/>
      <c r="BJ28570" s="3"/>
      <c r="BL28570" s="3"/>
      <c r="BN28570" s="3"/>
      <c r="BP28570" s="3"/>
    </row>
    <row r="28571" spans="1:68" x14ac:dyDescent="0.25">
      <c r="A28571" s="1"/>
      <c r="B28571" s="2"/>
      <c r="BJ28571" s="3"/>
      <c r="BL28571" s="3"/>
      <c r="BN28571" s="3"/>
      <c r="BP28571" s="3"/>
    </row>
    <row r="28572" spans="1:68" x14ac:dyDescent="0.25">
      <c r="A28572" s="1"/>
      <c r="B28572" s="2"/>
      <c r="BJ28572" s="3"/>
      <c r="BL28572" s="3"/>
      <c r="BN28572" s="3"/>
      <c r="BP28572" s="3"/>
    </row>
    <row r="28573" spans="1:68" x14ac:dyDescent="0.25">
      <c r="A28573" s="1"/>
      <c r="B28573" s="2"/>
      <c r="BJ28573" s="3"/>
      <c r="BL28573" s="3"/>
      <c r="BN28573" s="3"/>
      <c r="BP28573" s="3"/>
    </row>
    <row r="28574" spans="1:68" x14ac:dyDescent="0.25">
      <c r="A28574" s="1"/>
      <c r="B28574" s="2"/>
      <c r="BJ28574" s="3"/>
      <c r="BL28574" s="3"/>
      <c r="BN28574" s="3"/>
      <c r="BP28574" s="3"/>
    </row>
    <row r="28575" spans="1:68" x14ac:dyDescent="0.25">
      <c r="A28575" s="1"/>
      <c r="B28575" s="2"/>
      <c r="BJ28575" s="3"/>
      <c r="BL28575" s="3"/>
      <c r="BN28575" s="3"/>
      <c r="BP28575" s="3"/>
    </row>
    <row r="28576" spans="1:68" x14ac:dyDescent="0.25">
      <c r="A28576" s="1"/>
      <c r="B28576" s="2"/>
      <c r="BJ28576" s="3"/>
      <c r="BL28576" s="3"/>
      <c r="BN28576" s="3"/>
      <c r="BP28576" s="3"/>
    </row>
    <row r="28577" spans="1:68" x14ac:dyDescent="0.25">
      <c r="A28577" s="1"/>
      <c r="B28577" s="2"/>
      <c r="BJ28577" s="3"/>
      <c r="BL28577" s="3"/>
      <c r="BN28577" s="3"/>
      <c r="BP28577" s="3"/>
    </row>
    <row r="28578" spans="1:68" x14ac:dyDescent="0.25">
      <c r="A28578" s="1"/>
      <c r="B28578" s="2"/>
      <c r="BJ28578" s="3"/>
      <c r="BL28578" s="3"/>
      <c r="BN28578" s="3"/>
      <c r="BP28578" s="3"/>
    </row>
    <row r="28579" spans="1:68" x14ac:dyDescent="0.25">
      <c r="A28579" s="1"/>
      <c r="B28579" s="2"/>
      <c r="BJ28579" s="3"/>
      <c r="BL28579" s="3"/>
      <c r="BN28579" s="3"/>
      <c r="BP28579" s="3"/>
    </row>
    <row r="28580" spans="1:68" x14ac:dyDescent="0.25">
      <c r="A28580" s="1"/>
      <c r="B28580" s="2"/>
      <c r="BJ28580" s="3"/>
      <c r="BL28580" s="3"/>
      <c r="BN28580" s="3"/>
      <c r="BP28580" s="3"/>
    </row>
    <row r="28581" spans="1:68" x14ac:dyDescent="0.25">
      <c r="A28581" s="1"/>
      <c r="B28581" s="2"/>
      <c r="BJ28581" s="3"/>
      <c r="BL28581" s="3"/>
      <c r="BN28581" s="3"/>
      <c r="BP28581" s="3"/>
    </row>
    <row r="28582" spans="1:68" x14ac:dyDescent="0.25">
      <c r="A28582" s="1"/>
      <c r="B28582" s="2"/>
      <c r="BJ28582" s="3"/>
      <c r="BL28582" s="3"/>
      <c r="BN28582" s="3"/>
      <c r="BP28582" s="3"/>
    </row>
    <row r="28583" spans="1:68" x14ac:dyDescent="0.25">
      <c r="A28583" s="1"/>
      <c r="B28583" s="2"/>
      <c r="BJ28583" s="3"/>
      <c r="BL28583" s="3"/>
      <c r="BN28583" s="3"/>
      <c r="BP28583" s="3"/>
    </row>
    <row r="28584" spans="1:68" x14ac:dyDescent="0.25">
      <c r="A28584" s="1"/>
      <c r="B28584" s="2"/>
      <c r="BJ28584" s="3"/>
      <c r="BL28584" s="3"/>
      <c r="BN28584" s="3"/>
      <c r="BP28584" s="3"/>
    </row>
    <row r="28585" spans="1:68" x14ac:dyDescent="0.25">
      <c r="A28585" s="1"/>
      <c r="B28585" s="2"/>
      <c r="BJ28585" s="3"/>
      <c r="BL28585" s="3"/>
      <c r="BN28585" s="3"/>
      <c r="BP28585" s="3"/>
    </row>
    <row r="28586" spans="1:68" x14ac:dyDescent="0.25">
      <c r="A28586" s="1"/>
      <c r="B28586" s="2"/>
      <c r="BJ28586" s="3"/>
      <c r="BL28586" s="3"/>
      <c r="BN28586" s="3"/>
      <c r="BP28586" s="3"/>
    </row>
    <row r="28587" spans="1:68" x14ac:dyDescent="0.25">
      <c r="A28587" s="1"/>
      <c r="B28587" s="2"/>
      <c r="BJ28587" s="3"/>
      <c r="BL28587" s="3"/>
      <c r="BN28587" s="3"/>
      <c r="BP28587" s="3"/>
    </row>
    <row r="28588" spans="1:68" x14ac:dyDescent="0.25">
      <c r="A28588" s="1"/>
      <c r="B28588" s="2"/>
      <c r="BJ28588" s="3"/>
      <c r="BL28588" s="3"/>
      <c r="BN28588" s="3"/>
      <c r="BP28588" s="3"/>
    </row>
    <row r="28589" spans="1:68" x14ac:dyDescent="0.25">
      <c r="A28589" s="1"/>
      <c r="B28589" s="2"/>
      <c r="BJ28589" s="3"/>
      <c r="BL28589" s="3"/>
      <c r="BN28589" s="3"/>
      <c r="BP28589" s="3"/>
    </row>
    <row r="28590" spans="1:68" x14ac:dyDescent="0.25">
      <c r="A28590" s="1"/>
      <c r="B28590" s="2"/>
      <c r="BJ28590" s="3"/>
      <c r="BL28590" s="3"/>
      <c r="BN28590" s="3"/>
      <c r="BP28590" s="3"/>
    </row>
    <row r="28591" spans="1:68" x14ac:dyDescent="0.25">
      <c r="A28591" s="1"/>
      <c r="B28591" s="2"/>
      <c r="BJ28591" s="3"/>
      <c r="BL28591" s="3"/>
      <c r="BN28591" s="3"/>
      <c r="BP28591" s="3"/>
    </row>
    <row r="28592" spans="1:68" x14ac:dyDescent="0.25">
      <c r="A28592" s="1"/>
      <c r="B28592" s="2"/>
      <c r="BJ28592" s="3"/>
      <c r="BL28592" s="3"/>
      <c r="BN28592" s="3"/>
      <c r="BP28592" s="3"/>
    </row>
    <row r="28593" spans="1:68" x14ac:dyDescent="0.25">
      <c r="A28593" s="1"/>
      <c r="B28593" s="2"/>
      <c r="BJ28593" s="3"/>
      <c r="BL28593" s="3"/>
      <c r="BN28593" s="3"/>
      <c r="BP28593" s="3"/>
    </row>
    <row r="28594" spans="1:68" x14ac:dyDescent="0.25">
      <c r="A28594" s="1"/>
      <c r="B28594" s="2"/>
      <c r="BJ28594" s="3"/>
      <c r="BL28594" s="3"/>
      <c r="BN28594" s="3"/>
      <c r="BP28594" s="3"/>
    </row>
    <row r="28595" spans="1:68" x14ac:dyDescent="0.25">
      <c r="A28595" s="1"/>
      <c r="B28595" s="2"/>
      <c r="BJ28595" s="3"/>
      <c r="BL28595" s="3"/>
      <c r="BN28595" s="3"/>
      <c r="BP28595" s="3"/>
    </row>
    <row r="28596" spans="1:68" x14ac:dyDescent="0.25">
      <c r="A28596" s="1"/>
      <c r="B28596" s="2"/>
      <c r="BJ28596" s="3"/>
      <c r="BL28596" s="3"/>
      <c r="BN28596" s="3"/>
      <c r="BP28596" s="3"/>
    </row>
    <row r="28597" spans="1:68" x14ac:dyDescent="0.25">
      <c r="A28597" s="1"/>
      <c r="B28597" s="2"/>
      <c r="BJ28597" s="3"/>
      <c r="BL28597" s="3"/>
      <c r="BN28597" s="3"/>
      <c r="BP28597" s="3"/>
    </row>
    <row r="28598" spans="1:68" x14ac:dyDescent="0.25">
      <c r="A28598" s="1"/>
      <c r="B28598" s="2"/>
      <c r="BJ28598" s="3"/>
      <c r="BL28598" s="3"/>
      <c r="BN28598" s="3"/>
      <c r="BP28598" s="3"/>
    </row>
    <row r="28599" spans="1:68" x14ac:dyDescent="0.25">
      <c r="A28599" s="1"/>
      <c r="B28599" s="2"/>
      <c r="BJ28599" s="3"/>
      <c r="BL28599" s="3"/>
      <c r="BN28599" s="3"/>
      <c r="BP28599" s="3"/>
    </row>
    <row r="28600" spans="1:68" x14ac:dyDescent="0.25">
      <c r="A28600" s="1"/>
      <c r="B28600" s="2"/>
      <c r="BJ28600" s="3"/>
      <c r="BL28600" s="3"/>
      <c r="BN28600" s="3"/>
      <c r="BP28600" s="3"/>
    </row>
    <row r="28601" spans="1:68" x14ac:dyDescent="0.25">
      <c r="A28601" s="1"/>
      <c r="B28601" s="2"/>
      <c r="BJ28601" s="3"/>
      <c r="BL28601" s="3"/>
      <c r="BN28601" s="3"/>
      <c r="BP28601" s="3"/>
    </row>
    <row r="28602" spans="1:68" x14ac:dyDescent="0.25">
      <c r="A28602" s="1"/>
      <c r="B28602" s="2"/>
      <c r="BJ28602" s="3"/>
      <c r="BL28602" s="3"/>
      <c r="BN28602" s="3"/>
      <c r="BP28602" s="3"/>
    </row>
    <row r="28603" spans="1:68" x14ac:dyDescent="0.25">
      <c r="A28603" s="1"/>
      <c r="B28603" s="2"/>
      <c r="BJ28603" s="3"/>
      <c r="BL28603" s="3"/>
      <c r="BN28603" s="3"/>
      <c r="BP28603" s="3"/>
    </row>
    <row r="28604" spans="1:68" x14ac:dyDescent="0.25">
      <c r="A28604" s="1"/>
      <c r="B28604" s="2"/>
      <c r="BJ28604" s="3"/>
      <c r="BL28604" s="3"/>
      <c r="BN28604" s="3"/>
      <c r="BP28604" s="3"/>
    </row>
    <row r="28605" spans="1:68" x14ac:dyDescent="0.25">
      <c r="A28605" s="1"/>
      <c r="B28605" s="2"/>
      <c r="BJ28605" s="3"/>
      <c r="BL28605" s="3"/>
      <c r="BN28605" s="3"/>
      <c r="BP28605" s="3"/>
    </row>
    <row r="28606" spans="1:68" x14ac:dyDescent="0.25">
      <c r="A28606" s="1"/>
      <c r="B28606" s="2"/>
      <c r="BJ28606" s="3"/>
      <c r="BL28606" s="3"/>
      <c r="BN28606" s="3"/>
      <c r="BP28606" s="3"/>
    </row>
    <row r="28607" spans="1:68" x14ac:dyDescent="0.25">
      <c r="A28607" s="1"/>
      <c r="B28607" s="2"/>
      <c r="BJ28607" s="3"/>
      <c r="BL28607" s="3"/>
      <c r="BN28607" s="3"/>
      <c r="BP28607" s="3"/>
    </row>
    <row r="28608" spans="1:68" x14ac:dyDescent="0.25">
      <c r="A28608" s="1"/>
      <c r="B28608" s="2"/>
      <c r="BJ28608" s="3"/>
      <c r="BL28608" s="3"/>
      <c r="BN28608" s="3"/>
      <c r="BP28608" s="3"/>
    </row>
    <row r="28609" spans="1:68" x14ac:dyDescent="0.25">
      <c r="A28609" s="1"/>
      <c r="B28609" s="2"/>
      <c r="BJ28609" s="3"/>
      <c r="BL28609" s="3"/>
      <c r="BN28609" s="3"/>
      <c r="BP28609" s="3"/>
    </row>
    <row r="28610" spans="1:68" x14ac:dyDescent="0.25">
      <c r="A28610" s="1"/>
      <c r="B28610" s="2"/>
      <c r="BJ28610" s="3"/>
      <c r="BL28610" s="3"/>
      <c r="BN28610" s="3"/>
      <c r="BP28610" s="3"/>
    </row>
    <row r="28611" spans="1:68" x14ac:dyDescent="0.25">
      <c r="A28611" s="1"/>
      <c r="B28611" s="2"/>
      <c r="BJ28611" s="3"/>
      <c r="BL28611" s="3"/>
      <c r="BN28611" s="3"/>
      <c r="BP28611" s="3"/>
    </row>
    <row r="28612" spans="1:68" x14ac:dyDescent="0.25">
      <c r="A28612" s="1"/>
      <c r="B28612" s="2"/>
      <c r="BJ28612" s="3"/>
      <c r="BL28612" s="3"/>
      <c r="BN28612" s="3"/>
      <c r="BP28612" s="3"/>
    </row>
    <row r="28613" spans="1:68" x14ac:dyDescent="0.25">
      <c r="A28613" s="1"/>
      <c r="B28613" s="2"/>
      <c r="BJ28613" s="3"/>
      <c r="BL28613" s="3"/>
      <c r="BN28613" s="3"/>
      <c r="BP28613" s="3"/>
    </row>
    <row r="28614" spans="1:68" x14ac:dyDescent="0.25">
      <c r="A28614" s="1"/>
      <c r="B28614" s="2"/>
      <c r="BJ28614" s="3"/>
      <c r="BL28614" s="3"/>
      <c r="BN28614" s="3"/>
      <c r="BP28614" s="3"/>
    </row>
    <row r="28615" spans="1:68" x14ac:dyDescent="0.25">
      <c r="A28615" s="1"/>
      <c r="B28615" s="2"/>
      <c r="BJ28615" s="3"/>
      <c r="BL28615" s="3"/>
      <c r="BN28615" s="3"/>
      <c r="BP28615" s="3"/>
    </row>
    <row r="28616" spans="1:68" x14ac:dyDescent="0.25">
      <c r="A28616" s="1"/>
      <c r="B28616" s="2"/>
      <c r="BJ28616" s="3"/>
      <c r="BL28616" s="3"/>
      <c r="BN28616" s="3"/>
      <c r="BP28616" s="3"/>
    </row>
    <row r="28617" spans="1:68" x14ac:dyDescent="0.25">
      <c r="A28617" s="1"/>
      <c r="B28617" s="2"/>
      <c r="BJ28617" s="3"/>
      <c r="BL28617" s="3"/>
      <c r="BN28617" s="3"/>
      <c r="BP28617" s="3"/>
    </row>
    <row r="28618" spans="1:68" x14ac:dyDescent="0.25">
      <c r="A28618" s="1"/>
      <c r="B28618" s="2"/>
      <c r="BJ28618" s="3"/>
      <c r="BL28618" s="3"/>
      <c r="BN28618" s="3"/>
      <c r="BP28618" s="3"/>
    </row>
    <row r="28619" spans="1:68" x14ac:dyDescent="0.25">
      <c r="A28619" s="1"/>
      <c r="B28619" s="2"/>
      <c r="BJ28619" s="3"/>
      <c r="BL28619" s="3"/>
      <c r="BN28619" s="3"/>
      <c r="BP28619" s="3"/>
    </row>
    <row r="28620" spans="1:68" x14ac:dyDescent="0.25">
      <c r="A28620" s="1"/>
      <c r="B28620" s="2"/>
      <c r="BJ28620" s="3"/>
      <c r="BL28620" s="3"/>
      <c r="BN28620" s="3"/>
      <c r="BP28620" s="3"/>
    </row>
    <row r="28621" spans="1:68" x14ac:dyDescent="0.25">
      <c r="A28621" s="1"/>
      <c r="B28621" s="2"/>
      <c r="BJ28621" s="3"/>
      <c r="BL28621" s="3"/>
      <c r="BN28621" s="3"/>
      <c r="BP28621" s="3"/>
    </row>
    <row r="28622" spans="1:68" x14ac:dyDescent="0.25">
      <c r="A28622" s="1"/>
      <c r="B28622" s="2"/>
      <c r="BJ28622" s="3"/>
      <c r="BL28622" s="3"/>
      <c r="BN28622" s="3"/>
      <c r="BP28622" s="3"/>
    </row>
    <row r="28623" spans="1:68" x14ac:dyDescent="0.25">
      <c r="A28623" s="1"/>
      <c r="B28623" s="2"/>
      <c r="BJ28623" s="3"/>
      <c r="BL28623" s="3"/>
      <c r="BN28623" s="3"/>
      <c r="BP28623" s="3"/>
    </row>
    <row r="28624" spans="1:68" x14ac:dyDescent="0.25">
      <c r="A28624" s="1"/>
      <c r="B28624" s="2"/>
      <c r="BJ28624" s="3"/>
      <c r="BL28624" s="3"/>
      <c r="BN28624" s="3"/>
      <c r="BP28624" s="3"/>
    </row>
    <row r="28625" spans="1:68" x14ac:dyDescent="0.25">
      <c r="A28625" s="1"/>
      <c r="B28625" s="2"/>
      <c r="BJ28625" s="3"/>
      <c r="BL28625" s="3"/>
      <c r="BN28625" s="3"/>
      <c r="BP28625" s="3"/>
    </row>
    <row r="28626" spans="1:68" x14ac:dyDescent="0.25">
      <c r="A28626" s="1"/>
      <c r="B28626" s="2"/>
      <c r="BJ28626" s="3"/>
      <c r="BL28626" s="3"/>
      <c r="BN28626" s="3"/>
      <c r="BP28626" s="3"/>
    </row>
    <row r="28627" spans="1:68" x14ac:dyDescent="0.25">
      <c r="A28627" s="1"/>
      <c r="B28627" s="2"/>
      <c r="BJ28627" s="3"/>
      <c r="BL28627" s="3"/>
      <c r="BN28627" s="3"/>
      <c r="BP28627" s="3"/>
    </row>
    <row r="28628" spans="1:68" x14ac:dyDescent="0.25">
      <c r="A28628" s="1"/>
      <c r="B28628" s="2"/>
      <c r="BJ28628" s="3"/>
      <c r="BL28628" s="3"/>
      <c r="BN28628" s="3"/>
      <c r="BP28628" s="3"/>
    </row>
    <row r="28629" spans="1:68" x14ac:dyDescent="0.25">
      <c r="A28629" s="1"/>
      <c r="B28629" s="2"/>
      <c r="BJ28629" s="3"/>
      <c r="BL28629" s="3"/>
      <c r="BN28629" s="3"/>
      <c r="BP28629" s="3"/>
    </row>
    <row r="28630" spans="1:68" x14ac:dyDescent="0.25">
      <c r="A28630" s="1"/>
      <c r="B28630" s="2"/>
      <c r="BJ28630" s="3"/>
      <c r="BL28630" s="3"/>
      <c r="BN28630" s="3"/>
      <c r="BP28630" s="3"/>
    </row>
    <row r="28631" spans="1:68" x14ac:dyDescent="0.25">
      <c r="A28631" s="1"/>
      <c r="B28631" s="2"/>
      <c r="BJ28631" s="3"/>
      <c r="BL28631" s="3"/>
      <c r="BN28631" s="3"/>
      <c r="BP28631" s="3"/>
    </row>
    <row r="28632" spans="1:68" x14ac:dyDescent="0.25">
      <c r="A28632" s="1"/>
      <c r="B28632" s="2"/>
      <c r="BJ28632" s="3"/>
      <c r="BL28632" s="3"/>
      <c r="BN28632" s="3"/>
      <c r="BP28632" s="3"/>
    </row>
    <row r="28633" spans="1:68" x14ac:dyDescent="0.25">
      <c r="A28633" s="1"/>
      <c r="B28633" s="2"/>
      <c r="BJ28633" s="3"/>
      <c r="BL28633" s="3"/>
      <c r="BN28633" s="3"/>
      <c r="BP28633" s="3"/>
    </row>
    <row r="28634" spans="1:68" x14ac:dyDescent="0.25">
      <c r="A28634" s="1"/>
      <c r="B28634" s="2"/>
      <c r="BJ28634" s="3"/>
      <c r="BL28634" s="3"/>
      <c r="BN28634" s="3"/>
      <c r="BP28634" s="3"/>
    </row>
    <row r="28635" spans="1:68" x14ac:dyDescent="0.25">
      <c r="A28635" s="1"/>
      <c r="B28635" s="2"/>
      <c r="BJ28635" s="3"/>
      <c r="BL28635" s="3"/>
      <c r="BN28635" s="3"/>
      <c r="BP28635" s="3"/>
    </row>
    <row r="28636" spans="1:68" x14ac:dyDescent="0.25">
      <c r="A28636" s="1"/>
      <c r="B28636" s="2"/>
      <c r="BJ28636" s="3"/>
      <c r="BL28636" s="3"/>
      <c r="BN28636" s="3"/>
      <c r="BP28636" s="3"/>
    </row>
    <row r="28637" spans="1:68" x14ac:dyDescent="0.25">
      <c r="A28637" s="1"/>
      <c r="B28637" s="2"/>
      <c r="BJ28637" s="3"/>
      <c r="BL28637" s="3"/>
      <c r="BN28637" s="3"/>
      <c r="BP28637" s="3"/>
    </row>
    <row r="28638" spans="1:68" x14ac:dyDescent="0.25">
      <c r="A28638" s="1"/>
      <c r="B28638" s="2"/>
      <c r="BJ28638" s="3"/>
      <c r="BL28638" s="3"/>
      <c r="BN28638" s="3"/>
      <c r="BP28638" s="3"/>
    </row>
    <row r="28639" spans="1:68" x14ac:dyDescent="0.25">
      <c r="A28639" s="1"/>
      <c r="B28639" s="2"/>
      <c r="BJ28639" s="3"/>
      <c r="BL28639" s="3"/>
      <c r="BN28639" s="3"/>
      <c r="BP28639" s="3"/>
    </row>
    <row r="28640" spans="1:68" x14ac:dyDescent="0.25">
      <c r="A28640" s="1"/>
      <c r="B28640" s="2"/>
      <c r="BJ28640" s="3"/>
      <c r="BL28640" s="3"/>
      <c r="BN28640" s="3"/>
      <c r="BP28640" s="3"/>
    </row>
    <row r="28641" spans="1:68" x14ac:dyDescent="0.25">
      <c r="A28641" s="1"/>
      <c r="B28641" s="2"/>
      <c r="BJ28641" s="3"/>
      <c r="BL28641" s="3"/>
      <c r="BN28641" s="3"/>
      <c r="BP28641" s="3"/>
    </row>
    <row r="28642" spans="1:68" x14ac:dyDescent="0.25">
      <c r="A28642" s="1"/>
      <c r="B28642" s="2"/>
      <c r="BJ28642" s="3"/>
      <c r="BL28642" s="3"/>
      <c r="BN28642" s="3"/>
      <c r="BP28642" s="3"/>
    </row>
    <row r="28643" spans="1:68" x14ac:dyDescent="0.25">
      <c r="A28643" s="1"/>
      <c r="B28643" s="2"/>
      <c r="BJ28643" s="3"/>
      <c r="BL28643" s="3"/>
      <c r="BN28643" s="3"/>
      <c r="BP28643" s="3"/>
    </row>
    <row r="28644" spans="1:68" x14ac:dyDescent="0.25">
      <c r="A28644" s="1"/>
      <c r="B28644" s="2"/>
      <c r="BJ28644" s="3"/>
      <c r="BL28644" s="3"/>
      <c r="BN28644" s="3"/>
      <c r="BP28644" s="3"/>
    </row>
    <row r="28645" spans="1:68" x14ac:dyDescent="0.25">
      <c r="A28645" s="1"/>
      <c r="B28645" s="2"/>
      <c r="BJ28645" s="3"/>
      <c r="BL28645" s="3"/>
      <c r="BN28645" s="3"/>
      <c r="BP28645" s="3"/>
    </row>
    <row r="28646" spans="1:68" x14ac:dyDescent="0.25">
      <c r="A28646" s="1"/>
      <c r="B28646" s="2"/>
      <c r="BJ28646" s="3"/>
      <c r="BL28646" s="3"/>
      <c r="BN28646" s="3"/>
      <c r="BP28646" s="3"/>
    </row>
    <row r="28647" spans="1:68" x14ac:dyDescent="0.25">
      <c r="A28647" s="1"/>
      <c r="B28647" s="2"/>
      <c r="BJ28647" s="3"/>
      <c r="BL28647" s="3"/>
      <c r="BN28647" s="3"/>
      <c r="BP28647" s="3"/>
    </row>
    <row r="28648" spans="1:68" x14ac:dyDescent="0.25">
      <c r="A28648" s="1"/>
      <c r="B28648" s="2"/>
      <c r="BJ28648" s="3"/>
      <c r="BL28648" s="3"/>
      <c r="BN28648" s="3"/>
      <c r="BP28648" s="3"/>
    </row>
    <row r="28649" spans="1:68" x14ac:dyDescent="0.25">
      <c r="A28649" s="1"/>
      <c r="B28649" s="2"/>
      <c r="BJ28649" s="3"/>
      <c r="BL28649" s="3"/>
      <c r="BN28649" s="3"/>
      <c r="BP28649" s="3"/>
    </row>
    <row r="28650" spans="1:68" x14ac:dyDescent="0.25">
      <c r="A28650" s="1"/>
      <c r="B28650" s="2"/>
      <c r="BJ28650" s="3"/>
      <c r="BL28650" s="3"/>
      <c r="BN28650" s="3"/>
      <c r="BP28650" s="3"/>
    </row>
    <row r="28651" spans="1:68" x14ac:dyDescent="0.25">
      <c r="A28651" s="1"/>
      <c r="B28651" s="2"/>
      <c r="BJ28651" s="3"/>
      <c r="BL28651" s="3"/>
      <c r="BN28651" s="3"/>
      <c r="BP28651" s="3"/>
    </row>
    <row r="28652" spans="1:68" x14ac:dyDescent="0.25">
      <c r="A28652" s="1"/>
      <c r="B28652" s="2"/>
      <c r="BJ28652" s="3"/>
      <c r="BL28652" s="3"/>
      <c r="BN28652" s="3"/>
      <c r="BP28652" s="3"/>
    </row>
    <row r="28653" spans="1:68" x14ac:dyDescent="0.25">
      <c r="A28653" s="1"/>
      <c r="B28653" s="2"/>
      <c r="BJ28653" s="3"/>
      <c r="BL28653" s="3"/>
      <c r="BN28653" s="3"/>
      <c r="BP28653" s="3"/>
    </row>
    <row r="28654" spans="1:68" x14ac:dyDescent="0.25">
      <c r="A28654" s="1"/>
      <c r="B28654" s="2"/>
      <c r="BJ28654" s="3"/>
      <c r="BL28654" s="3"/>
      <c r="BN28654" s="3"/>
      <c r="BP28654" s="3"/>
    </row>
    <row r="28655" spans="1:68" x14ac:dyDescent="0.25">
      <c r="A28655" s="1"/>
      <c r="B28655" s="2"/>
      <c r="BJ28655" s="3"/>
      <c r="BL28655" s="3"/>
      <c r="BN28655" s="3"/>
      <c r="BP28655" s="3"/>
    </row>
    <row r="28656" spans="1:68" x14ac:dyDescent="0.25">
      <c r="A28656" s="1"/>
      <c r="B28656" s="2"/>
      <c r="BJ28656" s="3"/>
      <c r="BL28656" s="3"/>
      <c r="BN28656" s="3"/>
      <c r="BP28656" s="3"/>
    </row>
    <row r="28657" spans="1:68" x14ac:dyDescent="0.25">
      <c r="A28657" s="1"/>
      <c r="B28657" s="2"/>
      <c r="BJ28657" s="3"/>
      <c r="BL28657" s="3"/>
      <c r="BN28657" s="3"/>
      <c r="BP28657" s="3"/>
    </row>
    <row r="28658" spans="1:68" x14ac:dyDescent="0.25">
      <c r="A28658" s="1"/>
      <c r="B28658" s="2"/>
      <c r="BJ28658" s="3"/>
      <c r="BL28658" s="3"/>
      <c r="BN28658" s="3"/>
      <c r="BP28658" s="3"/>
    </row>
    <row r="28659" spans="1:68" x14ac:dyDescent="0.25">
      <c r="A28659" s="1"/>
      <c r="B28659" s="2"/>
      <c r="BJ28659" s="3"/>
      <c r="BL28659" s="3"/>
      <c r="BN28659" s="3"/>
      <c r="BP28659" s="3"/>
    </row>
    <row r="28660" spans="1:68" x14ac:dyDescent="0.25">
      <c r="A28660" s="1"/>
      <c r="B28660" s="2"/>
      <c r="BJ28660" s="3"/>
      <c r="BL28660" s="3"/>
      <c r="BN28660" s="3"/>
      <c r="BP28660" s="3"/>
    </row>
    <row r="28661" spans="1:68" x14ac:dyDescent="0.25">
      <c r="A28661" s="1"/>
      <c r="B28661" s="2"/>
      <c r="BJ28661" s="3"/>
      <c r="BL28661" s="3"/>
      <c r="BN28661" s="3"/>
      <c r="BP28661" s="3"/>
    </row>
    <row r="28662" spans="1:68" x14ac:dyDescent="0.25">
      <c r="A28662" s="1"/>
      <c r="B28662" s="2"/>
      <c r="BJ28662" s="3"/>
      <c r="BL28662" s="3"/>
      <c r="BN28662" s="3"/>
      <c r="BP28662" s="3"/>
    </row>
    <row r="28663" spans="1:68" x14ac:dyDescent="0.25">
      <c r="A28663" s="1"/>
      <c r="B28663" s="2"/>
      <c r="BJ28663" s="3"/>
      <c r="BL28663" s="3"/>
      <c r="BN28663" s="3"/>
      <c r="BP28663" s="3"/>
    </row>
    <row r="28664" spans="1:68" x14ac:dyDescent="0.25">
      <c r="A28664" s="1"/>
      <c r="B28664" s="2"/>
      <c r="BJ28664" s="3"/>
      <c r="BL28664" s="3"/>
      <c r="BN28664" s="3"/>
      <c r="BP28664" s="3"/>
    </row>
    <row r="28665" spans="1:68" x14ac:dyDescent="0.25">
      <c r="A28665" s="1"/>
      <c r="B28665" s="2"/>
      <c r="BJ28665" s="3"/>
      <c r="BL28665" s="3"/>
      <c r="BN28665" s="3"/>
      <c r="BP28665" s="3"/>
    </row>
    <row r="28666" spans="1:68" x14ac:dyDescent="0.25">
      <c r="A28666" s="1"/>
      <c r="B28666" s="2"/>
      <c r="BJ28666" s="3"/>
      <c r="BL28666" s="3"/>
      <c r="BN28666" s="3"/>
      <c r="BP28666" s="3"/>
    </row>
    <row r="28667" spans="1:68" x14ac:dyDescent="0.25">
      <c r="A28667" s="1"/>
      <c r="B28667" s="2"/>
      <c r="BJ28667" s="3"/>
      <c r="BL28667" s="3"/>
      <c r="BN28667" s="3"/>
      <c r="BP28667" s="3"/>
    </row>
    <row r="28668" spans="1:68" x14ac:dyDescent="0.25">
      <c r="A28668" s="1"/>
      <c r="B28668" s="2"/>
      <c r="BJ28668" s="3"/>
      <c r="BL28668" s="3"/>
      <c r="BN28668" s="3"/>
      <c r="BP28668" s="3"/>
    </row>
    <row r="28669" spans="1:68" x14ac:dyDescent="0.25">
      <c r="A28669" s="1"/>
      <c r="B28669" s="2"/>
      <c r="BJ28669" s="3"/>
      <c r="BL28669" s="3"/>
      <c r="BN28669" s="3"/>
      <c r="BP28669" s="3"/>
    </row>
    <row r="28670" spans="1:68" x14ac:dyDescent="0.25">
      <c r="A28670" s="1"/>
      <c r="B28670" s="2"/>
      <c r="BJ28670" s="3"/>
      <c r="BL28670" s="3"/>
      <c r="BN28670" s="3"/>
      <c r="BP28670" s="3"/>
    </row>
    <row r="28671" spans="1:68" x14ac:dyDescent="0.25">
      <c r="A28671" s="1"/>
      <c r="B28671" s="2"/>
      <c r="BJ28671" s="3"/>
      <c r="BL28671" s="3"/>
      <c r="BN28671" s="3"/>
      <c r="BP28671" s="3"/>
    </row>
    <row r="28672" spans="1:68" x14ac:dyDescent="0.25">
      <c r="A28672" s="1"/>
      <c r="B28672" s="2"/>
      <c r="BJ28672" s="3"/>
      <c r="BL28672" s="3"/>
      <c r="BN28672" s="3"/>
      <c r="BP28672" s="3"/>
    </row>
    <row r="28673" spans="1:68" x14ac:dyDescent="0.25">
      <c r="A28673" s="1"/>
      <c r="B28673" s="2"/>
      <c r="BJ28673" s="3"/>
      <c r="BL28673" s="3"/>
      <c r="BN28673" s="3"/>
      <c r="BP28673" s="3"/>
    </row>
    <row r="28674" spans="1:68" x14ac:dyDescent="0.25">
      <c r="A28674" s="1"/>
      <c r="B28674" s="2"/>
      <c r="BJ28674" s="3"/>
      <c r="BL28674" s="3"/>
      <c r="BN28674" s="3"/>
      <c r="BP28674" s="3"/>
    </row>
    <row r="28675" spans="1:68" x14ac:dyDescent="0.25">
      <c r="A28675" s="1"/>
      <c r="B28675" s="2"/>
      <c r="BJ28675" s="3"/>
      <c r="BL28675" s="3"/>
      <c r="BN28675" s="3"/>
      <c r="BP28675" s="3"/>
    </row>
    <row r="28676" spans="1:68" x14ac:dyDescent="0.25">
      <c r="A28676" s="1"/>
      <c r="B28676" s="2"/>
      <c r="BJ28676" s="3"/>
      <c r="BL28676" s="3"/>
      <c r="BN28676" s="3"/>
      <c r="BP28676" s="3"/>
    </row>
    <row r="28677" spans="1:68" x14ac:dyDescent="0.25">
      <c r="A28677" s="1"/>
      <c r="B28677" s="2"/>
      <c r="BJ28677" s="3"/>
      <c r="BL28677" s="3"/>
      <c r="BN28677" s="3"/>
      <c r="BP28677" s="3"/>
    </row>
    <row r="28678" spans="1:68" x14ac:dyDescent="0.25">
      <c r="A28678" s="1"/>
      <c r="B28678" s="2"/>
      <c r="BJ28678" s="3"/>
      <c r="BL28678" s="3"/>
      <c r="BN28678" s="3"/>
      <c r="BP28678" s="3"/>
    </row>
    <row r="28679" spans="1:68" x14ac:dyDescent="0.25">
      <c r="A28679" s="1"/>
      <c r="B28679" s="2"/>
      <c r="BJ28679" s="3"/>
      <c r="BL28679" s="3"/>
      <c r="BN28679" s="3"/>
      <c r="BP28679" s="3"/>
    </row>
    <row r="28680" spans="1:68" x14ac:dyDescent="0.25">
      <c r="A28680" s="1"/>
      <c r="B28680" s="2"/>
      <c r="BJ28680" s="3"/>
      <c r="BL28680" s="3"/>
      <c r="BN28680" s="3"/>
      <c r="BP28680" s="3"/>
    </row>
    <row r="28681" spans="1:68" x14ac:dyDescent="0.25">
      <c r="A28681" s="1"/>
      <c r="B28681" s="2"/>
      <c r="BJ28681" s="3"/>
      <c r="BL28681" s="3"/>
      <c r="BN28681" s="3"/>
      <c r="BP28681" s="3"/>
    </row>
    <row r="28682" spans="1:68" x14ac:dyDescent="0.25">
      <c r="A28682" s="1"/>
      <c r="B28682" s="2"/>
      <c r="BJ28682" s="3"/>
      <c r="BL28682" s="3"/>
      <c r="BN28682" s="3"/>
      <c r="BP28682" s="3"/>
    </row>
    <row r="28683" spans="1:68" x14ac:dyDescent="0.25">
      <c r="A28683" s="1"/>
      <c r="B28683" s="2"/>
      <c r="BJ28683" s="3"/>
      <c r="BL28683" s="3"/>
      <c r="BN28683" s="3"/>
      <c r="BP28683" s="3"/>
    </row>
    <row r="28684" spans="1:68" x14ac:dyDescent="0.25">
      <c r="A28684" s="1"/>
      <c r="B28684" s="2"/>
      <c r="BJ28684" s="3"/>
      <c r="BL28684" s="3"/>
      <c r="BN28684" s="3"/>
      <c r="BP28684" s="3"/>
    </row>
    <row r="28685" spans="1:68" x14ac:dyDescent="0.25">
      <c r="A28685" s="1"/>
      <c r="B28685" s="2"/>
      <c r="BJ28685" s="3"/>
      <c r="BL28685" s="3"/>
      <c r="BN28685" s="3"/>
      <c r="BP28685" s="3"/>
    </row>
    <row r="28686" spans="1:68" x14ac:dyDescent="0.25">
      <c r="A28686" s="1"/>
      <c r="B28686" s="2"/>
      <c r="BJ28686" s="3"/>
      <c r="BL28686" s="3"/>
      <c r="BN28686" s="3"/>
      <c r="BP28686" s="3"/>
    </row>
    <row r="28687" spans="1:68" x14ac:dyDescent="0.25">
      <c r="A28687" s="1"/>
      <c r="B28687" s="2"/>
      <c r="BJ28687" s="3"/>
      <c r="BL28687" s="3"/>
      <c r="BN28687" s="3"/>
      <c r="BP28687" s="3"/>
    </row>
    <row r="28688" spans="1:68" x14ac:dyDescent="0.25">
      <c r="A28688" s="1"/>
      <c r="B28688" s="2"/>
      <c r="BJ28688" s="3"/>
      <c r="BL28688" s="3"/>
      <c r="BN28688" s="3"/>
      <c r="BP28688" s="3"/>
    </row>
    <row r="28689" spans="1:68" x14ac:dyDescent="0.25">
      <c r="A28689" s="1"/>
      <c r="B28689" s="2"/>
      <c r="BJ28689" s="3"/>
      <c r="BL28689" s="3"/>
      <c r="BN28689" s="3"/>
      <c r="BP28689" s="3"/>
    </row>
    <row r="28690" spans="1:68" x14ac:dyDescent="0.25">
      <c r="A28690" s="1"/>
      <c r="B28690" s="2"/>
      <c r="BJ28690" s="3"/>
      <c r="BL28690" s="3"/>
      <c r="BN28690" s="3"/>
      <c r="BP28690" s="3"/>
    </row>
    <row r="28691" spans="1:68" x14ac:dyDescent="0.25">
      <c r="A28691" s="1"/>
      <c r="B28691" s="2"/>
      <c r="BJ28691" s="3"/>
      <c r="BL28691" s="3"/>
      <c r="BN28691" s="3"/>
      <c r="BP28691" s="3"/>
    </row>
    <row r="28692" spans="1:68" x14ac:dyDescent="0.25">
      <c r="A28692" s="1"/>
      <c r="B28692" s="2"/>
      <c r="BJ28692" s="3"/>
      <c r="BL28692" s="3"/>
      <c r="BN28692" s="3"/>
      <c r="BP28692" s="3"/>
    </row>
    <row r="28693" spans="1:68" x14ac:dyDescent="0.25">
      <c r="A28693" s="1"/>
      <c r="B28693" s="2"/>
      <c r="BJ28693" s="3"/>
      <c r="BL28693" s="3"/>
      <c r="BN28693" s="3"/>
      <c r="BP28693" s="3"/>
    </row>
    <row r="28694" spans="1:68" x14ac:dyDescent="0.25">
      <c r="A28694" s="1"/>
      <c r="B28694" s="2"/>
      <c r="BJ28694" s="3"/>
      <c r="BL28694" s="3"/>
      <c r="BN28694" s="3"/>
      <c r="BP28694" s="3"/>
    </row>
    <row r="28695" spans="1:68" x14ac:dyDescent="0.25">
      <c r="A28695" s="1"/>
      <c r="B28695" s="2"/>
      <c r="BJ28695" s="3"/>
      <c r="BL28695" s="3"/>
      <c r="BN28695" s="3"/>
      <c r="BP28695" s="3"/>
    </row>
    <row r="28696" spans="1:68" x14ac:dyDescent="0.25">
      <c r="A28696" s="1"/>
      <c r="B28696" s="2"/>
      <c r="BJ28696" s="3"/>
      <c r="BL28696" s="3"/>
      <c r="BN28696" s="3"/>
      <c r="BP28696" s="3"/>
    </row>
    <row r="28697" spans="1:68" x14ac:dyDescent="0.25">
      <c r="A28697" s="1"/>
      <c r="B28697" s="2"/>
      <c r="BJ28697" s="3"/>
      <c r="BL28697" s="3"/>
      <c r="BN28697" s="3"/>
      <c r="BP28697" s="3"/>
    </row>
    <row r="28698" spans="1:68" x14ac:dyDescent="0.25">
      <c r="A28698" s="1"/>
      <c r="B28698" s="2"/>
      <c r="BJ28698" s="3"/>
      <c r="BL28698" s="3"/>
      <c r="BN28698" s="3"/>
      <c r="BP28698" s="3"/>
    </row>
    <row r="28699" spans="1:68" x14ac:dyDescent="0.25">
      <c r="A28699" s="1"/>
      <c r="B28699" s="2"/>
      <c r="BJ28699" s="3"/>
      <c r="BL28699" s="3"/>
      <c r="BN28699" s="3"/>
      <c r="BP28699" s="3"/>
    </row>
    <row r="28700" spans="1:68" x14ac:dyDescent="0.25">
      <c r="A28700" s="1"/>
      <c r="B28700" s="2"/>
      <c r="BJ28700" s="3"/>
      <c r="BL28700" s="3"/>
      <c r="BN28700" s="3"/>
      <c r="BP28700" s="3"/>
    </row>
    <row r="28701" spans="1:68" x14ac:dyDescent="0.25">
      <c r="A28701" s="1"/>
      <c r="B28701" s="2"/>
      <c r="BJ28701" s="3"/>
      <c r="BL28701" s="3"/>
      <c r="BN28701" s="3"/>
      <c r="BP28701" s="3"/>
    </row>
    <row r="28702" spans="1:68" x14ac:dyDescent="0.25">
      <c r="A28702" s="1"/>
      <c r="B28702" s="2"/>
      <c r="BJ28702" s="3"/>
      <c r="BL28702" s="3"/>
      <c r="BN28702" s="3"/>
      <c r="BP28702" s="3"/>
    </row>
    <row r="28703" spans="1:68" x14ac:dyDescent="0.25">
      <c r="A28703" s="1"/>
      <c r="B28703" s="2"/>
      <c r="BJ28703" s="3"/>
      <c r="BL28703" s="3"/>
      <c r="BN28703" s="3"/>
      <c r="BP28703" s="3"/>
    </row>
    <row r="28704" spans="1:68" x14ac:dyDescent="0.25">
      <c r="A28704" s="1"/>
      <c r="B28704" s="2"/>
      <c r="BJ28704" s="3"/>
      <c r="BL28704" s="3"/>
      <c r="BN28704" s="3"/>
      <c r="BP28704" s="3"/>
    </row>
    <row r="28705" spans="1:68" x14ac:dyDescent="0.25">
      <c r="A28705" s="1"/>
      <c r="B28705" s="2"/>
      <c r="BJ28705" s="3"/>
      <c r="BL28705" s="3"/>
      <c r="BN28705" s="3"/>
      <c r="BP28705" s="3"/>
    </row>
    <row r="28706" spans="1:68" x14ac:dyDescent="0.25">
      <c r="A28706" s="1"/>
      <c r="B28706" s="2"/>
      <c r="BJ28706" s="3"/>
      <c r="BL28706" s="3"/>
      <c r="BN28706" s="3"/>
      <c r="BP28706" s="3"/>
    </row>
    <row r="28707" spans="1:68" x14ac:dyDescent="0.25">
      <c r="A28707" s="1"/>
      <c r="B28707" s="2"/>
      <c r="BJ28707" s="3"/>
      <c r="BL28707" s="3"/>
      <c r="BN28707" s="3"/>
      <c r="BP28707" s="3"/>
    </row>
    <row r="28708" spans="1:68" x14ac:dyDescent="0.25">
      <c r="A28708" s="1"/>
      <c r="B28708" s="2"/>
      <c r="BJ28708" s="3"/>
      <c r="BL28708" s="3"/>
      <c r="BN28708" s="3"/>
      <c r="BP28708" s="3"/>
    </row>
    <row r="28709" spans="1:68" x14ac:dyDescent="0.25">
      <c r="A28709" s="1"/>
      <c r="B28709" s="2"/>
      <c r="BJ28709" s="3"/>
      <c r="BL28709" s="3"/>
      <c r="BN28709" s="3"/>
      <c r="BP28709" s="3"/>
    </row>
    <row r="28710" spans="1:68" x14ac:dyDescent="0.25">
      <c r="A28710" s="1"/>
      <c r="B28710" s="2"/>
      <c r="BJ28710" s="3"/>
      <c r="BL28710" s="3"/>
      <c r="BN28710" s="3"/>
      <c r="BP28710" s="3"/>
    </row>
    <row r="28711" spans="1:68" x14ac:dyDescent="0.25">
      <c r="A28711" s="1"/>
      <c r="B28711" s="2"/>
      <c r="BJ28711" s="3"/>
      <c r="BL28711" s="3"/>
      <c r="BN28711" s="3"/>
      <c r="BP28711" s="3"/>
    </row>
    <row r="28712" spans="1:68" x14ac:dyDescent="0.25">
      <c r="A28712" s="1"/>
      <c r="B28712" s="2"/>
      <c r="BJ28712" s="3"/>
      <c r="BL28712" s="3"/>
      <c r="BN28712" s="3"/>
      <c r="BP28712" s="3"/>
    </row>
    <row r="28713" spans="1:68" x14ac:dyDescent="0.25">
      <c r="A28713" s="1"/>
      <c r="B28713" s="2"/>
      <c r="BJ28713" s="3"/>
      <c r="BL28713" s="3"/>
      <c r="BN28713" s="3"/>
      <c r="BP28713" s="3"/>
    </row>
    <row r="28714" spans="1:68" x14ac:dyDescent="0.25">
      <c r="A28714" s="1"/>
      <c r="B28714" s="2"/>
      <c r="BJ28714" s="3"/>
      <c r="BL28714" s="3"/>
      <c r="BN28714" s="3"/>
      <c r="BP28714" s="3"/>
    </row>
    <row r="28715" spans="1:68" x14ac:dyDescent="0.25">
      <c r="A28715" s="1"/>
      <c r="B28715" s="2"/>
      <c r="BJ28715" s="3"/>
      <c r="BL28715" s="3"/>
      <c r="BN28715" s="3"/>
      <c r="BP28715" s="3"/>
    </row>
    <row r="28716" spans="1:68" x14ac:dyDescent="0.25">
      <c r="A28716" s="1"/>
      <c r="B28716" s="2"/>
      <c r="BJ28716" s="3"/>
      <c r="BL28716" s="3"/>
      <c r="BN28716" s="3"/>
      <c r="BP28716" s="3"/>
    </row>
    <row r="28717" spans="1:68" x14ac:dyDescent="0.25">
      <c r="A28717" s="1"/>
      <c r="B28717" s="2"/>
      <c r="BJ28717" s="3"/>
      <c r="BL28717" s="3"/>
      <c r="BN28717" s="3"/>
      <c r="BP28717" s="3"/>
    </row>
    <row r="28718" spans="1:68" x14ac:dyDescent="0.25">
      <c r="A28718" s="1"/>
      <c r="B28718" s="2"/>
      <c r="BJ28718" s="3"/>
      <c r="BL28718" s="3"/>
      <c r="BN28718" s="3"/>
      <c r="BP28718" s="3"/>
    </row>
    <row r="28719" spans="1:68" x14ac:dyDescent="0.25">
      <c r="A28719" s="1"/>
      <c r="B28719" s="2"/>
      <c r="BJ28719" s="3"/>
      <c r="BL28719" s="3"/>
      <c r="BN28719" s="3"/>
      <c r="BP28719" s="3"/>
    </row>
    <row r="28720" spans="1:68" x14ac:dyDescent="0.25">
      <c r="A28720" s="1"/>
      <c r="B28720" s="2"/>
      <c r="BJ28720" s="3"/>
      <c r="BL28720" s="3"/>
      <c r="BN28720" s="3"/>
      <c r="BP28720" s="3"/>
    </row>
    <row r="28721" spans="1:68" x14ac:dyDescent="0.25">
      <c r="A28721" s="1"/>
      <c r="B28721" s="2"/>
      <c r="BJ28721" s="3"/>
      <c r="BL28721" s="3"/>
      <c r="BN28721" s="3"/>
      <c r="BP28721" s="3"/>
    </row>
    <row r="28722" spans="1:68" x14ac:dyDescent="0.25">
      <c r="A28722" s="1"/>
      <c r="B28722" s="2"/>
      <c r="BJ28722" s="3"/>
      <c r="BL28722" s="3"/>
      <c r="BN28722" s="3"/>
      <c r="BP28722" s="3"/>
    </row>
    <row r="28723" spans="1:68" x14ac:dyDescent="0.25">
      <c r="A28723" s="1"/>
      <c r="B28723" s="2"/>
      <c r="BJ28723" s="3"/>
      <c r="BL28723" s="3"/>
      <c r="BN28723" s="3"/>
      <c r="BP28723" s="3"/>
    </row>
    <row r="28724" spans="1:68" x14ac:dyDescent="0.25">
      <c r="A28724" s="1"/>
      <c r="B28724" s="2"/>
      <c r="BJ28724" s="3"/>
      <c r="BL28724" s="3"/>
      <c r="BN28724" s="3"/>
      <c r="BP28724" s="3"/>
    </row>
    <row r="28725" spans="1:68" x14ac:dyDescent="0.25">
      <c r="A28725" s="1"/>
      <c r="B28725" s="2"/>
      <c r="BJ28725" s="3"/>
      <c r="BL28725" s="3"/>
      <c r="BN28725" s="3"/>
      <c r="BP28725" s="3"/>
    </row>
    <row r="28726" spans="1:68" x14ac:dyDescent="0.25">
      <c r="A28726" s="1"/>
      <c r="B28726" s="2"/>
      <c r="BJ28726" s="3"/>
      <c r="BL28726" s="3"/>
      <c r="BN28726" s="3"/>
      <c r="BP28726" s="3"/>
    </row>
    <row r="28727" spans="1:68" x14ac:dyDescent="0.25">
      <c r="A28727" s="1"/>
      <c r="B28727" s="2"/>
      <c r="BJ28727" s="3"/>
      <c r="BL28727" s="3"/>
      <c r="BN28727" s="3"/>
      <c r="BP28727" s="3"/>
    </row>
    <row r="28728" spans="1:68" x14ac:dyDescent="0.25">
      <c r="A28728" s="1"/>
      <c r="B28728" s="2"/>
      <c r="BJ28728" s="3"/>
      <c r="BL28728" s="3"/>
      <c r="BN28728" s="3"/>
      <c r="BP28728" s="3"/>
    </row>
    <row r="28729" spans="1:68" x14ac:dyDescent="0.25">
      <c r="A28729" s="1"/>
      <c r="B28729" s="2"/>
      <c r="BJ28729" s="3"/>
      <c r="BL28729" s="3"/>
      <c r="BN28729" s="3"/>
      <c r="BP28729" s="3"/>
    </row>
    <row r="28730" spans="1:68" x14ac:dyDescent="0.25">
      <c r="A28730" s="1"/>
      <c r="B28730" s="2"/>
      <c r="BJ28730" s="3"/>
      <c r="BL28730" s="3"/>
      <c r="BN28730" s="3"/>
      <c r="BP28730" s="3"/>
    </row>
    <row r="28731" spans="1:68" x14ac:dyDescent="0.25">
      <c r="A28731" s="1"/>
      <c r="B28731" s="2"/>
      <c r="BJ28731" s="3"/>
      <c r="BL28731" s="3"/>
      <c r="BN28731" s="3"/>
      <c r="BP28731" s="3"/>
    </row>
    <row r="28732" spans="1:68" x14ac:dyDescent="0.25">
      <c r="A28732" s="1"/>
      <c r="B28732" s="2"/>
      <c r="BJ28732" s="3"/>
      <c r="BL28732" s="3"/>
      <c r="BN28732" s="3"/>
      <c r="BP28732" s="3"/>
    </row>
    <row r="28733" spans="1:68" x14ac:dyDescent="0.25">
      <c r="A28733" s="1"/>
      <c r="B28733" s="2"/>
      <c r="BJ28733" s="3"/>
      <c r="BL28733" s="3"/>
      <c r="BN28733" s="3"/>
      <c r="BP28733" s="3"/>
    </row>
    <row r="28734" spans="1:68" x14ac:dyDescent="0.25">
      <c r="A28734" s="1"/>
      <c r="B28734" s="2"/>
      <c r="BJ28734" s="3"/>
      <c r="BL28734" s="3"/>
      <c r="BN28734" s="3"/>
      <c r="BP28734" s="3"/>
    </row>
    <row r="28735" spans="1:68" x14ac:dyDescent="0.25">
      <c r="A28735" s="1"/>
      <c r="B28735" s="2"/>
      <c r="BJ28735" s="3"/>
      <c r="BL28735" s="3"/>
      <c r="BN28735" s="3"/>
      <c r="BP28735" s="3"/>
    </row>
    <row r="28736" spans="1:68" x14ac:dyDescent="0.25">
      <c r="A28736" s="1"/>
      <c r="B28736" s="2"/>
      <c r="BJ28736" s="3"/>
      <c r="BL28736" s="3"/>
      <c r="BN28736" s="3"/>
      <c r="BP28736" s="3"/>
    </row>
    <row r="28737" spans="1:68" x14ac:dyDescent="0.25">
      <c r="A28737" s="1"/>
      <c r="B28737" s="2"/>
      <c r="BJ28737" s="3"/>
      <c r="BL28737" s="3"/>
      <c r="BN28737" s="3"/>
      <c r="BP28737" s="3"/>
    </row>
    <row r="28738" spans="1:68" x14ac:dyDescent="0.25">
      <c r="A28738" s="1"/>
      <c r="B28738" s="2"/>
      <c r="BJ28738" s="3"/>
      <c r="BL28738" s="3"/>
      <c r="BN28738" s="3"/>
      <c r="BP28738" s="3"/>
    </row>
    <row r="28739" spans="1:68" x14ac:dyDescent="0.25">
      <c r="A28739" s="1"/>
      <c r="B28739" s="2"/>
      <c r="BJ28739" s="3"/>
      <c r="BL28739" s="3"/>
      <c r="BN28739" s="3"/>
      <c r="BP28739" s="3"/>
    </row>
    <row r="28740" spans="1:68" x14ac:dyDescent="0.25">
      <c r="A28740" s="1"/>
      <c r="B28740" s="2"/>
      <c r="BJ28740" s="3"/>
      <c r="BL28740" s="3"/>
      <c r="BN28740" s="3"/>
      <c r="BP28740" s="3"/>
    </row>
    <row r="28741" spans="1:68" x14ac:dyDescent="0.25">
      <c r="A28741" s="1"/>
      <c r="B28741" s="2"/>
      <c r="BJ28741" s="3"/>
      <c r="BL28741" s="3"/>
      <c r="BN28741" s="3"/>
      <c r="BP28741" s="3"/>
    </row>
    <row r="28742" spans="1:68" x14ac:dyDescent="0.25">
      <c r="A28742" s="1"/>
      <c r="B28742" s="2"/>
      <c r="BJ28742" s="3"/>
      <c r="BL28742" s="3"/>
      <c r="BN28742" s="3"/>
      <c r="BP28742" s="3"/>
    </row>
    <row r="28743" spans="1:68" x14ac:dyDescent="0.25">
      <c r="A28743" s="1"/>
      <c r="B28743" s="2"/>
      <c r="BJ28743" s="3"/>
      <c r="BL28743" s="3"/>
      <c r="BN28743" s="3"/>
      <c r="BP28743" s="3"/>
    </row>
    <row r="28744" spans="1:68" x14ac:dyDescent="0.25">
      <c r="A28744" s="1"/>
      <c r="B28744" s="2"/>
      <c r="BJ28744" s="3"/>
      <c r="BL28744" s="3"/>
      <c r="BN28744" s="3"/>
      <c r="BP28744" s="3"/>
    </row>
    <row r="28745" spans="1:68" x14ac:dyDescent="0.25">
      <c r="A28745" s="1"/>
      <c r="B28745" s="2"/>
      <c r="BJ28745" s="3"/>
      <c r="BL28745" s="3"/>
      <c r="BN28745" s="3"/>
      <c r="BP28745" s="3"/>
    </row>
    <row r="28746" spans="1:68" x14ac:dyDescent="0.25">
      <c r="A28746" s="1"/>
      <c r="B28746" s="2"/>
      <c r="BJ28746" s="3"/>
      <c r="BL28746" s="3"/>
      <c r="BN28746" s="3"/>
      <c r="BP28746" s="3"/>
    </row>
    <row r="28747" spans="1:68" x14ac:dyDescent="0.25">
      <c r="A28747" s="1"/>
      <c r="B28747" s="2"/>
      <c r="BJ28747" s="3"/>
      <c r="BL28747" s="3"/>
      <c r="BN28747" s="3"/>
      <c r="BP28747" s="3"/>
    </row>
    <row r="28748" spans="1:68" x14ac:dyDescent="0.25">
      <c r="A28748" s="1"/>
      <c r="B28748" s="2"/>
      <c r="BJ28748" s="3"/>
      <c r="BL28748" s="3"/>
      <c r="BN28748" s="3"/>
      <c r="BP28748" s="3"/>
    </row>
    <row r="28749" spans="1:68" x14ac:dyDescent="0.25">
      <c r="A28749" s="1"/>
      <c r="B28749" s="2"/>
      <c r="BJ28749" s="3"/>
      <c r="BL28749" s="3"/>
      <c r="BN28749" s="3"/>
      <c r="BP28749" s="3"/>
    </row>
    <row r="28750" spans="1:68" x14ac:dyDescent="0.25">
      <c r="A28750" s="1"/>
      <c r="B28750" s="2"/>
      <c r="BJ28750" s="3"/>
      <c r="BL28750" s="3"/>
      <c r="BN28750" s="3"/>
      <c r="BP28750" s="3"/>
    </row>
    <row r="28751" spans="1:68" x14ac:dyDescent="0.25">
      <c r="A28751" s="1"/>
      <c r="B28751" s="2"/>
      <c r="BJ28751" s="3"/>
      <c r="BL28751" s="3"/>
      <c r="BN28751" s="3"/>
      <c r="BP28751" s="3"/>
    </row>
    <row r="28752" spans="1:68" x14ac:dyDescent="0.25">
      <c r="A28752" s="1"/>
      <c r="B28752" s="2"/>
      <c r="BJ28752" s="3"/>
      <c r="BL28752" s="3"/>
      <c r="BN28752" s="3"/>
      <c r="BP28752" s="3"/>
    </row>
    <row r="28753" spans="1:68" x14ac:dyDescent="0.25">
      <c r="A28753" s="1"/>
      <c r="B28753" s="2"/>
      <c r="BJ28753" s="3"/>
      <c r="BL28753" s="3"/>
      <c r="BN28753" s="3"/>
      <c r="BP28753" s="3"/>
    </row>
    <row r="28754" spans="1:68" x14ac:dyDescent="0.25">
      <c r="A28754" s="1"/>
      <c r="B28754" s="2"/>
      <c r="BJ28754" s="3"/>
      <c r="BL28754" s="3"/>
      <c r="BN28754" s="3"/>
      <c r="BP28754" s="3"/>
    </row>
    <row r="28755" spans="1:68" x14ac:dyDescent="0.25">
      <c r="A28755" s="1"/>
      <c r="B28755" s="2"/>
      <c r="BJ28755" s="3"/>
      <c r="BL28755" s="3"/>
      <c r="BN28755" s="3"/>
      <c r="BP28755" s="3"/>
    </row>
    <row r="28756" spans="1:68" x14ac:dyDescent="0.25">
      <c r="A28756" s="1"/>
      <c r="B28756" s="2"/>
      <c r="BJ28756" s="3"/>
      <c r="BL28756" s="3"/>
      <c r="BN28756" s="3"/>
      <c r="BP28756" s="3"/>
    </row>
    <row r="28757" spans="1:68" x14ac:dyDescent="0.25">
      <c r="A28757" s="1"/>
      <c r="B28757" s="2"/>
      <c r="BJ28757" s="3"/>
      <c r="BL28757" s="3"/>
      <c r="BN28757" s="3"/>
      <c r="BP28757" s="3"/>
    </row>
    <row r="28758" spans="1:68" x14ac:dyDescent="0.25">
      <c r="A28758" s="1"/>
      <c r="B28758" s="2"/>
      <c r="BJ28758" s="3"/>
      <c r="BL28758" s="3"/>
      <c r="BN28758" s="3"/>
      <c r="BP28758" s="3"/>
    </row>
    <row r="28759" spans="1:68" x14ac:dyDescent="0.25">
      <c r="A28759" s="1"/>
      <c r="B28759" s="2"/>
      <c r="BJ28759" s="3"/>
      <c r="BL28759" s="3"/>
      <c r="BN28759" s="3"/>
      <c r="BP28759" s="3"/>
    </row>
    <row r="28760" spans="1:68" x14ac:dyDescent="0.25">
      <c r="A28760" s="1"/>
      <c r="B28760" s="2"/>
      <c r="BJ28760" s="3"/>
      <c r="BL28760" s="3"/>
      <c r="BN28760" s="3"/>
      <c r="BP28760" s="3"/>
    </row>
    <row r="28761" spans="1:68" x14ac:dyDescent="0.25">
      <c r="A28761" s="1"/>
      <c r="B28761" s="2"/>
      <c r="BJ28761" s="3"/>
      <c r="BL28761" s="3"/>
      <c r="BN28761" s="3"/>
      <c r="BP28761" s="3"/>
    </row>
    <row r="28762" spans="1:68" x14ac:dyDescent="0.25">
      <c r="A28762" s="1"/>
      <c r="B28762" s="2"/>
      <c r="BJ28762" s="3"/>
      <c r="BL28762" s="3"/>
      <c r="BN28762" s="3"/>
      <c r="BP28762" s="3"/>
    </row>
    <row r="28763" spans="1:68" x14ac:dyDescent="0.25">
      <c r="A28763" s="1"/>
      <c r="B28763" s="2"/>
      <c r="BJ28763" s="3"/>
      <c r="BL28763" s="3"/>
      <c r="BN28763" s="3"/>
      <c r="BP28763" s="3"/>
    </row>
    <row r="28764" spans="1:68" x14ac:dyDescent="0.25">
      <c r="A28764" s="1"/>
      <c r="B28764" s="2"/>
      <c r="BJ28764" s="3"/>
      <c r="BL28764" s="3"/>
      <c r="BN28764" s="3"/>
      <c r="BP28764" s="3"/>
    </row>
    <row r="28765" spans="1:68" x14ac:dyDescent="0.25">
      <c r="A28765" s="1"/>
      <c r="B28765" s="2"/>
      <c r="BJ28765" s="3"/>
      <c r="BL28765" s="3"/>
      <c r="BN28765" s="3"/>
      <c r="BP28765" s="3"/>
    </row>
    <row r="28766" spans="1:68" x14ac:dyDescent="0.25">
      <c r="A28766" s="1"/>
      <c r="B28766" s="2"/>
      <c r="BJ28766" s="3"/>
      <c r="BL28766" s="3"/>
      <c r="BN28766" s="3"/>
      <c r="BP28766" s="3"/>
    </row>
    <row r="28767" spans="1:68" x14ac:dyDescent="0.25">
      <c r="A28767" s="1"/>
      <c r="B28767" s="2"/>
      <c r="BJ28767" s="3"/>
      <c r="BL28767" s="3"/>
      <c r="BN28767" s="3"/>
      <c r="BP28767" s="3"/>
    </row>
    <row r="28768" spans="1:68" x14ac:dyDescent="0.25">
      <c r="A28768" s="1"/>
      <c r="B28768" s="2"/>
      <c r="BJ28768" s="3"/>
      <c r="BL28768" s="3"/>
      <c r="BN28768" s="3"/>
      <c r="BP28768" s="3"/>
    </row>
    <row r="28769" spans="1:68" x14ac:dyDescent="0.25">
      <c r="A28769" s="1"/>
      <c r="B28769" s="2"/>
      <c r="BJ28769" s="3"/>
      <c r="BL28769" s="3"/>
      <c r="BN28769" s="3"/>
      <c r="BP28769" s="3"/>
    </row>
    <row r="28770" spans="1:68" x14ac:dyDescent="0.25">
      <c r="A28770" s="1"/>
      <c r="B28770" s="2"/>
      <c r="BJ28770" s="3"/>
      <c r="BL28770" s="3"/>
      <c r="BN28770" s="3"/>
      <c r="BP28770" s="3"/>
    </row>
    <row r="28771" spans="1:68" x14ac:dyDescent="0.25">
      <c r="A28771" s="1"/>
      <c r="B28771" s="2"/>
      <c r="BJ28771" s="3"/>
      <c r="BL28771" s="3"/>
      <c r="BN28771" s="3"/>
      <c r="BP28771" s="3"/>
    </row>
    <row r="28772" spans="1:68" x14ac:dyDescent="0.25">
      <c r="A28772" s="1"/>
      <c r="B28772" s="2"/>
      <c r="BJ28772" s="3"/>
      <c r="BL28772" s="3"/>
      <c r="BN28772" s="3"/>
      <c r="BP28772" s="3"/>
    </row>
    <row r="28773" spans="1:68" x14ac:dyDescent="0.25">
      <c r="A28773" s="1"/>
      <c r="B28773" s="2"/>
      <c r="BJ28773" s="3"/>
      <c r="BL28773" s="3"/>
      <c r="BN28773" s="3"/>
      <c r="BP28773" s="3"/>
    </row>
    <row r="28774" spans="1:68" x14ac:dyDescent="0.25">
      <c r="A28774" s="1"/>
      <c r="B28774" s="2"/>
      <c r="BJ28774" s="3"/>
      <c r="BL28774" s="3"/>
      <c r="BN28774" s="3"/>
      <c r="BP28774" s="3"/>
    </row>
    <row r="28775" spans="1:68" x14ac:dyDescent="0.25">
      <c r="A28775" s="1"/>
      <c r="B28775" s="2"/>
      <c r="BJ28775" s="3"/>
      <c r="BL28775" s="3"/>
      <c r="BN28775" s="3"/>
      <c r="BP28775" s="3"/>
    </row>
    <row r="28776" spans="1:68" x14ac:dyDescent="0.25">
      <c r="A28776" s="1"/>
      <c r="B28776" s="2"/>
      <c r="BJ28776" s="3"/>
      <c r="BL28776" s="3"/>
      <c r="BN28776" s="3"/>
      <c r="BP28776" s="3"/>
    </row>
    <row r="28777" spans="1:68" x14ac:dyDescent="0.25">
      <c r="A28777" s="1"/>
      <c r="B28777" s="2"/>
      <c r="BJ28777" s="3"/>
      <c r="BL28777" s="3"/>
      <c r="BN28777" s="3"/>
      <c r="BP28777" s="3"/>
    </row>
    <row r="28778" spans="1:68" x14ac:dyDescent="0.25">
      <c r="A28778" s="1"/>
      <c r="B28778" s="2"/>
      <c r="BJ28778" s="3"/>
      <c r="BL28778" s="3"/>
      <c r="BN28778" s="3"/>
      <c r="BP28778" s="3"/>
    </row>
    <row r="28779" spans="1:68" x14ac:dyDescent="0.25">
      <c r="A28779" s="1"/>
      <c r="B28779" s="2"/>
      <c r="BJ28779" s="3"/>
      <c r="BL28779" s="3"/>
      <c r="BN28779" s="3"/>
      <c r="BP28779" s="3"/>
    </row>
    <row r="28780" spans="1:68" x14ac:dyDescent="0.25">
      <c r="A28780" s="1"/>
      <c r="B28780" s="2"/>
      <c r="BJ28780" s="3"/>
      <c r="BL28780" s="3"/>
      <c r="BN28780" s="3"/>
      <c r="BP28780" s="3"/>
    </row>
    <row r="28781" spans="1:68" x14ac:dyDescent="0.25">
      <c r="A28781" s="1"/>
      <c r="B28781" s="2"/>
      <c r="BJ28781" s="3"/>
      <c r="BL28781" s="3"/>
      <c r="BN28781" s="3"/>
      <c r="BP28781" s="3"/>
    </row>
    <row r="28782" spans="1:68" x14ac:dyDescent="0.25">
      <c r="A28782" s="1"/>
      <c r="B28782" s="2"/>
      <c r="BJ28782" s="3"/>
      <c r="BL28782" s="3"/>
      <c r="BN28782" s="3"/>
      <c r="BP28782" s="3"/>
    </row>
    <row r="28783" spans="1:68" x14ac:dyDescent="0.25">
      <c r="A28783" s="1"/>
      <c r="B28783" s="2"/>
      <c r="BJ28783" s="3"/>
      <c r="BL28783" s="3"/>
      <c r="BN28783" s="3"/>
      <c r="BP28783" s="3"/>
    </row>
    <row r="28784" spans="1:68" x14ac:dyDescent="0.25">
      <c r="A28784" s="1"/>
      <c r="B28784" s="2"/>
      <c r="BJ28784" s="3"/>
      <c r="BL28784" s="3"/>
      <c r="BN28784" s="3"/>
      <c r="BP28784" s="3"/>
    </row>
    <row r="28785" spans="1:68" x14ac:dyDescent="0.25">
      <c r="A28785" s="1"/>
      <c r="B28785" s="2"/>
      <c r="BJ28785" s="3"/>
      <c r="BL28785" s="3"/>
      <c r="BN28785" s="3"/>
      <c r="BP28785" s="3"/>
    </row>
    <row r="28786" spans="1:68" x14ac:dyDescent="0.25">
      <c r="A28786" s="1"/>
      <c r="B28786" s="2"/>
      <c r="BJ28786" s="3"/>
      <c r="BL28786" s="3"/>
      <c r="BN28786" s="3"/>
      <c r="BP28786" s="3"/>
    </row>
    <row r="28787" spans="1:68" x14ac:dyDescent="0.25">
      <c r="A28787" s="1"/>
      <c r="B28787" s="2"/>
      <c r="BJ28787" s="3"/>
      <c r="BL28787" s="3"/>
      <c r="BN28787" s="3"/>
      <c r="BP28787" s="3"/>
    </row>
    <row r="28788" spans="1:68" x14ac:dyDescent="0.25">
      <c r="A28788" s="1"/>
      <c r="B28788" s="2"/>
      <c r="BJ28788" s="3"/>
      <c r="BL28788" s="3"/>
      <c r="BN28788" s="3"/>
      <c r="BP28788" s="3"/>
    </row>
    <row r="28789" spans="1:68" x14ac:dyDescent="0.25">
      <c r="A28789" s="1"/>
      <c r="B28789" s="2"/>
      <c r="BJ28789" s="3"/>
      <c r="BL28789" s="3"/>
      <c r="BN28789" s="3"/>
      <c r="BP28789" s="3"/>
    </row>
    <row r="28790" spans="1:68" x14ac:dyDescent="0.25">
      <c r="A28790" s="1"/>
      <c r="B28790" s="2"/>
      <c r="BJ28790" s="3"/>
      <c r="BL28790" s="3"/>
      <c r="BN28790" s="3"/>
      <c r="BP28790" s="3"/>
    </row>
    <row r="28791" spans="1:68" x14ac:dyDescent="0.25">
      <c r="A28791" s="1"/>
      <c r="B28791" s="2"/>
      <c r="BJ28791" s="3"/>
      <c r="BL28791" s="3"/>
      <c r="BN28791" s="3"/>
      <c r="BP28791" s="3"/>
    </row>
    <row r="28792" spans="1:68" x14ac:dyDescent="0.25">
      <c r="A28792" s="1"/>
      <c r="B28792" s="2"/>
      <c r="BJ28792" s="3"/>
      <c r="BL28792" s="3"/>
      <c r="BN28792" s="3"/>
      <c r="BP28792" s="3"/>
    </row>
    <row r="28793" spans="1:68" x14ac:dyDescent="0.25">
      <c r="A28793" s="1"/>
      <c r="B28793" s="2"/>
      <c r="BJ28793" s="3"/>
      <c r="BL28793" s="3"/>
      <c r="BN28793" s="3"/>
      <c r="BP28793" s="3"/>
    </row>
    <row r="28794" spans="1:68" x14ac:dyDescent="0.25">
      <c r="A28794" s="1"/>
      <c r="B28794" s="2"/>
      <c r="BJ28794" s="3"/>
      <c r="BL28794" s="3"/>
      <c r="BN28794" s="3"/>
      <c r="BP28794" s="3"/>
    </row>
    <row r="28795" spans="1:68" x14ac:dyDescent="0.25">
      <c r="A28795" s="1"/>
      <c r="B28795" s="2"/>
      <c r="BJ28795" s="3"/>
      <c r="BL28795" s="3"/>
      <c r="BN28795" s="3"/>
      <c r="BP28795" s="3"/>
    </row>
    <row r="28796" spans="1:68" x14ac:dyDescent="0.25">
      <c r="A28796" s="1"/>
      <c r="B28796" s="2"/>
      <c r="BJ28796" s="3"/>
      <c r="BL28796" s="3"/>
      <c r="BN28796" s="3"/>
      <c r="BP28796" s="3"/>
    </row>
    <row r="28797" spans="1:68" x14ac:dyDescent="0.25">
      <c r="A28797" s="1"/>
      <c r="B28797" s="2"/>
      <c r="BJ28797" s="3"/>
      <c r="BL28797" s="3"/>
      <c r="BN28797" s="3"/>
      <c r="BP28797" s="3"/>
    </row>
    <row r="28798" spans="1:68" x14ac:dyDescent="0.25">
      <c r="A28798" s="1"/>
      <c r="B28798" s="2"/>
      <c r="BJ28798" s="3"/>
      <c r="BL28798" s="3"/>
      <c r="BN28798" s="3"/>
      <c r="BP28798" s="3"/>
    </row>
    <row r="28799" spans="1:68" x14ac:dyDescent="0.25">
      <c r="A28799" s="1"/>
      <c r="B28799" s="2"/>
      <c r="BJ28799" s="3"/>
      <c r="BL28799" s="3"/>
      <c r="BN28799" s="3"/>
      <c r="BP28799" s="3"/>
    </row>
    <row r="28800" spans="1:68" x14ac:dyDescent="0.25">
      <c r="A28800" s="1"/>
      <c r="B28800" s="2"/>
      <c r="BJ28800" s="3"/>
      <c r="BL28800" s="3"/>
      <c r="BN28800" s="3"/>
      <c r="BP28800" s="3"/>
    </row>
    <row r="28801" spans="1:68" x14ac:dyDescent="0.25">
      <c r="A28801" s="1"/>
      <c r="B28801" s="2"/>
      <c r="BJ28801" s="3"/>
      <c r="BL28801" s="3"/>
      <c r="BN28801" s="3"/>
      <c r="BP28801" s="3"/>
    </row>
    <row r="28802" spans="1:68" x14ac:dyDescent="0.25">
      <c r="A28802" s="1"/>
      <c r="B28802" s="2"/>
      <c r="BJ28802" s="3"/>
      <c r="BL28802" s="3"/>
      <c r="BN28802" s="3"/>
      <c r="BP28802" s="3"/>
    </row>
    <row r="28803" spans="1:68" x14ac:dyDescent="0.25">
      <c r="A28803" s="1"/>
      <c r="B28803" s="2"/>
      <c r="BJ28803" s="3"/>
      <c r="BL28803" s="3"/>
      <c r="BN28803" s="3"/>
      <c r="BP28803" s="3"/>
    </row>
    <row r="28804" spans="1:68" x14ac:dyDescent="0.25">
      <c r="A28804" s="1"/>
      <c r="B28804" s="2"/>
      <c r="BJ28804" s="3"/>
      <c r="BL28804" s="3"/>
      <c r="BN28804" s="3"/>
      <c r="BP28804" s="3"/>
    </row>
    <row r="28805" spans="1:68" x14ac:dyDescent="0.25">
      <c r="A28805" s="1"/>
      <c r="B28805" s="2"/>
      <c r="BJ28805" s="3"/>
      <c r="BL28805" s="3"/>
      <c r="BN28805" s="3"/>
      <c r="BP28805" s="3"/>
    </row>
    <row r="28806" spans="1:68" x14ac:dyDescent="0.25">
      <c r="A28806" s="1"/>
      <c r="B28806" s="2"/>
      <c r="BJ28806" s="3"/>
      <c r="BL28806" s="3"/>
      <c r="BN28806" s="3"/>
      <c r="BP28806" s="3"/>
    </row>
    <row r="28807" spans="1:68" x14ac:dyDescent="0.25">
      <c r="A28807" s="1"/>
      <c r="B28807" s="2"/>
      <c r="BJ28807" s="3"/>
      <c r="BL28807" s="3"/>
      <c r="BN28807" s="3"/>
      <c r="BP28807" s="3"/>
    </row>
    <row r="28808" spans="1:68" x14ac:dyDescent="0.25">
      <c r="A28808" s="1"/>
      <c r="B28808" s="2"/>
      <c r="BJ28808" s="3"/>
      <c r="BL28808" s="3"/>
      <c r="BN28808" s="3"/>
      <c r="BP28808" s="3"/>
    </row>
    <row r="28809" spans="1:68" x14ac:dyDescent="0.25">
      <c r="A28809" s="1"/>
      <c r="B28809" s="2"/>
      <c r="BJ28809" s="3"/>
      <c r="BL28809" s="3"/>
      <c r="BN28809" s="3"/>
      <c r="BP28809" s="3"/>
    </row>
    <row r="28810" spans="1:68" x14ac:dyDescent="0.25">
      <c r="A28810" s="1"/>
      <c r="B28810" s="2"/>
      <c r="BJ28810" s="3"/>
      <c r="BL28810" s="3"/>
      <c r="BN28810" s="3"/>
      <c r="BP28810" s="3"/>
    </row>
    <row r="28811" spans="1:68" x14ac:dyDescent="0.25">
      <c r="A28811" s="1"/>
      <c r="B28811" s="2"/>
      <c r="BJ28811" s="3"/>
      <c r="BL28811" s="3"/>
      <c r="BN28811" s="3"/>
      <c r="BP28811" s="3"/>
    </row>
    <row r="28812" spans="1:68" x14ac:dyDescent="0.25">
      <c r="A28812" s="1"/>
      <c r="B28812" s="2"/>
      <c r="BJ28812" s="3"/>
      <c r="BL28812" s="3"/>
      <c r="BN28812" s="3"/>
      <c r="BP28812" s="3"/>
    </row>
    <row r="28813" spans="1:68" x14ac:dyDescent="0.25">
      <c r="A28813" s="1"/>
      <c r="B28813" s="2"/>
      <c r="BJ28813" s="3"/>
      <c r="BL28813" s="3"/>
      <c r="BN28813" s="3"/>
      <c r="BP28813" s="3"/>
    </row>
    <row r="28814" spans="1:68" x14ac:dyDescent="0.25">
      <c r="A28814" s="1"/>
      <c r="B28814" s="2"/>
      <c r="BJ28814" s="3"/>
      <c r="BL28814" s="3"/>
      <c r="BN28814" s="3"/>
      <c r="BP28814" s="3"/>
    </row>
    <row r="28815" spans="1:68" x14ac:dyDescent="0.25">
      <c r="A28815" s="1"/>
      <c r="B28815" s="2"/>
      <c r="BJ28815" s="3"/>
      <c r="BL28815" s="3"/>
      <c r="BN28815" s="3"/>
      <c r="BP28815" s="3"/>
    </row>
    <row r="28816" spans="1:68" x14ac:dyDescent="0.25">
      <c r="A28816" s="1"/>
      <c r="B28816" s="2"/>
      <c r="BJ28816" s="3"/>
      <c r="BL28816" s="3"/>
      <c r="BN28816" s="3"/>
      <c r="BP28816" s="3"/>
    </row>
    <row r="28817" spans="1:68" x14ac:dyDescent="0.25">
      <c r="A28817" s="1"/>
      <c r="B28817" s="2"/>
      <c r="BJ28817" s="3"/>
      <c r="BL28817" s="3"/>
      <c r="BN28817" s="3"/>
      <c r="BP28817" s="3"/>
    </row>
    <row r="28818" spans="1:68" x14ac:dyDescent="0.25">
      <c r="A28818" s="1"/>
      <c r="B28818" s="2"/>
      <c r="BJ28818" s="3"/>
      <c r="BL28818" s="3"/>
      <c r="BN28818" s="3"/>
      <c r="BP28818" s="3"/>
    </row>
    <row r="28819" spans="1:68" x14ac:dyDescent="0.25">
      <c r="A28819" s="1"/>
      <c r="B28819" s="2"/>
      <c r="BJ28819" s="3"/>
      <c r="BL28819" s="3"/>
      <c r="BN28819" s="3"/>
      <c r="BP28819" s="3"/>
    </row>
    <row r="28820" spans="1:68" x14ac:dyDescent="0.25">
      <c r="A28820" s="1"/>
      <c r="B28820" s="2"/>
      <c r="BJ28820" s="3"/>
      <c r="BL28820" s="3"/>
      <c r="BN28820" s="3"/>
      <c r="BP28820" s="3"/>
    </row>
    <row r="28821" spans="1:68" x14ac:dyDescent="0.25">
      <c r="A28821" s="1"/>
      <c r="B28821" s="2"/>
      <c r="BJ28821" s="3"/>
      <c r="BL28821" s="3"/>
      <c r="BN28821" s="3"/>
      <c r="BP28821" s="3"/>
    </row>
    <row r="28822" spans="1:68" x14ac:dyDescent="0.25">
      <c r="A28822" s="1"/>
      <c r="B28822" s="2"/>
      <c r="BJ28822" s="3"/>
      <c r="BL28822" s="3"/>
      <c r="BN28822" s="3"/>
      <c r="BP28822" s="3"/>
    </row>
    <row r="28823" spans="1:68" x14ac:dyDescent="0.25">
      <c r="A28823" s="1"/>
      <c r="B28823" s="2"/>
      <c r="BJ28823" s="3"/>
      <c r="BL28823" s="3"/>
      <c r="BN28823" s="3"/>
      <c r="BP28823" s="3"/>
    </row>
    <row r="28824" spans="1:68" x14ac:dyDescent="0.25">
      <c r="A28824" s="1"/>
      <c r="B28824" s="2"/>
      <c r="BJ28824" s="3"/>
      <c r="BL28824" s="3"/>
      <c r="BN28824" s="3"/>
      <c r="BP28824" s="3"/>
    </row>
    <row r="28825" spans="1:68" x14ac:dyDescent="0.25">
      <c r="A28825" s="1"/>
      <c r="B28825" s="2"/>
      <c r="BJ28825" s="3"/>
      <c r="BL28825" s="3"/>
      <c r="BN28825" s="3"/>
      <c r="BP28825" s="3"/>
    </row>
    <row r="28826" spans="1:68" x14ac:dyDescent="0.25">
      <c r="A28826" s="1"/>
      <c r="B28826" s="2"/>
      <c r="BJ28826" s="3"/>
      <c r="BL28826" s="3"/>
      <c r="BN28826" s="3"/>
      <c r="BP28826" s="3"/>
    </row>
    <row r="28827" spans="1:68" x14ac:dyDescent="0.25">
      <c r="A28827" s="1"/>
      <c r="B28827" s="2"/>
      <c r="BJ28827" s="3"/>
      <c r="BL28827" s="3"/>
      <c r="BN28827" s="3"/>
      <c r="BP28827" s="3"/>
    </row>
    <row r="28828" spans="1:68" x14ac:dyDescent="0.25">
      <c r="A28828" s="1"/>
      <c r="B28828" s="2"/>
      <c r="BJ28828" s="3"/>
      <c r="BL28828" s="3"/>
      <c r="BN28828" s="3"/>
      <c r="BP28828" s="3"/>
    </row>
    <row r="28829" spans="1:68" x14ac:dyDescent="0.25">
      <c r="A28829" s="1"/>
      <c r="B28829" s="2"/>
      <c r="BJ28829" s="3"/>
      <c r="BL28829" s="3"/>
      <c r="BN28829" s="3"/>
      <c r="BP28829" s="3"/>
    </row>
    <row r="28830" spans="1:68" x14ac:dyDescent="0.25">
      <c r="A28830" s="1"/>
      <c r="B28830" s="2"/>
      <c r="BJ28830" s="3"/>
      <c r="BL28830" s="3"/>
      <c r="BN28830" s="3"/>
      <c r="BP28830" s="3"/>
    </row>
    <row r="28831" spans="1:68" x14ac:dyDescent="0.25">
      <c r="A28831" s="1"/>
      <c r="B28831" s="2"/>
      <c r="BJ28831" s="3"/>
      <c r="BL28831" s="3"/>
      <c r="BN28831" s="3"/>
      <c r="BP28831" s="3"/>
    </row>
    <row r="28832" spans="1:68" x14ac:dyDescent="0.25">
      <c r="A28832" s="1"/>
      <c r="B28832" s="2"/>
      <c r="BJ28832" s="3"/>
      <c r="BL28832" s="3"/>
      <c r="BN28832" s="3"/>
      <c r="BP28832" s="3"/>
    </row>
    <row r="28833" spans="1:68" x14ac:dyDescent="0.25">
      <c r="A28833" s="1"/>
      <c r="B28833" s="2"/>
      <c r="BJ28833" s="3"/>
      <c r="BL28833" s="3"/>
      <c r="BN28833" s="3"/>
      <c r="BP28833" s="3"/>
    </row>
    <row r="28834" spans="1:68" x14ac:dyDescent="0.25">
      <c r="A28834" s="1"/>
      <c r="B28834" s="2"/>
      <c r="BJ28834" s="3"/>
      <c r="BL28834" s="3"/>
      <c r="BN28834" s="3"/>
      <c r="BP28834" s="3"/>
    </row>
    <row r="28835" spans="1:68" x14ac:dyDescent="0.25">
      <c r="A28835" s="1"/>
      <c r="B28835" s="2"/>
      <c r="BJ28835" s="3"/>
      <c r="BL28835" s="3"/>
      <c r="BN28835" s="3"/>
      <c r="BP28835" s="3"/>
    </row>
    <row r="28836" spans="1:68" x14ac:dyDescent="0.25">
      <c r="A28836" s="1"/>
      <c r="B28836" s="2"/>
      <c r="BJ28836" s="3"/>
      <c r="BL28836" s="3"/>
      <c r="BN28836" s="3"/>
      <c r="BP28836" s="3"/>
    </row>
    <row r="28837" spans="1:68" x14ac:dyDescent="0.25">
      <c r="A28837" s="1"/>
      <c r="B28837" s="2"/>
      <c r="BJ28837" s="3"/>
      <c r="BL28837" s="3"/>
      <c r="BN28837" s="3"/>
      <c r="BP28837" s="3"/>
    </row>
    <row r="28838" spans="1:68" x14ac:dyDescent="0.25">
      <c r="A28838" s="1"/>
      <c r="B28838" s="2"/>
      <c r="BJ28838" s="3"/>
      <c r="BL28838" s="3"/>
      <c r="BN28838" s="3"/>
      <c r="BP28838" s="3"/>
    </row>
    <row r="28839" spans="1:68" x14ac:dyDescent="0.25">
      <c r="A28839" s="1"/>
      <c r="B28839" s="2"/>
      <c r="BJ28839" s="3"/>
      <c r="BL28839" s="3"/>
      <c r="BN28839" s="3"/>
      <c r="BP28839" s="3"/>
    </row>
    <row r="28840" spans="1:68" x14ac:dyDescent="0.25">
      <c r="A28840" s="1"/>
      <c r="B28840" s="2"/>
      <c r="BJ28840" s="3"/>
      <c r="BL28840" s="3"/>
      <c r="BN28840" s="3"/>
      <c r="BP28840" s="3"/>
    </row>
    <row r="28841" spans="1:68" x14ac:dyDescent="0.25">
      <c r="A28841" s="1"/>
      <c r="B28841" s="2"/>
      <c r="BJ28841" s="3"/>
      <c r="BL28841" s="3"/>
      <c r="BN28841" s="3"/>
      <c r="BP28841" s="3"/>
    </row>
    <row r="28842" spans="1:68" x14ac:dyDescent="0.25">
      <c r="A28842" s="1"/>
      <c r="B28842" s="2"/>
      <c r="BJ28842" s="3"/>
      <c r="BL28842" s="3"/>
      <c r="BN28842" s="3"/>
      <c r="BP28842" s="3"/>
    </row>
    <row r="28843" spans="1:68" x14ac:dyDescent="0.25">
      <c r="A28843" s="1"/>
      <c r="B28843" s="2"/>
      <c r="BJ28843" s="3"/>
      <c r="BL28843" s="3"/>
      <c r="BN28843" s="3"/>
      <c r="BP28843" s="3"/>
    </row>
    <row r="28844" spans="1:68" x14ac:dyDescent="0.25">
      <c r="A28844" s="1"/>
      <c r="B28844" s="2"/>
      <c r="BJ28844" s="3"/>
      <c r="BL28844" s="3"/>
      <c r="BN28844" s="3"/>
      <c r="BP28844" s="3"/>
    </row>
    <row r="28845" spans="1:68" x14ac:dyDescent="0.25">
      <c r="A28845" s="1"/>
      <c r="B28845" s="2"/>
      <c r="BJ28845" s="3"/>
      <c r="BL28845" s="3"/>
      <c r="BN28845" s="3"/>
      <c r="BP28845" s="3"/>
    </row>
    <row r="28846" spans="1:68" x14ac:dyDescent="0.25">
      <c r="A28846" s="1"/>
      <c r="B28846" s="2"/>
      <c r="BJ28846" s="3"/>
      <c r="BL28846" s="3"/>
      <c r="BN28846" s="3"/>
      <c r="BP28846" s="3"/>
    </row>
    <row r="28847" spans="1:68" x14ac:dyDescent="0.25">
      <c r="A28847" s="1"/>
      <c r="B28847" s="2"/>
      <c r="BJ28847" s="3"/>
      <c r="BL28847" s="3"/>
      <c r="BN28847" s="3"/>
      <c r="BP28847" s="3"/>
    </row>
    <row r="28848" spans="1:68" x14ac:dyDescent="0.25">
      <c r="A28848" s="1"/>
      <c r="B28848" s="2"/>
      <c r="BJ28848" s="3"/>
      <c r="BL28848" s="3"/>
      <c r="BN28848" s="3"/>
      <c r="BP28848" s="3"/>
    </row>
    <row r="28849" spans="1:68" x14ac:dyDescent="0.25">
      <c r="A28849" s="1"/>
      <c r="B28849" s="2"/>
      <c r="BJ28849" s="3"/>
      <c r="BL28849" s="3"/>
      <c r="BN28849" s="3"/>
      <c r="BP28849" s="3"/>
    </row>
    <row r="28850" spans="1:68" x14ac:dyDescent="0.25">
      <c r="A28850" s="1"/>
      <c r="B28850" s="2"/>
      <c r="BJ28850" s="3"/>
      <c r="BL28850" s="3"/>
      <c r="BN28850" s="3"/>
      <c r="BP28850" s="3"/>
    </row>
    <row r="28851" spans="1:68" x14ac:dyDescent="0.25">
      <c r="A28851" s="1"/>
      <c r="B28851" s="2"/>
      <c r="BJ28851" s="3"/>
      <c r="BL28851" s="3"/>
      <c r="BN28851" s="3"/>
      <c r="BP28851" s="3"/>
    </row>
    <row r="28852" spans="1:68" x14ac:dyDescent="0.25">
      <c r="A28852" s="1"/>
      <c r="B28852" s="2"/>
      <c r="BJ28852" s="3"/>
      <c r="BL28852" s="3"/>
      <c r="BN28852" s="3"/>
      <c r="BP28852" s="3"/>
    </row>
    <row r="28853" spans="1:68" x14ac:dyDescent="0.25">
      <c r="A28853" s="1"/>
      <c r="B28853" s="2"/>
      <c r="BJ28853" s="3"/>
      <c r="BL28853" s="3"/>
      <c r="BN28853" s="3"/>
      <c r="BP28853" s="3"/>
    </row>
    <row r="28854" spans="1:68" x14ac:dyDescent="0.25">
      <c r="A28854" s="1"/>
      <c r="B28854" s="2"/>
      <c r="BJ28854" s="3"/>
      <c r="BL28854" s="3"/>
      <c r="BN28854" s="3"/>
      <c r="BP28854" s="3"/>
    </row>
    <row r="28855" spans="1:68" x14ac:dyDescent="0.25">
      <c r="A28855" s="1"/>
      <c r="B28855" s="2"/>
      <c r="BJ28855" s="3"/>
      <c r="BL28855" s="3"/>
      <c r="BN28855" s="3"/>
      <c r="BP28855" s="3"/>
    </row>
    <row r="28856" spans="1:68" x14ac:dyDescent="0.25">
      <c r="A28856" s="1"/>
      <c r="B28856" s="2"/>
      <c r="BJ28856" s="3"/>
      <c r="BL28856" s="3"/>
      <c r="BN28856" s="3"/>
      <c r="BP28856" s="3"/>
    </row>
    <row r="28857" spans="1:68" x14ac:dyDescent="0.25">
      <c r="A28857" s="1"/>
      <c r="B28857" s="2"/>
      <c r="BJ28857" s="3"/>
      <c r="BL28857" s="3"/>
      <c r="BN28857" s="3"/>
      <c r="BP28857" s="3"/>
    </row>
    <row r="28858" spans="1:68" x14ac:dyDescent="0.25">
      <c r="A28858" s="1"/>
      <c r="B28858" s="2"/>
      <c r="BJ28858" s="3"/>
      <c r="BL28858" s="3"/>
      <c r="BN28858" s="3"/>
      <c r="BP28858" s="3"/>
    </row>
    <row r="28859" spans="1:68" x14ac:dyDescent="0.25">
      <c r="A28859" s="1"/>
      <c r="B28859" s="2"/>
      <c r="BJ28859" s="3"/>
      <c r="BL28859" s="3"/>
      <c r="BN28859" s="3"/>
      <c r="BP28859" s="3"/>
    </row>
    <row r="28860" spans="1:68" x14ac:dyDescent="0.25">
      <c r="A28860" s="1"/>
      <c r="B28860" s="2"/>
      <c r="BJ28860" s="3"/>
      <c r="BL28860" s="3"/>
      <c r="BN28860" s="3"/>
      <c r="BP28860" s="3"/>
    </row>
    <row r="28861" spans="1:68" x14ac:dyDescent="0.25">
      <c r="A28861" s="1"/>
      <c r="B28861" s="2"/>
      <c r="BJ28861" s="3"/>
      <c r="BL28861" s="3"/>
      <c r="BN28861" s="3"/>
      <c r="BP28861" s="3"/>
    </row>
    <row r="28862" spans="1:68" x14ac:dyDescent="0.25">
      <c r="A28862" s="1"/>
      <c r="B28862" s="2"/>
      <c r="BJ28862" s="3"/>
      <c r="BL28862" s="3"/>
      <c r="BN28862" s="3"/>
      <c r="BP28862" s="3"/>
    </row>
    <row r="28863" spans="1:68" x14ac:dyDescent="0.25">
      <c r="A28863" s="1"/>
      <c r="B28863" s="2"/>
      <c r="BJ28863" s="3"/>
      <c r="BL28863" s="3"/>
      <c r="BN28863" s="3"/>
      <c r="BP28863" s="3"/>
    </row>
    <row r="28864" spans="1:68" x14ac:dyDescent="0.25">
      <c r="A28864" s="1"/>
      <c r="B28864" s="2"/>
      <c r="BJ28864" s="3"/>
      <c r="BL28864" s="3"/>
      <c r="BN28864" s="3"/>
      <c r="BP28864" s="3"/>
    </row>
    <row r="28865" spans="1:68" x14ac:dyDescent="0.25">
      <c r="A28865" s="1"/>
      <c r="B28865" s="2"/>
      <c r="BJ28865" s="3"/>
      <c r="BL28865" s="3"/>
      <c r="BN28865" s="3"/>
      <c r="BP28865" s="3"/>
    </row>
    <row r="28866" spans="1:68" x14ac:dyDescent="0.25">
      <c r="A28866" s="1"/>
      <c r="B28866" s="2"/>
      <c r="BJ28866" s="3"/>
      <c r="BL28866" s="3"/>
      <c r="BN28866" s="3"/>
      <c r="BP28866" s="3"/>
    </row>
    <row r="28867" spans="1:68" x14ac:dyDescent="0.25">
      <c r="A28867" s="1"/>
      <c r="B28867" s="2"/>
      <c r="BJ28867" s="3"/>
      <c r="BL28867" s="3"/>
      <c r="BN28867" s="3"/>
      <c r="BP28867" s="3"/>
    </row>
    <row r="28868" spans="1:68" x14ac:dyDescent="0.25">
      <c r="A28868" s="1"/>
      <c r="B28868" s="2"/>
      <c r="BJ28868" s="3"/>
      <c r="BL28868" s="3"/>
      <c r="BN28868" s="3"/>
      <c r="BP28868" s="3"/>
    </row>
    <row r="28869" spans="1:68" x14ac:dyDescent="0.25">
      <c r="A28869" s="1"/>
      <c r="B28869" s="2"/>
      <c r="BJ28869" s="3"/>
      <c r="BL28869" s="3"/>
      <c r="BN28869" s="3"/>
      <c r="BP28869" s="3"/>
    </row>
    <row r="28870" spans="1:68" x14ac:dyDescent="0.25">
      <c r="A28870" s="1"/>
      <c r="B28870" s="2"/>
      <c r="BJ28870" s="3"/>
      <c r="BL28870" s="3"/>
      <c r="BN28870" s="3"/>
      <c r="BP28870" s="3"/>
    </row>
    <row r="28871" spans="1:68" x14ac:dyDescent="0.25">
      <c r="A28871" s="1"/>
      <c r="B28871" s="2"/>
      <c r="BJ28871" s="3"/>
      <c r="BL28871" s="3"/>
      <c r="BN28871" s="3"/>
      <c r="BP28871" s="3"/>
    </row>
    <row r="28872" spans="1:68" x14ac:dyDescent="0.25">
      <c r="A28872" s="1"/>
      <c r="B28872" s="2"/>
      <c r="BJ28872" s="3"/>
      <c r="BL28872" s="3"/>
      <c r="BN28872" s="3"/>
      <c r="BP28872" s="3"/>
    </row>
    <row r="28873" spans="1:68" x14ac:dyDescent="0.25">
      <c r="A28873" s="1"/>
      <c r="B28873" s="2"/>
      <c r="BJ28873" s="3"/>
      <c r="BL28873" s="3"/>
      <c r="BN28873" s="3"/>
      <c r="BP28873" s="3"/>
    </row>
    <row r="28874" spans="1:68" x14ac:dyDescent="0.25">
      <c r="A28874" s="1"/>
      <c r="B28874" s="2"/>
      <c r="BJ28874" s="3"/>
      <c r="BL28874" s="3"/>
      <c r="BN28874" s="3"/>
      <c r="BP28874" s="3"/>
    </row>
    <row r="28875" spans="1:68" x14ac:dyDescent="0.25">
      <c r="A28875" s="1"/>
      <c r="B28875" s="2"/>
      <c r="BJ28875" s="3"/>
      <c r="BL28875" s="3"/>
      <c r="BN28875" s="3"/>
      <c r="BP28875" s="3"/>
    </row>
    <row r="28876" spans="1:68" x14ac:dyDescent="0.25">
      <c r="A28876" s="1"/>
      <c r="B28876" s="2"/>
      <c r="BJ28876" s="3"/>
      <c r="BL28876" s="3"/>
      <c r="BN28876" s="3"/>
      <c r="BP28876" s="3"/>
    </row>
    <row r="28877" spans="1:68" x14ac:dyDescent="0.25">
      <c r="A28877" s="1"/>
      <c r="B28877" s="2"/>
      <c r="BJ28877" s="3"/>
      <c r="BL28877" s="3"/>
      <c r="BN28877" s="3"/>
      <c r="BP28877" s="3"/>
    </row>
    <row r="28878" spans="1:68" x14ac:dyDescent="0.25">
      <c r="A28878" s="1"/>
      <c r="B28878" s="2"/>
      <c r="BJ28878" s="3"/>
      <c r="BL28878" s="3"/>
      <c r="BN28878" s="3"/>
      <c r="BP28878" s="3"/>
    </row>
    <row r="28879" spans="1:68" x14ac:dyDescent="0.25">
      <c r="A28879" s="1"/>
      <c r="B28879" s="2"/>
      <c r="BJ28879" s="3"/>
      <c r="BL28879" s="3"/>
      <c r="BN28879" s="3"/>
      <c r="BP28879" s="3"/>
    </row>
    <row r="28880" spans="1:68" x14ac:dyDescent="0.25">
      <c r="A28880" s="1"/>
      <c r="B28880" s="2"/>
      <c r="BJ28880" s="3"/>
      <c r="BL28880" s="3"/>
      <c r="BN28880" s="3"/>
      <c r="BP28880" s="3"/>
    </row>
    <row r="28881" spans="1:68" x14ac:dyDescent="0.25">
      <c r="A28881" s="1"/>
      <c r="B28881" s="2"/>
      <c r="BJ28881" s="3"/>
      <c r="BL28881" s="3"/>
      <c r="BN28881" s="3"/>
      <c r="BP28881" s="3"/>
    </row>
    <row r="28882" spans="1:68" x14ac:dyDescent="0.25">
      <c r="A28882" s="1"/>
      <c r="B28882" s="2"/>
      <c r="BJ28882" s="3"/>
      <c r="BL28882" s="3"/>
      <c r="BN28882" s="3"/>
      <c r="BP28882" s="3"/>
    </row>
    <row r="28883" spans="1:68" x14ac:dyDescent="0.25">
      <c r="A28883" s="1"/>
      <c r="B28883" s="2"/>
      <c r="BJ28883" s="3"/>
      <c r="BL28883" s="3"/>
      <c r="BN28883" s="3"/>
      <c r="BP28883" s="3"/>
    </row>
    <row r="28884" spans="1:68" x14ac:dyDescent="0.25">
      <c r="A28884" s="1"/>
      <c r="B28884" s="2"/>
      <c r="BJ28884" s="3"/>
      <c r="BL28884" s="3"/>
      <c r="BN28884" s="3"/>
      <c r="BP28884" s="3"/>
    </row>
    <row r="28885" spans="1:68" x14ac:dyDescent="0.25">
      <c r="A28885" s="1"/>
      <c r="B28885" s="2"/>
      <c r="BJ28885" s="3"/>
      <c r="BL28885" s="3"/>
      <c r="BN28885" s="3"/>
      <c r="BP28885" s="3"/>
    </row>
    <row r="28886" spans="1:68" x14ac:dyDescent="0.25">
      <c r="A28886" s="1"/>
      <c r="B28886" s="2"/>
      <c r="BJ28886" s="3"/>
      <c r="BL28886" s="3"/>
      <c r="BN28886" s="3"/>
      <c r="BP28886" s="3"/>
    </row>
    <row r="28887" spans="1:68" x14ac:dyDescent="0.25">
      <c r="A28887" s="1"/>
      <c r="B28887" s="2"/>
      <c r="BJ28887" s="3"/>
      <c r="BL28887" s="3"/>
      <c r="BN28887" s="3"/>
      <c r="BP28887" s="3"/>
    </row>
    <row r="28888" spans="1:68" x14ac:dyDescent="0.25">
      <c r="A28888" s="1"/>
      <c r="B28888" s="2"/>
      <c r="BJ28888" s="3"/>
      <c r="BL28888" s="3"/>
      <c r="BN28888" s="3"/>
      <c r="BP28888" s="3"/>
    </row>
    <row r="28889" spans="1:68" x14ac:dyDescent="0.25">
      <c r="A28889" s="1"/>
      <c r="B28889" s="2"/>
      <c r="BJ28889" s="3"/>
      <c r="BL28889" s="3"/>
      <c r="BN28889" s="3"/>
      <c r="BP28889" s="3"/>
    </row>
    <row r="28890" spans="1:68" x14ac:dyDescent="0.25">
      <c r="A28890" s="1"/>
      <c r="B28890" s="2"/>
      <c r="BJ28890" s="3"/>
      <c r="BL28890" s="3"/>
      <c r="BN28890" s="3"/>
      <c r="BP28890" s="3"/>
    </row>
    <row r="28891" spans="1:68" x14ac:dyDescent="0.25">
      <c r="A28891" s="1"/>
      <c r="B28891" s="2"/>
      <c r="BJ28891" s="3"/>
      <c r="BL28891" s="3"/>
      <c r="BN28891" s="3"/>
      <c r="BP28891" s="3"/>
    </row>
    <row r="28892" spans="1:68" x14ac:dyDescent="0.25">
      <c r="A28892" s="1"/>
      <c r="B28892" s="2"/>
      <c r="BJ28892" s="3"/>
      <c r="BL28892" s="3"/>
      <c r="BN28892" s="3"/>
      <c r="BP28892" s="3"/>
    </row>
    <row r="28893" spans="1:68" x14ac:dyDescent="0.25">
      <c r="A28893" s="1"/>
      <c r="B28893" s="2"/>
      <c r="BJ28893" s="3"/>
      <c r="BL28893" s="3"/>
      <c r="BN28893" s="3"/>
      <c r="BP28893" s="3"/>
    </row>
    <row r="28894" spans="1:68" x14ac:dyDescent="0.25">
      <c r="A28894" s="1"/>
      <c r="B28894" s="2"/>
      <c r="BJ28894" s="3"/>
      <c r="BL28894" s="3"/>
      <c r="BN28894" s="3"/>
      <c r="BP28894" s="3"/>
    </row>
    <row r="28895" spans="1:68" x14ac:dyDescent="0.25">
      <c r="A28895" s="1"/>
      <c r="B28895" s="2"/>
      <c r="BJ28895" s="3"/>
      <c r="BL28895" s="3"/>
      <c r="BN28895" s="3"/>
      <c r="BP28895" s="3"/>
    </row>
    <row r="28896" spans="1:68" x14ac:dyDescent="0.25">
      <c r="A28896" s="1"/>
      <c r="B28896" s="2"/>
      <c r="BJ28896" s="3"/>
      <c r="BL28896" s="3"/>
      <c r="BN28896" s="3"/>
      <c r="BP28896" s="3"/>
    </row>
    <row r="28897" spans="1:68" x14ac:dyDescent="0.25">
      <c r="A28897" s="1"/>
      <c r="B28897" s="2"/>
      <c r="BJ28897" s="3"/>
      <c r="BL28897" s="3"/>
      <c r="BN28897" s="3"/>
      <c r="BP28897" s="3"/>
    </row>
    <row r="28898" spans="1:68" x14ac:dyDescent="0.25">
      <c r="A28898" s="1"/>
      <c r="B28898" s="2"/>
      <c r="BJ28898" s="3"/>
      <c r="BL28898" s="3"/>
      <c r="BN28898" s="3"/>
      <c r="BP28898" s="3"/>
    </row>
    <row r="28899" spans="1:68" x14ac:dyDescent="0.25">
      <c r="A28899" s="1"/>
      <c r="B28899" s="2"/>
      <c r="BJ28899" s="3"/>
      <c r="BL28899" s="3"/>
      <c r="BN28899" s="3"/>
      <c r="BP28899" s="3"/>
    </row>
    <row r="28900" spans="1:68" x14ac:dyDescent="0.25">
      <c r="A28900" s="1"/>
      <c r="B28900" s="2"/>
      <c r="BJ28900" s="3"/>
      <c r="BL28900" s="3"/>
      <c r="BN28900" s="3"/>
      <c r="BP28900" s="3"/>
    </row>
    <row r="28901" spans="1:68" x14ac:dyDescent="0.25">
      <c r="A28901" s="1"/>
      <c r="B28901" s="2"/>
      <c r="BJ28901" s="3"/>
      <c r="BL28901" s="3"/>
      <c r="BN28901" s="3"/>
      <c r="BP28901" s="3"/>
    </row>
    <row r="28902" spans="1:68" x14ac:dyDescent="0.25">
      <c r="A28902" s="1"/>
      <c r="B28902" s="2"/>
      <c r="BJ28902" s="3"/>
      <c r="BL28902" s="3"/>
      <c r="BN28902" s="3"/>
      <c r="BP28902" s="3"/>
    </row>
    <row r="28903" spans="1:68" x14ac:dyDescent="0.25">
      <c r="A28903" s="1"/>
      <c r="B28903" s="2"/>
      <c r="BJ28903" s="3"/>
      <c r="BL28903" s="3"/>
      <c r="BN28903" s="3"/>
      <c r="BP28903" s="3"/>
    </row>
    <row r="28904" spans="1:68" x14ac:dyDescent="0.25">
      <c r="A28904" s="1"/>
      <c r="B28904" s="2"/>
      <c r="BJ28904" s="3"/>
      <c r="BL28904" s="3"/>
      <c r="BN28904" s="3"/>
      <c r="BP28904" s="3"/>
    </row>
    <row r="28905" spans="1:68" x14ac:dyDescent="0.25">
      <c r="A28905" s="1"/>
      <c r="B28905" s="2"/>
      <c r="BJ28905" s="3"/>
      <c r="BL28905" s="3"/>
      <c r="BN28905" s="3"/>
      <c r="BP28905" s="3"/>
    </row>
    <row r="28906" spans="1:68" x14ac:dyDescent="0.25">
      <c r="A28906" s="1"/>
      <c r="B28906" s="2"/>
      <c r="BJ28906" s="3"/>
      <c r="BL28906" s="3"/>
      <c r="BN28906" s="3"/>
      <c r="BP28906" s="3"/>
    </row>
    <row r="28907" spans="1:68" x14ac:dyDescent="0.25">
      <c r="A28907" s="1"/>
      <c r="B28907" s="2"/>
      <c r="BJ28907" s="3"/>
      <c r="BL28907" s="3"/>
      <c r="BN28907" s="3"/>
      <c r="BP28907" s="3"/>
    </row>
    <row r="28908" spans="1:68" x14ac:dyDescent="0.25">
      <c r="A28908" s="1"/>
      <c r="B28908" s="2"/>
      <c r="BJ28908" s="3"/>
      <c r="BL28908" s="3"/>
      <c r="BN28908" s="3"/>
      <c r="BP28908" s="3"/>
    </row>
    <row r="28909" spans="1:68" x14ac:dyDescent="0.25">
      <c r="A28909" s="1"/>
      <c r="B28909" s="2"/>
      <c r="BJ28909" s="3"/>
      <c r="BL28909" s="3"/>
      <c r="BN28909" s="3"/>
      <c r="BP28909" s="3"/>
    </row>
    <row r="28910" spans="1:68" x14ac:dyDescent="0.25">
      <c r="A28910" s="1"/>
      <c r="B28910" s="2"/>
      <c r="BJ28910" s="3"/>
      <c r="BL28910" s="3"/>
      <c r="BN28910" s="3"/>
      <c r="BP28910" s="3"/>
    </row>
    <row r="28911" spans="1:68" x14ac:dyDescent="0.25">
      <c r="A28911" s="1"/>
      <c r="B28911" s="2"/>
      <c r="BJ28911" s="3"/>
      <c r="BL28911" s="3"/>
      <c r="BN28911" s="3"/>
      <c r="BP28911" s="3"/>
    </row>
    <row r="28912" spans="1:68" x14ac:dyDescent="0.25">
      <c r="A28912" s="1"/>
      <c r="B28912" s="2"/>
      <c r="BJ28912" s="3"/>
      <c r="BL28912" s="3"/>
      <c r="BN28912" s="3"/>
      <c r="BP28912" s="3"/>
    </row>
    <row r="28913" spans="1:68" x14ac:dyDescent="0.25">
      <c r="A28913" s="1"/>
      <c r="B28913" s="2"/>
      <c r="BJ28913" s="3"/>
      <c r="BL28913" s="3"/>
      <c r="BN28913" s="3"/>
      <c r="BP28913" s="3"/>
    </row>
    <row r="28914" spans="1:68" x14ac:dyDescent="0.25">
      <c r="A28914" s="1"/>
      <c r="B28914" s="2"/>
      <c r="BJ28914" s="3"/>
      <c r="BL28914" s="3"/>
      <c r="BN28914" s="3"/>
      <c r="BP28914" s="3"/>
    </row>
    <row r="28915" spans="1:68" x14ac:dyDescent="0.25">
      <c r="A28915" s="1"/>
      <c r="B28915" s="2"/>
      <c r="BJ28915" s="3"/>
      <c r="BL28915" s="3"/>
      <c r="BN28915" s="3"/>
      <c r="BP28915" s="3"/>
    </row>
    <row r="28916" spans="1:68" x14ac:dyDescent="0.25">
      <c r="A28916" s="1"/>
      <c r="B28916" s="2"/>
      <c r="BJ28916" s="3"/>
      <c r="BL28916" s="3"/>
      <c r="BN28916" s="3"/>
      <c r="BP28916" s="3"/>
    </row>
    <row r="28917" spans="1:68" x14ac:dyDescent="0.25">
      <c r="A28917" s="1"/>
      <c r="B28917" s="2"/>
      <c r="BJ28917" s="3"/>
      <c r="BL28917" s="3"/>
      <c r="BN28917" s="3"/>
      <c r="BP28917" s="3"/>
    </row>
    <row r="28918" spans="1:68" x14ac:dyDescent="0.25">
      <c r="A28918" s="1"/>
      <c r="B28918" s="2"/>
      <c r="BJ28918" s="3"/>
      <c r="BL28918" s="3"/>
      <c r="BN28918" s="3"/>
      <c r="BP28918" s="3"/>
    </row>
    <row r="28919" spans="1:68" x14ac:dyDescent="0.25">
      <c r="A28919" s="1"/>
      <c r="B28919" s="2"/>
      <c r="BJ28919" s="3"/>
      <c r="BL28919" s="3"/>
      <c r="BN28919" s="3"/>
      <c r="BP28919" s="3"/>
    </row>
    <row r="28920" spans="1:68" x14ac:dyDescent="0.25">
      <c r="A28920" s="1"/>
      <c r="B28920" s="2"/>
      <c r="BJ28920" s="3"/>
      <c r="BL28920" s="3"/>
      <c r="BN28920" s="3"/>
      <c r="BP28920" s="3"/>
    </row>
    <row r="28921" spans="1:68" x14ac:dyDescent="0.25">
      <c r="A28921" s="1"/>
      <c r="B28921" s="2"/>
      <c r="BJ28921" s="3"/>
      <c r="BL28921" s="3"/>
      <c r="BN28921" s="3"/>
      <c r="BP28921" s="3"/>
    </row>
    <row r="28922" spans="1:68" x14ac:dyDescent="0.25">
      <c r="A28922" s="1"/>
      <c r="B28922" s="2"/>
      <c r="BJ28922" s="3"/>
      <c r="BL28922" s="3"/>
      <c r="BN28922" s="3"/>
      <c r="BP28922" s="3"/>
    </row>
    <row r="28923" spans="1:68" x14ac:dyDescent="0.25">
      <c r="A28923" s="1"/>
      <c r="B28923" s="2"/>
      <c r="BJ28923" s="3"/>
      <c r="BL28923" s="3"/>
      <c r="BN28923" s="3"/>
      <c r="BP28923" s="3"/>
    </row>
    <row r="28924" spans="1:68" x14ac:dyDescent="0.25">
      <c r="A28924" s="1"/>
      <c r="B28924" s="2"/>
      <c r="BJ28924" s="3"/>
      <c r="BL28924" s="3"/>
      <c r="BN28924" s="3"/>
      <c r="BP28924" s="3"/>
    </row>
    <row r="28925" spans="1:68" x14ac:dyDescent="0.25">
      <c r="A28925" s="1"/>
      <c r="B28925" s="2"/>
      <c r="BJ28925" s="3"/>
      <c r="BL28925" s="3"/>
      <c r="BN28925" s="3"/>
      <c r="BP28925" s="3"/>
    </row>
    <row r="28926" spans="1:68" x14ac:dyDescent="0.25">
      <c r="A28926" s="1"/>
      <c r="B28926" s="2"/>
      <c r="BJ28926" s="3"/>
      <c r="BL28926" s="3"/>
      <c r="BN28926" s="3"/>
      <c r="BP28926" s="3"/>
    </row>
    <row r="28927" spans="1:68" x14ac:dyDescent="0.25">
      <c r="A28927" s="1"/>
      <c r="B28927" s="2"/>
      <c r="BJ28927" s="3"/>
      <c r="BL28927" s="3"/>
      <c r="BN28927" s="3"/>
      <c r="BP28927" s="3"/>
    </row>
    <row r="28928" spans="1:68" x14ac:dyDescent="0.25">
      <c r="A28928" s="1"/>
      <c r="B28928" s="2"/>
      <c r="BJ28928" s="3"/>
      <c r="BL28928" s="3"/>
      <c r="BN28928" s="3"/>
      <c r="BP28928" s="3"/>
    </row>
    <row r="28929" spans="1:68" x14ac:dyDescent="0.25">
      <c r="A28929" s="1"/>
      <c r="B28929" s="2"/>
      <c r="BJ28929" s="3"/>
      <c r="BL28929" s="3"/>
      <c r="BN28929" s="3"/>
      <c r="BP28929" s="3"/>
    </row>
    <row r="28930" spans="1:68" x14ac:dyDescent="0.25">
      <c r="A28930" s="1"/>
      <c r="B28930" s="2"/>
      <c r="BJ28930" s="3"/>
      <c r="BL28930" s="3"/>
      <c r="BN28930" s="3"/>
      <c r="BP28930" s="3"/>
    </row>
    <row r="28931" spans="1:68" x14ac:dyDescent="0.25">
      <c r="A28931" s="1"/>
      <c r="B28931" s="2"/>
      <c r="BJ28931" s="3"/>
      <c r="BL28931" s="3"/>
      <c r="BN28931" s="3"/>
      <c r="BP28931" s="3"/>
    </row>
    <row r="28932" spans="1:68" x14ac:dyDescent="0.25">
      <c r="A28932" s="1"/>
      <c r="B28932" s="2"/>
      <c r="BJ28932" s="3"/>
      <c r="BL28932" s="3"/>
      <c r="BN28932" s="3"/>
      <c r="BP28932" s="3"/>
    </row>
    <row r="28933" spans="1:68" x14ac:dyDescent="0.25">
      <c r="A28933" s="1"/>
      <c r="B28933" s="2"/>
      <c r="BJ28933" s="3"/>
      <c r="BL28933" s="3"/>
      <c r="BN28933" s="3"/>
      <c r="BP28933" s="3"/>
    </row>
    <row r="28934" spans="1:68" x14ac:dyDescent="0.25">
      <c r="A28934" s="1"/>
      <c r="B28934" s="2"/>
      <c r="BJ28934" s="3"/>
      <c r="BL28934" s="3"/>
      <c r="BN28934" s="3"/>
      <c r="BP28934" s="3"/>
    </row>
    <row r="28935" spans="1:68" x14ac:dyDescent="0.25">
      <c r="A28935" s="1"/>
      <c r="B28935" s="2"/>
      <c r="BJ28935" s="3"/>
      <c r="BL28935" s="3"/>
      <c r="BN28935" s="3"/>
      <c r="BP28935" s="3"/>
    </row>
    <row r="28936" spans="1:68" x14ac:dyDescent="0.25">
      <c r="A28936" s="1"/>
      <c r="B28936" s="2"/>
      <c r="BJ28936" s="3"/>
      <c r="BL28936" s="3"/>
      <c r="BN28936" s="3"/>
      <c r="BP28936" s="3"/>
    </row>
    <row r="28937" spans="1:68" x14ac:dyDescent="0.25">
      <c r="A28937" s="1"/>
      <c r="B28937" s="2"/>
      <c r="BJ28937" s="3"/>
      <c r="BL28937" s="3"/>
      <c r="BN28937" s="3"/>
      <c r="BP28937" s="3"/>
    </row>
    <row r="28938" spans="1:68" x14ac:dyDescent="0.25">
      <c r="A28938" s="1"/>
      <c r="B28938" s="2"/>
      <c r="BJ28938" s="3"/>
      <c r="BL28938" s="3"/>
      <c r="BN28938" s="3"/>
      <c r="BP28938" s="3"/>
    </row>
    <row r="28939" spans="1:68" x14ac:dyDescent="0.25">
      <c r="A28939" s="1"/>
      <c r="B28939" s="2"/>
      <c r="BJ28939" s="3"/>
      <c r="BL28939" s="3"/>
      <c r="BN28939" s="3"/>
      <c r="BP28939" s="3"/>
    </row>
    <row r="28940" spans="1:68" x14ac:dyDescent="0.25">
      <c r="A28940" s="1"/>
      <c r="B28940" s="2"/>
      <c r="BJ28940" s="3"/>
      <c r="BL28940" s="3"/>
      <c r="BN28940" s="3"/>
      <c r="BP28940" s="3"/>
    </row>
    <row r="28941" spans="1:68" x14ac:dyDescent="0.25">
      <c r="A28941" s="1"/>
      <c r="B28941" s="2"/>
      <c r="BJ28941" s="3"/>
      <c r="BL28941" s="3"/>
      <c r="BN28941" s="3"/>
      <c r="BP28941" s="3"/>
    </row>
    <row r="28942" spans="1:68" x14ac:dyDescent="0.25">
      <c r="A28942" s="1"/>
      <c r="B28942" s="2"/>
      <c r="BJ28942" s="3"/>
      <c r="BL28942" s="3"/>
      <c r="BN28942" s="3"/>
      <c r="BP28942" s="3"/>
    </row>
    <row r="28943" spans="1:68" x14ac:dyDescent="0.25">
      <c r="A28943" s="1"/>
      <c r="B28943" s="2"/>
      <c r="BJ28943" s="3"/>
      <c r="BL28943" s="3"/>
      <c r="BN28943" s="3"/>
      <c r="BP28943" s="3"/>
    </row>
    <row r="28944" spans="1:68" x14ac:dyDescent="0.25">
      <c r="A28944" s="1"/>
      <c r="B28944" s="2"/>
      <c r="BJ28944" s="3"/>
      <c r="BL28944" s="3"/>
      <c r="BN28944" s="3"/>
      <c r="BP28944" s="3"/>
    </row>
    <row r="28945" spans="1:68" x14ac:dyDescent="0.25">
      <c r="A28945" s="1"/>
      <c r="B28945" s="2"/>
      <c r="BJ28945" s="3"/>
      <c r="BL28945" s="3"/>
      <c r="BN28945" s="3"/>
      <c r="BP28945" s="3"/>
    </row>
    <row r="28946" spans="1:68" x14ac:dyDescent="0.25">
      <c r="A28946" s="1"/>
      <c r="B28946" s="2"/>
      <c r="BJ28946" s="3"/>
      <c r="BL28946" s="3"/>
      <c r="BN28946" s="3"/>
      <c r="BP28946" s="3"/>
    </row>
    <row r="28947" spans="1:68" x14ac:dyDescent="0.25">
      <c r="A28947" s="1"/>
      <c r="B28947" s="2"/>
      <c r="BJ28947" s="3"/>
      <c r="BL28947" s="3"/>
      <c r="BN28947" s="3"/>
      <c r="BP28947" s="3"/>
    </row>
    <row r="28948" spans="1:68" x14ac:dyDescent="0.25">
      <c r="A28948" s="1"/>
      <c r="B28948" s="2"/>
      <c r="BJ28948" s="3"/>
      <c r="BL28948" s="3"/>
      <c r="BN28948" s="3"/>
      <c r="BP28948" s="3"/>
    </row>
    <row r="28949" spans="1:68" x14ac:dyDescent="0.25">
      <c r="A28949" s="1"/>
      <c r="B28949" s="2"/>
      <c r="BJ28949" s="3"/>
      <c r="BL28949" s="3"/>
      <c r="BN28949" s="3"/>
      <c r="BP28949" s="3"/>
    </row>
    <row r="28950" spans="1:68" x14ac:dyDescent="0.25">
      <c r="A28950" s="1"/>
      <c r="B28950" s="2"/>
      <c r="BJ28950" s="3"/>
      <c r="BL28950" s="3"/>
      <c r="BN28950" s="3"/>
      <c r="BP28950" s="3"/>
    </row>
    <row r="28951" spans="1:68" x14ac:dyDescent="0.25">
      <c r="A28951" s="1"/>
      <c r="B28951" s="2"/>
      <c r="BJ28951" s="3"/>
      <c r="BL28951" s="3"/>
      <c r="BN28951" s="3"/>
      <c r="BP28951" s="3"/>
    </row>
    <row r="28952" spans="1:68" x14ac:dyDescent="0.25">
      <c r="A28952" s="1"/>
      <c r="B28952" s="2"/>
      <c r="BJ28952" s="3"/>
      <c r="BL28952" s="3"/>
      <c r="BN28952" s="3"/>
      <c r="BP28952" s="3"/>
    </row>
    <row r="28953" spans="1:68" x14ac:dyDescent="0.25">
      <c r="A28953" s="1"/>
      <c r="B28953" s="2"/>
      <c r="BJ28953" s="3"/>
      <c r="BL28953" s="3"/>
      <c r="BN28953" s="3"/>
      <c r="BP28953" s="3"/>
    </row>
    <row r="28954" spans="1:68" x14ac:dyDescent="0.25">
      <c r="A28954" s="1"/>
      <c r="B28954" s="2"/>
      <c r="BJ28954" s="3"/>
      <c r="BL28954" s="3"/>
      <c r="BN28954" s="3"/>
      <c r="BP28954" s="3"/>
    </row>
    <row r="28955" spans="1:68" x14ac:dyDescent="0.25">
      <c r="A28955" s="1"/>
      <c r="B28955" s="2"/>
      <c r="BJ28955" s="3"/>
      <c r="BL28955" s="3"/>
      <c r="BN28955" s="3"/>
      <c r="BP28955" s="3"/>
    </row>
    <row r="28956" spans="1:68" x14ac:dyDescent="0.25">
      <c r="A28956" s="1"/>
      <c r="B28956" s="2"/>
      <c r="BJ28956" s="3"/>
      <c r="BL28956" s="3"/>
      <c r="BN28956" s="3"/>
      <c r="BP28956" s="3"/>
    </row>
    <row r="28957" spans="1:68" x14ac:dyDescent="0.25">
      <c r="A28957" s="1"/>
      <c r="B28957" s="2"/>
      <c r="BJ28957" s="3"/>
      <c r="BL28957" s="3"/>
      <c r="BN28957" s="3"/>
      <c r="BP28957" s="3"/>
    </row>
    <row r="28958" spans="1:68" x14ac:dyDescent="0.25">
      <c r="A28958" s="1"/>
      <c r="B28958" s="2"/>
      <c r="BJ28958" s="3"/>
      <c r="BL28958" s="3"/>
      <c r="BN28958" s="3"/>
      <c r="BP28958" s="3"/>
    </row>
    <row r="28959" spans="1:68" x14ac:dyDescent="0.25">
      <c r="A28959" s="1"/>
      <c r="B28959" s="2"/>
      <c r="BJ28959" s="3"/>
      <c r="BL28959" s="3"/>
      <c r="BN28959" s="3"/>
      <c r="BP28959" s="3"/>
    </row>
    <row r="28960" spans="1:68" x14ac:dyDescent="0.25">
      <c r="A28960" s="1"/>
      <c r="B28960" s="2"/>
      <c r="BJ28960" s="3"/>
      <c r="BL28960" s="3"/>
      <c r="BN28960" s="3"/>
      <c r="BP28960" s="3"/>
    </row>
    <row r="28961" spans="1:68" x14ac:dyDescent="0.25">
      <c r="A28961" s="1"/>
      <c r="B28961" s="2"/>
      <c r="BJ28961" s="3"/>
      <c r="BL28961" s="3"/>
      <c r="BN28961" s="3"/>
      <c r="BP28961" s="3"/>
    </row>
    <row r="28962" spans="1:68" x14ac:dyDescent="0.25">
      <c r="A28962" s="1"/>
      <c r="B28962" s="2"/>
      <c r="BJ28962" s="3"/>
      <c r="BL28962" s="3"/>
      <c r="BN28962" s="3"/>
      <c r="BP28962" s="3"/>
    </row>
    <row r="28963" spans="1:68" x14ac:dyDescent="0.25">
      <c r="A28963" s="1"/>
      <c r="B28963" s="2"/>
      <c r="BJ28963" s="3"/>
      <c r="BL28963" s="3"/>
      <c r="BN28963" s="3"/>
      <c r="BP28963" s="3"/>
    </row>
    <row r="28964" spans="1:68" x14ac:dyDescent="0.25">
      <c r="A28964" s="1"/>
      <c r="B28964" s="2"/>
      <c r="BJ28964" s="3"/>
      <c r="BL28964" s="3"/>
      <c r="BN28964" s="3"/>
      <c r="BP28964" s="3"/>
    </row>
    <row r="28965" spans="1:68" x14ac:dyDescent="0.25">
      <c r="A28965" s="1"/>
      <c r="B28965" s="2"/>
      <c r="BJ28965" s="3"/>
      <c r="BL28965" s="3"/>
      <c r="BN28965" s="3"/>
      <c r="BP28965" s="3"/>
    </row>
    <row r="28966" spans="1:68" x14ac:dyDescent="0.25">
      <c r="A28966" s="1"/>
      <c r="B28966" s="2"/>
      <c r="BJ28966" s="3"/>
      <c r="BL28966" s="3"/>
      <c r="BN28966" s="3"/>
      <c r="BP28966" s="3"/>
    </row>
    <row r="28967" spans="1:68" x14ac:dyDescent="0.25">
      <c r="A28967" s="1"/>
      <c r="B28967" s="2"/>
      <c r="BJ28967" s="3"/>
      <c r="BL28967" s="3"/>
      <c r="BN28967" s="3"/>
      <c r="BP28967" s="3"/>
    </row>
    <row r="28968" spans="1:68" x14ac:dyDescent="0.25">
      <c r="A28968" s="1"/>
      <c r="B28968" s="2"/>
      <c r="BJ28968" s="3"/>
      <c r="BL28968" s="3"/>
      <c r="BN28968" s="3"/>
      <c r="BP28968" s="3"/>
    </row>
    <row r="28969" spans="1:68" x14ac:dyDescent="0.25">
      <c r="A28969" s="1"/>
      <c r="B28969" s="2"/>
      <c r="BJ28969" s="3"/>
      <c r="BL28969" s="3"/>
      <c r="BN28969" s="3"/>
      <c r="BP28969" s="3"/>
    </row>
    <row r="28970" spans="1:68" x14ac:dyDescent="0.25">
      <c r="A28970" s="1"/>
      <c r="B28970" s="2"/>
      <c r="BJ28970" s="3"/>
      <c r="BL28970" s="3"/>
      <c r="BN28970" s="3"/>
      <c r="BP28970" s="3"/>
    </row>
    <row r="28971" spans="1:68" x14ac:dyDescent="0.25">
      <c r="A28971" s="1"/>
      <c r="B28971" s="2"/>
      <c r="BJ28971" s="3"/>
      <c r="BL28971" s="3"/>
      <c r="BN28971" s="3"/>
      <c r="BP28971" s="3"/>
    </row>
    <row r="28972" spans="1:68" x14ac:dyDescent="0.25">
      <c r="A28972" s="1"/>
      <c r="B28972" s="2"/>
      <c r="BJ28972" s="3"/>
      <c r="BL28972" s="3"/>
      <c r="BN28972" s="3"/>
      <c r="BP28972" s="3"/>
    </row>
    <row r="28973" spans="1:68" x14ac:dyDescent="0.25">
      <c r="A28973" s="1"/>
      <c r="B28973" s="2"/>
      <c r="BJ28973" s="3"/>
      <c r="BL28973" s="3"/>
      <c r="BN28973" s="3"/>
      <c r="BP28973" s="3"/>
    </row>
    <row r="28974" spans="1:68" x14ac:dyDescent="0.25">
      <c r="A28974" s="1"/>
      <c r="B28974" s="2"/>
      <c r="BJ28974" s="3"/>
      <c r="BL28974" s="3"/>
      <c r="BN28974" s="3"/>
      <c r="BP28974" s="3"/>
    </row>
    <row r="28975" spans="1:68" x14ac:dyDescent="0.25">
      <c r="A28975" s="1"/>
      <c r="B28975" s="2"/>
      <c r="BJ28975" s="3"/>
      <c r="BL28975" s="3"/>
      <c r="BN28975" s="3"/>
      <c r="BP28975" s="3"/>
    </row>
    <row r="28976" spans="1:68" x14ac:dyDescent="0.25">
      <c r="A28976" s="1"/>
      <c r="B28976" s="2"/>
      <c r="BJ28976" s="3"/>
      <c r="BL28976" s="3"/>
      <c r="BN28976" s="3"/>
      <c r="BP28976" s="3"/>
    </row>
    <row r="28977" spans="1:68" x14ac:dyDescent="0.25">
      <c r="A28977" s="1"/>
      <c r="B28977" s="2"/>
      <c r="BJ28977" s="3"/>
      <c r="BL28977" s="3"/>
      <c r="BN28977" s="3"/>
      <c r="BP28977" s="3"/>
    </row>
    <row r="28978" spans="1:68" x14ac:dyDescent="0.25">
      <c r="A28978" s="1"/>
      <c r="B28978" s="2"/>
      <c r="BJ28978" s="3"/>
      <c r="BL28978" s="3"/>
      <c r="BN28978" s="3"/>
      <c r="BP28978" s="3"/>
    </row>
    <row r="28979" spans="1:68" x14ac:dyDescent="0.25">
      <c r="A28979" s="1"/>
      <c r="B28979" s="2"/>
      <c r="BJ28979" s="3"/>
      <c r="BL28979" s="3"/>
      <c r="BN28979" s="3"/>
      <c r="BP28979" s="3"/>
    </row>
    <row r="28980" spans="1:68" x14ac:dyDescent="0.25">
      <c r="A28980" s="1"/>
      <c r="B28980" s="2"/>
      <c r="BJ28980" s="3"/>
      <c r="BL28980" s="3"/>
      <c r="BN28980" s="3"/>
      <c r="BP28980" s="3"/>
    </row>
    <row r="28981" spans="1:68" x14ac:dyDescent="0.25">
      <c r="A28981" s="1"/>
      <c r="B28981" s="2"/>
      <c r="BJ28981" s="3"/>
      <c r="BL28981" s="3"/>
      <c r="BN28981" s="3"/>
      <c r="BP28981" s="3"/>
    </row>
    <row r="28982" spans="1:68" x14ac:dyDescent="0.25">
      <c r="A28982" s="1"/>
      <c r="B28982" s="2"/>
      <c r="BJ28982" s="3"/>
      <c r="BL28982" s="3"/>
      <c r="BN28982" s="3"/>
      <c r="BP28982" s="3"/>
    </row>
    <row r="28983" spans="1:68" x14ac:dyDescent="0.25">
      <c r="A28983" s="1"/>
      <c r="B28983" s="2"/>
      <c r="BJ28983" s="3"/>
      <c r="BL28983" s="3"/>
      <c r="BN28983" s="3"/>
      <c r="BP28983" s="3"/>
    </row>
    <row r="28984" spans="1:68" x14ac:dyDescent="0.25">
      <c r="A28984" s="1"/>
      <c r="B28984" s="2"/>
      <c r="BJ28984" s="3"/>
      <c r="BL28984" s="3"/>
      <c r="BN28984" s="3"/>
      <c r="BP28984" s="3"/>
    </row>
    <row r="28985" spans="1:68" x14ac:dyDescent="0.25">
      <c r="A28985" s="1"/>
      <c r="B28985" s="2"/>
      <c r="BJ28985" s="3"/>
      <c r="BL28985" s="3"/>
      <c r="BN28985" s="3"/>
      <c r="BP28985" s="3"/>
    </row>
    <row r="28986" spans="1:68" x14ac:dyDescent="0.25">
      <c r="A28986" s="1"/>
      <c r="B28986" s="2"/>
      <c r="BJ28986" s="3"/>
      <c r="BL28986" s="3"/>
      <c r="BN28986" s="3"/>
      <c r="BP28986" s="3"/>
    </row>
    <row r="28987" spans="1:68" x14ac:dyDescent="0.25">
      <c r="A28987" s="1"/>
      <c r="B28987" s="2"/>
      <c r="BJ28987" s="3"/>
      <c r="BL28987" s="3"/>
      <c r="BN28987" s="3"/>
      <c r="BP28987" s="3"/>
    </row>
    <row r="28988" spans="1:68" x14ac:dyDescent="0.25">
      <c r="A28988" s="1"/>
      <c r="B28988" s="2"/>
      <c r="BJ28988" s="3"/>
      <c r="BL28988" s="3"/>
      <c r="BN28988" s="3"/>
      <c r="BP28988" s="3"/>
    </row>
    <row r="28989" spans="1:68" x14ac:dyDescent="0.25">
      <c r="A28989" s="1"/>
      <c r="B28989" s="2"/>
      <c r="BJ28989" s="3"/>
      <c r="BL28989" s="3"/>
      <c r="BN28989" s="3"/>
      <c r="BP28989" s="3"/>
    </row>
    <row r="28990" spans="1:68" x14ac:dyDescent="0.25">
      <c r="A28990" s="1"/>
      <c r="B28990" s="2"/>
      <c r="BJ28990" s="3"/>
      <c r="BL28990" s="3"/>
      <c r="BN28990" s="3"/>
      <c r="BP28990" s="3"/>
    </row>
    <row r="28991" spans="1:68" x14ac:dyDescent="0.25">
      <c r="A28991" s="1"/>
      <c r="B28991" s="2"/>
      <c r="BJ28991" s="3"/>
      <c r="BL28991" s="3"/>
      <c r="BN28991" s="3"/>
      <c r="BP28991" s="3"/>
    </row>
    <row r="28992" spans="1:68" x14ac:dyDescent="0.25">
      <c r="A28992" s="1"/>
      <c r="B28992" s="2"/>
      <c r="BJ28992" s="3"/>
      <c r="BL28992" s="3"/>
      <c r="BN28992" s="3"/>
      <c r="BP28992" s="3"/>
    </row>
    <row r="28993" spans="1:68" x14ac:dyDescent="0.25">
      <c r="A28993" s="1"/>
      <c r="B28993" s="2"/>
      <c r="BJ28993" s="3"/>
      <c r="BL28993" s="3"/>
      <c r="BN28993" s="3"/>
      <c r="BP28993" s="3"/>
    </row>
    <row r="28994" spans="1:68" x14ac:dyDescent="0.25">
      <c r="A28994" s="1"/>
      <c r="B28994" s="2"/>
      <c r="BJ28994" s="3"/>
      <c r="BL28994" s="3"/>
      <c r="BN28994" s="3"/>
      <c r="BP28994" s="3"/>
    </row>
    <row r="28995" spans="1:68" x14ac:dyDescent="0.25">
      <c r="A28995" s="1"/>
      <c r="B28995" s="2"/>
      <c r="BJ28995" s="3"/>
      <c r="BL28995" s="3"/>
      <c r="BN28995" s="3"/>
      <c r="BP28995" s="3"/>
    </row>
    <row r="28996" spans="1:68" x14ac:dyDescent="0.25">
      <c r="A28996" s="1"/>
      <c r="B28996" s="2"/>
      <c r="BJ28996" s="3"/>
      <c r="BL28996" s="3"/>
      <c r="BN28996" s="3"/>
      <c r="BP28996" s="3"/>
    </row>
    <row r="28997" spans="1:68" x14ac:dyDescent="0.25">
      <c r="A28997" s="1"/>
      <c r="B28997" s="2"/>
      <c r="BJ28997" s="3"/>
      <c r="BL28997" s="3"/>
      <c r="BN28997" s="3"/>
      <c r="BP28997" s="3"/>
    </row>
    <row r="28998" spans="1:68" x14ac:dyDescent="0.25">
      <c r="A28998" s="1"/>
      <c r="B28998" s="2"/>
      <c r="BJ28998" s="3"/>
      <c r="BL28998" s="3"/>
      <c r="BN28998" s="3"/>
      <c r="BP28998" s="3"/>
    </row>
    <row r="28999" spans="1:68" x14ac:dyDescent="0.25">
      <c r="A28999" s="1"/>
      <c r="B28999" s="2"/>
      <c r="BJ28999" s="3"/>
      <c r="BL28999" s="3"/>
      <c r="BN28999" s="3"/>
      <c r="BP28999" s="3"/>
    </row>
    <row r="29000" spans="1:68" x14ac:dyDescent="0.25">
      <c r="A29000" s="1"/>
      <c r="B29000" s="2"/>
      <c r="BJ29000" s="3"/>
      <c r="BL29000" s="3"/>
      <c r="BN29000" s="3"/>
      <c r="BP29000" s="3"/>
    </row>
    <row r="29001" spans="1:68" x14ac:dyDescent="0.25">
      <c r="A29001" s="1"/>
      <c r="B29001" s="2"/>
      <c r="BJ29001" s="3"/>
      <c r="BL29001" s="3"/>
      <c r="BN29001" s="3"/>
      <c r="BP29001" s="3"/>
    </row>
    <row r="29002" spans="1:68" x14ac:dyDescent="0.25">
      <c r="A29002" s="1"/>
      <c r="B29002" s="2"/>
      <c r="BJ29002" s="3"/>
      <c r="BL29002" s="3"/>
      <c r="BN29002" s="3"/>
      <c r="BP29002" s="3"/>
    </row>
    <row r="29003" spans="1:68" x14ac:dyDescent="0.25">
      <c r="A29003" s="1"/>
      <c r="B29003" s="2"/>
      <c r="BJ29003" s="3"/>
      <c r="BL29003" s="3"/>
      <c r="BN29003" s="3"/>
      <c r="BP29003" s="3"/>
    </row>
    <row r="29004" spans="1:68" x14ac:dyDescent="0.25">
      <c r="A29004" s="1"/>
      <c r="B29004" s="2"/>
      <c r="BJ29004" s="3"/>
      <c r="BL29004" s="3"/>
      <c r="BN29004" s="3"/>
      <c r="BP29004" s="3"/>
    </row>
    <row r="29005" spans="1:68" x14ac:dyDescent="0.25">
      <c r="A29005" s="1"/>
      <c r="B29005" s="2"/>
      <c r="BJ29005" s="3"/>
      <c r="BL29005" s="3"/>
      <c r="BN29005" s="3"/>
      <c r="BP29005" s="3"/>
    </row>
    <row r="29006" spans="1:68" x14ac:dyDescent="0.25">
      <c r="A29006" s="1"/>
      <c r="B29006" s="2"/>
      <c r="BJ29006" s="3"/>
      <c r="BL29006" s="3"/>
      <c r="BN29006" s="3"/>
      <c r="BP29006" s="3"/>
    </row>
    <row r="29007" spans="1:68" x14ac:dyDescent="0.25">
      <c r="A29007" s="1"/>
      <c r="B29007" s="2"/>
      <c r="BJ29007" s="3"/>
      <c r="BL29007" s="3"/>
      <c r="BN29007" s="3"/>
      <c r="BP29007" s="3"/>
    </row>
    <row r="29008" spans="1:68" x14ac:dyDescent="0.25">
      <c r="A29008" s="1"/>
      <c r="B29008" s="2"/>
      <c r="BJ29008" s="3"/>
      <c r="BL29008" s="3"/>
      <c r="BN29008" s="3"/>
      <c r="BP29008" s="3"/>
    </row>
    <row r="29009" spans="1:68" x14ac:dyDescent="0.25">
      <c r="A29009" s="1"/>
      <c r="B29009" s="2"/>
      <c r="BJ29009" s="3"/>
      <c r="BL29009" s="3"/>
      <c r="BN29009" s="3"/>
      <c r="BP29009" s="3"/>
    </row>
    <row r="29010" spans="1:68" x14ac:dyDescent="0.25">
      <c r="A29010" s="1"/>
      <c r="B29010" s="2"/>
      <c r="BJ29010" s="3"/>
      <c r="BL29010" s="3"/>
      <c r="BN29010" s="3"/>
      <c r="BP29010" s="3"/>
    </row>
    <row r="29011" spans="1:68" x14ac:dyDescent="0.25">
      <c r="A29011" s="1"/>
      <c r="B29011" s="2"/>
      <c r="BJ29011" s="3"/>
      <c r="BL29011" s="3"/>
      <c r="BN29011" s="3"/>
      <c r="BP29011" s="3"/>
    </row>
    <row r="29012" spans="1:68" x14ac:dyDescent="0.25">
      <c r="A29012" s="1"/>
      <c r="B29012" s="2"/>
      <c r="BJ29012" s="3"/>
      <c r="BL29012" s="3"/>
      <c r="BN29012" s="3"/>
      <c r="BP29012" s="3"/>
    </row>
    <row r="29013" spans="1:68" x14ac:dyDescent="0.25">
      <c r="A29013" s="1"/>
      <c r="B29013" s="2"/>
      <c r="BJ29013" s="3"/>
      <c r="BL29013" s="3"/>
      <c r="BN29013" s="3"/>
      <c r="BP29013" s="3"/>
    </row>
    <row r="29014" spans="1:68" x14ac:dyDescent="0.25">
      <c r="A29014" s="1"/>
      <c r="B29014" s="2"/>
      <c r="BJ29014" s="3"/>
      <c r="BL29014" s="3"/>
      <c r="BN29014" s="3"/>
      <c r="BP29014" s="3"/>
    </row>
    <row r="29015" spans="1:68" x14ac:dyDescent="0.25">
      <c r="A29015" s="1"/>
      <c r="B29015" s="2"/>
      <c r="BJ29015" s="3"/>
      <c r="BL29015" s="3"/>
      <c r="BN29015" s="3"/>
      <c r="BP29015" s="3"/>
    </row>
    <row r="29016" spans="1:68" x14ac:dyDescent="0.25">
      <c r="A29016" s="1"/>
      <c r="B29016" s="2"/>
      <c r="BJ29016" s="3"/>
      <c r="BL29016" s="3"/>
      <c r="BN29016" s="3"/>
      <c r="BP29016" s="3"/>
    </row>
    <row r="29017" spans="1:68" x14ac:dyDescent="0.25">
      <c r="A29017" s="1"/>
      <c r="B29017" s="2"/>
      <c r="BJ29017" s="3"/>
      <c r="BL29017" s="3"/>
      <c r="BN29017" s="3"/>
      <c r="BP29017" s="3"/>
    </row>
    <row r="29018" spans="1:68" x14ac:dyDescent="0.25">
      <c r="A29018" s="1"/>
      <c r="B29018" s="2"/>
      <c r="BJ29018" s="3"/>
      <c r="BL29018" s="3"/>
      <c r="BN29018" s="3"/>
      <c r="BP29018" s="3"/>
    </row>
    <row r="29019" spans="1:68" x14ac:dyDescent="0.25">
      <c r="A29019" s="1"/>
      <c r="B29019" s="2"/>
      <c r="BJ29019" s="3"/>
      <c r="BL29019" s="3"/>
      <c r="BN29019" s="3"/>
      <c r="BP29019" s="3"/>
    </row>
    <row r="29020" spans="1:68" x14ac:dyDescent="0.25">
      <c r="A29020" s="1"/>
      <c r="B29020" s="2"/>
      <c r="BJ29020" s="3"/>
      <c r="BL29020" s="3"/>
      <c r="BN29020" s="3"/>
      <c r="BP29020" s="3"/>
    </row>
    <row r="29021" spans="1:68" x14ac:dyDescent="0.25">
      <c r="A29021" s="1"/>
      <c r="B29021" s="2"/>
      <c r="BJ29021" s="3"/>
      <c r="BL29021" s="3"/>
      <c r="BN29021" s="3"/>
      <c r="BP29021" s="3"/>
    </row>
    <row r="29022" spans="1:68" x14ac:dyDescent="0.25">
      <c r="A29022" s="1"/>
      <c r="B29022" s="2"/>
      <c r="BJ29022" s="3"/>
      <c r="BL29022" s="3"/>
      <c r="BN29022" s="3"/>
      <c r="BP29022" s="3"/>
    </row>
    <row r="29023" spans="1:68" x14ac:dyDescent="0.25">
      <c r="A29023" s="1"/>
      <c r="B29023" s="2"/>
      <c r="BJ29023" s="3"/>
      <c r="BL29023" s="3"/>
      <c r="BN29023" s="3"/>
      <c r="BP29023" s="3"/>
    </row>
    <row r="29024" spans="1:68" x14ac:dyDescent="0.25">
      <c r="A29024" s="1"/>
      <c r="B29024" s="2"/>
      <c r="BJ29024" s="3"/>
      <c r="BL29024" s="3"/>
      <c r="BN29024" s="3"/>
      <c r="BP29024" s="3"/>
    </row>
    <row r="29025" spans="1:68" x14ac:dyDescent="0.25">
      <c r="A29025" s="1"/>
      <c r="B29025" s="2"/>
      <c r="BJ29025" s="3"/>
      <c r="BL29025" s="3"/>
      <c r="BN29025" s="3"/>
      <c r="BP29025" s="3"/>
    </row>
    <row r="29026" spans="1:68" x14ac:dyDescent="0.25">
      <c r="A29026" s="1"/>
      <c r="B29026" s="2"/>
      <c r="BJ29026" s="3"/>
      <c r="BL29026" s="3"/>
      <c r="BN29026" s="3"/>
      <c r="BP29026" s="3"/>
    </row>
    <row r="29027" spans="1:68" x14ac:dyDescent="0.25">
      <c r="A29027" s="1"/>
      <c r="B29027" s="2"/>
      <c r="BJ29027" s="3"/>
      <c r="BL29027" s="3"/>
      <c r="BN29027" s="3"/>
      <c r="BP29027" s="3"/>
    </row>
    <row r="29028" spans="1:68" x14ac:dyDescent="0.25">
      <c r="A29028" s="1"/>
      <c r="B29028" s="2"/>
      <c r="BJ29028" s="3"/>
      <c r="BL29028" s="3"/>
      <c r="BN29028" s="3"/>
      <c r="BP29028" s="3"/>
    </row>
    <row r="29029" spans="1:68" x14ac:dyDescent="0.25">
      <c r="A29029" s="1"/>
      <c r="B29029" s="2"/>
      <c r="BJ29029" s="3"/>
      <c r="BL29029" s="3"/>
      <c r="BN29029" s="3"/>
      <c r="BP29029" s="3"/>
    </row>
    <row r="29030" spans="1:68" x14ac:dyDescent="0.25">
      <c r="A29030" s="1"/>
      <c r="B29030" s="2"/>
      <c r="BJ29030" s="3"/>
      <c r="BL29030" s="3"/>
      <c r="BN29030" s="3"/>
      <c r="BP29030" s="3"/>
    </row>
    <row r="29031" spans="1:68" x14ac:dyDescent="0.25">
      <c r="A29031" s="1"/>
      <c r="B29031" s="2"/>
      <c r="BJ29031" s="3"/>
      <c r="BL29031" s="3"/>
      <c r="BN29031" s="3"/>
      <c r="BP29031" s="3"/>
    </row>
    <row r="29032" spans="1:68" x14ac:dyDescent="0.25">
      <c r="A29032" s="1"/>
      <c r="B29032" s="2"/>
      <c r="BJ29032" s="3"/>
      <c r="BL29032" s="3"/>
      <c r="BN29032" s="3"/>
      <c r="BP29032" s="3"/>
    </row>
    <row r="29033" spans="1:68" x14ac:dyDescent="0.25">
      <c r="A29033" s="1"/>
      <c r="B29033" s="2"/>
      <c r="BJ29033" s="3"/>
      <c r="BL29033" s="3"/>
      <c r="BN29033" s="3"/>
      <c r="BP29033" s="3"/>
    </row>
    <row r="29034" spans="1:68" x14ac:dyDescent="0.25">
      <c r="A29034" s="1"/>
      <c r="B29034" s="2"/>
      <c r="BJ29034" s="3"/>
      <c r="BL29034" s="3"/>
      <c r="BN29034" s="3"/>
      <c r="BP29034" s="3"/>
    </row>
    <row r="29035" spans="1:68" x14ac:dyDescent="0.25">
      <c r="A29035" s="1"/>
      <c r="B29035" s="2"/>
      <c r="BJ29035" s="3"/>
      <c r="BL29035" s="3"/>
      <c r="BN29035" s="3"/>
      <c r="BP29035" s="3"/>
    </row>
    <row r="29036" spans="1:68" x14ac:dyDescent="0.25">
      <c r="A29036" s="1"/>
      <c r="B29036" s="2"/>
      <c r="BJ29036" s="3"/>
      <c r="BL29036" s="3"/>
      <c r="BN29036" s="3"/>
      <c r="BP29036" s="3"/>
    </row>
    <row r="29037" spans="1:68" x14ac:dyDescent="0.25">
      <c r="A29037" s="1"/>
      <c r="B29037" s="2"/>
      <c r="BJ29037" s="3"/>
      <c r="BL29037" s="3"/>
      <c r="BN29037" s="3"/>
      <c r="BP29037" s="3"/>
    </row>
    <row r="29038" spans="1:68" x14ac:dyDescent="0.25">
      <c r="A29038" s="1"/>
      <c r="B29038" s="2"/>
      <c r="BJ29038" s="3"/>
      <c r="BL29038" s="3"/>
      <c r="BN29038" s="3"/>
      <c r="BP29038" s="3"/>
    </row>
    <row r="29039" spans="1:68" x14ac:dyDescent="0.25">
      <c r="A29039" s="1"/>
      <c r="B29039" s="2"/>
      <c r="BJ29039" s="3"/>
      <c r="BL29039" s="3"/>
      <c r="BN29039" s="3"/>
      <c r="BP29039" s="3"/>
    </row>
    <row r="29040" spans="1:68" x14ac:dyDescent="0.25">
      <c r="A29040" s="1"/>
      <c r="B29040" s="2"/>
      <c r="BJ29040" s="3"/>
      <c r="BL29040" s="3"/>
      <c r="BN29040" s="3"/>
      <c r="BP29040" s="3"/>
    </row>
    <row r="29041" spans="1:68" x14ac:dyDescent="0.25">
      <c r="A29041" s="1"/>
      <c r="B29041" s="2"/>
      <c r="BJ29041" s="3"/>
      <c r="BL29041" s="3"/>
      <c r="BN29041" s="3"/>
      <c r="BP29041" s="3"/>
    </row>
    <row r="29042" spans="1:68" x14ac:dyDescent="0.25">
      <c r="A29042" s="1"/>
      <c r="B29042" s="2"/>
      <c r="BJ29042" s="3"/>
      <c r="BL29042" s="3"/>
      <c r="BN29042" s="3"/>
      <c r="BP29042" s="3"/>
    </row>
    <row r="29043" spans="1:68" x14ac:dyDescent="0.25">
      <c r="A29043" s="1"/>
      <c r="B29043" s="2"/>
      <c r="BJ29043" s="3"/>
      <c r="BL29043" s="3"/>
      <c r="BN29043" s="3"/>
      <c r="BP29043" s="3"/>
    </row>
    <row r="29044" spans="1:68" x14ac:dyDescent="0.25">
      <c r="A29044" s="1"/>
      <c r="B29044" s="2"/>
      <c r="BJ29044" s="3"/>
      <c r="BL29044" s="3"/>
      <c r="BN29044" s="3"/>
      <c r="BP29044" s="3"/>
    </row>
    <row r="29045" spans="1:68" x14ac:dyDescent="0.25">
      <c r="A29045" s="1"/>
      <c r="B29045" s="2"/>
      <c r="BJ29045" s="3"/>
      <c r="BL29045" s="3"/>
      <c r="BN29045" s="3"/>
      <c r="BP29045" s="3"/>
    </row>
    <row r="29046" spans="1:68" x14ac:dyDescent="0.25">
      <c r="A29046" s="1"/>
      <c r="B29046" s="2"/>
      <c r="BJ29046" s="3"/>
      <c r="BL29046" s="3"/>
      <c r="BN29046" s="3"/>
      <c r="BP29046" s="3"/>
    </row>
    <row r="29047" spans="1:68" x14ac:dyDescent="0.25">
      <c r="A29047" s="1"/>
      <c r="B29047" s="2"/>
      <c r="BJ29047" s="3"/>
      <c r="BL29047" s="3"/>
      <c r="BN29047" s="3"/>
      <c r="BP29047" s="3"/>
    </row>
    <row r="29048" spans="1:68" x14ac:dyDescent="0.25">
      <c r="A29048" s="1"/>
      <c r="B29048" s="2"/>
      <c r="BJ29048" s="3"/>
      <c r="BL29048" s="3"/>
      <c r="BN29048" s="3"/>
      <c r="BP29048" s="3"/>
    </row>
    <row r="29049" spans="1:68" x14ac:dyDescent="0.25">
      <c r="A29049" s="1"/>
      <c r="B29049" s="2"/>
      <c r="BJ29049" s="3"/>
      <c r="BL29049" s="3"/>
      <c r="BN29049" s="3"/>
      <c r="BP29049" s="3"/>
    </row>
    <row r="29050" spans="1:68" x14ac:dyDescent="0.25">
      <c r="A29050" s="1"/>
      <c r="B29050" s="2"/>
      <c r="BJ29050" s="3"/>
      <c r="BL29050" s="3"/>
      <c r="BN29050" s="3"/>
      <c r="BP29050" s="3"/>
    </row>
    <row r="29051" spans="1:68" x14ac:dyDescent="0.25">
      <c r="A29051" s="1"/>
      <c r="B29051" s="2"/>
      <c r="BJ29051" s="3"/>
      <c r="BL29051" s="3"/>
      <c r="BN29051" s="3"/>
      <c r="BP29051" s="3"/>
    </row>
    <row r="29052" spans="1:68" x14ac:dyDescent="0.25">
      <c r="A29052" s="1"/>
      <c r="B29052" s="2"/>
      <c r="BJ29052" s="3"/>
      <c r="BL29052" s="3"/>
      <c r="BN29052" s="3"/>
      <c r="BP29052" s="3"/>
    </row>
    <row r="29053" spans="1:68" x14ac:dyDescent="0.25">
      <c r="A29053" s="1"/>
      <c r="B29053" s="2"/>
      <c r="BJ29053" s="3"/>
      <c r="BL29053" s="3"/>
      <c r="BN29053" s="3"/>
      <c r="BP29053" s="3"/>
    </row>
    <row r="29054" spans="1:68" x14ac:dyDescent="0.25">
      <c r="A29054" s="1"/>
      <c r="B29054" s="2"/>
      <c r="BJ29054" s="3"/>
      <c r="BL29054" s="3"/>
      <c r="BN29054" s="3"/>
      <c r="BP29054" s="3"/>
    </row>
    <row r="29055" spans="1:68" x14ac:dyDescent="0.25">
      <c r="A29055" s="1"/>
      <c r="B29055" s="2"/>
      <c r="BJ29055" s="3"/>
      <c r="BL29055" s="3"/>
      <c r="BN29055" s="3"/>
      <c r="BP29055" s="3"/>
    </row>
    <row r="29056" spans="1:68" x14ac:dyDescent="0.25">
      <c r="A29056" s="1"/>
      <c r="B29056" s="2"/>
      <c r="BJ29056" s="3"/>
      <c r="BL29056" s="3"/>
      <c r="BN29056" s="3"/>
      <c r="BP29056" s="3"/>
    </row>
    <row r="29057" spans="1:68" x14ac:dyDescent="0.25">
      <c r="A29057" s="1"/>
      <c r="B29057" s="2"/>
      <c r="BJ29057" s="3"/>
      <c r="BL29057" s="3"/>
      <c r="BN29057" s="3"/>
      <c r="BP29057" s="3"/>
    </row>
    <row r="29058" spans="1:68" x14ac:dyDescent="0.25">
      <c r="A29058" s="1"/>
      <c r="B29058" s="2"/>
      <c r="BJ29058" s="3"/>
      <c r="BL29058" s="3"/>
      <c r="BN29058" s="3"/>
      <c r="BP29058" s="3"/>
    </row>
    <row r="29059" spans="1:68" x14ac:dyDescent="0.25">
      <c r="A29059" s="1"/>
      <c r="B29059" s="2"/>
      <c r="BJ29059" s="3"/>
      <c r="BL29059" s="3"/>
      <c r="BN29059" s="3"/>
      <c r="BP29059" s="3"/>
    </row>
    <row r="29060" spans="1:68" x14ac:dyDescent="0.25">
      <c r="A29060" s="1"/>
      <c r="B29060" s="2"/>
      <c r="BJ29060" s="3"/>
      <c r="BL29060" s="3"/>
      <c r="BN29060" s="3"/>
      <c r="BP29060" s="3"/>
    </row>
    <row r="29061" spans="1:68" x14ac:dyDescent="0.25">
      <c r="A29061" s="1"/>
      <c r="B29061" s="2"/>
      <c r="BJ29061" s="3"/>
      <c r="BL29061" s="3"/>
      <c r="BN29061" s="3"/>
      <c r="BP29061" s="3"/>
    </row>
    <row r="29062" spans="1:68" x14ac:dyDescent="0.25">
      <c r="A29062" s="1"/>
      <c r="B29062" s="2"/>
      <c r="BJ29062" s="3"/>
      <c r="BL29062" s="3"/>
      <c r="BN29062" s="3"/>
      <c r="BP29062" s="3"/>
    </row>
    <row r="29063" spans="1:68" x14ac:dyDescent="0.25">
      <c r="A29063" s="1"/>
      <c r="B29063" s="2"/>
      <c r="BJ29063" s="3"/>
      <c r="BL29063" s="3"/>
      <c r="BN29063" s="3"/>
      <c r="BP29063" s="3"/>
    </row>
    <row r="29064" spans="1:68" x14ac:dyDescent="0.25">
      <c r="A29064" s="1"/>
      <c r="B29064" s="2"/>
      <c r="BJ29064" s="3"/>
      <c r="BL29064" s="3"/>
      <c r="BN29064" s="3"/>
      <c r="BP29064" s="3"/>
    </row>
    <row r="29065" spans="1:68" x14ac:dyDescent="0.25">
      <c r="A29065" s="1"/>
      <c r="B29065" s="2"/>
      <c r="BJ29065" s="3"/>
      <c r="BL29065" s="3"/>
      <c r="BN29065" s="3"/>
      <c r="BP29065" s="3"/>
    </row>
    <row r="29066" spans="1:68" x14ac:dyDescent="0.25">
      <c r="A29066" s="1"/>
      <c r="B29066" s="2"/>
      <c r="BJ29066" s="3"/>
      <c r="BL29066" s="3"/>
      <c r="BN29066" s="3"/>
      <c r="BP29066" s="3"/>
    </row>
    <row r="29067" spans="1:68" x14ac:dyDescent="0.25">
      <c r="A29067" s="1"/>
      <c r="B29067" s="2"/>
      <c r="BJ29067" s="3"/>
      <c r="BL29067" s="3"/>
      <c r="BN29067" s="3"/>
      <c r="BP29067" s="3"/>
    </row>
    <row r="29068" spans="1:68" x14ac:dyDescent="0.25">
      <c r="A29068" s="1"/>
      <c r="B29068" s="2"/>
      <c r="BJ29068" s="3"/>
      <c r="BL29068" s="3"/>
      <c r="BN29068" s="3"/>
      <c r="BP29068" s="3"/>
    </row>
    <row r="29069" spans="1:68" x14ac:dyDescent="0.25">
      <c r="A29069" s="1"/>
      <c r="B29069" s="2"/>
      <c r="BJ29069" s="3"/>
      <c r="BL29069" s="3"/>
      <c r="BN29069" s="3"/>
      <c r="BP29069" s="3"/>
    </row>
    <row r="29070" spans="1:68" x14ac:dyDescent="0.25">
      <c r="A29070" s="1"/>
      <c r="B29070" s="2"/>
      <c r="BJ29070" s="3"/>
      <c r="BL29070" s="3"/>
      <c r="BN29070" s="3"/>
      <c r="BP29070" s="3"/>
    </row>
    <row r="29071" spans="1:68" x14ac:dyDescent="0.25">
      <c r="A29071" s="1"/>
      <c r="B29071" s="2"/>
      <c r="BJ29071" s="3"/>
      <c r="BL29071" s="3"/>
      <c r="BN29071" s="3"/>
      <c r="BP29071" s="3"/>
    </row>
    <row r="29072" spans="1:68" x14ac:dyDescent="0.25">
      <c r="A29072" s="1"/>
      <c r="B29072" s="2"/>
      <c r="BJ29072" s="3"/>
      <c r="BL29072" s="3"/>
      <c r="BN29072" s="3"/>
      <c r="BP29072" s="3"/>
    </row>
    <row r="29073" spans="1:68" x14ac:dyDescent="0.25">
      <c r="A29073" s="1"/>
      <c r="B29073" s="2"/>
      <c r="BJ29073" s="3"/>
      <c r="BL29073" s="3"/>
      <c r="BN29073" s="3"/>
      <c r="BP29073" s="3"/>
    </row>
    <row r="29074" spans="1:68" x14ac:dyDescent="0.25">
      <c r="A29074" s="1"/>
      <c r="B29074" s="2"/>
      <c r="BJ29074" s="3"/>
      <c r="BL29074" s="3"/>
      <c r="BN29074" s="3"/>
      <c r="BP29074" s="3"/>
    </row>
    <row r="29075" spans="1:68" x14ac:dyDescent="0.25">
      <c r="A29075" s="1"/>
      <c r="B29075" s="2"/>
      <c r="BJ29075" s="3"/>
      <c r="BL29075" s="3"/>
      <c r="BN29075" s="3"/>
      <c r="BP29075" s="3"/>
    </row>
    <row r="29076" spans="1:68" x14ac:dyDescent="0.25">
      <c r="A29076" s="1"/>
      <c r="B29076" s="2"/>
      <c r="BJ29076" s="3"/>
      <c r="BL29076" s="3"/>
      <c r="BN29076" s="3"/>
      <c r="BP29076" s="3"/>
    </row>
    <row r="29077" spans="1:68" x14ac:dyDescent="0.25">
      <c r="A29077" s="1"/>
      <c r="B29077" s="2"/>
      <c r="BJ29077" s="3"/>
      <c r="BL29077" s="3"/>
      <c r="BN29077" s="3"/>
      <c r="BP29077" s="3"/>
    </row>
    <row r="29078" spans="1:68" x14ac:dyDescent="0.25">
      <c r="A29078" s="1"/>
      <c r="B29078" s="2"/>
      <c r="BJ29078" s="3"/>
      <c r="BL29078" s="3"/>
      <c r="BN29078" s="3"/>
      <c r="BP29078" s="3"/>
    </row>
    <row r="29079" spans="1:68" x14ac:dyDescent="0.25">
      <c r="A29079" s="1"/>
      <c r="B29079" s="2"/>
      <c r="BJ29079" s="3"/>
      <c r="BL29079" s="3"/>
      <c r="BN29079" s="3"/>
      <c r="BP29079" s="3"/>
    </row>
    <row r="29080" spans="1:68" x14ac:dyDescent="0.25">
      <c r="A29080" s="1"/>
      <c r="B29080" s="2"/>
      <c r="BJ29080" s="3"/>
      <c r="BL29080" s="3"/>
      <c r="BN29080" s="3"/>
      <c r="BP29080" s="3"/>
    </row>
    <row r="29081" spans="1:68" x14ac:dyDescent="0.25">
      <c r="A29081" s="1"/>
      <c r="B29081" s="2"/>
      <c r="BJ29081" s="3"/>
      <c r="BL29081" s="3"/>
      <c r="BN29081" s="3"/>
      <c r="BP29081" s="3"/>
    </row>
    <row r="29082" spans="1:68" x14ac:dyDescent="0.25">
      <c r="A29082" s="1"/>
      <c r="B29082" s="2"/>
      <c r="BJ29082" s="3"/>
      <c r="BL29082" s="3"/>
      <c r="BN29082" s="3"/>
      <c r="BP29082" s="3"/>
    </row>
    <row r="29083" spans="1:68" x14ac:dyDescent="0.25">
      <c r="A29083" s="1"/>
      <c r="B29083" s="2"/>
      <c r="BJ29083" s="3"/>
      <c r="BL29083" s="3"/>
      <c r="BN29083" s="3"/>
      <c r="BP29083" s="3"/>
    </row>
    <row r="29084" spans="1:68" x14ac:dyDescent="0.25">
      <c r="A29084" s="1"/>
      <c r="B29084" s="2"/>
      <c r="BJ29084" s="3"/>
      <c r="BL29084" s="3"/>
      <c r="BN29084" s="3"/>
      <c r="BP29084" s="3"/>
    </row>
    <row r="29085" spans="1:68" x14ac:dyDescent="0.25">
      <c r="A29085" s="1"/>
      <c r="B29085" s="2"/>
      <c r="BJ29085" s="3"/>
      <c r="BL29085" s="3"/>
      <c r="BN29085" s="3"/>
      <c r="BP29085" s="3"/>
    </row>
    <row r="29086" spans="1:68" x14ac:dyDescent="0.25">
      <c r="A29086" s="1"/>
      <c r="B29086" s="2"/>
      <c r="BJ29086" s="3"/>
      <c r="BL29086" s="3"/>
      <c r="BN29086" s="3"/>
      <c r="BP29086" s="3"/>
    </row>
    <row r="29087" spans="1:68" x14ac:dyDescent="0.25">
      <c r="A29087" s="1"/>
      <c r="B29087" s="2"/>
      <c r="BJ29087" s="3"/>
      <c r="BL29087" s="3"/>
      <c r="BN29087" s="3"/>
      <c r="BP29087" s="3"/>
    </row>
    <row r="29088" spans="1:68" x14ac:dyDescent="0.25">
      <c r="A29088" s="1"/>
      <c r="B29088" s="2"/>
      <c r="BJ29088" s="3"/>
      <c r="BL29088" s="3"/>
      <c r="BN29088" s="3"/>
      <c r="BP29088" s="3"/>
    </row>
    <row r="29089" spans="1:68" x14ac:dyDescent="0.25">
      <c r="A29089" s="1"/>
      <c r="B29089" s="2"/>
      <c r="BJ29089" s="3"/>
      <c r="BL29089" s="3"/>
      <c r="BN29089" s="3"/>
      <c r="BP29089" s="3"/>
    </row>
    <row r="29090" spans="1:68" x14ac:dyDescent="0.25">
      <c r="A29090" s="1"/>
      <c r="B29090" s="2"/>
      <c r="BJ29090" s="3"/>
      <c r="BL29090" s="3"/>
      <c r="BN29090" s="3"/>
      <c r="BP29090" s="3"/>
    </row>
    <row r="29091" spans="1:68" x14ac:dyDescent="0.25">
      <c r="A29091" s="1"/>
      <c r="B29091" s="2"/>
      <c r="BJ29091" s="3"/>
      <c r="BL29091" s="3"/>
      <c r="BN29091" s="3"/>
      <c r="BP29091" s="3"/>
    </row>
    <row r="29092" spans="1:68" x14ac:dyDescent="0.25">
      <c r="A29092" s="1"/>
      <c r="B29092" s="2"/>
      <c r="BJ29092" s="3"/>
      <c r="BL29092" s="3"/>
      <c r="BN29092" s="3"/>
      <c r="BP29092" s="3"/>
    </row>
    <row r="29093" spans="1:68" x14ac:dyDescent="0.25">
      <c r="A29093" s="1"/>
      <c r="B29093" s="2"/>
      <c r="BJ29093" s="3"/>
      <c r="BL29093" s="3"/>
      <c r="BN29093" s="3"/>
      <c r="BP29093" s="3"/>
    </row>
    <row r="29094" spans="1:68" x14ac:dyDescent="0.25">
      <c r="A29094" s="1"/>
      <c r="B29094" s="2"/>
      <c r="BJ29094" s="3"/>
      <c r="BL29094" s="3"/>
      <c r="BN29094" s="3"/>
      <c r="BP29094" s="3"/>
    </row>
    <row r="29095" spans="1:68" x14ac:dyDescent="0.25">
      <c r="A29095" s="1"/>
      <c r="B29095" s="2"/>
      <c r="BJ29095" s="3"/>
      <c r="BL29095" s="3"/>
      <c r="BN29095" s="3"/>
      <c r="BP29095" s="3"/>
    </row>
    <row r="29096" spans="1:68" x14ac:dyDescent="0.25">
      <c r="A29096" s="1"/>
      <c r="B29096" s="2"/>
      <c r="BJ29096" s="3"/>
      <c r="BL29096" s="3"/>
      <c r="BN29096" s="3"/>
      <c r="BP29096" s="3"/>
    </row>
    <row r="29097" spans="1:68" x14ac:dyDescent="0.25">
      <c r="A29097" s="1"/>
      <c r="B29097" s="2"/>
      <c r="BJ29097" s="3"/>
      <c r="BL29097" s="3"/>
      <c r="BN29097" s="3"/>
      <c r="BP29097" s="3"/>
    </row>
    <row r="29098" spans="1:68" x14ac:dyDescent="0.25">
      <c r="A29098" s="1"/>
      <c r="B29098" s="2"/>
      <c r="BJ29098" s="3"/>
      <c r="BL29098" s="3"/>
      <c r="BN29098" s="3"/>
      <c r="BP29098" s="3"/>
    </row>
    <row r="29099" spans="1:68" x14ac:dyDescent="0.25">
      <c r="A29099" s="1"/>
      <c r="B29099" s="2"/>
      <c r="BJ29099" s="3"/>
      <c r="BL29099" s="3"/>
      <c r="BN29099" s="3"/>
      <c r="BP29099" s="3"/>
    </row>
    <row r="29100" spans="1:68" x14ac:dyDescent="0.25">
      <c r="A29100" s="1"/>
      <c r="B29100" s="2"/>
      <c r="BJ29100" s="3"/>
      <c r="BL29100" s="3"/>
      <c r="BN29100" s="3"/>
      <c r="BP29100" s="3"/>
    </row>
    <row r="29101" spans="1:68" x14ac:dyDescent="0.25">
      <c r="A29101" s="1"/>
      <c r="B29101" s="2"/>
      <c r="BJ29101" s="3"/>
      <c r="BL29101" s="3"/>
      <c r="BN29101" s="3"/>
      <c r="BP29101" s="3"/>
    </row>
    <row r="29102" spans="1:68" x14ac:dyDescent="0.25">
      <c r="A29102" s="1"/>
      <c r="B29102" s="2"/>
      <c r="BJ29102" s="3"/>
      <c r="BL29102" s="3"/>
      <c r="BN29102" s="3"/>
      <c r="BP29102" s="3"/>
    </row>
    <row r="29103" spans="1:68" x14ac:dyDescent="0.25">
      <c r="A29103" s="1"/>
      <c r="B29103" s="2"/>
      <c r="BJ29103" s="3"/>
      <c r="BL29103" s="3"/>
      <c r="BN29103" s="3"/>
      <c r="BP29103" s="3"/>
    </row>
    <row r="29104" spans="1:68" x14ac:dyDescent="0.25">
      <c r="A29104" s="1"/>
      <c r="B29104" s="2"/>
      <c r="BJ29104" s="3"/>
      <c r="BL29104" s="3"/>
      <c r="BN29104" s="3"/>
      <c r="BP29104" s="3"/>
    </row>
    <row r="29105" spans="1:68" x14ac:dyDescent="0.25">
      <c r="A29105" s="1"/>
      <c r="B29105" s="2"/>
      <c r="BJ29105" s="3"/>
      <c r="BL29105" s="3"/>
      <c r="BN29105" s="3"/>
      <c r="BP29105" s="3"/>
    </row>
    <row r="29106" spans="1:68" x14ac:dyDescent="0.25">
      <c r="A29106" s="1"/>
      <c r="B29106" s="2"/>
      <c r="BJ29106" s="3"/>
      <c r="BL29106" s="3"/>
      <c r="BN29106" s="3"/>
      <c r="BP29106" s="3"/>
    </row>
    <row r="29107" spans="1:68" x14ac:dyDescent="0.25">
      <c r="A29107" s="1"/>
      <c r="B29107" s="2"/>
      <c r="BJ29107" s="3"/>
      <c r="BL29107" s="3"/>
      <c r="BN29107" s="3"/>
      <c r="BP29107" s="3"/>
    </row>
    <row r="29108" spans="1:68" x14ac:dyDescent="0.25">
      <c r="A29108" s="1"/>
      <c r="B29108" s="2"/>
      <c r="BJ29108" s="3"/>
      <c r="BL29108" s="3"/>
      <c r="BN29108" s="3"/>
      <c r="BP29108" s="3"/>
    </row>
    <row r="29109" spans="1:68" x14ac:dyDescent="0.25">
      <c r="A29109" s="1"/>
      <c r="B29109" s="2"/>
      <c r="BJ29109" s="3"/>
      <c r="BL29109" s="3"/>
      <c r="BN29109" s="3"/>
      <c r="BP29109" s="3"/>
    </row>
    <row r="29110" spans="1:68" x14ac:dyDescent="0.25">
      <c r="A29110" s="1"/>
      <c r="B29110" s="2"/>
      <c r="BJ29110" s="3"/>
      <c r="BL29110" s="3"/>
      <c r="BN29110" s="3"/>
      <c r="BP29110" s="3"/>
    </row>
    <row r="29111" spans="1:68" x14ac:dyDescent="0.25">
      <c r="A29111" s="1"/>
      <c r="B29111" s="2"/>
      <c r="BJ29111" s="3"/>
      <c r="BL29111" s="3"/>
      <c r="BN29111" s="3"/>
      <c r="BP29111" s="3"/>
    </row>
    <row r="29112" spans="1:68" x14ac:dyDescent="0.25">
      <c r="A29112" s="1"/>
      <c r="B29112" s="2"/>
      <c r="BJ29112" s="3"/>
      <c r="BL29112" s="3"/>
      <c r="BN29112" s="3"/>
      <c r="BP29112" s="3"/>
    </row>
    <row r="29113" spans="1:68" x14ac:dyDescent="0.25">
      <c r="A29113" s="1"/>
      <c r="B29113" s="2"/>
      <c r="BJ29113" s="3"/>
      <c r="BL29113" s="3"/>
      <c r="BN29113" s="3"/>
      <c r="BP29113" s="3"/>
    </row>
    <row r="29114" spans="1:68" x14ac:dyDescent="0.25">
      <c r="A29114" s="1"/>
      <c r="B29114" s="2"/>
      <c r="BJ29114" s="3"/>
      <c r="BL29114" s="3"/>
      <c r="BN29114" s="3"/>
      <c r="BP29114" s="3"/>
    </row>
    <row r="29115" spans="1:68" x14ac:dyDescent="0.25">
      <c r="A29115" s="1"/>
      <c r="B29115" s="2"/>
      <c r="BJ29115" s="3"/>
      <c r="BL29115" s="3"/>
      <c r="BN29115" s="3"/>
      <c r="BP29115" s="3"/>
    </row>
    <row r="29116" spans="1:68" x14ac:dyDescent="0.25">
      <c r="A29116" s="1"/>
      <c r="B29116" s="2"/>
      <c r="BJ29116" s="3"/>
      <c r="BL29116" s="3"/>
      <c r="BN29116" s="3"/>
      <c r="BP29116" s="3"/>
    </row>
    <row r="29117" spans="1:68" x14ac:dyDescent="0.25">
      <c r="A29117" s="1"/>
      <c r="B29117" s="2"/>
      <c r="BJ29117" s="3"/>
      <c r="BL29117" s="3"/>
      <c r="BN29117" s="3"/>
      <c r="BP29117" s="3"/>
    </row>
    <row r="29118" spans="1:68" x14ac:dyDescent="0.25">
      <c r="A29118" s="1"/>
      <c r="B29118" s="2"/>
      <c r="BJ29118" s="3"/>
      <c r="BL29118" s="3"/>
      <c r="BN29118" s="3"/>
      <c r="BP29118" s="3"/>
    </row>
    <row r="29119" spans="1:68" x14ac:dyDescent="0.25">
      <c r="A29119" s="1"/>
      <c r="B29119" s="2"/>
      <c r="BJ29119" s="3"/>
      <c r="BL29119" s="3"/>
      <c r="BN29119" s="3"/>
      <c r="BP29119" s="3"/>
    </row>
    <row r="29120" spans="1:68" x14ac:dyDescent="0.25">
      <c r="A29120" s="1"/>
      <c r="B29120" s="2"/>
      <c r="BJ29120" s="3"/>
      <c r="BL29120" s="3"/>
      <c r="BN29120" s="3"/>
      <c r="BP29120" s="3"/>
    </row>
    <row r="29121" spans="1:68" x14ac:dyDescent="0.25">
      <c r="A29121" s="1"/>
      <c r="B29121" s="2"/>
      <c r="BJ29121" s="3"/>
      <c r="BL29121" s="3"/>
      <c r="BN29121" s="3"/>
      <c r="BP29121" s="3"/>
    </row>
    <row r="29122" spans="1:68" x14ac:dyDescent="0.25">
      <c r="A29122" s="1"/>
      <c r="B29122" s="2"/>
      <c r="BJ29122" s="3"/>
      <c r="BL29122" s="3"/>
      <c r="BN29122" s="3"/>
      <c r="BP29122" s="3"/>
    </row>
    <row r="29123" spans="1:68" x14ac:dyDescent="0.25">
      <c r="A29123" s="1"/>
      <c r="B29123" s="2"/>
      <c r="BJ29123" s="3"/>
      <c r="BL29123" s="3"/>
      <c r="BN29123" s="3"/>
      <c r="BP29123" s="3"/>
    </row>
    <row r="29124" spans="1:68" x14ac:dyDescent="0.25">
      <c r="A29124" s="1"/>
      <c r="B29124" s="2"/>
      <c r="BJ29124" s="3"/>
      <c r="BL29124" s="3"/>
      <c r="BN29124" s="3"/>
      <c r="BP29124" s="3"/>
    </row>
    <row r="29125" spans="1:68" x14ac:dyDescent="0.25">
      <c r="A29125" s="1"/>
      <c r="B29125" s="2"/>
      <c r="BJ29125" s="3"/>
      <c r="BL29125" s="3"/>
      <c r="BN29125" s="3"/>
      <c r="BP29125" s="3"/>
    </row>
    <row r="29126" spans="1:68" x14ac:dyDescent="0.25">
      <c r="A29126" s="1"/>
      <c r="B29126" s="2"/>
      <c r="BJ29126" s="3"/>
      <c r="BL29126" s="3"/>
      <c r="BN29126" s="3"/>
      <c r="BP29126" s="3"/>
    </row>
    <row r="29127" spans="1:68" x14ac:dyDescent="0.25">
      <c r="A29127" s="1"/>
      <c r="B29127" s="2"/>
      <c r="BJ29127" s="3"/>
      <c r="BL29127" s="3"/>
      <c r="BN29127" s="3"/>
      <c r="BP29127" s="3"/>
    </row>
    <row r="29128" spans="1:68" x14ac:dyDescent="0.25">
      <c r="A29128" s="1"/>
      <c r="B29128" s="2"/>
      <c r="BJ29128" s="3"/>
      <c r="BL29128" s="3"/>
      <c r="BN29128" s="3"/>
      <c r="BP29128" s="3"/>
    </row>
    <row r="29129" spans="1:68" x14ac:dyDescent="0.25">
      <c r="A29129" s="1"/>
      <c r="B29129" s="2"/>
      <c r="BJ29129" s="3"/>
      <c r="BL29129" s="3"/>
      <c r="BN29129" s="3"/>
      <c r="BP29129" s="3"/>
    </row>
    <row r="29130" spans="1:68" x14ac:dyDescent="0.25">
      <c r="A29130" s="1"/>
      <c r="B29130" s="2"/>
      <c r="BJ29130" s="3"/>
      <c r="BL29130" s="3"/>
      <c r="BN29130" s="3"/>
      <c r="BP29130" s="3"/>
    </row>
    <row r="29131" spans="1:68" x14ac:dyDescent="0.25">
      <c r="A29131" s="1"/>
      <c r="B29131" s="2"/>
      <c r="BJ29131" s="3"/>
      <c r="BL29131" s="3"/>
      <c r="BN29131" s="3"/>
      <c r="BP29131" s="3"/>
    </row>
    <row r="29132" spans="1:68" x14ac:dyDescent="0.25">
      <c r="A29132" s="1"/>
      <c r="B29132" s="2"/>
      <c r="BJ29132" s="3"/>
      <c r="BL29132" s="3"/>
      <c r="BN29132" s="3"/>
      <c r="BP29132" s="3"/>
    </row>
    <row r="29133" spans="1:68" x14ac:dyDescent="0.25">
      <c r="A29133" s="1"/>
      <c r="B29133" s="2"/>
      <c r="BJ29133" s="3"/>
      <c r="BL29133" s="3"/>
      <c r="BN29133" s="3"/>
      <c r="BP29133" s="3"/>
    </row>
    <row r="29134" spans="1:68" x14ac:dyDescent="0.25">
      <c r="A29134" s="1"/>
      <c r="B29134" s="2"/>
      <c r="BJ29134" s="3"/>
      <c r="BL29134" s="3"/>
      <c r="BN29134" s="3"/>
      <c r="BP29134" s="3"/>
    </row>
    <row r="29135" spans="1:68" x14ac:dyDescent="0.25">
      <c r="A29135" s="1"/>
      <c r="B29135" s="2"/>
      <c r="BJ29135" s="3"/>
      <c r="BL29135" s="3"/>
      <c r="BN29135" s="3"/>
      <c r="BP29135" s="3"/>
    </row>
    <row r="29136" spans="1:68" x14ac:dyDescent="0.25">
      <c r="A29136" s="1"/>
      <c r="B29136" s="2"/>
      <c r="BJ29136" s="3"/>
      <c r="BL29136" s="3"/>
      <c r="BN29136" s="3"/>
      <c r="BP29136" s="3"/>
    </row>
    <row r="29137" spans="1:68" x14ac:dyDescent="0.25">
      <c r="A29137" s="1"/>
      <c r="B29137" s="2"/>
      <c r="BJ29137" s="3"/>
      <c r="BL29137" s="3"/>
      <c r="BN29137" s="3"/>
      <c r="BP29137" s="3"/>
    </row>
    <row r="29138" spans="1:68" x14ac:dyDescent="0.25">
      <c r="A29138" s="1"/>
      <c r="B29138" s="2"/>
      <c r="BJ29138" s="3"/>
      <c r="BL29138" s="3"/>
      <c r="BN29138" s="3"/>
      <c r="BP29138" s="3"/>
    </row>
    <row r="29139" spans="1:68" x14ac:dyDescent="0.25">
      <c r="A29139" s="1"/>
      <c r="B29139" s="2"/>
      <c r="BJ29139" s="3"/>
      <c r="BL29139" s="3"/>
      <c r="BN29139" s="3"/>
      <c r="BP29139" s="3"/>
    </row>
    <row r="29140" spans="1:68" x14ac:dyDescent="0.25">
      <c r="A29140" s="1"/>
      <c r="B29140" s="2"/>
      <c r="BJ29140" s="3"/>
      <c r="BL29140" s="3"/>
      <c r="BN29140" s="3"/>
      <c r="BP29140" s="3"/>
    </row>
    <row r="29141" spans="1:68" x14ac:dyDescent="0.25">
      <c r="A29141" s="1"/>
      <c r="B29141" s="2"/>
      <c r="BJ29141" s="3"/>
      <c r="BL29141" s="3"/>
      <c r="BN29141" s="3"/>
      <c r="BP29141" s="3"/>
    </row>
    <row r="29142" spans="1:68" x14ac:dyDescent="0.25">
      <c r="A29142" s="1"/>
      <c r="B29142" s="2"/>
      <c r="BJ29142" s="3"/>
      <c r="BL29142" s="3"/>
      <c r="BN29142" s="3"/>
      <c r="BP29142" s="3"/>
    </row>
    <row r="29143" spans="1:68" x14ac:dyDescent="0.25">
      <c r="A29143" s="1"/>
      <c r="B29143" s="2"/>
      <c r="BJ29143" s="3"/>
      <c r="BL29143" s="3"/>
      <c r="BN29143" s="3"/>
      <c r="BP29143" s="3"/>
    </row>
    <row r="29144" spans="1:68" x14ac:dyDescent="0.25">
      <c r="A29144" s="1"/>
      <c r="B29144" s="2"/>
      <c r="BJ29144" s="3"/>
      <c r="BL29144" s="3"/>
      <c r="BN29144" s="3"/>
      <c r="BP29144" s="3"/>
    </row>
    <row r="29145" spans="1:68" x14ac:dyDescent="0.25">
      <c r="A29145" s="1"/>
      <c r="B29145" s="2"/>
      <c r="BJ29145" s="3"/>
      <c r="BL29145" s="3"/>
      <c r="BN29145" s="3"/>
      <c r="BP29145" s="3"/>
    </row>
    <row r="29146" spans="1:68" x14ac:dyDescent="0.25">
      <c r="A29146" s="1"/>
      <c r="B29146" s="2"/>
      <c r="BJ29146" s="3"/>
      <c r="BL29146" s="3"/>
      <c r="BN29146" s="3"/>
      <c r="BP29146" s="3"/>
    </row>
    <row r="29147" spans="1:68" x14ac:dyDescent="0.25">
      <c r="A29147" s="1"/>
      <c r="B29147" s="2"/>
      <c r="BJ29147" s="3"/>
      <c r="BL29147" s="3"/>
      <c r="BN29147" s="3"/>
      <c r="BP29147" s="3"/>
    </row>
    <row r="29148" spans="1:68" x14ac:dyDescent="0.25">
      <c r="A29148" s="1"/>
      <c r="B29148" s="2"/>
      <c r="BJ29148" s="3"/>
      <c r="BL29148" s="3"/>
      <c r="BN29148" s="3"/>
      <c r="BP29148" s="3"/>
    </row>
    <row r="29149" spans="1:68" x14ac:dyDescent="0.25">
      <c r="A29149" s="1"/>
      <c r="B29149" s="2"/>
      <c r="BJ29149" s="3"/>
      <c r="BL29149" s="3"/>
      <c r="BN29149" s="3"/>
      <c r="BP29149" s="3"/>
    </row>
    <row r="29150" spans="1:68" x14ac:dyDescent="0.25">
      <c r="A29150" s="1"/>
      <c r="B29150" s="2"/>
      <c r="BJ29150" s="3"/>
      <c r="BL29150" s="3"/>
      <c r="BN29150" s="3"/>
      <c r="BP29150" s="3"/>
    </row>
    <row r="29151" spans="1:68" x14ac:dyDescent="0.25">
      <c r="A29151" s="1"/>
      <c r="B29151" s="2"/>
      <c r="BJ29151" s="3"/>
      <c r="BL29151" s="3"/>
      <c r="BN29151" s="3"/>
      <c r="BP29151" s="3"/>
    </row>
    <row r="29152" spans="1:68" x14ac:dyDescent="0.25">
      <c r="A29152" s="1"/>
      <c r="B29152" s="2"/>
      <c r="BJ29152" s="3"/>
      <c r="BL29152" s="3"/>
      <c r="BN29152" s="3"/>
      <c r="BP29152" s="3"/>
    </row>
    <row r="29153" spans="1:68" x14ac:dyDescent="0.25">
      <c r="A29153" s="1"/>
      <c r="B29153" s="2"/>
      <c r="BJ29153" s="3"/>
      <c r="BL29153" s="3"/>
      <c r="BN29153" s="3"/>
      <c r="BP29153" s="3"/>
    </row>
    <row r="29154" spans="1:68" x14ac:dyDescent="0.25">
      <c r="A29154" s="1"/>
      <c r="B29154" s="2"/>
      <c r="BJ29154" s="3"/>
      <c r="BL29154" s="3"/>
      <c r="BN29154" s="3"/>
      <c r="BP29154" s="3"/>
    </row>
    <row r="29155" spans="1:68" x14ac:dyDescent="0.25">
      <c r="A29155" s="1"/>
      <c r="B29155" s="2"/>
      <c r="BJ29155" s="3"/>
      <c r="BL29155" s="3"/>
      <c r="BN29155" s="3"/>
      <c r="BP29155" s="3"/>
    </row>
    <row r="29156" spans="1:68" x14ac:dyDescent="0.25">
      <c r="A29156" s="1"/>
      <c r="B29156" s="2"/>
      <c r="BJ29156" s="3"/>
      <c r="BL29156" s="3"/>
      <c r="BN29156" s="3"/>
      <c r="BP29156" s="3"/>
    </row>
    <row r="29157" spans="1:68" x14ac:dyDescent="0.25">
      <c r="A29157" s="1"/>
      <c r="B29157" s="2"/>
      <c r="BJ29157" s="3"/>
      <c r="BL29157" s="3"/>
      <c r="BN29157" s="3"/>
      <c r="BP29157" s="3"/>
    </row>
    <row r="29158" spans="1:68" x14ac:dyDescent="0.25">
      <c r="A29158" s="1"/>
      <c r="B29158" s="2"/>
      <c r="BJ29158" s="3"/>
      <c r="BL29158" s="3"/>
      <c r="BN29158" s="3"/>
      <c r="BP29158" s="3"/>
    </row>
    <row r="29159" spans="1:68" x14ac:dyDescent="0.25">
      <c r="A29159" s="1"/>
      <c r="B29159" s="2"/>
      <c r="BJ29159" s="3"/>
      <c r="BL29159" s="3"/>
      <c r="BN29159" s="3"/>
      <c r="BP29159" s="3"/>
    </row>
    <row r="29160" spans="1:68" x14ac:dyDescent="0.25">
      <c r="A29160" s="1"/>
      <c r="B29160" s="2"/>
      <c r="BJ29160" s="3"/>
      <c r="BL29160" s="3"/>
      <c r="BN29160" s="3"/>
      <c r="BP29160" s="3"/>
    </row>
    <row r="29161" spans="1:68" x14ac:dyDescent="0.25">
      <c r="A29161" s="1"/>
      <c r="B29161" s="2"/>
      <c r="BJ29161" s="3"/>
      <c r="BL29161" s="3"/>
      <c r="BN29161" s="3"/>
      <c r="BP29161" s="3"/>
    </row>
    <row r="29162" spans="1:68" x14ac:dyDescent="0.25">
      <c r="A29162" s="1"/>
      <c r="B29162" s="2"/>
      <c r="BJ29162" s="3"/>
      <c r="BL29162" s="3"/>
      <c r="BN29162" s="3"/>
      <c r="BP29162" s="3"/>
    </row>
    <row r="29163" spans="1:68" x14ac:dyDescent="0.25">
      <c r="A29163" s="1"/>
      <c r="B29163" s="2"/>
      <c r="BJ29163" s="3"/>
      <c r="BL29163" s="3"/>
      <c r="BN29163" s="3"/>
      <c r="BP29163" s="3"/>
    </row>
    <row r="29164" spans="1:68" x14ac:dyDescent="0.25">
      <c r="A29164" s="1"/>
      <c r="B29164" s="2"/>
      <c r="BJ29164" s="3"/>
      <c r="BL29164" s="3"/>
      <c r="BN29164" s="3"/>
      <c r="BP29164" s="3"/>
    </row>
    <row r="29165" spans="1:68" x14ac:dyDescent="0.25">
      <c r="A29165" s="1"/>
      <c r="B29165" s="2"/>
      <c r="BJ29165" s="3"/>
      <c r="BL29165" s="3"/>
      <c r="BN29165" s="3"/>
      <c r="BP29165" s="3"/>
    </row>
    <row r="29166" spans="1:68" x14ac:dyDescent="0.25">
      <c r="A29166" s="1"/>
      <c r="B29166" s="2"/>
      <c r="BJ29166" s="3"/>
      <c r="BL29166" s="3"/>
      <c r="BN29166" s="3"/>
      <c r="BP29166" s="3"/>
    </row>
    <row r="29167" spans="1:68" x14ac:dyDescent="0.25">
      <c r="A29167" s="1"/>
      <c r="B29167" s="2"/>
      <c r="BJ29167" s="3"/>
      <c r="BL29167" s="3"/>
      <c r="BN29167" s="3"/>
      <c r="BP29167" s="3"/>
    </row>
    <row r="29168" spans="1:68" x14ac:dyDescent="0.25">
      <c r="A29168" s="1"/>
      <c r="B29168" s="2"/>
      <c r="BJ29168" s="3"/>
      <c r="BL29168" s="3"/>
      <c r="BN29168" s="3"/>
      <c r="BP29168" s="3"/>
    </row>
    <row r="29169" spans="1:68" x14ac:dyDescent="0.25">
      <c r="A29169" s="1"/>
      <c r="B29169" s="2"/>
      <c r="BJ29169" s="3"/>
      <c r="BL29169" s="3"/>
      <c r="BN29169" s="3"/>
      <c r="BP29169" s="3"/>
    </row>
    <row r="29170" spans="1:68" x14ac:dyDescent="0.25">
      <c r="A29170" s="1"/>
      <c r="B29170" s="2"/>
      <c r="BJ29170" s="3"/>
      <c r="BL29170" s="3"/>
      <c r="BN29170" s="3"/>
      <c r="BP29170" s="3"/>
    </row>
    <row r="29171" spans="1:68" x14ac:dyDescent="0.25">
      <c r="A29171" s="1"/>
      <c r="B29171" s="2"/>
      <c r="BJ29171" s="3"/>
      <c r="BL29171" s="3"/>
      <c r="BN29171" s="3"/>
      <c r="BP29171" s="3"/>
    </row>
    <row r="29172" spans="1:68" x14ac:dyDescent="0.25">
      <c r="A29172" s="1"/>
      <c r="B29172" s="2"/>
      <c r="BJ29172" s="3"/>
      <c r="BL29172" s="3"/>
      <c r="BN29172" s="3"/>
      <c r="BP29172" s="3"/>
    </row>
    <row r="29173" spans="1:68" x14ac:dyDescent="0.25">
      <c r="A29173" s="1"/>
      <c r="B29173" s="2"/>
      <c r="BJ29173" s="3"/>
      <c r="BL29173" s="3"/>
      <c r="BN29173" s="3"/>
      <c r="BP29173" s="3"/>
    </row>
    <row r="29174" spans="1:68" x14ac:dyDescent="0.25">
      <c r="A29174" s="1"/>
      <c r="B29174" s="2"/>
      <c r="BJ29174" s="3"/>
      <c r="BL29174" s="3"/>
      <c r="BN29174" s="3"/>
      <c r="BP29174" s="3"/>
    </row>
    <row r="29175" spans="1:68" x14ac:dyDescent="0.25">
      <c r="A29175" s="1"/>
      <c r="B29175" s="2"/>
      <c r="BJ29175" s="3"/>
      <c r="BL29175" s="3"/>
      <c r="BN29175" s="3"/>
      <c r="BP29175" s="3"/>
    </row>
    <row r="29176" spans="1:68" x14ac:dyDescent="0.25">
      <c r="A29176" s="1"/>
      <c r="B29176" s="2"/>
      <c r="BJ29176" s="3"/>
      <c r="BL29176" s="3"/>
      <c r="BN29176" s="3"/>
      <c r="BP29176" s="3"/>
    </row>
    <row r="29177" spans="1:68" x14ac:dyDescent="0.25">
      <c r="A29177" s="1"/>
      <c r="B29177" s="2"/>
      <c r="BJ29177" s="3"/>
      <c r="BL29177" s="3"/>
      <c r="BN29177" s="3"/>
      <c r="BP29177" s="3"/>
    </row>
    <row r="29178" spans="1:68" x14ac:dyDescent="0.25">
      <c r="A29178" s="1"/>
      <c r="B29178" s="2"/>
      <c r="BJ29178" s="3"/>
      <c r="BL29178" s="3"/>
      <c r="BN29178" s="3"/>
      <c r="BP29178" s="3"/>
    </row>
    <row r="29179" spans="1:68" x14ac:dyDescent="0.25">
      <c r="A29179" s="1"/>
      <c r="B29179" s="2"/>
      <c r="BJ29179" s="3"/>
      <c r="BL29179" s="3"/>
      <c r="BN29179" s="3"/>
      <c r="BP29179" s="3"/>
    </row>
    <row r="29180" spans="1:68" x14ac:dyDescent="0.25">
      <c r="A29180" s="1"/>
      <c r="B29180" s="2"/>
      <c r="BJ29180" s="3"/>
      <c r="BL29180" s="3"/>
      <c r="BN29180" s="3"/>
      <c r="BP29180" s="3"/>
    </row>
    <row r="29181" spans="1:68" x14ac:dyDescent="0.25">
      <c r="A29181" s="1"/>
      <c r="B29181" s="2"/>
      <c r="BJ29181" s="3"/>
      <c r="BL29181" s="3"/>
      <c r="BN29181" s="3"/>
      <c r="BP29181" s="3"/>
    </row>
    <row r="29182" spans="1:68" x14ac:dyDescent="0.25">
      <c r="A29182" s="1"/>
      <c r="B29182" s="2"/>
      <c r="BJ29182" s="3"/>
      <c r="BL29182" s="3"/>
      <c r="BN29182" s="3"/>
      <c r="BP29182" s="3"/>
    </row>
    <row r="29183" spans="1:68" x14ac:dyDescent="0.25">
      <c r="A29183" s="1"/>
      <c r="B29183" s="2"/>
      <c r="BJ29183" s="3"/>
      <c r="BL29183" s="3"/>
      <c r="BN29183" s="3"/>
      <c r="BP29183" s="3"/>
    </row>
    <row r="29184" spans="1:68" x14ac:dyDescent="0.25">
      <c r="A29184" s="1"/>
      <c r="B29184" s="2"/>
      <c r="BJ29184" s="3"/>
      <c r="BL29184" s="3"/>
      <c r="BN29184" s="3"/>
      <c r="BP29184" s="3"/>
    </row>
    <row r="29185" spans="1:68" x14ac:dyDescent="0.25">
      <c r="A29185" s="1"/>
      <c r="B29185" s="2"/>
      <c r="BJ29185" s="3"/>
      <c r="BL29185" s="3"/>
      <c r="BN29185" s="3"/>
      <c r="BP29185" s="3"/>
    </row>
    <row r="29186" spans="1:68" x14ac:dyDescent="0.25">
      <c r="A29186" s="1"/>
      <c r="B29186" s="2"/>
      <c r="BJ29186" s="3"/>
      <c r="BL29186" s="3"/>
      <c r="BN29186" s="3"/>
      <c r="BP29186" s="3"/>
    </row>
    <row r="29187" spans="1:68" x14ac:dyDescent="0.25">
      <c r="A29187" s="1"/>
      <c r="B29187" s="2"/>
      <c r="BJ29187" s="3"/>
      <c r="BL29187" s="3"/>
      <c r="BN29187" s="3"/>
      <c r="BP29187" s="3"/>
    </row>
    <row r="29188" spans="1:68" x14ac:dyDescent="0.25">
      <c r="A29188" s="1"/>
      <c r="B29188" s="2"/>
      <c r="BJ29188" s="3"/>
      <c r="BL29188" s="3"/>
      <c r="BN29188" s="3"/>
      <c r="BP29188" s="3"/>
    </row>
    <row r="29189" spans="1:68" x14ac:dyDescent="0.25">
      <c r="A29189" s="1"/>
      <c r="B29189" s="2"/>
      <c r="BJ29189" s="3"/>
      <c r="BL29189" s="3"/>
      <c r="BN29189" s="3"/>
      <c r="BP29189" s="3"/>
    </row>
    <row r="29190" spans="1:68" x14ac:dyDescent="0.25">
      <c r="A29190" s="1"/>
      <c r="B29190" s="2"/>
      <c r="BJ29190" s="3"/>
      <c r="BL29190" s="3"/>
      <c r="BN29190" s="3"/>
      <c r="BP29190" s="3"/>
    </row>
    <row r="29191" spans="1:68" x14ac:dyDescent="0.25">
      <c r="A29191" s="1"/>
      <c r="B29191" s="2"/>
      <c r="BJ29191" s="3"/>
      <c r="BL29191" s="3"/>
      <c r="BN29191" s="3"/>
      <c r="BP29191" s="3"/>
    </row>
    <row r="29192" spans="1:68" x14ac:dyDescent="0.25">
      <c r="A29192" s="1"/>
      <c r="B29192" s="2"/>
      <c r="BJ29192" s="3"/>
      <c r="BL29192" s="3"/>
      <c r="BN29192" s="3"/>
      <c r="BP29192" s="3"/>
    </row>
    <row r="29193" spans="1:68" x14ac:dyDescent="0.25">
      <c r="A29193" s="1"/>
      <c r="B29193" s="2"/>
      <c r="BJ29193" s="3"/>
      <c r="BL29193" s="3"/>
      <c r="BN29193" s="3"/>
      <c r="BP29193" s="3"/>
    </row>
    <row r="29194" spans="1:68" x14ac:dyDescent="0.25">
      <c r="A29194" s="1"/>
      <c r="B29194" s="2"/>
      <c r="BJ29194" s="3"/>
      <c r="BL29194" s="3"/>
      <c r="BN29194" s="3"/>
      <c r="BP29194" s="3"/>
    </row>
    <row r="29195" spans="1:68" x14ac:dyDescent="0.25">
      <c r="A29195" s="1"/>
      <c r="B29195" s="2"/>
      <c r="BJ29195" s="3"/>
      <c r="BL29195" s="3"/>
      <c r="BN29195" s="3"/>
      <c r="BP29195" s="3"/>
    </row>
    <row r="29196" spans="1:68" x14ac:dyDescent="0.25">
      <c r="A29196" s="1"/>
      <c r="B29196" s="2"/>
      <c r="BJ29196" s="3"/>
      <c r="BL29196" s="3"/>
      <c r="BN29196" s="3"/>
      <c r="BP29196" s="3"/>
    </row>
    <row r="29197" spans="1:68" x14ac:dyDescent="0.25">
      <c r="A29197" s="1"/>
      <c r="B29197" s="2"/>
      <c r="BJ29197" s="3"/>
      <c r="BL29197" s="3"/>
      <c r="BN29197" s="3"/>
      <c r="BP29197" s="3"/>
    </row>
    <row r="29198" spans="1:68" x14ac:dyDescent="0.25">
      <c r="A29198" s="1"/>
      <c r="B29198" s="2"/>
      <c r="BJ29198" s="3"/>
      <c r="BL29198" s="3"/>
      <c r="BN29198" s="3"/>
      <c r="BP29198" s="3"/>
    </row>
    <row r="29199" spans="1:68" x14ac:dyDescent="0.25">
      <c r="A29199" s="1"/>
      <c r="B29199" s="2"/>
      <c r="BJ29199" s="3"/>
      <c r="BL29199" s="3"/>
      <c r="BN29199" s="3"/>
      <c r="BP29199" s="3"/>
    </row>
    <row r="29200" spans="1:68" x14ac:dyDescent="0.25">
      <c r="A29200" s="1"/>
      <c r="B29200" s="2"/>
      <c r="BJ29200" s="3"/>
      <c r="BL29200" s="3"/>
      <c r="BN29200" s="3"/>
      <c r="BP29200" s="3"/>
    </row>
    <row r="29201" spans="1:68" x14ac:dyDescent="0.25">
      <c r="A29201" s="1"/>
      <c r="B29201" s="2"/>
      <c r="BJ29201" s="3"/>
      <c r="BL29201" s="3"/>
      <c r="BN29201" s="3"/>
      <c r="BP29201" s="3"/>
    </row>
    <row r="29202" spans="1:68" x14ac:dyDescent="0.25">
      <c r="A29202" s="1"/>
      <c r="B29202" s="2"/>
      <c r="BJ29202" s="3"/>
      <c r="BL29202" s="3"/>
      <c r="BN29202" s="3"/>
      <c r="BP29202" s="3"/>
    </row>
    <row r="29203" spans="1:68" x14ac:dyDescent="0.25">
      <c r="A29203" s="1"/>
      <c r="B29203" s="2"/>
      <c r="BJ29203" s="3"/>
      <c r="BL29203" s="3"/>
      <c r="BN29203" s="3"/>
      <c r="BP29203" s="3"/>
    </row>
    <row r="29204" spans="1:68" x14ac:dyDescent="0.25">
      <c r="A29204" s="1"/>
      <c r="B29204" s="2"/>
      <c r="BJ29204" s="3"/>
      <c r="BL29204" s="3"/>
      <c r="BN29204" s="3"/>
      <c r="BP29204" s="3"/>
    </row>
    <row r="29205" spans="1:68" x14ac:dyDescent="0.25">
      <c r="A29205" s="1"/>
      <c r="B29205" s="2"/>
      <c r="BJ29205" s="3"/>
      <c r="BL29205" s="3"/>
      <c r="BN29205" s="3"/>
      <c r="BP29205" s="3"/>
    </row>
    <row r="29206" spans="1:68" x14ac:dyDescent="0.25">
      <c r="A29206" s="1"/>
      <c r="B29206" s="2"/>
      <c r="BJ29206" s="3"/>
      <c r="BL29206" s="3"/>
      <c r="BN29206" s="3"/>
      <c r="BP29206" s="3"/>
    </row>
    <row r="29207" spans="1:68" x14ac:dyDescent="0.25">
      <c r="A29207" s="1"/>
      <c r="B29207" s="2"/>
      <c r="BJ29207" s="3"/>
      <c r="BL29207" s="3"/>
      <c r="BN29207" s="3"/>
      <c r="BP29207" s="3"/>
    </row>
    <row r="29208" spans="1:68" x14ac:dyDescent="0.25">
      <c r="A29208" s="1"/>
      <c r="B29208" s="2"/>
      <c r="BJ29208" s="3"/>
      <c r="BL29208" s="3"/>
      <c r="BN29208" s="3"/>
      <c r="BP29208" s="3"/>
    </row>
    <row r="29209" spans="1:68" x14ac:dyDescent="0.25">
      <c r="A29209" s="1"/>
      <c r="B29209" s="2"/>
      <c r="BJ29209" s="3"/>
      <c r="BL29209" s="3"/>
      <c r="BN29209" s="3"/>
      <c r="BP29209" s="3"/>
    </row>
    <row r="29210" spans="1:68" x14ac:dyDescent="0.25">
      <c r="A29210" s="1"/>
      <c r="B29210" s="2"/>
      <c r="BJ29210" s="3"/>
      <c r="BL29210" s="3"/>
      <c r="BN29210" s="3"/>
      <c r="BP29210" s="3"/>
    </row>
    <row r="29211" spans="1:68" x14ac:dyDescent="0.25">
      <c r="A29211" s="1"/>
      <c r="B29211" s="2"/>
      <c r="BJ29211" s="3"/>
      <c r="BL29211" s="3"/>
      <c r="BN29211" s="3"/>
      <c r="BP29211" s="3"/>
    </row>
    <row r="29212" spans="1:68" x14ac:dyDescent="0.25">
      <c r="A29212" s="1"/>
      <c r="B29212" s="2"/>
      <c r="BJ29212" s="3"/>
      <c r="BL29212" s="3"/>
      <c r="BN29212" s="3"/>
      <c r="BP29212" s="3"/>
    </row>
    <row r="29213" spans="1:68" x14ac:dyDescent="0.25">
      <c r="A29213" s="1"/>
      <c r="B29213" s="2"/>
      <c r="BJ29213" s="3"/>
      <c r="BL29213" s="3"/>
      <c r="BN29213" s="3"/>
      <c r="BP29213" s="3"/>
    </row>
    <row r="29214" spans="1:68" x14ac:dyDescent="0.25">
      <c r="A29214" s="1"/>
      <c r="B29214" s="2"/>
      <c r="BJ29214" s="3"/>
      <c r="BL29214" s="3"/>
      <c r="BN29214" s="3"/>
      <c r="BP29214" s="3"/>
    </row>
    <row r="29215" spans="1:68" x14ac:dyDescent="0.25">
      <c r="A29215" s="1"/>
      <c r="B29215" s="2"/>
      <c r="BJ29215" s="3"/>
      <c r="BL29215" s="3"/>
      <c r="BN29215" s="3"/>
      <c r="BP29215" s="3"/>
    </row>
    <row r="29216" spans="1:68" x14ac:dyDescent="0.25">
      <c r="A29216" s="1"/>
      <c r="B29216" s="2"/>
      <c r="BJ29216" s="3"/>
      <c r="BL29216" s="3"/>
      <c r="BN29216" s="3"/>
      <c r="BP29216" s="3"/>
    </row>
    <row r="29217" spans="1:68" x14ac:dyDescent="0.25">
      <c r="A29217" s="1"/>
      <c r="B29217" s="2"/>
      <c r="BJ29217" s="3"/>
      <c r="BL29217" s="3"/>
      <c r="BN29217" s="3"/>
      <c r="BP29217" s="3"/>
    </row>
    <row r="29218" spans="1:68" x14ac:dyDescent="0.25">
      <c r="A29218" s="1"/>
      <c r="B29218" s="2"/>
      <c r="BJ29218" s="3"/>
      <c r="BL29218" s="3"/>
      <c r="BN29218" s="3"/>
      <c r="BP29218" s="3"/>
    </row>
    <row r="29219" spans="1:68" x14ac:dyDescent="0.25">
      <c r="A29219" s="1"/>
      <c r="B29219" s="2"/>
      <c r="BJ29219" s="3"/>
      <c r="BL29219" s="3"/>
      <c r="BN29219" s="3"/>
      <c r="BP29219" s="3"/>
    </row>
    <row r="29220" spans="1:68" x14ac:dyDescent="0.25">
      <c r="A29220" s="1"/>
      <c r="B29220" s="2"/>
      <c r="BJ29220" s="3"/>
      <c r="BL29220" s="3"/>
      <c r="BN29220" s="3"/>
      <c r="BP29220" s="3"/>
    </row>
    <row r="29221" spans="1:68" x14ac:dyDescent="0.25">
      <c r="A29221" s="1"/>
      <c r="B29221" s="2"/>
      <c r="BJ29221" s="3"/>
      <c r="BL29221" s="3"/>
      <c r="BN29221" s="3"/>
      <c r="BP29221" s="3"/>
    </row>
    <row r="29222" spans="1:68" x14ac:dyDescent="0.25">
      <c r="A29222" s="1"/>
      <c r="B29222" s="2"/>
      <c r="BJ29222" s="3"/>
      <c r="BL29222" s="3"/>
      <c r="BN29222" s="3"/>
      <c r="BP29222" s="3"/>
    </row>
    <row r="29223" spans="1:68" x14ac:dyDescent="0.25">
      <c r="A29223" s="1"/>
      <c r="B29223" s="2"/>
      <c r="BJ29223" s="3"/>
      <c r="BL29223" s="3"/>
      <c r="BN29223" s="3"/>
      <c r="BP29223" s="3"/>
    </row>
    <row r="29224" spans="1:68" x14ac:dyDescent="0.25">
      <c r="A29224" s="1"/>
      <c r="B29224" s="2"/>
      <c r="BJ29224" s="3"/>
      <c r="BL29224" s="3"/>
      <c r="BN29224" s="3"/>
      <c r="BP29224" s="3"/>
    </row>
    <row r="29225" spans="1:68" x14ac:dyDescent="0.25">
      <c r="A29225" s="1"/>
      <c r="B29225" s="2"/>
      <c r="BJ29225" s="3"/>
      <c r="BL29225" s="3"/>
      <c r="BN29225" s="3"/>
      <c r="BP29225" s="3"/>
    </row>
    <row r="29226" spans="1:68" x14ac:dyDescent="0.25">
      <c r="A29226" s="1"/>
      <c r="B29226" s="2"/>
      <c r="BJ29226" s="3"/>
      <c r="BL29226" s="3"/>
      <c r="BN29226" s="3"/>
      <c r="BP29226" s="3"/>
    </row>
    <row r="29227" spans="1:68" x14ac:dyDescent="0.25">
      <c r="A29227" s="1"/>
      <c r="B29227" s="2"/>
      <c r="BJ29227" s="3"/>
      <c r="BL29227" s="3"/>
      <c r="BN29227" s="3"/>
      <c r="BP29227" s="3"/>
    </row>
    <row r="29228" spans="1:68" x14ac:dyDescent="0.25">
      <c r="A29228" s="1"/>
      <c r="B29228" s="2"/>
      <c r="BJ29228" s="3"/>
      <c r="BL29228" s="3"/>
      <c r="BN29228" s="3"/>
      <c r="BP29228" s="3"/>
    </row>
    <row r="29229" spans="1:68" x14ac:dyDescent="0.25">
      <c r="A29229" s="1"/>
      <c r="B29229" s="2"/>
      <c r="BJ29229" s="3"/>
      <c r="BL29229" s="3"/>
      <c r="BN29229" s="3"/>
      <c r="BP29229" s="3"/>
    </row>
    <row r="29230" spans="1:68" x14ac:dyDescent="0.25">
      <c r="A29230" s="1"/>
      <c r="B29230" s="2"/>
      <c r="BJ29230" s="3"/>
      <c r="BL29230" s="3"/>
      <c r="BN29230" s="3"/>
      <c r="BP29230" s="3"/>
    </row>
    <row r="29231" spans="1:68" x14ac:dyDescent="0.25">
      <c r="A29231" s="1"/>
      <c r="B29231" s="2"/>
      <c r="BJ29231" s="3"/>
      <c r="BL29231" s="3"/>
      <c r="BN29231" s="3"/>
      <c r="BP29231" s="3"/>
    </row>
    <row r="29232" spans="1:68" x14ac:dyDescent="0.25">
      <c r="A29232" s="1"/>
      <c r="B29232" s="2"/>
      <c r="BJ29232" s="3"/>
      <c r="BL29232" s="3"/>
      <c r="BN29232" s="3"/>
      <c r="BP29232" s="3"/>
    </row>
    <row r="29233" spans="1:68" x14ac:dyDescent="0.25">
      <c r="A29233" s="1"/>
      <c r="B29233" s="2"/>
      <c r="BJ29233" s="3"/>
      <c r="BL29233" s="3"/>
      <c r="BN29233" s="3"/>
      <c r="BP29233" s="3"/>
    </row>
    <row r="29234" spans="1:68" x14ac:dyDescent="0.25">
      <c r="A29234" s="1"/>
      <c r="B29234" s="2"/>
      <c r="BJ29234" s="3"/>
      <c r="BL29234" s="3"/>
      <c r="BN29234" s="3"/>
      <c r="BP29234" s="3"/>
    </row>
    <row r="29235" spans="1:68" x14ac:dyDescent="0.25">
      <c r="A29235" s="1"/>
      <c r="B29235" s="2"/>
      <c r="BJ29235" s="3"/>
      <c r="BL29235" s="3"/>
      <c r="BN29235" s="3"/>
      <c r="BP29235" s="3"/>
    </row>
    <row r="29236" spans="1:68" x14ac:dyDescent="0.25">
      <c r="A29236" s="1"/>
      <c r="B29236" s="2"/>
      <c r="BJ29236" s="3"/>
      <c r="BL29236" s="3"/>
      <c r="BN29236" s="3"/>
      <c r="BP29236" s="3"/>
    </row>
    <row r="29237" spans="1:68" x14ac:dyDescent="0.25">
      <c r="A29237" s="1"/>
      <c r="B29237" s="2"/>
      <c r="BJ29237" s="3"/>
      <c r="BL29237" s="3"/>
      <c r="BN29237" s="3"/>
      <c r="BP29237" s="3"/>
    </row>
    <row r="29238" spans="1:68" x14ac:dyDescent="0.25">
      <c r="A29238" s="1"/>
      <c r="B29238" s="2"/>
      <c r="BJ29238" s="3"/>
      <c r="BL29238" s="3"/>
      <c r="BN29238" s="3"/>
      <c r="BP29238" s="3"/>
    </row>
    <row r="29239" spans="1:68" x14ac:dyDescent="0.25">
      <c r="A29239" s="1"/>
      <c r="B29239" s="2"/>
      <c r="BJ29239" s="3"/>
      <c r="BL29239" s="3"/>
      <c r="BN29239" s="3"/>
      <c r="BP29239" s="3"/>
    </row>
    <row r="29240" spans="1:68" x14ac:dyDescent="0.25">
      <c r="A29240" s="1"/>
      <c r="B29240" s="2"/>
      <c r="BJ29240" s="3"/>
      <c r="BL29240" s="3"/>
      <c r="BN29240" s="3"/>
      <c r="BP29240" s="3"/>
    </row>
    <row r="29241" spans="1:68" x14ac:dyDescent="0.25">
      <c r="A29241" s="1"/>
      <c r="B29241" s="2"/>
      <c r="BJ29241" s="3"/>
      <c r="BL29241" s="3"/>
      <c r="BN29241" s="3"/>
      <c r="BP29241" s="3"/>
    </row>
    <row r="29242" spans="1:68" x14ac:dyDescent="0.25">
      <c r="A29242" s="1"/>
      <c r="B29242" s="2"/>
      <c r="BJ29242" s="3"/>
      <c r="BL29242" s="3"/>
      <c r="BN29242" s="3"/>
      <c r="BP29242" s="3"/>
    </row>
    <row r="29243" spans="1:68" x14ac:dyDescent="0.25">
      <c r="A29243" s="1"/>
      <c r="B29243" s="2"/>
      <c r="BJ29243" s="3"/>
      <c r="BL29243" s="3"/>
      <c r="BN29243" s="3"/>
      <c r="BP29243" s="3"/>
    </row>
    <row r="29244" spans="1:68" x14ac:dyDescent="0.25">
      <c r="A29244" s="1"/>
      <c r="B29244" s="2"/>
      <c r="BJ29244" s="3"/>
      <c r="BL29244" s="3"/>
      <c r="BN29244" s="3"/>
      <c r="BP29244" s="3"/>
    </row>
    <row r="29245" spans="1:68" x14ac:dyDescent="0.25">
      <c r="A29245" s="1"/>
      <c r="B29245" s="2"/>
      <c r="BJ29245" s="3"/>
      <c r="BL29245" s="3"/>
      <c r="BN29245" s="3"/>
      <c r="BP29245" s="3"/>
    </row>
    <row r="29246" spans="1:68" x14ac:dyDescent="0.25">
      <c r="A29246" s="1"/>
      <c r="B29246" s="2"/>
      <c r="BJ29246" s="3"/>
      <c r="BL29246" s="3"/>
      <c r="BN29246" s="3"/>
      <c r="BP29246" s="3"/>
    </row>
    <row r="29247" spans="1:68" x14ac:dyDescent="0.25">
      <c r="A29247" s="1"/>
      <c r="B29247" s="2"/>
      <c r="BJ29247" s="3"/>
      <c r="BL29247" s="3"/>
      <c r="BN29247" s="3"/>
      <c r="BP29247" s="3"/>
    </row>
    <row r="29248" spans="1:68" x14ac:dyDescent="0.25">
      <c r="A29248" s="1"/>
      <c r="B29248" s="2"/>
      <c r="BJ29248" s="3"/>
      <c r="BL29248" s="3"/>
      <c r="BN29248" s="3"/>
      <c r="BP29248" s="3"/>
    </row>
    <row r="29249" spans="1:68" x14ac:dyDescent="0.25">
      <c r="A29249" s="1"/>
      <c r="B29249" s="2"/>
      <c r="BJ29249" s="3"/>
      <c r="BL29249" s="3"/>
      <c r="BN29249" s="3"/>
      <c r="BP29249" s="3"/>
    </row>
    <row r="29250" spans="1:68" x14ac:dyDescent="0.25">
      <c r="A29250" s="1"/>
      <c r="B29250" s="2"/>
      <c r="BJ29250" s="3"/>
      <c r="BL29250" s="3"/>
      <c r="BN29250" s="3"/>
      <c r="BP29250" s="3"/>
    </row>
    <row r="29251" spans="1:68" x14ac:dyDescent="0.25">
      <c r="A29251" s="1"/>
      <c r="B29251" s="2"/>
      <c r="BJ29251" s="3"/>
      <c r="BL29251" s="3"/>
      <c r="BN29251" s="3"/>
      <c r="BP29251" s="3"/>
    </row>
    <row r="29252" spans="1:68" x14ac:dyDescent="0.25">
      <c r="A29252" s="1"/>
      <c r="B29252" s="2"/>
      <c r="BJ29252" s="3"/>
      <c r="BL29252" s="3"/>
      <c r="BN29252" s="3"/>
      <c r="BP29252" s="3"/>
    </row>
    <row r="29253" spans="1:68" x14ac:dyDescent="0.25">
      <c r="A29253" s="1"/>
      <c r="B29253" s="2"/>
      <c r="BJ29253" s="3"/>
      <c r="BL29253" s="3"/>
      <c r="BN29253" s="3"/>
      <c r="BP29253" s="3"/>
    </row>
    <row r="29254" spans="1:68" x14ac:dyDescent="0.25">
      <c r="A29254" s="1"/>
      <c r="B29254" s="2"/>
      <c r="BJ29254" s="3"/>
      <c r="BL29254" s="3"/>
      <c r="BN29254" s="3"/>
      <c r="BP29254" s="3"/>
    </row>
    <row r="29255" spans="1:68" x14ac:dyDescent="0.25">
      <c r="A29255" s="1"/>
      <c r="B29255" s="2"/>
      <c r="BJ29255" s="3"/>
      <c r="BL29255" s="3"/>
      <c r="BN29255" s="3"/>
      <c r="BP29255" s="3"/>
    </row>
    <row r="29256" spans="1:68" x14ac:dyDescent="0.25">
      <c r="A29256" s="1"/>
      <c r="B29256" s="2"/>
      <c r="BJ29256" s="3"/>
      <c r="BL29256" s="3"/>
      <c r="BN29256" s="3"/>
      <c r="BP29256" s="3"/>
    </row>
    <row r="29257" spans="1:68" x14ac:dyDescent="0.25">
      <c r="A29257" s="1"/>
      <c r="B29257" s="2"/>
      <c r="BJ29257" s="3"/>
      <c r="BL29257" s="3"/>
      <c r="BN29257" s="3"/>
      <c r="BP29257" s="3"/>
    </row>
    <row r="29258" spans="1:68" x14ac:dyDescent="0.25">
      <c r="A29258" s="1"/>
      <c r="B29258" s="2"/>
      <c r="BJ29258" s="3"/>
      <c r="BL29258" s="3"/>
      <c r="BN29258" s="3"/>
      <c r="BP29258" s="3"/>
    </row>
    <row r="29259" spans="1:68" x14ac:dyDescent="0.25">
      <c r="A29259" s="1"/>
      <c r="B29259" s="2"/>
      <c r="BJ29259" s="3"/>
      <c r="BL29259" s="3"/>
      <c r="BN29259" s="3"/>
      <c r="BP29259" s="3"/>
    </row>
    <row r="29260" spans="1:68" x14ac:dyDescent="0.25">
      <c r="A29260" s="1"/>
      <c r="B29260" s="2"/>
      <c r="BJ29260" s="3"/>
      <c r="BL29260" s="3"/>
      <c r="BN29260" s="3"/>
      <c r="BP29260" s="3"/>
    </row>
    <row r="29261" spans="1:68" x14ac:dyDescent="0.25">
      <c r="A29261" s="1"/>
      <c r="B29261" s="2"/>
      <c r="BJ29261" s="3"/>
      <c r="BL29261" s="3"/>
      <c r="BN29261" s="3"/>
      <c r="BP29261" s="3"/>
    </row>
    <row r="29262" spans="1:68" x14ac:dyDescent="0.25">
      <c r="A29262" s="1"/>
      <c r="B29262" s="2"/>
      <c r="BJ29262" s="3"/>
      <c r="BL29262" s="3"/>
      <c r="BN29262" s="3"/>
      <c r="BP29262" s="3"/>
    </row>
    <row r="29263" spans="1:68" x14ac:dyDescent="0.25">
      <c r="A29263" s="1"/>
      <c r="B29263" s="2"/>
      <c r="BJ29263" s="3"/>
      <c r="BL29263" s="3"/>
      <c r="BN29263" s="3"/>
      <c r="BP29263" s="3"/>
    </row>
    <row r="29264" spans="1:68" x14ac:dyDescent="0.25">
      <c r="A29264" s="1"/>
      <c r="B29264" s="2"/>
      <c r="BJ29264" s="3"/>
      <c r="BL29264" s="3"/>
      <c r="BN29264" s="3"/>
      <c r="BP29264" s="3"/>
    </row>
    <row r="29265" spans="1:68" x14ac:dyDescent="0.25">
      <c r="A29265" s="1"/>
      <c r="B29265" s="2"/>
      <c r="BJ29265" s="3"/>
      <c r="BL29265" s="3"/>
      <c r="BN29265" s="3"/>
      <c r="BP29265" s="3"/>
    </row>
    <row r="29266" spans="1:68" x14ac:dyDescent="0.25">
      <c r="A29266" s="1"/>
      <c r="B29266" s="2"/>
      <c r="BJ29266" s="3"/>
      <c r="BL29266" s="3"/>
      <c r="BN29266" s="3"/>
      <c r="BP29266" s="3"/>
    </row>
    <row r="29267" spans="1:68" x14ac:dyDescent="0.25">
      <c r="A29267" s="1"/>
      <c r="B29267" s="2"/>
      <c r="BJ29267" s="3"/>
      <c r="BL29267" s="3"/>
      <c r="BN29267" s="3"/>
      <c r="BP29267" s="3"/>
    </row>
    <row r="29268" spans="1:68" x14ac:dyDescent="0.25">
      <c r="A29268" s="1"/>
      <c r="B29268" s="2"/>
      <c r="BJ29268" s="3"/>
      <c r="BL29268" s="3"/>
      <c r="BN29268" s="3"/>
      <c r="BP29268" s="3"/>
    </row>
    <row r="29269" spans="1:68" x14ac:dyDescent="0.25">
      <c r="A29269" s="1"/>
      <c r="B29269" s="2"/>
      <c r="BJ29269" s="3"/>
      <c r="BL29269" s="3"/>
      <c r="BN29269" s="3"/>
      <c r="BP29269" s="3"/>
    </row>
    <row r="29270" spans="1:68" x14ac:dyDescent="0.25">
      <c r="A29270" s="1"/>
      <c r="B29270" s="2"/>
      <c r="BJ29270" s="3"/>
      <c r="BL29270" s="3"/>
      <c r="BN29270" s="3"/>
      <c r="BP29270" s="3"/>
    </row>
    <row r="29271" spans="1:68" x14ac:dyDescent="0.25">
      <c r="A29271" s="1"/>
      <c r="B29271" s="2"/>
      <c r="BJ29271" s="3"/>
      <c r="BL29271" s="3"/>
      <c r="BN29271" s="3"/>
      <c r="BP29271" s="3"/>
    </row>
    <row r="29272" spans="1:68" x14ac:dyDescent="0.25">
      <c r="A29272" s="1"/>
      <c r="B29272" s="2"/>
      <c r="BJ29272" s="3"/>
      <c r="BL29272" s="3"/>
      <c r="BN29272" s="3"/>
      <c r="BP29272" s="3"/>
    </row>
    <row r="29273" spans="1:68" x14ac:dyDescent="0.25">
      <c r="A29273" s="1"/>
      <c r="B29273" s="2"/>
      <c r="BJ29273" s="3"/>
      <c r="BL29273" s="3"/>
      <c r="BN29273" s="3"/>
      <c r="BP29273" s="3"/>
    </row>
    <row r="29274" spans="1:68" x14ac:dyDescent="0.25">
      <c r="A29274" s="1"/>
      <c r="B29274" s="2"/>
      <c r="BJ29274" s="3"/>
      <c r="BL29274" s="3"/>
      <c r="BN29274" s="3"/>
      <c r="BP29274" s="3"/>
    </row>
    <row r="29275" spans="1:68" x14ac:dyDescent="0.25">
      <c r="A29275" s="1"/>
      <c r="B29275" s="2"/>
      <c r="BJ29275" s="3"/>
      <c r="BL29275" s="3"/>
      <c r="BN29275" s="3"/>
      <c r="BP29275" s="3"/>
    </row>
    <row r="29276" spans="1:68" x14ac:dyDescent="0.25">
      <c r="A29276" s="1"/>
      <c r="B29276" s="2"/>
      <c r="BJ29276" s="3"/>
      <c r="BL29276" s="3"/>
      <c r="BN29276" s="3"/>
      <c r="BP29276" s="3"/>
    </row>
    <row r="29277" spans="1:68" x14ac:dyDescent="0.25">
      <c r="A29277" s="1"/>
      <c r="B29277" s="2"/>
      <c r="BJ29277" s="3"/>
      <c r="BL29277" s="3"/>
      <c r="BN29277" s="3"/>
      <c r="BP29277" s="3"/>
    </row>
    <row r="29278" spans="1:68" x14ac:dyDescent="0.25">
      <c r="A29278" s="1"/>
      <c r="B29278" s="2"/>
      <c r="BJ29278" s="3"/>
      <c r="BL29278" s="3"/>
      <c r="BN29278" s="3"/>
      <c r="BP29278" s="3"/>
    </row>
    <row r="29279" spans="1:68" x14ac:dyDescent="0.25">
      <c r="A29279" s="1"/>
      <c r="B29279" s="2"/>
      <c r="BJ29279" s="3"/>
      <c r="BL29279" s="3"/>
      <c r="BN29279" s="3"/>
      <c r="BP29279" s="3"/>
    </row>
    <row r="29280" spans="1:68" x14ac:dyDescent="0.25">
      <c r="A29280" s="1"/>
      <c r="B29280" s="2"/>
      <c r="BJ29280" s="3"/>
      <c r="BL29280" s="3"/>
      <c r="BN29280" s="3"/>
      <c r="BP29280" s="3"/>
    </row>
    <row r="29281" spans="1:68" x14ac:dyDescent="0.25">
      <c r="A29281" s="1"/>
      <c r="B29281" s="2"/>
      <c r="BJ29281" s="3"/>
      <c r="BL29281" s="3"/>
      <c r="BN29281" s="3"/>
      <c r="BP29281" s="3"/>
    </row>
    <row r="29282" spans="1:68" x14ac:dyDescent="0.25">
      <c r="A29282" s="1"/>
      <c r="B29282" s="2"/>
      <c r="BJ29282" s="3"/>
      <c r="BL29282" s="3"/>
      <c r="BN29282" s="3"/>
      <c r="BP29282" s="3"/>
    </row>
    <row r="29283" spans="1:68" x14ac:dyDescent="0.25">
      <c r="A29283" s="1"/>
      <c r="B29283" s="2"/>
      <c r="BJ29283" s="3"/>
      <c r="BL29283" s="3"/>
      <c r="BN29283" s="3"/>
      <c r="BP29283" s="3"/>
    </row>
    <row r="29284" spans="1:68" x14ac:dyDescent="0.25">
      <c r="A29284" s="1"/>
      <c r="B29284" s="2"/>
      <c r="BJ29284" s="3"/>
      <c r="BL29284" s="3"/>
      <c r="BN29284" s="3"/>
      <c r="BP29284" s="3"/>
    </row>
    <row r="29285" spans="1:68" x14ac:dyDescent="0.25">
      <c r="A29285" s="1"/>
      <c r="B29285" s="2"/>
      <c r="BJ29285" s="3"/>
      <c r="BL29285" s="3"/>
      <c r="BN29285" s="3"/>
      <c r="BP29285" s="3"/>
    </row>
    <row r="29286" spans="1:68" x14ac:dyDescent="0.25">
      <c r="A29286" s="1"/>
      <c r="B29286" s="2"/>
      <c r="BJ29286" s="3"/>
      <c r="BL29286" s="3"/>
      <c r="BN29286" s="3"/>
      <c r="BP29286" s="3"/>
    </row>
    <row r="29287" spans="1:68" x14ac:dyDescent="0.25">
      <c r="A29287" s="1"/>
      <c r="B29287" s="2"/>
      <c r="BJ29287" s="3"/>
      <c r="BL29287" s="3"/>
      <c r="BN29287" s="3"/>
      <c r="BP29287" s="3"/>
    </row>
    <row r="29288" spans="1:68" x14ac:dyDescent="0.25">
      <c r="A29288" s="1"/>
      <c r="B29288" s="2"/>
      <c r="BJ29288" s="3"/>
      <c r="BL29288" s="3"/>
      <c r="BN29288" s="3"/>
      <c r="BP29288" s="3"/>
    </row>
    <row r="29289" spans="1:68" x14ac:dyDescent="0.25">
      <c r="A29289" s="1"/>
      <c r="B29289" s="2"/>
      <c r="BJ29289" s="3"/>
      <c r="BL29289" s="3"/>
      <c r="BN29289" s="3"/>
      <c r="BP29289" s="3"/>
    </row>
    <row r="29290" spans="1:68" x14ac:dyDescent="0.25">
      <c r="A29290" s="1"/>
      <c r="B29290" s="2"/>
      <c r="BJ29290" s="3"/>
      <c r="BL29290" s="3"/>
      <c r="BN29290" s="3"/>
      <c r="BP29290" s="3"/>
    </row>
    <row r="29291" spans="1:68" x14ac:dyDescent="0.25">
      <c r="A29291" s="1"/>
      <c r="B29291" s="2"/>
      <c r="BJ29291" s="3"/>
      <c r="BL29291" s="3"/>
      <c r="BN29291" s="3"/>
      <c r="BP29291" s="3"/>
    </row>
    <row r="29292" spans="1:68" x14ac:dyDescent="0.25">
      <c r="A29292" s="1"/>
      <c r="B29292" s="2"/>
      <c r="BJ29292" s="3"/>
      <c r="BL29292" s="3"/>
      <c r="BN29292" s="3"/>
      <c r="BP29292" s="3"/>
    </row>
    <row r="29293" spans="1:68" x14ac:dyDescent="0.25">
      <c r="A29293" s="1"/>
      <c r="B29293" s="2"/>
      <c r="BJ29293" s="3"/>
      <c r="BL29293" s="3"/>
      <c r="BN29293" s="3"/>
      <c r="BP29293" s="3"/>
    </row>
    <row r="29294" spans="1:68" x14ac:dyDescent="0.25">
      <c r="A29294" s="1"/>
      <c r="B29294" s="2"/>
      <c r="BJ29294" s="3"/>
      <c r="BL29294" s="3"/>
      <c r="BN29294" s="3"/>
      <c r="BP29294" s="3"/>
    </row>
    <row r="29295" spans="1:68" x14ac:dyDescent="0.25">
      <c r="A29295" s="1"/>
      <c r="B29295" s="2"/>
      <c r="BJ29295" s="3"/>
      <c r="BL29295" s="3"/>
      <c r="BN29295" s="3"/>
      <c r="BP29295" s="3"/>
    </row>
    <row r="29296" spans="1:68" x14ac:dyDescent="0.25">
      <c r="A29296" s="1"/>
      <c r="B29296" s="2"/>
      <c r="BJ29296" s="3"/>
      <c r="BL29296" s="3"/>
      <c r="BN29296" s="3"/>
      <c r="BP29296" s="3"/>
    </row>
    <row r="29297" spans="1:68" x14ac:dyDescent="0.25">
      <c r="A29297" s="1"/>
      <c r="B29297" s="2"/>
      <c r="BJ29297" s="3"/>
      <c r="BL29297" s="3"/>
      <c r="BN29297" s="3"/>
      <c r="BP29297" s="3"/>
    </row>
    <row r="29298" spans="1:68" x14ac:dyDescent="0.25">
      <c r="A29298" s="1"/>
      <c r="B29298" s="2"/>
      <c r="BJ29298" s="3"/>
      <c r="BL29298" s="3"/>
      <c r="BN29298" s="3"/>
      <c r="BP29298" s="3"/>
    </row>
    <row r="29299" spans="1:68" x14ac:dyDescent="0.25">
      <c r="A29299" s="1"/>
      <c r="B29299" s="2"/>
      <c r="BJ29299" s="3"/>
      <c r="BL29299" s="3"/>
      <c r="BN29299" s="3"/>
      <c r="BP29299" s="3"/>
    </row>
    <row r="29300" spans="1:68" x14ac:dyDescent="0.25">
      <c r="A29300" s="1"/>
      <c r="B29300" s="2"/>
      <c r="BJ29300" s="3"/>
      <c r="BL29300" s="3"/>
      <c r="BN29300" s="3"/>
      <c r="BP29300" s="3"/>
    </row>
    <row r="29301" spans="1:68" x14ac:dyDescent="0.25">
      <c r="A29301" s="1"/>
      <c r="B29301" s="2"/>
      <c r="BJ29301" s="3"/>
      <c r="BL29301" s="3"/>
      <c r="BN29301" s="3"/>
      <c r="BP29301" s="3"/>
    </row>
    <row r="29302" spans="1:68" x14ac:dyDescent="0.25">
      <c r="A29302" s="1"/>
      <c r="B29302" s="2"/>
      <c r="BJ29302" s="3"/>
      <c r="BL29302" s="3"/>
      <c r="BN29302" s="3"/>
      <c r="BP29302" s="3"/>
    </row>
    <row r="29303" spans="1:68" x14ac:dyDescent="0.25">
      <c r="A29303" s="1"/>
      <c r="B29303" s="2"/>
      <c r="BJ29303" s="3"/>
      <c r="BL29303" s="3"/>
      <c r="BN29303" s="3"/>
      <c r="BP29303" s="3"/>
    </row>
    <row r="29304" spans="1:68" x14ac:dyDescent="0.25">
      <c r="A29304" s="1"/>
      <c r="B29304" s="2"/>
      <c r="BJ29304" s="3"/>
      <c r="BL29304" s="3"/>
      <c r="BN29304" s="3"/>
      <c r="BP29304" s="3"/>
    </row>
    <row r="29305" spans="1:68" x14ac:dyDescent="0.25">
      <c r="A29305" s="1"/>
      <c r="B29305" s="2"/>
      <c r="BJ29305" s="3"/>
      <c r="BL29305" s="3"/>
      <c r="BN29305" s="3"/>
      <c r="BP29305" s="3"/>
    </row>
    <row r="29306" spans="1:68" x14ac:dyDescent="0.25">
      <c r="A29306" s="1"/>
      <c r="B29306" s="2"/>
      <c r="BJ29306" s="3"/>
      <c r="BL29306" s="3"/>
      <c r="BN29306" s="3"/>
      <c r="BP29306" s="3"/>
    </row>
    <row r="29307" spans="1:68" x14ac:dyDescent="0.25">
      <c r="A29307" s="1"/>
      <c r="B29307" s="2"/>
      <c r="BJ29307" s="3"/>
      <c r="BL29307" s="3"/>
      <c r="BN29307" s="3"/>
      <c r="BP29307" s="3"/>
    </row>
    <row r="29308" spans="1:68" x14ac:dyDescent="0.25">
      <c r="A29308" s="1"/>
      <c r="B29308" s="2"/>
      <c r="BJ29308" s="3"/>
      <c r="BL29308" s="3"/>
      <c r="BN29308" s="3"/>
      <c r="BP29308" s="3"/>
    </row>
    <row r="29309" spans="1:68" x14ac:dyDescent="0.25">
      <c r="A29309" s="1"/>
      <c r="B29309" s="2"/>
      <c r="BJ29309" s="3"/>
      <c r="BL29309" s="3"/>
      <c r="BN29309" s="3"/>
      <c r="BP29309" s="3"/>
    </row>
    <row r="29310" spans="1:68" x14ac:dyDescent="0.25">
      <c r="A29310" s="1"/>
      <c r="B29310" s="2"/>
      <c r="BJ29310" s="3"/>
      <c r="BL29310" s="3"/>
      <c r="BN29310" s="3"/>
      <c r="BP29310" s="3"/>
    </row>
    <row r="29311" spans="1:68" x14ac:dyDescent="0.25">
      <c r="A29311" s="1"/>
      <c r="B29311" s="2"/>
      <c r="BJ29311" s="3"/>
      <c r="BL29311" s="3"/>
      <c r="BN29311" s="3"/>
      <c r="BP29311" s="3"/>
    </row>
    <row r="29312" spans="1:68" x14ac:dyDescent="0.25">
      <c r="A29312" s="1"/>
      <c r="B29312" s="2"/>
      <c r="BJ29312" s="3"/>
      <c r="BL29312" s="3"/>
      <c r="BN29312" s="3"/>
      <c r="BP29312" s="3"/>
    </row>
    <row r="29313" spans="1:68" x14ac:dyDescent="0.25">
      <c r="A29313" s="1"/>
      <c r="B29313" s="2"/>
      <c r="BJ29313" s="3"/>
      <c r="BL29313" s="3"/>
      <c r="BN29313" s="3"/>
      <c r="BP29313" s="3"/>
    </row>
    <row r="29314" spans="1:68" x14ac:dyDescent="0.25">
      <c r="A29314" s="1"/>
      <c r="B29314" s="2"/>
      <c r="BJ29314" s="3"/>
      <c r="BL29314" s="3"/>
      <c r="BN29314" s="3"/>
      <c r="BP29314" s="3"/>
    </row>
    <row r="29315" spans="1:68" x14ac:dyDescent="0.25">
      <c r="A29315" s="1"/>
      <c r="B29315" s="2"/>
      <c r="BJ29315" s="3"/>
      <c r="BL29315" s="3"/>
      <c r="BN29315" s="3"/>
      <c r="BP29315" s="3"/>
    </row>
    <row r="29316" spans="1:68" x14ac:dyDescent="0.25">
      <c r="A29316" s="1"/>
      <c r="B29316" s="2"/>
      <c r="BJ29316" s="3"/>
      <c r="BL29316" s="3"/>
      <c r="BN29316" s="3"/>
      <c r="BP29316" s="3"/>
    </row>
    <row r="29317" spans="1:68" x14ac:dyDescent="0.25">
      <c r="A29317" s="1"/>
      <c r="B29317" s="2"/>
      <c r="BJ29317" s="3"/>
      <c r="BL29317" s="3"/>
      <c r="BN29317" s="3"/>
      <c r="BP29317" s="3"/>
    </row>
    <row r="29318" spans="1:68" x14ac:dyDescent="0.25">
      <c r="A29318" s="1"/>
      <c r="B29318" s="2"/>
      <c r="BJ29318" s="3"/>
      <c r="BL29318" s="3"/>
      <c r="BN29318" s="3"/>
      <c r="BP29318" s="3"/>
    </row>
    <row r="29319" spans="1:68" x14ac:dyDescent="0.25">
      <c r="A29319" s="1"/>
      <c r="B29319" s="2"/>
      <c r="BJ29319" s="3"/>
      <c r="BL29319" s="3"/>
      <c r="BN29319" s="3"/>
      <c r="BP29319" s="3"/>
    </row>
    <row r="29320" spans="1:68" x14ac:dyDescent="0.25">
      <c r="A29320" s="1"/>
      <c r="B29320" s="2"/>
      <c r="BJ29320" s="3"/>
      <c r="BL29320" s="3"/>
      <c r="BN29320" s="3"/>
      <c r="BP29320" s="3"/>
    </row>
    <row r="29321" spans="1:68" x14ac:dyDescent="0.25">
      <c r="A29321" s="1"/>
      <c r="B29321" s="2"/>
      <c r="BJ29321" s="3"/>
      <c r="BL29321" s="3"/>
      <c r="BN29321" s="3"/>
      <c r="BP29321" s="3"/>
    </row>
    <row r="29322" spans="1:68" x14ac:dyDescent="0.25">
      <c r="A29322" s="1"/>
      <c r="B29322" s="2"/>
      <c r="BJ29322" s="3"/>
      <c r="BL29322" s="3"/>
      <c r="BN29322" s="3"/>
      <c r="BP29322" s="3"/>
    </row>
    <row r="29323" spans="1:68" x14ac:dyDescent="0.25">
      <c r="A29323" s="1"/>
      <c r="B29323" s="2"/>
      <c r="BJ29323" s="3"/>
      <c r="BL29323" s="3"/>
      <c r="BN29323" s="3"/>
      <c r="BP29323" s="3"/>
    </row>
    <row r="29324" spans="1:68" x14ac:dyDescent="0.25">
      <c r="A29324" s="1"/>
      <c r="B29324" s="2"/>
      <c r="BJ29324" s="3"/>
      <c r="BL29324" s="3"/>
      <c r="BN29324" s="3"/>
      <c r="BP29324" s="3"/>
    </row>
    <row r="29325" spans="1:68" x14ac:dyDescent="0.25">
      <c r="A29325" s="1"/>
      <c r="B29325" s="2"/>
      <c r="BJ29325" s="3"/>
      <c r="BL29325" s="3"/>
      <c r="BN29325" s="3"/>
      <c r="BP29325" s="3"/>
    </row>
    <row r="29326" spans="1:68" x14ac:dyDescent="0.25">
      <c r="A29326" s="1"/>
      <c r="B29326" s="2"/>
      <c r="BJ29326" s="3"/>
      <c r="BL29326" s="3"/>
      <c r="BN29326" s="3"/>
      <c r="BP29326" s="3"/>
    </row>
    <row r="29327" spans="1:68" x14ac:dyDescent="0.25">
      <c r="A29327" s="1"/>
      <c r="B29327" s="2"/>
      <c r="BJ29327" s="3"/>
      <c r="BL29327" s="3"/>
      <c r="BN29327" s="3"/>
      <c r="BP29327" s="3"/>
    </row>
    <row r="29328" spans="1:68" x14ac:dyDescent="0.25">
      <c r="A29328" s="1"/>
      <c r="B29328" s="2"/>
      <c r="BJ29328" s="3"/>
      <c r="BL29328" s="3"/>
      <c r="BN29328" s="3"/>
      <c r="BP29328" s="3"/>
    </row>
    <row r="29329" spans="1:68" x14ac:dyDescent="0.25">
      <c r="A29329" s="1"/>
      <c r="B29329" s="2"/>
      <c r="BJ29329" s="3"/>
      <c r="BL29329" s="3"/>
      <c r="BN29329" s="3"/>
      <c r="BP29329" s="3"/>
    </row>
    <row r="29330" spans="1:68" x14ac:dyDescent="0.25">
      <c r="A29330" s="1"/>
      <c r="B29330" s="2"/>
      <c r="BJ29330" s="3"/>
      <c r="BL29330" s="3"/>
      <c r="BN29330" s="3"/>
      <c r="BP29330" s="3"/>
    </row>
    <row r="29331" spans="1:68" x14ac:dyDescent="0.25">
      <c r="A29331" s="1"/>
      <c r="B29331" s="2"/>
      <c r="BJ29331" s="3"/>
      <c r="BL29331" s="3"/>
      <c r="BN29331" s="3"/>
      <c r="BP29331" s="3"/>
    </row>
    <row r="29332" spans="1:68" x14ac:dyDescent="0.25">
      <c r="A29332" s="1"/>
      <c r="B29332" s="2"/>
      <c r="BJ29332" s="3"/>
      <c r="BL29332" s="3"/>
      <c r="BN29332" s="3"/>
      <c r="BP29332" s="3"/>
    </row>
    <row r="29333" spans="1:68" x14ac:dyDescent="0.25">
      <c r="A29333" s="1"/>
      <c r="B29333" s="2"/>
      <c r="BJ29333" s="3"/>
      <c r="BL29333" s="3"/>
      <c r="BN29333" s="3"/>
      <c r="BP29333" s="3"/>
    </row>
    <row r="29334" spans="1:68" x14ac:dyDescent="0.25">
      <c r="A29334" s="1"/>
      <c r="B29334" s="2"/>
      <c r="BJ29334" s="3"/>
      <c r="BL29334" s="3"/>
      <c r="BN29334" s="3"/>
      <c r="BP29334" s="3"/>
    </row>
    <row r="29335" spans="1:68" x14ac:dyDescent="0.25">
      <c r="A29335" s="1"/>
      <c r="B29335" s="2"/>
      <c r="BJ29335" s="3"/>
      <c r="BL29335" s="3"/>
      <c r="BN29335" s="3"/>
      <c r="BP29335" s="3"/>
    </row>
    <row r="29336" spans="1:68" x14ac:dyDescent="0.25">
      <c r="A29336" s="1"/>
      <c r="B29336" s="2"/>
      <c r="BJ29336" s="3"/>
      <c r="BL29336" s="3"/>
      <c r="BN29336" s="3"/>
      <c r="BP29336" s="3"/>
    </row>
    <row r="29337" spans="1:68" x14ac:dyDescent="0.25">
      <c r="A29337" s="1"/>
      <c r="B29337" s="2"/>
      <c r="BJ29337" s="3"/>
      <c r="BL29337" s="3"/>
      <c r="BN29337" s="3"/>
      <c r="BP29337" s="3"/>
    </row>
    <row r="29338" spans="1:68" x14ac:dyDescent="0.25">
      <c r="A29338" s="1"/>
      <c r="B29338" s="2"/>
      <c r="BJ29338" s="3"/>
      <c r="BL29338" s="3"/>
      <c r="BN29338" s="3"/>
      <c r="BP29338" s="3"/>
    </row>
    <row r="29339" spans="1:68" x14ac:dyDescent="0.25">
      <c r="A29339" s="1"/>
      <c r="B29339" s="2"/>
      <c r="BJ29339" s="3"/>
      <c r="BL29339" s="3"/>
      <c r="BN29339" s="3"/>
      <c r="BP29339" s="3"/>
    </row>
    <row r="29340" spans="1:68" x14ac:dyDescent="0.25">
      <c r="A29340" s="1"/>
      <c r="B29340" s="2"/>
      <c r="BJ29340" s="3"/>
      <c r="BL29340" s="3"/>
      <c r="BN29340" s="3"/>
      <c r="BP29340" s="3"/>
    </row>
    <row r="29341" spans="1:68" x14ac:dyDescent="0.25">
      <c r="A29341" s="1"/>
      <c r="B29341" s="2"/>
      <c r="BJ29341" s="3"/>
      <c r="BL29341" s="3"/>
      <c r="BN29341" s="3"/>
      <c r="BP29341" s="3"/>
    </row>
    <row r="29342" spans="1:68" x14ac:dyDescent="0.25">
      <c r="A29342" s="1"/>
      <c r="B29342" s="2"/>
      <c r="BJ29342" s="3"/>
      <c r="BL29342" s="3"/>
      <c r="BN29342" s="3"/>
      <c r="BP29342" s="3"/>
    </row>
    <row r="29343" spans="1:68" x14ac:dyDescent="0.25">
      <c r="A29343" s="1"/>
      <c r="B29343" s="2"/>
      <c r="BJ29343" s="3"/>
      <c r="BL29343" s="3"/>
      <c r="BN29343" s="3"/>
      <c r="BP29343" s="3"/>
    </row>
    <row r="29344" spans="1:68" x14ac:dyDescent="0.25">
      <c r="A29344" s="1"/>
      <c r="B29344" s="2"/>
      <c r="BJ29344" s="3"/>
      <c r="BL29344" s="3"/>
      <c r="BN29344" s="3"/>
      <c r="BP29344" s="3"/>
    </row>
    <row r="29345" spans="1:68" x14ac:dyDescent="0.25">
      <c r="A29345" s="1"/>
      <c r="B29345" s="2"/>
      <c r="BJ29345" s="3"/>
      <c r="BL29345" s="3"/>
      <c r="BN29345" s="3"/>
      <c r="BP29345" s="3"/>
    </row>
    <row r="29346" spans="1:68" x14ac:dyDescent="0.25">
      <c r="A29346" s="1"/>
      <c r="B29346" s="2"/>
      <c r="BJ29346" s="3"/>
      <c r="BL29346" s="3"/>
      <c r="BN29346" s="3"/>
      <c r="BP29346" s="3"/>
    </row>
    <row r="29347" spans="1:68" x14ac:dyDescent="0.25">
      <c r="A29347" s="1"/>
      <c r="B29347" s="2"/>
      <c r="BJ29347" s="3"/>
      <c r="BL29347" s="3"/>
      <c r="BN29347" s="3"/>
      <c r="BP29347" s="3"/>
    </row>
    <row r="29348" spans="1:68" x14ac:dyDescent="0.25">
      <c r="A29348" s="1"/>
      <c r="B29348" s="2"/>
      <c r="BJ29348" s="3"/>
      <c r="BL29348" s="3"/>
      <c r="BN29348" s="3"/>
      <c r="BP29348" s="3"/>
    </row>
    <row r="29349" spans="1:68" x14ac:dyDescent="0.25">
      <c r="A29349" s="1"/>
      <c r="B29349" s="2"/>
      <c r="BJ29349" s="3"/>
      <c r="BL29349" s="3"/>
      <c r="BN29349" s="3"/>
      <c r="BP29349" s="3"/>
    </row>
    <row r="29350" spans="1:68" x14ac:dyDescent="0.25">
      <c r="A29350" s="1"/>
      <c r="B29350" s="2"/>
      <c r="BJ29350" s="3"/>
      <c r="BL29350" s="3"/>
      <c r="BN29350" s="3"/>
      <c r="BP29350" s="3"/>
    </row>
    <row r="29351" spans="1:68" x14ac:dyDescent="0.25">
      <c r="A29351" s="1"/>
      <c r="B29351" s="2"/>
      <c r="BJ29351" s="3"/>
      <c r="BL29351" s="3"/>
      <c r="BN29351" s="3"/>
      <c r="BP29351" s="3"/>
    </row>
    <row r="29352" spans="1:68" x14ac:dyDescent="0.25">
      <c r="A29352" s="1"/>
      <c r="B29352" s="2"/>
      <c r="BJ29352" s="3"/>
      <c r="BL29352" s="3"/>
      <c r="BN29352" s="3"/>
      <c r="BP29352" s="3"/>
    </row>
    <row r="29353" spans="1:68" x14ac:dyDescent="0.25">
      <c r="A29353" s="1"/>
      <c r="B29353" s="2"/>
      <c r="BJ29353" s="3"/>
      <c r="BL29353" s="3"/>
      <c r="BN29353" s="3"/>
      <c r="BP29353" s="3"/>
    </row>
    <row r="29354" spans="1:68" x14ac:dyDescent="0.25">
      <c r="A29354" s="1"/>
      <c r="B29354" s="2"/>
      <c r="BJ29354" s="3"/>
      <c r="BL29354" s="3"/>
      <c r="BN29354" s="3"/>
      <c r="BP29354" s="3"/>
    </row>
    <row r="29355" spans="1:68" x14ac:dyDescent="0.25">
      <c r="A29355" s="1"/>
      <c r="B29355" s="2"/>
      <c r="BJ29355" s="3"/>
      <c r="BL29355" s="3"/>
      <c r="BN29355" s="3"/>
      <c r="BP29355" s="3"/>
    </row>
    <row r="29356" spans="1:68" x14ac:dyDescent="0.25">
      <c r="A29356" s="1"/>
      <c r="B29356" s="2"/>
      <c r="BJ29356" s="3"/>
      <c r="BL29356" s="3"/>
      <c r="BN29356" s="3"/>
      <c r="BP29356" s="3"/>
    </row>
    <row r="29357" spans="1:68" x14ac:dyDescent="0.25">
      <c r="A29357" s="1"/>
      <c r="B29357" s="2"/>
      <c r="BJ29357" s="3"/>
      <c r="BL29357" s="3"/>
      <c r="BN29357" s="3"/>
      <c r="BP29357" s="3"/>
    </row>
    <row r="29358" spans="1:68" x14ac:dyDescent="0.25">
      <c r="A29358" s="1"/>
      <c r="B29358" s="2"/>
      <c r="BJ29358" s="3"/>
      <c r="BL29358" s="3"/>
      <c r="BN29358" s="3"/>
      <c r="BP29358" s="3"/>
    </row>
    <row r="29359" spans="1:68" x14ac:dyDescent="0.25">
      <c r="A29359" s="1"/>
      <c r="B29359" s="2"/>
      <c r="BJ29359" s="3"/>
      <c r="BL29359" s="3"/>
      <c r="BN29359" s="3"/>
      <c r="BP29359" s="3"/>
    </row>
    <row r="29360" spans="1:68" x14ac:dyDescent="0.25">
      <c r="A29360" s="1"/>
      <c r="B29360" s="2"/>
      <c r="BJ29360" s="3"/>
      <c r="BL29360" s="3"/>
      <c r="BN29360" s="3"/>
      <c r="BP29360" s="3"/>
    </row>
    <row r="29361" spans="1:68" x14ac:dyDescent="0.25">
      <c r="A29361" s="1"/>
      <c r="B29361" s="2"/>
      <c r="BJ29361" s="3"/>
      <c r="BL29361" s="3"/>
      <c r="BN29361" s="3"/>
      <c r="BP29361" s="3"/>
    </row>
    <row r="29362" spans="1:68" x14ac:dyDescent="0.25">
      <c r="A29362" s="1"/>
      <c r="B29362" s="2"/>
      <c r="BJ29362" s="3"/>
      <c r="BL29362" s="3"/>
      <c r="BN29362" s="3"/>
      <c r="BP29362" s="3"/>
    </row>
    <row r="29363" spans="1:68" x14ac:dyDescent="0.25">
      <c r="A29363" s="1"/>
      <c r="B29363" s="2"/>
      <c r="BJ29363" s="3"/>
      <c r="BL29363" s="3"/>
      <c r="BN29363" s="3"/>
      <c r="BP29363" s="3"/>
    </row>
    <row r="29364" spans="1:68" x14ac:dyDescent="0.25">
      <c r="A29364" s="1"/>
      <c r="B29364" s="2"/>
      <c r="BJ29364" s="3"/>
      <c r="BL29364" s="3"/>
      <c r="BN29364" s="3"/>
      <c r="BP29364" s="3"/>
    </row>
    <row r="29365" spans="1:68" x14ac:dyDescent="0.25">
      <c r="A29365" s="1"/>
      <c r="B29365" s="2"/>
      <c r="BJ29365" s="3"/>
      <c r="BL29365" s="3"/>
      <c r="BN29365" s="3"/>
      <c r="BP29365" s="3"/>
    </row>
    <row r="29366" spans="1:68" x14ac:dyDescent="0.25">
      <c r="A29366" s="1"/>
      <c r="B29366" s="2"/>
      <c r="BJ29366" s="3"/>
      <c r="BL29366" s="3"/>
      <c r="BN29366" s="3"/>
      <c r="BP29366" s="3"/>
    </row>
    <row r="29367" spans="1:68" x14ac:dyDescent="0.25">
      <c r="A29367" s="1"/>
      <c r="B29367" s="2"/>
      <c r="BJ29367" s="3"/>
      <c r="BL29367" s="3"/>
      <c r="BN29367" s="3"/>
      <c r="BP29367" s="3"/>
    </row>
    <row r="29368" spans="1:68" x14ac:dyDescent="0.25">
      <c r="A29368" s="1"/>
      <c r="B29368" s="2"/>
      <c r="BJ29368" s="3"/>
      <c r="BL29368" s="3"/>
      <c r="BN29368" s="3"/>
      <c r="BP29368" s="3"/>
    </row>
    <row r="29369" spans="1:68" x14ac:dyDescent="0.25">
      <c r="A29369" s="1"/>
      <c r="B29369" s="2"/>
      <c r="BJ29369" s="3"/>
      <c r="BL29369" s="3"/>
      <c r="BN29369" s="3"/>
      <c r="BP29369" s="3"/>
    </row>
    <row r="29370" spans="1:68" x14ac:dyDescent="0.25">
      <c r="A29370" s="1"/>
      <c r="B29370" s="2"/>
      <c r="BJ29370" s="3"/>
      <c r="BL29370" s="3"/>
      <c r="BN29370" s="3"/>
      <c r="BP29370" s="3"/>
    </row>
    <row r="29371" spans="1:68" x14ac:dyDescent="0.25">
      <c r="A29371" s="1"/>
      <c r="B29371" s="2"/>
      <c r="BJ29371" s="3"/>
      <c r="BL29371" s="3"/>
      <c r="BN29371" s="3"/>
      <c r="BP29371" s="3"/>
    </row>
    <row r="29372" spans="1:68" x14ac:dyDescent="0.25">
      <c r="A29372" s="1"/>
      <c r="B29372" s="2"/>
      <c r="BJ29372" s="3"/>
      <c r="BL29372" s="3"/>
      <c r="BN29372" s="3"/>
      <c r="BP29372" s="3"/>
    </row>
    <row r="29373" spans="1:68" x14ac:dyDescent="0.25">
      <c r="A29373" s="1"/>
      <c r="B29373" s="2"/>
      <c r="BJ29373" s="3"/>
      <c r="BL29373" s="3"/>
      <c r="BN29373" s="3"/>
      <c r="BP29373" s="3"/>
    </row>
    <row r="29374" spans="1:68" x14ac:dyDescent="0.25">
      <c r="A29374" s="1"/>
      <c r="B29374" s="2"/>
      <c r="BJ29374" s="3"/>
      <c r="BL29374" s="3"/>
      <c r="BN29374" s="3"/>
      <c r="BP29374" s="3"/>
    </row>
    <row r="29375" spans="1:68" x14ac:dyDescent="0.25">
      <c r="A29375" s="1"/>
      <c r="B29375" s="2"/>
      <c r="BJ29375" s="3"/>
      <c r="BL29375" s="3"/>
      <c r="BN29375" s="3"/>
      <c r="BP29375" s="3"/>
    </row>
    <row r="29376" spans="1:68" x14ac:dyDescent="0.25">
      <c r="A29376" s="1"/>
      <c r="B29376" s="2"/>
      <c r="BJ29376" s="3"/>
      <c r="BL29376" s="3"/>
      <c r="BN29376" s="3"/>
      <c r="BP29376" s="3"/>
    </row>
    <row r="29377" spans="1:68" x14ac:dyDescent="0.25">
      <c r="A29377" s="1"/>
      <c r="B29377" s="2"/>
      <c r="BJ29377" s="3"/>
      <c r="BL29377" s="3"/>
      <c r="BN29377" s="3"/>
      <c r="BP29377" s="3"/>
    </row>
    <row r="29378" spans="1:68" x14ac:dyDescent="0.25">
      <c r="A29378" s="1"/>
      <c r="B29378" s="2"/>
      <c r="BJ29378" s="3"/>
      <c r="BL29378" s="3"/>
      <c r="BN29378" s="3"/>
      <c r="BP29378" s="3"/>
    </row>
    <row r="29379" spans="1:68" x14ac:dyDescent="0.25">
      <c r="A29379" s="1"/>
      <c r="B29379" s="2"/>
      <c r="BJ29379" s="3"/>
      <c r="BL29379" s="3"/>
      <c r="BN29379" s="3"/>
      <c r="BP29379" s="3"/>
    </row>
    <row r="29380" spans="1:68" x14ac:dyDescent="0.25">
      <c r="A29380" s="1"/>
      <c r="B29380" s="2"/>
      <c r="BJ29380" s="3"/>
      <c r="BL29380" s="3"/>
      <c r="BN29380" s="3"/>
      <c r="BP29380" s="3"/>
    </row>
    <row r="29381" spans="1:68" x14ac:dyDescent="0.25">
      <c r="A29381" s="1"/>
      <c r="B29381" s="2"/>
      <c r="BJ29381" s="3"/>
      <c r="BL29381" s="3"/>
      <c r="BN29381" s="3"/>
      <c r="BP29381" s="3"/>
    </row>
    <row r="29382" spans="1:68" x14ac:dyDescent="0.25">
      <c r="A29382" s="1"/>
      <c r="B29382" s="2"/>
      <c r="BJ29382" s="3"/>
      <c r="BL29382" s="3"/>
      <c r="BN29382" s="3"/>
      <c r="BP29382" s="3"/>
    </row>
    <row r="29383" spans="1:68" x14ac:dyDescent="0.25">
      <c r="A29383" s="1"/>
      <c r="B29383" s="2"/>
      <c r="BJ29383" s="3"/>
      <c r="BL29383" s="3"/>
      <c r="BN29383" s="3"/>
      <c r="BP29383" s="3"/>
    </row>
    <row r="29384" spans="1:68" x14ac:dyDescent="0.25">
      <c r="A29384" s="1"/>
      <c r="B29384" s="2"/>
      <c r="BJ29384" s="3"/>
      <c r="BL29384" s="3"/>
      <c r="BN29384" s="3"/>
      <c r="BP29384" s="3"/>
    </row>
    <row r="29385" spans="1:68" x14ac:dyDescent="0.25">
      <c r="A29385" s="1"/>
      <c r="B29385" s="2"/>
      <c r="BJ29385" s="3"/>
      <c r="BL29385" s="3"/>
      <c r="BN29385" s="3"/>
      <c r="BP29385" s="3"/>
    </row>
    <row r="29386" spans="1:68" x14ac:dyDescent="0.25">
      <c r="A29386" s="1"/>
      <c r="B29386" s="2"/>
      <c r="BJ29386" s="3"/>
      <c r="BL29386" s="3"/>
      <c r="BN29386" s="3"/>
      <c r="BP29386" s="3"/>
    </row>
    <row r="29387" spans="1:68" x14ac:dyDescent="0.25">
      <c r="A29387" s="1"/>
      <c r="B29387" s="2"/>
      <c r="BJ29387" s="3"/>
      <c r="BL29387" s="3"/>
      <c r="BN29387" s="3"/>
      <c r="BP29387" s="3"/>
    </row>
    <row r="29388" spans="1:68" x14ac:dyDescent="0.25">
      <c r="A29388" s="1"/>
      <c r="B29388" s="2"/>
      <c r="BJ29388" s="3"/>
      <c r="BL29388" s="3"/>
      <c r="BN29388" s="3"/>
      <c r="BP29388" s="3"/>
    </row>
    <row r="29389" spans="1:68" x14ac:dyDescent="0.25">
      <c r="A29389" s="1"/>
      <c r="B29389" s="2"/>
      <c r="BJ29389" s="3"/>
      <c r="BL29389" s="3"/>
      <c r="BN29389" s="3"/>
      <c r="BP29389" s="3"/>
    </row>
    <row r="29390" spans="1:68" x14ac:dyDescent="0.25">
      <c r="A29390" s="1"/>
      <c r="B29390" s="2"/>
      <c r="BJ29390" s="3"/>
      <c r="BL29390" s="3"/>
      <c r="BN29390" s="3"/>
      <c r="BP29390" s="3"/>
    </row>
    <row r="29391" spans="1:68" x14ac:dyDescent="0.25">
      <c r="A29391" s="1"/>
      <c r="B29391" s="2"/>
      <c r="BJ29391" s="3"/>
      <c r="BL29391" s="3"/>
      <c r="BN29391" s="3"/>
      <c r="BP29391" s="3"/>
    </row>
    <row r="29392" spans="1:68" x14ac:dyDescent="0.25">
      <c r="A29392" s="1"/>
      <c r="B29392" s="2"/>
      <c r="BJ29392" s="3"/>
      <c r="BL29392" s="3"/>
      <c r="BN29392" s="3"/>
      <c r="BP29392" s="3"/>
    </row>
    <row r="29393" spans="1:68" x14ac:dyDescent="0.25">
      <c r="A29393" s="1"/>
      <c r="B29393" s="2"/>
      <c r="BJ29393" s="3"/>
      <c r="BL29393" s="3"/>
      <c r="BN29393" s="3"/>
      <c r="BP29393" s="3"/>
    </row>
    <row r="29394" spans="1:68" x14ac:dyDescent="0.25">
      <c r="A29394" s="1"/>
      <c r="B29394" s="2"/>
      <c r="BJ29394" s="3"/>
      <c r="BL29394" s="3"/>
      <c r="BN29394" s="3"/>
      <c r="BP29394" s="3"/>
    </row>
    <row r="29395" spans="1:68" x14ac:dyDescent="0.25">
      <c r="A29395" s="1"/>
      <c r="B29395" s="2"/>
      <c r="BJ29395" s="3"/>
      <c r="BL29395" s="3"/>
      <c r="BN29395" s="3"/>
      <c r="BP29395" s="3"/>
    </row>
    <row r="29396" spans="1:68" x14ac:dyDescent="0.25">
      <c r="A29396" s="1"/>
      <c r="B29396" s="2"/>
      <c r="BJ29396" s="3"/>
      <c r="BL29396" s="3"/>
      <c r="BN29396" s="3"/>
      <c r="BP29396" s="3"/>
    </row>
    <row r="29397" spans="1:68" x14ac:dyDescent="0.25">
      <c r="A29397" s="1"/>
      <c r="B29397" s="2"/>
      <c r="BJ29397" s="3"/>
      <c r="BL29397" s="3"/>
      <c r="BN29397" s="3"/>
      <c r="BP29397" s="3"/>
    </row>
    <row r="29398" spans="1:68" x14ac:dyDescent="0.25">
      <c r="A29398" s="1"/>
      <c r="B29398" s="2"/>
      <c r="BJ29398" s="3"/>
      <c r="BL29398" s="3"/>
      <c r="BN29398" s="3"/>
      <c r="BP29398" s="3"/>
    </row>
    <row r="29399" spans="1:68" x14ac:dyDescent="0.25">
      <c r="A29399" s="1"/>
      <c r="B29399" s="2"/>
      <c r="BJ29399" s="3"/>
      <c r="BL29399" s="3"/>
      <c r="BN29399" s="3"/>
      <c r="BP29399" s="3"/>
    </row>
    <row r="29400" spans="1:68" x14ac:dyDescent="0.25">
      <c r="A29400" s="1"/>
      <c r="B29400" s="2"/>
      <c r="BJ29400" s="3"/>
      <c r="BL29400" s="3"/>
      <c r="BN29400" s="3"/>
      <c r="BP29400" s="3"/>
    </row>
    <row r="29401" spans="1:68" x14ac:dyDescent="0.25">
      <c r="A29401" s="1"/>
      <c r="B29401" s="2"/>
      <c r="BJ29401" s="3"/>
      <c r="BL29401" s="3"/>
      <c r="BN29401" s="3"/>
      <c r="BP29401" s="3"/>
    </row>
    <row r="29402" spans="1:68" x14ac:dyDescent="0.25">
      <c r="A29402" s="1"/>
      <c r="B29402" s="2"/>
      <c r="BJ29402" s="3"/>
      <c r="BL29402" s="3"/>
      <c r="BN29402" s="3"/>
      <c r="BP29402" s="3"/>
    </row>
    <row r="29403" spans="1:68" x14ac:dyDescent="0.25">
      <c r="A29403" s="1"/>
      <c r="B29403" s="2"/>
      <c r="BJ29403" s="3"/>
      <c r="BL29403" s="3"/>
      <c r="BN29403" s="3"/>
      <c r="BP29403" s="3"/>
    </row>
    <row r="29404" spans="1:68" x14ac:dyDescent="0.25">
      <c r="A29404" s="1"/>
      <c r="B29404" s="2"/>
      <c r="BJ29404" s="3"/>
      <c r="BL29404" s="3"/>
      <c r="BN29404" s="3"/>
      <c r="BP29404" s="3"/>
    </row>
    <row r="29405" spans="1:68" x14ac:dyDescent="0.25">
      <c r="A29405" s="1"/>
      <c r="B29405" s="2"/>
      <c r="BJ29405" s="3"/>
      <c r="BL29405" s="3"/>
      <c r="BN29405" s="3"/>
      <c r="BP29405" s="3"/>
    </row>
    <row r="29406" spans="1:68" x14ac:dyDescent="0.25">
      <c r="A29406" s="1"/>
      <c r="B29406" s="2"/>
      <c r="BJ29406" s="3"/>
      <c r="BL29406" s="3"/>
      <c r="BN29406" s="3"/>
      <c r="BP29406" s="3"/>
    </row>
    <row r="29407" spans="1:68" x14ac:dyDescent="0.25">
      <c r="A29407" s="1"/>
      <c r="B29407" s="2"/>
      <c r="BJ29407" s="3"/>
      <c r="BL29407" s="3"/>
      <c r="BN29407" s="3"/>
      <c r="BP29407" s="3"/>
    </row>
    <row r="29408" spans="1:68" x14ac:dyDescent="0.25">
      <c r="A29408" s="1"/>
      <c r="B29408" s="2"/>
      <c r="BJ29408" s="3"/>
      <c r="BL29408" s="3"/>
      <c r="BN29408" s="3"/>
      <c r="BP29408" s="3"/>
    </row>
    <row r="29409" spans="1:68" x14ac:dyDescent="0.25">
      <c r="A29409" s="1"/>
      <c r="B29409" s="2"/>
      <c r="BJ29409" s="3"/>
      <c r="BL29409" s="3"/>
      <c r="BN29409" s="3"/>
      <c r="BP29409" s="3"/>
    </row>
    <row r="29410" spans="1:68" x14ac:dyDescent="0.25">
      <c r="A29410" s="1"/>
      <c r="B29410" s="2"/>
      <c r="BJ29410" s="3"/>
      <c r="BL29410" s="3"/>
      <c r="BN29410" s="3"/>
      <c r="BP29410" s="3"/>
    </row>
    <row r="29411" spans="1:68" x14ac:dyDescent="0.25">
      <c r="A29411" s="1"/>
      <c r="B29411" s="2"/>
      <c r="BJ29411" s="3"/>
      <c r="BL29411" s="3"/>
      <c r="BN29411" s="3"/>
      <c r="BP29411" s="3"/>
    </row>
    <row r="29412" spans="1:68" x14ac:dyDescent="0.25">
      <c r="A29412" s="1"/>
      <c r="B29412" s="2"/>
      <c r="BJ29412" s="3"/>
      <c r="BL29412" s="3"/>
      <c r="BN29412" s="3"/>
      <c r="BP29412" s="3"/>
    </row>
    <row r="29413" spans="1:68" x14ac:dyDescent="0.25">
      <c r="A29413" s="1"/>
      <c r="B29413" s="2"/>
      <c r="BJ29413" s="3"/>
      <c r="BL29413" s="3"/>
      <c r="BN29413" s="3"/>
      <c r="BP29413" s="3"/>
    </row>
    <row r="29414" spans="1:68" x14ac:dyDescent="0.25">
      <c r="A29414" s="1"/>
      <c r="B29414" s="2"/>
      <c r="BJ29414" s="3"/>
      <c r="BL29414" s="3"/>
      <c r="BN29414" s="3"/>
      <c r="BP29414" s="3"/>
    </row>
    <row r="29415" spans="1:68" x14ac:dyDescent="0.25">
      <c r="A29415" s="1"/>
      <c r="B29415" s="2"/>
      <c r="BJ29415" s="3"/>
      <c r="BL29415" s="3"/>
      <c r="BN29415" s="3"/>
      <c r="BP29415" s="3"/>
    </row>
    <row r="29416" spans="1:68" x14ac:dyDescent="0.25">
      <c r="A29416" s="1"/>
      <c r="B29416" s="2"/>
      <c r="BJ29416" s="3"/>
      <c r="BL29416" s="3"/>
      <c r="BN29416" s="3"/>
      <c r="BP29416" s="3"/>
    </row>
    <row r="29417" spans="1:68" x14ac:dyDescent="0.25">
      <c r="A29417" s="1"/>
      <c r="B29417" s="2"/>
      <c r="BJ29417" s="3"/>
      <c r="BL29417" s="3"/>
      <c r="BN29417" s="3"/>
      <c r="BP29417" s="3"/>
    </row>
    <row r="29418" spans="1:68" x14ac:dyDescent="0.25">
      <c r="A29418" s="1"/>
      <c r="B29418" s="2"/>
      <c r="BJ29418" s="3"/>
      <c r="BL29418" s="3"/>
      <c r="BN29418" s="3"/>
      <c r="BP29418" s="3"/>
    </row>
    <row r="29419" spans="1:68" x14ac:dyDescent="0.25">
      <c r="A29419" s="1"/>
      <c r="B29419" s="2"/>
      <c r="BJ29419" s="3"/>
      <c r="BL29419" s="3"/>
      <c r="BN29419" s="3"/>
      <c r="BP29419" s="3"/>
    </row>
    <row r="29420" spans="1:68" x14ac:dyDescent="0.25">
      <c r="A29420" s="1"/>
      <c r="B29420" s="2"/>
      <c r="BJ29420" s="3"/>
      <c r="BL29420" s="3"/>
      <c r="BN29420" s="3"/>
      <c r="BP29420" s="3"/>
    </row>
    <row r="29421" spans="1:68" x14ac:dyDescent="0.25">
      <c r="A29421" s="1"/>
      <c r="B29421" s="2"/>
      <c r="BJ29421" s="3"/>
      <c r="BL29421" s="3"/>
      <c r="BN29421" s="3"/>
      <c r="BP29421" s="3"/>
    </row>
    <row r="29422" spans="1:68" x14ac:dyDescent="0.25">
      <c r="A29422" s="1"/>
      <c r="B29422" s="2"/>
      <c r="BJ29422" s="3"/>
      <c r="BL29422" s="3"/>
      <c r="BN29422" s="3"/>
      <c r="BP29422" s="3"/>
    </row>
    <row r="29423" spans="1:68" x14ac:dyDescent="0.25">
      <c r="A29423" s="1"/>
      <c r="B29423" s="2"/>
      <c r="BJ29423" s="3"/>
      <c r="BL29423" s="3"/>
      <c r="BN29423" s="3"/>
      <c r="BP29423" s="3"/>
    </row>
    <row r="29424" spans="1:68" x14ac:dyDescent="0.25">
      <c r="A29424" s="1"/>
      <c r="B29424" s="2"/>
      <c r="BJ29424" s="3"/>
      <c r="BL29424" s="3"/>
      <c r="BN29424" s="3"/>
      <c r="BP29424" s="3"/>
    </row>
    <row r="29425" spans="1:68" x14ac:dyDescent="0.25">
      <c r="A29425" s="1"/>
      <c r="B29425" s="2"/>
      <c r="BJ29425" s="3"/>
      <c r="BL29425" s="3"/>
      <c r="BN29425" s="3"/>
      <c r="BP29425" s="3"/>
    </row>
    <row r="29426" spans="1:68" x14ac:dyDescent="0.25">
      <c r="A29426" s="1"/>
      <c r="B29426" s="2"/>
      <c r="BJ29426" s="3"/>
      <c r="BL29426" s="3"/>
      <c r="BN29426" s="3"/>
      <c r="BP29426" s="3"/>
    </row>
    <row r="29427" spans="1:68" x14ac:dyDescent="0.25">
      <c r="A29427" s="1"/>
      <c r="B29427" s="2"/>
      <c r="BJ29427" s="3"/>
      <c r="BL29427" s="3"/>
      <c r="BN29427" s="3"/>
      <c r="BP29427" s="3"/>
    </row>
    <row r="29428" spans="1:68" x14ac:dyDescent="0.25">
      <c r="A29428" s="1"/>
      <c r="B29428" s="2"/>
      <c r="BJ29428" s="3"/>
      <c r="BL29428" s="3"/>
      <c r="BN29428" s="3"/>
      <c r="BP29428" s="3"/>
    </row>
    <row r="29429" spans="1:68" x14ac:dyDescent="0.25">
      <c r="A29429" s="1"/>
      <c r="B29429" s="2"/>
      <c r="BJ29429" s="3"/>
      <c r="BL29429" s="3"/>
      <c r="BN29429" s="3"/>
      <c r="BP29429" s="3"/>
    </row>
    <row r="29430" spans="1:68" x14ac:dyDescent="0.25">
      <c r="A29430" s="1"/>
      <c r="B29430" s="2"/>
      <c r="BJ29430" s="3"/>
      <c r="BL29430" s="3"/>
      <c r="BN29430" s="3"/>
      <c r="BP29430" s="3"/>
    </row>
    <row r="29431" spans="1:68" x14ac:dyDescent="0.25">
      <c r="A29431" s="1"/>
      <c r="B29431" s="2"/>
      <c r="BJ29431" s="3"/>
      <c r="BL29431" s="3"/>
      <c r="BN29431" s="3"/>
      <c r="BP29431" s="3"/>
    </row>
    <row r="29432" spans="1:68" x14ac:dyDescent="0.25">
      <c r="A29432" s="1"/>
      <c r="B29432" s="2"/>
      <c r="BJ29432" s="3"/>
      <c r="BL29432" s="3"/>
      <c r="BN29432" s="3"/>
      <c r="BP29432" s="3"/>
    </row>
    <row r="29433" spans="1:68" x14ac:dyDescent="0.25">
      <c r="A29433" s="1"/>
      <c r="B29433" s="2"/>
      <c r="BJ29433" s="3"/>
      <c r="BL29433" s="3"/>
      <c r="BN29433" s="3"/>
      <c r="BP29433" s="3"/>
    </row>
    <row r="29434" spans="1:68" x14ac:dyDescent="0.25">
      <c r="A29434" s="1"/>
      <c r="B29434" s="2"/>
      <c r="BJ29434" s="3"/>
      <c r="BL29434" s="3"/>
      <c r="BN29434" s="3"/>
      <c r="BP29434" s="3"/>
    </row>
    <row r="29435" spans="1:68" x14ac:dyDescent="0.25">
      <c r="A29435" s="1"/>
      <c r="B29435" s="2"/>
      <c r="BJ29435" s="3"/>
      <c r="BL29435" s="3"/>
      <c r="BN29435" s="3"/>
      <c r="BP29435" s="3"/>
    </row>
    <row r="29436" spans="1:68" x14ac:dyDescent="0.25">
      <c r="A29436" s="1"/>
      <c r="B29436" s="2"/>
      <c r="BJ29436" s="3"/>
      <c r="BL29436" s="3"/>
      <c r="BN29436" s="3"/>
      <c r="BP29436" s="3"/>
    </row>
    <row r="29437" spans="1:68" x14ac:dyDescent="0.25">
      <c r="A29437" s="1"/>
      <c r="B29437" s="2"/>
      <c r="BJ29437" s="3"/>
      <c r="BL29437" s="3"/>
      <c r="BN29437" s="3"/>
      <c r="BP29437" s="3"/>
    </row>
    <row r="29438" spans="1:68" x14ac:dyDescent="0.25">
      <c r="A29438" s="1"/>
      <c r="B29438" s="2"/>
      <c r="BJ29438" s="3"/>
      <c r="BL29438" s="3"/>
      <c r="BN29438" s="3"/>
      <c r="BP29438" s="3"/>
    </row>
    <row r="29439" spans="1:68" x14ac:dyDescent="0.25">
      <c r="A29439" s="1"/>
      <c r="B29439" s="2"/>
      <c r="BJ29439" s="3"/>
      <c r="BL29439" s="3"/>
      <c r="BN29439" s="3"/>
      <c r="BP29439" s="3"/>
    </row>
    <row r="29440" spans="1:68" x14ac:dyDescent="0.25">
      <c r="A29440" s="1"/>
      <c r="B29440" s="2"/>
      <c r="BJ29440" s="3"/>
      <c r="BL29440" s="3"/>
      <c r="BN29440" s="3"/>
      <c r="BP29440" s="3"/>
    </row>
    <row r="29441" spans="1:68" x14ac:dyDescent="0.25">
      <c r="A29441" s="1"/>
      <c r="B29441" s="2"/>
      <c r="BJ29441" s="3"/>
      <c r="BL29441" s="3"/>
      <c r="BN29441" s="3"/>
      <c r="BP29441" s="3"/>
    </row>
    <row r="29442" spans="1:68" x14ac:dyDescent="0.25">
      <c r="A29442" s="1"/>
      <c r="B29442" s="2"/>
      <c r="BJ29442" s="3"/>
      <c r="BL29442" s="3"/>
      <c r="BN29442" s="3"/>
      <c r="BP29442" s="3"/>
    </row>
    <row r="29443" spans="1:68" x14ac:dyDescent="0.25">
      <c r="A29443" s="1"/>
      <c r="B29443" s="2"/>
      <c r="BJ29443" s="3"/>
      <c r="BL29443" s="3"/>
      <c r="BN29443" s="3"/>
      <c r="BP29443" s="3"/>
    </row>
    <row r="29444" spans="1:68" x14ac:dyDescent="0.25">
      <c r="A29444" s="1"/>
      <c r="B29444" s="2"/>
      <c r="BJ29444" s="3"/>
      <c r="BL29444" s="3"/>
      <c r="BN29444" s="3"/>
      <c r="BP29444" s="3"/>
    </row>
    <row r="29445" spans="1:68" x14ac:dyDescent="0.25">
      <c r="A29445" s="1"/>
      <c r="B29445" s="2"/>
      <c r="BJ29445" s="3"/>
      <c r="BL29445" s="3"/>
      <c r="BN29445" s="3"/>
      <c r="BP29445" s="3"/>
    </row>
    <row r="29446" spans="1:68" x14ac:dyDescent="0.25">
      <c r="A29446" s="1"/>
      <c r="B29446" s="2"/>
      <c r="BJ29446" s="3"/>
      <c r="BL29446" s="3"/>
      <c r="BN29446" s="3"/>
      <c r="BP29446" s="3"/>
    </row>
    <row r="29447" spans="1:68" x14ac:dyDescent="0.25">
      <c r="A29447" s="1"/>
      <c r="B29447" s="2"/>
      <c r="BJ29447" s="3"/>
      <c r="BL29447" s="3"/>
      <c r="BN29447" s="3"/>
      <c r="BP29447" s="3"/>
    </row>
    <row r="29448" spans="1:68" x14ac:dyDescent="0.25">
      <c r="A29448" s="1"/>
      <c r="B29448" s="2"/>
      <c r="BJ29448" s="3"/>
      <c r="BL29448" s="3"/>
      <c r="BN29448" s="3"/>
      <c r="BP29448" s="3"/>
    </row>
    <row r="29449" spans="1:68" x14ac:dyDescent="0.25">
      <c r="A29449" s="1"/>
      <c r="B29449" s="2"/>
      <c r="BJ29449" s="3"/>
      <c r="BL29449" s="3"/>
      <c r="BN29449" s="3"/>
      <c r="BP29449" s="3"/>
    </row>
    <row r="29450" spans="1:68" x14ac:dyDescent="0.25">
      <c r="A29450" s="1"/>
      <c r="B29450" s="2"/>
      <c r="BJ29450" s="3"/>
      <c r="BL29450" s="3"/>
      <c r="BN29450" s="3"/>
      <c r="BP29450" s="3"/>
    </row>
    <row r="29451" spans="1:68" x14ac:dyDescent="0.25">
      <c r="A29451" s="1"/>
      <c r="B29451" s="2"/>
      <c r="BJ29451" s="3"/>
      <c r="BL29451" s="3"/>
      <c r="BN29451" s="3"/>
      <c r="BP29451" s="3"/>
    </row>
    <row r="29452" spans="1:68" x14ac:dyDescent="0.25">
      <c r="A29452" s="1"/>
      <c r="B29452" s="2"/>
      <c r="BJ29452" s="3"/>
      <c r="BL29452" s="3"/>
      <c r="BN29452" s="3"/>
      <c r="BP29452" s="3"/>
    </row>
    <row r="29453" spans="1:68" x14ac:dyDescent="0.25">
      <c r="A29453" s="1"/>
      <c r="B29453" s="2"/>
      <c r="BJ29453" s="3"/>
      <c r="BL29453" s="3"/>
      <c r="BN29453" s="3"/>
      <c r="BP29453" s="3"/>
    </row>
    <row r="29454" spans="1:68" x14ac:dyDescent="0.25">
      <c r="A29454" s="1"/>
      <c r="B29454" s="2"/>
      <c r="BJ29454" s="3"/>
      <c r="BL29454" s="3"/>
      <c r="BN29454" s="3"/>
      <c r="BP29454" s="3"/>
    </row>
    <row r="29455" spans="1:68" x14ac:dyDescent="0.25">
      <c r="A29455" s="1"/>
      <c r="B29455" s="2"/>
      <c r="BJ29455" s="3"/>
      <c r="BL29455" s="3"/>
      <c r="BN29455" s="3"/>
      <c r="BP29455" s="3"/>
    </row>
    <row r="29456" spans="1:68" x14ac:dyDescent="0.25">
      <c r="A29456" s="1"/>
      <c r="B29456" s="2"/>
      <c r="BJ29456" s="3"/>
      <c r="BL29456" s="3"/>
      <c r="BN29456" s="3"/>
      <c r="BP29456" s="3"/>
    </row>
    <row r="29457" spans="1:68" x14ac:dyDescent="0.25">
      <c r="A29457" s="1"/>
      <c r="B29457" s="2"/>
      <c r="BJ29457" s="3"/>
      <c r="BL29457" s="3"/>
      <c r="BN29457" s="3"/>
      <c r="BP29457" s="3"/>
    </row>
    <row r="29458" spans="1:68" x14ac:dyDescent="0.25">
      <c r="A29458" s="1"/>
      <c r="B29458" s="2"/>
      <c r="BJ29458" s="3"/>
      <c r="BL29458" s="3"/>
      <c r="BN29458" s="3"/>
      <c r="BP29458" s="3"/>
    </row>
    <row r="29459" spans="1:68" x14ac:dyDescent="0.25">
      <c r="A29459" s="1"/>
      <c r="B29459" s="2"/>
      <c r="BJ29459" s="3"/>
      <c r="BL29459" s="3"/>
      <c r="BN29459" s="3"/>
      <c r="BP29459" s="3"/>
    </row>
    <row r="29460" spans="1:68" x14ac:dyDescent="0.25">
      <c r="A29460" s="1"/>
      <c r="B29460" s="2"/>
      <c r="BJ29460" s="3"/>
      <c r="BL29460" s="3"/>
      <c r="BN29460" s="3"/>
      <c r="BP29460" s="3"/>
    </row>
    <row r="29461" spans="1:68" x14ac:dyDescent="0.25">
      <c r="A29461" s="1"/>
      <c r="B29461" s="2"/>
      <c r="BJ29461" s="3"/>
      <c r="BL29461" s="3"/>
      <c r="BN29461" s="3"/>
      <c r="BP29461" s="3"/>
    </row>
    <row r="29462" spans="1:68" x14ac:dyDescent="0.25">
      <c r="A29462" s="1"/>
      <c r="B29462" s="2"/>
      <c r="BJ29462" s="3"/>
      <c r="BL29462" s="3"/>
      <c r="BN29462" s="3"/>
      <c r="BP29462" s="3"/>
    </row>
    <row r="29463" spans="1:68" x14ac:dyDescent="0.25">
      <c r="A29463" s="1"/>
      <c r="B29463" s="2"/>
      <c r="BJ29463" s="3"/>
      <c r="BL29463" s="3"/>
      <c r="BN29463" s="3"/>
      <c r="BP29463" s="3"/>
    </row>
    <row r="29464" spans="1:68" x14ac:dyDescent="0.25">
      <c r="A29464" s="1"/>
      <c r="B29464" s="2"/>
      <c r="BJ29464" s="3"/>
      <c r="BL29464" s="3"/>
      <c r="BN29464" s="3"/>
      <c r="BP29464" s="3"/>
    </row>
    <row r="29465" spans="1:68" x14ac:dyDescent="0.25">
      <c r="A29465" s="1"/>
      <c r="B29465" s="2"/>
      <c r="BJ29465" s="3"/>
      <c r="BL29465" s="3"/>
      <c r="BN29465" s="3"/>
      <c r="BP29465" s="3"/>
    </row>
    <row r="29466" spans="1:68" x14ac:dyDescent="0.25">
      <c r="A29466" s="1"/>
      <c r="B29466" s="2"/>
      <c r="BJ29466" s="3"/>
      <c r="BL29466" s="3"/>
      <c r="BN29466" s="3"/>
      <c r="BP29466" s="3"/>
    </row>
    <row r="29467" spans="1:68" x14ac:dyDescent="0.25">
      <c r="A29467" s="1"/>
      <c r="B29467" s="2"/>
      <c r="BJ29467" s="3"/>
      <c r="BL29467" s="3"/>
      <c r="BN29467" s="3"/>
      <c r="BP29467" s="3"/>
    </row>
    <row r="29468" spans="1:68" x14ac:dyDescent="0.25">
      <c r="A29468" s="1"/>
      <c r="B29468" s="2"/>
      <c r="BJ29468" s="3"/>
      <c r="BL29468" s="3"/>
      <c r="BN29468" s="3"/>
      <c r="BP29468" s="3"/>
    </row>
    <row r="29469" spans="1:68" x14ac:dyDescent="0.25">
      <c r="A29469" s="1"/>
      <c r="B29469" s="2"/>
      <c r="BJ29469" s="3"/>
      <c r="BL29469" s="3"/>
      <c r="BN29469" s="3"/>
      <c r="BP29469" s="3"/>
    </row>
    <row r="29470" spans="1:68" x14ac:dyDescent="0.25">
      <c r="A29470" s="1"/>
      <c r="B29470" s="2"/>
      <c r="BJ29470" s="3"/>
      <c r="BL29470" s="3"/>
      <c r="BN29470" s="3"/>
      <c r="BP29470" s="3"/>
    </row>
    <row r="29471" spans="1:68" x14ac:dyDescent="0.25">
      <c r="A29471" s="1"/>
      <c r="B29471" s="2"/>
      <c r="BJ29471" s="3"/>
      <c r="BL29471" s="3"/>
      <c r="BN29471" s="3"/>
      <c r="BP29471" s="3"/>
    </row>
    <row r="29472" spans="1:68" x14ac:dyDescent="0.25">
      <c r="A29472" s="1"/>
      <c r="B29472" s="2"/>
      <c r="BJ29472" s="3"/>
      <c r="BL29472" s="3"/>
      <c r="BN29472" s="3"/>
      <c r="BP29472" s="3"/>
    </row>
    <row r="29473" spans="1:68" x14ac:dyDescent="0.25">
      <c r="A29473" s="1"/>
      <c r="B29473" s="2"/>
      <c r="BJ29473" s="3"/>
      <c r="BL29473" s="3"/>
      <c r="BN29473" s="3"/>
      <c r="BP29473" s="3"/>
    </row>
    <row r="29474" spans="1:68" x14ac:dyDescent="0.25">
      <c r="A29474" s="1"/>
      <c r="B29474" s="2"/>
      <c r="BJ29474" s="3"/>
      <c r="BL29474" s="3"/>
      <c r="BN29474" s="3"/>
      <c r="BP29474" s="3"/>
    </row>
    <row r="29475" spans="1:68" x14ac:dyDescent="0.25">
      <c r="A29475" s="1"/>
      <c r="B29475" s="2"/>
      <c r="BJ29475" s="3"/>
      <c r="BL29475" s="3"/>
      <c r="BN29475" s="3"/>
      <c r="BP29475" s="3"/>
    </row>
    <row r="29476" spans="1:68" x14ac:dyDescent="0.25">
      <c r="A29476" s="1"/>
      <c r="B29476" s="2"/>
      <c r="BJ29476" s="3"/>
      <c r="BL29476" s="3"/>
      <c r="BN29476" s="3"/>
      <c r="BP29476" s="3"/>
    </row>
    <row r="29477" spans="1:68" x14ac:dyDescent="0.25">
      <c r="A29477" s="1"/>
      <c r="B29477" s="2"/>
      <c r="BJ29477" s="3"/>
      <c r="BL29477" s="3"/>
      <c r="BN29477" s="3"/>
      <c r="BP29477" s="3"/>
    </row>
    <row r="29478" spans="1:68" x14ac:dyDescent="0.25">
      <c r="A29478" s="1"/>
      <c r="B29478" s="2"/>
      <c r="BJ29478" s="3"/>
      <c r="BL29478" s="3"/>
      <c r="BN29478" s="3"/>
      <c r="BP29478" s="3"/>
    </row>
    <row r="29479" spans="1:68" x14ac:dyDescent="0.25">
      <c r="A29479" s="1"/>
      <c r="B29479" s="2"/>
      <c r="BJ29479" s="3"/>
      <c r="BL29479" s="3"/>
      <c r="BN29479" s="3"/>
      <c r="BP29479" s="3"/>
    </row>
    <row r="29480" spans="1:68" x14ac:dyDescent="0.25">
      <c r="A29480" s="1"/>
      <c r="B29480" s="2"/>
      <c r="BJ29480" s="3"/>
      <c r="BL29480" s="3"/>
      <c r="BN29480" s="3"/>
      <c r="BP29480" s="3"/>
    </row>
    <row r="29481" spans="1:68" x14ac:dyDescent="0.25">
      <c r="A29481" s="1"/>
      <c r="B29481" s="2"/>
      <c r="BJ29481" s="3"/>
      <c r="BL29481" s="3"/>
      <c r="BN29481" s="3"/>
      <c r="BP29481" s="3"/>
    </row>
    <row r="29482" spans="1:68" x14ac:dyDescent="0.25">
      <c r="A29482" s="1"/>
      <c r="B29482" s="2"/>
      <c r="BJ29482" s="3"/>
      <c r="BL29482" s="3"/>
      <c r="BN29482" s="3"/>
      <c r="BP29482" s="3"/>
    </row>
    <row r="29483" spans="1:68" x14ac:dyDescent="0.25">
      <c r="A29483" s="1"/>
      <c r="B29483" s="2"/>
      <c r="BJ29483" s="3"/>
      <c r="BL29483" s="3"/>
      <c r="BN29483" s="3"/>
      <c r="BP29483" s="3"/>
    </row>
    <row r="29484" spans="1:68" x14ac:dyDescent="0.25">
      <c r="A29484" s="1"/>
      <c r="B29484" s="2"/>
      <c r="BJ29484" s="3"/>
      <c r="BL29484" s="3"/>
      <c r="BN29484" s="3"/>
      <c r="BP29484" s="3"/>
    </row>
    <row r="29485" spans="1:68" x14ac:dyDescent="0.25">
      <c r="A29485" s="1"/>
      <c r="B29485" s="2"/>
      <c r="BJ29485" s="3"/>
      <c r="BL29485" s="3"/>
      <c r="BN29485" s="3"/>
      <c r="BP29485" s="3"/>
    </row>
    <row r="29486" spans="1:68" x14ac:dyDescent="0.25">
      <c r="A29486" s="1"/>
      <c r="B29486" s="2"/>
      <c r="BJ29486" s="3"/>
      <c r="BL29486" s="3"/>
      <c r="BN29486" s="3"/>
      <c r="BP29486" s="3"/>
    </row>
    <row r="29487" spans="1:68" x14ac:dyDescent="0.25">
      <c r="A29487" s="1"/>
      <c r="B29487" s="2"/>
      <c r="BJ29487" s="3"/>
      <c r="BL29487" s="3"/>
      <c r="BN29487" s="3"/>
      <c r="BP29487" s="3"/>
    </row>
    <row r="29488" spans="1:68" x14ac:dyDescent="0.25">
      <c r="A29488" s="1"/>
      <c r="B29488" s="2"/>
      <c r="BJ29488" s="3"/>
      <c r="BL29488" s="3"/>
      <c r="BN29488" s="3"/>
      <c r="BP29488" s="3"/>
    </row>
    <row r="29489" spans="1:68" x14ac:dyDescent="0.25">
      <c r="A29489" s="1"/>
      <c r="B29489" s="2"/>
      <c r="BJ29489" s="3"/>
      <c r="BL29489" s="3"/>
      <c r="BN29489" s="3"/>
      <c r="BP29489" s="3"/>
    </row>
    <row r="29490" spans="1:68" x14ac:dyDescent="0.25">
      <c r="A29490" s="1"/>
      <c r="B29490" s="2"/>
      <c r="BJ29490" s="3"/>
      <c r="BL29490" s="3"/>
      <c r="BN29490" s="3"/>
      <c r="BP29490" s="3"/>
    </row>
    <row r="29491" spans="1:68" x14ac:dyDescent="0.25">
      <c r="A29491" s="1"/>
      <c r="B29491" s="2"/>
      <c r="BJ29491" s="3"/>
      <c r="BL29491" s="3"/>
      <c r="BN29491" s="3"/>
      <c r="BP29491" s="3"/>
    </row>
    <row r="29492" spans="1:68" x14ac:dyDescent="0.25">
      <c r="A29492" s="1"/>
      <c r="B29492" s="2"/>
      <c r="BJ29492" s="3"/>
      <c r="BL29492" s="3"/>
      <c r="BN29492" s="3"/>
      <c r="BP29492" s="3"/>
    </row>
    <row r="29493" spans="1:68" x14ac:dyDescent="0.25">
      <c r="A29493" s="1"/>
      <c r="B29493" s="2"/>
      <c r="BJ29493" s="3"/>
      <c r="BL29493" s="3"/>
      <c r="BN29493" s="3"/>
      <c r="BP29493" s="3"/>
    </row>
    <row r="29494" spans="1:68" x14ac:dyDescent="0.25">
      <c r="A29494" s="1"/>
      <c r="B29494" s="2"/>
      <c r="BJ29494" s="3"/>
      <c r="BL29494" s="3"/>
      <c r="BN29494" s="3"/>
      <c r="BP29494" s="3"/>
    </row>
    <row r="29495" spans="1:68" x14ac:dyDescent="0.25">
      <c r="A29495" s="1"/>
      <c r="B29495" s="2"/>
      <c r="BJ29495" s="3"/>
      <c r="BL29495" s="3"/>
      <c r="BN29495" s="3"/>
      <c r="BP29495" s="3"/>
    </row>
    <row r="29496" spans="1:68" x14ac:dyDescent="0.25">
      <c r="A29496" s="1"/>
      <c r="B29496" s="2"/>
      <c r="BJ29496" s="3"/>
      <c r="BL29496" s="3"/>
      <c r="BN29496" s="3"/>
      <c r="BP29496" s="3"/>
    </row>
    <row r="29497" spans="1:68" x14ac:dyDescent="0.25">
      <c r="A29497" s="1"/>
      <c r="B29497" s="2"/>
      <c r="BJ29497" s="3"/>
      <c r="BL29497" s="3"/>
      <c r="BN29497" s="3"/>
      <c r="BP29497" s="3"/>
    </row>
    <row r="29498" spans="1:68" x14ac:dyDescent="0.25">
      <c r="A29498" s="1"/>
      <c r="B29498" s="2"/>
      <c r="BJ29498" s="3"/>
      <c r="BL29498" s="3"/>
      <c r="BN29498" s="3"/>
      <c r="BP29498" s="3"/>
    </row>
    <row r="29499" spans="1:68" x14ac:dyDescent="0.25">
      <c r="A29499" s="1"/>
      <c r="B29499" s="2"/>
      <c r="BJ29499" s="3"/>
      <c r="BL29499" s="3"/>
      <c r="BN29499" s="3"/>
      <c r="BP29499" s="3"/>
    </row>
    <row r="29500" spans="1:68" x14ac:dyDescent="0.25">
      <c r="A29500" s="1"/>
      <c r="B29500" s="2"/>
      <c r="BJ29500" s="3"/>
      <c r="BL29500" s="3"/>
      <c r="BN29500" s="3"/>
      <c r="BP29500" s="3"/>
    </row>
    <row r="29501" spans="1:68" x14ac:dyDescent="0.25">
      <c r="A29501" s="1"/>
      <c r="B29501" s="2"/>
      <c r="BJ29501" s="3"/>
      <c r="BL29501" s="3"/>
      <c r="BN29501" s="3"/>
      <c r="BP29501" s="3"/>
    </row>
    <row r="29502" spans="1:68" x14ac:dyDescent="0.25">
      <c r="A29502" s="1"/>
      <c r="B29502" s="2"/>
      <c r="BJ29502" s="3"/>
      <c r="BL29502" s="3"/>
      <c r="BN29502" s="3"/>
      <c r="BP29502" s="3"/>
    </row>
    <row r="29503" spans="1:68" x14ac:dyDescent="0.25">
      <c r="A29503" s="1"/>
      <c r="B29503" s="2"/>
      <c r="BJ29503" s="3"/>
      <c r="BL29503" s="3"/>
      <c r="BN29503" s="3"/>
      <c r="BP29503" s="3"/>
    </row>
    <row r="29504" spans="1:68" x14ac:dyDescent="0.25">
      <c r="A29504" s="1"/>
      <c r="B29504" s="2"/>
      <c r="BJ29504" s="3"/>
      <c r="BL29504" s="3"/>
      <c r="BN29504" s="3"/>
      <c r="BP29504" s="3"/>
    </row>
    <row r="29505" spans="1:68" x14ac:dyDescent="0.25">
      <c r="A29505" s="1"/>
      <c r="B29505" s="2"/>
      <c r="BJ29505" s="3"/>
      <c r="BL29505" s="3"/>
      <c r="BN29505" s="3"/>
      <c r="BP29505" s="3"/>
    </row>
    <row r="29506" spans="1:68" x14ac:dyDescent="0.25">
      <c r="A29506" s="1"/>
      <c r="B29506" s="2"/>
      <c r="BJ29506" s="3"/>
      <c r="BL29506" s="3"/>
      <c r="BN29506" s="3"/>
      <c r="BP29506" s="3"/>
    </row>
    <row r="29507" spans="1:68" x14ac:dyDescent="0.25">
      <c r="A29507" s="1"/>
      <c r="B29507" s="2"/>
      <c r="BJ29507" s="3"/>
      <c r="BL29507" s="3"/>
      <c r="BN29507" s="3"/>
      <c r="BP29507" s="3"/>
    </row>
    <row r="29508" spans="1:68" x14ac:dyDescent="0.25">
      <c r="A29508" s="1"/>
      <c r="B29508" s="2"/>
      <c r="BJ29508" s="3"/>
      <c r="BL29508" s="3"/>
      <c r="BN29508" s="3"/>
      <c r="BP29508" s="3"/>
    </row>
    <row r="29509" spans="1:68" x14ac:dyDescent="0.25">
      <c r="A29509" s="1"/>
      <c r="B29509" s="2"/>
      <c r="BJ29509" s="3"/>
      <c r="BL29509" s="3"/>
      <c r="BN29509" s="3"/>
      <c r="BP29509" s="3"/>
    </row>
    <row r="29510" spans="1:68" x14ac:dyDescent="0.25">
      <c r="A29510" s="1"/>
      <c r="B29510" s="2"/>
      <c r="BJ29510" s="3"/>
      <c r="BL29510" s="3"/>
      <c r="BN29510" s="3"/>
      <c r="BP29510" s="3"/>
    </row>
    <row r="29511" spans="1:68" x14ac:dyDescent="0.25">
      <c r="A29511" s="1"/>
      <c r="B29511" s="2"/>
      <c r="BJ29511" s="3"/>
      <c r="BL29511" s="3"/>
      <c r="BN29511" s="3"/>
      <c r="BP29511" s="3"/>
    </row>
    <row r="29512" spans="1:68" x14ac:dyDescent="0.25">
      <c r="A29512" s="1"/>
      <c r="B29512" s="2"/>
      <c r="BJ29512" s="3"/>
      <c r="BL29512" s="3"/>
      <c r="BN29512" s="3"/>
      <c r="BP29512" s="3"/>
    </row>
    <row r="29513" spans="1:68" x14ac:dyDescent="0.25">
      <c r="A29513" s="1"/>
      <c r="B29513" s="2"/>
      <c r="BJ29513" s="3"/>
      <c r="BL29513" s="3"/>
      <c r="BN29513" s="3"/>
      <c r="BP29513" s="3"/>
    </row>
    <row r="29514" spans="1:68" x14ac:dyDescent="0.25">
      <c r="A29514" s="1"/>
      <c r="B29514" s="2"/>
      <c r="BJ29514" s="3"/>
      <c r="BL29514" s="3"/>
      <c r="BN29514" s="3"/>
      <c r="BP29514" s="3"/>
    </row>
    <row r="29515" spans="1:68" x14ac:dyDescent="0.25">
      <c r="A29515" s="1"/>
      <c r="B29515" s="2"/>
      <c r="BJ29515" s="3"/>
      <c r="BL29515" s="3"/>
      <c r="BN29515" s="3"/>
      <c r="BP29515" s="3"/>
    </row>
    <row r="29516" spans="1:68" x14ac:dyDescent="0.25">
      <c r="A29516" s="1"/>
      <c r="B29516" s="2"/>
      <c r="BJ29516" s="3"/>
      <c r="BL29516" s="3"/>
      <c r="BN29516" s="3"/>
      <c r="BP29516" s="3"/>
    </row>
    <row r="29517" spans="1:68" x14ac:dyDescent="0.25">
      <c r="A29517" s="1"/>
      <c r="B29517" s="2"/>
      <c r="BJ29517" s="3"/>
      <c r="BL29517" s="3"/>
      <c r="BN29517" s="3"/>
      <c r="BP29517" s="3"/>
    </row>
    <row r="29518" spans="1:68" x14ac:dyDescent="0.25">
      <c r="A29518" s="1"/>
      <c r="B29518" s="2"/>
      <c r="BJ29518" s="3"/>
      <c r="BL29518" s="3"/>
      <c r="BN29518" s="3"/>
      <c r="BP29518" s="3"/>
    </row>
    <row r="29519" spans="1:68" x14ac:dyDescent="0.25">
      <c r="A29519" s="1"/>
      <c r="B29519" s="2"/>
      <c r="BJ29519" s="3"/>
      <c r="BL29519" s="3"/>
      <c r="BN29519" s="3"/>
      <c r="BP29519" s="3"/>
    </row>
    <row r="29520" spans="1:68" x14ac:dyDescent="0.25">
      <c r="A29520" s="1"/>
      <c r="B29520" s="2"/>
      <c r="BJ29520" s="3"/>
      <c r="BL29520" s="3"/>
      <c r="BN29520" s="3"/>
      <c r="BP29520" s="3"/>
    </row>
    <row r="29521" spans="1:68" x14ac:dyDescent="0.25">
      <c r="A29521" s="1"/>
      <c r="B29521" s="2"/>
      <c r="BJ29521" s="3"/>
      <c r="BL29521" s="3"/>
      <c r="BN29521" s="3"/>
      <c r="BP29521" s="3"/>
    </row>
    <row r="29522" spans="1:68" x14ac:dyDescent="0.25">
      <c r="A29522" s="1"/>
      <c r="B29522" s="2"/>
      <c r="BJ29522" s="3"/>
      <c r="BL29522" s="3"/>
      <c r="BN29522" s="3"/>
      <c r="BP29522" s="3"/>
    </row>
    <row r="29523" spans="1:68" x14ac:dyDescent="0.25">
      <c r="A29523" s="1"/>
      <c r="B29523" s="2"/>
      <c r="BJ29523" s="3"/>
      <c r="BL29523" s="3"/>
      <c r="BN29523" s="3"/>
      <c r="BP29523" s="3"/>
    </row>
    <row r="29524" spans="1:68" x14ac:dyDescent="0.25">
      <c r="A29524" s="1"/>
      <c r="B29524" s="2"/>
      <c r="BJ29524" s="3"/>
      <c r="BL29524" s="3"/>
      <c r="BN29524" s="3"/>
      <c r="BP29524" s="3"/>
    </row>
    <row r="29525" spans="1:68" x14ac:dyDescent="0.25">
      <c r="A29525" s="1"/>
      <c r="B29525" s="2"/>
      <c r="BJ29525" s="3"/>
      <c r="BL29525" s="3"/>
      <c r="BN29525" s="3"/>
      <c r="BP29525" s="3"/>
    </row>
    <row r="29526" spans="1:68" x14ac:dyDescent="0.25">
      <c r="A29526" s="1"/>
      <c r="B29526" s="2"/>
      <c r="BJ29526" s="3"/>
      <c r="BL29526" s="3"/>
      <c r="BN29526" s="3"/>
      <c r="BP29526" s="3"/>
    </row>
    <row r="29527" spans="1:68" x14ac:dyDescent="0.25">
      <c r="A29527" s="1"/>
      <c r="B29527" s="2"/>
      <c r="BJ29527" s="3"/>
      <c r="BL29527" s="3"/>
      <c r="BN29527" s="3"/>
      <c r="BP29527" s="3"/>
    </row>
    <row r="29528" spans="1:68" x14ac:dyDescent="0.25">
      <c r="A29528" s="1"/>
      <c r="B29528" s="2"/>
      <c r="BJ29528" s="3"/>
      <c r="BL29528" s="3"/>
      <c r="BN29528" s="3"/>
      <c r="BP29528" s="3"/>
    </row>
    <row r="29529" spans="1:68" x14ac:dyDescent="0.25">
      <c r="A29529" s="1"/>
      <c r="B29529" s="2"/>
      <c r="BJ29529" s="3"/>
      <c r="BL29529" s="3"/>
      <c r="BN29529" s="3"/>
      <c r="BP29529" s="3"/>
    </row>
    <row r="29530" spans="1:68" x14ac:dyDescent="0.25">
      <c r="A29530" s="1"/>
      <c r="B29530" s="2"/>
      <c r="BJ29530" s="3"/>
      <c r="BL29530" s="3"/>
      <c r="BN29530" s="3"/>
      <c r="BP29530" s="3"/>
    </row>
    <row r="29531" spans="1:68" x14ac:dyDescent="0.25">
      <c r="A29531" s="1"/>
      <c r="B29531" s="2"/>
      <c r="BJ29531" s="3"/>
      <c r="BL29531" s="3"/>
      <c r="BN29531" s="3"/>
      <c r="BP29531" s="3"/>
    </row>
    <row r="29532" spans="1:68" x14ac:dyDescent="0.25">
      <c r="A29532" s="1"/>
      <c r="B29532" s="2"/>
      <c r="BJ29532" s="3"/>
      <c r="BL29532" s="3"/>
      <c r="BN29532" s="3"/>
      <c r="BP29532" s="3"/>
    </row>
    <row r="29533" spans="1:68" x14ac:dyDescent="0.25">
      <c r="A29533" s="1"/>
      <c r="B29533" s="2"/>
      <c r="BJ29533" s="3"/>
      <c r="BL29533" s="3"/>
      <c r="BN29533" s="3"/>
      <c r="BP29533" s="3"/>
    </row>
    <row r="29534" spans="1:68" x14ac:dyDescent="0.25">
      <c r="A29534" s="1"/>
      <c r="B29534" s="2"/>
      <c r="BJ29534" s="3"/>
      <c r="BL29534" s="3"/>
      <c r="BN29534" s="3"/>
      <c r="BP29534" s="3"/>
    </row>
    <row r="29535" spans="1:68" x14ac:dyDescent="0.25">
      <c r="A29535" s="1"/>
      <c r="B29535" s="2"/>
      <c r="BJ29535" s="3"/>
      <c r="BL29535" s="3"/>
      <c r="BN29535" s="3"/>
      <c r="BP29535" s="3"/>
    </row>
    <row r="29536" spans="1:68" x14ac:dyDescent="0.25">
      <c r="A29536" s="1"/>
      <c r="B29536" s="2"/>
      <c r="BJ29536" s="3"/>
      <c r="BL29536" s="3"/>
      <c r="BN29536" s="3"/>
      <c r="BP29536" s="3"/>
    </row>
    <row r="29537" spans="1:68" x14ac:dyDescent="0.25">
      <c r="A29537" s="1"/>
      <c r="B29537" s="2"/>
      <c r="BJ29537" s="3"/>
      <c r="BL29537" s="3"/>
      <c r="BN29537" s="3"/>
      <c r="BP29537" s="3"/>
    </row>
    <row r="29538" spans="1:68" x14ac:dyDescent="0.25">
      <c r="A29538" s="1"/>
      <c r="B29538" s="2"/>
      <c r="BJ29538" s="3"/>
      <c r="BL29538" s="3"/>
      <c r="BN29538" s="3"/>
      <c r="BP29538" s="3"/>
    </row>
    <row r="29539" spans="1:68" x14ac:dyDescent="0.25">
      <c r="A29539" s="1"/>
      <c r="B29539" s="2"/>
      <c r="BJ29539" s="3"/>
      <c r="BL29539" s="3"/>
      <c r="BN29539" s="3"/>
      <c r="BP29539" s="3"/>
    </row>
    <row r="29540" spans="1:68" x14ac:dyDescent="0.25">
      <c r="A29540" s="1"/>
      <c r="B29540" s="2"/>
      <c r="BJ29540" s="3"/>
      <c r="BL29540" s="3"/>
      <c r="BN29540" s="3"/>
      <c r="BP29540" s="3"/>
    </row>
    <row r="29541" spans="1:68" x14ac:dyDescent="0.25">
      <c r="A29541" s="1"/>
      <c r="B29541" s="2"/>
      <c r="BJ29541" s="3"/>
      <c r="BL29541" s="3"/>
      <c r="BN29541" s="3"/>
      <c r="BP29541" s="3"/>
    </row>
    <row r="29542" spans="1:68" x14ac:dyDescent="0.25">
      <c r="A29542" s="1"/>
      <c r="B29542" s="2"/>
      <c r="BJ29542" s="3"/>
      <c r="BL29542" s="3"/>
      <c r="BN29542" s="3"/>
      <c r="BP29542" s="3"/>
    </row>
    <row r="29543" spans="1:68" x14ac:dyDescent="0.25">
      <c r="A29543" s="1"/>
      <c r="B29543" s="2"/>
      <c r="BJ29543" s="3"/>
      <c r="BL29543" s="3"/>
      <c r="BN29543" s="3"/>
      <c r="BP29543" s="3"/>
    </row>
    <row r="29544" spans="1:68" x14ac:dyDescent="0.25">
      <c r="A29544" s="1"/>
      <c r="B29544" s="2"/>
      <c r="BJ29544" s="3"/>
      <c r="BL29544" s="3"/>
      <c r="BN29544" s="3"/>
      <c r="BP29544" s="3"/>
    </row>
    <row r="29545" spans="1:68" x14ac:dyDescent="0.25">
      <c r="A29545" s="1"/>
      <c r="B29545" s="2"/>
      <c r="BJ29545" s="3"/>
      <c r="BL29545" s="3"/>
      <c r="BN29545" s="3"/>
      <c r="BP29545" s="3"/>
    </row>
    <row r="29546" spans="1:68" x14ac:dyDescent="0.25">
      <c r="A29546" s="1"/>
      <c r="B29546" s="2"/>
      <c r="BJ29546" s="3"/>
      <c r="BL29546" s="3"/>
      <c r="BN29546" s="3"/>
      <c r="BP29546" s="3"/>
    </row>
    <row r="29547" spans="1:68" x14ac:dyDescent="0.25">
      <c r="A29547" s="1"/>
      <c r="B29547" s="2"/>
      <c r="BJ29547" s="3"/>
      <c r="BL29547" s="3"/>
      <c r="BN29547" s="3"/>
      <c r="BP29547" s="3"/>
    </row>
    <row r="29548" spans="1:68" x14ac:dyDescent="0.25">
      <c r="A29548" s="1"/>
      <c r="B29548" s="2"/>
      <c r="BJ29548" s="3"/>
      <c r="BL29548" s="3"/>
      <c r="BN29548" s="3"/>
      <c r="BP29548" s="3"/>
    </row>
    <row r="29549" spans="1:68" x14ac:dyDescent="0.25">
      <c r="A29549" s="1"/>
      <c r="B29549" s="2"/>
      <c r="BJ29549" s="3"/>
      <c r="BL29549" s="3"/>
      <c r="BN29549" s="3"/>
      <c r="BP29549" s="3"/>
    </row>
    <row r="29550" spans="1:68" x14ac:dyDescent="0.25">
      <c r="A29550" s="1"/>
      <c r="B29550" s="2"/>
      <c r="BJ29550" s="3"/>
      <c r="BL29550" s="3"/>
      <c r="BN29550" s="3"/>
      <c r="BP29550" s="3"/>
    </row>
    <row r="29551" spans="1:68" x14ac:dyDescent="0.25">
      <c r="A29551" s="1"/>
      <c r="B29551" s="2"/>
      <c r="BJ29551" s="3"/>
      <c r="BL29551" s="3"/>
      <c r="BN29551" s="3"/>
      <c r="BP29551" s="3"/>
    </row>
    <row r="29552" spans="1:68" x14ac:dyDescent="0.25">
      <c r="A29552" s="1"/>
      <c r="B29552" s="2"/>
      <c r="BJ29552" s="3"/>
      <c r="BL29552" s="3"/>
      <c r="BN29552" s="3"/>
      <c r="BP29552" s="3"/>
    </row>
    <row r="29553" spans="1:68" x14ac:dyDescent="0.25">
      <c r="A29553" s="1"/>
      <c r="B29553" s="2"/>
      <c r="BJ29553" s="3"/>
      <c r="BL29553" s="3"/>
      <c r="BN29553" s="3"/>
      <c r="BP29553" s="3"/>
    </row>
    <row r="29554" spans="1:68" x14ac:dyDescent="0.25">
      <c r="A29554" s="1"/>
      <c r="B29554" s="2"/>
      <c r="BJ29554" s="3"/>
      <c r="BL29554" s="3"/>
      <c r="BN29554" s="3"/>
      <c r="BP29554" s="3"/>
    </row>
    <row r="29555" spans="1:68" x14ac:dyDescent="0.25">
      <c r="A29555" s="1"/>
      <c r="B29555" s="2"/>
      <c r="BJ29555" s="3"/>
      <c r="BL29555" s="3"/>
      <c r="BN29555" s="3"/>
      <c r="BP29555" s="3"/>
    </row>
    <row r="29556" spans="1:68" x14ac:dyDescent="0.25">
      <c r="A29556" s="1"/>
      <c r="B29556" s="2"/>
      <c r="BJ29556" s="3"/>
      <c r="BL29556" s="3"/>
      <c r="BN29556" s="3"/>
      <c r="BP29556" s="3"/>
    </row>
    <row r="29557" spans="1:68" x14ac:dyDescent="0.25">
      <c r="A29557" s="1"/>
      <c r="B29557" s="2"/>
      <c r="BJ29557" s="3"/>
      <c r="BL29557" s="3"/>
      <c r="BN29557" s="3"/>
      <c r="BP29557" s="3"/>
    </row>
    <row r="29558" spans="1:68" x14ac:dyDescent="0.25">
      <c r="A29558" s="1"/>
      <c r="B29558" s="2"/>
      <c r="BJ29558" s="3"/>
      <c r="BL29558" s="3"/>
      <c r="BN29558" s="3"/>
      <c r="BP29558" s="3"/>
    </row>
    <row r="29559" spans="1:68" x14ac:dyDescent="0.25">
      <c r="A29559" s="1"/>
      <c r="B29559" s="2"/>
      <c r="BJ29559" s="3"/>
      <c r="BL29559" s="3"/>
      <c r="BN29559" s="3"/>
      <c r="BP29559" s="3"/>
    </row>
    <row r="29560" spans="1:68" x14ac:dyDescent="0.25">
      <c r="A29560" s="1"/>
      <c r="B29560" s="2"/>
      <c r="BJ29560" s="3"/>
      <c r="BL29560" s="3"/>
      <c r="BN29560" s="3"/>
      <c r="BP29560" s="3"/>
    </row>
    <row r="29561" spans="1:68" x14ac:dyDescent="0.25">
      <c r="A29561" s="1"/>
      <c r="B29561" s="2"/>
      <c r="BJ29561" s="3"/>
      <c r="BL29561" s="3"/>
      <c r="BN29561" s="3"/>
      <c r="BP29561" s="3"/>
    </row>
    <row r="29562" spans="1:68" x14ac:dyDescent="0.25">
      <c r="A29562" s="1"/>
      <c r="B29562" s="2"/>
      <c r="BJ29562" s="3"/>
      <c r="BL29562" s="3"/>
      <c r="BN29562" s="3"/>
      <c r="BP29562" s="3"/>
    </row>
    <row r="29563" spans="1:68" x14ac:dyDescent="0.25">
      <c r="A29563" s="1"/>
      <c r="B29563" s="2"/>
      <c r="BJ29563" s="3"/>
      <c r="BL29563" s="3"/>
      <c r="BN29563" s="3"/>
      <c r="BP29563" s="3"/>
    </row>
    <row r="29564" spans="1:68" x14ac:dyDescent="0.25">
      <c r="A29564" s="1"/>
      <c r="B29564" s="2"/>
      <c r="BJ29564" s="3"/>
      <c r="BL29564" s="3"/>
      <c r="BN29564" s="3"/>
      <c r="BP29564" s="3"/>
    </row>
    <row r="29565" spans="1:68" x14ac:dyDescent="0.25">
      <c r="A29565" s="1"/>
      <c r="B29565" s="2"/>
      <c r="BJ29565" s="3"/>
      <c r="BL29565" s="3"/>
      <c r="BN29565" s="3"/>
      <c r="BP29565" s="3"/>
    </row>
    <row r="29566" spans="1:68" x14ac:dyDescent="0.25">
      <c r="A29566" s="1"/>
      <c r="B29566" s="2"/>
      <c r="BJ29566" s="3"/>
      <c r="BL29566" s="3"/>
      <c r="BN29566" s="3"/>
      <c r="BP29566" s="3"/>
    </row>
    <row r="29567" spans="1:68" x14ac:dyDescent="0.25">
      <c r="A29567" s="1"/>
      <c r="B29567" s="2"/>
      <c r="BJ29567" s="3"/>
      <c r="BL29567" s="3"/>
      <c r="BN29567" s="3"/>
      <c r="BP29567" s="3"/>
    </row>
    <row r="29568" spans="1:68" x14ac:dyDescent="0.25">
      <c r="A29568" s="1"/>
      <c r="B29568" s="2"/>
      <c r="BJ29568" s="3"/>
      <c r="BL29568" s="3"/>
      <c r="BN29568" s="3"/>
      <c r="BP29568" s="3"/>
    </row>
    <row r="29569" spans="1:68" x14ac:dyDescent="0.25">
      <c r="A29569" s="1"/>
      <c r="B29569" s="2"/>
      <c r="BJ29569" s="3"/>
      <c r="BL29569" s="3"/>
      <c r="BN29569" s="3"/>
      <c r="BP29569" s="3"/>
    </row>
    <row r="29570" spans="1:68" x14ac:dyDescent="0.25">
      <c r="A29570" s="1"/>
      <c r="B29570" s="2"/>
      <c r="BJ29570" s="3"/>
      <c r="BL29570" s="3"/>
      <c r="BN29570" s="3"/>
      <c r="BP29570" s="3"/>
    </row>
    <row r="29571" spans="1:68" x14ac:dyDescent="0.25">
      <c r="A29571" s="1"/>
      <c r="B29571" s="2"/>
      <c r="BJ29571" s="3"/>
      <c r="BL29571" s="3"/>
      <c r="BN29571" s="3"/>
      <c r="BP29571" s="3"/>
    </row>
    <row r="29572" spans="1:68" x14ac:dyDescent="0.25">
      <c r="A29572" s="1"/>
      <c r="B29572" s="2"/>
      <c r="BJ29572" s="3"/>
      <c r="BL29572" s="3"/>
      <c r="BN29572" s="3"/>
      <c r="BP29572" s="3"/>
    </row>
    <row r="29573" spans="1:68" x14ac:dyDescent="0.25">
      <c r="A29573" s="1"/>
      <c r="B29573" s="2"/>
      <c r="BJ29573" s="3"/>
      <c r="BL29573" s="3"/>
      <c r="BN29573" s="3"/>
      <c r="BP29573" s="3"/>
    </row>
    <row r="29574" spans="1:68" x14ac:dyDescent="0.25">
      <c r="A29574" s="1"/>
      <c r="B29574" s="2"/>
      <c r="BJ29574" s="3"/>
      <c r="BL29574" s="3"/>
      <c r="BN29574" s="3"/>
      <c r="BP29574" s="3"/>
    </row>
    <row r="29575" spans="1:68" x14ac:dyDescent="0.25">
      <c r="A29575" s="1"/>
      <c r="B29575" s="2"/>
      <c r="BJ29575" s="3"/>
      <c r="BL29575" s="3"/>
      <c r="BN29575" s="3"/>
      <c r="BP29575" s="3"/>
    </row>
    <row r="29576" spans="1:68" x14ac:dyDescent="0.25">
      <c r="A29576" s="1"/>
      <c r="B29576" s="2"/>
      <c r="BJ29576" s="3"/>
      <c r="BL29576" s="3"/>
      <c r="BN29576" s="3"/>
      <c r="BP29576" s="3"/>
    </row>
    <row r="29577" spans="1:68" x14ac:dyDescent="0.25">
      <c r="A29577" s="1"/>
      <c r="B29577" s="2"/>
      <c r="BJ29577" s="3"/>
      <c r="BL29577" s="3"/>
      <c r="BN29577" s="3"/>
      <c r="BP29577" s="3"/>
    </row>
    <row r="29578" spans="1:68" x14ac:dyDescent="0.25">
      <c r="A29578" s="1"/>
      <c r="B29578" s="2"/>
      <c r="BJ29578" s="3"/>
      <c r="BL29578" s="3"/>
      <c r="BN29578" s="3"/>
      <c r="BP29578" s="3"/>
    </row>
    <row r="29579" spans="1:68" x14ac:dyDescent="0.25">
      <c r="A29579" s="1"/>
      <c r="B29579" s="2"/>
      <c r="BJ29579" s="3"/>
      <c r="BL29579" s="3"/>
      <c r="BN29579" s="3"/>
      <c r="BP29579" s="3"/>
    </row>
    <row r="29580" spans="1:68" x14ac:dyDescent="0.25">
      <c r="A29580" s="1"/>
      <c r="B29580" s="2"/>
      <c r="BJ29580" s="3"/>
      <c r="BL29580" s="3"/>
      <c r="BN29580" s="3"/>
      <c r="BP29580" s="3"/>
    </row>
    <row r="29581" spans="1:68" x14ac:dyDescent="0.25">
      <c r="A29581" s="1"/>
      <c r="B29581" s="2"/>
      <c r="BJ29581" s="3"/>
      <c r="BL29581" s="3"/>
      <c r="BN29581" s="3"/>
      <c r="BP29581" s="3"/>
    </row>
    <row r="29582" spans="1:68" x14ac:dyDescent="0.25">
      <c r="A29582" s="1"/>
      <c r="B29582" s="2"/>
      <c r="BJ29582" s="3"/>
      <c r="BL29582" s="3"/>
      <c r="BN29582" s="3"/>
      <c r="BP29582" s="3"/>
    </row>
    <row r="29583" spans="1:68" x14ac:dyDescent="0.25">
      <c r="A29583" s="1"/>
      <c r="B29583" s="2"/>
      <c r="BJ29583" s="3"/>
      <c r="BL29583" s="3"/>
      <c r="BN29583" s="3"/>
      <c r="BP29583" s="3"/>
    </row>
    <row r="29584" spans="1:68" x14ac:dyDescent="0.25">
      <c r="A29584" s="1"/>
      <c r="B29584" s="2"/>
      <c r="BJ29584" s="3"/>
      <c r="BL29584" s="3"/>
      <c r="BN29584" s="3"/>
      <c r="BP29584" s="3"/>
    </row>
    <row r="29585" spans="1:68" x14ac:dyDescent="0.25">
      <c r="A29585" s="1"/>
      <c r="B29585" s="2"/>
      <c r="BJ29585" s="3"/>
      <c r="BL29585" s="3"/>
      <c r="BN29585" s="3"/>
      <c r="BP29585" s="3"/>
    </row>
    <row r="29586" spans="1:68" x14ac:dyDescent="0.25">
      <c r="A29586" s="1"/>
      <c r="B29586" s="2"/>
      <c r="BJ29586" s="3"/>
      <c r="BL29586" s="3"/>
      <c r="BN29586" s="3"/>
      <c r="BP29586" s="3"/>
    </row>
    <row r="29587" spans="1:68" x14ac:dyDescent="0.25">
      <c r="A29587" s="1"/>
      <c r="B29587" s="2"/>
      <c r="BJ29587" s="3"/>
      <c r="BL29587" s="3"/>
      <c r="BN29587" s="3"/>
      <c r="BP29587" s="3"/>
    </row>
    <row r="29588" spans="1:68" x14ac:dyDescent="0.25">
      <c r="A29588" s="1"/>
      <c r="B29588" s="2"/>
      <c r="BJ29588" s="3"/>
      <c r="BL29588" s="3"/>
      <c r="BN29588" s="3"/>
      <c r="BP29588" s="3"/>
    </row>
    <row r="29589" spans="1:68" x14ac:dyDescent="0.25">
      <c r="A29589" s="1"/>
      <c r="B29589" s="2"/>
      <c r="BJ29589" s="3"/>
      <c r="BL29589" s="3"/>
      <c r="BN29589" s="3"/>
      <c r="BP29589" s="3"/>
    </row>
    <row r="29590" spans="1:68" x14ac:dyDescent="0.25">
      <c r="A29590" s="1"/>
      <c r="B29590" s="2"/>
      <c r="BJ29590" s="3"/>
      <c r="BL29590" s="3"/>
      <c r="BN29590" s="3"/>
      <c r="BP29590" s="3"/>
    </row>
    <row r="29591" spans="1:68" x14ac:dyDescent="0.25">
      <c r="A29591" s="1"/>
      <c r="B29591" s="2"/>
      <c r="BJ29591" s="3"/>
      <c r="BL29591" s="3"/>
      <c r="BN29591" s="3"/>
      <c r="BP29591" s="3"/>
    </row>
    <row r="29592" spans="1:68" x14ac:dyDescent="0.25">
      <c r="A29592" s="1"/>
      <c r="B29592" s="2"/>
      <c r="BJ29592" s="3"/>
      <c r="BL29592" s="3"/>
      <c r="BN29592" s="3"/>
      <c r="BP29592" s="3"/>
    </row>
    <row r="29593" spans="1:68" x14ac:dyDescent="0.25">
      <c r="A29593" s="1"/>
      <c r="B29593" s="2"/>
      <c r="BJ29593" s="3"/>
      <c r="BL29593" s="3"/>
      <c r="BN29593" s="3"/>
      <c r="BP29593" s="3"/>
    </row>
    <row r="29594" spans="1:68" x14ac:dyDescent="0.25">
      <c r="A29594" s="1"/>
      <c r="B29594" s="2"/>
      <c r="BJ29594" s="3"/>
      <c r="BL29594" s="3"/>
      <c r="BN29594" s="3"/>
      <c r="BP29594" s="3"/>
    </row>
    <row r="29595" spans="1:68" x14ac:dyDescent="0.25">
      <c r="A29595" s="1"/>
      <c r="B29595" s="2"/>
      <c r="BJ29595" s="3"/>
      <c r="BL29595" s="3"/>
      <c r="BN29595" s="3"/>
      <c r="BP29595" s="3"/>
    </row>
    <row r="29596" spans="1:68" x14ac:dyDescent="0.25">
      <c r="A29596" s="1"/>
      <c r="B29596" s="2"/>
      <c r="BJ29596" s="3"/>
      <c r="BL29596" s="3"/>
      <c r="BN29596" s="3"/>
      <c r="BP29596" s="3"/>
    </row>
    <row r="29597" spans="1:68" x14ac:dyDescent="0.25">
      <c r="A29597" s="1"/>
      <c r="B29597" s="2"/>
      <c r="BJ29597" s="3"/>
      <c r="BL29597" s="3"/>
      <c r="BN29597" s="3"/>
      <c r="BP29597" s="3"/>
    </row>
    <row r="29598" spans="1:68" x14ac:dyDescent="0.25">
      <c r="A29598" s="1"/>
      <c r="B29598" s="2"/>
      <c r="BJ29598" s="3"/>
      <c r="BL29598" s="3"/>
      <c r="BN29598" s="3"/>
      <c r="BP29598" s="3"/>
    </row>
    <row r="29599" spans="1:68" x14ac:dyDescent="0.25">
      <c r="A29599" s="1"/>
      <c r="B29599" s="2"/>
      <c r="BJ29599" s="3"/>
      <c r="BL29599" s="3"/>
      <c r="BN29599" s="3"/>
      <c r="BP29599" s="3"/>
    </row>
    <row r="29600" spans="1:68" x14ac:dyDescent="0.25">
      <c r="A29600" s="1"/>
      <c r="B29600" s="2"/>
      <c r="BJ29600" s="3"/>
      <c r="BL29600" s="3"/>
      <c r="BN29600" s="3"/>
      <c r="BP29600" s="3"/>
    </row>
    <row r="29601" spans="1:68" x14ac:dyDescent="0.25">
      <c r="A29601" s="1"/>
      <c r="B29601" s="2"/>
      <c r="BJ29601" s="3"/>
      <c r="BL29601" s="3"/>
      <c r="BN29601" s="3"/>
      <c r="BP29601" s="3"/>
    </row>
    <row r="29602" spans="1:68" x14ac:dyDescent="0.25">
      <c r="A29602" s="1"/>
      <c r="B29602" s="2"/>
      <c r="BJ29602" s="3"/>
      <c r="BL29602" s="3"/>
      <c r="BN29602" s="3"/>
      <c r="BP29602" s="3"/>
    </row>
    <row r="29603" spans="1:68" x14ac:dyDescent="0.25">
      <c r="A29603" s="1"/>
      <c r="B29603" s="2"/>
      <c r="BJ29603" s="3"/>
      <c r="BL29603" s="3"/>
      <c r="BN29603" s="3"/>
      <c r="BP29603" s="3"/>
    </row>
    <row r="29604" spans="1:68" x14ac:dyDescent="0.25">
      <c r="A29604" s="1"/>
      <c r="B29604" s="2"/>
      <c r="BJ29604" s="3"/>
      <c r="BL29604" s="3"/>
      <c r="BN29604" s="3"/>
      <c r="BP29604" s="3"/>
    </row>
    <row r="29605" spans="1:68" x14ac:dyDescent="0.25">
      <c r="A29605" s="1"/>
      <c r="B29605" s="2"/>
      <c r="BJ29605" s="3"/>
      <c r="BL29605" s="3"/>
      <c r="BN29605" s="3"/>
      <c r="BP29605" s="3"/>
    </row>
    <row r="29606" spans="1:68" x14ac:dyDescent="0.25">
      <c r="A29606" s="1"/>
      <c r="B29606" s="2"/>
      <c r="BJ29606" s="3"/>
      <c r="BL29606" s="3"/>
      <c r="BN29606" s="3"/>
      <c r="BP29606" s="3"/>
    </row>
    <row r="29607" spans="1:68" x14ac:dyDescent="0.25">
      <c r="A29607" s="1"/>
      <c r="B29607" s="2"/>
      <c r="BJ29607" s="3"/>
      <c r="BL29607" s="3"/>
      <c r="BN29607" s="3"/>
      <c r="BP29607" s="3"/>
    </row>
    <row r="29608" spans="1:68" x14ac:dyDescent="0.25">
      <c r="A29608" s="1"/>
      <c r="B29608" s="2"/>
      <c r="BJ29608" s="3"/>
      <c r="BL29608" s="3"/>
      <c r="BN29608" s="3"/>
      <c r="BP29608" s="3"/>
    </row>
    <row r="29609" spans="1:68" x14ac:dyDescent="0.25">
      <c r="A29609" s="1"/>
      <c r="B29609" s="2"/>
      <c r="BJ29609" s="3"/>
      <c r="BL29609" s="3"/>
      <c r="BN29609" s="3"/>
      <c r="BP29609" s="3"/>
    </row>
    <row r="29610" spans="1:68" x14ac:dyDescent="0.25">
      <c r="A29610" s="1"/>
      <c r="B29610" s="2"/>
      <c r="BJ29610" s="3"/>
      <c r="BL29610" s="3"/>
      <c r="BN29610" s="3"/>
      <c r="BP29610" s="3"/>
    </row>
    <row r="29611" spans="1:68" x14ac:dyDescent="0.25">
      <c r="A29611" s="1"/>
      <c r="B29611" s="2"/>
      <c r="BJ29611" s="3"/>
      <c r="BL29611" s="3"/>
      <c r="BN29611" s="3"/>
      <c r="BP29611" s="3"/>
    </row>
    <row r="29612" spans="1:68" x14ac:dyDescent="0.25">
      <c r="A29612" s="1"/>
      <c r="B29612" s="2"/>
      <c r="BJ29612" s="3"/>
      <c r="BL29612" s="3"/>
      <c r="BN29612" s="3"/>
      <c r="BP29612" s="3"/>
    </row>
    <row r="29613" spans="1:68" x14ac:dyDescent="0.25">
      <c r="A29613" s="1"/>
      <c r="B29613" s="2"/>
      <c r="BJ29613" s="3"/>
      <c r="BL29613" s="3"/>
      <c r="BN29613" s="3"/>
      <c r="BP29613" s="3"/>
    </row>
    <row r="29614" spans="1:68" x14ac:dyDescent="0.25">
      <c r="A29614" s="1"/>
      <c r="B29614" s="2"/>
      <c r="BJ29614" s="3"/>
      <c r="BL29614" s="3"/>
      <c r="BN29614" s="3"/>
      <c r="BP29614" s="3"/>
    </row>
    <row r="29615" spans="1:68" x14ac:dyDescent="0.25">
      <c r="A29615" s="1"/>
      <c r="B29615" s="2"/>
      <c r="BJ29615" s="3"/>
      <c r="BL29615" s="3"/>
      <c r="BN29615" s="3"/>
      <c r="BP29615" s="3"/>
    </row>
    <row r="29616" spans="1:68" x14ac:dyDescent="0.25">
      <c r="A29616" s="1"/>
      <c r="B29616" s="2"/>
      <c r="BJ29616" s="3"/>
      <c r="BL29616" s="3"/>
      <c r="BN29616" s="3"/>
      <c r="BP29616" s="3"/>
    </row>
    <row r="29617" spans="1:68" x14ac:dyDescent="0.25">
      <c r="A29617" s="1"/>
      <c r="B29617" s="2"/>
      <c r="BJ29617" s="3"/>
      <c r="BL29617" s="3"/>
      <c r="BN29617" s="3"/>
      <c r="BP29617" s="3"/>
    </row>
    <row r="29618" spans="1:68" x14ac:dyDescent="0.25">
      <c r="A29618" s="1"/>
      <c r="B29618" s="2"/>
      <c r="BJ29618" s="3"/>
      <c r="BL29618" s="3"/>
      <c r="BN29618" s="3"/>
      <c r="BP29618" s="3"/>
    </row>
    <row r="29619" spans="1:68" x14ac:dyDescent="0.25">
      <c r="A29619" s="1"/>
      <c r="B29619" s="2"/>
      <c r="BJ29619" s="3"/>
      <c r="BL29619" s="3"/>
      <c r="BN29619" s="3"/>
      <c r="BP29619" s="3"/>
    </row>
    <row r="29620" spans="1:68" x14ac:dyDescent="0.25">
      <c r="A29620" s="1"/>
      <c r="B29620" s="2"/>
      <c r="BJ29620" s="3"/>
      <c r="BL29620" s="3"/>
      <c r="BN29620" s="3"/>
      <c r="BP29620" s="3"/>
    </row>
    <row r="29621" spans="1:68" x14ac:dyDescent="0.25">
      <c r="A29621" s="1"/>
      <c r="B29621" s="2"/>
      <c r="BJ29621" s="3"/>
      <c r="BL29621" s="3"/>
      <c r="BN29621" s="3"/>
      <c r="BP29621" s="3"/>
    </row>
    <row r="29622" spans="1:68" x14ac:dyDescent="0.25">
      <c r="A29622" s="1"/>
      <c r="B29622" s="2"/>
      <c r="BJ29622" s="3"/>
      <c r="BL29622" s="3"/>
      <c r="BN29622" s="3"/>
      <c r="BP29622" s="3"/>
    </row>
    <row r="29623" spans="1:68" x14ac:dyDescent="0.25">
      <c r="A29623" s="1"/>
      <c r="B29623" s="2"/>
      <c r="BJ29623" s="3"/>
      <c r="BL29623" s="3"/>
      <c r="BN29623" s="3"/>
      <c r="BP29623" s="3"/>
    </row>
    <row r="29624" spans="1:68" x14ac:dyDescent="0.25">
      <c r="A29624" s="1"/>
      <c r="B29624" s="2"/>
      <c r="BJ29624" s="3"/>
      <c r="BL29624" s="3"/>
      <c r="BN29624" s="3"/>
      <c r="BP29624" s="3"/>
    </row>
    <row r="29625" spans="1:68" x14ac:dyDescent="0.25">
      <c r="A29625" s="1"/>
      <c r="B29625" s="2"/>
      <c r="BJ29625" s="3"/>
      <c r="BL29625" s="3"/>
      <c r="BN29625" s="3"/>
      <c r="BP29625" s="3"/>
    </row>
    <row r="29626" spans="1:68" x14ac:dyDescent="0.25">
      <c r="A29626" s="1"/>
      <c r="B29626" s="2"/>
      <c r="BJ29626" s="3"/>
      <c r="BL29626" s="3"/>
      <c r="BN29626" s="3"/>
      <c r="BP29626" s="3"/>
    </row>
    <row r="29627" spans="1:68" x14ac:dyDescent="0.25">
      <c r="A29627" s="1"/>
      <c r="B29627" s="2"/>
      <c r="BJ29627" s="3"/>
      <c r="BL29627" s="3"/>
      <c r="BN29627" s="3"/>
      <c r="BP29627" s="3"/>
    </row>
    <row r="29628" spans="1:68" x14ac:dyDescent="0.25">
      <c r="A29628" s="1"/>
      <c r="B29628" s="2"/>
      <c r="BJ29628" s="3"/>
      <c r="BL29628" s="3"/>
      <c r="BN29628" s="3"/>
      <c r="BP29628" s="3"/>
    </row>
    <row r="29629" spans="1:68" x14ac:dyDescent="0.25">
      <c r="A29629" s="1"/>
      <c r="B29629" s="2"/>
      <c r="BJ29629" s="3"/>
      <c r="BL29629" s="3"/>
      <c r="BN29629" s="3"/>
      <c r="BP29629" s="3"/>
    </row>
    <row r="29630" spans="1:68" x14ac:dyDescent="0.25">
      <c r="A29630" s="1"/>
      <c r="B29630" s="2"/>
      <c r="BJ29630" s="3"/>
      <c r="BL29630" s="3"/>
      <c r="BN29630" s="3"/>
      <c r="BP29630" s="3"/>
    </row>
    <row r="29631" spans="1:68" x14ac:dyDescent="0.25">
      <c r="A29631" s="1"/>
      <c r="B29631" s="2"/>
      <c r="BJ29631" s="3"/>
      <c r="BL29631" s="3"/>
      <c r="BN29631" s="3"/>
      <c r="BP29631" s="3"/>
    </row>
    <row r="29632" spans="1:68" x14ac:dyDescent="0.25">
      <c r="A29632" s="1"/>
      <c r="B29632" s="2"/>
      <c r="BJ29632" s="3"/>
      <c r="BL29632" s="3"/>
      <c r="BN29632" s="3"/>
      <c r="BP29632" s="3"/>
    </row>
    <row r="29633" spans="1:68" x14ac:dyDescent="0.25">
      <c r="A29633" s="1"/>
      <c r="B29633" s="2"/>
      <c r="BJ29633" s="3"/>
      <c r="BL29633" s="3"/>
      <c r="BN29633" s="3"/>
      <c r="BP29633" s="3"/>
    </row>
    <row r="29634" spans="1:68" x14ac:dyDescent="0.25">
      <c r="A29634" s="1"/>
      <c r="B29634" s="2"/>
      <c r="BJ29634" s="3"/>
      <c r="BL29634" s="3"/>
      <c r="BN29634" s="3"/>
      <c r="BP29634" s="3"/>
    </row>
    <row r="29635" spans="1:68" x14ac:dyDescent="0.25">
      <c r="A29635" s="1"/>
      <c r="B29635" s="2"/>
      <c r="BJ29635" s="3"/>
      <c r="BL29635" s="3"/>
      <c r="BN29635" s="3"/>
      <c r="BP29635" s="3"/>
    </row>
    <row r="29636" spans="1:68" x14ac:dyDescent="0.25">
      <c r="A29636" s="1"/>
      <c r="B29636" s="2"/>
      <c r="BJ29636" s="3"/>
      <c r="BL29636" s="3"/>
      <c r="BN29636" s="3"/>
      <c r="BP29636" s="3"/>
    </row>
    <row r="29637" spans="1:68" x14ac:dyDescent="0.25">
      <c r="A29637" s="1"/>
      <c r="B29637" s="2"/>
      <c r="BJ29637" s="3"/>
      <c r="BL29637" s="3"/>
      <c r="BN29637" s="3"/>
      <c r="BP29637" s="3"/>
    </row>
    <row r="29638" spans="1:68" x14ac:dyDescent="0.25">
      <c r="A29638" s="1"/>
      <c r="B29638" s="2"/>
      <c r="BJ29638" s="3"/>
      <c r="BL29638" s="3"/>
      <c r="BN29638" s="3"/>
      <c r="BP29638" s="3"/>
    </row>
    <row r="29639" spans="1:68" x14ac:dyDescent="0.25">
      <c r="A29639" s="1"/>
      <c r="B29639" s="2"/>
      <c r="BJ29639" s="3"/>
      <c r="BL29639" s="3"/>
      <c r="BN29639" s="3"/>
      <c r="BP29639" s="3"/>
    </row>
    <row r="29640" spans="1:68" x14ac:dyDescent="0.25">
      <c r="A29640" s="1"/>
      <c r="B29640" s="2"/>
      <c r="BJ29640" s="3"/>
      <c r="BL29640" s="3"/>
      <c r="BN29640" s="3"/>
      <c r="BP29640" s="3"/>
    </row>
    <row r="29641" spans="1:68" x14ac:dyDescent="0.25">
      <c r="A29641" s="1"/>
      <c r="B29641" s="2"/>
      <c r="BJ29641" s="3"/>
      <c r="BL29641" s="3"/>
      <c r="BN29641" s="3"/>
      <c r="BP29641" s="3"/>
    </row>
    <row r="29642" spans="1:68" x14ac:dyDescent="0.25">
      <c r="A29642" s="1"/>
      <c r="B29642" s="2"/>
      <c r="BJ29642" s="3"/>
      <c r="BL29642" s="3"/>
      <c r="BN29642" s="3"/>
      <c r="BP29642" s="3"/>
    </row>
    <row r="29643" spans="1:68" x14ac:dyDescent="0.25">
      <c r="A29643" s="1"/>
      <c r="B29643" s="2"/>
      <c r="BJ29643" s="3"/>
      <c r="BL29643" s="3"/>
      <c r="BN29643" s="3"/>
      <c r="BP29643" s="3"/>
    </row>
    <row r="29644" spans="1:68" x14ac:dyDescent="0.25">
      <c r="A29644" s="1"/>
      <c r="B29644" s="2"/>
      <c r="BJ29644" s="3"/>
      <c r="BL29644" s="3"/>
      <c r="BN29644" s="3"/>
      <c r="BP29644" s="3"/>
    </row>
    <row r="29645" spans="1:68" x14ac:dyDescent="0.25">
      <c r="A29645" s="1"/>
      <c r="B29645" s="2"/>
      <c r="BJ29645" s="3"/>
      <c r="BL29645" s="3"/>
      <c r="BN29645" s="3"/>
      <c r="BP29645" s="3"/>
    </row>
    <row r="29646" spans="1:68" x14ac:dyDescent="0.25">
      <c r="A29646" s="1"/>
      <c r="B29646" s="2"/>
      <c r="BJ29646" s="3"/>
      <c r="BL29646" s="3"/>
      <c r="BN29646" s="3"/>
      <c r="BP29646" s="3"/>
    </row>
    <row r="29647" spans="1:68" x14ac:dyDescent="0.25">
      <c r="A29647" s="1"/>
      <c r="B29647" s="2"/>
      <c r="BJ29647" s="3"/>
      <c r="BL29647" s="3"/>
      <c r="BN29647" s="3"/>
      <c r="BP29647" s="3"/>
    </row>
    <row r="29648" spans="1:68" x14ac:dyDescent="0.25">
      <c r="A29648" s="1"/>
      <c r="B29648" s="2"/>
      <c r="BJ29648" s="3"/>
      <c r="BL29648" s="3"/>
      <c r="BN29648" s="3"/>
      <c r="BP29648" s="3"/>
    </row>
    <row r="29649" spans="1:68" x14ac:dyDescent="0.25">
      <c r="A29649" s="1"/>
      <c r="B29649" s="2"/>
      <c r="BJ29649" s="3"/>
      <c r="BL29649" s="3"/>
      <c r="BN29649" s="3"/>
      <c r="BP29649" s="3"/>
    </row>
    <row r="29650" spans="1:68" x14ac:dyDescent="0.25">
      <c r="A29650" s="1"/>
      <c r="B29650" s="2"/>
      <c r="BJ29650" s="3"/>
      <c r="BL29650" s="3"/>
      <c r="BN29650" s="3"/>
      <c r="BP29650" s="3"/>
    </row>
    <row r="29651" spans="1:68" x14ac:dyDescent="0.25">
      <c r="A29651" s="1"/>
      <c r="B29651" s="2"/>
      <c r="BJ29651" s="3"/>
      <c r="BL29651" s="3"/>
      <c r="BN29651" s="3"/>
      <c r="BP29651" s="3"/>
    </row>
    <row r="29652" spans="1:68" x14ac:dyDescent="0.25">
      <c r="A29652" s="1"/>
      <c r="B29652" s="2"/>
      <c r="BJ29652" s="3"/>
      <c r="BL29652" s="3"/>
      <c r="BN29652" s="3"/>
      <c r="BP29652" s="3"/>
    </row>
    <row r="29653" spans="1:68" x14ac:dyDescent="0.25">
      <c r="A29653" s="1"/>
      <c r="B29653" s="2"/>
      <c r="BJ29653" s="3"/>
      <c r="BL29653" s="3"/>
      <c r="BN29653" s="3"/>
      <c r="BP29653" s="3"/>
    </row>
    <row r="29654" spans="1:68" x14ac:dyDescent="0.25">
      <c r="A29654" s="1"/>
      <c r="B29654" s="2"/>
      <c r="BJ29654" s="3"/>
      <c r="BL29654" s="3"/>
      <c r="BN29654" s="3"/>
      <c r="BP29654" s="3"/>
    </row>
    <row r="29655" spans="1:68" x14ac:dyDescent="0.25">
      <c r="A29655" s="1"/>
      <c r="B29655" s="2"/>
      <c r="BJ29655" s="3"/>
      <c r="BL29655" s="3"/>
      <c r="BN29655" s="3"/>
      <c r="BP29655" s="3"/>
    </row>
    <row r="29656" spans="1:68" x14ac:dyDescent="0.25">
      <c r="A29656" s="1"/>
      <c r="B29656" s="2"/>
      <c r="BJ29656" s="3"/>
      <c r="BL29656" s="3"/>
      <c r="BN29656" s="3"/>
      <c r="BP29656" s="3"/>
    </row>
    <row r="29657" spans="1:68" x14ac:dyDescent="0.25">
      <c r="A29657" s="1"/>
      <c r="B29657" s="2"/>
      <c r="BJ29657" s="3"/>
      <c r="BL29657" s="3"/>
      <c r="BN29657" s="3"/>
      <c r="BP29657" s="3"/>
    </row>
    <row r="29658" spans="1:68" x14ac:dyDescent="0.25">
      <c r="A29658" s="1"/>
      <c r="B29658" s="2"/>
      <c r="BJ29658" s="3"/>
      <c r="BL29658" s="3"/>
      <c r="BN29658" s="3"/>
      <c r="BP29658" s="3"/>
    </row>
    <row r="29659" spans="1:68" x14ac:dyDescent="0.25">
      <c r="A29659" s="1"/>
      <c r="B29659" s="2"/>
      <c r="BJ29659" s="3"/>
      <c r="BL29659" s="3"/>
      <c r="BN29659" s="3"/>
      <c r="BP29659" s="3"/>
    </row>
    <row r="29660" spans="1:68" x14ac:dyDescent="0.25">
      <c r="A29660" s="1"/>
      <c r="B29660" s="2"/>
      <c r="BJ29660" s="3"/>
      <c r="BL29660" s="3"/>
      <c r="BN29660" s="3"/>
      <c r="BP29660" s="3"/>
    </row>
    <row r="29661" spans="1:68" x14ac:dyDescent="0.25">
      <c r="A29661" s="1"/>
      <c r="B29661" s="2"/>
      <c r="BJ29661" s="3"/>
      <c r="BL29661" s="3"/>
      <c r="BN29661" s="3"/>
      <c r="BP29661" s="3"/>
    </row>
    <row r="29662" spans="1:68" x14ac:dyDescent="0.25">
      <c r="A29662" s="1"/>
      <c r="B29662" s="2"/>
      <c r="BJ29662" s="3"/>
      <c r="BL29662" s="3"/>
      <c r="BN29662" s="3"/>
      <c r="BP29662" s="3"/>
    </row>
    <row r="29663" spans="1:68" x14ac:dyDescent="0.25">
      <c r="A29663" s="1"/>
      <c r="B29663" s="2"/>
      <c r="BJ29663" s="3"/>
      <c r="BL29663" s="3"/>
      <c r="BN29663" s="3"/>
      <c r="BP29663" s="3"/>
    </row>
    <row r="29664" spans="1:68" x14ac:dyDescent="0.25">
      <c r="A29664" s="1"/>
      <c r="B29664" s="2"/>
      <c r="BJ29664" s="3"/>
      <c r="BL29664" s="3"/>
      <c r="BN29664" s="3"/>
      <c r="BP29664" s="3"/>
    </row>
    <row r="29665" spans="1:68" x14ac:dyDescent="0.25">
      <c r="A29665" s="1"/>
      <c r="B29665" s="2"/>
      <c r="BJ29665" s="3"/>
      <c r="BL29665" s="3"/>
      <c r="BN29665" s="3"/>
      <c r="BP29665" s="3"/>
    </row>
    <row r="29666" spans="1:68" x14ac:dyDescent="0.25">
      <c r="A29666" s="1"/>
      <c r="B29666" s="2"/>
      <c r="BJ29666" s="3"/>
      <c r="BL29666" s="3"/>
      <c r="BN29666" s="3"/>
      <c r="BP29666" s="3"/>
    </row>
    <row r="29667" spans="1:68" x14ac:dyDescent="0.25">
      <c r="A29667" s="1"/>
      <c r="B29667" s="2"/>
      <c r="BJ29667" s="3"/>
      <c r="BL29667" s="3"/>
      <c r="BN29667" s="3"/>
      <c r="BP29667" s="3"/>
    </row>
    <row r="29668" spans="1:68" x14ac:dyDescent="0.25">
      <c r="A29668" s="1"/>
      <c r="B29668" s="2"/>
      <c r="BJ29668" s="3"/>
      <c r="BL29668" s="3"/>
      <c r="BN29668" s="3"/>
      <c r="BP29668" s="3"/>
    </row>
    <row r="29669" spans="1:68" x14ac:dyDescent="0.25">
      <c r="A29669" s="1"/>
      <c r="B29669" s="2"/>
      <c r="BJ29669" s="3"/>
      <c r="BL29669" s="3"/>
      <c r="BN29669" s="3"/>
      <c r="BP29669" s="3"/>
    </row>
    <row r="29670" spans="1:68" x14ac:dyDescent="0.25">
      <c r="A29670" s="1"/>
      <c r="B29670" s="2"/>
      <c r="BJ29670" s="3"/>
      <c r="BL29670" s="3"/>
      <c r="BN29670" s="3"/>
      <c r="BP29670" s="3"/>
    </row>
    <row r="29671" spans="1:68" x14ac:dyDescent="0.25">
      <c r="A29671" s="1"/>
      <c r="B29671" s="2"/>
      <c r="BJ29671" s="3"/>
      <c r="BL29671" s="3"/>
      <c r="BN29671" s="3"/>
      <c r="BP29671" s="3"/>
    </row>
    <row r="29672" spans="1:68" x14ac:dyDescent="0.25">
      <c r="A29672" s="1"/>
      <c r="B29672" s="2"/>
      <c r="BJ29672" s="3"/>
      <c r="BL29672" s="3"/>
      <c r="BN29672" s="3"/>
      <c r="BP29672" s="3"/>
    </row>
    <row r="29673" spans="1:68" x14ac:dyDescent="0.25">
      <c r="A29673" s="1"/>
      <c r="B29673" s="2"/>
      <c r="BJ29673" s="3"/>
      <c r="BL29673" s="3"/>
      <c r="BN29673" s="3"/>
      <c r="BP29673" s="3"/>
    </row>
    <row r="29674" spans="1:68" x14ac:dyDescent="0.25">
      <c r="A29674" s="1"/>
      <c r="B29674" s="2"/>
      <c r="BJ29674" s="3"/>
      <c r="BL29674" s="3"/>
      <c r="BN29674" s="3"/>
      <c r="BP29674" s="3"/>
    </row>
    <row r="29675" spans="1:68" x14ac:dyDescent="0.25">
      <c r="A29675" s="1"/>
      <c r="B29675" s="2"/>
      <c r="BJ29675" s="3"/>
      <c r="BL29675" s="3"/>
      <c r="BN29675" s="3"/>
      <c r="BP29675" s="3"/>
    </row>
    <row r="29676" spans="1:68" x14ac:dyDescent="0.25">
      <c r="A29676" s="1"/>
      <c r="B29676" s="2"/>
      <c r="BJ29676" s="3"/>
      <c r="BL29676" s="3"/>
      <c r="BN29676" s="3"/>
      <c r="BP29676" s="3"/>
    </row>
    <row r="29677" spans="1:68" x14ac:dyDescent="0.25">
      <c r="A29677" s="1"/>
      <c r="B29677" s="2"/>
      <c r="BJ29677" s="3"/>
      <c r="BL29677" s="3"/>
      <c r="BN29677" s="3"/>
      <c r="BP29677" s="3"/>
    </row>
    <row r="29678" spans="1:68" x14ac:dyDescent="0.25">
      <c r="A29678" s="1"/>
      <c r="B29678" s="2"/>
      <c r="BJ29678" s="3"/>
      <c r="BL29678" s="3"/>
      <c r="BN29678" s="3"/>
      <c r="BP29678" s="3"/>
    </row>
    <row r="29679" spans="1:68" x14ac:dyDescent="0.25">
      <c r="A29679" s="1"/>
      <c r="B29679" s="2"/>
      <c r="BJ29679" s="3"/>
      <c r="BL29679" s="3"/>
      <c r="BN29679" s="3"/>
      <c r="BP29679" s="3"/>
    </row>
    <row r="29680" spans="1:68" x14ac:dyDescent="0.25">
      <c r="A29680" s="1"/>
      <c r="B29680" s="2"/>
      <c r="BJ29680" s="3"/>
      <c r="BL29680" s="3"/>
      <c r="BN29680" s="3"/>
      <c r="BP29680" s="3"/>
    </row>
    <row r="29681" spans="1:68" x14ac:dyDescent="0.25">
      <c r="A29681" s="1"/>
      <c r="B29681" s="2"/>
      <c r="BJ29681" s="3"/>
      <c r="BL29681" s="3"/>
      <c r="BN29681" s="3"/>
      <c r="BP29681" s="3"/>
    </row>
    <row r="29682" spans="1:68" x14ac:dyDescent="0.25">
      <c r="A29682" s="1"/>
      <c r="B29682" s="2"/>
      <c r="BJ29682" s="3"/>
      <c r="BL29682" s="3"/>
      <c r="BN29682" s="3"/>
      <c r="BP29682" s="3"/>
    </row>
    <row r="29683" spans="1:68" x14ac:dyDescent="0.25">
      <c r="A29683" s="1"/>
      <c r="B29683" s="2"/>
      <c r="BJ29683" s="3"/>
      <c r="BL29683" s="3"/>
      <c r="BN29683" s="3"/>
      <c r="BP29683" s="3"/>
    </row>
    <row r="29684" spans="1:68" x14ac:dyDescent="0.25">
      <c r="A29684" s="1"/>
      <c r="B29684" s="2"/>
      <c r="BJ29684" s="3"/>
      <c r="BL29684" s="3"/>
      <c r="BN29684" s="3"/>
      <c r="BP29684" s="3"/>
    </row>
    <row r="29685" spans="1:68" x14ac:dyDescent="0.25">
      <c r="A29685" s="1"/>
      <c r="B29685" s="2"/>
      <c r="BJ29685" s="3"/>
      <c r="BL29685" s="3"/>
      <c r="BN29685" s="3"/>
      <c r="BP29685" s="3"/>
    </row>
    <row r="29686" spans="1:68" x14ac:dyDescent="0.25">
      <c r="A29686" s="1"/>
      <c r="B29686" s="2"/>
      <c r="BJ29686" s="3"/>
      <c r="BL29686" s="3"/>
      <c r="BN29686" s="3"/>
      <c r="BP29686" s="3"/>
    </row>
    <row r="29687" spans="1:68" x14ac:dyDescent="0.25">
      <c r="A29687" s="1"/>
      <c r="B29687" s="2"/>
      <c r="BJ29687" s="3"/>
      <c r="BL29687" s="3"/>
      <c r="BN29687" s="3"/>
      <c r="BP29687" s="3"/>
    </row>
    <row r="29688" spans="1:68" x14ac:dyDescent="0.25">
      <c r="A29688" s="1"/>
      <c r="B29688" s="2"/>
      <c r="BJ29688" s="3"/>
      <c r="BL29688" s="3"/>
      <c r="BN29688" s="3"/>
      <c r="BP29688" s="3"/>
    </row>
    <row r="29689" spans="1:68" x14ac:dyDescent="0.25">
      <c r="A29689" s="1"/>
      <c r="B29689" s="2"/>
      <c r="BJ29689" s="3"/>
      <c r="BL29689" s="3"/>
      <c r="BN29689" s="3"/>
      <c r="BP29689" s="3"/>
    </row>
    <row r="29690" spans="1:68" x14ac:dyDescent="0.25">
      <c r="A29690" s="1"/>
      <c r="B29690" s="2"/>
      <c r="BJ29690" s="3"/>
      <c r="BL29690" s="3"/>
      <c r="BN29690" s="3"/>
      <c r="BP29690" s="3"/>
    </row>
    <row r="29691" spans="1:68" x14ac:dyDescent="0.25">
      <c r="A29691" s="1"/>
      <c r="B29691" s="2"/>
      <c r="BJ29691" s="3"/>
      <c r="BL29691" s="3"/>
      <c r="BN29691" s="3"/>
      <c r="BP29691" s="3"/>
    </row>
    <row r="29692" spans="1:68" x14ac:dyDescent="0.25">
      <c r="A29692" s="1"/>
      <c r="B29692" s="2"/>
      <c r="BJ29692" s="3"/>
      <c r="BL29692" s="3"/>
      <c r="BN29692" s="3"/>
      <c r="BP29692" s="3"/>
    </row>
    <row r="29693" spans="1:68" x14ac:dyDescent="0.25">
      <c r="A29693" s="1"/>
      <c r="B29693" s="2"/>
      <c r="BJ29693" s="3"/>
      <c r="BL29693" s="3"/>
      <c r="BN29693" s="3"/>
      <c r="BP29693" s="3"/>
    </row>
    <row r="29694" spans="1:68" x14ac:dyDescent="0.25">
      <c r="A29694" s="1"/>
      <c r="B29694" s="2"/>
      <c r="BJ29694" s="3"/>
      <c r="BL29694" s="3"/>
      <c r="BN29694" s="3"/>
      <c r="BP29694" s="3"/>
    </row>
    <row r="29695" spans="1:68" x14ac:dyDescent="0.25">
      <c r="A29695" s="1"/>
      <c r="B29695" s="2"/>
      <c r="BJ29695" s="3"/>
      <c r="BL29695" s="3"/>
      <c r="BN29695" s="3"/>
      <c r="BP29695" s="3"/>
    </row>
    <row r="29696" spans="1:68" x14ac:dyDescent="0.25">
      <c r="A29696" s="1"/>
      <c r="B29696" s="2"/>
      <c r="BJ29696" s="3"/>
      <c r="BL29696" s="3"/>
      <c r="BN29696" s="3"/>
      <c r="BP29696" s="3"/>
    </row>
    <row r="29697" spans="1:68" x14ac:dyDescent="0.25">
      <c r="A29697" s="1"/>
      <c r="B29697" s="2"/>
      <c r="BJ29697" s="3"/>
      <c r="BL29697" s="3"/>
      <c r="BN29697" s="3"/>
      <c r="BP29697" s="3"/>
    </row>
    <row r="29698" spans="1:68" x14ac:dyDescent="0.25">
      <c r="A29698" s="1"/>
      <c r="B29698" s="2"/>
      <c r="BJ29698" s="3"/>
      <c r="BL29698" s="3"/>
      <c r="BN29698" s="3"/>
      <c r="BP29698" s="3"/>
    </row>
    <row r="29699" spans="1:68" x14ac:dyDescent="0.25">
      <c r="A29699" s="1"/>
      <c r="B29699" s="2"/>
      <c r="BJ29699" s="3"/>
      <c r="BL29699" s="3"/>
      <c r="BN29699" s="3"/>
      <c r="BP29699" s="3"/>
    </row>
    <row r="29700" spans="1:68" x14ac:dyDescent="0.25">
      <c r="A29700" s="1"/>
      <c r="B29700" s="2"/>
      <c r="BJ29700" s="3"/>
      <c r="BL29700" s="3"/>
      <c r="BN29700" s="3"/>
      <c r="BP29700" s="3"/>
    </row>
    <row r="29701" spans="1:68" x14ac:dyDescent="0.25">
      <c r="A29701" s="1"/>
      <c r="B29701" s="2"/>
      <c r="BJ29701" s="3"/>
      <c r="BL29701" s="3"/>
      <c r="BN29701" s="3"/>
      <c r="BP29701" s="3"/>
    </row>
    <row r="29702" spans="1:68" x14ac:dyDescent="0.25">
      <c r="A29702" s="1"/>
      <c r="B29702" s="2"/>
      <c r="BJ29702" s="3"/>
      <c r="BL29702" s="3"/>
      <c r="BN29702" s="3"/>
      <c r="BP29702" s="3"/>
    </row>
    <row r="29703" spans="1:68" x14ac:dyDescent="0.25">
      <c r="A29703" s="1"/>
      <c r="B29703" s="2"/>
      <c r="BJ29703" s="3"/>
      <c r="BL29703" s="3"/>
      <c r="BN29703" s="3"/>
      <c r="BP29703" s="3"/>
    </row>
    <row r="29704" spans="1:68" x14ac:dyDescent="0.25">
      <c r="A29704" s="1"/>
      <c r="B29704" s="2"/>
      <c r="BJ29704" s="3"/>
      <c r="BL29704" s="3"/>
      <c r="BN29704" s="3"/>
      <c r="BP29704" s="3"/>
    </row>
    <row r="29705" spans="1:68" x14ac:dyDescent="0.25">
      <c r="A29705" s="1"/>
      <c r="B29705" s="2"/>
      <c r="BJ29705" s="3"/>
      <c r="BL29705" s="3"/>
      <c r="BN29705" s="3"/>
      <c r="BP29705" s="3"/>
    </row>
    <row r="29706" spans="1:68" x14ac:dyDescent="0.25">
      <c r="A29706" s="1"/>
      <c r="B29706" s="2"/>
      <c r="BJ29706" s="3"/>
      <c r="BL29706" s="3"/>
      <c r="BN29706" s="3"/>
      <c r="BP29706" s="3"/>
    </row>
    <row r="29707" spans="1:68" x14ac:dyDescent="0.25">
      <c r="A29707" s="1"/>
      <c r="B29707" s="2"/>
      <c r="BJ29707" s="3"/>
      <c r="BL29707" s="3"/>
      <c r="BN29707" s="3"/>
      <c r="BP29707" s="3"/>
    </row>
    <row r="29708" spans="1:68" x14ac:dyDescent="0.25">
      <c r="A29708" s="1"/>
      <c r="B29708" s="2"/>
      <c r="BJ29708" s="3"/>
      <c r="BL29708" s="3"/>
      <c r="BN29708" s="3"/>
      <c r="BP29708" s="3"/>
    </row>
    <row r="29709" spans="1:68" x14ac:dyDescent="0.25">
      <c r="A29709" s="1"/>
      <c r="B29709" s="2"/>
      <c r="BJ29709" s="3"/>
      <c r="BL29709" s="3"/>
      <c r="BN29709" s="3"/>
      <c r="BP29709" s="3"/>
    </row>
    <row r="29710" spans="1:68" x14ac:dyDescent="0.25">
      <c r="A29710" s="1"/>
      <c r="B29710" s="2"/>
      <c r="BJ29710" s="3"/>
      <c r="BL29710" s="3"/>
      <c r="BN29710" s="3"/>
      <c r="BP29710" s="3"/>
    </row>
    <row r="29711" spans="1:68" x14ac:dyDescent="0.25">
      <c r="A29711" s="1"/>
      <c r="B29711" s="2"/>
      <c r="BJ29711" s="3"/>
      <c r="BL29711" s="3"/>
      <c r="BN29711" s="3"/>
      <c r="BP29711" s="3"/>
    </row>
    <row r="29712" spans="1:68" x14ac:dyDescent="0.25">
      <c r="A29712" s="1"/>
      <c r="B29712" s="2"/>
      <c r="BJ29712" s="3"/>
      <c r="BL29712" s="3"/>
      <c r="BN29712" s="3"/>
      <c r="BP29712" s="3"/>
    </row>
    <row r="29713" spans="1:68" x14ac:dyDescent="0.25">
      <c r="A29713" s="1"/>
      <c r="B29713" s="2"/>
      <c r="BJ29713" s="3"/>
      <c r="BL29713" s="3"/>
      <c r="BN29713" s="3"/>
      <c r="BP29713" s="3"/>
    </row>
    <row r="29714" spans="1:68" x14ac:dyDescent="0.25">
      <c r="A29714" s="1"/>
      <c r="B29714" s="2"/>
      <c r="BJ29714" s="3"/>
      <c r="BL29714" s="3"/>
      <c r="BN29714" s="3"/>
      <c r="BP29714" s="3"/>
    </row>
    <row r="29715" spans="1:68" x14ac:dyDescent="0.25">
      <c r="A29715" s="1"/>
      <c r="B29715" s="2"/>
      <c r="BJ29715" s="3"/>
      <c r="BL29715" s="3"/>
      <c r="BN29715" s="3"/>
      <c r="BP29715" s="3"/>
    </row>
    <row r="29716" spans="1:68" x14ac:dyDescent="0.25">
      <c r="A29716" s="1"/>
      <c r="B29716" s="2"/>
      <c r="BJ29716" s="3"/>
      <c r="BL29716" s="3"/>
      <c r="BN29716" s="3"/>
      <c r="BP29716" s="3"/>
    </row>
    <row r="29717" spans="1:68" x14ac:dyDescent="0.25">
      <c r="A29717" s="1"/>
      <c r="B29717" s="2"/>
      <c r="BJ29717" s="3"/>
      <c r="BL29717" s="3"/>
      <c r="BN29717" s="3"/>
      <c r="BP29717" s="3"/>
    </row>
    <row r="29718" spans="1:68" x14ac:dyDescent="0.25">
      <c r="A29718" s="1"/>
      <c r="B29718" s="2"/>
      <c r="BJ29718" s="3"/>
      <c r="BL29718" s="3"/>
      <c r="BN29718" s="3"/>
      <c r="BP29718" s="3"/>
    </row>
    <row r="29719" spans="1:68" x14ac:dyDescent="0.25">
      <c r="A29719" s="1"/>
      <c r="B29719" s="2"/>
      <c r="BJ29719" s="3"/>
      <c r="BL29719" s="3"/>
      <c r="BN29719" s="3"/>
      <c r="BP29719" s="3"/>
    </row>
    <row r="29720" spans="1:68" x14ac:dyDescent="0.25">
      <c r="A29720" s="1"/>
      <c r="B29720" s="2"/>
      <c r="BJ29720" s="3"/>
      <c r="BL29720" s="3"/>
      <c r="BN29720" s="3"/>
      <c r="BP29720" s="3"/>
    </row>
    <row r="29721" spans="1:68" x14ac:dyDescent="0.25">
      <c r="A29721" s="1"/>
      <c r="B29721" s="2"/>
      <c r="BJ29721" s="3"/>
      <c r="BL29721" s="3"/>
      <c r="BN29721" s="3"/>
      <c r="BP29721" s="3"/>
    </row>
    <row r="29722" spans="1:68" x14ac:dyDescent="0.25">
      <c r="A29722" s="1"/>
      <c r="B29722" s="2"/>
      <c r="BJ29722" s="3"/>
      <c r="BL29722" s="3"/>
      <c r="BN29722" s="3"/>
      <c r="BP29722" s="3"/>
    </row>
    <row r="29723" spans="1:68" x14ac:dyDescent="0.25">
      <c r="A29723" s="1"/>
      <c r="B29723" s="2"/>
      <c r="BJ29723" s="3"/>
      <c r="BL29723" s="3"/>
      <c r="BN29723" s="3"/>
      <c r="BP29723" s="3"/>
    </row>
    <row r="29724" spans="1:68" x14ac:dyDescent="0.25">
      <c r="A29724" s="1"/>
      <c r="B29724" s="2"/>
      <c r="BJ29724" s="3"/>
      <c r="BL29724" s="3"/>
      <c r="BN29724" s="3"/>
      <c r="BP29724" s="3"/>
    </row>
    <row r="29725" spans="1:68" x14ac:dyDescent="0.25">
      <c r="A29725" s="1"/>
      <c r="B29725" s="2"/>
      <c r="BJ29725" s="3"/>
      <c r="BL29725" s="3"/>
      <c r="BN29725" s="3"/>
      <c r="BP29725" s="3"/>
    </row>
    <row r="29726" spans="1:68" x14ac:dyDescent="0.25">
      <c r="A29726" s="1"/>
      <c r="B29726" s="2"/>
      <c r="BJ29726" s="3"/>
      <c r="BL29726" s="3"/>
      <c r="BN29726" s="3"/>
      <c r="BP29726" s="3"/>
    </row>
    <row r="29727" spans="1:68" x14ac:dyDescent="0.25">
      <c r="A29727" s="1"/>
      <c r="B29727" s="2"/>
      <c r="BJ29727" s="3"/>
      <c r="BL29727" s="3"/>
      <c r="BN29727" s="3"/>
      <c r="BP29727" s="3"/>
    </row>
    <row r="29728" spans="1:68" x14ac:dyDescent="0.25">
      <c r="A29728" s="1"/>
      <c r="B29728" s="2"/>
      <c r="BJ29728" s="3"/>
      <c r="BL29728" s="3"/>
      <c r="BN29728" s="3"/>
      <c r="BP29728" s="3"/>
    </row>
    <row r="29729" spans="1:68" x14ac:dyDescent="0.25">
      <c r="A29729" s="1"/>
      <c r="B29729" s="2"/>
      <c r="BJ29729" s="3"/>
      <c r="BL29729" s="3"/>
      <c r="BN29729" s="3"/>
      <c r="BP29729" s="3"/>
    </row>
    <row r="29730" spans="1:68" x14ac:dyDescent="0.25">
      <c r="A29730" s="1"/>
      <c r="B29730" s="2"/>
      <c r="BJ29730" s="3"/>
      <c r="BL29730" s="3"/>
      <c r="BN29730" s="3"/>
      <c r="BP29730" s="3"/>
    </row>
    <row r="29731" spans="1:68" x14ac:dyDescent="0.25">
      <c r="A29731" s="1"/>
      <c r="B29731" s="2"/>
      <c r="BJ29731" s="3"/>
      <c r="BL29731" s="3"/>
      <c r="BN29731" s="3"/>
      <c r="BP29731" s="3"/>
    </row>
    <row r="29732" spans="1:68" x14ac:dyDescent="0.25">
      <c r="A29732" s="1"/>
      <c r="B29732" s="2"/>
      <c r="BJ29732" s="3"/>
      <c r="BL29732" s="3"/>
      <c r="BN29732" s="3"/>
      <c r="BP29732" s="3"/>
    </row>
    <row r="29733" spans="1:68" x14ac:dyDescent="0.25">
      <c r="A29733" s="1"/>
      <c r="B29733" s="2"/>
      <c r="BJ29733" s="3"/>
      <c r="BL29733" s="3"/>
      <c r="BN29733" s="3"/>
      <c r="BP29733" s="3"/>
    </row>
    <row r="29734" spans="1:68" x14ac:dyDescent="0.25">
      <c r="A29734" s="1"/>
      <c r="B29734" s="2"/>
      <c r="BJ29734" s="3"/>
      <c r="BL29734" s="3"/>
      <c r="BN29734" s="3"/>
      <c r="BP29734" s="3"/>
    </row>
    <row r="29735" spans="1:68" x14ac:dyDescent="0.25">
      <c r="A29735" s="1"/>
      <c r="B29735" s="2"/>
      <c r="BJ29735" s="3"/>
      <c r="BL29735" s="3"/>
      <c r="BN29735" s="3"/>
      <c r="BP29735" s="3"/>
    </row>
    <row r="29736" spans="1:68" x14ac:dyDescent="0.25">
      <c r="A29736" s="1"/>
      <c r="B29736" s="2"/>
      <c r="BJ29736" s="3"/>
      <c r="BL29736" s="3"/>
      <c r="BN29736" s="3"/>
      <c r="BP29736" s="3"/>
    </row>
    <row r="29737" spans="1:68" x14ac:dyDescent="0.25">
      <c r="A29737" s="1"/>
      <c r="B29737" s="2"/>
      <c r="BJ29737" s="3"/>
      <c r="BL29737" s="3"/>
      <c r="BN29737" s="3"/>
      <c r="BP29737" s="3"/>
    </row>
    <row r="29738" spans="1:68" x14ac:dyDescent="0.25">
      <c r="A29738" s="1"/>
      <c r="B29738" s="2"/>
      <c r="BJ29738" s="3"/>
      <c r="BL29738" s="3"/>
      <c r="BN29738" s="3"/>
      <c r="BP29738" s="3"/>
    </row>
    <row r="29739" spans="1:68" x14ac:dyDescent="0.25">
      <c r="A29739" s="1"/>
      <c r="B29739" s="2"/>
      <c r="BJ29739" s="3"/>
      <c r="BL29739" s="3"/>
      <c r="BN29739" s="3"/>
      <c r="BP29739" s="3"/>
    </row>
    <row r="29740" spans="1:68" x14ac:dyDescent="0.25">
      <c r="A29740" s="1"/>
      <c r="B29740" s="2"/>
      <c r="BJ29740" s="3"/>
      <c r="BL29740" s="3"/>
      <c r="BN29740" s="3"/>
      <c r="BP29740" s="3"/>
    </row>
    <row r="29741" spans="1:68" x14ac:dyDescent="0.25">
      <c r="A29741" s="1"/>
      <c r="B29741" s="2"/>
      <c r="BJ29741" s="3"/>
      <c r="BL29741" s="3"/>
      <c r="BN29741" s="3"/>
      <c r="BP29741" s="3"/>
    </row>
    <row r="29742" spans="1:68" x14ac:dyDescent="0.25">
      <c r="A29742" s="1"/>
      <c r="B29742" s="2"/>
      <c r="BJ29742" s="3"/>
      <c r="BL29742" s="3"/>
      <c r="BN29742" s="3"/>
      <c r="BP29742" s="3"/>
    </row>
    <row r="29743" spans="1:68" x14ac:dyDescent="0.25">
      <c r="A29743" s="1"/>
      <c r="B29743" s="2"/>
      <c r="BJ29743" s="3"/>
      <c r="BL29743" s="3"/>
      <c r="BN29743" s="3"/>
      <c r="BP29743" s="3"/>
    </row>
    <row r="29744" spans="1:68" x14ac:dyDescent="0.25">
      <c r="A29744" s="1"/>
      <c r="B29744" s="2"/>
      <c r="BJ29744" s="3"/>
      <c r="BL29744" s="3"/>
      <c r="BN29744" s="3"/>
      <c r="BP29744" s="3"/>
    </row>
    <row r="29745" spans="1:68" x14ac:dyDescent="0.25">
      <c r="A29745" s="1"/>
      <c r="B29745" s="2"/>
      <c r="BJ29745" s="3"/>
      <c r="BL29745" s="3"/>
      <c r="BN29745" s="3"/>
      <c r="BP29745" s="3"/>
    </row>
    <row r="29746" spans="1:68" x14ac:dyDescent="0.25">
      <c r="A29746" s="1"/>
      <c r="B29746" s="2"/>
      <c r="BJ29746" s="3"/>
      <c r="BL29746" s="3"/>
      <c r="BN29746" s="3"/>
      <c r="BP29746" s="3"/>
    </row>
    <row r="29747" spans="1:68" x14ac:dyDescent="0.25">
      <c r="A29747" s="1"/>
      <c r="B29747" s="2"/>
      <c r="BJ29747" s="3"/>
      <c r="BL29747" s="3"/>
      <c r="BN29747" s="3"/>
      <c r="BP29747" s="3"/>
    </row>
    <row r="29748" spans="1:68" x14ac:dyDescent="0.25">
      <c r="A29748" s="1"/>
      <c r="B29748" s="2"/>
      <c r="BJ29748" s="3"/>
      <c r="BL29748" s="3"/>
      <c r="BN29748" s="3"/>
      <c r="BP29748" s="3"/>
    </row>
    <row r="29749" spans="1:68" x14ac:dyDescent="0.25">
      <c r="A29749" s="1"/>
      <c r="B29749" s="2"/>
      <c r="BJ29749" s="3"/>
      <c r="BL29749" s="3"/>
      <c r="BN29749" s="3"/>
      <c r="BP29749" s="3"/>
    </row>
    <row r="29750" spans="1:68" x14ac:dyDescent="0.25">
      <c r="A29750" s="1"/>
      <c r="B29750" s="2"/>
      <c r="BJ29750" s="3"/>
      <c r="BL29750" s="3"/>
      <c r="BN29750" s="3"/>
      <c r="BP29750" s="3"/>
    </row>
    <row r="29751" spans="1:68" x14ac:dyDescent="0.25">
      <c r="A29751" s="1"/>
      <c r="B29751" s="2"/>
      <c r="BJ29751" s="3"/>
      <c r="BL29751" s="3"/>
      <c r="BN29751" s="3"/>
      <c r="BP29751" s="3"/>
    </row>
    <row r="29752" spans="1:68" x14ac:dyDescent="0.25">
      <c r="A29752" s="1"/>
      <c r="B29752" s="2"/>
      <c r="BJ29752" s="3"/>
      <c r="BL29752" s="3"/>
      <c r="BN29752" s="3"/>
      <c r="BP29752" s="3"/>
    </row>
    <row r="29753" spans="1:68" x14ac:dyDescent="0.25">
      <c r="A29753" s="1"/>
      <c r="B29753" s="2"/>
      <c r="BJ29753" s="3"/>
      <c r="BL29753" s="3"/>
      <c r="BN29753" s="3"/>
      <c r="BP29753" s="3"/>
    </row>
    <row r="29754" spans="1:68" x14ac:dyDescent="0.25">
      <c r="A29754" s="1"/>
      <c r="B29754" s="2"/>
      <c r="BJ29754" s="3"/>
      <c r="BL29754" s="3"/>
      <c r="BN29754" s="3"/>
      <c r="BP29754" s="3"/>
    </row>
    <row r="29755" spans="1:68" x14ac:dyDescent="0.25">
      <c r="A29755" s="1"/>
      <c r="B29755" s="2"/>
      <c r="BJ29755" s="3"/>
      <c r="BL29755" s="3"/>
      <c r="BN29755" s="3"/>
      <c r="BP29755" s="3"/>
    </row>
    <row r="29756" spans="1:68" x14ac:dyDescent="0.25">
      <c r="A29756" s="1"/>
      <c r="B29756" s="2"/>
      <c r="BJ29756" s="3"/>
      <c r="BL29756" s="3"/>
      <c r="BN29756" s="3"/>
      <c r="BP29756" s="3"/>
    </row>
    <row r="29757" spans="1:68" x14ac:dyDescent="0.25">
      <c r="A29757" s="1"/>
      <c r="B29757" s="2"/>
      <c r="BJ29757" s="3"/>
      <c r="BL29757" s="3"/>
      <c r="BN29757" s="3"/>
      <c r="BP29757" s="3"/>
    </row>
    <row r="29758" spans="1:68" x14ac:dyDescent="0.25">
      <c r="A29758" s="1"/>
      <c r="B29758" s="2"/>
      <c r="BJ29758" s="3"/>
      <c r="BL29758" s="3"/>
      <c r="BN29758" s="3"/>
      <c r="BP29758" s="3"/>
    </row>
    <row r="29759" spans="1:68" x14ac:dyDescent="0.25">
      <c r="A29759" s="1"/>
      <c r="B29759" s="2"/>
      <c r="BJ29759" s="3"/>
      <c r="BL29759" s="3"/>
      <c r="BN29759" s="3"/>
      <c r="BP29759" s="3"/>
    </row>
    <row r="29760" spans="1:68" x14ac:dyDescent="0.25">
      <c r="A29760" s="1"/>
      <c r="B29760" s="2"/>
      <c r="BJ29760" s="3"/>
      <c r="BL29760" s="3"/>
      <c r="BN29760" s="3"/>
      <c r="BP29760" s="3"/>
    </row>
    <row r="29761" spans="1:68" x14ac:dyDescent="0.25">
      <c r="A29761" s="1"/>
      <c r="B29761" s="2"/>
      <c r="BJ29761" s="3"/>
      <c r="BL29761" s="3"/>
      <c r="BN29761" s="3"/>
      <c r="BP29761" s="3"/>
    </row>
    <row r="29762" spans="1:68" x14ac:dyDescent="0.25">
      <c r="A29762" s="1"/>
      <c r="B29762" s="2"/>
      <c r="BJ29762" s="3"/>
      <c r="BL29762" s="3"/>
      <c r="BN29762" s="3"/>
      <c r="BP29762" s="3"/>
    </row>
    <row r="29763" spans="1:68" x14ac:dyDescent="0.25">
      <c r="A29763" s="1"/>
      <c r="B29763" s="2"/>
      <c r="BJ29763" s="3"/>
      <c r="BL29763" s="3"/>
      <c r="BN29763" s="3"/>
      <c r="BP29763" s="3"/>
    </row>
    <row r="29764" spans="1:68" x14ac:dyDescent="0.25">
      <c r="A29764" s="1"/>
      <c r="B29764" s="2"/>
      <c r="BJ29764" s="3"/>
      <c r="BL29764" s="3"/>
      <c r="BN29764" s="3"/>
      <c r="BP29764" s="3"/>
    </row>
    <row r="29765" spans="1:68" x14ac:dyDescent="0.25">
      <c r="A29765" s="1"/>
      <c r="B29765" s="2"/>
      <c r="BJ29765" s="3"/>
      <c r="BL29765" s="3"/>
      <c r="BN29765" s="3"/>
      <c r="BP29765" s="3"/>
    </row>
    <row r="29766" spans="1:68" x14ac:dyDescent="0.25">
      <c r="A29766" s="1"/>
      <c r="B29766" s="2"/>
      <c r="BJ29766" s="3"/>
      <c r="BL29766" s="3"/>
      <c r="BN29766" s="3"/>
      <c r="BP29766" s="3"/>
    </row>
    <row r="29767" spans="1:68" x14ac:dyDescent="0.25">
      <c r="A29767" s="1"/>
      <c r="B29767" s="2"/>
      <c r="BJ29767" s="3"/>
      <c r="BL29767" s="3"/>
      <c r="BN29767" s="3"/>
      <c r="BP29767" s="3"/>
    </row>
    <row r="29768" spans="1:68" x14ac:dyDescent="0.25">
      <c r="A29768" s="1"/>
      <c r="B29768" s="2"/>
      <c r="BJ29768" s="3"/>
      <c r="BL29768" s="3"/>
      <c r="BN29768" s="3"/>
      <c r="BP29768" s="3"/>
    </row>
    <row r="29769" spans="1:68" x14ac:dyDescent="0.25">
      <c r="A29769" s="1"/>
      <c r="B29769" s="2"/>
      <c r="BJ29769" s="3"/>
      <c r="BL29769" s="3"/>
      <c r="BN29769" s="3"/>
      <c r="BP29769" s="3"/>
    </row>
    <row r="29770" spans="1:68" x14ac:dyDescent="0.25">
      <c r="A29770" s="1"/>
      <c r="B29770" s="2"/>
      <c r="BJ29770" s="3"/>
      <c r="BL29770" s="3"/>
      <c r="BN29770" s="3"/>
      <c r="BP29770" s="3"/>
    </row>
    <row r="29771" spans="1:68" x14ac:dyDescent="0.25">
      <c r="A29771" s="1"/>
      <c r="B29771" s="2"/>
      <c r="BJ29771" s="3"/>
      <c r="BL29771" s="3"/>
      <c r="BN29771" s="3"/>
      <c r="BP29771" s="3"/>
    </row>
    <row r="29772" spans="1:68" x14ac:dyDescent="0.25">
      <c r="A29772" s="1"/>
      <c r="B29772" s="2"/>
      <c r="BJ29772" s="3"/>
      <c r="BL29772" s="3"/>
      <c r="BN29772" s="3"/>
      <c r="BP29772" s="3"/>
    </row>
    <row r="29773" spans="1:68" x14ac:dyDescent="0.25">
      <c r="A29773" s="1"/>
      <c r="B29773" s="2"/>
      <c r="BJ29773" s="3"/>
      <c r="BL29773" s="3"/>
      <c r="BN29773" s="3"/>
      <c r="BP29773" s="3"/>
    </row>
    <row r="29774" spans="1:68" x14ac:dyDescent="0.25">
      <c r="A29774" s="1"/>
      <c r="B29774" s="2"/>
      <c r="BJ29774" s="3"/>
      <c r="BL29774" s="3"/>
      <c r="BN29774" s="3"/>
      <c r="BP29774" s="3"/>
    </row>
    <row r="29775" spans="1:68" x14ac:dyDescent="0.25">
      <c r="A29775" s="1"/>
      <c r="B29775" s="2"/>
      <c r="BJ29775" s="3"/>
      <c r="BL29775" s="3"/>
      <c r="BN29775" s="3"/>
      <c r="BP29775" s="3"/>
    </row>
    <row r="29776" spans="1:68" x14ac:dyDescent="0.25">
      <c r="A29776" s="1"/>
      <c r="B29776" s="2"/>
      <c r="BJ29776" s="3"/>
      <c r="BL29776" s="3"/>
      <c r="BN29776" s="3"/>
      <c r="BP29776" s="3"/>
    </row>
    <row r="29777" spans="1:68" x14ac:dyDescent="0.25">
      <c r="A29777" s="1"/>
      <c r="B29777" s="2"/>
      <c r="BJ29777" s="3"/>
      <c r="BL29777" s="3"/>
      <c r="BN29777" s="3"/>
      <c r="BP29777" s="3"/>
    </row>
    <row r="29778" spans="1:68" x14ac:dyDescent="0.25">
      <c r="A29778" s="1"/>
      <c r="B29778" s="2"/>
      <c r="BJ29778" s="3"/>
      <c r="BL29778" s="3"/>
      <c r="BN29778" s="3"/>
      <c r="BP29778" s="3"/>
    </row>
    <row r="29779" spans="1:68" x14ac:dyDescent="0.25">
      <c r="A29779" s="1"/>
      <c r="B29779" s="2"/>
      <c r="BJ29779" s="3"/>
      <c r="BL29779" s="3"/>
      <c r="BN29779" s="3"/>
      <c r="BP29779" s="3"/>
    </row>
    <row r="29780" spans="1:68" x14ac:dyDescent="0.25">
      <c r="A29780" s="1"/>
      <c r="B29780" s="2"/>
      <c r="BJ29780" s="3"/>
      <c r="BL29780" s="3"/>
      <c r="BN29780" s="3"/>
      <c r="BP29780" s="3"/>
    </row>
    <row r="29781" spans="1:68" x14ac:dyDescent="0.25">
      <c r="A29781" s="1"/>
      <c r="B29781" s="2"/>
      <c r="BJ29781" s="3"/>
      <c r="BL29781" s="3"/>
      <c r="BN29781" s="3"/>
      <c r="BP29781" s="3"/>
    </row>
    <row r="29782" spans="1:68" x14ac:dyDescent="0.25">
      <c r="A29782" s="1"/>
      <c r="B29782" s="2"/>
      <c r="BJ29782" s="3"/>
      <c r="BL29782" s="3"/>
      <c r="BN29782" s="3"/>
      <c r="BP29782" s="3"/>
    </row>
    <row r="29783" spans="1:68" x14ac:dyDescent="0.25">
      <c r="A29783" s="1"/>
      <c r="B29783" s="2"/>
      <c r="BJ29783" s="3"/>
      <c r="BL29783" s="3"/>
      <c r="BN29783" s="3"/>
      <c r="BP29783" s="3"/>
    </row>
    <row r="29784" spans="1:68" x14ac:dyDescent="0.25">
      <c r="A29784" s="1"/>
      <c r="B29784" s="2"/>
      <c r="BJ29784" s="3"/>
      <c r="BL29784" s="3"/>
      <c r="BN29784" s="3"/>
      <c r="BP29784" s="3"/>
    </row>
    <row r="29785" spans="1:68" x14ac:dyDescent="0.25">
      <c r="A29785" s="1"/>
      <c r="B29785" s="2"/>
      <c r="BJ29785" s="3"/>
      <c r="BL29785" s="3"/>
      <c r="BN29785" s="3"/>
      <c r="BP29785" s="3"/>
    </row>
    <row r="29786" spans="1:68" x14ac:dyDescent="0.25">
      <c r="A29786" s="1"/>
      <c r="B29786" s="2"/>
      <c r="BJ29786" s="3"/>
      <c r="BL29786" s="3"/>
      <c r="BN29786" s="3"/>
      <c r="BP29786" s="3"/>
    </row>
    <row r="29787" spans="1:68" x14ac:dyDescent="0.25">
      <c r="A29787" s="1"/>
      <c r="B29787" s="2"/>
      <c r="BJ29787" s="3"/>
      <c r="BL29787" s="3"/>
      <c r="BN29787" s="3"/>
      <c r="BP29787" s="3"/>
    </row>
    <row r="29788" spans="1:68" x14ac:dyDescent="0.25">
      <c r="A29788" s="1"/>
      <c r="B29788" s="2"/>
      <c r="BJ29788" s="3"/>
      <c r="BL29788" s="3"/>
      <c r="BN29788" s="3"/>
      <c r="BP29788" s="3"/>
    </row>
    <row r="29789" spans="1:68" x14ac:dyDescent="0.25">
      <c r="A29789" s="1"/>
      <c r="B29789" s="2"/>
      <c r="BJ29789" s="3"/>
      <c r="BL29789" s="3"/>
      <c r="BN29789" s="3"/>
      <c r="BP29789" s="3"/>
    </row>
    <row r="29790" spans="1:68" x14ac:dyDescent="0.25">
      <c r="A29790" s="1"/>
      <c r="B29790" s="2"/>
      <c r="BJ29790" s="3"/>
      <c r="BL29790" s="3"/>
      <c r="BN29790" s="3"/>
      <c r="BP29790" s="3"/>
    </row>
    <row r="29791" spans="1:68" x14ac:dyDescent="0.25">
      <c r="A29791" s="1"/>
      <c r="B29791" s="2"/>
      <c r="BJ29791" s="3"/>
      <c r="BL29791" s="3"/>
      <c r="BN29791" s="3"/>
      <c r="BP29791" s="3"/>
    </row>
    <row r="29792" spans="1:68" x14ac:dyDescent="0.25">
      <c r="A29792" s="1"/>
      <c r="B29792" s="2"/>
      <c r="BJ29792" s="3"/>
      <c r="BL29792" s="3"/>
      <c r="BN29792" s="3"/>
      <c r="BP29792" s="3"/>
    </row>
    <row r="29793" spans="1:68" x14ac:dyDescent="0.25">
      <c r="A29793" s="1"/>
      <c r="B29793" s="2"/>
      <c r="BJ29793" s="3"/>
      <c r="BL29793" s="3"/>
      <c r="BN29793" s="3"/>
      <c r="BP29793" s="3"/>
    </row>
    <row r="29794" spans="1:68" x14ac:dyDescent="0.25">
      <c r="A29794" s="1"/>
      <c r="B29794" s="2"/>
      <c r="BJ29794" s="3"/>
      <c r="BL29794" s="3"/>
      <c r="BN29794" s="3"/>
      <c r="BP29794" s="3"/>
    </row>
    <row r="29795" spans="1:68" x14ac:dyDescent="0.25">
      <c r="A29795" s="1"/>
      <c r="B29795" s="2"/>
      <c r="BJ29795" s="3"/>
      <c r="BL29795" s="3"/>
      <c r="BN29795" s="3"/>
      <c r="BP29795" s="3"/>
    </row>
    <row r="29796" spans="1:68" x14ac:dyDescent="0.25">
      <c r="A29796" s="1"/>
      <c r="B29796" s="2"/>
      <c r="BJ29796" s="3"/>
      <c r="BL29796" s="3"/>
      <c r="BN29796" s="3"/>
      <c r="BP29796" s="3"/>
    </row>
    <row r="29797" spans="1:68" x14ac:dyDescent="0.25">
      <c r="A29797" s="1"/>
      <c r="B29797" s="2"/>
      <c r="BJ29797" s="3"/>
      <c r="BL29797" s="3"/>
      <c r="BN29797" s="3"/>
      <c r="BP29797" s="3"/>
    </row>
    <row r="29798" spans="1:68" x14ac:dyDescent="0.25">
      <c r="A29798" s="1"/>
      <c r="B29798" s="2"/>
      <c r="BJ29798" s="3"/>
      <c r="BL29798" s="3"/>
      <c r="BN29798" s="3"/>
      <c r="BP29798" s="3"/>
    </row>
    <row r="29799" spans="1:68" x14ac:dyDescent="0.25">
      <c r="A29799" s="1"/>
      <c r="B29799" s="2"/>
      <c r="BJ29799" s="3"/>
      <c r="BL29799" s="3"/>
      <c r="BN29799" s="3"/>
      <c r="BP29799" s="3"/>
    </row>
    <row r="29800" spans="1:68" x14ac:dyDescent="0.25">
      <c r="A29800" s="1"/>
      <c r="B29800" s="2"/>
      <c r="BJ29800" s="3"/>
      <c r="BL29800" s="3"/>
      <c r="BN29800" s="3"/>
      <c r="BP29800" s="3"/>
    </row>
    <row r="29801" spans="1:68" x14ac:dyDescent="0.25">
      <c r="A29801" s="1"/>
      <c r="B29801" s="2"/>
      <c r="BJ29801" s="3"/>
      <c r="BL29801" s="3"/>
      <c r="BN29801" s="3"/>
      <c r="BP29801" s="3"/>
    </row>
    <row r="29802" spans="1:68" x14ac:dyDescent="0.25">
      <c r="A29802" s="1"/>
      <c r="B29802" s="2"/>
      <c r="BJ29802" s="3"/>
      <c r="BL29802" s="3"/>
      <c r="BN29802" s="3"/>
      <c r="BP29802" s="3"/>
    </row>
    <row r="29803" spans="1:68" x14ac:dyDescent="0.25">
      <c r="A29803" s="1"/>
      <c r="B29803" s="2"/>
      <c r="BJ29803" s="3"/>
      <c r="BL29803" s="3"/>
      <c r="BN29803" s="3"/>
      <c r="BP29803" s="3"/>
    </row>
    <row r="29804" spans="1:68" x14ac:dyDescent="0.25">
      <c r="A29804" s="1"/>
      <c r="B29804" s="2"/>
      <c r="BJ29804" s="3"/>
      <c r="BL29804" s="3"/>
      <c r="BN29804" s="3"/>
      <c r="BP29804" s="3"/>
    </row>
    <row r="29805" spans="1:68" x14ac:dyDescent="0.25">
      <c r="A29805" s="1"/>
      <c r="B29805" s="2"/>
      <c r="BJ29805" s="3"/>
      <c r="BL29805" s="3"/>
      <c r="BN29805" s="3"/>
      <c r="BP29805" s="3"/>
    </row>
    <row r="29806" spans="1:68" x14ac:dyDescent="0.25">
      <c r="A29806" s="1"/>
      <c r="B29806" s="2"/>
      <c r="BJ29806" s="3"/>
      <c r="BL29806" s="3"/>
      <c r="BN29806" s="3"/>
      <c r="BP29806" s="3"/>
    </row>
    <row r="29807" spans="1:68" x14ac:dyDescent="0.25">
      <c r="A29807" s="1"/>
      <c r="B29807" s="2"/>
      <c r="BJ29807" s="3"/>
      <c r="BL29807" s="3"/>
      <c r="BN29807" s="3"/>
      <c r="BP29807" s="3"/>
    </row>
    <row r="29808" spans="1:68" x14ac:dyDescent="0.25">
      <c r="A29808" s="1"/>
      <c r="B29808" s="2"/>
      <c r="BJ29808" s="3"/>
      <c r="BL29808" s="3"/>
      <c r="BN29808" s="3"/>
      <c r="BP29808" s="3"/>
    </row>
    <row r="29809" spans="1:68" x14ac:dyDescent="0.25">
      <c r="A29809" s="1"/>
      <c r="B29809" s="2"/>
      <c r="BJ29809" s="3"/>
      <c r="BL29809" s="3"/>
      <c r="BN29809" s="3"/>
      <c r="BP29809" s="3"/>
    </row>
    <row r="29810" spans="1:68" x14ac:dyDescent="0.25">
      <c r="A29810" s="1"/>
      <c r="B29810" s="2"/>
      <c r="BJ29810" s="3"/>
      <c r="BL29810" s="3"/>
      <c r="BN29810" s="3"/>
      <c r="BP29810" s="3"/>
    </row>
    <row r="29811" spans="1:68" x14ac:dyDescent="0.25">
      <c r="A29811" s="1"/>
      <c r="B29811" s="2"/>
      <c r="BJ29811" s="3"/>
      <c r="BL29811" s="3"/>
      <c r="BN29811" s="3"/>
      <c r="BP29811" s="3"/>
    </row>
    <row r="29812" spans="1:68" x14ac:dyDescent="0.25">
      <c r="A29812" s="1"/>
      <c r="B29812" s="2"/>
      <c r="BJ29812" s="3"/>
      <c r="BL29812" s="3"/>
      <c r="BN29812" s="3"/>
      <c r="BP29812" s="3"/>
    </row>
    <row r="29813" spans="1:68" x14ac:dyDescent="0.25">
      <c r="A29813" s="1"/>
      <c r="B29813" s="2"/>
      <c r="BJ29813" s="3"/>
      <c r="BL29813" s="3"/>
      <c r="BN29813" s="3"/>
      <c r="BP29813" s="3"/>
    </row>
    <row r="29814" spans="1:68" x14ac:dyDescent="0.25">
      <c r="A29814" s="1"/>
      <c r="B29814" s="2"/>
      <c r="BJ29814" s="3"/>
      <c r="BL29814" s="3"/>
      <c r="BN29814" s="3"/>
      <c r="BP29814" s="3"/>
    </row>
    <row r="29815" spans="1:68" x14ac:dyDescent="0.25">
      <c r="A29815" s="1"/>
      <c r="B29815" s="2"/>
      <c r="BJ29815" s="3"/>
      <c r="BL29815" s="3"/>
      <c r="BN29815" s="3"/>
      <c r="BP29815" s="3"/>
    </row>
    <row r="29816" spans="1:68" x14ac:dyDescent="0.25">
      <c r="A29816" s="1"/>
      <c r="B29816" s="2"/>
      <c r="BJ29816" s="3"/>
      <c r="BL29816" s="3"/>
      <c r="BN29816" s="3"/>
      <c r="BP29816" s="3"/>
    </row>
    <row r="29817" spans="1:68" x14ac:dyDescent="0.25">
      <c r="A29817" s="1"/>
      <c r="B29817" s="2"/>
      <c r="BJ29817" s="3"/>
      <c r="BL29817" s="3"/>
      <c r="BN29817" s="3"/>
      <c r="BP29817" s="3"/>
    </row>
    <row r="29818" spans="1:68" x14ac:dyDescent="0.25">
      <c r="A29818" s="1"/>
      <c r="B29818" s="2"/>
      <c r="BJ29818" s="3"/>
      <c r="BL29818" s="3"/>
      <c r="BN29818" s="3"/>
      <c r="BP29818" s="3"/>
    </row>
    <row r="29819" spans="1:68" x14ac:dyDescent="0.25">
      <c r="A29819" s="1"/>
      <c r="B29819" s="2"/>
      <c r="BJ29819" s="3"/>
      <c r="BL29819" s="3"/>
      <c r="BN29819" s="3"/>
      <c r="BP29819" s="3"/>
    </row>
    <row r="29820" spans="1:68" x14ac:dyDescent="0.25">
      <c r="A29820" s="1"/>
      <c r="B29820" s="2"/>
      <c r="BJ29820" s="3"/>
      <c r="BL29820" s="3"/>
      <c r="BN29820" s="3"/>
      <c r="BP29820" s="3"/>
    </row>
    <row r="29821" spans="1:68" x14ac:dyDescent="0.25">
      <c r="A29821" s="1"/>
      <c r="B29821" s="2"/>
      <c r="BJ29821" s="3"/>
      <c r="BL29821" s="3"/>
      <c r="BN29821" s="3"/>
      <c r="BP29821" s="3"/>
    </row>
    <row r="29822" spans="1:68" x14ac:dyDescent="0.25">
      <c r="A29822" s="1"/>
      <c r="B29822" s="2"/>
      <c r="BJ29822" s="3"/>
      <c r="BL29822" s="3"/>
      <c r="BN29822" s="3"/>
      <c r="BP29822" s="3"/>
    </row>
    <row r="29823" spans="1:68" x14ac:dyDescent="0.25">
      <c r="A29823" s="1"/>
      <c r="B29823" s="2"/>
      <c r="BJ29823" s="3"/>
      <c r="BL29823" s="3"/>
      <c r="BN29823" s="3"/>
      <c r="BP29823" s="3"/>
    </row>
    <row r="29824" spans="1:68" x14ac:dyDescent="0.25">
      <c r="A29824" s="1"/>
      <c r="B29824" s="2"/>
      <c r="BJ29824" s="3"/>
      <c r="BL29824" s="3"/>
      <c r="BN29824" s="3"/>
      <c r="BP29824" s="3"/>
    </row>
    <row r="29825" spans="1:68" x14ac:dyDescent="0.25">
      <c r="A29825" s="1"/>
      <c r="B29825" s="2"/>
      <c r="BJ29825" s="3"/>
      <c r="BL29825" s="3"/>
      <c r="BN29825" s="3"/>
      <c r="BP29825" s="3"/>
    </row>
    <row r="29826" spans="1:68" x14ac:dyDescent="0.25">
      <c r="A29826" s="1"/>
      <c r="B29826" s="2"/>
      <c r="BJ29826" s="3"/>
      <c r="BL29826" s="3"/>
      <c r="BN29826" s="3"/>
      <c r="BP29826" s="3"/>
    </row>
    <row r="29827" spans="1:68" x14ac:dyDescent="0.25">
      <c r="A29827" s="1"/>
      <c r="B29827" s="2"/>
      <c r="BJ29827" s="3"/>
      <c r="BL29827" s="3"/>
      <c r="BN29827" s="3"/>
      <c r="BP29827" s="3"/>
    </row>
    <row r="29828" spans="1:68" x14ac:dyDescent="0.25">
      <c r="A29828" s="1"/>
      <c r="B29828" s="2"/>
      <c r="BJ29828" s="3"/>
      <c r="BL29828" s="3"/>
      <c r="BN29828" s="3"/>
      <c r="BP29828" s="3"/>
    </row>
    <row r="29829" spans="1:68" x14ac:dyDescent="0.25">
      <c r="A29829" s="1"/>
      <c r="B29829" s="2"/>
      <c r="BJ29829" s="3"/>
      <c r="BL29829" s="3"/>
      <c r="BN29829" s="3"/>
      <c r="BP29829" s="3"/>
    </row>
    <row r="29830" spans="1:68" x14ac:dyDescent="0.25">
      <c r="A29830" s="1"/>
      <c r="B29830" s="2"/>
      <c r="BJ29830" s="3"/>
      <c r="BL29830" s="3"/>
      <c r="BN29830" s="3"/>
      <c r="BP29830" s="3"/>
    </row>
    <row r="29831" spans="1:68" x14ac:dyDescent="0.25">
      <c r="A29831" s="1"/>
      <c r="B29831" s="2"/>
      <c r="BJ29831" s="3"/>
      <c r="BL29831" s="3"/>
      <c r="BN29831" s="3"/>
      <c r="BP29831" s="3"/>
    </row>
    <row r="29832" spans="1:68" x14ac:dyDescent="0.25">
      <c r="A29832" s="1"/>
      <c r="B29832" s="2"/>
      <c r="BJ29832" s="3"/>
      <c r="BL29832" s="3"/>
      <c r="BN29832" s="3"/>
      <c r="BP29832" s="3"/>
    </row>
    <row r="29833" spans="1:68" x14ac:dyDescent="0.25">
      <c r="A29833" s="1"/>
      <c r="B29833" s="2"/>
      <c r="BJ29833" s="3"/>
      <c r="BL29833" s="3"/>
      <c r="BN29833" s="3"/>
      <c r="BP29833" s="3"/>
    </row>
    <row r="29834" spans="1:68" x14ac:dyDescent="0.25">
      <c r="A29834" s="1"/>
      <c r="B29834" s="2"/>
      <c r="BJ29834" s="3"/>
      <c r="BL29834" s="3"/>
      <c r="BN29834" s="3"/>
      <c r="BP29834" s="3"/>
    </row>
    <row r="29835" spans="1:68" x14ac:dyDescent="0.25">
      <c r="A29835" s="1"/>
      <c r="B29835" s="2"/>
      <c r="BJ29835" s="3"/>
      <c r="BL29835" s="3"/>
      <c r="BN29835" s="3"/>
      <c r="BP29835" s="3"/>
    </row>
    <row r="29836" spans="1:68" x14ac:dyDescent="0.25">
      <c r="A29836" s="1"/>
      <c r="B29836" s="2"/>
      <c r="BJ29836" s="3"/>
      <c r="BL29836" s="3"/>
      <c r="BN29836" s="3"/>
      <c r="BP29836" s="3"/>
    </row>
    <row r="29837" spans="1:68" x14ac:dyDescent="0.25">
      <c r="A29837" s="1"/>
      <c r="B29837" s="2"/>
      <c r="BJ29837" s="3"/>
      <c r="BL29837" s="3"/>
      <c r="BN29837" s="3"/>
      <c r="BP29837" s="3"/>
    </row>
    <row r="29838" spans="1:68" x14ac:dyDescent="0.25">
      <c r="A29838" s="1"/>
      <c r="B29838" s="2"/>
      <c r="BJ29838" s="3"/>
      <c r="BL29838" s="3"/>
      <c r="BN29838" s="3"/>
      <c r="BP29838" s="3"/>
    </row>
    <row r="29839" spans="1:68" x14ac:dyDescent="0.25">
      <c r="A29839" s="1"/>
      <c r="B29839" s="2"/>
      <c r="BJ29839" s="3"/>
      <c r="BL29839" s="3"/>
      <c r="BN29839" s="3"/>
      <c r="BP29839" s="3"/>
    </row>
    <row r="29840" spans="1:68" x14ac:dyDescent="0.25">
      <c r="A29840" s="1"/>
      <c r="B29840" s="2"/>
      <c r="BJ29840" s="3"/>
      <c r="BL29840" s="3"/>
      <c r="BN29840" s="3"/>
      <c r="BP29840" s="3"/>
    </row>
    <row r="29841" spans="1:68" x14ac:dyDescent="0.25">
      <c r="A29841" s="1"/>
      <c r="B29841" s="2"/>
      <c r="BJ29841" s="3"/>
      <c r="BL29841" s="3"/>
      <c r="BN29841" s="3"/>
      <c r="BP29841" s="3"/>
    </row>
    <row r="29842" spans="1:68" x14ac:dyDescent="0.25">
      <c r="A29842" s="1"/>
      <c r="B29842" s="2"/>
      <c r="BJ29842" s="3"/>
      <c r="BL29842" s="3"/>
      <c r="BN29842" s="3"/>
      <c r="BP29842" s="3"/>
    </row>
    <row r="29843" spans="1:68" x14ac:dyDescent="0.25">
      <c r="A29843" s="1"/>
      <c r="B29843" s="2"/>
      <c r="BJ29843" s="3"/>
      <c r="BL29843" s="3"/>
      <c r="BN29843" s="3"/>
      <c r="BP29843" s="3"/>
    </row>
    <row r="29844" spans="1:68" x14ac:dyDescent="0.25">
      <c r="A29844" s="1"/>
      <c r="B29844" s="2"/>
      <c r="BJ29844" s="3"/>
      <c r="BL29844" s="3"/>
      <c r="BN29844" s="3"/>
      <c r="BP29844" s="3"/>
    </row>
    <row r="29845" spans="1:68" x14ac:dyDescent="0.25">
      <c r="A29845" s="1"/>
      <c r="B29845" s="2"/>
      <c r="BJ29845" s="3"/>
      <c r="BL29845" s="3"/>
      <c r="BN29845" s="3"/>
      <c r="BP29845" s="3"/>
    </row>
    <row r="29846" spans="1:68" x14ac:dyDescent="0.25">
      <c r="A29846" s="1"/>
      <c r="B29846" s="2"/>
      <c r="BJ29846" s="3"/>
      <c r="BL29846" s="3"/>
      <c r="BN29846" s="3"/>
      <c r="BP29846" s="3"/>
    </row>
    <row r="29847" spans="1:68" x14ac:dyDescent="0.25">
      <c r="A29847" s="1"/>
      <c r="B29847" s="2"/>
      <c r="BJ29847" s="3"/>
      <c r="BL29847" s="3"/>
      <c r="BN29847" s="3"/>
      <c r="BP29847" s="3"/>
    </row>
    <row r="29848" spans="1:68" x14ac:dyDescent="0.25">
      <c r="A29848" s="1"/>
      <c r="B29848" s="2"/>
      <c r="BJ29848" s="3"/>
      <c r="BL29848" s="3"/>
      <c r="BN29848" s="3"/>
      <c r="BP29848" s="3"/>
    </row>
    <row r="29849" spans="1:68" x14ac:dyDescent="0.25">
      <c r="A29849" s="1"/>
      <c r="B29849" s="2"/>
      <c r="BJ29849" s="3"/>
      <c r="BL29849" s="3"/>
      <c r="BN29849" s="3"/>
      <c r="BP29849" s="3"/>
    </row>
    <row r="29850" spans="1:68" x14ac:dyDescent="0.25">
      <c r="A29850" s="1"/>
      <c r="B29850" s="2"/>
      <c r="BJ29850" s="3"/>
      <c r="BL29850" s="3"/>
      <c r="BN29850" s="3"/>
      <c r="BP29850" s="3"/>
    </row>
    <row r="29851" spans="1:68" x14ac:dyDescent="0.25">
      <c r="A29851" s="1"/>
      <c r="B29851" s="2"/>
      <c r="BJ29851" s="3"/>
      <c r="BL29851" s="3"/>
      <c r="BN29851" s="3"/>
      <c r="BP29851" s="3"/>
    </row>
    <row r="29852" spans="1:68" x14ac:dyDescent="0.25">
      <c r="A29852" s="1"/>
      <c r="B29852" s="2"/>
      <c r="BJ29852" s="3"/>
      <c r="BL29852" s="3"/>
      <c r="BN29852" s="3"/>
      <c r="BP29852" s="3"/>
    </row>
    <row r="29853" spans="1:68" x14ac:dyDescent="0.25">
      <c r="A29853" s="1"/>
      <c r="B29853" s="2"/>
      <c r="BJ29853" s="3"/>
      <c r="BL29853" s="3"/>
      <c r="BN29853" s="3"/>
      <c r="BP29853" s="3"/>
    </row>
    <row r="29854" spans="1:68" x14ac:dyDescent="0.25">
      <c r="A29854" s="1"/>
      <c r="B29854" s="2"/>
      <c r="BJ29854" s="3"/>
      <c r="BL29854" s="3"/>
      <c r="BN29854" s="3"/>
      <c r="BP29854" s="3"/>
    </row>
    <row r="29855" spans="1:68" x14ac:dyDescent="0.25">
      <c r="A29855" s="1"/>
      <c r="B29855" s="2"/>
      <c r="BJ29855" s="3"/>
      <c r="BL29855" s="3"/>
      <c r="BN29855" s="3"/>
      <c r="BP29855" s="3"/>
    </row>
    <row r="29856" spans="1:68" x14ac:dyDescent="0.25">
      <c r="A29856" s="1"/>
      <c r="B29856" s="2"/>
      <c r="BJ29856" s="3"/>
      <c r="BL29856" s="3"/>
      <c r="BN29856" s="3"/>
      <c r="BP29856" s="3"/>
    </row>
    <row r="29857" spans="1:68" x14ac:dyDescent="0.25">
      <c r="A29857" s="1"/>
      <c r="B29857" s="2"/>
      <c r="BJ29857" s="3"/>
      <c r="BL29857" s="3"/>
      <c r="BN29857" s="3"/>
      <c r="BP29857" s="3"/>
    </row>
    <row r="29858" spans="1:68" x14ac:dyDescent="0.25">
      <c r="A29858" s="1"/>
      <c r="B29858" s="2"/>
      <c r="BJ29858" s="3"/>
      <c r="BL29858" s="3"/>
      <c r="BN29858" s="3"/>
      <c r="BP29858" s="3"/>
    </row>
    <row r="29859" spans="1:68" x14ac:dyDescent="0.25">
      <c r="A29859" s="1"/>
      <c r="B29859" s="2"/>
      <c r="BJ29859" s="3"/>
      <c r="BL29859" s="3"/>
      <c r="BN29859" s="3"/>
      <c r="BP29859" s="3"/>
    </row>
    <row r="29860" spans="1:68" x14ac:dyDescent="0.25">
      <c r="A29860" s="1"/>
      <c r="B29860" s="2"/>
      <c r="BJ29860" s="3"/>
      <c r="BL29860" s="3"/>
      <c r="BN29860" s="3"/>
      <c r="BP29860" s="3"/>
    </row>
    <row r="29861" spans="1:68" x14ac:dyDescent="0.25">
      <c r="A29861" s="1"/>
      <c r="B29861" s="2"/>
      <c r="BJ29861" s="3"/>
      <c r="BL29861" s="3"/>
      <c r="BN29861" s="3"/>
      <c r="BP29861" s="3"/>
    </row>
    <row r="29862" spans="1:68" x14ac:dyDescent="0.25">
      <c r="A29862" s="1"/>
      <c r="B29862" s="2"/>
      <c r="BJ29862" s="3"/>
      <c r="BL29862" s="3"/>
      <c r="BN29862" s="3"/>
      <c r="BP29862" s="3"/>
    </row>
    <row r="29863" spans="1:68" x14ac:dyDescent="0.25">
      <c r="A29863" s="1"/>
      <c r="B29863" s="2"/>
      <c r="BJ29863" s="3"/>
      <c r="BL29863" s="3"/>
      <c r="BN29863" s="3"/>
      <c r="BP29863" s="3"/>
    </row>
    <row r="29864" spans="1:68" x14ac:dyDescent="0.25">
      <c r="A29864" s="1"/>
      <c r="B29864" s="2"/>
      <c r="BJ29864" s="3"/>
      <c r="BL29864" s="3"/>
      <c r="BN29864" s="3"/>
      <c r="BP29864" s="3"/>
    </row>
    <row r="29865" spans="1:68" x14ac:dyDescent="0.25">
      <c r="A29865" s="1"/>
      <c r="B29865" s="2"/>
      <c r="BJ29865" s="3"/>
      <c r="BL29865" s="3"/>
      <c r="BN29865" s="3"/>
      <c r="BP29865" s="3"/>
    </row>
    <row r="29866" spans="1:68" x14ac:dyDescent="0.25">
      <c r="A29866" s="1"/>
      <c r="B29866" s="2"/>
      <c r="BJ29866" s="3"/>
      <c r="BL29866" s="3"/>
      <c r="BN29866" s="3"/>
      <c r="BP29866" s="3"/>
    </row>
    <row r="29867" spans="1:68" x14ac:dyDescent="0.25">
      <c r="A29867" s="1"/>
      <c r="B29867" s="2"/>
      <c r="BJ29867" s="3"/>
      <c r="BL29867" s="3"/>
      <c r="BN29867" s="3"/>
      <c r="BP29867" s="3"/>
    </row>
    <row r="29868" spans="1:68" x14ac:dyDescent="0.25">
      <c r="A29868" s="1"/>
      <c r="B29868" s="2"/>
      <c r="BJ29868" s="3"/>
      <c r="BL29868" s="3"/>
      <c r="BN29868" s="3"/>
      <c r="BP29868" s="3"/>
    </row>
    <row r="29869" spans="1:68" x14ac:dyDescent="0.25">
      <c r="A29869" s="1"/>
      <c r="B29869" s="2"/>
      <c r="BJ29869" s="3"/>
      <c r="BL29869" s="3"/>
      <c r="BN29869" s="3"/>
      <c r="BP29869" s="3"/>
    </row>
    <row r="29870" spans="1:68" x14ac:dyDescent="0.25">
      <c r="A29870" s="1"/>
      <c r="B29870" s="2"/>
      <c r="BJ29870" s="3"/>
      <c r="BL29870" s="3"/>
      <c r="BN29870" s="3"/>
      <c r="BP29870" s="3"/>
    </row>
    <row r="29871" spans="1:68" x14ac:dyDescent="0.25">
      <c r="A29871" s="1"/>
      <c r="B29871" s="2"/>
      <c r="BJ29871" s="3"/>
      <c r="BL29871" s="3"/>
      <c r="BN29871" s="3"/>
      <c r="BP29871" s="3"/>
    </row>
    <row r="29872" spans="1:68" x14ac:dyDescent="0.25">
      <c r="A29872" s="1"/>
      <c r="B29872" s="2"/>
      <c r="BJ29872" s="3"/>
      <c r="BL29872" s="3"/>
      <c r="BN29872" s="3"/>
      <c r="BP29872" s="3"/>
    </row>
    <row r="29873" spans="1:68" x14ac:dyDescent="0.25">
      <c r="A29873" s="1"/>
      <c r="B29873" s="2"/>
      <c r="BJ29873" s="3"/>
      <c r="BL29873" s="3"/>
      <c r="BN29873" s="3"/>
      <c r="BP29873" s="3"/>
    </row>
    <row r="29874" spans="1:68" x14ac:dyDescent="0.25">
      <c r="A29874" s="1"/>
      <c r="B29874" s="2"/>
      <c r="BJ29874" s="3"/>
      <c r="BL29874" s="3"/>
      <c r="BN29874" s="3"/>
      <c r="BP29874" s="3"/>
    </row>
    <row r="29875" spans="1:68" x14ac:dyDescent="0.25">
      <c r="A29875" s="1"/>
      <c r="B29875" s="2"/>
      <c r="BJ29875" s="3"/>
      <c r="BL29875" s="3"/>
      <c r="BN29875" s="3"/>
      <c r="BP29875" s="3"/>
    </row>
    <row r="29876" spans="1:68" x14ac:dyDescent="0.25">
      <c r="A29876" s="1"/>
      <c r="B29876" s="2"/>
      <c r="BJ29876" s="3"/>
      <c r="BL29876" s="3"/>
      <c r="BN29876" s="3"/>
      <c r="BP29876" s="3"/>
    </row>
    <row r="29877" spans="1:68" x14ac:dyDescent="0.25">
      <c r="A29877" s="1"/>
      <c r="B29877" s="2"/>
      <c r="BJ29877" s="3"/>
      <c r="BL29877" s="3"/>
      <c r="BN29877" s="3"/>
      <c r="BP29877" s="3"/>
    </row>
    <row r="29878" spans="1:68" x14ac:dyDescent="0.25">
      <c r="A29878" s="1"/>
      <c r="B29878" s="2"/>
      <c r="BJ29878" s="3"/>
      <c r="BL29878" s="3"/>
      <c r="BN29878" s="3"/>
      <c r="BP29878" s="3"/>
    </row>
    <row r="29879" spans="1:68" x14ac:dyDescent="0.25">
      <c r="A29879" s="1"/>
      <c r="B29879" s="2"/>
      <c r="BJ29879" s="3"/>
      <c r="BL29879" s="3"/>
      <c r="BN29879" s="3"/>
      <c r="BP29879" s="3"/>
    </row>
    <row r="29880" spans="1:68" x14ac:dyDescent="0.25">
      <c r="A29880" s="1"/>
      <c r="B29880" s="2"/>
      <c r="BJ29880" s="3"/>
      <c r="BL29880" s="3"/>
      <c r="BN29880" s="3"/>
      <c r="BP29880" s="3"/>
    </row>
    <row r="29881" spans="1:68" x14ac:dyDescent="0.25">
      <c r="A29881" s="1"/>
      <c r="B29881" s="2"/>
      <c r="BJ29881" s="3"/>
      <c r="BL29881" s="3"/>
      <c r="BN29881" s="3"/>
      <c r="BP29881" s="3"/>
    </row>
    <row r="29882" spans="1:68" x14ac:dyDescent="0.25">
      <c r="A29882" s="1"/>
      <c r="B29882" s="2"/>
      <c r="BJ29882" s="3"/>
      <c r="BL29882" s="3"/>
      <c r="BN29882" s="3"/>
      <c r="BP29882" s="3"/>
    </row>
    <row r="29883" spans="1:68" x14ac:dyDescent="0.25">
      <c r="A29883" s="1"/>
      <c r="B29883" s="2"/>
      <c r="BJ29883" s="3"/>
      <c r="BL29883" s="3"/>
      <c r="BN29883" s="3"/>
      <c r="BP29883" s="3"/>
    </row>
    <row r="29884" spans="1:68" x14ac:dyDescent="0.25">
      <c r="A29884" s="1"/>
      <c r="B29884" s="2"/>
      <c r="BJ29884" s="3"/>
      <c r="BL29884" s="3"/>
      <c r="BN29884" s="3"/>
      <c r="BP29884" s="3"/>
    </row>
    <row r="29885" spans="1:68" x14ac:dyDescent="0.25">
      <c r="A29885" s="1"/>
      <c r="B29885" s="2"/>
      <c r="BJ29885" s="3"/>
      <c r="BL29885" s="3"/>
      <c r="BN29885" s="3"/>
      <c r="BP29885" s="3"/>
    </row>
    <row r="29886" spans="1:68" x14ac:dyDescent="0.25">
      <c r="A29886" s="1"/>
      <c r="B29886" s="2"/>
      <c r="BJ29886" s="3"/>
      <c r="BL29886" s="3"/>
      <c r="BN29886" s="3"/>
      <c r="BP29886" s="3"/>
    </row>
    <row r="29887" spans="1:68" x14ac:dyDescent="0.25">
      <c r="A29887" s="1"/>
      <c r="B29887" s="2"/>
      <c r="BJ29887" s="3"/>
      <c r="BL29887" s="3"/>
      <c r="BN29887" s="3"/>
      <c r="BP29887" s="3"/>
    </row>
    <row r="29888" spans="1:68" x14ac:dyDescent="0.25">
      <c r="A29888" s="1"/>
      <c r="B29888" s="2"/>
      <c r="BJ29888" s="3"/>
      <c r="BL29888" s="3"/>
      <c r="BN29888" s="3"/>
      <c r="BP29888" s="3"/>
    </row>
    <row r="29889" spans="1:68" x14ac:dyDescent="0.25">
      <c r="A29889" s="1"/>
      <c r="B29889" s="2"/>
      <c r="BJ29889" s="3"/>
      <c r="BL29889" s="3"/>
      <c r="BN29889" s="3"/>
      <c r="BP29889" s="3"/>
    </row>
    <row r="29890" spans="1:68" x14ac:dyDescent="0.25">
      <c r="A29890" s="1"/>
      <c r="B29890" s="2"/>
      <c r="BJ29890" s="3"/>
      <c r="BL29890" s="3"/>
      <c r="BN29890" s="3"/>
      <c r="BP29890" s="3"/>
    </row>
    <row r="29891" spans="1:68" x14ac:dyDescent="0.25">
      <c r="A29891" s="1"/>
      <c r="B29891" s="2"/>
      <c r="BJ29891" s="3"/>
      <c r="BL29891" s="3"/>
      <c r="BN29891" s="3"/>
      <c r="BP29891" s="3"/>
    </row>
    <row r="29892" spans="1:68" x14ac:dyDescent="0.25">
      <c r="A29892" s="1"/>
      <c r="B29892" s="2"/>
      <c r="BJ29892" s="3"/>
      <c r="BL29892" s="3"/>
      <c r="BN29892" s="3"/>
      <c r="BP29892" s="3"/>
    </row>
    <row r="29893" spans="1:68" x14ac:dyDescent="0.25">
      <c r="A29893" s="1"/>
      <c r="B29893" s="2"/>
      <c r="BJ29893" s="3"/>
      <c r="BL29893" s="3"/>
      <c r="BN29893" s="3"/>
      <c r="BP29893" s="3"/>
    </row>
    <row r="29894" spans="1:68" x14ac:dyDescent="0.25">
      <c r="A29894" s="1"/>
      <c r="B29894" s="2"/>
      <c r="BJ29894" s="3"/>
      <c r="BL29894" s="3"/>
      <c r="BN29894" s="3"/>
      <c r="BP29894" s="3"/>
    </row>
    <row r="29895" spans="1:68" x14ac:dyDescent="0.25">
      <c r="A29895" s="1"/>
      <c r="B29895" s="2"/>
      <c r="BJ29895" s="3"/>
      <c r="BL29895" s="3"/>
      <c r="BN29895" s="3"/>
      <c r="BP29895" s="3"/>
    </row>
    <row r="29896" spans="1:68" x14ac:dyDescent="0.25">
      <c r="A29896" s="1"/>
      <c r="B29896" s="2"/>
      <c r="BJ29896" s="3"/>
      <c r="BL29896" s="3"/>
      <c r="BN29896" s="3"/>
      <c r="BP29896" s="3"/>
    </row>
    <row r="29897" spans="1:68" x14ac:dyDescent="0.25">
      <c r="A29897" s="1"/>
      <c r="B29897" s="2"/>
      <c r="BJ29897" s="3"/>
      <c r="BL29897" s="3"/>
      <c r="BN29897" s="3"/>
      <c r="BP29897" s="3"/>
    </row>
    <row r="29898" spans="1:68" x14ac:dyDescent="0.25">
      <c r="A29898" s="1"/>
      <c r="B29898" s="2"/>
      <c r="BJ29898" s="3"/>
      <c r="BL29898" s="3"/>
      <c r="BN29898" s="3"/>
      <c r="BP29898" s="3"/>
    </row>
    <row r="29899" spans="1:68" x14ac:dyDescent="0.25">
      <c r="A29899" s="1"/>
      <c r="B29899" s="2"/>
      <c r="BJ29899" s="3"/>
      <c r="BL29899" s="3"/>
      <c r="BN29899" s="3"/>
      <c r="BP29899" s="3"/>
    </row>
    <row r="29900" spans="1:68" x14ac:dyDescent="0.25">
      <c r="A29900" s="1"/>
      <c r="B29900" s="2"/>
      <c r="BJ29900" s="3"/>
      <c r="BL29900" s="3"/>
      <c r="BN29900" s="3"/>
      <c r="BP29900" s="3"/>
    </row>
    <row r="29901" spans="1:68" x14ac:dyDescent="0.25">
      <c r="A29901" s="1"/>
      <c r="B29901" s="2"/>
      <c r="BJ29901" s="3"/>
      <c r="BL29901" s="3"/>
      <c r="BN29901" s="3"/>
      <c r="BP29901" s="3"/>
    </row>
    <row r="29902" spans="1:68" x14ac:dyDescent="0.25">
      <c r="A29902" s="1"/>
      <c r="B29902" s="2"/>
      <c r="BJ29902" s="3"/>
      <c r="BL29902" s="3"/>
      <c r="BN29902" s="3"/>
      <c r="BP29902" s="3"/>
    </row>
    <row r="29903" spans="1:68" x14ac:dyDescent="0.25">
      <c r="A29903" s="1"/>
      <c r="B29903" s="2"/>
      <c r="BJ29903" s="3"/>
      <c r="BL29903" s="3"/>
      <c r="BN29903" s="3"/>
      <c r="BP29903" s="3"/>
    </row>
    <row r="29904" spans="1:68" x14ac:dyDescent="0.25">
      <c r="A29904" s="1"/>
      <c r="B29904" s="2"/>
      <c r="BJ29904" s="3"/>
      <c r="BL29904" s="3"/>
      <c r="BN29904" s="3"/>
      <c r="BP29904" s="3"/>
    </row>
    <row r="29905" spans="1:68" x14ac:dyDescent="0.25">
      <c r="A29905" s="1"/>
      <c r="B29905" s="2"/>
      <c r="BJ29905" s="3"/>
      <c r="BL29905" s="3"/>
      <c r="BN29905" s="3"/>
      <c r="BP29905" s="3"/>
    </row>
    <row r="29906" spans="1:68" x14ac:dyDescent="0.25">
      <c r="A29906" s="1"/>
      <c r="B29906" s="2"/>
      <c r="BJ29906" s="3"/>
      <c r="BL29906" s="3"/>
      <c r="BN29906" s="3"/>
      <c r="BP29906" s="3"/>
    </row>
    <row r="29907" spans="1:68" x14ac:dyDescent="0.25">
      <c r="A29907" s="1"/>
      <c r="B29907" s="2"/>
      <c r="BJ29907" s="3"/>
      <c r="BL29907" s="3"/>
      <c r="BN29907" s="3"/>
      <c r="BP29907" s="3"/>
    </row>
    <row r="29908" spans="1:68" x14ac:dyDescent="0.25">
      <c r="A29908" s="1"/>
      <c r="B29908" s="2"/>
      <c r="BJ29908" s="3"/>
      <c r="BL29908" s="3"/>
      <c r="BN29908" s="3"/>
      <c r="BP29908" s="3"/>
    </row>
    <row r="29909" spans="1:68" x14ac:dyDescent="0.25">
      <c r="A29909" s="1"/>
      <c r="B29909" s="2"/>
      <c r="BJ29909" s="3"/>
      <c r="BL29909" s="3"/>
      <c r="BN29909" s="3"/>
      <c r="BP29909" s="3"/>
    </row>
    <row r="29910" spans="1:68" x14ac:dyDescent="0.25">
      <c r="A29910" s="1"/>
      <c r="B29910" s="2"/>
      <c r="BJ29910" s="3"/>
      <c r="BL29910" s="3"/>
      <c r="BN29910" s="3"/>
      <c r="BP29910" s="3"/>
    </row>
    <row r="29911" spans="1:68" x14ac:dyDescent="0.25">
      <c r="A29911" s="1"/>
      <c r="B29911" s="2"/>
      <c r="BJ29911" s="3"/>
      <c r="BL29911" s="3"/>
      <c r="BN29911" s="3"/>
      <c r="BP29911" s="3"/>
    </row>
    <row r="29912" spans="1:68" x14ac:dyDescent="0.25">
      <c r="A29912" s="1"/>
      <c r="B29912" s="2"/>
      <c r="BJ29912" s="3"/>
      <c r="BL29912" s="3"/>
      <c r="BN29912" s="3"/>
      <c r="BP29912" s="3"/>
    </row>
    <row r="29913" spans="1:68" x14ac:dyDescent="0.25">
      <c r="A29913" s="1"/>
      <c r="B29913" s="2"/>
      <c r="BJ29913" s="3"/>
      <c r="BL29913" s="3"/>
      <c r="BN29913" s="3"/>
      <c r="BP29913" s="3"/>
    </row>
    <row r="29914" spans="1:68" x14ac:dyDescent="0.25">
      <c r="A29914" s="1"/>
      <c r="B29914" s="2"/>
      <c r="BJ29914" s="3"/>
      <c r="BL29914" s="3"/>
      <c r="BN29914" s="3"/>
      <c r="BP29914" s="3"/>
    </row>
    <row r="29915" spans="1:68" x14ac:dyDescent="0.25">
      <c r="A29915" s="1"/>
      <c r="B29915" s="2"/>
      <c r="BJ29915" s="3"/>
      <c r="BL29915" s="3"/>
      <c r="BN29915" s="3"/>
      <c r="BP29915" s="3"/>
    </row>
    <row r="29916" spans="1:68" x14ac:dyDescent="0.25">
      <c r="A29916" s="1"/>
      <c r="B29916" s="2"/>
      <c r="BJ29916" s="3"/>
      <c r="BL29916" s="3"/>
      <c r="BN29916" s="3"/>
      <c r="BP29916" s="3"/>
    </row>
    <row r="29917" spans="1:68" x14ac:dyDescent="0.25">
      <c r="A29917" s="1"/>
      <c r="B29917" s="2"/>
      <c r="BJ29917" s="3"/>
      <c r="BL29917" s="3"/>
      <c r="BN29917" s="3"/>
      <c r="BP29917" s="3"/>
    </row>
    <row r="29918" spans="1:68" x14ac:dyDescent="0.25">
      <c r="A29918" s="1"/>
      <c r="B29918" s="2"/>
      <c r="BJ29918" s="3"/>
      <c r="BL29918" s="3"/>
      <c r="BN29918" s="3"/>
      <c r="BP29918" s="3"/>
    </row>
    <row r="29919" spans="1:68" x14ac:dyDescent="0.25">
      <c r="A29919" s="1"/>
      <c r="B29919" s="2"/>
      <c r="BJ29919" s="3"/>
      <c r="BL29919" s="3"/>
      <c r="BN29919" s="3"/>
      <c r="BP29919" s="3"/>
    </row>
    <row r="29920" spans="1:68" x14ac:dyDescent="0.25">
      <c r="A29920" s="1"/>
      <c r="B29920" s="2"/>
      <c r="BJ29920" s="3"/>
      <c r="BL29920" s="3"/>
      <c r="BN29920" s="3"/>
      <c r="BP29920" s="3"/>
    </row>
    <row r="29921" spans="1:68" x14ac:dyDescent="0.25">
      <c r="A29921" s="1"/>
      <c r="B29921" s="2"/>
      <c r="BJ29921" s="3"/>
      <c r="BL29921" s="3"/>
      <c r="BN29921" s="3"/>
      <c r="BP29921" s="3"/>
    </row>
    <row r="29922" spans="1:68" x14ac:dyDescent="0.25">
      <c r="A29922" s="1"/>
      <c r="B29922" s="2"/>
      <c r="BJ29922" s="3"/>
      <c r="BL29922" s="3"/>
      <c r="BN29922" s="3"/>
      <c r="BP29922" s="3"/>
    </row>
    <row r="29923" spans="1:68" x14ac:dyDescent="0.25">
      <c r="A29923" s="1"/>
      <c r="B29923" s="2"/>
      <c r="BJ29923" s="3"/>
      <c r="BL29923" s="3"/>
      <c r="BN29923" s="3"/>
      <c r="BP29923" s="3"/>
    </row>
    <row r="29924" spans="1:68" x14ac:dyDescent="0.25">
      <c r="A29924" s="1"/>
      <c r="B29924" s="2"/>
      <c r="BJ29924" s="3"/>
      <c r="BL29924" s="3"/>
      <c r="BN29924" s="3"/>
      <c r="BP29924" s="3"/>
    </row>
    <row r="29925" spans="1:68" x14ac:dyDescent="0.25">
      <c r="A29925" s="1"/>
      <c r="B29925" s="2"/>
      <c r="BJ29925" s="3"/>
      <c r="BL29925" s="3"/>
      <c r="BN29925" s="3"/>
      <c r="BP29925" s="3"/>
    </row>
    <row r="29926" spans="1:68" x14ac:dyDescent="0.25">
      <c r="A29926" s="1"/>
      <c r="B29926" s="2"/>
      <c r="BJ29926" s="3"/>
      <c r="BL29926" s="3"/>
      <c r="BN29926" s="3"/>
      <c r="BP29926" s="3"/>
    </row>
    <row r="29927" spans="1:68" x14ac:dyDescent="0.25">
      <c r="A29927" s="1"/>
      <c r="B29927" s="2"/>
      <c r="BJ29927" s="3"/>
      <c r="BL29927" s="3"/>
      <c r="BN29927" s="3"/>
      <c r="BP29927" s="3"/>
    </row>
    <row r="29928" spans="1:68" x14ac:dyDescent="0.25">
      <c r="A29928" s="1"/>
      <c r="B29928" s="2"/>
      <c r="BJ29928" s="3"/>
      <c r="BL29928" s="3"/>
      <c r="BN29928" s="3"/>
      <c r="BP29928" s="3"/>
    </row>
    <row r="29929" spans="1:68" x14ac:dyDescent="0.25">
      <c r="A29929" s="1"/>
      <c r="B29929" s="2"/>
      <c r="BJ29929" s="3"/>
      <c r="BL29929" s="3"/>
      <c r="BN29929" s="3"/>
      <c r="BP29929" s="3"/>
    </row>
    <row r="29930" spans="1:68" x14ac:dyDescent="0.25">
      <c r="A29930" s="1"/>
      <c r="B29930" s="2"/>
      <c r="BJ29930" s="3"/>
      <c r="BL29930" s="3"/>
      <c r="BN29930" s="3"/>
      <c r="BP29930" s="3"/>
    </row>
    <row r="29931" spans="1:68" x14ac:dyDescent="0.25">
      <c r="A29931" s="1"/>
      <c r="B29931" s="2"/>
      <c r="BJ29931" s="3"/>
      <c r="BL29931" s="3"/>
      <c r="BN29931" s="3"/>
      <c r="BP29931" s="3"/>
    </row>
    <row r="29932" spans="1:68" x14ac:dyDescent="0.25">
      <c r="A29932" s="1"/>
      <c r="B29932" s="2"/>
      <c r="BJ29932" s="3"/>
      <c r="BL29932" s="3"/>
      <c r="BN29932" s="3"/>
      <c r="BP29932" s="3"/>
    </row>
    <row r="29933" spans="1:68" x14ac:dyDescent="0.25">
      <c r="A29933" s="1"/>
      <c r="B29933" s="2"/>
      <c r="BJ29933" s="3"/>
      <c r="BL29933" s="3"/>
      <c r="BN29933" s="3"/>
      <c r="BP29933" s="3"/>
    </row>
    <row r="29934" spans="1:68" x14ac:dyDescent="0.25">
      <c r="A29934" s="1"/>
      <c r="B29934" s="2"/>
      <c r="BJ29934" s="3"/>
      <c r="BL29934" s="3"/>
      <c r="BN29934" s="3"/>
      <c r="BP29934" s="3"/>
    </row>
    <row r="29935" spans="1:68" x14ac:dyDescent="0.25">
      <c r="A29935" s="1"/>
      <c r="B29935" s="2"/>
      <c r="BJ29935" s="3"/>
      <c r="BL29935" s="3"/>
      <c r="BN29935" s="3"/>
      <c r="BP29935" s="3"/>
    </row>
    <row r="29936" spans="1:68" x14ac:dyDescent="0.25">
      <c r="A29936" s="1"/>
      <c r="B29936" s="2"/>
      <c r="BJ29936" s="3"/>
      <c r="BL29936" s="3"/>
      <c r="BN29936" s="3"/>
      <c r="BP29936" s="3"/>
    </row>
    <row r="29937" spans="1:68" x14ac:dyDescent="0.25">
      <c r="A29937" s="1"/>
      <c r="B29937" s="2"/>
      <c r="BJ29937" s="3"/>
      <c r="BL29937" s="3"/>
      <c r="BN29937" s="3"/>
      <c r="BP29937" s="3"/>
    </row>
    <row r="29938" spans="1:68" x14ac:dyDescent="0.25">
      <c r="A29938" s="1"/>
      <c r="B29938" s="2"/>
      <c r="BJ29938" s="3"/>
      <c r="BL29938" s="3"/>
      <c r="BN29938" s="3"/>
      <c r="BP29938" s="3"/>
    </row>
    <row r="29939" spans="1:68" x14ac:dyDescent="0.25">
      <c r="A29939" s="1"/>
      <c r="B29939" s="2"/>
      <c r="BJ29939" s="3"/>
      <c r="BL29939" s="3"/>
      <c r="BN29939" s="3"/>
      <c r="BP29939" s="3"/>
    </row>
    <row r="29940" spans="1:68" x14ac:dyDescent="0.25">
      <c r="A29940" s="1"/>
      <c r="B29940" s="2"/>
      <c r="BJ29940" s="3"/>
      <c r="BL29940" s="3"/>
      <c r="BN29940" s="3"/>
      <c r="BP29940" s="3"/>
    </row>
    <row r="29941" spans="1:68" x14ac:dyDescent="0.25">
      <c r="A29941" s="1"/>
      <c r="B29941" s="2"/>
      <c r="BJ29941" s="3"/>
      <c r="BL29941" s="3"/>
      <c r="BN29941" s="3"/>
      <c r="BP29941" s="3"/>
    </row>
    <row r="29942" spans="1:68" x14ac:dyDescent="0.25">
      <c r="A29942" s="1"/>
      <c r="B29942" s="2"/>
      <c r="BJ29942" s="3"/>
      <c r="BL29942" s="3"/>
      <c r="BN29942" s="3"/>
      <c r="BP29942" s="3"/>
    </row>
    <row r="29943" spans="1:68" x14ac:dyDescent="0.25">
      <c r="A29943" s="1"/>
      <c r="B29943" s="2"/>
      <c r="BJ29943" s="3"/>
      <c r="BL29943" s="3"/>
      <c r="BN29943" s="3"/>
      <c r="BP29943" s="3"/>
    </row>
    <row r="29944" spans="1:68" x14ac:dyDescent="0.25">
      <c r="A29944" s="1"/>
      <c r="B29944" s="2"/>
      <c r="BJ29944" s="3"/>
      <c r="BL29944" s="3"/>
      <c r="BN29944" s="3"/>
      <c r="BP29944" s="3"/>
    </row>
    <row r="29945" spans="1:68" x14ac:dyDescent="0.25">
      <c r="A29945" s="1"/>
      <c r="B29945" s="2"/>
      <c r="BJ29945" s="3"/>
      <c r="BL29945" s="3"/>
      <c r="BN29945" s="3"/>
      <c r="BP29945" s="3"/>
    </row>
    <row r="29946" spans="1:68" x14ac:dyDescent="0.25">
      <c r="A29946" s="1"/>
      <c r="B29946" s="2"/>
      <c r="BJ29946" s="3"/>
      <c r="BL29946" s="3"/>
      <c r="BN29946" s="3"/>
      <c r="BP29946" s="3"/>
    </row>
    <row r="29947" spans="1:68" x14ac:dyDescent="0.25">
      <c r="A29947" s="1"/>
      <c r="B29947" s="2"/>
      <c r="BJ29947" s="3"/>
      <c r="BL29947" s="3"/>
      <c r="BN29947" s="3"/>
      <c r="BP29947" s="3"/>
    </row>
    <row r="29948" spans="1:68" x14ac:dyDescent="0.25">
      <c r="A29948" s="1"/>
      <c r="B29948" s="2"/>
      <c r="BJ29948" s="3"/>
      <c r="BL29948" s="3"/>
      <c r="BN29948" s="3"/>
      <c r="BP29948" s="3"/>
    </row>
    <row r="29949" spans="1:68" x14ac:dyDescent="0.25">
      <c r="A29949" s="1"/>
      <c r="B29949" s="2"/>
      <c r="BJ29949" s="3"/>
      <c r="BL29949" s="3"/>
      <c r="BN29949" s="3"/>
      <c r="BP29949" s="3"/>
    </row>
    <row r="29950" spans="1:68" x14ac:dyDescent="0.25">
      <c r="A29950" s="1"/>
      <c r="B29950" s="2"/>
      <c r="BJ29950" s="3"/>
      <c r="BL29950" s="3"/>
      <c r="BN29950" s="3"/>
      <c r="BP29950" s="3"/>
    </row>
    <row r="29951" spans="1:68" x14ac:dyDescent="0.25">
      <c r="A29951" s="1"/>
      <c r="B29951" s="2"/>
      <c r="BJ29951" s="3"/>
      <c r="BL29951" s="3"/>
      <c r="BN29951" s="3"/>
      <c r="BP29951" s="3"/>
    </row>
    <row r="29952" spans="1:68" x14ac:dyDescent="0.25">
      <c r="A29952" s="1"/>
      <c r="B29952" s="2"/>
      <c r="BJ29952" s="3"/>
      <c r="BL29952" s="3"/>
      <c r="BN29952" s="3"/>
      <c r="BP29952" s="3"/>
    </row>
    <row r="29953" spans="1:68" x14ac:dyDescent="0.25">
      <c r="A29953" s="1"/>
      <c r="B29953" s="2"/>
      <c r="BJ29953" s="3"/>
      <c r="BL29953" s="3"/>
      <c r="BN29953" s="3"/>
      <c r="BP29953" s="3"/>
    </row>
    <row r="29954" spans="1:68" x14ac:dyDescent="0.25">
      <c r="A29954" s="1"/>
      <c r="B29954" s="2"/>
      <c r="BJ29954" s="3"/>
      <c r="BL29954" s="3"/>
      <c r="BN29954" s="3"/>
      <c r="BP29954" s="3"/>
    </row>
    <row r="29955" spans="1:68" x14ac:dyDescent="0.25">
      <c r="A29955" s="1"/>
      <c r="B29955" s="2"/>
      <c r="BJ29955" s="3"/>
      <c r="BL29955" s="3"/>
      <c r="BN29955" s="3"/>
      <c r="BP29955" s="3"/>
    </row>
    <row r="29956" spans="1:68" x14ac:dyDescent="0.25">
      <c r="A29956" s="1"/>
      <c r="B29956" s="2"/>
      <c r="BJ29956" s="3"/>
      <c r="BL29956" s="3"/>
      <c r="BN29956" s="3"/>
      <c r="BP29956" s="3"/>
    </row>
    <row r="29957" spans="1:68" x14ac:dyDescent="0.25">
      <c r="A29957" s="1"/>
      <c r="B29957" s="2"/>
      <c r="BJ29957" s="3"/>
      <c r="BL29957" s="3"/>
      <c r="BN29957" s="3"/>
      <c r="BP29957" s="3"/>
    </row>
    <row r="29958" spans="1:68" x14ac:dyDescent="0.25">
      <c r="A29958" s="1"/>
      <c r="B29958" s="2"/>
      <c r="BJ29958" s="3"/>
      <c r="BL29958" s="3"/>
      <c r="BN29958" s="3"/>
      <c r="BP29958" s="3"/>
    </row>
    <row r="29959" spans="1:68" x14ac:dyDescent="0.25">
      <c r="A29959" s="1"/>
      <c r="B29959" s="2"/>
      <c r="BJ29959" s="3"/>
      <c r="BL29959" s="3"/>
      <c r="BN29959" s="3"/>
      <c r="BP29959" s="3"/>
    </row>
    <row r="29960" spans="1:68" x14ac:dyDescent="0.25">
      <c r="A29960" s="1"/>
      <c r="B29960" s="2"/>
      <c r="BJ29960" s="3"/>
      <c r="BL29960" s="3"/>
      <c r="BN29960" s="3"/>
      <c r="BP29960" s="3"/>
    </row>
    <row r="29961" spans="1:68" x14ac:dyDescent="0.25">
      <c r="A29961" s="1"/>
      <c r="B29961" s="2"/>
      <c r="BJ29961" s="3"/>
      <c r="BL29961" s="3"/>
      <c r="BN29961" s="3"/>
      <c r="BP29961" s="3"/>
    </row>
    <row r="29962" spans="1:68" x14ac:dyDescent="0.25">
      <c r="A29962" s="1"/>
      <c r="B29962" s="2"/>
      <c r="BJ29962" s="3"/>
      <c r="BL29962" s="3"/>
      <c r="BN29962" s="3"/>
      <c r="BP29962" s="3"/>
    </row>
    <row r="29963" spans="1:68" x14ac:dyDescent="0.25">
      <c r="A29963" s="1"/>
      <c r="B29963" s="2"/>
      <c r="BJ29963" s="3"/>
      <c r="BL29963" s="3"/>
      <c r="BN29963" s="3"/>
      <c r="BP29963" s="3"/>
    </row>
    <row r="29964" spans="1:68" x14ac:dyDescent="0.25">
      <c r="A29964" s="1"/>
      <c r="B29964" s="2"/>
      <c r="BJ29964" s="3"/>
      <c r="BL29964" s="3"/>
      <c r="BN29964" s="3"/>
      <c r="BP29964" s="3"/>
    </row>
    <row r="29965" spans="1:68" x14ac:dyDescent="0.25">
      <c r="A29965" s="1"/>
      <c r="B29965" s="2"/>
      <c r="BJ29965" s="3"/>
      <c r="BL29965" s="3"/>
      <c r="BN29965" s="3"/>
      <c r="BP29965" s="3"/>
    </row>
    <row r="29966" spans="1:68" x14ac:dyDescent="0.25">
      <c r="A29966" s="1"/>
      <c r="B29966" s="2"/>
      <c r="BJ29966" s="3"/>
      <c r="BL29966" s="3"/>
      <c r="BN29966" s="3"/>
      <c r="BP29966" s="3"/>
    </row>
    <row r="29967" spans="1:68" x14ac:dyDescent="0.25">
      <c r="A29967" s="1"/>
      <c r="B29967" s="2"/>
      <c r="BJ29967" s="3"/>
      <c r="BL29967" s="3"/>
      <c r="BN29967" s="3"/>
      <c r="BP29967" s="3"/>
    </row>
    <row r="29968" spans="1:68" x14ac:dyDescent="0.25">
      <c r="A29968" s="1"/>
      <c r="B29968" s="2"/>
      <c r="BJ29968" s="3"/>
      <c r="BL29968" s="3"/>
      <c r="BN29968" s="3"/>
      <c r="BP29968" s="3"/>
    </row>
    <row r="29969" spans="1:68" x14ac:dyDescent="0.25">
      <c r="A29969" s="1"/>
      <c r="B29969" s="2"/>
      <c r="BJ29969" s="3"/>
      <c r="BL29969" s="3"/>
      <c r="BN29969" s="3"/>
      <c r="BP29969" s="3"/>
    </row>
    <row r="29970" spans="1:68" x14ac:dyDescent="0.25">
      <c r="A29970" s="1"/>
      <c r="B29970" s="2"/>
      <c r="BJ29970" s="3"/>
      <c r="BL29970" s="3"/>
      <c r="BN29970" s="3"/>
      <c r="BP29970" s="3"/>
    </row>
    <row r="29971" spans="1:68" x14ac:dyDescent="0.25">
      <c r="A29971" s="1"/>
      <c r="B29971" s="2"/>
      <c r="BJ29971" s="3"/>
      <c r="BL29971" s="3"/>
      <c r="BN29971" s="3"/>
      <c r="BP29971" s="3"/>
    </row>
    <row r="29972" spans="1:68" x14ac:dyDescent="0.25">
      <c r="A29972" s="1"/>
      <c r="B29972" s="2"/>
      <c r="BJ29972" s="3"/>
      <c r="BL29972" s="3"/>
      <c r="BN29972" s="3"/>
      <c r="BP29972" s="3"/>
    </row>
    <row r="29973" spans="1:68" x14ac:dyDescent="0.25">
      <c r="A29973" s="1"/>
      <c r="B29973" s="2"/>
      <c r="BJ29973" s="3"/>
      <c r="BL29973" s="3"/>
      <c r="BN29973" s="3"/>
      <c r="BP29973" s="3"/>
    </row>
    <row r="29974" spans="1:68" x14ac:dyDescent="0.25">
      <c r="A29974" s="1"/>
      <c r="B29974" s="2"/>
      <c r="BJ29974" s="3"/>
      <c r="BL29974" s="3"/>
      <c r="BN29974" s="3"/>
      <c r="BP29974" s="3"/>
    </row>
    <row r="29975" spans="1:68" x14ac:dyDescent="0.25">
      <c r="A29975" s="1"/>
      <c r="B29975" s="2"/>
      <c r="BJ29975" s="3"/>
      <c r="BL29975" s="3"/>
      <c r="BN29975" s="3"/>
      <c r="BP29975" s="3"/>
    </row>
    <row r="29976" spans="1:68" x14ac:dyDescent="0.25">
      <c r="A29976" s="1"/>
      <c r="B29976" s="2"/>
      <c r="BJ29976" s="3"/>
      <c r="BL29976" s="3"/>
      <c r="BN29976" s="3"/>
      <c r="BP29976" s="3"/>
    </row>
    <row r="29977" spans="1:68" x14ac:dyDescent="0.25">
      <c r="A29977" s="1"/>
      <c r="B29977" s="2"/>
      <c r="BJ29977" s="3"/>
      <c r="BL29977" s="3"/>
      <c r="BN29977" s="3"/>
      <c r="BP29977" s="3"/>
    </row>
    <row r="29978" spans="1:68" x14ac:dyDescent="0.25">
      <c r="A29978" s="1"/>
      <c r="B29978" s="2"/>
      <c r="BJ29978" s="3"/>
      <c r="BL29978" s="3"/>
      <c r="BN29978" s="3"/>
      <c r="BP29978" s="3"/>
    </row>
    <row r="29979" spans="1:68" x14ac:dyDescent="0.25">
      <c r="A29979" s="1"/>
      <c r="B29979" s="2"/>
      <c r="BJ29979" s="3"/>
      <c r="BL29979" s="3"/>
      <c r="BN29979" s="3"/>
      <c r="BP29979" s="3"/>
    </row>
    <row r="29980" spans="1:68" x14ac:dyDescent="0.25">
      <c r="A29980" s="1"/>
      <c r="B29980" s="2"/>
      <c r="BJ29980" s="3"/>
      <c r="BL29980" s="3"/>
      <c r="BN29980" s="3"/>
      <c r="BP29980" s="3"/>
    </row>
    <row r="29981" spans="1:68" x14ac:dyDescent="0.25">
      <c r="A29981" s="1"/>
      <c r="B29981" s="2"/>
      <c r="BJ29981" s="3"/>
      <c r="BL29981" s="3"/>
      <c r="BN29981" s="3"/>
      <c r="BP29981" s="3"/>
    </row>
    <row r="29982" spans="1:68" x14ac:dyDescent="0.25">
      <c r="A29982" s="1"/>
      <c r="B29982" s="2"/>
      <c r="BJ29982" s="3"/>
      <c r="BL29982" s="3"/>
      <c r="BN29982" s="3"/>
      <c r="BP29982" s="3"/>
    </row>
    <row r="29983" spans="1:68" x14ac:dyDescent="0.25">
      <c r="A29983" s="1"/>
      <c r="B29983" s="2"/>
      <c r="BJ29983" s="3"/>
      <c r="BL29983" s="3"/>
      <c r="BN29983" s="3"/>
      <c r="BP29983" s="3"/>
    </row>
    <row r="29984" spans="1:68" x14ac:dyDescent="0.25">
      <c r="A29984" s="1"/>
      <c r="B29984" s="2"/>
      <c r="BJ29984" s="3"/>
      <c r="BL29984" s="3"/>
      <c r="BN29984" s="3"/>
      <c r="BP29984" s="3"/>
    </row>
    <row r="29985" spans="1:68" x14ac:dyDescent="0.25">
      <c r="A29985" s="1"/>
      <c r="B29985" s="2"/>
      <c r="BJ29985" s="3"/>
      <c r="BL29985" s="3"/>
      <c r="BN29985" s="3"/>
      <c r="BP29985" s="3"/>
    </row>
    <row r="29986" spans="1:68" x14ac:dyDescent="0.25">
      <c r="A29986" s="1"/>
      <c r="B29986" s="2"/>
      <c r="BJ29986" s="3"/>
      <c r="BL29986" s="3"/>
      <c r="BN29986" s="3"/>
      <c r="BP29986" s="3"/>
    </row>
    <row r="29987" spans="1:68" x14ac:dyDescent="0.25">
      <c r="A29987" s="1"/>
      <c r="B29987" s="2"/>
      <c r="BJ29987" s="3"/>
      <c r="BL29987" s="3"/>
      <c r="BN29987" s="3"/>
      <c r="BP29987" s="3"/>
    </row>
    <row r="29988" spans="1:68" x14ac:dyDescent="0.25">
      <c r="A29988" s="1"/>
      <c r="B29988" s="2"/>
      <c r="BJ29988" s="3"/>
      <c r="BL29988" s="3"/>
      <c r="BN29988" s="3"/>
      <c r="BP29988" s="3"/>
    </row>
    <row r="29989" spans="1:68" x14ac:dyDescent="0.25">
      <c r="A29989" s="1"/>
      <c r="B29989" s="2"/>
      <c r="BJ29989" s="3"/>
      <c r="BL29989" s="3"/>
      <c r="BN29989" s="3"/>
      <c r="BP29989" s="3"/>
    </row>
    <row r="29990" spans="1:68" x14ac:dyDescent="0.25">
      <c r="A29990" s="1"/>
      <c r="B29990" s="2"/>
      <c r="BJ29990" s="3"/>
      <c r="BL29990" s="3"/>
      <c r="BN29990" s="3"/>
      <c r="BP29990" s="3"/>
    </row>
    <row r="29991" spans="1:68" x14ac:dyDescent="0.25">
      <c r="A29991" s="1"/>
      <c r="B29991" s="2"/>
      <c r="BJ29991" s="3"/>
      <c r="BL29991" s="3"/>
      <c r="BN29991" s="3"/>
      <c r="BP29991" s="3"/>
    </row>
    <row r="29992" spans="1:68" x14ac:dyDescent="0.25">
      <c r="A29992" s="1"/>
      <c r="B29992" s="2"/>
      <c r="BJ29992" s="3"/>
      <c r="BL29992" s="3"/>
      <c r="BN29992" s="3"/>
      <c r="BP29992" s="3"/>
    </row>
    <row r="29993" spans="1:68" x14ac:dyDescent="0.25">
      <c r="A29993" s="1"/>
      <c r="B29993" s="2"/>
      <c r="BJ29993" s="3"/>
      <c r="BL29993" s="3"/>
      <c r="BN29993" s="3"/>
      <c r="BP29993" s="3"/>
    </row>
    <row r="29994" spans="1:68" x14ac:dyDescent="0.25">
      <c r="A29994" s="1"/>
      <c r="B29994" s="2"/>
      <c r="BJ29994" s="3"/>
      <c r="BL29994" s="3"/>
      <c r="BN29994" s="3"/>
      <c r="BP29994" s="3"/>
    </row>
    <row r="29995" spans="1:68" x14ac:dyDescent="0.25">
      <c r="A29995" s="1"/>
      <c r="B29995" s="2"/>
      <c r="BJ29995" s="3"/>
      <c r="BL29995" s="3"/>
      <c r="BN29995" s="3"/>
      <c r="BP29995" s="3"/>
    </row>
    <row r="29996" spans="1:68" x14ac:dyDescent="0.25">
      <c r="A29996" s="1"/>
      <c r="B29996" s="2"/>
      <c r="BJ29996" s="3"/>
      <c r="BL29996" s="3"/>
      <c r="BN29996" s="3"/>
      <c r="BP29996" s="3"/>
    </row>
    <row r="29997" spans="1:68" x14ac:dyDescent="0.25">
      <c r="A29997" s="1"/>
      <c r="B29997" s="2"/>
      <c r="BJ29997" s="3"/>
      <c r="BL29997" s="3"/>
      <c r="BN29997" s="3"/>
      <c r="BP29997" s="3"/>
    </row>
    <row r="29998" spans="1:68" x14ac:dyDescent="0.25">
      <c r="A29998" s="1"/>
      <c r="B29998" s="2"/>
      <c r="BJ29998" s="3"/>
      <c r="BL29998" s="3"/>
      <c r="BN29998" s="3"/>
      <c r="BP29998" s="3"/>
    </row>
    <row r="29999" spans="1:68" x14ac:dyDescent="0.25">
      <c r="A29999" s="1"/>
      <c r="B29999" s="2"/>
      <c r="BJ29999" s="3"/>
      <c r="BL29999" s="3"/>
      <c r="BN29999" s="3"/>
      <c r="BP29999" s="3"/>
    </row>
    <row r="30000" spans="1:68" x14ac:dyDescent="0.25">
      <c r="A30000" s="1"/>
      <c r="B30000" s="2"/>
      <c r="BJ30000" s="3"/>
      <c r="BL30000" s="3"/>
      <c r="BN30000" s="3"/>
      <c r="BP30000" s="3"/>
    </row>
    <row r="30001" spans="1:68" x14ac:dyDescent="0.25">
      <c r="A30001" s="1"/>
      <c r="B30001" s="2"/>
      <c r="BJ30001" s="3"/>
      <c r="BL30001" s="3"/>
      <c r="BN30001" s="3"/>
      <c r="BP30001" s="3"/>
    </row>
    <row r="30002" spans="1:68" x14ac:dyDescent="0.25">
      <c r="A30002" s="1"/>
      <c r="B30002" s="2"/>
      <c r="BJ30002" s="3"/>
      <c r="BL30002" s="3"/>
      <c r="BN30002" s="3"/>
      <c r="BP30002" s="3"/>
    </row>
    <row r="30003" spans="1:68" x14ac:dyDescent="0.25">
      <c r="A30003" s="1"/>
      <c r="B30003" s="2"/>
      <c r="BJ30003" s="3"/>
      <c r="BL30003" s="3"/>
      <c r="BN30003" s="3"/>
      <c r="BP30003" s="3"/>
    </row>
    <row r="30004" spans="1:68" x14ac:dyDescent="0.25">
      <c r="A30004" s="1"/>
      <c r="B30004" s="2"/>
      <c r="BJ30004" s="3"/>
      <c r="BL30004" s="3"/>
      <c r="BN30004" s="3"/>
      <c r="BP30004" s="3"/>
    </row>
    <row r="30005" spans="1:68" x14ac:dyDescent="0.25">
      <c r="A30005" s="1"/>
      <c r="B30005" s="2"/>
      <c r="BJ30005" s="3"/>
      <c r="BL30005" s="3"/>
      <c r="BN30005" s="3"/>
      <c r="BP30005" s="3"/>
    </row>
    <row r="30006" spans="1:68" x14ac:dyDescent="0.25">
      <c r="A30006" s="1"/>
      <c r="B30006" s="2"/>
      <c r="BJ30006" s="3"/>
      <c r="BL30006" s="3"/>
      <c r="BN30006" s="3"/>
      <c r="BP30006" s="3"/>
    </row>
    <row r="30007" spans="1:68" x14ac:dyDescent="0.25">
      <c r="A30007" s="1"/>
      <c r="B30007" s="2"/>
      <c r="BJ30007" s="3"/>
      <c r="BL30007" s="3"/>
      <c r="BN30007" s="3"/>
      <c r="BP30007" s="3"/>
    </row>
    <row r="30008" spans="1:68" x14ac:dyDescent="0.25">
      <c r="A30008" s="1"/>
      <c r="B30008" s="2"/>
      <c r="BJ30008" s="3"/>
      <c r="BL30008" s="3"/>
      <c r="BN30008" s="3"/>
      <c r="BP30008" s="3"/>
    </row>
    <row r="30009" spans="1:68" x14ac:dyDescent="0.25">
      <c r="A30009" s="1"/>
      <c r="B30009" s="2"/>
      <c r="BJ30009" s="3"/>
      <c r="BL30009" s="3"/>
      <c r="BN30009" s="3"/>
      <c r="BP30009" s="3"/>
    </row>
    <row r="30010" spans="1:68" x14ac:dyDescent="0.25">
      <c r="A30010" s="1"/>
      <c r="B30010" s="2"/>
      <c r="BJ30010" s="3"/>
      <c r="BL30010" s="3"/>
      <c r="BN30010" s="3"/>
      <c r="BP30010" s="3"/>
    </row>
    <row r="30011" spans="1:68" x14ac:dyDescent="0.25">
      <c r="A30011" s="1"/>
      <c r="B30011" s="2"/>
      <c r="BJ30011" s="3"/>
      <c r="BL30011" s="3"/>
      <c r="BN30011" s="3"/>
      <c r="BP30011" s="3"/>
    </row>
    <row r="30012" spans="1:68" x14ac:dyDescent="0.25">
      <c r="A30012" s="1"/>
      <c r="B30012" s="2"/>
      <c r="BJ30012" s="3"/>
      <c r="BL30012" s="3"/>
      <c r="BN30012" s="3"/>
      <c r="BP30012" s="3"/>
    </row>
    <row r="30013" spans="1:68" x14ac:dyDescent="0.25">
      <c r="A30013" s="1"/>
      <c r="B30013" s="2"/>
      <c r="BJ30013" s="3"/>
      <c r="BL30013" s="3"/>
      <c r="BN30013" s="3"/>
      <c r="BP30013" s="3"/>
    </row>
    <row r="30014" spans="1:68" x14ac:dyDescent="0.25">
      <c r="A30014" s="1"/>
      <c r="B30014" s="2"/>
      <c r="BJ30014" s="3"/>
      <c r="BL30014" s="3"/>
      <c r="BN30014" s="3"/>
      <c r="BP30014" s="3"/>
    </row>
    <row r="30015" spans="1:68" x14ac:dyDescent="0.25">
      <c r="A30015" s="1"/>
      <c r="B30015" s="2"/>
      <c r="BJ30015" s="3"/>
      <c r="BL30015" s="3"/>
      <c r="BN30015" s="3"/>
      <c r="BP30015" s="3"/>
    </row>
    <row r="30016" spans="1:68" x14ac:dyDescent="0.25">
      <c r="A30016" s="1"/>
      <c r="B30016" s="2"/>
      <c r="BJ30016" s="3"/>
      <c r="BL30016" s="3"/>
      <c r="BN30016" s="3"/>
      <c r="BP30016" s="3"/>
    </row>
    <row r="30017" spans="1:68" x14ac:dyDescent="0.25">
      <c r="A30017" s="1"/>
      <c r="B30017" s="2"/>
      <c r="BJ30017" s="3"/>
      <c r="BL30017" s="3"/>
      <c r="BN30017" s="3"/>
      <c r="BP30017" s="3"/>
    </row>
    <row r="30018" spans="1:68" x14ac:dyDescent="0.25">
      <c r="A30018" s="1"/>
      <c r="B30018" s="2"/>
      <c r="BJ30018" s="3"/>
      <c r="BL30018" s="3"/>
      <c r="BN30018" s="3"/>
      <c r="BP30018" s="3"/>
    </row>
    <row r="30019" spans="1:68" x14ac:dyDescent="0.25">
      <c r="A30019" s="1"/>
      <c r="B30019" s="2"/>
      <c r="BJ30019" s="3"/>
      <c r="BL30019" s="3"/>
      <c r="BN30019" s="3"/>
      <c r="BP30019" s="3"/>
    </row>
    <row r="30020" spans="1:68" x14ac:dyDescent="0.25">
      <c r="A30020" s="1"/>
      <c r="B30020" s="2"/>
      <c r="BJ30020" s="3"/>
      <c r="BL30020" s="3"/>
      <c r="BN30020" s="3"/>
      <c r="BP30020" s="3"/>
    </row>
    <row r="30021" spans="1:68" x14ac:dyDescent="0.25">
      <c r="A30021" s="1"/>
      <c r="B30021" s="2"/>
      <c r="BJ30021" s="3"/>
      <c r="BL30021" s="3"/>
      <c r="BN30021" s="3"/>
      <c r="BP30021" s="3"/>
    </row>
    <row r="30022" spans="1:68" x14ac:dyDescent="0.25">
      <c r="A30022" s="1"/>
      <c r="B30022" s="2"/>
      <c r="BJ30022" s="3"/>
      <c r="BL30022" s="3"/>
      <c r="BN30022" s="3"/>
      <c r="BP30022" s="3"/>
    </row>
    <row r="30023" spans="1:68" x14ac:dyDescent="0.25">
      <c r="A30023" s="1"/>
      <c r="B30023" s="2"/>
      <c r="BJ30023" s="3"/>
      <c r="BL30023" s="3"/>
      <c r="BN30023" s="3"/>
      <c r="BP30023" s="3"/>
    </row>
    <row r="30024" spans="1:68" x14ac:dyDescent="0.25">
      <c r="A30024" s="1"/>
      <c r="B30024" s="2"/>
      <c r="BJ30024" s="3"/>
      <c r="BL30024" s="3"/>
      <c r="BN30024" s="3"/>
      <c r="BP30024" s="3"/>
    </row>
    <row r="30025" spans="1:68" x14ac:dyDescent="0.25">
      <c r="A30025" s="1"/>
      <c r="B30025" s="2"/>
      <c r="BJ30025" s="3"/>
      <c r="BL30025" s="3"/>
      <c r="BN30025" s="3"/>
      <c r="BP30025" s="3"/>
    </row>
    <row r="30026" spans="1:68" x14ac:dyDescent="0.25">
      <c r="A30026" s="1"/>
      <c r="B30026" s="2"/>
      <c r="BJ30026" s="3"/>
      <c r="BL30026" s="3"/>
      <c r="BN30026" s="3"/>
      <c r="BP30026" s="3"/>
    </row>
    <row r="30027" spans="1:68" x14ac:dyDescent="0.25">
      <c r="A30027" s="1"/>
      <c r="B30027" s="2"/>
      <c r="BJ30027" s="3"/>
      <c r="BL30027" s="3"/>
      <c r="BN30027" s="3"/>
      <c r="BP30027" s="3"/>
    </row>
    <row r="30028" spans="1:68" x14ac:dyDescent="0.25">
      <c r="A30028" s="1"/>
      <c r="B30028" s="2"/>
      <c r="BJ30028" s="3"/>
      <c r="BL30028" s="3"/>
      <c r="BN30028" s="3"/>
      <c r="BP30028" s="3"/>
    </row>
    <row r="30029" spans="1:68" x14ac:dyDescent="0.25">
      <c r="A30029" s="1"/>
      <c r="B30029" s="2"/>
      <c r="BJ30029" s="3"/>
      <c r="BL30029" s="3"/>
      <c r="BN30029" s="3"/>
      <c r="BP30029" s="3"/>
    </row>
    <row r="30030" spans="1:68" x14ac:dyDescent="0.25">
      <c r="A30030" s="1"/>
      <c r="B30030" s="2"/>
      <c r="BJ30030" s="3"/>
      <c r="BL30030" s="3"/>
      <c r="BN30030" s="3"/>
      <c r="BP30030" s="3"/>
    </row>
    <row r="30031" spans="1:68" x14ac:dyDescent="0.25">
      <c r="A30031" s="1"/>
      <c r="B30031" s="2"/>
      <c r="BJ30031" s="3"/>
      <c r="BL30031" s="3"/>
      <c r="BN30031" s="3"/>
      <c r="BP30031" s="3"/>
    </row>
    <row r="30032" spans="1:68" x14ac:dyDescent="0.25">
      <c r="A30032" s="1"/>
      <c r="B30032" s="2"/>
      <c r="BJ30032" s="3"/>
      <c r="BL30032" s="3"/>
      <c r="BN30032" s="3"/>
      <c r="BP30032" s="3"/>
    </row>
    <row r="30033" spans="1:68" x14ac:dyDescent="0.25">
      <c r="A30033" s="1"/>
      <c r="B30033" s="2"/>
      <c r="BJ30033" s="3"/>
      <c r="BL30033" s="3"/>
      <c r="BN30033" s="3"/>
      <c r="BP30033" s="3"/>
    </row>
    <row r="30034" spans="1:68" x14ac:dyDescent="0.25">
      <c r="A30034" s="1"/>
      <c r="B30034" s="2"/>
      <c r="BJ30034" s="3"/>
      <c r="BL30034" s="3"/>
      <c r="BN30034" s="3"/>
      <c r="BP30034" s="3"/>
    </row>
    <row r="30035" spans="1:68" x14ac:dyDescent="0.25">
      <c r="A30035" s="1"/>
      <c r="B30035" s="2"/>
      <c r="BJ30035" s="3"/>
      <c r="BL30035" s="3"/>
      <c r="BN30035" s="3"/>
      <c r="BP30035" s="3"/>
    </row>
    <row r="30036" spans="1:68" x14ac:dyDescent="0.25">
      <c r="A30036" s="1"/>
      <c r="B30036" s="2"/>
      <c r="BJ30036" s="3"/>
      <c r="BL30036" s="3"/>
      <c r="BN30036" s="3"/>
      <c r="BP30036" s="3"/>
    </row>
    <row r="30037" spans="1:68" x14ac:dyDescent="0.25">
      <c r="A30037" s="1"/>
      <c r="B30037" s="2"/>
      <c r="BJ30037" s="3"/>
      <c r="BL30037" s="3"/>
      <c r="BN30037" s="3"/>
      <c r="BP30037" s="3"/>
    </row>
    <row r="30038" spans="1:68" x14ac:dyDescent="0.25">
      <c r="A30038" s="1"/>
      <c r="B30038" s="2"/>
      <c r="BJ30038" s="3"/>
      <c r="BL30038" s="3"/>
      <c r="BN30038" s="3"/>
      <c r="BP30038" s="3"/>
    </row>
    <row r="30039" spans="1:68" x14ac:dyDescent="0.25">
      <c r="A30039" s="1"/>
      <c r="B30039" s="2"/>
      <c r="BJ30039" s="3"/>
      <c r="BL30039" s="3"/>
      <c r="BN30039" s="3"/>
      <c r="BP30039" s="3"/>
    </row>
    <row r="30040" spans="1:68" x14ac:dyDescent="0.25">
      <c r="A30040" s="1"/>
      <c r="B30040" s="2"/>
      <c r="BJ30040" s="3"/>
      <c r="BL30040" s="3"/>
      <c r="BN30040" s="3"/>
      <c r="BP30040" s="3"/>
    </row>
    <row r="30041" spans="1:68" x14ac:dyDescent="0.25">
      <c r="A30041" s="1"/>
      <c r="B30041" s="2"/>
      <c r="BJ30041" s="3"/>
      <c r="BL30041" s="3"/>
      <c r="BN30041" s="3"/>
      <c r="BP30041" s="3"/>
    </row>
    <row r="30042" spans="1:68" x14ac:dyDescent="0.25">
      <c r="A30042" s="1"/>
      <c r="B30042" s="2"/>
      <c r="BJ30042" s="3"/>
      <c r="BL30042" s="3"/>
      <c r="BN30042" s="3"/>
      <c r="BP30042" s="3"/>
    </row>
    <row r="30043" spans="1:68" x14ac:dyDescent="0.25">
      <c r="A30043" s="1"/>
      <c r="B30043" s="2"/>
      <c r="BJ30043" s="3"/>
      <c r="BL30043" s="3"/>
      <c r="BN30043" s="3"/>
      <c r="BP30043" s="3"/>
    </row>
    <row r="30044" spans="1:68" x14ac:dyDescent="0.25">
      <c r="A30044" s="1"/>
      <c r="B30044" s="2"/>
      <c r="BJ30044" s="3"/>
      <c r="BL30044" s="3"/>
      <c r="BN30044" s="3"/>
      <c r="BP30044" s="3"/>
    </row>
    <row r="30045" spans="1:68" x14ac:dyDescent="0.25">
      <c r="A30045" s="1"/>
      <c r="B30045" s="2"/>
      <c r="BJ30045" s="3"/>
      <c r="BL30045" s="3"/>
      <c r="BN30045" s="3"/>
      <c r="BP30045" s="3"/>
    </row>
    <row r="30046" spans="1:68" x14ac:dyDescent="0.25">
      <c r="A30046" s="1"/>
      <c r="B30046" s="2"/>
      <c r="BJ30046" s="3"/>
      <c r="BL30046" s="3"/>
      <c r="BN30046" s="3"/>
      <c r="BP30046" s="3"/>
    </row>
    <row r="30047" spans="1:68" x14ac:dyDescent="0.25">
      <c r="A30047" s="1"/>
      <c r="B30047" s="2"/>
      <c r="BJ30047" s="3"/>
      <c r="BL30047" s="3"/>
      <c r="BN30047" s="3"/>
      <c r="BP30047" s="3"/>
    </row>
    <row r="30048" spans="1:68" x14ac:dyDescent="0.25">
      <c r="A30048" s="1"/>
      <c r="B30048" s="2"/>
      <c r="BJ30048" s="3"/>
      <c r="BL30048" s="3"/>
      <c r="BN30048" s="3"/>
      <c r="BP30048" s="3"/>
    </row>
    <row r="30049" spans="1:68" x14ac:dyDescent="0.25">
      <c r="A30049" s="1"/>
      <c r="B30049" s="2"/>
      <c r="BJ30049" s="3"/>
      <c r="BL30049" s="3"/>
      <c r="BN30049" s="3"/>
      <c r="BP30049" s="3"/>
    </row>
    <row r="30050" spans="1:68" x14ac:dyDescent="0.25">
      <c r="A30050" s="1"/>
      <c r="B30050" s="2"/>
      <c r="BJ30050" s="3"/>
      <c r="BL30050" s="3"/>
      <c r="BN30050" s="3"/>
      <c r="BP30050" s="3"/>
    </row>
    <row r="30051" spans="1:68" x14ac:dyDescent="0.25">
      <c r="A30051" s="1"/>
      <c r="B30051" s="2"/>
      <c r="BJ30051" s="3"/>
      <c r="BL30051" s="3"/>
      <c r="BN30051" s="3"/>
      <c r="BP30051" s="3"/>
    </row>
    <row r="30052" spans="1:68" x14ac:dyDescent="0.25">
      <c r="A30052" s="1"/>
      <c r="B30052" s="2"/>
      <c r="BJ30052" s="3"/>
      <c r="BL30052" s="3"/>
      <c r="BN30052" s="3"/>
      <c r="BP30052" s="3"/>
    </row>
    <row r="30053" spans="1:68" x14ac:dyDescent="0.25">
      <c r="A30053" s="1"/>
      <c r="B30053" s="2"/>
      <c r="BJ30053" s="3"/>
      <c r="BL30053" s="3"/>
      <c r="BN30053" s="3"/>
      <c r="BP30053" s="3"/>
    </row>
    <row r="30054" spans="1:68" x14ac:dyDescent="0.25">
      <c r="A30054" s="1"/>
      <c r="B30054" s="2"/>
      <c r="BJ30054" s="3"/>
      <c r="BL30054" s="3"/>
      <c r="BN30054" s="3"/>
      <c r="BP30054" s="3"/>
    </row>
    <row r="30055" spans="1:68" x14ac:dyDescent="0.25">
      <c r="A30055" s="1"/>
      <c r="B30055" s="2"/>
      <c r="BJ30055" s="3"/>
      <c r="BL30055" s="3"/>
      <c r="BN30055" s="3"/>
      <c r="BP30055" s="3"/>
    </row>
    <row r="30056" spans="1:68" x14ac:dyDescent="0.25">
      <c r="A30056" s="1"/>
      <c r="B30056" s="2"/>
      <c r="BJ30056" s="3"/>
      <c r="BL30056" s="3"/>
      <c r="BN30056" s="3"/>
      <c r="BP30056" s="3"/>
    </row>
    <row r="30057" spans="1:68" x14ac:dyDescent="0.25">
      <c r="A30057" s="1"/>
      <c r="B30057" s="2"/>
      <c r="BJ30057" s="3"/>
      <c r="BL30057" s="3"/>
      <c r="BN30057" s="3"/>
      <c r="BP30057" s="3"/>
    </row>
    <row r="30058" spans="1:68" x14ac:dyDescent="0.25">
      <c r="A30058" s="1"/>
      <c r="B30058" s="2"/>
      <c r="BJ30058" s="3"/>
      <c r="BL30058" s="3"/>
      <c r="BN30058" s="3"/>
      <c r="BP30058" s="3"/>
    </row>
    <row r="30059" spans="1:68" x14ac:dyDescent="0.25">
      <c r="A30059" s="1"/>
      <c r="B30059" s="2"/>
      <c r="BJ30059" s="3"/>
      <c r="BL30059" s="3"/>
      <c r="BN30059" s="3"/>
      <c r="BP30059" s="3"/>
    </row>
    <row r="30060" spans="1:68" x14ac:dyDescent="0.25">
      <c r="A30060" s="1"/>
      <c r="B30060" s="2"/>
      <c r="BJ30060" s="3"/>
      <c r="BL30060" s="3"/>
      <c r="BN30060" s="3"/>
      <c r="BP30060" s="3"/>
    </row>
    <row r="30061" spans="1:68" x14ac:dyDescent="0.25">
      <c r="A30061" s="1"/>
      <c r="B30061" s="2"/>
      <c r="BJ30061" s="3"/>
      <c r="BL30061" s="3"/>
      <c r="BN30061" s="3"/>
      <c r="BP30061" s="3"/>
    </row>
    <row r="30062" spans="1:68" x14ac:dyDescent="0.25">
      <c r="A30062" s="1"/>
      <c r="B30062" s="2"/>
      <c r="BJ30062" s="3"/>
      <c r="BL30062" s="3"/>
      <c r="BN30062" s="3"/>
      <c r="BP30062" s="3"/>
    </row>
    <row r="30063" spans="1:68" x14ac:dyDescent="0.25">
      <c r="A30063" s="1"/>
      <c r="B30063" s="2"/>
      <c r="BJ30063" s="3"/>
      <c r="BL30063" s="3"/>
      <c r="BN30063" s="3"/>
      <c r="BP30063" s="3"/>
    </row>
    <row r="30064" spans="1:68" x14ac:dyDescent="0.25">
      <c r="A30064" s="1"/>
      <c r="B30064" s="2"/>
      <c r="BJ30064" s="3"/>
      <c r="BL30064" s="3"/>
      <c r="BN30064" s="3"/>
      <c r="BP30064" s="3"/>
    </row>
    <row r="30065" spans="1:68" x14ac:dyDescent="0.25">
      <c r="A30065" s="1"/>
      <c r="B30065" s="2"/>
      <c r="BJ30065" s="3"/>
      <c r="BL30065" s="3"/>
      <c r="BN30065" s="3"/>
      <c r="BP30065" s="3"/>
    </row>
    <row r="30066" spans="1:68" x14ac:dyDescent="0.25">
      <c r="A30066" s="1"/>
      <c r="B30066" s="2"/>
      <c r="BJ30066" s="3"/>
      <c r="BL30066" s="3"/>
      <c r="BN30066" s="3"/>
      <c r="BP30066" s="3"/>
    </row>
    <row r="30067" spans="1:68" x14ac:dyDescent="0.25">
      <c r="A30067" s="1"/>
      <c r="B30067" s="2"/>
      <c r="BJ30067" s="3"/>
      <c r="BL30067" s="3"/>
      <c r="BN30067" s="3"/>
      <c r="BP30067" s="3"/>
    </row>
    <row r="30068" spans="1:68" x14ac:dyDescent="0.25">
      <c r="A30068" s="1"/>
      <c r="B30068" s="2"/>
      <c r="BJ30068" s="3"/>
      <c r="BL30068" s="3"/>
      <c r="BN30068" s="3"/>
      <c r="BP30068" s="3"/>
    </row>
    <row r="30069" spans="1:68" x14ac:dyDescent="0.25">
      <c r="A30069" s="1"/>
      <c r="B30069" s="2"/>
      <c r="BJ30069" s="3"/>
      <c r="BL30069" s="3"/>
      <c r="BN30069" s="3"/>
      <c r="BP30069" s="3"/>
    </row>
    <row r="30070" spans="1:68" x14ac:dyDescent="0.25">
      <c r="A30070" s="1"/>
      <c r="B30070" s="2"/>
      <c r="BJ30070" s="3"/>
      <c r="BL30070" s="3"/>
      <c r="BN30070" s="3"/>
      <c r="BP30070" s="3"/>
    </row>
    <row r="30071" spans="1:68" x14ac:dyDescent="0.25">
      <c r="A30071" s="1"/>
      <c r="B30071" s="2"/>
      <c r="BJ30071" s="3"/>
      <c r="BL30071" s="3"/>
      <c r="BN30071" s="3"/>
      <c r="BP30071" s="3"/>
    </row>
    <row r="30072" spans="1:68" x14ac:dyDescent="0.25">
      <c r="A30072" s="1"/>
      <c r="B30072" s="2"/>
      <c r="BJ30072" s="3"/>
      <c r="BL30072" s="3"/>
      <c r="BN30072" s="3"/>
      <c r="BP30072" s="3"/>
    </row>
    <row r="30073" spans="1:68" x14ac:dyDescent="0.25">
      <c r="A30073" s="1"/>
      <c r="B30073" s="2"/>
      <c r="BJ30073" s="3"/>
      <c r="BL30073" s="3"/>
      <c r="BN30073" s="3"/>
      <c r="BP30073" s="3"/>
    </row>
    <row r="30074" spans="1:68" x14ac:dyDescent="0.25">
      <c r="A30074" s="1"/>
      <c r="B30074" s="2"/>
      <c r="BJ30074" s="3"/>
      <c r="BL30074" s="3"/>
      <c r="BN30074" s="3"/>
      <c r="BP30074" s="3"/>
    </row>
    <row r="30075" spans="1:68" x14ac:dyDescent="0.25">
      <c r="A30075" s="1"/>
      <c r="B30075" s="2"/>
      <c r="BJ30075" s="3"/>
      <c r="BL30075" s="3"/>
      <c r="BN30075" s="3"/>
      <c r="BP30075" s="3"/>
    </row>
    <row r="30076" spans="1:68" x14ac:dyDescent="0.25">
      <c r="A30076" s="1"/>
      <c r="B30076" s="2"/>
      <c r="BJ30076" s="3"/>
      <c r="BL30076" s="3"/>
      <c r="BN30076" s="3"/>
      <c r="BP30076" s="3"/>
    </row>
    <row r="30077" spans="1:68" x14ac:dyDescent="0.25">
      <c r="A30077" s="1"/>
      <c r="B30077" s="2"/>
      <c r="BJ30077" s="3"/>
      <c r="BL30077" s="3"/>
      <c r="BN30077" s="3"/>
      <c r="BP30077" s="3"/>
    </row>
    <row r="30078" spans="1:68" x14ac:dyDescent="0.25">
      <c r="A30078" s="1"/>
      <c r="B30078" s="2"/>
      <c r="BJ30078" s="3"/>
      <c r="BL30078" s="3"/>
      <c r="BN30078" s="3"/>
      <c r="BP30078" s="3"/>
    </row>
    <row r="30079" spans="1:68" x14ac:dyDescent="0.25">
      <c r="A30079" s="1"/>
      <c r="B30079" s="2"/>
      <c r="BJ30079" s="3"/>
      <c r="BL30079" s="3"/>
      <c r="BN30079" s="3"/>
      <c r="BP30079" s="3"/>
    </row>
    <row r="30080" spans="1:68" x14ac:dyDescent="0.25">
      <c r="A30080" s="1"/>
      <c r="B30080" s="2"/>
      <c r="BJ30080" s="3"/>
      <c r="BL30080" s="3"/>
      <c r="BN30080" s="3"/>
      <c r="BP30080" s="3"/>
    </row>
    <row r="30081" spans="1:68" x14ac:dyDescent="0.25">
      <c r="A30081" s="1"/>
      <c r="B30081" s="2"/>
      <c r="BJ30081" s="3"/>
      <c r="BL30081" s="3"/>
      <c r="BN30081" s="3"/>
      <c r="BP30081" s="3"/>
    </row>
    <row r="30082" spans="1:68" x14ac:dyDescent="0.25">
      <c r="A30082" s="1"/>
      <c r="B30082" s="2"/>
      <c r="BJ30082" s="3"/>
      <c r="BL30082" s="3"/>
      <c r="BN30082" s="3"/>
      <c r="BP30082" s="3"/>
    </row>
    <row r="30083" spans="1:68" x14ac:dyDescent="0.25">
      <c r="A30083" s="1"/>
      <c r="B30083" s="2"/>
      <c r="BJ30083" s="3"/>
      <c r="BL30083" s="3"/>
      <c r="BN30083" s="3"/>
      <c r="BP30083" s="3"/>
    </row>
    <row r="30084" spans="1:68" x14ac:dyDescent="0.25">
      <c r="A30084" s="1"/>
      <c r="B30084" s="2"/>
      <c r="BJ30084" s="3"/>
      <c r="BL30084" s="3"/>
      <c r="BN30084" s="3"/>
      <c r="BP30084" s="3"/>
    </row>
    <row r="30085" spans="1:68" x14ac:dyDescent="0.25">
      <c r="A30085" s="1"/>
      <c r="B30085" s="2"/>
      <c r="BJ30085" s="3"/>
      <c r="BL30085" s="3"/>
      <c r="BN30085" s="3"/>
      <c r="BP30085" s="3"/>
    </row>
    <row r="30086" spans="1:68" x14ac:dyDescent="0.25">
      <c r="A30086" s="1"/>
      <c r="B30086" s="2"/>
      <c r="BJ30086" s="3"/>
      <c r="BL30086" s="3"/>
      <c r="BN30086" s="3"/>
      <c r="BP30086" s="3"/>
    </row>
    <row r="30087" spans="1:68" x14ac:dyDescent="0.25">
      <c r="A30087" s="1"/>
      <c r="B30087" s="2"/>
      <c r="BJ30087" s="3"/>
      <c r="BL30087" s="3"/>
      <c r="BN30087" s="3"/>
      <c r="BP30087" s="3"/>
    </row>
    <row r="30088" spans="1:68" x14ac:dyDescent="0.25">
      <c r="A30088" s="1"/>
      <c r="B30088" s="2"/>
      <c r="BJ30088" s="3"/>
      <c r="BL30088" s="3"/>
      <c r="BN30088" s="3"/>
      <c r="BP30088" s="3"/>
    </row>
    <row r="30089" spans="1:68" x14ac:dyDescent="0.25">
      <c r="A30089" s="1"/>
      <c r="B30089" s="2"/>
      <c r="BJ30089" s="3"/>
      <c r="BL30089" s="3"/>
      <c r="BN30089" s="3"/>
      <c r="BP30089" s="3"/>
    </row>
    <row r="30090" spans="1:68" x14ac:dyDescent="0.25">
      <c r="A30090" s="1"/>
      <c r="B30090" s="2"/>
      <c r="BJ30090" s="3"/>
      <c r="BL30090" s="3"/>
      <c r="BN30090" s="3"/>
      <c r="BP30090" s="3"/>
    </row>
    <row r="30091" spans="1:68" x14ac:dyDescent="0.25">
      <c r="A30091" s="1"/>
      <c r="B30091" s="2"/>
      <c r="BJ30091" s="3"/>
      <c r="BL30091" s="3"/>
      <c r="BN30091" s="3"/>
      <c r="BP30091" s="3"/>
    </row>
    <row r="30092" spans="1:68" x14ac:dyDescent="0.25">
      <c r="A30092" s="1"/>
      <c r="B30092" s="2"/>
      <c r="BJ30092" s="3"/>
      <c r="BL30092" s="3"/>
      <c r="BN30092" s="3"/>
      <c r="BP30092" s="3"/>
    </row>
    <row r="30093" spans="1:68" x14ac:dyDescent="0.25">
      <c r="A30093" s="1"/>
      <c r="B30093" s="2"/>
      <c r="BJ30093" s="3"/>
      <c r="BL30093" s="3"/>
      <c r="BN30093" s="3"/>
      <c r="BP30093" s="3"/>
    </row>
    <row r="30094" spans="1:68" x14ac:dyDescent="0.25">
      <c r="A30094" s="1"/>
      <c r="B30094" s="2"/>
      <c r="BJ30094" s="3"/>
      <c r="BL30094" s="3"/>
      <c r="BN30094" s="3"/>
      <c r="BP30094" s="3"/>
    </row>
    <row r="30095" spans="1:68" x14ac:dyDescent="0.25">
      <c r="A30095" s="1"/>
      <c r="B30095" s="2"/>
      <c r="BJ30095" s="3"/>
      <c r="BL30095" s="3"/>
      <c r="BN30095" s="3"/>
      <c r="BP30095" s="3"/>
    </row>
    <row r="30096" spans="1:68" x14ac:dyDescent="0.25">
      <c r="A30096" s="1"/>
      <c r="B30096" s="2"/>
      <c r="BJ30096" s="3"/>
      <c r="BL30096" s="3"/>
      <c r="BN30096" s="3"/>
      <c r="BP30096" s="3"/>
    </row>
    <row r="30097" spans="1:68" x14ac:dyDescent="0.25">
      <c r="A30097" s="1"/>
      <c r="B30097" s="2"/>
      <c r="BJ30097" s="3"/>
      <c r="BL30097" s="3"/>
      <c r="BN30097" s="3"/>
      <c r="BP30097" s="3"/>
    </row>
    <row r="30098" spans="1:68" x14ac:dyDescent="0.25">
      <c r="A30098" s="1"/>
      <c r="B30098" s="2"/>
      <c r="BJ30098" s="3"/>
      <c r="BL30098" s="3"/>
      <c r="BN30098" s="3"/>
      <c r="BP30098" s="3"/>
    </row>
    <row r="30099" spans="1:68" x14ac:dyDescent="0.25">
      <c r="A30099" s="1"/>
      <c r="B30099" s="2"/>
      <c r="BJ30099" s="3"/>
      <c r="BL30099" s="3"/>
      <c r="BN30099" s="3"/>
      <c r="BP30099" s="3"/>
    </row>
    <row r="30100" spans="1:68" x14ac:dyDescent="0.25">
      <c r="A30100" s="1"/>
      <c r="B30100" s="2"/>
      <c r="BJ30100" s="3"/>
      <c r="BL30100" s="3"/>
      <c r="BN30100" s="3"/>
      <c r="BP30100" s="3"/>
    </row>
    <row r="30101" spans="1:68" x14ac:dyDescent="0.25">
      <c r="A30101" s="1"/>
      <c r="B30101" s="2"/>
      <c r="BJ30101" s="3"/>
      <c r="BL30101" s="3"/>
      <c r="BN30101" s="3"/>
      <c r="BP30101" s="3"/>
    </row>
    <row r="30102" spans="1:68" x14ac:dyDescent="0.25">
      <c r="A30102" s="1"/>
      <c r="B30102" s="2"/>
      <c r="BJ30102" s="3"/>
      <c r="BL30102" s="3"/>
      <c r="BN30102" s="3"/>
      <c r="BP30102" s="3"/>
    </row>
    <row r="30103" spans="1:68" x14ac:dyDescent="0.25">
      <c r="A30103" s="1"/>
      <c r="B30103" s="2"/>
      <c r="BJ30103" s="3"/>
      <c r="BL30103" s="3"/>
      <c r="BN30103" s="3"/>
      <c r="BP30103" s="3"/>
    </row>
    <row r="30104" spans="1:68" x14ac:dyDescent="0.25">
      <c r="A30104" s="1"/>
      <c r="B30104" s="2"/>
      <c r="BJ30104" s="3"/>
      <c r="BL30104" s="3"/>
      <c r="BN30104" s="3"/>
      <c r="BP30104" s="3"/>
    </row>
    <row r="30105" spans="1:68" x14ac:dyDescent="0.25">
      <c r="A30105" s="1"/>
      <c r="B30105" s="2"/>
      <c r="BJ30105" s="3"/>
      <c r="BL30105" s="3"/>
      <c r="BN30105" s="3"/>
      <c r="BP30105" s="3"/>
    </row>
    <row r="30106" spans="1:68" x14ac:dyDescent="0.25">
      <c r="A30106" s="1"/>
      <c r="B30106" s="2"/>
      <c r="BJ30106" s="3"/>
      <c r="BL30106" s="3"/>
      <c r="BN30106" s="3"/>
      <c r="BP30106" s="3"/>
    </row>
    <row r="30107" spans="1:68" x14ac:dyDescent="0.25">
      <c r="A30107" s="1"/>
      <c r="B30107" s="2"/>
      <c r="BJ30107" s="3"/>
      <c r="BL30107" s="3"/>
      <c r="BN30107" s="3"/>
      <c r="BP30107" s="3"/>
    </row>
    <row r="30108" spans="1:68" x14ac:dyDescent="0.25">
      <c r="A30108" s="1"/>
      <c r="B30108" s="2"/>
      <c r="BJ30108" s="3"/>
      <c r="BL30108" s="3"/>
      <c r="BN30108" s="3"/>
      <c r="BP30108" s="3"/>
    </row>
    <row r="30109" spans="1:68" x14ac:dyDescent="0.25">
      <c r="A30109" s="1"/>
      <c r="B30109" s="2"/>
      <c r="BJ30109" s="3"/>
      <c r="BL30109" s="3"/>
      <c r="BN30109" s="3"/>
      <c r="BP30109" s="3"/>
    </row>
    <row r="30110" spans="1:68" x14ac:dyDescent="0.25">
      <c r="A30110" s="1"/>
      <c r="B30110" s="2"/>
      <c r="BJ30110" s="3"/>
      <c r="BL30110" s="3"/>
      <c r="BN30110" s="3"/>
      <c r="BP30110" s="3"/>
    </row>
    <row r="30111" spans="1:68" x14ac:dyDescent="0.25">
      <c r="A30111" s="1"/>
      <c r="B30111" s="2"/>
      <c r="BJ30111" s="3"/>
      <c r="BL30111" s="3"/>
      <c r="BN30111" s="3"/>
      <c r="BP30111" s="3"/>
    </row>
    <row r="30112" spans="1:68" x14ac:dyDescent="0.25">
      <c r="A30112" s="1"/>
      <c r="B30112" s="2"/>
      <c r="BJ30112" s="3"/>
      <c r="BL30112" s="3"/>
      <c r="BN30112" s="3"/>
      <c r="BP30112" s="3"/>
    </row>
    <row r="30113" spans="1:68" x14ac:dyDescent="0.25">
      <c r="A30113" s="1"/>
      <c r="B30113" s="2"/>
      <c r="BJ30113" s="3"/>
      <c r="BL30113" s="3"/>
      <c r="BN30113" s="3"/>
      <c r="BP30113" s="3"/>
    </row>
    <row r="30114" spans="1:68" x14ac:dyDescent="0.25">
      <c r="A30114" s="1"/>
      <c r="B30114" s="2"/>
      <c r="BJ30114" s="3"/>
      <c r="BL30114" s="3"/>
      <c r="BN30114" s="3"/>
      <c r="BP30114" s="3"/>
    </row>
    <row r="30115" spans="1:68" x14ac:dyDescent="0.25">
      <c r="A30115" s="1"/>
      <c r="B30115" s="2"/>
      <c r="BJ30115" s="3"/>
      <c r="BL30115" s="3"/>
      <c r="BN30115" s="3"/>
      <c r="BP30115" s="3"/>
    </row>
    <row r="30116" spans="1:68" x14ac:dyDescent="0.25">
      <c r="A30116" s="1"/>
      <c r="B30116" s="2"/>
      <c r="BJ30116" s="3"/>
      <c r="BL30116" s="3"/>
      <c r="BN30116" s="3"/>
      <c r="BP30116" s="3"/>
    </row>
    <row r="30117" spans="1:68" x14ac:dyDescent="0.25">
      <c r="A30117" s="1"/>
      <c r="B30117" s="2"/>
      <c r="BJ30117" s="3"/>
      <c r="BL30117" s="3"/>
      <c r="BN30117" s="3"/>
      <c r="BP30117" s="3"/>
    </row>
    <row r="30118" spans="1:68" x14ac:dyDescent="0.25">
      <c r="A30118" s="1"/>
      <c r="B30118" s="2"/>
      <c r="BJ30118" s="3"/>
      <c r="BL30118" s="3"/>
      <c r="BN30118" s="3"/>
      <c r="BP30118" s="3"/>
    </row>
    <row r="30119" spans="1:68" x14ac:dyDescent="0.25">
      <c r="A30119" s="1"/>
      <c r="B30119" s="2"/>
      <c r="BJ30119" s="3"/>
      <c r="BL30119" s="3"/>
      <c r="BN30119" s="3"/>
      <c r="BP30119" s="3"/>
    </row>
    <row r="30120" spans="1:68" x14ac:dyDescent="0.25">
      <c r="A30120" s="1"/>
      <c r="B30120" s="2"/>
      <c r="BJ30120" s="3"/>
      <c r="BL30120" s="3"/>
      <c r="BN30120" s="3"/>
      <c r="BP30120" s="3"/>
    </row>
    <row r="30121" spans="1:68" x14ac:dyDescent="0.25">
      <c r="A30121" s="1"/>
      <c r="B30121" s="2"/>
      <c r="BJ30121" s="3"/>
      <c r="BL30121" s="3"/>
      <c r="BN30121" s="3"/>
      <c r="BP30121" s="3"/>
    </row>
    <row r="30122" spans="1:68" x14ac:dyDescent="0.25">
      <c r="A30122" s="1"/>
      <c r="B30122" s="2"/>
      <c r="BJ30122" s="3"/>
      <c r="BL30122" s="3"/>
      <c r="BN30122" s="3"/>
      <c r="BP30122" s="3"/>
    </row>
    <row r="30123" spans="1:68" x14ac:dyDescent="0.25">
      <c r="A30123" s="1"/>
      <c r="B30123" s="2"/>
      <c r="BJ30123" s="3"/>
      <c r="BL30123" s="3"/>
      <c r="BN30123" s="3"/>
      <c r="BP30123" s="3"/>
    </row>
    <row r="30124" spans="1:68" x14ac:dyDescent="0.25">
      <c r="A30124" s="1"/>
      <c r="B30124" s="2"/>
      <c r="BJ30124" s="3"/>
      <c r="BL30124" s="3"/>
      <c r="BN30124" s="3"/>
      <c r="BP30124" s="3"/>
    </row>
    <row r="30125" spans="1:68" x14ac:dyDescent="0.25">
      <c r="A30125" s="1"/>
      <c r="B30125" s="2"/>
      <c r="BJ30125" s="3"/>
      <c r="BL30125" s="3"/>
      <c r="BN30125" s="3"/>
      <c r="BP30125" s="3"/>
    </row>
    <row r="30126" spans="1:68" x14ac:dyDescent="0.25">
      <c r="A30126" s="1"/>
      <c r="B30126" s="2"/>
      <c r="BJ30126" s="3"/>
      <c r="BL30126" s="3"/>
      <c r="BN30126" s="3"/>
      <c r="BP30126" s="3"/>
    </row>
    <row r="30127" spans="1:68" x14ac:dyDescent="0.25">
      <c r="A30127" s="1"/>
      <c r="B30127" s="2"/>
      <c r="BJ30127" s="3"/>
      <c r="BL30127" s="3"/>
      <c r="BN30127" s="3"/>
      <c r="BP30127" s="3"/>
    </row>
    <row r="30128" spans="1:68" x14ac:dyDescent="0.25">
      <c r="A30128" s="1"/>
      <c r="B30128" s="2"/>
      <c r="BJ30128" s="3"/>
      <c r="BL30128" s="3"/>
      <c r="BN30128" s="3"/>
      <c r="BP30128" s="3"/>
    </row>
    <row r="30129" spans="1:68" x14ac:dyDescent="0.25">
      <c r="A30129" s="1"/>
      <c r="B30129" s="2"/>
      <c r="BJ30129" s="3"/>
      <c r="BL30129" s="3"/>
      <c r="BN30129" s="3"/>
      <c r="BP30129" s="3"/>
    </row>
    <row r="30130" spans="1:68" x14ac:dyDescent="0.25">
      <c r="A30130" s="1"/>
      <c r="B30130" s="2"/>
      <c r="BJ30130" s="3"/>
      <c r="BL30130" s="3"/>
      <c r="BN30130" s="3"/>
      <c r="BP30130" s="3"/>
    </row>
    <row r="30131" spans="1:68" x14ac:dyDescent="0.25">
      <c r="A30131" s="1"/>
      <c r="B30131" s="2"/>
      <c r="BJ30131" s="3"/>
      <c r="BL30131" s="3"/>
      <c r="BN30131" s="3"/>
      <c r="BP30131" s="3"/>
    </row>
    <row r="30132" spans="1:68" x14ac:dyDescent="0.25">
      <c r="A30132" s="1"/>
      <c r="B30132" s="2"/>
      <c r="BJ30132" s="3"/>
      <c r="BL30132" s="3"/>
      <c r="BN30132" s="3"/>
      <c r="BP30132" s="3"/>
    </row>
    <row r="30133" spans="1:68" x14ac:dyDescent="0.25">
      <c r="A30133" s="1"/>
      <c r="B30133" s="2"/>
      <c r="BJ30133" s="3"/>
      <c r="BL30133" s="3"/>
      <c r="BN30133" s="3"/>
      <c r="BP30133" s="3"/>
    </row>
    <row r="30134" spans="1:68" x14ac:dyDescent="0.25">
      <c r="A30134" s="1"/>
      <c r="B30134" s="2"/>
      <c r="BJ30134" s="3"/>
      <c r="BL30134" s="3"/>
      <c r="BN30134" s="3"/>
      <c r="BP30134" s="3"/>
    </row>
    <row r="30135" spans="1:68" x14ac:dyDescent="0.25">
      <c r="A30135" s="1"/>
      <c r="B30135" s="2"/>
      <c r="BJ30135" s="3"/>
      <c r="BL30135" s="3"/>
      <c r="BN30135" s="3"/>
      <c r="BP30135" s="3"/>
    </row>
    <row r="30136" spans="1:68" x14ac:dyDescent="0.25">
      <c r="A30136" s="1"/>
      <c r="B30136" s="2"/>
      <c r="BJ30136" s="3"/>
      <c r="BL30136" s="3"/>
      <c r="BN30136" s="3"/>
      <c r="BP30136" s="3"/>
    </row>
    <row r="30137" spans="1:68" x14ac:dyDescent="0.25">
      <c r="A30137" s="1"/>
      <c r="B30137" s="2"/>
      <c r="BJ30137" s="3"/>
      <c r="BL30137" s="3"/>
      <c r="BN30137" s="3"/>
      <c r="BP30137" s="3"/>
    </row>
    <row r="30138" spans="1:68" x14ac:dyDescent="0.25">
      <c r="A30138" s="1"/>
      <c r="B30138" s="2"/>
      <c r="BJ30138" s="3"/>
      <c r="BL30138" s="3"/>
      <c r="BN30138" s="3"/>
      <c r="BP30138" s="3"/>
    </row>
    <row r="30139" spans="1:68" x14ac:dyDescent="0.25">
      <c r="A30139" s="1"/>
      <c r="B30139" s="2"/>
      <c r="BJ30139" s="3"/>
      <c r="BL30139" s="3"/>
      <c r="BN30139" s="3"/>
      <c r="BP30139" s="3"/>
    </row>
    <row r="30140" spans="1:68" x14ac:dyDescent="0.25">
      <c r="A30140" s="1"/>
      <c r="B30140" s="2"/>
      <c r="BJ30140" s="3"/>
      <c r="BL30140" s="3"/>
      <c r="BN30140" s="3"/>
      <c r="BP30140" s="3"/>
    </row>
    <row r="30141" spans="1:68" x14ac:dyDescent="0.25">
      <c r="A30141" s="1"/>
      <c r="B30141" s="2"/>
      <c r="BJ30141" s="3"/>
      <c r="BL30141" s="3"/>
      <c r="BN30141" s="3"/>
      <c r="BP30141" s="3"/>
    </row>
    <row r="30142" spans="1:68" x14ac:dyDescent="0.25">
      <c r="A30142" s="1"/>
      <c r="B30142" s="2"/>
      <c r="BJ30142" s="3"/>
      <c r="BL30142" s="3"/>
      <c r="BN30142" s="3"/>
      <c r="BP30142" s="3"/>
    </row>
    <row r="30143" spans="1:68" x14ac:dyDescent="0.25">
      <c r="A30143" s="1"/>
      <c r="B30143" s="2"/>
      <c r="BJ30143" s="3"/>
      <c r="BL30143" s="3"/>
      <c r="BN30143" s="3"/>
      <c r="BP30143" s="3"/>
    </row>
    <row r="30144" spans="1:68" x14ac:dyDescent="0.25">
      <c r="A30144" s="1"/>
      <c r="B30144" s="2"/>
      <c r="BJ30144" s="3"/>
      <c r="BL30144" s="3"/>
      <c r="BN30144" s="3"/>
      <c r="BP30144" s="3"/>
    </row>
    <row r="30145" spans="1:68" x14ac:dyDescent="0.25">
      <c r="A30145" s="1"/>
      <c r="B30145" s="2"/>
      <c r="BJ30145" s="3"/>
      <c r="BL30145" s="3"/>
      <c r="BN30145" s="3"/>
      <c r="BP30145" s="3"/>
    </row>
    <row r="30146" spans="1:68" x14ac:dyDescent="0.25">
      <c r="A30146" s="1"/>
      <c r="B30146" s="2"/>
      <c r="BJ30146" s="3"/>
      <c r="BL30146" s="3"/>
      <c r="BN30146" s="3"/>
      <c r="BP30146" s="3"/>
    </row>
    <row r="30147" spans="1:68" x14ac:dyDescent="0.25">
      <c r="A30147" s="1"/>
      <c r="B30147" s="2"/>
      <c r="BJ30147" s="3"/>
      <c r="BL30147" s="3"/>
      <c r="BN30147" s="3"/>
      <c r="BP30147" s="3"/>
    </row>
    <row r="30148" spans="1:68" x14ac:dyDescent="0.25">
      <c r="A30148" s="1"/>
      <c r="B30148" s="2"/>
      <c r="BJ30148" s="3"/>
      <c r="BL30148" s="3"/>
      <c r="BN30148" s="3"/>
      <c r="BP30148" s="3"/>
    </row>
    <row r="30149" spans="1:68" x14ac:dyDescent="0.25">
      <c r="A30149" s="1"/>
      <c r="B30149" s="2"/>
      <c r="BJ30149" s="3"/>
      <c r="BL30149" s="3"/>
      <c r="BN30149" s="3"/>
      <c r="BP30149" s="3"/>
    </row>
    <row r="30150" spans="1:68" x14ac:dyDescent="0.25">
      <c r="A30150" s="1"/>
      <c r="B30150" s="2"/>
      <c r="BJ30150" s="3"/>
      <c r="BL30150" s="3"/>
      <c r="BN30150" s="3"/>
      <c r="BP30150" s="3"/>
    </row>
    <row r="30151" spans="1:68" x14ac:dyDescent="0.25">
      <c r="A30151" s="1"/>
      <c r="B30151" s="2"/>
      <c r="BJ30151" s="3"/>
      <c r="BL30151" s="3"/>
      <c r="BN30151" s="3"/>
      <c r="BP30151" s="3"/>
    </row>
    <row r="30152" spans="1:68" x14ac:dyDescent="0.25">
      <c r="A30152" s="1"/>
      <c r="B30152" s="2"/>
      <c r="BJ30152" s="3"/>
      <c r="BL30152" s="3"/>
      <c r="BN30152" s="3"/>
      <c r="BP30152" s="3"/>
    </row>
    <row r="30153" spans="1:68" x14ac:dyDescent="0.25">
      <c r="A30153" s="1"/>
      <c r="B30153" s="2"/>
      <c r="BJ30153" s="3"/>
      <c r="BL30153" s="3"/>
      <c r="BN30153" s="3"/>
      <c r="BP30153" s="3"/>
    </row>
    <row r="30154" spans="1:68" x14ac:dyDescent="0.25">
      <c r="A30154" s="1"/>
      <c r="B30154" s="2"/>
      <c r="BJ30154" s="3"/>
      <c r="BL30154" s="3"/>
      <c r="BN30154" s="3"/>
      <c r="BP30154" s="3"/>
    </row>
    <row r="30155" spans="1:68" x14ac:dyDescent="0.25">
      <c r="A30155" s="1"/>
      <c r="B30155" s="2"/>
      <c r="BJ30155" s="3"/>
      <c r="BL30155" s="3"/>
      <c r="BN30155" s="3"/>
      <c r="BP30155" s="3"/>
    </row>
    <row r="30156" spans="1:68" x14ac:dyDescent="0.25">
      <c r="A30156" s="1"/>
      <c r="B30156" s="2"/>
      <c r="BJ30156" s="3"/>
      <c r="BL30156" s="3"/>
      <c r="BN30156" s="3"/>
      <c r="BP30156" s="3"/>
    </row>
    <row r="30157" spans="1:68" x14ac:dyDescent="0.25">
      <c r="A30157" s="1"/>
      <c r="B30157" s="2"/>
      <c r="BJ30157" s="3"/>
      <c r="BL30157" s="3"/>
      <c r="BN30157" s="3"/>
      <c r="BP30157" s="3"/>
    </row>
    <row r="30158" spans="1:68" x14ac:dyDescent="0.25">
      <c r="A30158" s="1"/>
      <c r="B30158" s="2"/>
      <c r="BJ30158" s="3"/>
      <c r="BL30158" s="3"/>
      <c r="BN30158" s="3"/>
      <c r="BP30158" s="3"/>
    </row>
    <row r="30159" spans="1:68" x14ac:dyDescent="0.25">
      <c r="A30159" s="1"/>
      <c r="B30159" s="2"/>
      <c r="BJ30159" s="3"/>
      <c r="BL30159" s="3"/>
      <c r="BN30159" s="3"/>
      <c r="BP30159" s="3"/>
    </row>
    <row r="30160" spans="1:68" x14ac:dyDescent="0.25">
      <c r="A30160" s="1"/>
      <c r="B30160" s="2"/>
      <c r="BJ30160" s="3"/>
      <c r="BL30160" s="3"/>
      <c r="BN30160" s="3"/>
      <c r="BP30160" s="3"/>
    </row>
    <row r="30161" spans="1:68" x14ac:dyDescent="0.25">
      <c r="A30161" s="1"/>
      <c r="B30161" s="2"/>
      <c r="BJ30161" s="3"/>
      <c r="BL30161" s="3"/>
      <c r="BN30161" s="3"/>
      <c r="BP30161" s="3"/>
    </row>
    <row r="30162" spans="1:68" x14ac:dyDescent="0.25">
      <c r="A30162" s="1"/>
      <c r="B30162" s="2"/>
      <c r="BJ30162" s="3"/>
      <c r="BL30162" s="3"/>
      <c r="BN30162" s="3"/>
      <c r="BP30162" s="3"/>
    </row>
    <row r="30163" spans="1:68" x14ac:dyDescent="0.25">
      <c r="A30163" s="1"/>
      <c r="B30163" s="2"/>
      <c r="BJ30163" s="3"/>
      <c r="BL30163" s="3"/>
      <c r="BN30163" s="3"/>
      <c r="BP30163" s="3"/>
    </row>
    <row r="30164" spans="1:68" x14ac:dyDescent="0.25">
      <c r="A30164" s="1"/>
      <c r="B30164" s="2"/>
      <c r="BJ30164" s="3"/>
      <c r="BL30164" s="3"/>
      <c r="BN30164" s="3"/>
      <c r="BP30164" s="3"/>
    </row>
    <row r="30165" spans="1:68" x14ac:dyDescent="0.25">
      <c r="A30165" s="1"/>
      <c r="B30165" s="2"/>
      <c r="BJ30165" s="3"/>
      <c r="BL30165" s="3"/>
      <c r="BN30165" s="3"/>
      <c r="BP30165" s="3"/>
    </row>
    <row r="30166" spans="1:68" x14ac:dyDescent="0.25">
      <c r="A30166" s="1"/>
      <c r="B30166" s="2"/>
      <c r="BJ30166" s="3"/>
      <c r="BL30166" s="3"/>
      <c r="BN30166" s="3"/>
      <c r="BP30166" s="3"/>
    </row>
    <row r="30167" spans="1:68" x14ac:dyDescent="0.25">
      <c r="A30167" s="1"/>
      <c r="B30167" s="2"/>
      <c r="BJ30167" s="3"/>
      <c r="BL30167" s="3"/>
      <c r="BN30167" s="3"/>
      <c r="BP30167" s="3"/>
    </row>
    <row r="30168" spans="1:68" x14ac:dyDescent="0.25">
      <c r="A30168" s="1"/>
      <c r="B30168" s="2"/>
      <c r="BJ30168" s="3"/>
      <c r="BL30168" s="3"/>
      <c r="BN30168" s="3"/>
      <c r="BP30168" s="3"/>
    </row>
    <row r="30169" spans="1:68" x14ac:dyDescent="0.25">
      <c r="A30169" s="1"/>
      <c r="B30169" s="2"/>
      <c r="BJ30169" s="3"/>
      <c r="BL30169" s="3"/>
      <c r="BN30169" s="3"/>
      <c r="BP30169" s="3"/>
    </row>
    <row r="30170" spans="1:68" x14ac:dyDescent="0.25">
      <c r="A30170" s="1"/>
      <c r="B30170" s="2"/>
      <c r="BJ30170" s="3"/>
      <c r="BL30170" s="3"/>
      <c r="BN30170" s="3"/>
      <c r="BP30170" s="3"/>
    </row>
    <row r="30171" spans="1:68" x14ac:dyDescent="0.25">
      <c r="A30171" s="1"/>
      <c r="B30171" s="2"/>
      <c r="BJ30171" s="3"/>
      <c r="BL30171" s="3"/>
      <c r="BN30171" s="3"/>
      <c r="BP30171" s="3"/>
    </row>
    <row r="30172" spans="1:68" x14ac:dyDescent="0.25">
      <c r="A30172" s="1"/>
      <c r="B30172" s="2"/>
      <c r="BJ30172" s="3"/>
      <c r="BL30172" s="3"/>
      <c r="BN30172" s="3"/>
      <c r="BP30172" s="3"/>
    </row>
    <row r="30173" spans="1:68" x14ac:dyDescent="0.25">
      <c r="A30173" s="1"/>
      <c r="B30173" s="2"/>
      <c r="BJ30173" s="3"/>
      <c r="BL30173" s="3"/>
      <c r="BN30173" s="3"/>
      <c r="BP30173" s="3"/>
    </row>
    <row r="30174" spans="1:68" x14ac:dyDescent="0.25">
      <c r="A30174" s="1"/>
      <c r="B30174" s="2"/>
      <c r="BJ30174" s="3"/>
      <c r="BL30174" s="3"/>
      <c r="BN30174" s="3"/>
      <c r="BP30174" s="3"/>
    </row>
    <row r="30175" spans="1:68" x14ac:dyDescent="0.25">
      <c r="A30175" s="1"/>
      <c r="B30175" s="2"/>
      <c r="BJ30175" s="3"/>
      <c r="BL30175" s="3"/>
      <c r="BN30175" s="3"/>
      <c r="BP30175" s="3"/>
    </row>
    <row r="30176" spans="1:68" x14ac:dyDescent="0.25">
      <c r="A30176" s="1"/>
      <c r="B30176" s="2"/>
      <c r="BJ30176" s="3"/>
      <c r="BL30176" s="3"/>
      <c r="BN30176" s="3"/>
      <c r="BP30176" s="3"/>
    </row>
    <row r="30177" spans="1:68" x14ac:dyDescent="0.25">
      <c r="A30177" s="1"/>
      <c r="B30177" s="2"/>
      <c r="BJ30177" s="3"/>
      <c r="BL30177" s="3"/>
      <c r="BN30177" s="3"/>
      <c r="BP30177" s="3"/>
    </row>
    <row r="30178" spans="1:68" x14ac:dyDescent="0.25">
      <c r="A30178" s="1"/>
      <c r="B30178" s="2"/>
      <c r="BJ30178" s="3"/>
      <c r="BL30178" s="3"/>
      <c r="BN30178" s="3"/>
      <c r="BP30178" s="3"/>
    </row>
    <row r="30179" spans="1:68" x14ac:dyDescent="0.25">
      <c r="A30179" s="1"/>
      <c r="B30179" s="2"/>
      <c r="BJ30179" s="3"/>
      <c r="BL30179" s="3"/>
      <c r="BN30179" s="3"/>
      <c r="BP30179" s="3"/>
    </row>
    <row r="30180" spans="1:68" x14ac:dyDescent="0.25">
      <c r="A30180" s="1"/>
      <c r="B30180" s="2"/>
      <c r="BJ30180" s="3"/>
      <c r="BL30180" s="3"/>
      <c r="BN30180" s="3"/>
      <c r="BP30180" s="3"/>
    </row>
    <row r="30181" spans="1:68" x14ac:dyDescent="0.25">
      <c r="A30181" s="1"/>
      <c r="B30181" s="2"/>
      <c r="BJ30181" s="3"/>
      <c r="BL30181" s="3"/>
      <c r="BN30181" s="3"/>
      <c r="BP30181" s="3"/>
    </row>
    <row r="30182" spans="1:68" x14ac:dyDescent="0.25">
      <c r="A30182" s="1"/>
      <c r="B30182" s="2"/>
      <c r="BJ30182" s="3"/>
      <c r="BL30182" s="3"/>
      <c r="BN30182" s="3"/>
      <c r="BP30182" s="3"/>
    </row>
    <row r="30183" spans="1:68" x14ac:dyDescent="0.25">
      <c r="A30183" s="1"/>
      <c r="B30183" s="2"/>
      <c r="BJ30183" s="3"/>
      <c r="BL30183" s="3"/>
      <c r="BN30183" s="3"/>
      <c r="BP30183" s="3"/>
    </row>
    <row r="30184" spans="1:68" x14ac:dyDescent="0.25">
      <c r="A30184" s="1"/>
      <c r="B30184" s="2"/>
      <c r="BJ30184" s="3"/>
      <c r="BL30184" s="3"/>
      <c r="BN30184" s="3"/>
      <c r="BP30184" s="3"/>
    </row>
    <row r="30185" spans="1:68" x14ac:dyDescent="0.25">
      <c r="A30185" s="1"/>
      <c r="B30185" s="2"/>
      <c r="BJ30185" s="3"/>
      <c r="BL30185" s="3"/>
      <c r="BN30185" s="3"/>
      <c r="BP30185" s="3"/>
    </row>
    <row r="30186" spans="1:68" x14ac:dyDescent="0.25">
      <c r="A30186" s="1"/>
      <c r="B30186" s="2"/>
      <c r="BJ30186" s="3"/>
      <c r="BL30186" s="3"/>
      <c r="BN30186" s="3"/>
      <c r="BP30186" s="3"/>
    </row>
    <row r="30187" spans="1:68" x14ac:dyDescent="0.25">
      <c r="A30187" s="1"/>
      <c r="B30187" s="2"/>
      <c r="BJ30187" s="3"/>
      <c r="BL30187" s="3"/>
      <c r="BN30187" s="3"/>
      <c r="BP30187" s="3"/>
    </row>
    <row r="30188" spans="1:68" x14ac:dyDescent="0.25">
      <c r="A30188" s="1"/>
      <c r="B30188" s="2"/>
      <c r="BJ30188" s="3"/>
      <c r="BL30188" s="3"/>
      <c r="BN30188" s="3"/>
      <c r="BP30188" s="3"/>
    </row>
    <row r="30189" spans="1:68" x14ac:dyDescent="0.25">
      <c r="A30189" s="1"/>
      <c r="B30189" s="2"/>
      <c r="BJ30189" s="3"/>
      <c r="BL30189" s="3"/>
      <c r="BN30189" s="3"/>
      <c r="BP30189" s="3"/>
    </row>
    <row r="30190" spans="1:68" x14ac:dyDescent="0.25">
      <c r="A30190" s="1"/>
      <c r="B30190" s="2"/>
      <c r="BJ30190" s="3"/>
      <c r="BL30190" s="3"/>
      <c r="BN30190" s="3"/>
      <c r="BP30190" s="3"/>
    </row>
    <row r="30191" spans="1:68" x14ac:dyDescent="0.25">
      <c r="A30191" s="1"/>
      <c r="B30191" s="2"/>
      <c r="BJ30191" s="3"/>
      <c r="BL30191" s="3"/>
      <c r="BN30191" s="3"/>
      <c r="BP30191" s="3"/>
    </row>
    <row r="30192" spans="1:68" x14ac:dyDescent="0.25">
      <c r="A30192" s="1"/>
      <c r="B30192" s="2"/>
      <c r="BJ30192" s="3"/>
      <c r="BL30192" s="3"/>
      <c r="BN30192" s="3"/>
      <c r="BP30192" s="3"/>
    </row>
    <row r="30193" spans="1:68" x14ac:dyDescent="0.25">
      <c r="A30193" s="1"/>
      <c r="B30193" s="2"/>
      <c r="BJ30193" s="3"/>
      <c r="BL30193" s="3"/>
      <c r="BN30193" s="3"/>
      <c r="BP30193" s="3"/>
    </row>
    <row r="30194" spans="1:68" x14ac:dyDescent="0.25">
      <c r="A30194" s="1"/>
      <c r="B30194" s="2"/>
      <c r="BJ30194" s="3"/>
      <c r="BL30194" s="3"/>
      <c r="BN30194" s="3"/>
      <c r="BP30194" s="3"/>
    </row>
    <row r="30195" spans="1:68" x14ac:dyDescent="0.25">
      <c r="A30195" s="1"/>
      <c r="B30195" s="2"/>
      <c r="BJ30195" s="3"/>
      <c r="BL30195" s="3"/>
      <c r="BN30195" s="3"/>
      <c r="BP30195" s="3"/>
    </row>
    <row r="30196" spans="1:68" x14ac:dyDescent="0.25">
      <c r="A30196" s="1"/>
      <c r="B30196" s="2"/>
      <c r="BJ30196" s="3"/>
      <c r="BL30196" s="3"/>
      <c r="BN30196" s="3"/>
      <c r="BP30196" s="3"/>
    </row>
    <row r="30197" spans="1:68" x14ac:dyDescent="0.25">
      <c r="A30197" s="1"/>
      <c r="B30197" s="2"/>
      <c r="BJ30197" s="3"/>
      <c r="BL30197" s="3"/>
      <c r="BN30197" s="3"/>
      <c r="BP30197" s="3"/>
    </row>
    <row r="30198" spans="1:68" x14ac:dyDescent="0.25">
      <c r="A30198" s="1"/>
      <c r="B30198" s="2"/>
      <c r="BJ30198" s="3"/>
      <c r="BL30198" s="3"/>
      <c r="BN30198" s="3"/>
      <c r="BP30198" s="3"/>
    </row>
    <row r="30199" spans="1:68" x14ac:dyDescent="0.25">
      <c r="A30199" s="1"/>
      <c r="B30199" s="2"/>
      <c r="BJ30199" s="3"/>
      <c r="BL30199" s="3"/>
      <c r="BN30199" s="3"/>
      <c r="BP30199" s="3"/>
    </row>
    <row r="30200" spans="1:68" x14ac:dyDescent="0.25">
      <c r="A30200" s="1"/>
      <c r="B30200" s="2"/>
      <c r="BJ30200" s="3"/>
      <c r="BL30200" s="3"/>
      <c r="BN30200" s="3"/>
      <c r="BP30200" s="3"/>
    </row>
    <row r="30201" spans="1:68" x14ac:dyDescent="0.25">
      <c r="A30201" s="1"/>
      <c r="B30201" s="2"/>
      <c r="BJ30201" s="3"/>
      <c r="BL30201" s="3"/>
      <c r="BN30201" s="3"/>
      <c r="BP30201" s="3"/>
    </row>
    <row r="30202" spans="1:68" x14ac:dyDescent="0.25">
      <c r="A30202" s="1"/>
      <c r="B30202" s="2"/>
      <c r="BJ30202" s="3"/>
      <c r="BL30202" s="3"/>
      <c r="BN30202" s="3"/>
      <c r="BP30202" s="3"/>
    </row>
    <row r="30203" spans="1:68" x14ac:dyDescent="0.25">
      <c r="A30203" s="1"/>
      <c r="B30203" s="2"/>
      <c r="BJ30203" s="3"/>
      <c r="BL30203" s="3"/>
      <c r="BN30203" s="3"/>
      <c r="BP30203" s="3"/>
    </row>
    <row r="30204" spans="1:68" x14ac:dyDescent="0.25">
      <c r="A30204" s="1"/>
      <c r="B30204" s="2"/>
      <c r="BJ30204" s="3"/>
      <c r="BL30204" s="3"/>
      <c r="BN30204" s="3"/>
      <c r="BP30204" s="3"/>
    </row>
    <row r="30205" spans="1:68" x14ac:dyDescent="0.25">
      <c r="A30205" s="1"/>
      <c r="B30205" s="2"/>
      <c r="BJ30205" s="3"/>
      <c r="BL30205" s="3"/>
      <c r="BN30205" s="3"/>
      <c r="BP30205" s="3"/>
    </row>
    <row r="30206" spans="1:68" x14ac:dyDescent="0.25">
      <c r="A30206" s="1"/>
      <c r="B30206" s="2"/>
      <c r="BJ30206" s="3"/>
      <c r="BL30206" s="3"/>
      <c r="BN30206" s="3"/>
      <c r="BP30206" s="3"/>
    </row>
    <row r="30207" spans="1:68" x14ac:dyDescent="0.25">
      <c r="A30207" s="1"/>
      <c r="B30207" s="2"/>
      <c r="BJ30207" s="3"/>
      <c r="BL30207" s="3"/>
      <c r="BN30207" s="3"/>
      <c r="BP30207" s="3"/>
    </row>
    <row r="30208" spans="1:68" x14ac:dyDescent="0.25">
      <c r="A30208" s="1"/>
      <c r="B30208" s="2"/>
      <c r="BJ30208" s="3"/>
      <c r="BL30208" s="3"/>
      <c r="BN30208" s="3"/>
      <c r="BP30208" s="3"/>
    </row>
    <row r="30209" spans="1:68" x14ac:dyDescent="0.25">
      <c r="A30209" s="1"/>
      <c r="B30209" s="2"/>
      <c r="BJ30209" s="3"/>
      <c r="BL30209" s="3"/>
      <c r="BN30209" s="3"/>
      <c r="BP30209" s="3"/>
    </row>
    <row r="30210" spans="1:68" x14ac:dyDescent="0.25">
      <c r="A30210" s="1"/>
      <c r="B30210" s="2"/>
      <c r="BJ30210" s="3"/>
      <c r="BL30210" s="3"/>
      <c r="BN30210" s="3"/>
      <c r="BP30210" s="3"/>
    </row>
    <row r="30211" spans="1:68" x14ac:dyDescent="0.25">
      <c r="A30211" s="1"/>
      <c r="B30211" s="2"/>
      <c r="BJ30211" s="3"/>
      <c r="BL30211" s="3"/>
      <c r="BN30211" s="3"/>
      <c r="BP30211" s="3"/>
    </row>
    <row r="30212" spans="1:68" x14ac:dyDescent="0.25">
      <c r="A30212" s="1"/>
      <c r="B30212" s="2"/>
      <c r="BJ30212" s="3"/>
      <c r="BL30212" s="3"/>
      <c r="BN30212" s="3"/>
      <c r="BP30212" s="3"/>
    </row>
    <row r="30213" spans="1:68" x14ac:dyDescent="0.25">
      <c r="A30213" s="1"/>
      <c r="B30213" s="2"/>
      <c r="BJ30213" s="3"/>
      <c r="BL30213" s="3"/>
      <c r="BN30213" s="3"/>
      <c r="BP30213" s="3"/>
    </row>
    <row r="30214" spans="1:68" x14ac:dyDescent="0.25">
      <c r="A30214" s="1"/>
      <c r="B30214" s="2"/>
      <c r="BJ30214" s="3"/>
      <c r="BL30214" s="3"/>
      <c r="BN30214" s="3"/>
      <c r="BP30214" s="3"/>
    </row>
    <row r="30215" spans="1:68" x14ac:dyDescent="0.25">
      <c r="A30215" s="1"/>
      <c r="B30215" s="2"/>
      <c r="BJ30215" s="3"/>
      <c r="BL30215" s="3"/>
      <c r="BN30215" s="3"/>
      <c r="BP30215" s="3"/>
    </row>
    <row r="30216" spans="1:68" x14ac:dyDescent="0.25">
      <c r="A30216" s="1"/>
      <c r="B30216" s="2"/>
      <c r="BJ30216" s="3"/>
      <c r="BL30216" s="3"/>
      <c r="BN30216" s="3"/>
      <c r="BP30216" s="3"/>
    </row>
    <row r="30217" spans="1:68" x14ac:dyDescent="0.25">
      <c r="A30217" s="1"/>
      <c r="B30217" s="2"/>
      <c r="BJ30217" s="3"/>
      <c r="BL30217" s="3"/>
      <c r="BN30217" s="3"/>
      <c r="BP30217" s="3"/>
    </row>
    <row r="30218" spans="1:68" x14ac:dyDescent="0.25">
      <c r="A30218" s="1"/>
      <c r="B30218" s="2"/>
      <c r="BJ30218" s="3"/>
      <c r="BL30218" s="3"/>
      <c r="BN30218" s="3"/>
      <c r="BP30218" s="3"/>
    </row>
    <row r="30219" spans="1:68" x14ac:dyDescent="0.25">
      <c r="A30219" s="1"/>
      <c r="B30219" s="2"/>
      <c r="BJ30219" s="3"/>
      <c r="BL30219" s="3"/>
      <c r="BN30219" s="3"/>
      <c r="BP30219" s="3"/>
    </row>
    <row r="30220" spans="1:68" x14ac:dyDescent="0.25">
      <c r="A30220" s="1"/>
      <c r="B30220" s="2"/>
      <c r="BJ30220" s="3"/>
      <c r="BL30220" s="3"/>
      <c r="BN30220" s="3"/>
      <c r="BP30220" s="3"/>
    </row>
    <row r="30221" spans="1:68" x14ac:dyDescent="0.25">
      <c r="A30221" s="1"/>
      <c r="B30221" s="2"/>
      <c r="BJ30221" s="3"/>
      <c r="BL30221" s="3"/>
      <c r="BN30221" s="3"/>
      <c r="BP30221" s="3"/>
    </row>
    <row r="30222" spans="1:68" x14ac:dyDescent="0.25">
      <c r="A30222" s="1"/>
      <c r="B30222" s="2"/>
      <c r="BJ30222" s="3"/>
      <c r="BL30222" s="3"/>
      <c r="BN30222" s="3"/>
      <c r="BP30222" s="3"/>
    </row>
    <row r="30223" spans="1:68" x14ac:dyDescent="0.25">
      <c r="A30223" s="1"/>
      <c r="B30223" s="2"/>
      <c r="BJ30223" s="3"/>
      <c r="BL30223" s="3"/>
      <c r="BN30223" s="3"/>
      <c r="BP30223" s="3"/>
    </row>
    <row r="30224" spans="1:68" x14ac:dyDescent="0.25">
      <c r="A30224" s="1"/>
      <c r="B30224" s="2"/>
      <c r="BJ30224" s="3"/>
      <c r="BL30224" s="3"/>
      <c r="BN30224" s="3"/>
      <c r="BP30224" s="3"/>
    </row>
    <row r="30225" spans="1:68" x14ac:dyDescent="0.25">
      <c r="A30225" s="1"/>
      <c r="B30225" s="2"/>
      <c r="BJ30225" s="3"/>
      <c r="BL30225" s="3"/>
      <c r="BN30225" s="3"/>
      <c r="BP30225" s="3"/>
    </row>
    <row r="30226" spans="1:68" x14ac:dyDescent="0.25">
      <c r="A30226" s="1"/>
      <c r="B30226" s="2"/>
      <c r="BJ30226" s="3"/>
      <c r="BL30226" s="3"/>
      <c r="BN30226" s="3"/>
      <c r="BP30226" s="3"/>
    </row>
    <row r="30227" spans="1:68" x14ac:dyDescent="0.25">
      <c r="A30227" s="1"/>
      <c r="B30227" s="2"/>
      <c r="BJ30227" s="3"/>
      <c r="BL30227" s="3"/>
      <c r="BN30227" s="3"/>
      <c r="BP30227" s="3"/>
    </row>
    <row r="30228" spans="1:68" x14ac:dyDescent="0.25">
      <c r="A30228" s="1"/>
      <c r="B30228" s="2"/>
      <c r="BJ30228" s="3"/>
      <c r="BL30228" s="3"/>
      <c r="BN30228" s="3"/>
      <c r="BP30228" s="3"/>
    </row>
    <row r="30229" spans="1:68" x14ac:dyDescent="0.25">
      <c r="A30229" s="1"/>
      <c r="B30229" s="2"/>
      <c r="BJ30229" s="3"/>
      <c r="BL30229" s="3"/>
      <c r="BN30229" s="3"/>
      <c r="BP30229" s="3"/>
    </row>
    <row r="30230" spans="1:68" x14ac:dyDescent="0.25">
      <c r="A30230" s="1"/>
      <c r="B30230" s="2"/>
      <c r="BJ30230" s="3"/>
      <c r="BL30230" s="3"/>
      <c r="BN30230" s="3"/>
      <c r="BP30230" s="3"/>
    </row>
    <row r="30231" spans="1:68" x14ac:dyDescent="0.25">
      <c r="A30231" s="1"/>
      <c r="B30231" s="2"/>
      <c r="BJ30231" s="3"/>
      <c r="BL30231" s="3"/>
      <c r="BN30231" s="3"/>
      <c r="BP30231" s="3"/>
    </row>
    <row r="30232" spans="1:68" x14ac:dyDescent="0.25">
      <c r="A30232" s="1"/>
      <c r="B30232" s="2"/>
      <c r="BJ30232" s="3"/>
      <c r="BL30232" s="3"/>
      <c r="BN30232" s="3"/>
      <c r="BP30232" s="3"/>
    </row>
    <row r="30233" spans="1:68" x14ac:dyDescent="0.25">
      <c r="A30233" s="1"/>
      <c r="B30233" s="2"/>
      <c r="BJ30233" s="3"/>
      <c r="BL30233" s="3"/>
      <c r="BN30233" s="3"/>
      <c r="BP30233" s="3"/>
    </row>
    <row r="30234" spans="1:68" x14ac:dyDescent="0.25">
      <c r="A30234" s="1"/>
      <c r="B30234" s="2"/>
      <c r="BJ30234" s="3"/>
      <c r="BL30234" s="3"/>
      <c r="BN30234" s="3"/>
      <c r="BP30234" s="3"/>
    </row>
    <row r="30235" spans="1:68" x14ac:dyDescent="0.25">
      <c r="A30235" s="1"/>
      <c r="B30235" s="2"/>
      <c r="BJ30235" s="3"/>
      <c r="BL30235" s="3"/>
      <c r="BN30235" s="3"/>
      <c r="BP30235" s="3"/>
    </row>
    <row r="30236" spans="1:68" x14ac:dyDescent="0.25">
      <c r="A30236" s="1"/>
      <c r="B30236" s="2"/>
      <c r="BJ30236" s="3"/>
      <c r="BL30236" s="3"/>
      <c r="BN30236" s="3"/>
      <c r="BP30236" s="3"/>
    </row>
    <row r="30237" spans="1:68" x14ac:dyDescent="0.25">
      <c r="A30237" s="1"/>
      <c r="B30237" s="2"/>
      <c r="BJ30237" s="3"/>
      <c r="BL30237" s="3"/>
      <c r="BN30237" s="3"/>
      <c r="BP30237" s="3"/>
    </row>
    <row r="30238" spans="1:68" x14ac:dyDescent="0.25">
      <c r="A30238" s="1"/>
      <c r="B30238" s="2"/>
      <c r="BJ30238" s="3"/>
      <c r="BL30238" s="3"/>
      <c r="BN30238" s="3"/>
      <c r="BP30238" s="3"/>
    </row>
    <row r="30239" spans="1:68" x14ac:dyDescent="0.25">
      <c r="A30239" s="1"/>
      <c r="B30239" s="2"/>
      <c r="BJ30239" s="3"/>
      <c r="BL30239" s="3"/>
      <c r="BN30239" s="3"/>
      <c r="BP30239" s="3"/>
    </row>
    <row r="30240" spans="1:68" x14ac:dyDescent="0.25">
      <c r="A30240" s="1"/>
      <c r="B30240" s="2"/>
      <c r="BJ30240" s="3"/>
      <c r="BL30240" s="3"/>
      <c r="BN30240" s="3"/>
      <c r="BP30240" s="3"/>
    </row>
    <row r="30241" spans="1:68" x14ac:dyDescent="0.25">
      <c r="A30241" s="1"/>
      <c r="B30241" s="2"/>
      <c r="BJ30241" s="3"/>
      <c r="BL30241" s="3"/>
      <c r="BN30241" s="3"/>
      <c r="BP30241" s="3"/>
    </row>
    <row r="30242" spans="1:68" x14ac:dyDescent="0.25">
      <c r="A30242" s="1"/>
      <c r="B30242" s="2"/>
      <c r="BJ30242" s="3"/>
      <c r="BL30242" s="3"/>
      <c r="BN30242" s="3"/>
      <c r="BP30242" s="3"/>
    </row>
    <row r="30243" spans="1:68" x14ac:dyDescent="0.25">
      <c r="A30243" s="1"/>
      <c r="B30243" s="2"/>
      <c r="BJ30243" s="3"/>
      <c r="BL30243" s="3"/>
      <c r="BN30243" s="3"/>
      <c r="BP30243" s="3"/>
    </row>
    <row r="30244" spans="1:68" x14ac:dyDescent="0.25">
      <c r="A30244" s="1"/>
      <c r="B30244" s="2"/>
      <c r="BJ30244" s="3"/>
      <c r="BL30244" s="3"/>
      <c r="BN30244" s="3"/>
      <c r="BP30244" s="3"/>
    </row>
    <row r="30245" spans="1:68" x14ac:dyDescent="0.25">
      <c r="A30245" s="1"/>
      <c r="B30245" s="2"/>
      <c r="BJ30245" s="3"/>
      <c r="BL30245" s="3"/>
      <c r="BN30245" s="3"/>
      <c r="BP30245" s="3"/>
    </row>
    <row r="30246" spans="1:68" x14ac:dyDescent="0.25">
      <c r="A30246" s="1"/>
      <c r="B30246" s="2"/>
      <c r="BJ30246" s="3"/>
      <c r="BL30246" s="3"/>
      <c r="BN30246" s="3"/>
      <c r="BP30246" s="3"/>
    </row>
    <row r="30247" spans="1:68" x14ac:dyDescent="0.25">
      <c r="A30247" s="1"/>
      <c r="B30247" s="2"/>
      <c r="BJ30247" s="3"/>
      <c r="BL30247" s="3"/>
      <c r="BN30247" s="3"/>
      <c r="BP30247" s="3"/>
    </row>
    <row r="30248" spans="1:68" x14ac:dyDescent="0.25">
      <c r="A30248" s="1"/>
      <c r="B30248" s="2"/>
      <c r="BJ30248" s="3"/>
      <c r="BL30248" s="3"/>
      <c r="BN30248" s="3"/>
      <c r="BP30248" s="3"/>
    </row>
    <row r="30249" spans="1:68" x14ac:dyDescent="0.25">
      <c r="A30249" s="1"/>
      <c r="B30249" s="2"/>
      <c r="BJ30249" s="3"/>
      <c r="BL30249" s="3"/>
      <c r="BN30249" s="3"/>
      <c r="BP30249" s="3"/>
    </row>
    <row r="30250" spans="1:68" x14ac:dyDescent="0.25">
      <c r="A30250" s="1"/>
      <c r="B30250" s="2"/>
      <c r="BJ30250" s="3"/>
      <c r="BL30250" s="3"/>
      <c r="BN30250" s="3"/>
      <c r="BP30250" s="3"/>
    </row>
    <row r="30251" spans="1:68" x14ac:dyDescent="0.25">
      <c r="A30251" s="1"/>
      <c r="B30251" s="2"/>
      <c r="BJ30251" s="3"/>
      <c r="BL30251" s="3"/>
      <c r="BN30251" s="3"/>
      <c r="BP30251" s="3"/>
    </row>
    <row r="30252" spans="1:68" x14ac:dyDescent="0.25">
      <c r="A30252" s="1"/>
      <c r="B30252" s="2"/>
      <c r="BJ30252" s="3"/>
      <c r="BL30252" s="3"/>
      <c r="BN30252" s="3"/>
      <c r="BP30252" s="3"/>
    </row>
    <row r="30253" spans="1:68" x14ac:dyDescent="0.25">
      <c r="A30253" s="1"/>
      <c r="B30253" s="2"/>
      <c r="BJ30253" s="3"/>
      <c r="BL30253" s="3"/>
      <c r="BN30253" s="3"/>
      <c r="BP30253" s="3"/>
    </row>
    <row r="30254" spans="1:68" x14ac:dyDescent="0.25">
      <c r="A30254" s="1"/>
      <c r="B30254" s="2"/>
      <c r="BJ30254" s="3"/>
      <c r="BL30254" s="3"/>
      <c r="BN30254" s="3"/>
      <c r="BP30254" s="3"/>
    </row>
    <row r="30255" spans="1:68" x14ac:dyDescent="0.25">
      <c r="A30255" s="1"/>
      <c r="B30255" s="2"/>
      <c r="BJ30255" s="3"/>
      <c r="BL30255" s="3"/>
      <c r="BN30255" s="3"/>
      <c r="BP30255" s="3"/>
    </row>
    <row r="30256" spans="1:68" x14ac:dyDescent="0.25">
      <c r="A30256" s="1"/>
      <c r="B30256" s="2"/>
      <c r="BJ30256" s="3"/>
      <c r="BL30256" s="3"/>
      <c r="BN30256" s="3"/>
      <c r="BP30256" s="3"/>
    </row>
    <row r="30257" spans="1:68" x14ac:dyDescent="0.25">
      <c r="A30257" s="1"/>
      <c r="B30257" s="2"/>
      <c r="BJ30257" s="3"/>
      <c r="BL30257" s="3"/>
      <c r="BN30257" s="3"/>
      <c r="BP30257" s="3"/>
    </row>
    <row r="30258" spans="1:68" x14ac:dyDescent="0.25">
      <c r="A30258" s="1"/>
      <c r="B30258" s="2"/>
      <c r="BJ30258" s="3"/>
      <c r="BL30258" s="3"/>
      <c r="BN30258" s="3"/>
      <c r="BP30258" s="3"/>
    </row>
    <row r="30259" spans="1:68" x14ac:dyDescent="0.25">
      <c r="A30259" s="1"/>
      <c r="B30259" s="2"/>
      <c r="BJ30259" s="3"/>
      <c r="BL30259" s="3"/>
      <c r="BN30259" s="3"/>
      <c r="BP30259" s="3"/>
    </row>
    <row r="30260" spans="1:68" x14ac:dyDescent="0.25">
      <c r="A30260" s="1"/>
      <c r="B30260" s="2"/>
      <c r="BJ30260" s="3"/>
      <c r="BL30260" s="3"/>
      <c r="BN30260" s="3"/>
      <c r="BP30260" s="3"/>
    </row>
    <row r="30261" spans="1:68" x14ac:dyDescent="0.25">
      <c r="A30261" s="1"/>
      <c r="B30261" s="2"/>
      <c r="BJ30261" s="3"/>
      <c r="BL30261" s="3"/>
      <c r="BN30261" s="3"/>
      <c r="BP30261" s="3"/>
    </row>
    <row r="30262" spans="1:68" x14ac:dyDescent="0.25">
      <c r="A30262" s="1"/>
      <c r="B30262" s="2"/>
      <c r="BJ30262" s="3"/>
      <c r="BL30262" s="3"/>
      <c r="BN30262" s="3"/>
      <c r="BP30262" s="3"/>
    </row>
    <row r="30263" spans="1:68" x14ac:dyDescent="0.25">
      <c r="A30263" s="1"/>
      <c r="B30263" s="2"/>
      <c r="BJ30263" s="3"/>
      <c r="BL30263" s="3"/>
      <c r="BN30263" s="3"/>
      <c r="BP30263" s="3"/>
    </row>
    <row r="30264" spans="1:68" x14ac:dyDescent="0.25">
      <c r="A30264" s="1"/>
      <c r="B30264" s="2"/>
      <c r="BJ30264" s="3"/>
      <c r="BL30264" s="3"/>
      <c r="BN30264" s="3"/>
      <c r="BP30264" s="3"/>
    </row>
    <row r="30265" spans="1:68" x14ac:dyDescent="0.25">
      <c r="A30265" s="1"/>
      <c r="B30265" s="2"/>
      <c r="BJ30265" s="3"/>
      <c r="BL30265" s="3"/>
      <c r="BN30265" s="3"/>
      <c r="BP30265" s="3"/>
    </row>
    <row r="30266" spans="1:68" x14ac:dyDescent="0.25">
      <c r="A30266" s="1"/>
      <c r="B30266" s="2"/>
      <c r="BJ30266" s="3"/>
      <c r="BL30266" s="3"/>
      <c r="BN30266" s="3"/>
      <c r="BP30266" s="3"/>
    </row>
    <row r="30267" spans="1:68" x14ac:dyDescent="0.25">
      <c r="A30267" s="1"/>
      <c r="B30267" s="2"/>
      <c r="BJ30267" s="3"/>
      <c r="BL30267" s="3"/>
      <c r="BN30267" s="3"/>
      <c r="BP30267" s="3"/>
    </row>
    <row r="30268" spans="1:68" x14ac:dyDescent="0.25">
      <c r="A30268" s="1"/>
      <c r="B30268" s="2"/>
      <c r="BJ30268" s="3"/>
      <c r="BL30268" s="3"/>
      <c r="BN30268" s="3"/>
      <c r="BP30268" s="3"/>
    </row>
    <row r="30269" spans="1:68" x14ac:dyDescent="0.25">
      <c r="A30269" s="1"/>
      <c r="B30269" s="2"/>
      <c r="BJ30269" s="3"/>
      <c r="BL30269" s="3"/>
      <c r="BN30269" s="3"/>
      <c r="BP30269" s="3"/>
    </row>
    <row r="30270" spans="1:68" x14ac:dyDescent="0.25">
      <c r="A30270" s="1"/>
      <c r="B30270" s="2"/>
      <c r="BJ30270" s="3"/>
      <c r="BL30270" s="3"/>
      <c r="BN30270" s="3"/>
      <c r="BP30270" s="3"/>
    </row>
    <row r="30271" spans="1:68" x14ac:dyDescent="0.25">
      <c r="A30271" s="1"/>
      <c r="B30271" s="2"/>
      <c r="BJ30271" s="3"/>
      <c r="BL30271" s="3"/>
      <c r="BN30271" s="3"/>
      <c r="BP30271" s="3"/>
    </row>
    <row r="30272" spans="1:68" x14ac:dyDescent="0.25">
      <c r="A30272" s="1"/>
      <c r="B30272" s="2"/>
      <c r="BJ30272" s="3"/>
      <c r="BL30272" s="3"/>
      <c r="BN30272" s="3"/>
      <c r="BP30272" s="3"/>
    </row>
    <row r="30273" spans="1:68" x14ac:dyDescent="0.25">
      <c r="A30273" s="1"/>
      <c r="B30273" s="2"/>
      <c r="BJ30273" s="3"/>
      <c r="BL30273" s="3"/>
      <c r="BN30273" s="3"/>
      <c r="BP30273" s="3"/>
    </row>
    <row r="30274" spans="1:68" x14ac:dyDescent="0.25">
      <c r="A30274" s="1"/>
      <c r="B30274" s="2"/>
      <c r="BJ30274" s="3"/>
      <c r="BL30274" s="3"/>
      <c r="BN30274" s="3"/>
      <c r="BP30274" s="3"/>
    </row>
    <row r="30275" spans="1:68" x14ac:dyDescent="0.25">
      <c r="A30275" s="1"/>
      <c r="B30275" s="2"/>
      <c r="BJ30275" s="3"/>
      <c r="BL30275" s="3"/>
      <c r="BN30275" s="3"/>
      <c r="BP30275" s="3"/>
    </row>
    <row r="30276" spans="1:68" x14ac:dyDescent="0.25">
      <c r="A30276" s="1"/>
      <c r="B30276" s="2"/>
      <c r="BJ30276" s="3"/>
      <c r="BL30276" s="3"/>
      <c r="BN30276" s="3"/>
      <c r="BP30276" s="3"/>
    </row>
    <row r="30277" spans="1:68" x14ac:dyDescent="0.25">
      <c r="A30277" s="1"/>
      <c r="B30277" s="2"/>
      <c r="BJ30277" s="3"/>
      <c r="BL30277" s="3"/>
      <c r="BN30277" s="3"/>
      <c r="BP30277" s="3"/>
    </row>
    <row r="30278" spans="1:68" x14ac:dyDescent="0.25">
      <c r="A30278" s="1"/>
      <c r="B30278" s="2"/>
      <c r="BJ30278" s="3"/>
      <c r="BL30278" s="3"/>
      <c r="BN30278" s="3"/>
      <c r="BP30278" s="3"/>
    </row>
    <row r="30279" spans="1:68" x14ac:dyDescent="0.25">
      <c r="A30279" s="1"/>
      <c r="B30279" s="2"/>
      <c r="BJ30279" s="3"/>
      <c r="BL30279" s="3"/>
      <c r="BN30279" s="3"/>
      <c r="BP30279" s="3"/>
    </row>
    <row r="30280" spans="1:68" x14ac:dyDescent="0.25">
      <c r="A30280" s="1"/>
      <c r="B30280" s="2"/>
      <c r="BJ30280" s="3"/>
      <c r="BL30280" s="3"/>
      <c r="BN30280" s="3"/>
      <c r="BP30280" s="3"/>
    </row>
    <row r="30281" spans="1:68" x14ac:dyDescent="0.25">
      <c r="A30281" s="1"/>
      <c r="B30281" s="2"/>
      <c r="BJ30281" s="3"/>
      <c r="BL30281" s="3"/>
      <c r="BN30281" s="3"/>
      <c r="BP30281" s="3"/>
    </row>
    <row r="30282" spans="1:68" x14ac:dyDescent="0.25">
      <c r="A30282" s="1"/>
      <c r="B30282" s="2"/>
      <c r="BJ30282" s="3"/>
      <c r="BL30282" s="3"/>
      <c r="BN30282" s="3"/>
      <c r="BP30282" s="3"/>
    </row>
    <row r="30283" spans="1:68" x14ac:dyDescent="0.25">
      <c r="A30283" s="1"/>
      <c r="B30283" s="2"/>
      <c r="BJ30283" s="3"/>
      <c r="BL30283" s="3"/>
      <c r="BN30283" s="3"/>
      <c r="BP30283" s="3"/>
    </row>
    <row r="30284" spans="1:68" x14ac:dyDescent="0.25">
      <c r="A30284" s="1"/>
      <c r="B30284" s="2"/>
      <c r="BJ30284" s="3"/>
      <c r="BL30284" s="3"/>
      <c r="BN30284" s="3"/>
      <c r="BP30284" s="3"/>
    </row>
    <row r="30285" spans="1:68" x14ac:dyDescent="0.25">
      <c r="A30285" s="1"/>
      <c r="B30285" s="2"/>
      <c r="BJ30285" s="3"/>
      <c r="BL30285" s="3"/>
      <c r="BN30285" s="3"/>
      <c r="BP30285" s="3"/>
    </row>
    <row r="30286" spans="1:68" x14ac:dyDescent="0.25">
      <c r="A30286" s="1"/>
      <c r="B30286" s="2"/>
      <c r="BJ30286" s="3"/>
      <c r="BL30286" s="3"/>
      <c r="BN30286" s="3"/>
      <c r="BP30286" s="3"/>
    </row>
    <row r="30287" spans="1:68" x14ac:dyDescent="0.25">
      <c r="A30287" s="1"/>
      <c r="B30287" s="2"/>
      <c r="BJ30287" s="3"/>
      <c r="BL30287" s="3"/>
      <c r="BN30287" s="3"/>
      <c r="BP30287" s="3"/>
    </row>
    <row r="30288" spans="1:68" x14ac:dyDescent="0.25">
      <c r="A30288" s="1"/>
      <c r="B30288" s="2"/>
      <c r="BJ30288" s="3"/>
      <c r="BL30288" s="3"/>
      <c r="BN30288" s="3"/>
      <c r="BP30288" s="3"/>
    </row>
    <row r="30289" spans="1:68" x14ac:dyDescent="0.25">
      <c r="A30289" s="1"/>
      <c r="B30289" s="2"/>
      <c r="BJ30289" s="3"/>
      <c r="BL30289" s="3"/>
      <c r="BN30289" s="3"/>
      <c r="BP30289" s="3"/>
    </row>
    <row r="30290" spans="1:68" x14ac:dyDescent="0.25">
      <c r="A30290" s="1"/>
      <c r="B30290" s="2"/>
      <c r="BJ30290" s="3"/>
      <c r="BL30290" s="3"/>
      <c r="BN30290" s="3"/>
      <c r="BP30290" s="3"/>
    </row>
    <row r="30291" spans="1:68" x14ac:dyDescent="0.25">
      <c r="A30291" s="1"/>
      <c r="B30291" s="2"/>
      <c r="BJ30291" s="3"/>
      <c r="BL30291" s="3"/>
      <c r="BN30291" s="3"/>
      <c r="BP30291" s="3"/>
    </row>
    <row r="30292" spans="1:68" x14ac:dyDescent="0.25">
      <c r="A30292" s="1"/>
      <c r="B30292" s="2"/>
      <c r="BJ30292" s="3"/>
      <c r="BL30292" s="3"/>
      <c r="BN30292" s="3"/>
      <c r="BP30292" s="3"/>
    </row>
    <row r="30293" spans="1:68" x14ac:dyDescent="0.25">
      <c r="A30293" s="1"/>
      <c r="B30293" s="2"/>
      <c r="BJ30293" s="3"/>
      <c r="BL30293" s="3"/>
      <c r="BN30293" s="3"/>
      <c r="BP30293" s="3"/>
    </row>
    <row r="30294" spans="1:68" x14ac:dyDescent="0.25">
      <c r="A30294" s="1"/>
      <c r="B30294" s="2"/>
      <c r="BJ30294" s="3"/>
      <c r="BL30294" s="3"/>
      <c r="BN30294" s="3"/>
      <c r="BP30294" s="3"/>
    </row>
    <row r="30295" spans="1:68" x14ac:dyDescent="0.25">
      <c r="A30295" s="1"/>
      <c r="B30295" s="2"/>
      <c r="BJ30295" s="3"/>
      <c r="BL30295" s="3"/>
      <c r="BN30295" s="3"/>
      <c r="BP30295" s="3"/>
    </row>
    <row r="30296" spans="1:68" x14ac:dyDescent="0.25">
      <c r="A30296" s="1"/>
      <c r="B30296" s="2"/>
      <c r="BJ30296" s="3"/>
      <c r="BL30296" s="3"/>
      <c r="BN30296" s="3"/>
      <c r="BP30296" s="3"/>
    </row>
    <row r="30297" spans="1:68" x14ac:dyDescent="0.25">
      <c r="A30297" s="1"/>
      <c r="B30297" s="2"/>
      <c r="BJ30297" s="3"/>
      <c r="BL30297" s="3"/>
      <c r="BN30297" s="3"/>
      <c r="BP30297" s="3"/>
    </row>
    <row r="30298" spans="1:68" x14ac:dyDescent="0.25">
      <c r="A30298" s="1"/>
      <c r="B30298" s="2"/>
      <c r="BJ30298" s="3"/>
      <c r="BL30298" s="3"/>
      <c r="BN30298" s="3"/>
      <c r="BP30298" s="3"/>
    </row>
    <row r="30299" spans="1:68" x14ac:dyDescent="0.25">
      <c r="A30299" s="1"/>
      <c r="B30299" s="2"/>
      <c r="BJ30299" s="3"/>
      <c r="BL30299" s="3"/>
      <c r="BN30299" s="3"/>
      <c r="BP30299" s="3"/>
    </row>
    <row r="30300" spans="1:68" x14ac:dyDescent="0.25">
      <c r="A30300" s="1"/>
      <c r="B30300" s="2"/>
      <c r="BJ30300" s="3"/>
      <c r="BL30300" s="3"/>
      <c r="BN30300" s="3"/>
      <c r="BP30300" s="3"/>
    </row>
    <row r="30301" spans="1:68" x14ac:dyDescent="0.25">
      <c r="A30301" s="1"/>
      <c r="B30301" s="2"/>
      <c r="BJ30301" s="3"/>
      <c r="BL30301" s="3"/>
      <c r="BN30301" s="3"/>
      <c r="BP30301" s="3"/>
    </row>
    <row r="30302" spans="1:68" x14ac:dyDescent="0.25">
      <c r="A30302" s="1"/>
      <c r="B30302" s="2"/>
      <c r="BJ30302" s="3"/>
      <c r="BL30302" s="3"/>
      <c r="BN30302" s="3"/>
      <c r="BP30302" s="3"/>
    </row>
    <row r="30303" spans="1:68" x14ac:dyDescent="0.25">
      <c r="A30303" s="1"/>
      <c r="B30303" s="2"/>
      <c r="BJ30303" s="3"/>
      <c r="BL30303" s="3"/>
      <c r="BN30303" s="3"/>
      <c r="BP30303" s="3"/>
    </row>
    <row r="30304" spans="1:68" x14ac:dyDescent="0.25">
      <c r="A30304" s="1"/>
      <c r="B30304" s="2"/>
      <c r="BJ30304" s="3"/>
      <c r="BL30304" s="3"/>
      <c r="BN30304" s="3"/>
      <c r="BP30304" s="3"/>
    </row>
    <row r="30305" spans="1:68" x14ac:dyDescent="0.25">
      <c r="A30305" s="1"/>
      <c r="B30305" s="2"/>
      <c r="BJ30305" s="3"/>
      <c r="BL30305" s="3"/>
      <c r="BN30305" s="3"/>
      <c r="BP30305" s="3"/>
    </row>
    <row r="30306" spans="1:68" x14ac:dyDescent="0.25">
      <c r="A30306" s="1"/>
      <c r="B30306" s="2"/>
      <c r="BJ30306" s="3"/>
      <c r="BL30306" s="3"/>
      <c r="BN30306" s="3"/>
      <c r="BP30306" s="3"/>
    </row>
    <row r="30307" spans="1:68" x14ac:dyDescent="0.25">
      <c r="A30307" s="1"/>
      <c r="B30307" s="2"/>
      <c r="BJ30307" s="3"/>
      <c r="BL30307" s="3"/>
      <c r="BN30307" s="3"/>
      <c r="BP30307" s="3"/>
    </row>
    <row r="30308" spans="1:68" x14ac:dyDescent="0.25">
      <c r="A30308" s="1"/>
      <c r="B30308" s="2"/>
      <c r="BJ30308" s="3"/>
      <c r="BL30308" s="3"/>
      <c r="BN30308" s="3"/>
      <c r="BP30308" s="3"/>
    </row>
    <row r="30309" spans="1:68" x14ac:dyDescent="0.25">
      <c r="A30309" s="1"/>
      <c r="B30309" s="2"/>
      <c r="BJ30309" s="3"/>
      <c r="BL30309" s="3"/>
      <c r="BN30309" s="3"/>
      <c r="BP30309" s="3"/>
    </row>
    <row r="30310" spans="1:68" x14ac:dyDescent="0.25">
      <c r="A30310" s="1"/>
      <c r="B30310" s="2"/>
      <c r="BJ30310" s="3"/>
      <c r="BL30310" s="3"/>
      <c r="BN30310" s="3"/>
      <c r="BP30310" s="3"/>
    </row>
    <row r="30311" spans="1:68" x14ac:dyDescent="0.25">
      <c r="A30311" s="1"/>
      <c r="B30311" s="2"/>
      <c r="BJ30311" s="3"/>
      <c r="BL30311" s="3"/>
      <c r="BN30311" s="3"/>
      <c r="BP30311" s="3"/>
    </row>
    <row r="30312" spans="1:68" x14ac:dyDescent="0.25">
      <c r="A30312" s="1"/>
      <c r="B30312" s="2"/>
      <c r="BJ30312" s="3"/>
      <c r="BL30312" s="3"/>
      <c r="BN30312" s="3"/>
      <c r="BP30312" s="3"/>
    </row>
    <row r="30313" spans="1:68" x14ac:dyDescent="0.25">
      <c r="A30313" s="1"/>
      <c r="B30313" s="2"/>
      <c r="BJ30313" s="3"/>
      <c r="BL30313" s="3"/>
      <c r="BN30313" s="3"/>
      <c r="BP30313" s="3"/>
    </row>
    <row r="30314" spans="1:68" x14ac:dyDescent="0.25">
      <c r="A30314" s="1"/>
      <c r="B30314" s="2"/>
      <c r="BJ30314" s="3"/>
      <c r="BL30314" s="3"/>
      <c r="BN30314" s="3"/>
      <c r="BP30314" s="3"/>
    </row>
    <row r="30315" spans="1:68" x14ac:dyDescent="0.25">
      <c r="A30315" s="1"/>
      <c r="B30315" s="2"/>
      <c r="BJ30315" s="3"/>
      <c r="BL30315" s="3"/>
      <c r="BN30315" s="3"/>
      <c r="BP30315" s="3"/>
    </row>
    <row r="30316" spans="1:68" x14ac:dyDescent="0.25">
      <c r="A30316" s="1"/>
      <c r="B30316" s="2"/>
      <c r="BJ30316" s="3"/>
      <c r="BL30316" s="3"/>
      <c r="BN30316" s="3"/>
      <c r="BP30316" s="3"/>
    </row>
    <row r="30317" spans="1:68" x14ac:dyDescent="0.25">
      <c r="A30317" s="1"/>
      <c r="B30317" s="2"/>
      <c r="BJ30317" s="3"/>
      <c r="BL30317" s="3"/>
      <c r="BN30317" s="3"/>
      <c r="BP30317" s="3"/>
    </row>
    <row r="30318" spans="1:68" x14ac:dyDescent="0.25">
      <c r="A30318" s="1"/>
      <c r="B30318" s="2"/>
      <c r="BJ30318" s="3"/>
      <c r="BL30318" s="3"/>
      <c r="BN30318" s="3"/>
      <c r="BP30318" s="3"/>
    </row>
    <row r="30319" spans="1:68" x14ac:dyDescent="0.25">
      <c r="A30319" s="1"/>
      <c r="B30319" s="2"/>
      <c r="BJ30319" s="3"/>
      <c r="BL30319" s="3"/>
      <c r="BN30319" s="3"/>
      <c r="BP30319" s="3"/>
    </row>
    <row r="30320" spans="1:68" x14ac:dyDescent="0.25">
      <c r="A30320" s="1"/>
      <c r="B30320" s="2"/>
      <c r="BJ30320" s="3"/>
      <c r="BL30320" s="3"/>
      <c r="BN30320" s="3"/>
      <c r="BP30320" s="3"/>
    </row>
    <row r="30321" spans="1:68" x14ac:dyDescent="0.25">
      <c r="A30321" s="1"/>
      <c r="B30321" s="2"/>
      <c r="BJ30321" s="3"/>
      <c r="BL30321" s="3"/>
      <c r="BN30321" s="3"/>
      <c r="BP30321" s="3"/>
    </row>
    <row r="30322" spans="1:68" x14ac:dyDescent="0.25">
      <c r="A30322" s="1"/>
      <c r="B30322" s="2"/>
      <c r="BJ30322" s="3"/>
      <c r="BL30322" s="3"/>
      <c r="BN30322" s="3"/>
      <c r="BP30322" s="3"/>
    </row>
    <row r="30323" spans="1:68" x14ac:dyDescent="0.25">
      <c r="A30323" s="1"/>
      <c r="B30323" s="2"/>
      <c r="BJ30323" s="3"/>
      <c r="BL30323" s="3"/>
      <c r="BN30323" s="3"/>
      <c r="BP30323" s="3"/>
    </row>
    <row r="30324" spans="1:68" x14ac:dyDescent="0.25">
      <c r="A30324" s="1"/>
      <c r="B30324" s="2"/>
      <c r="BJ30324" s="3"/>
      <c r="BL30324" s="3"/>
      <c r="BN30324" s="3"/>
      <c r="BP30324" s="3"/>
    </row>
    <row r="30325" spans="1:68" x14ac:dyDescent="0.25">
      <c r="A30325" s="1"/>
      <c r="B30325" s="2"/>
      <c r="BJ30325" s="3"/>
      <c r="BL30325" s="3"/>
      <c r="BN30325" s="3"/>
      <c r="BP30325" s="3"/>
    </row>
    <row r="30326" spans="1:68" x14ac:dyDescent="0.25">
      <c r="A30326" s="1"/>
      <c r="B30326" s="2"/>
      <c r="BJ30326" s="3"/>
      <c r="BL30326" s="3"/>
      <c r="BN30326" s="3"/>
      <c r="BP30326" s="3"/>
    </row>
    <row r="30327" spans="1:68" x14ac:dyDescent="0.25">
      <c r="A30327" s="1"/>
      <c r="B30327" s="2"/>
      <c r="BJ30327" s="3"/>
      <c r="BL30327" s="3"/>
      <c r="BN30327" s="3"/>
      <c r="BP30327" s="3"/>
    </row>
    <row r="30328" spans="1:68" x14ac:dyDescent="0.25">
      <c r="A30328" s="1"/>
      <c r="B30328" s="2"/>
      <c r="BJ30328" s="3"/>
      <c r="BL30328" s="3"/>
      <c r="BN30328" s="3"/>
      <c r="BP30328" s="3"/>
    </row>
    <row r="30329" spans="1:68" x14ac:dyDescent="0.25">
      <c r="A30329" s="1"/>
      <c r="B30329" s="2"/>
      <c r="BJ30329" s="3"/>
      <c r="BL30329" s="3"/>
      <c r="BN30329" s="3"/>
      <c r="BP30329" s="3"/>
    </row>
    <row r="30330" spans="1:68" x14ac:dyDescent="0.25">
      <c r="A30330" s="1"/>
      <c r="B30330" s="2"/>
      <c r="BJ30330" s="3"/>
      <c r="BL30330" s="3"/>
      <c r="BN30330" s="3"/>
      <c r="BP30330" s="3"/>
    </row>
    <row r="30331" spans="1:68" x14ac:dyDescent="0.25">
      <c r="A30331" s="1"/>
      <c r="B30331" s="2"/>
      <c r="BJ30331" s="3"/>
      <c r="BL30331" s="3"/>
      <c r="BN30331" s="3"/>
      <c r="BP30331" s="3"/>
    </row>
    <row r="30332" spans="1:68" x14ac:dyDescent="0.25">
      <c r="A30332" s="1"/>
      <c r="B30332" s="2"/>
      <c r="BJ30332" s="3"/>
      <c r="BL30332" s="3"/>
      <c r="BN30332" s="3"/>
      <c r="BP30332" s="3"/>
    </row>
    <row r="30333" spans="1:68" x14ac:dyDescent="0.25">
      <c r="A30333" s="1"/>
      <c r="B30333" s="2"/>
      <c r="BJ30333" s="3"/>
      <c r="BL30333" s="3"/>
      <c r="BN30333" s="3"/>
      <c r="BP30333" s="3"/>
    </row>
    <row r="30334" spans="1:68" x14ac:dyDescent="0.25">
      <c r="A30334" s="1"/>
      <c r="B30334" s="2"/>
      <c r="BJ30334" s="3"/>
      <c r="BL30334" s="3"/>
      <c r="BN30334" s="3"/>
      <c r="BP30334" s="3"/>
    </row>
    <row r="30335" spans="1:68" x14ac:dyDescent="0.25">
      <c r="A30335" s="1"/>
      <c r="B30335" s="2"/>
      <c r="BJ30335" s="3"/>
      <c r="BL30335" s="3"/>
      <c r="BN30335" s="3"/>
      <c r="BP30335" s="3"/>
    </row>
    <row r="30336" spans="1:68" x14ac:dyDescent="0.25">
      <c r="A30336" s="1"/>
      <c r="B30336" s="2"/>
      <c r="BJ30336" s="3"/>
      <c r="BL30336" s="3"/>
      <c r="BN30336" s="3"/>
      <c r="BP30336" s="3"/>
    </row>
    <row r="30337" spans="1:68" x14ac:dyDescent="0.25">
      <c r="A30337" s="1"/>
      <c r="B30337" s="2"/>
      <c r="BJ30337" s="3"/>
      <c r="BL30337" s="3"/>
      <c r="BN30337" s="3"/>
      <c r="BP30337" s="3"/>
    </row>
    <row r="30338" spans="1:68" x14ac:dyDescent="0.25">
      <c r="A30338" s="1"/>
      <c r="B30338" s="2"/>
      <c r="BJ30338" s="3"/>
      <c r="BL30338" s="3"/>
      <c r="BN30338" s="3"/>
      <c r="BP30338" s="3"/>
    </row>
    <row r="30339" spans="1:68" x14ac:dyDescent="0.25">
      <c r="A30339" s="1"/>
      <c r="B30339" s="2"/>
      <c r="BJ30339" s="3"/>
      <c r="BL30339" s="3"/>
      <c r="BN30339" s="3"/>
      <c r="BP30339" s="3"/>
    </row>
    <row r="30340" spans="1:68" x14ac:dyDescent="0.25">
      <c r="A30340" s="1"/>
      <c r="B30340" s="2"/>
      <c r="BJ30340" s="3"/>
      <c r="BL30340" s="3"/>
      <c r="BN30340" s="3"/>
      <c r="BP30340" s="3"/>
    </row>
    <row r="30341" spans="1:68" x14ac:dyDescent="0.25">
      <c r="A30341" s="1"/>
      <c r="B30341" s="2"/>
      <c r="BJ30341" s="3"/>
      <c r="BL30341" s="3"/>
      <c r="BN30341" s="3"/>
      <c r="BP30341" s="3"/>
    </row>
    <row r="30342" spans="1:68" x14ac:dyDescent="0.25">
      <c r="A30342" s="1"/>
      <c r="B30342" s="2"/>
      <c r="BJ30342" s="3"/>
      <c r="BL30342" s="3"/>
      <c r="BN30342" s="3"/>
      <c r="BP30342" s="3"/>
    </row>
    <row r="30343" spans="1:68" x14ac:dyDescent="0.25">
      <c r="A30343" s="1"/>
      <c r="B30343" s="2"/>
      <c r="BJ30343" s="3"/>
      <c r="BL30343" s="3"/>
      <c r="BN30343" s="3"/>
      <c r="BP30343" s="3"/>
    </row>
    <row r="30344" spans="1:68" x14ac:dyDescent="0.25">
      <c r="A30344" s="1"/>
      <c r="B30344" s="2"/>
      <c r="BJ30344" s="3"/>
      <c r="BL30344" s="3"/>
      <c r="BN30344" s="3"/>
      <c r="BP30344" s="3"/>
    </row>
    <row r="30345" spans="1:68" x14ac:dyDescent="0.25">
      <c r="A30345" s="1"/>
      <c r="B30345" s="2"/>
      <c r="BJ30345" s="3"/>
      <c r="BL30345" s="3"/>
      <c r="BN30345" s="3"/>
      <c r="BP30345" s="3"/>
    </row>
    <row r="30346" spans="1:68" x14ac:dyDescent="0.25">
      <c r="A30346" s="1"/>
      <c r="B30346" s="2"/>
      <c r="BJ30346" s="3"/>
      <c r="BL30346" s="3"/>
      <c r="BN30346" s="3"/>
      <c r="BP30346" s="3"/>
    </row>
    <row r="30347" spans="1:68" x14ac:dyDescent="0.25">
      <c r="A30347" s="1"/>
      <c r="B30347" s="2"/>
      <c r="BJ30347" s="3"/>
      <c r="BL30347" s="3"/>
      <c r="BN30347" s="3"/>
      <c r="BP30347" s="3"/>
    </row>
    <row r="30348" spans="1:68" x14ac:dyDescent="0.25">
      <c r="A30348" s="1"/>
      <c r="B30348" s="2"/>
      <c r="BJ30348" s="3"/>
      <c r="BL30348" s="3"/>
      <c r="BN30348" s="3"/>
      <c r="BP30348" s="3"/>
    </row>
    <row r="30349" spans="1:68" x14ac:dyDescent="0.25">
      <c r="A30349" s="1"/>
      <c r="B30349" s="2"/>
      <c r="BJ30349" s="3"/>
      <c r="BL30349" s="3"/>
      <c r="BN30349" s="3"/>
      <c r="BP30349" s="3"/>
    </row>
    <row r="30350" spans="1:68" x14ac:dyDescent="0.25">
      <c r="A30350" s="1"/>
      <c r="B30350" s="2"/>
      <c r="BJ30350" s="3"/>
      <c r="BL30350" s="3"/>
      <c r="BN30350" s="3"/>
      <c r="BP30350" s="3"/>
    </row>
    <row r="30351" spans="1:68" x14ac:dyDescent="0.25">
      <c r="A30351" s="1"/>
      <c r="B30351" s="2"/>
      <c r="BJ30351" s="3"/>
      <c r="BL30351" s="3"/>
      <c r="BN30351" s="3"/>
      <c r="BP30351" s="3"/>
    </row>
    <row r="30352" spans="1:68" x14ac:dyDescent="0.25">
      <c r="A30352" s="1"/>
      <c r="B30352" s="2"/>
      <c r="BJ30352" s="3"/>
      <c r="BL30352" s="3"/>
      <c r="BN30352" s="3"/>
      <c r="BP30352" s="3"/>
    </row>
    <row r="30353" spans="1:68" x14ac:dyDescent="0.25">
      <c r="A30353" s="1"/>
      <c r="B30353" s="2"/>
      <c r="BJ30353" s="3"/>
      <c r="BL30353" s="3"/>
      <c r="BN30353" s="3"/>
      <c r="BP30353" s="3"/>
    </row>
    <row r="30354" spans="1:68" x14ac:dyDescent="0.25">
      <c r="A30354" s="1"/>
      <c r="B30354" s="2"/>
      <c r="BJ30354" s="3"/>
      <c r="BL30354" s="3"/>
      <c r="BN30354" s="3"/>
      <c r="BP30354" s="3"/>
    </row>
    <row r="30355" spans="1:68" x14ac:dyDescent="0.25">
      <c r="A30355" s="1"/>
      <c r="B30355" s="2"/>
      <c r="BJ30355" s="3"/>
      <c r="BL30355" s="3"/>
      <c r="BN30355" s="3"/>
      <c r="BP30355" s="3"/>
    </row>
    <row r="30356" spans="1:68" x14ac:dyDescent="0.25">
      <c r="A30356" s="1"/>
      <c r="B30356" s="2"/>
      <c r="BJ30356" s="3"/>
      <c r="BL30356" s="3"/>
      <c r="BN30356" s="3"/>
      <c r="BP30356" s="3"/>
    </row>
    <row r="30357" spans="1:68" x14ac:dyDescent="0.25">
      <c r="A30357" s="1"/>
      <c r="B30357" s="2"/>
      <c r="BJ30357" s="3"/>
      <c r="BL30357" s="3"/>
      <c r="BN30357" s="3"/>
      <c r="BP30357" s="3"/>
    </row>
    <row r="30358" spans="1:68" x14ac:dyDescent="0.25">
      <c r="A30358" s="1"/>
      <c r="B30358" s="2"/>
      <c r="BJ30358" s="3"/>
      <c r="BL30358" s="3"/>
      <c r="BN30358" s="3"/>
      <c r="BP30358" s="3"/>
    </row>
    <row r="30359" spans="1:68" x14ac:dyDescent="0.25">
      <c r="A30359" s="1"/>
      <c r="B30359" s="2"/>
      <c r="BJ30359" s="3"/>
      <c r="BL30359" s="3"/>
      <c r="BN30359" s="3"/>
      <c r="BP30359" s="3"/>
    </row>
    <row r="30360" spans="1:68" x14ac:dyDescent="0.25">
      <c r="A30360" s="1"/>
      <c r="B30360" s="2"/>
      <c r="BJ30360" s="3"/>
      <c r="BL30360" s="3"/>
      <c r="BN30360" s="3"/>
      <c r="BP30360" s="3"/>
    </row>
    <row r="30361" spans="1:68" x14ac:dyDescent="0.25">
      <c r="A30361" s="1"/>
      <c r="B30361" s="2"/>
      <c r="BJ30361" s="3"/>
      <c r="BL30361" s="3"/>
      <c r="BN30361" s="3"/>
      <c r="BP30361" s="3"/>
    </row>
    <row r="30362" spans="1:68" x14ac:dyDescent="0.25">
      <c r="A30362" s="1"/>
      <c r="B30362" s="2"/>
      <c r="BJ30362" s="3"/>
      <c r="BL30362" s="3"/>
      <c r="BN30362" s="3"/>
      <c r="BP30362" s="3"/>
    </row>
    <row r="30363" spans="1:68" x14ac:dyDescent="0.25">
      <c r="A30363" s="1"/>
      <c r="B30363" s="2"/>
      <c r="BJ30363" s="3"/>
      <c r="BL30363" s="3"/>
      <c r="BN30363" s="3"/>
      <c r="BP30363" s="3"/>
    </row>
    <row r="30364" spans="1:68" x14ac:dyDescent="0.25">
      <c r="A30364" s="1"/>
      <c r="B30364" s="2"/>
      <c r="BJ30364" s="3"/>
      <c r="BL30364" s="3"/>
      <c r="BN30364" s="3"/>
      <c r="BP30364" s="3"/>
    </row>
    <row r="30365" spans="1:68" x14ac:dyDescent="0.25">
      <c r="A30365" s="1"/>
      <c r="B30365" s="2"/>
      <c r="BJ30365" s="3"/>
      <c r="BL30365" s="3"/>
      <c r="BN30365" s="3"/>
      <c r="BP30365" s="3"/>
    </row>
    <row r="30366" spans="1:68" x14ac:dyDescent="0.25">
      <c r="A30366" s="1"/>
      <c r="B30366" s="2"/>
      <c r="BJ30366" s="3"/>
      <c r="BL30366" s="3"/>
      <c r="BN30366" s="3"/>
      <c r="BP30366" s="3"/>
    </row>
    <row r="30367" spans="1:68" x14ac:dyDescent="0.25">
      <c r="A30367" s="1"/>
      <c r="B30367" s="2"/>
      <c r="BJ30367" s="3"/>
      <c r="BL30367" s="3"/>
      <c r="BN30367" s="3"/>
      <c r="BP30367" s="3"/>
    </row>
    <row r="30368" spans="1:68" x14ac:dyDescent="0.25">
      <c r="A30368" s="1"/>
      <c r="B30368" s="2"/>
      <c r="BJ30368" s="3"/>
      <c r="BL30368" s="3"/>
      <c r="BN30368" s="3"/>
      <c r="BP30368" s="3"/>
    </row>
    <row r="30369" spans="1:68" x14ac:dyDescent="0.25">
      <c r="A30369" s="1"/>
      <c r="B30369" s="2"/>
      <c r="BJ30369" s="3"/>
      <c r="BL30369" s="3"/>
      <c r="BN30369" s="3"/>
      <c r="BP30369" s="3"/>
    </row>
    <row r="30370" spans="1:68" x14ac:dyDescent="0.25">
      <c r="A30370" s="1"/>
      <c r="B30370" s="2"/>
      <c r="BJ30370" s="3"/>
      <c r="BL30370" s="3"/>
      <c r="BN30370" s="3"/>
      <c r="BP30370" s="3"/>
    </row>
    <row r="30371" spans="1:68" x14ac:dyDescent="0.25">
      <c r="A30371" s="1"/>
      <c r="B30371" s="2"/>
      <c r="BJ30371" s="3"/>
      <c r="BL30371" s="3"/>
      <c r="BN30371" s="3"/>
      <c r="BP30371" s="3"/>
    </row>
    <row r="30372" spans="1:68" x14ac:dyDescent="0.25">
      <c r="A30372" s="1"/>
      <c r="B30372" s="2"/>
      <c r="BJ30372" s="3"/>
      <c r="BL30372" s="3"/>
      <c r="BN30372" s="3"/>
      <c r="BP30372" s="3"/>
    </row>
    <row r="30373" spans="1:68" x14ac:dyDescent="0.25">
      <c r="A30373" s="1"/>
      <c r="B30373" s="2"/>
      <c r="BJ30373" s="3"/>
      <c r="BL30373" s="3"/>
      <c r="BN30373" s="3"/>
      <c r="BP30373" s="3"/>
    </row>
    <row r="30374" spans="1:68" x14ac:dyDescent="0.25">
      <c r="A30374" s="1"/>
      <c r="B30374" s="2"/>
      <c r="BJ30374" s="3"/>
      <c r="BL30374" s="3"/>
      <c r="BN30374" s="3"/>
      <c r="BP30374" s="3"/>
    </row>
    <row r="30375" spans="1:68" x14ac:dyDescent="0.25">
      <c r="A30375" s="1"/>
      <c r="B30375" s="2"/>
      <c r="BJ30375" s="3"/>
      <c r="BL30375" s="3"/>
      <c r="BN30375" s="3"/>
      <c r="BP30375" s="3"/>
    </row>
    <row r="30376" spans="1:68" x14ac:dyDescent="0.25">
      <c r="A30376" s="1"/>
      <c r="B30376" s="2"/>
      <c r="BJ30376" s="3"/>
      <c r="BL30376" s="3"/>
      <c r="BN30376" s="3"/>
      <c r="BP30376" s="3"/>
    </row>
    <row r="30377" spans="1:68" x14ac:dyDescent="0.25">
      <c r="A30377" s="1"/>
      <c r="B30377" s="2"/>
      <c r="BJ30377" s="3"/>
      <c r="BL30377" s="3"/>
      <c r="BN30377" s="3"/>
      <c r="BP30377" s="3"/>
    </row>
    <row r="30378" spans="1:68" x14ac:dyDescent="0.25">
      <c r="A30378" s="1"/>
      <c r="B30378" s="2"/>
      <c r="BJ30378" s="3"/>
      <c r="BL30378" s="3"/>
      <c r="BN30378" s="3"/>
      <c r="BP30378" s="3"/>
    </row>
    <row r="30379" spans="1:68" x14ac:dyDescent="0.25">
      <c r="A30379" s="1"/>
      <c r="B30379" s="2"/>
      <c r="BJ30379" s="3"/>
      <c r="BL30379" s="3"/>
      <c r="BN30379" s="3"/>
      <c r="BP30379" s="3"/>
    </row>
    <row r="30380" spans="1:68" x14ac:dyDescent="0.25">
      <c r="A30380" s="1"/>
      <c r="B30380" s="2"/>
      <c r="BJ30380" s="3"/>
      <c r="BL30380" s="3"/>
      <c r="BN30380" s="3"/>
      <c r="BP30380" s="3"/>
    </row>
    <row r="30381" spans="1:68" x14ac:dyDescent="0.25">
      <c r="A30381" s="1"/>
      <c r="B30381" s="2"/>
      <c r="BJ30381" s="3"/>
      <c r="BL30381" s="3"/>
      <c r="BN30381" s="3"/>
      <c r="BP30381" s="3"/>
    </row>
    <row r="30382" spans="1:68" x14ac:dyDescent="0.25">
      <c r="A30382" s="1"/>
      <c r="B30382" s="2"/>
      <c r="BJ30382" s="3"/>
      <c r="BL30382" s="3"/>
      <c r="BN30382" s="3"/>
      <c r="BP30382" s="3"/>
    </row>
    <row r="30383" spans="1:68" x14ac:dyDescent="0.25">
      <c r="A30383" s="1"/>
      <c r="B30383" s="2"/>
      <c r="BJ30383" s="3"/>
      <c r="BL30383" s="3"/>
      <c r="BN30383" s="3"/>
      <c r="BP30383" s="3"/>
    </row>
    <row r="30384" spans="1:68" x14ac:dyDescent="0.25">
      <c r="A30384" s="1"/>
      <c r="B30384" s="2"/>
      <c r="BJ30384" s="3"/>
      <c r="BL30384" s="3"/>
      <c r="BN30384" s="3"/>
      <c r="BP30384" s="3"/>
    </row>
    <row r="30385" spans="1:68" x14ac:dyDescent="0.25">
      <c r="A30385" s="1"/>
      <c r="B30385" s="2"/>
      <c r="BJ30385" s="3"/>
      <c r="BL30385" s="3"/>
      <c r="BN30385" s="3"/>
      <c r="BP30385" s="3"/>
    </row>
    <row r="30386" spans="1:68" x14ac:dyDescent="0.25">
      <c r="A30386" s="1"/>
      <c r="B30386" s="2"/>
      <c r="BJ30386" s="3"/>
      <c r="BL30386" s="3"/>
      <c r="BN30386" s="3"/>
      <c r="BP30386" s="3"/>
    </row>
    <row r="30387" spans="1:68" x14ac:dyDescent="0.25">
      <c r="A30387" s="1"/>
      <c r="B30387" s="2"/>
      <c r="BJ30387" s="3"/>
      <c r="BL30387" s="3"/>
      <c r="BN30387" s="3"/>
      <c r="BP30387" s="3"/>
    </row>
    <row r="30388" spans="1:68" x14ac:dyDescent="0.25">
      <c r="A30388" s="1"/>
      <c r="B30388" s="2"/>
      <c r="BJ30388" s="3"/>
      <c r="BL30388" s="3"/>
      <c r="BN30388" s="3"/>
      <c r="BP30388" s="3"/>
    </row>
    <row r="30389" spans="1:68" x14ac:dyDescent="0.25">
      <c r="A30389" s="1"/>
      <c r="B30389" s="2"/>
      <c r="BJ30389" s="3"/>
      <c r="BL30389" s="3"/>
      <c r="BN30389" s="3"/>
      <c r="BP30389" s="3"/>
    </row>
    <row r="30390" spans="1:68" x14ac:dyDescent="0.25">
      <c r="A30390" s="1"/>
      <c r="B30390" s="2"/>
      <c r="BJ30390" s="3"/>
      <c r="BL30390" s="3"/>
      <c r="BN30390" s="3"/>
      <c r="BP30390" s="3"/>
    </row>
    <row r="30391" spans="1:68" x14ac:dyDescent="0.25">
      <c r="A30391" s="1"/>
      <c r="B30391" s="2"/>
      <c r="BJ30391" s="3"/>
      <c r="BL30391" s="3"/>
      <c r="BN30391" s="3"/>
      <c r="BP30391" s="3"/>
    </row>
    <row r="30392" spans="1:68" x14ac:dyDescent="0.25">
      <c r="A30392" s="1"/>
      <c r="B30392" s="2"/>
      <c r="BJ30392" s="3"/>
      <c r="BL30392" s="3"/>
      <c r="BN30392" s="3"/>
      <c r="BP30392" s="3"/>
    </row>
    <row r="30393" spans="1:68" x14ac:dyDescent="0.25">
      <c r="A30393" s="1"/>
      <c r="B30393" s="2"/>
      <c r="BJ30393" s="3"/>
      <c r="BL30393" s="3"/>
      <c r="BN30393" s="3"/>
      <c r="BP30393" s="3"/>
    </row>
    <row r="30394" spans="1:68" x14ac:dyDescent="0.25">
      <c r="A30394" s="1"/>
      <c r="B30394" s="2"/>
      <c r="BJ30394" s="3"/>
      <c r="BL30394" s="3"/>
      <c r="BN30394" s="3"/>
      <c r="BP30394" s="3"/>
    </row>
    <row r="30395" spans="1:68" x14ac:dyDescent="0.25">
      <c r="A30395" s="1"/>
      <c r="B30395" s="2"/>
      <c r="BJ30395" s="3"/>
      <c r="BL30395" s="3"/>
      <c r="BN30395" s="3"/>
      <c r="BP30395" s="3"/>
    </row>
    <row r="30396" spans="1:68" x14ac:dyDescent="0.25">
      <c r="A30396" s="1"/>
      <c r="B30396" s="2"/>
      <c r="BJ30396" s="3"/>
      <c r="BL30396" s="3"/>
      <c r="BN30396" s="3"/>
      <c r="BP30396" s="3"/>
    </row>
    <row r="30397" spans="1:68" x14ac:dyDescent="0.25">
      <c r="A30397" s="1"/>
      <c r="B30397" s="2"/>
      <c r="BJ30397" s="3"/>
      <c r="BL30397" s="3"/>
      <c r="BN30397" s="3"/>
      <c r="BP30397" s="3"/>
    </row>
    <row r="30398" spans="1:68" x14ac:dyDescent="0.25">
      <c r="A30398" s="1"/>
      <c r="B30398" s="2"/>
      <c r="BJ30398" s="3"/>
      <c r="BL30398" s="3"/>
      <c r="BN30398" s="3"/>
      <c r="BP30398" s="3"/>
    </row>
    <row r="30399" spans="1:68" x14ac:dyDescent="0.25">
      <c r="A30399" s="1"/>
      <c r="B30399" s="2"/>
      <c r="BJ30399" s="3"/>
      <c r="BL30399" s="3"/>
      <c r="BN30399" s="3"/>
      <c r="BP30399" s="3"/>
    </row>
    <row r="30400" spans="1:68" x14ac:dyDescent="0.25">
      <c r="A30400" s="1"/>
      <c r="B30400" s="2"/>
      <c r="BJ30400" s="3"/>
      <c r="BL30400" s="3"/>
      <c r="BN30400" s="3"/>
      <c r="BP30400" s="3"/>
    </row>
    <row r="30401" spans="1:68" x14ac:dyDescent="0.25">
      <c r="A30401" s="1"/>
      <c r="B30401" s="2"/>
      <c r="BJ30401" s="3"/>
      <c r="BL30401" s="3"/>
      <c r="BN30401" s="3"/>
      <c r="BP30401" s="3"/>
    </row>
    <row r="30402" spans="1:68" x14ac:dyDescent="0.25">
      <c r="A30402" s="1"/>
      <c r="B30402" s="2"/>
      <c r="BJ30402" s="3"/>
      <c r="BL30402" s="3"/>
      <c r="BN30402" s="3"/>
      <c r="BP30402" s="3"/>
    </row>
    <row r="30403" spans="1:68" x14ac:dyDescent="0.25">
      <c r="A30403" s="1"/>
      <c r="B30403" s="2"/>
      <c r="BJ30403" s="3"/>
      <c r="BL30403" s="3"/>
      <c r="BN30403" s="3"/>
      <c r="BP30403" s="3"/>
    </row>
    <row r="30404" spans="1:68" x14ac:dyDescent="0.25">
      <c r="A30404" s="1"/>
      <c r="B30404" s="2"/>
      <c r="BJ30404" s="3"/>
      <c r="BL30404" s="3"/>
      <c r="BN30404" s="3"/>
      <c r="BP30404" s="3"/>
    </row>
    <row r="30405" spans="1:68" x14ac:dyDescent="0.25">
      <c r="A30405" s="1"/>
      <c r="B30405" s="2"/>
      <c r="BJ30405" s="3"/>
      <c r="BL30405" s="3"/>
      <c r="BN30405" s="3"/>
      <c r="BP30405" s="3"/>
    </row>
    <row r="30406" spans="1:68" x14ac:dyDescent="0.25">
      <c r="A30406" s="1"/>
      <c r="B30406" s="2"/>
      <c r="BJ30406" s="3"/>
      <c r="BL30406" s="3"/>
      <c r="BN30406" s="3"/>
      <c r="BP30406" s="3"/>
    </row>
    <row r="30407" spans="1:68" x14ac:dyDescent="0.25">
      <c r="A30407" s="1"/>
      <c r="B30407" s="2"/>
      <c r="BJ30407" s="3"/>
      <c r="BL30407" s="3"/>
      <c r="BN30407" s="3"/>
      <c r="BP30407" s="3"/>
    </row>
    <row r="30408" spans="1:68" x14ac:dyDescent="0.25">
      <c r="A30408" s="1"/>
      <c r="B30408" s="2"/>
      <c r="BJ30408" s="3"/>
      <c r="BL30408" s="3"/>
      <c r="BN30408" s="3"/>
      <c r="BP30408" s="3"/>
    </row>
    <row r="30409" spans="1:68" x14ac:dyDescent="0.25">
      <c r="A30409" s="1"/>
      <c r="B30409" s="2"/>
      <c r="BJ30409" s="3"/>
      <c r="BL30409" s="3"/>
      <c r="BN30409" s="3"/>
      <c r="BP30409" s="3"/>
    </row>
    <row r="30410" spans="1:68" x14ac:dyDescent="0.25">
      <c r="A30410" s="1"/>
      <c r="B30410" s="2"/>
      <c r="BJ30410" s="3"/>
      <c r="BL30410" s="3"/>
      <c r="BN30410" s="3"/>
      <c r="BP30410" s="3"/>
    </row>
    <row r="30411" spans="1:68" x14ac:dyDescent="0.25">
      <c r="A30411" s="1"/>
      <c r="B30411" s="2"/>
      <c r="BJ30411" s="3"/>
      <c r="BL30411" s="3"/>
      <c r="BN30411" s="3"/>
      <c r="BP30411" s="3"/>
    </row>
    <row r="30412" spans="1:68" x14ac:dyDescent="0.25">
      <c r="A30412" s="1"/>
      <c r="B30412" s="2"/>
      <c r="BJ30412" s="3"/>
      <c r="BL30412" s="3"/>
      <c r="BN30412" s="3"/>
      <c r="BP30412" s="3"/>
    </row>
    <row r="30413" spans="1:68" x14ac:dyDescent="0.25">
      <c r="A30413" s="1"/>
      <c r="B30413" s="2"/>
      <c r="BJ30413" s="3"/>
      <c r="BL30413" s="3"/>
      <c r="BN30413" s="3"/>
      <c r="BP30413" s="3"/>
    </row>
    <row r="30414" spans="1:68" x14ac:dyDescent="0.25">
      <c r="A30414" s="1"/>
      <c r="B30414" s="2"/>
      <c r="BJ30414" s="3"/>
      <c r="BL30414" s="3"/>
      <c r="BN30414" s="3"/>
      <c r="BP30414" s="3"/>
    </row>
    <row r="30415" spans="1:68" x14ac:dyDescent="0.25">
      <c r="A30415" s="1"/>
      <c r="B30415" s="2"/>
      <c r="BJ30415" s="3"/>
      <c r="BL30415" s="3"/>
      <c r="BN30415" s="3"/>
      <c r="BP30415" s="3"/>
    </row>
    <row r="30416" spans="1:68" x14ac:dyDescent="0.25">
      <c r="A30416" s="1"/>
      <c r="B30416" s="2"/>
      <c r="BJ30416" s="3"/>
      <c r="BL30416" s="3"/>
      <c r="BN30416" s="3"/>
      <c r="BP30416" s="3"/>
    </row>
    <row r="30417" spans="1:68" x14ac:dyDescent="0.25">
      <c r="A30417" s="1"/>
      <c r="B30417" s="2"/>
      <c r="BJ30417" s="3"/>
      <c r="BL30417" s="3"/>
      <c r="BN30417" s="3"/>
      <c r="BP30417" s="3"/>
    </row>
    <row r="30418" spans="1:68" x14ac:dyDescent="0.25">
      <c r="A30418" s="1"/>
      <c r="B30418" s="2"/>
      <c r="BJ30418" s="3"/>
      <c r="BL30418" s="3"/>
      <c r="BN30418" s="3"/>
      <c r="BP30418" s="3"/>
    </row>
    <row r="30419" spans="1:68" x14ac:dyDescent="0.25">
      <c r="A30419" s="1"/>
      <c r="B30419" s="2"/>
      <c r="BJ30419" s="3"/>
      <c r="BL30419" s="3"/>
      <c r="BN30419" s="3"/>
      <c r="BP30419" s="3"/>
    </row>
    <row r="30420" spans="1:68" x14ac:dyDescent="0.25">
      <c r="A30420" s="1"/>
      <c r="B30420" s="2"/>
      <c r="BJ30420" s="3"/>
      <c r="BL30420" s="3"/>
      <c r="BN30420" s="3"/>
      <c r="BP30420" s="3"/>
    </row>
    <row r="30421" spans="1:68" x14ac:dyDescent="0.25">
      <c r="A30421" s="1"/>
      <c r="B30421" s="2"/>
      <c r="BJ30421" s="3"/>
      <c r="BL30421" s="3"/>
      <c r="BN30421" s="3"/>
      <c r="BP30421" s="3"/>
    </row>
    <row r="30422" spans="1:68" x14ac:dyDescent="0.25">
      <c r="A30422" s="1"/>
      <c r="B30422" s="2"/>
      <c r="BJ30422" s="3"/>
      <c r="BL30422" s="3"/>
      <c r="BN30422" s="3"/>
      <c r="BP30422" s="3"/>
    </row>
    <row r="30423" spans="1:68" x14ac:dyDescent="0.25">
      <c r="A30423" s="1"/>
      <c r="B30423" s="2"/>
      <c r="BJ30423" s="3"/>
      <c r="BL30423" s="3"/>
      <c r="BN30423" s="3"/>
      <c r="BP30423" s="3"/>
    </row>
    <row r="30424" spans="1:68" x14ac:dyDescent="0.25">
      <c r="A30424" s="1"/>
      <c r="B30424" s="2"/>
      <c r="BJ30424" s="3"/>
      <c r="BL30424" s="3"/>
      <c r="BN30424" s="3"/>
      <c r="BP30424" s="3"/>
    </row>
    <row r="30425" spans="1:68" x14ac:dyDescent="0.25">
      <c r="A30425" s="1"/>
      <c r="B30425" s="2"/>
      <c r="BJ30425" s="3"/>
      <c r="BL30425" s="3"/>
      <c r="BN30425" s="3"/>
      <c r="BP30425" s="3"/>
    </row>
    <row r="30426" spans="1:68" x14ac:dyDescent="0.25">
      <c r="A30426" s="1"/>
      <c r="B30426" s="2"/>
      <c r="BJ30426" s="3"/>
      <c r="BL30426" s="3"/>
      <c r="BN30426" s="3"/>
      <c r="BP30426" s="3"/>
    </row>
    <row r="30427" spans="1:68" x14ac:dyDescent="0.25">
      <c r="A30427" s="1"/>
      <c r="B30427" s="2"/>
      <c r="BJ30427" s="3"/>
      <c r="BL30427" s="3"/>
      <c r="BN30427" s="3"/>
      <c r="BP30427" s="3"/>
    </row>
    <row r="30428" spans="1:68" x14ac:dyDescent="0.25">
      <c r="A30428" s="1"/>
      <c r="B30428" s="2"/>
      <c r="BJ30428" s="3"/>
      <c r="BL30428" s="3"/>
      <c r="BN30428" s="3"/>
      <c r="BP30428" s="3"/>
    </row>
    <row r="30429" spans="1:68" x14ac:dyDescent="0.25">
      <c r="A30429" s="1"/>
      <c r="B30429" s="2"/>
      <c r="BJ30429" s="3"/>
      <c r="BL30429" s="3"/>
      <c r="BN30429" s="3"/>
      <c r="BP30429" s="3"/>
    </row>
    <row r="30430" spans="1:68" x14ac:dyDescent="0.25">
      <c r="A30430" s="1"/>
      <c r="B30430" s="2"/>
      <c r="BJ30430" s="3"/>
      <c r="BL30430" s="3"/>
      <c r="BN30430" s="3"/>
      <c r="BP30430" s="3"/>
    </row>
    <row r="30431" spans="1:68" x14ac:dyDescent="0.25">
      <c r="A30431" s="1"/>
      <c r="B30431" s="2"/>
      <c r="BJ30431" s="3"/>
      <c r="BL30431" s="3"/>
      <c r="BN30431" s="3"/>
      <c r="BP30431" s="3"/>
    </row>
    <row r="30432" spans="1:68" x14ac:dyDescent="0.25">
      <c r="A30432" s="1"/>
      <c r="B30432" s="2"/>
      <c r="BJ30432" s="3"/>
      <c r="BL30432" s="3"/>
      <c r="BN30432" s="3"/>
      <c r="BP30432" s="3"/>
    </row>
    <row r="30433" spans="1:68" x14ac:dyDescent="0.25">
      <c r="A30433" s="1"/>
      <c r="B30433" s="2"/>
      <c r="BJ30433" s="3"/>
      <c r="BL30433" s="3"/>
      <c r="BN30433" s="3"/>
      <c r="BP30433" s="3"/>
    </row>
    <row r="30434" spans="1:68" x14ac:dyDescent="0.25">
      <c r="A30434" s="1"/>
      <c r="B30434" s="2"/>
      <c r="BJ30434" s="3"/>
      <c r="BL30434" s="3"/>
      <c r="BN30434" s="3"/>
      <c r="BP30434" s="3"/>
    </row>
    <row r="30435" spans="1:68" x14ac:dyDescent="0.25">
      <c r="A30435" s="1"/>
      <c r="B30435" s="2"/>
      <c r="BJ30435" s="3"/>
      <c r="BL30435" s="3"/>
      <c r="BN30435" s="3"/>
      <c r="BP30435" s="3"/>
    </row>
    <row r="30436" spans="1:68" x14ac:dyDescent="0.25">
      <c r="A30436" s="1"/>
      <c r="B30436" s="2"/>
      <c r="BJ30436" s="3"/>
      <c r="BL30436" s="3"/>
      <c r="BN30436" s="3"/>
      <c r="BP30436" s="3"/>
    </row>
    <row r="30437" spans="1:68" x14ac:dyDescent="0.25">
      <c r="A30437" s="1"/>
      <c r="B30437" s="2"/>
      <c r="BJ30437" s="3"/>
      <c r="BL30437" s="3"/>
      <c r="BN30437" s="3"/>
      <c r="BP30437" s="3"/>
    </row>
    <row r="30438" spans="1:68" x14ac:dyDescent="0.25">
      <c r="A30438" s="1"/>
      <c r="B30438" s="2"/>
      <c r="BJ30438" s="3"/>
      <c r="BL30438" s="3"/>
      <c r="BN30438" s="3"/>
      <c r="BP30438" s="3"/>
    </row>
    <row r="30439" spans="1:68" x14ac:dyDescent="0.25">
      <c r="A30439" s="1"/>
      <c r="B30439" s="2"/>
      <c r="BJ30439" s="3"/>
      <c r="BL30439" s="3"/>
      <c r="BN30439" s="3"/>
      <c r="BP30439" s="3"/>
    </row>
    <row r="30440" spans="1:68" x14ac:dyDescent="0.25">
      <c r="A30440" s="1"/>
      <c r="B30440" s="2"/>
      <c r="BJ30440" s="3"/>
      <c r="BL30440" s="3"/>
      <c r="BN30440" s="3"/>
      <c r="BP30440" s="3"/>
    </row>
    <row r="30441" spans="1:68" x14ac:dyDescent="0.25">
      <c r="A30441" s="1"/>
      <c r="B30441" s="2"/>
      <c r="BJ30441" s="3"/>
      <c r="BL30441" s="3"/>
      <c r="BN30441" s="3"/>
      <c r="BP30441" s="3"/>
    </row>
    <row r="30442" spans="1:68" x14ac:dyDescent="0.25">
      <c r="A30442" s="1"/>
      <c r="B30442" s="2"/>
      <c r="BJ30442" s="3"/>
      <c r="BL30442" s="3"/>
      <c r="BN30442" s="3"/>
      <c r="BP30442" s="3"/>
    </row>
    <row r="30443" spans="1:68" x14ac:dyDescent="0.25">
      <c r="A30443" s="1"/>
      <c r="B30443" s="2"/>
      <c r="BJ30443" s="3"/>
      <c r="BL30443" s="3"/>
      <c r="BN30443" s="3"/>
      <c r="BP30443" s="3"/>
    </row>
    <row r="30444" spans="1:68" x14ac:dyDescent="0.25">
      <c r="A30444" s="1"/>
      <c r="B30444" s="2"/>
      <c r="BJ30444" s="3"/>
      <c r="BL30444" s="3"/>
      <c r="BN30444" s="3"/>
      <c r="BP30444" s="3"/>
    </row>
    <row r="30445" spans="1:68" x14ac:dyDescent="0.25">
      <c r="A30445" s="1"/>
      <c r="B30445" s="2"/>
      <c r="BJ30445" s="3"/>
      <c r="BL30445" s="3"/>
      <c r="BN30445" s="3"/>
      <c r="BP30445" s="3"/>
    </row>
    <row r="30446" spans="1:68" x14ac:dyDescent="0.25">
      <c r="A30446" s="1"/>
      <c r="B30446" s="2"/>
      <c r="BJ30446" s="3"/>
      <c r="BL30446" s="3"/>
      <c r="BN30446" s="3"/>
      <c r="BP30446" s="3"/>
    </row>
    <row r="30447" spans="1:68" x14ac:dyDescent="0.25">
      <c r="A30447" s="1"/>
      <c r="B30447" s="2"/>
      <c r="BJ30447" s="3"/>
      <c r="BL30447" s="3"/>
      <c r="BN30447" s="3"/>
      <c r="BP30447" s="3"/>
    </row>
    <row r="30448" spans="1:68" x14ac:dyDescent="0.25">
      <c r="A30448" s="1"/>
      <c r="B30448" s="2"/>
      <c r="BJ30448" s="3"/>
      <c r="BL30448" s="3"/>
      <c r="BN30448" s="3"/>
      <c r="BP30448" s="3"/>
    </row>
    <row r="30449" spans="1:68" x14ac:dyDescent="0.25">
      <c r="A30449" s="1"/>
      <c r="B30449" s="2"/>
      <c r="BJ30449" s="3"/>
      <c r="BL30449" s="3"/>
      <c r="BN30449" s="3"/>
      <c r="BP30449" s="3"/>
    </row>
    <row r="30450" spans="1:68" x14ac:dyDescent="0.25">
      <c r="A30450" s="1"/>
      <c r="B30450" s="2"/>
      <c r="BJ30450" s="3"/>
      <c r="BL30450" s="3"/>
      <c r="BN30450" s="3"/>
      <c r="BP30450" s="3"/>
    </row>
    <row r="30451" spans="1:68" x14ac:dyDescent="0.25">
      <c r="A30451" s="1"/>
      <c r="B30451" s="2"/>
      <c r="BJ30451" s="3"/>
      <c r="BL30451" s="3"/>
      <c r="BN30451" s="3"/>
      <c r="BP30451" s="3"/>
    </row>
    <row r="30452" spans="1:68" x14ac:dyDescent="0.25">
      <c r="A30452" s="1"/>
      <c r="B30452" s="2"/>
      <c r="BJ30452" s="3"/>
      <c r="BL30452" s="3"/>
      <c r="BN30452" s="3"/>
      <c r="BP30452" s="3"/>
    </row>
    <row r="30453" spans="1:68" x14ac:dyDescent="0.25">
      <c r="A30453" s="1"/>
      <c r="B30453" s="2"/>
      <c r="BJ30453" s="3"/>
      <c r="BL30453" s="3"/>
      <c r="BN30453" s="3"/>
      <c r="BP30453" s="3"/>
    </row>
    <row r="30454" spans="1:68" x14ac:dyDescent="0.25">
      <c r="A30454" s="1"/>
      <c r="B30454" s="2"/>
      <c r="BJ30454" s="3"/>
      <c r="BL30454" s="3"/>
      <c r="BN30454" s="3"/>
      <c r="BP30454" s="3"/>
    </row>
    <row r="30455" spans="1:68" x14ac:dyDescent="0.25">
      <c r="A30455" s="1"/>
      <c r="B30455" s="2"/>
      <c r="BJ30455" s="3"/>
      <c r="BL30455" s="3"/>
      <c r="BN30455" s="3"/>
      <c r="BP30455" s="3"/>
    </row>
    <row r="30456" spans="1:68" x14ac:dyDescent="0.25">
      <c r="A30456" s="1"/>
      <c r="B30456" s="2"/>
      <c r="BJ30456" s="3"/>
      <c r="BL30456" s="3"/>
      <c r="BN30456" s="3"/>
      <c r="BP30456" s="3"/>
    </row>
    <row r="30457" spans="1:68" x14ac:dyDescent="0.25">
      <c r="A30457" s="1"/>
      <c r="B30457" s="2"/>
      <c r="BJ30457" s="3"/>
      <c r="BL30457" s="3"/>
      <c r="BN30457" s="3"/>
      <c r="BP30457" s="3"/>
    </row>
    <row r="30458" spans="1:68" x14ac:dyDescent="0.25">
      <c r="A30458" s="1"/>
      <c r="B30458" s="2"/>
      <c r="BJ30458" s="3"/>
      <c r="BL30458" s="3"/>
      <c r="BN30458" s="3"/>
      <c r="BP30458" s="3"/>
    </row>
    <row r="30459" spans="1:68" x14ac:dyDescent="0.25">
      <c r="A30459" s="1"/>
      <c r="B30459" s="2"/>
      <c r="BJ30459" s="3"/>
      <c r="BL30459" s="3"/>
      <c r="BN30459" s="3"/>
      <c r="BP30459" s="3"/>
    </row>
    <row r="30460" spans="1:68" x14ac:dyDescent="0.25">
      <c r="A30460" s="1"/>
      <c r="B30460" s="2"/>
      <c r="BJ30460" s="3"/>
      <c r="BL30460" s="3"/>
      <c r="BN30460" s="3"/>
      <c r="BP30460" s="3"/>
    </row>
    <row r="30461" spans="1:68" x14ac:dyDescent="0.25">
      <c r="A30461" s="1"/>
      <c r="B30461" s="2"/>
      <c r="BJ30461" s="3"/>
      <c r="BL30461" s="3"/>
      <c r="BN30461" s="3"/>
      <c r="BP30461" s="3"/>
    </row>
    <row r="30462" spans="1:68" x14ac:dyDescent="0.25">
      <c r="A30462" s="1"/>
      <c r="B30462" s="2"/>
      <c r="BJ30462" s="3"/>
      <c r="BL30462" s="3"/>
      <c r="BN30462" s="3"/>
      <c r="BP30462" s="3"/>
    </row>
    <row r="30463" spans="1:68" x14ac:dyDescent="0.25">
      <c r="A30463" s="1"/>
      <c r="B30463" s="2"/>
      <c r="BJ30463" s="3"/>
      <c r="BL30463" s="3"/>
      <c r="BN30463" s="3"/>
      <c r="BP30463" s="3"/>
    </row>
    <row r="30464" spans="1:68" x14ac:dyDescent="0.25">
      <c r="A30464" s="1"/>
      <c r="B30464" s="2"/>
      <c r="BJ30464" s="3"/>
      <c r="BL30464" s="3"/>
      <c r="BN30464" s="3"/>
      <c r="BP30464" s="3"/>
    </row>
    <row r="30465" spans="1:68" x14ac:dyDescent="0.25">
      <c r="A30465" s="1"/>
      <c r="B30465" s="2"/>
      <c r="BJ30465" s="3"/>
      <c r="BL30465" s="3"/>
      <c r="BN30465" s="3"/>
      <c r="BP30465" s="3"/>
    </row>
    <row r="30466" spans="1:68" x14ac:dyDescent="0.25">
      <c r="A30466" s="1"/>
      <c r="B30466" s="2"/>
      <c r="BJ30466" s="3"/>
      <c r="BL30466" s="3"/>
      <c r="BN30466" s="3"/>
      <c r="BP30466" s="3"/>
    </row>
    <row r="30467" spans="1:68" x14ac:dyDescent="0.25">
      <c r="A30467" s="1"/>
      <c r="B30467" s="2"/>
      <c r="BJ30467" s="3"/>
      <c r="BL30467" s="3"/>
      <c r="BN30467" s="3"/>
      <c r="BP30467" s="3"/>
    </row>
    <row r="30468" spans="1:68" x14ac:dyDescent="0.25">
      <c r="A30468" s="1"/>
      <c r="B30468" s="2"/>
      <c r="BJ30468" s="3"/>
      <c r="BL30468" s="3"/>
      <c r="BN30468" s="3"/>
      <c r="BP30468" s="3"/>
    </row>
    <row r="30469" spans="1:68" x14ac:dyDescent="0.25">
      <c r="A30469" s="1"/>
      <c r="B30469" s="2"/>
      <c r="BJ30469" s="3"/>
      <c r="BL30469" s="3"/>
      <c r="BN30469" s="3"/>
      <c r="BP30469" s="3"/>
    </row>
    <row r="30470" spans="1:68" x14ac:dyDescent="0.25">
      <c r="A30470" s="1"/>
      <c r="B30470" s="2"/>
      <c r="BJ30470" s="3"/>
      <c r="BL30470" s="3"/>
      <c r="BN30470" s="3"/>
      <c r="BP30470" s="3"/>
    </row>
    <row r="30471" spans="1:68" x14ac:dyDescent="0.25">
      <c r="A30471" s="1"/>
      <c r="B30471" s="2"/>
      <c r="BJ30471" s="3"/>
      <c r="BL30471" s="3"/>
      <c r="BN30471" s="3"/>
      <c r="BP30471" s="3"/>
    </row>
    <row r="30472" spans="1:68" x14ac:dyDescent="0.25">
      <c r="A30472" s="1"/>
      <c r="B30472" s="2"/>
      <c r="BJ30472" s="3"/>
      <c r="BL30472" s="3"/>
      <c r="BN30472" s="3"/>
      <c r="BP30472" s="3"/>
    </row>
    <row r="30473" spans="1:68" x14ac:dyDescent="0.25">
      <c r="A30473" s="1"/>
      <c r="B30473" s="2"/>
      <c r="BJ30473" s="3"/>
      <c r="BL30473" s="3"/>
      <c r="BN30473" s="3"/>
      <c r="BP30473" s="3"/>
    </row>
    <row r="30474" spans="1:68" x14ac:dyDescent="0.25">
      <c r="A30474" s="1"/>
      <c r="B30474" s="2"/>
      <c r="BJ30474" s="3"/>
      <c r="BL30474" s="3"/>
      <c r="BN30474" s="3"/>
      <c r="BP30474" s="3"/>
    </row>
    <row r="30475" spans="1:68" x14ac:dyDescent="0.25">
      <c r="A30475" s="1"/>
      <c r="B30475" s="2"/>
      <c r="BJ30475" s="3"/>
      <c r="BL30475" s="3"/>
      <c r="BN30475" s="3"/>
      <c r="BP30475" s="3"/>
    </row>
    <row r="30476" spans="1:68" x14ac:dyDescent="0.25">
      <c r="A30476" s="1"/>
      <c r="B30476" s="2"/>
      <c r="BJ30476" s="3"/>
      <c r="BL30476" s="3"/>
      <c r="BN30476" s="3"/>
      <c r="BP30476" s="3"/>
    </row>
    <row r="30477" spans="1:68" x14ac:dyDescent="0.25">
      <c r="A30477" s="1"/>
      <c r="B30477" s="2"/>
      <c r="BJ30477" s="3"/>
      <c r="BL30477" s="3"/>
      <c r="BN30477" s="3"/>
      <c r="BP30477" s="3"/>
    </row>
    <row r="30478" spans="1:68" x14ac:dyDescent="0.25">
      <c r="A30478" s="1"/>
      <c r="B30478" s="2"/>
      <c r="BJ30478" s="3"/>
      <c r="BL30478" s="3"/>
      <c r="BN30478" s="3"/>
      <c r="BP30478" s="3"/>
    </row>
    <row r="30479" spans="1:68" x14ac:dyDescent="0.25">
      <c r="A30479" s="1"/>
      <c r="B30479" s="2"/>
      <c r="BJ30479" s="3"/>
      <c r="BL30479" s="3"/>
      <c r="BN30479" s="3"/>
      <c r="BP30479" s="3"/>
    </row>
    <row r="30480" spans="1:68" x14ac:dyDescent="0.25">
      <c r="A30480" s="1"/>
      <c r="B30480" s="2"/>
      <c r="BJ30480" s="3"/>
      <c r="BL30480" s="3"/>
      <c r="BN30480" s="3"/>
      <c r="BP30480" s="3"/>
    </row>
    <row r="30481" spans="1:68" x14ac:dyDescent="0.25">
      <c r="A30481" s="1"/>
      <c r="B30481" s="2"/>
      <c r="BJ30481" s="3"/>
      <c r="BL30481" s="3"/>
      <c r="BN30481" s="3"/>
      <c r="BP30481" s="3"/>
    </row>
    <row r="30482" spans="1:68" x14ac:dyDescent="0.25">
      <c r="A30482" s="1"/>
      <c r="B30482" s="2"/>
      <c r="BJ30482" s="3"/>
      <c r="BL30482" s="3"/>
      <c r="BN30482" s="3"/>
      <c r="BP30482" s="3"/>
    </row>
    <row r="30483" spans="1:68" x14ac:dyDescent="0.25">
      <c r="A30483" s="1"/>
      <c r="B30483" s="2"/>
      <c r="BJ30483" s="3"/>
      <c r="BL30483" s="3"/>
      <c r="BN30483" s="3"/>
      <c r="BP30483" s="3"/>
    </row>
    <row r="30484" spans="1:68" x14ac:dyDescent="0.25">
      <c r="A30484" s="1"/>
      <c r="B30484" s="2"/>
      <c r="BJ30484" s="3"/>
      <c r="BL30484" s="3"/>
      <c r="BN30484" s="3"/>
      <c r="BP30484" s="3"/>
    </row>
    <row r="30485" spans="1:68" x14ac:dyDescent="0.25">
      <c r="A30485" s="1"/>
      <c r="B30485" s="2"/>
      <c r="BJ30485" s="3"/>
      <c r="BL30485" s="3"/>
      <c r="BN30485" s="3"/>
      <c r="BP30485" s="3"/>
    </row>
    <row r="30486" spans="1:68" x14ac:dyDescent="0.25">
      <c r="A30486" s="1"/>
      <c r="B30486" s="2"/>
      <c r="BJ30486" s="3"/>
      <c r="BL30486" s="3"/>
      <c r="BN30486" s="3"/>
      <c r="BP30486" s="3"/>
    </row>
    <row r="30487" spans="1:68" x14ac:dyDescent="0.25">
      <c r="A30487" s="1"/>
      <c r="B30487" s="2"/>
      <c r="BJ30487" s="3"/>
      <c r="BL30487" s="3"/>
      <c r="BN30487" s="3"/>
      <c r="BP30487" s="3"/>
    </row>
    <row r="30488" spans="1:68" x14ac:dyDescent="0.25">
      <c r="A30488" s="1"/>
      <c r="B30488" s="2"/>
      <c r="BJ30488" s="3"/>
      <c r="BL30488" s="3"/>
      <c r="BN30488" s="3"/>
      <c r="BP30488" s="3"/>
    </row>
    <row r="30489" spans="1:68" x14ac:dyDescent="0.25">
      <c r="A30489" s="1"/>
      <c r="B30489" s="2"/>
      <c r="BJ30489" s="3"/>
      <c r="BL30489" s="3"/>
      <c r="BN30489" s="3"/>
      <c r="BP30489" s="3"/>
    </row>
    <row r="30490" spans="1:68" x14ac:dyDescent="0.25">
      <c r="A30490" s="1"/>
      <c r="B30490" s="2"/>
      <c r="BJ30490" s="3"/>
      <c r="BL30490" s="3"/>
      <c r="BN30490" s="3"/>
      <c r="BP30490" s="3"/>
    </row>
    <row r="30491" spans="1:68" x14ac:dyDescent="0.25">
      <c r="A30491" s="1"/>
      <c r="B30491" s="2"/>
      <c r="BJ30491" s="3"/>
      <c r="BL30491" s="3"/>
      <c r="BN30491" s="3"/>
      <c r="BP30491" s="3"/>
    </row>
    <row r="30492" spans="1:68" x14ac:dyDescent="0.25">
      <c r="A30492" s="1"/>
      <c r="B30492" s="2"/>
      <c r="BJ30492" s="3"/>
      <c r="BL30492" s="3"/>
      <c r="BN30492" s="3"/>
      <c r="BP30492" s="3"/>
    </row>
    <row r="30493" spans="1:68" x14ac:dyDescent="0.25">
      <c r="A30493" s="1"/>
      <c r="B30493" s="2"/>
      <c r="BJ30493" s="3"/>
      <c r="BL30493" s="3"/>
      <c r="BN30493" s="3"/>
      <c r="BP30493" s="3"/>
    </row>
    <row r="30494" spans="1:68" x14ac:dyDescent="0.25">
      <c r="A30494" s="1"/>
      <c r="B30494" s="2"/>
      <c r="BJ30494" s="3"/>
      <c r="BL30494" s="3"/>
      <c r="BN30494" s="3"/>
      <c r="BP30494" s="3"/>
    </row>
    <row r="30495" spans="1:68" x14ac:dyDescent="0.25">
      <c r="A30495" s="1"/>
      <c r="B30495" s="2"/>
      <c r="BJ30495" s="3"/>
      <c r="BL30495" s="3"/>
      <c r="BN30495" s="3"/>
      <c r="BP30495" s="3"/>
    </row>
    <row r="30496" spans="1:68" x14ac:dyDescent="0.25">
      <c r="A30496" s="1"/>
      <c r="B30496" s="2"/>
      <c r="BJ30496" s="3"/>
      <c r="BL30496" s="3"/>
      <c r="BN30496" s="3"/>
      <c r="BP30496" s="3"/>
    </row>
    <row r="30497" spans="1:68" x14ac:dyDescent="0.25">
      <c r="A30497" s="1"/>
      <c r="B30497" s="2"/>
      <c r="BJ30497" s="3"/>
      <c r="BL30497" s="3"/>
      <c r="BN30497" s="3"/>
      <c r="BP30497" s="3"/>
    </row>
    <row r="30498" spans="1:68" x14ac:dyDescent="0.25">
      <c r="A30498" s="1"/>
      <c r="B30498" s="2"/>
      <c r="BJ30498" s="3"/>
      <c r="BL30498" s="3"/>
      <c r="BN30498" s="3"/>
      <c r="BP30498" s="3"/>
    </row>
    <row r="30499" spans="1:68" x14ac:dyDescent="0.25">
      <c r="A30499" s="1"/>
      <c r="B30499" s="2"/>
      <c r="BJ30499" s="3"/>
      <c r="BL30499" s="3"/>
      <c r="BN30499" s="3"/>
      <c r="BP30499" s="3"/>
    </row>
    <row r="30500" spans="1:68" x14ac:dyDescent="0.25">
      <c r="A30500" s="1"/>
      <c r="B30500" s="2"/>
      <c r="BJ30500" s="3"/>
      <c r="BL30500" s="3"/>
      <c r="BN30500" s="3"/>
      <c r="BP30500" s="3"/>
    </row>
    <row r="30501" spans="1:68" x14ac:dyDescent="0.25">
      <c r="A30501" s="1"/>
      <c r="B30501" s="2"/>
      <c r="BJ30501" s="3"/>
      <c r="BL30501" s="3"/>
      <c r="BN30501" s="3"/>
      <c r="BP30501" s="3"/>
    </row>
    <row r="30502" spans="1:68" x14ac:dyDescent="0.25">
      <c r="A30502" s="1"/>
      <c r="B30502" s="2"/>
      <c r="BJ30502" s="3"/>
      <c r="BL30502" s="3"/>
      <c r="BN30502" s="3"/>
      <c r="BP30502" s="3"/>
    </row>
    <row r="30503" spans="1:68" x14ac:dyDescent="0.25">
      <c r="A30503" s="1"/>
      <c r="B30503" s="2"/>
      <c r="BJ30503" s="3"/>
      <c r="BL30503" s="3"/>
      <c r="BN30503" s="3"/>
      <c r="BP30503" s="3"/>
    </row>
    <row r="30504" spans="1:68" x14ac:dyDescent="0.25">
      <c r="A30504" s="1"/>
      <c r="B30504" s="2"/>
      <c r="BJ30504" s="3"/>
      <c r="BL30504" s="3"/>
      <c r="BN30504" s="3"/>
      <c r="BP30504" s="3"/>
    </row>
    <row r="30505" spans="1:68" x14ac:dyDescent="0.25">
      <c r="A30505" s="1"/>
      <c r="B30505" s="2"/>
      <c r="BJ30505" s="3"/>
      <c r="BL30505" s="3"/>
      <c r="BN30505" s="3"/>
      <c r="BP30505" s="3"/>
    </row>
    <row r="30506" spans="1:68" x14ac:dyDescent="0.25">
      <c r="A30506" s="1"/>
      <c r="B30506" s="2"/>
      <c r="BJ30506" s="3"/>
      <c r="BL30506" s="3"/>
      <c r="BN30506" s="3"/>
      <c r="BP30506" s="3"/>
    </row>
    <row r="30507" spans="1:68" x14ac:dyDescent="0.25">
      <c r="A30507" s="1"/>
      <c r="B30507" s="2"/>
      <c r="BJ30507" s="3"/>
      <c r="BL30507" s="3"/>
      <c r="BN30507" s="3"/>
      <c r="BP30507" s="3"/>
    </row>
    <row r="30508" spans="1:68" x14ac:dyDescent="0.25">
      <c r="A30508" s="1"/>
      <c r="B30508" s="2"/>
      <c r="BJ30508" s="3"/>
      <c r="BL30508" s="3"/>
      <c r="BN30508" s="3"/>
      <c r="BP30508" s="3"/>
    </row>
    <row r="30509" spans="1:68" x14ac:dyDescent="0.25">
      <c r="A30509" s="1"/>
      <c r="B30509" s="2"/>
      <c r="BJ30509" s="3"/>
      <c r="BL30509" s="3"/>
      <c r="BN30509" s="3"/>
      <c r="BP30509" s="3"/>
    </row>
    <row r="30510" spans="1:68" x14ac:dyDescent="0.25">
      <c r="A30510" s="1"/>
      <c r="B30510" s="2"/>
      <c r="BJ30510" s="3"/>
      <c r="BL30510" s="3"/>
      <c r="BN30510" s="3"/>
      <c r="BP30510" s="3"/>
    </row>
    <row r="30511" spans="1:68" x14ac:dyDescent="0.25">
      <c r="A30511" s="1"/>
      <c r="B30511" s="2"/>
      <c r="BJ30511" s="3"/>
      <c r="BL30511" s="3"/>
      <c r="BN30511" s="3"/>
      <c r="BP30511" s="3"/>
    </row>
    <row r="30512" spans="1:68" x14ac:dyDescent="0.25">
      <c r="A30512" s="1"/>
      <c r="B30512" s="2"/>
      <c r="BJ30512" s="3"/>
      <c r="BL30512" s="3"/>
      <c r="BN30512" s="3"/>
      <c r="BP30512" s="3"/>
    </row>
    <row r="30513" spans="1:68" x14ac:dyDescent="0.25">
      <c r="A30513" s="1"/>
      <c r="B30513" s="2"/>
      <c r="BJ30513" s="3"/>
      <c r="BL30513" s="3"/>
      <c r="BN30513" s="3"/>
      <c r="BP30513" s="3"/>
    </row>
    <row r="30514" spans="1:68" x14ac:dyDescent="0.25">
      <c r="A30514" s="1"/>
      <c r="B30514" s="2"/>
      <c r="BJ30514" s="3"/>
      <c r="BL30514" s="3"/>
      <c r="BN30514" s="3"/>
      <c r="BP30514" s="3"/>
    </row>
    <row r="30515" spans="1:68" x14ac:dyDescent="0.25">
      <c r="A30515" s="1"/>
      <c r="B30515" s="2"/>
      <c r="BJ30515" s="3"/>
      <c r="BL30515" s="3"/>
      <c r="BN30515" s="3"/>
      <c r="BP30515" s="3"/>
    </row>
    <row r="30516" spans="1:68" x14ac:dyDescent="0.25">
      <c r="A30516" s="1"/>
      <c r="B30516" s="2"/>
      <c r="BJ30516" s="3"/>
      <c r="BL30516" s="3"/>
      <c r="BN30516" s="3"/>
      <c r="BP30516" s="3"/>
    </row>
    <row r="30517" spans="1:68" x14ac:dyDescent="0.25">
      <c r="A30517" s="1"/>
      <c r="B30517" s="2"/>
      <c r="BJ30517" s="3"/>
      <c r="BL30517" s="3"/>
      <c r="BN30517" s="3"/>
      <c r="BP30517" s="3"/>
    </row>
    <row r="30518" spans="1:68" x14ac:dyDescent="0.25">
      <c r="A30518" s="1"/>
      <c r="B30518" s="2"/>
      <c r="BJ30518" s="3"/>
      <c r="BL30518" s="3"/>
      <c r="BN30518" s="3"/>
      <c r="BP30518" s="3"/>
    </row>
    <row r="30519" spans="1:68" x14ac:dyDescent="0.25">
      <c r="A30519" s="1"/>
      <c r="B30519" s="2"/>
      <c r="BJ30519" s="3"/>
      <c r="BL30519" s="3"/>
      <c r="BN30519" s="3"/>
      <c r="BP30519" s="3"/>
    </row>
    <row r="30520" spans="1:68" x14ac:dyDescent="0.25">
      <c r="A30520" s="1"/>
      <c r="B30520" s="2"/>
      <c r="BJ30520" s="3"/>
      <c r="BL30520" s="3"/>
      <c r="BN30520" s="3"/>
      <c r="BP30520" s="3"/>
    </row>
    <row r="30521" spans="1:68" x14ac:dyDescent="0.25">
      <c r="A30521" s="1"/>
      <c r="B30521" s="2"/>
      <c r="BJ30521" s="3"/>
      <c r="BL30521" s="3"/>
      <c r="BN30521" s="3"/>
      <c r="BP30521" s="3"/>
    </row>
    <row r="30522" spans="1:68" x14ac:dyDescent="0.25">
      <c r="A30522" s="1"/>
      <c r="B30522" s="2"/>
      <c r="BJ30522" s="3"/>
      <c r="BL30522" s="3"/>
      <c r="BN30522" s="3"/>
      <c r="BP30522" s="3"/>
    </row>
    <row r="30523" spans="1:68" x14ac:dyDescent="0.25">
      <c r="A30523" s="1"/>
      <c r="B30523" s="2"/>
      <c r="BJ30523" s="3"/>
      <c r="BL30523" s="3"/>
      <c r="BN30523" s="3"/>
      <c r="BP30523" s="3"/>
    </row>
    <row r="30524" spans="1:68" x14ac:dyDescent="0.25">
      <c r="A30524" s="1"/>
      <c r="B30524" s="2"/>
      <c r="BJ30524" s="3"/>
      <c r="BL30524" s="3"/>
      <c r="BN30524" s="3"/>
      <c r="BP30524" s="3"/>
    </row>
    <row r="30525" spans="1:68" x14ac:dyDescent="0.25">
      <c r="A30525" s="1"/>
      <c r="B30525" s="2"/>
      <c r="BJ30525" s="3"/>
      <c r="BL30525" s="3"/>
      <c r="BN30525" s="3"/>
      <c r="BP30525" s="3"/>
    </row>
    <row r="30526" spans="1:68" x14ac:dyDescent="0.25">
      <c r="A30526" s="1"/>
      <c r="B30526" s="2"/>
      <c r="BJ30526" s="3"/>
      <c r="BL30526" s="3"/>
      <c r="BN30526" s="3"/>
      <c r="BP30526" s="3"/>
    </row>
    <row r="30527" spans="1:68" x14ac:dyDescent="0.25">
      <c r="A30527" s="1"/>
      <c r="B30527" s="2"/>
      <c r="BJ30527" s="3"/>
      <c r="BL30527" s="3"/>
      <c r="BN30527" s="3"/>
      <c r="BP30527" s="3"/>
    </row>
    <row r="30528" spans="1:68" x14ac:dyDescent="0.25">
      <c r="A30528" s="1"/>
      <c r="B30528" s="2"/>
      <c r="BJ30528" s="3"/>
      <c r="BL30528" s="3"/>
      <c r="BN30528" s="3"/>
      <c r="BP30528" s="3"/>
    </row>
    <row r="30529" spans="1:68" x14ac:dyDescent="0.25">
      <c r="A30529" s="1"/>
      <c r="B30529" s="2"/>
      <c r="BJ30529" s="3"/>
      <c r="BL30529" s="3"/>
      <c r="BN30529" s="3"/>
      <c r="BP30529" s="3"/>
    </row>
    <row r="30530" spans="1:68" x14ac:dyDescent="0.25">
      <c r="A30530" s="1"/>
      <c r="B30530" s="2"/>
      <c r="BJ30530" s="3"/>
      <c r="BL30530" s="3"/>
      <c r="BN30530" s="3"/>
      <c r="BP30530" s="3"/>
    </row>
    <row r="30531" spans="1:68" x14ac:dyDescent="0.25">
      <c r="A30531" s="1"/>
      <c r="B30531" s="2"/>
      <c r="BJ30531" s="3"/>
      <c r="BL30531" s="3"/>
      <c r="BN30531" s="3"/>
      <c r="BP30531" s="3"/>
    </row>
    <row r="30532" spans="1:68" x14ac:dyDescent="0.25">
      <c r="A30532" s="1"/>
      <c r="B30532" s="2"/>
      <c r="BJ30532" s="3"/>
      <c r="BL30532" s="3"/>
      <c r="BN30532" s="3"/>
      <c r="BP30532" s="3"/>
    </row>
    <row r="30533" spans="1:68" x14ac:dyDescent="0.25">
      <c r="A30533" s="1"/>
      <c r="B30533" s="2"/>
      <c r="BJ30533" s="3"/>
      <c r="BL30533" s="3"/>
      <c r="BN30533" s="3"/>
      <c r="BP30533" s="3"/>
    </row>
    <row r="30534" spans="1:68" x14ac:dyDescent="0.25">
      <c r="A30534" s="1"/>
      <c r="B30534" s="2"/>
      <c r="BJ30534" s="3"/>
      <c r="BL30534" s="3"/>
      <c r="BN30534" s="3"/>
      <c r="BP30534" s="3"/>
    </row>
    <row r="30535" spans="1:68" x14ac:dyDescent="0.25">
      <c r="A30535" s="1"/>
      <c r="B30535" s="2"/>
      <c r="BJ30535" s="3"/>
      <c r="BL30535" s="3"/>
      <c r="BN30535" s="3"/>
      <c r="BP30535" s="3"/>
    </row>
    <row r="30536" spans="1:68" x14ac:dyDescent="0.25">
      <c r="A30536" s="1"/>
      <c r="B30536" s="2"/>
      <c r="BJ30536" s="3"/>
      <c r="BL30536" s="3"/>
      <c r="BN30536" s="3"/>
      <c r="BP30536" s="3"/>
    </row>
    <row r="30537" spans="1:68" x14ac:dyDescent="0.25">
      <c r="A30537" s="1"/>
      <c r="B30537" s="2"/>
      <c r="BJ30537" s="3"/>
      <c r="BL30537" s="3"/>
      <c r="BN30537" s="3"/>
      <c r="BP30537" s="3"/>
    </row>
    <row r="30538" spans="1:68" x14ac:dyDescent="0.25">
      <c r="A30538" s="1"/>
      <c r="B30538" s="2"/>
      <c r="BJ30538" s="3"/>
      <c r="BL30538" s="3"/>
      <c r="BN30538" s="3"/>
      <c r="BP30538" s="3"/>
    </row>
    <row r="30539" spans="1:68" x14ac:dyDescent="0.25">
      <c r="A30539" s="1"/>
      <c r="B30539" s="2"/>
      <c r="BJ30539" s="3"/>
      <c r="BL30539" s="3"/>
      <c r="BN30539" s="3"/>
      <c r="BP30539" s="3"/>
    </row>
    <row r="30540" spans="1:68" x14ac:dyDescent="0.25">
      <c r="A30540" s="1"/>
      <c r="B30540" s="2"/>
      <c r="BJ30540" s="3"/>
      <c r="BL30540" s="3"/>
      <c r="BN30540" s="3"/>
      <c r="BP30540" s="3"/>
    </row>
    <row r="30541" spans="1:68" x14ac:dyDescent="0.25">
      <c r="A30541" s="1"/>
      <c r="B30541" s="2"/>
      <c r="BJ30541" s="3"/>
      <c r="BL30541" s="3"/>
      <c r="BN30541" s="3"/>
      <c r="BP30541" s="3"/>
    </row>
    <row r="30542" spans="1:68" x14ac:dyDescent="0.25">
      <c r="A30542" s="1"/>
      <c r="B30542" s="2"/>
      <c r="BJ30542" s="3"/>
      <c r="BL30542" s="3"/>
      <c r="BN30542" s="3"/>
      <c r="BP30542" s="3"/>
    </row>
    <row r="30543" spans="1:68" x14ac:dyDescent="0.25">
      <c r="A30543" s="1"/>
      <c r="B30543" s="2"/>
      <c r="BJ30543" s="3"/>
      <c r="BL30543" s="3"/>
      <c r="BN30543" s="3"/>
      <c r="BP30543" s="3"/>
    </row>
    <row r="30544" spans="1:68" x14ac:dyDescent="0.25">
      <c r="A30544" s="1"/>
      <c r="B30544" s="2"/>
      <c r="BJ30544" s="3"/>
      <c r="BL30544" s="3"/>
      <c r="BN30544" s="3"/>
      <c r="BP30544" s="3"/>
    </row>
    <row r="30545" spans="1:68" x14ac:dyDescent="0.25">
      <c r="A30545" s="1"/>
      <c r="B30545" s="2"/>
      <c r="BJ30545" s="3"/>
      <c r="BL30545" s="3"/>
      <c r="BN30545" s="3"/>
      <c r="BP30545" s="3"/>
    </row>
    <row r="30546" spans="1:68" x14ac:dyDescent="0.25">
      <c r="A30546" s="1"/>
      <c r="B30546" s="2"/>
      <c r="BJ30546" s="3"/>
      <c r="BL30546" s="3"/>
      <c r="BN30546" s="3"/>
      <c r="BP30546" s="3"/>
    </row>
    <row r="30547" spans="1:68" x14ac:dyDescent="0.25">
      <c r="A30547" s="1"/>
      <c r="B30547" s="2"/>
      <c r="BJ30547" s="3"/>
      <c r="BL30547" s="3"/>
      <c r="BN30547" s="3"/>
      <c r="BP30547" s="3"/>
    </row>
    <row r="30548" spans="1:68" x14ac:dyDescent="0.25">
      <c r="A30548" s="1"/>
      <c r="B30548" s="2"/>
      <c r="BJ30548" s="3"/>
      <c r="BL30548" s="3"/>
      <c r="BN30548" s="3"/>
      <c r="BP30548" s="3"/>
    </row>
    <row r="30549" spans="1:68" x14ac:dyDescent="0.25">
      <c r="A30549" s="1"/>
      <c r="B30549" s="2"/>
      <c r="BJ30549" s="3"/>
      <c r="BL30549" s="3"/>
      <c r="BN30549" s="3"/>
      <c r="BP30549" s="3"/>
    </row>
    <row r="30550" spans="1:68" x14ac:dyDescent="0.25">
      <c r="A30550" s="1"/>
      <c r="B30550" s="2"/>
      <c r="BJ30550" s="3"/>
      <c r="BL30550" s="3"/>
      <c r="BN30550" s="3"/>
      <c r="BP30550" s="3"/>
    </row>
    <row r="30551" spans="1:68" x14ac:dyDescent="0.25">
      <c r="A30551" s="1"/>
      <c r="B30551" s="2"/>
      <c r="BJ30551" s="3"/>
      <c r="BL30551" s="3"/>
      <c r="BN30551" s="3"/>
      <c r="BP30551" s="3"/>
    </row>
    <row r="30552" spans="1:68" x14ac:dyDescent="0.25">
      <c r="A30552" s="1"/>
      <c r="B30552" s="2"/>
      <c r="BJ30552" s="3"/>
      <c r="BL30552" s="3"/>
      <c r="BN30552" s="3"/>
      <c r="BP30552" s="3"/>
    </row>
    <row r="30553" spans="1:68" x14ac:dyDescent="0.25">
      <c r="A30553" s="1"/>
      <c r="B30553" s="2"/>
      <c r="BJ30553" s="3"/>
      <c r="BL30553" s="3"/>
      <c r="BN30553" s="3"/>
      <c r="BP30553" s="3"/>
    </row>
    <row r="30554" spans="1:68" x14ac:dyDescent="0.25">
      <c r="A30554" s="1"/>
      <c r="B30554" s="2"/>
      <c r="BJ30554" s="3"/>
      <c r="BL30554" s="3"/>
      <c r="BN30554" s="3"/>
      <c r="BP30554" s="3"/>
    </row>
    <row r="30555" spans="1:68" x14ac:dyDescent="0.25">
      <c r="A30555" s="1"/>
      <c r="B30555" s="2"/>
      <c r="BJ30555" s="3"/>
      <c r="BL30555" s="3"/>
      <c r="BN30555" s="3"/>
      <c r="BP30555" s="3"/>
    </row>
    <row r="30556" spans="1:68" x14ac:dyDescent="0.25">
      <c r="A30556" s="1"/>
      <c r="B30556" s="2"/>
      <c r="BJ30556" s="3"/>
      <c r="BL30556" s="3"/>
      <c r="BN30556" s="3"/>
      <c r="BP30556" s="3"/>
    </row>
    <row r="30557" spans="1:68" x14ac:dyDescent="0.25">
      <c r="A30557" s="1"/>
      <c r="B30557" s="2"/>
      <c r="BJ30557" s="3"/>
      <c r="BL30557" s="3"/>
      <c r="BN30557" s="3"/>
      <c r="BP30557" s="3"/>
    </row>
    <row r="30558" spans="1:68" x14ac:dyDescent="0.25">
      <c r="A30558" s="1"/>
      <c r="B30558" s="2"/>
      <c r="BJ30558" s="3"/>
      <c r="BL30558" s="3"/>
      <c r="BN30558" s="3"/>
      <c r="BP30558" s="3"/>
    </row>
    <row r="30559" spans="1:68" x14ac:dyDescent="0.25">
      <c r="A30559" s="1"/>
      <c r="B30559" s="2"/>
      <c r="BJ30559" s="3"/>
      <c r="BL30559" s="3"/>
      <c r="BN30559" s="3"/>
      <c r="BP30559" s="3"/>
    </row>
    <row r="30560" spans="1:68" x14ac:dyDescent="0.25">
      <c r="A30560" s="1"/>
      <c r="B30560" s="2"/>
      <c r="BJ30560" s="3"/>
      <c r="BL30560" s="3"/>
      <c r="BN30560" s="3"/>
      <c r="BP30560" s="3"/>
    </row>
    <row r="30561" spans="1:68" x14ac:dyDescent="0.25">
      <c r="A30561" s="1"/>
      <c r="B30561" s="2"/>
      <c r="BJ30561" s="3"/>
      <c r="BL30561" s="3"/>
      <c r="BN30561" s="3"/>
      <c r="BP30561" s="3"/>
    </row>
    <row r="30562" spans="1:68" x14ac:dyDescent="0.25">
      <c r="A30562" s="1"/>
      <c r="B30562" s="2"/>
      <c r="BJ30562" s="3"/>
      <c r="BL30562" s="3"/>
      <c r="BN30562" s="3"/>
      <c r="BP30562" s="3"/>
    </row>
    <row r="30563" spans="1:68" x14ac:dyDescent="0.25">
      <c r="A30563" s="1"/>
      <c r="B30563" s="2"/>
      <c r="BJ30563" s="3"/>
      <c r="BL30563" s="3"/>
      <c r="BN30563" s="3"/>
      <c r="BP30563" s="3"/>
    </row>
    <row r="30564" spans="1:68" x14ac:dyDescent="0.25">
      <c r="A30564" s="1"/>
      <c r="B30564" s="2"/>
      <c r="BJ30564" s="3"/>
      <c r="BL30564" s="3"/>
      <c r="BN30564" s="3"/>
      <c r="BP30564" s="3"/>
    </row>
    <row r="30565" spans="1:68" x14ac:dyDescent="0.25">
      <c r="A30565" s="1"/>
      <c r="B30565" s="2"/>
      <c r="BJ30565" s="3"/>
      <c r="BL30565" s="3"/>
      <c r="BN30565" s="3"/>
      <c r="BP30565" s="3"/>
    </row>
    <row r="30566" spans="1:68" x14ac:dyDescent="0.25">
      <c r="A30566" s="1"/>
      <c r="B30566" s="2"/>
      <c r="BJ30566" s="3"/>
      <c r="BL30566" s="3"/>
      <c r="BN30566" s="3"/>
      <c r="BP30566" s="3"/>
    </row>
    <row r="30567" spans="1:68" x14ac:dyDescent="0.25">
      <c r="A30567" s="1"/>
      <c r="B30567" s="2"/>
      <c r="BJ30567" s="3"/>
      <c r="BL30567" s="3"/>
      <c r="BN30567" s="3"/>
      <c r="BP30567" s="3"/>
    </row>
    <row r="30568" spans="1:68" x14ac:dyDescent="0.25">
      <c r="A30568" s="1"/>
      <c r="B30568" s="2"/>
      <c r="BJ30568" s="3"/>
      <c r="BL30568" s="3"/>
      <c r="BN30568" s="3"/>
      <c r="BP30568" s="3"/>
    </row>
    <row r="30569" spans="1:68" x14ac:dyDescent="0.25">
      <c r="A30569" s="1"/>
      <c r="B30569" s="2"/>
      <c r="BJ30569" s="3"/>
      <c r="BL30569" s="3"/>
      <c r="BN30569" s="3"/>
      <c r="BP30569" s="3"/>
    </row>
    <row r="30570" spans="1:68" x14ac:dyDescent="0.25">
      <c r="A30570" s="1"/>
      <c r="B30570" s="2"/>
      <c r="BJ30570" s="3"/>
      <c r="BL30570" s="3"/>
      <c r="BN30570" s="3"/>
      <c r="BP30570" s="3"/>
    </row>
    <row r="30571" spans="1:68" x14ac:dyDescent="0.25">
      <c r="A30571" s="1"/>
      <c r="B30571" s="2"/>
      <c r="BJ30571" s="3"/>
      <c r="BL30571" s="3"/>
      <c r="BN30571" s="3"/>
      <c r="BP30571" s="3"/>
    </row>
    <row r="30572" spans="1:68" x14ac:dyDescent="0.25">
      <c r="A30572" s="1"/>
      <c r="B30572" s="2"/>
      <c r="BJ30572" s="3"/>
      <c r="BL30572" s="3"/>
      <c r="BN30572" s="3"/>
      <c r="BP30572" s="3"/>
    </row>
    <row r="30573" spans="1:68" x14ac:dyDescent="0.25">
      <c r="A30573" s="1"/>
      <c r="B30573" s="2"/>
      <c r="BJ30573" s="3"/>
      <c r="BL30573" s="3"/>
      <c r="BN30573" s="3"/>
      <c r="BP30573" s="3"/>
    </row>
    <row r="30574" spans="1:68" x14ac:dyDescent="0.25">
      <c r="A30574" s="1"/>
      <c r="B30574" s="2"/>
      <c r="BJ30574" s="3"/>
      <c r="BL30574" s="3"/>
      <c r="BN30574" s="3"/>
      <c r="BP30574" s="3"/>
    </row>
    <row r="30575" spans="1:68" x14ac:dyDescent="0.25">
      <c r="A30575" s="1"/>
      <c r="B30575" s="2"/>
      <c r="BJ30575" s="3"/>
      <c r="BL30575" s="3"/>
      <c r="BN30575" s="3"/>
      <c r="BP30575" s="3"/>
    </row>
    <row r="30576" spans="1:68" x14ac:dyDescent="0.25">
      <c r="A30576" s="1"/>
      <c r="B30576" s="2"/>
      <c r="BJ30576" s="3"/>
      <c r="BL30576" s="3"/>
      <c r="BN30576" s="3"/>
      <c r="BP30576" s="3"/>
    </row>
    <row r="30577" spans="1:68" x14ac:dyDescent="0.25">
      <c r="A30577" s="1"/>
      <c r="B30577" s="2"/>
      <c r="BJ30577" s="3"/>
      <c r="BL30577" s="3"/>
      <c r="BN30577" s="3"/>
      <c r="BP30577" s="3"/>
    </row>
    <row r="30578" spans="1:68" x14ac:dyDescent="0.25">
      <c r="A30578" s="1"/>
      <c r="B30578" s="2"/>
      <c r="BJ30578" s="3"/>
      <c r="BL30578" s="3"/>
      <c r="BN30578" s="3"/>
      <c r="BP30578" s="3"/>
    </row>
    <row r="30579" spans="1:68" x14ac:dyDescent="0.25">
      <c r="A30579" s="1"/>
      <c r="B30579" s="2"/>
      <c r="BJ30579" s="3"/>
      <c r="BL30579" s="3"/>
      <c r="BN30579" s="3"/>
      <c r="BP30579" s="3"/>
    </row>
    <row r="30580" spans="1:68" x14ac:dyDescent="0.25">
      <c r="A30580" s="1"/>
      <c r="B30580" s="2"/>
      <c r="BJ30580" s="3"/>
      <c r="BL30580" s="3"/>
      <c r="BN30580" s="3"/>
      <c r="BP30580" s="3"/>
    </row>
    <row r="30581" spans="1:68" x14ac:dyDescent="0.25">
      <c r="A30581" s="1"/>
      <c r="B30581" s="2"/>
      <c r="BJ30581" s="3"/>
      <c r="BL30581" s="3"/>
      <c r="BN30581" s="3"/>
      <c r="BP30581" s="3"/>
    </row>
    <row r="30582" spans="1:68" x14ac:dyDescent="0.25">
      <c r="A30582" s="1"/>
      <c r="B30582" s="2"/>
      <c r="BJ30582" s="3"/>
      <c r="BL30582" s="3"/>
      <c r="BN30582" s="3"/>
      <c r="BP30582" s="3"/>
    </row>
    <row r="30583" spans="1:68" x14ac:dyDescent="0.25">
      <c r="A30583" s="1"/>
      <c r="B30583" s="2"/>
      <c r="BJ30583" s="3"/>
      <c r="BL30583" s="3"/>
      <c r="BN30583" s="3"/>
      <c r="BP30583" s="3"/>
    </row>
    <row r="30584" spans="1:68" x14ac:dyDescent="0.25">
      <c r="A30584" s="1"/>
      <c r="B30584" s="2"/>
      <c r="BJ30584" s="3"/>
      <c r="BL30584" s="3"/>
      <c r="BN30584" s="3"/>
      <c r="BP30584" s="3"/>
    </row>
    <row r="30585" spans="1:68" x14ac:dyDescent="0.25">
      <c r="A30585" s="1"/>
      <c r="B30585" s="2"/>
      <c r="BJ30585" s="3"/>
      <c r="BL30585" s="3"/>
      <c r="BN30585" s="3"/>
      <c r="BP30585" s="3"/>
    </row>
    <row r="30586" spans="1:68" x14ac:dyDescent="0.25">
      <c r="A30586" s="1"/>
      <c r="B30586" s="2"/>
      <c r="BJ30586" s="3"/>
      <c r="BL30586" s="3"/>
      <c r="BN30586" s="3"/>
      <c r="BP30586" s="3"/>
    </row>
    <row r="30587" spans="1:68" x14ac:dyDescent="0.25">
      <c r="A30587" s="1"/>
      <c r="B30587" s="2"/>
      <c r="BJ30587" s="3"/>
      <c r="BL30587" s="3"/>
      <c r="BN30587" s="3"/>
      <c r="BP30587" s="3"/>
    </row>
    <row r="30588" spans="1:68" x14ac:dyDescent="0.25">
      <c r="A30588" s="1"/>
      <c r="B30588" s="2"/>
      <c r="BJ30588" s="3"/>
      <c r="BL30588" s="3"/>
      <c r="BN30588" s="3"/>
      <c r="BP30588" s="3"/>
    </row>
    <row r="30589" spans="1:68" x14ac:dyDescent="0.25">
      <c r="A30589" s="1"/>
      <c r="B30589" s="2"/>
      <c r="BJ30589" s="3"/>
      <c r="BL30589" s="3"/>
      <c r="BN30589" s="3"/>
      <c r="BP30589" s="3"/>
    </row>
    <row r="30590" spans="1:68" x14ac:dyDescent="0.25">
      <c r="A30590" s="1"/>
      <c r="B30590" s="2"/>
      <c r="BJ30590" s="3"/>
      <c r="BL30590" s="3"/>
      <c r="BN30590" s="3"/>
      <c r="BP30590" s="3"/>
    </row>
    <row r="30591" spans="1:68" x14ac:dyDescent="0.25">
      <c r="A30591" s="1"/>
      <c r="B30591" s="2"/>
      <c r="BJ30591" s="3"/>
      <c r="BL30591" s="3"/>
      <c r="BN30591" s="3"/>
      <c r="BP30591" s="3"/>
    </row>
    <row r="30592" spans="1:68" x14ac:dyDescent="0.25">
      <c r="A30592" s="1"/>
      <c r="B30592" s="2"/>
      <c r="BJ30592" s="3"/>
      <c r="BL30592" s="3"/>
      <c r="BN30592" s="3"/>
      <c r="BP30592" s="3"/>
    </row>
    <row r="30593" spans="1:68" x14ac:dyDescent="0.25">
      <c r="A30593" s="1"/>
      <c r="B30593" s="2"/>
      <c r="BJ30593" s="3"/>
      <c r="BL30593" s="3"/>
      <c r="BN30593" s="3"/>
      <c r="BP30593" s="3"/>
    </row>
    <row r="30594" spans="1:68" x14ac:dyDescent="0.25">
      <c r="A30594" s="1"/>
      <c r="B30594" s="2"/>
      <c r="BJ30594" s="3"/>
      <c r="BL30594" s="3"/>
      <c r="BN30594" s="3"/>
      <c r="BP30594" s="3"/>
    </row>
    <row r="30595" spans="1:68" x14ac:dyDescent="0.25">
      <c r="A30595" s="1"/>
      <c r="B30595" s="2"/>
      <c r="BJ30595" s="3"/>
      <c r="BL30595" s="3"/>
      <c r="BN30595" s="3"/>
      <c r="BP30595" s="3"/>
    </row>
    <row r="30596" spans="1:68" x14ac:dyDescent="0.25">
      <c r="A30596" s="1"/>
      <c r="B30596" s="2"/>
      <c r="BJ30596" s="3"/>
      <c r="BL30596" s="3"/>
      <c r="BN30596" s="3"/>
      <c r="BP30596" s="3"/>
    </row>
    <row r="30597" spans="1:68" x14ac:dyDescent="0.25">
      <c r="A30597" s="1"/>
      <c r="B30597" s="2"/>
      <c r="BJ30597" s="3"/>
      <c r="BL30597" s="3"/>
      <c r="BN30597" s="3"/>
      <c r="BP30597" s="3"/>
    </row>
    <row r="30598" spans="1:68" x14ac:dyDescent="0.25">
      <c r="A30598" s="1"/>
      <c r="B30598" s="2"/>
      <c r="BJ30598" s="3"/>
      <c r="BL30598" s="3"/>
      <c r="BN30598" s="3"/>
      <c r="BP30598" s="3"/>
    </row>
    <row r="30599" spans="1:68" x14ac:dyDescent="0.25">
      <c r="A30599" s="1"/>
      <c r="B30599" s="2"/>
      <c r="BJ30599" s="3"/>
      <c r="BL30599" s="3"/>
      <c r="BN30599" s="3"/>
      <c r="BP30599" s="3"/>
    </row>
    <row r="30600" spans="1:68" x14ac:dyDescent="0.25">
      <c r="A30600" s="1"/>
      <c r="B30600" s="2"/>
      <c r="BJ30600" s="3"/>
      <c r="BL30600" s="3"/>
      <c r="BN30600" s="3"/>
      <c r="BP30600" s="3"/>
    </row>
    <row r="30601" spans="1:68" x14ac:dyDescent="0.25">
      <c r="A30601" s="1"/>
      <c r="B30601" s="2"/>
      <c r="BJ30601" s="3"/>
      <c r="BL30601" s="3"/>
      <c r="BN30601" s="3"/>
      <c r="BP30601" s="3"/>
    </row>
    <row r="30602" spans="1:68" x14ac:dyDescent="0.25">
      <c r="A30602" s="1"/>
      <c r="B30602" s="2"/>
      <c r="BJ30602" s="3"/>
      <c r="BL30602" s="3"/>
      <c r="BN30602" s="3"/>
      <c r="BP30602" s="3"/>
    </row>
    <row r="30603" spans="1:68" x14ac:dyDescent="0.25">
      <c r="A30603" s="1"/>
      <c r="B30603" s="2"/>
      <c r="BJ30603" s="3"/>
      <c r="BL30603" s="3"/>
      <c r="BN30603" s="3"/>
      <c r="BP30603" s="3"/>
    </row>
    <row r="30604" spans="1:68" x14ac:dyDescent="0.25">
      <c r="A30604" s="1"/>
      <c r="B30604" s="2"/>
      <c r="BJ30604" s="3"/>
      <c r="BL30604" s="3"/>
      <c r="BN30604" s="3"/>
      <c r="BP30604" s="3"/>
    </row>
    <row r="30605" spans="1:68" x14ac:dyDescent="0.25">
      <c r="A30605" s="1"/>
      <c r="B30605" s="2"/>
      <c r="BJ30605" s="3"/>
      <c r="BL30605" s="3"/>
      <c r="BN30605" s="3"/>
      <c r="BP30605" s="3"/>
    </row>
    <row r="30606" spans="1:68" x14ac:dyDescent="0.25">
      <c r="A30606" s="1"/>
      <c r="B30606" s="2"/>
      <c r="BJ30606" s="3"/>
      <c r="BL30606" s="3"/>
      <c r="BN30606" s="3"/>
      <c r="BP30606" s="3"/>
    </row>
    <row r="30607" spans="1:68" x14ac:dyDescent="0.25">
      <c r="A30607" s="1"/>
      <c r="B30607" s="2"/>
      <c r="BJ30607" s="3"/>
      <c r="BL30607" s="3"/>
      <c r="BN30607" s="3"/>
      <c r="BP30607" s="3"/>
    </row>
    <row r="30608" spans="1:68" x14ac:dyDescent="0.25">
      <c r="A30608" s="1"/>
      <c r="B30608" s="2"/>
      <c r="BJ30608" s="3"/>
      <c r="BL30608" s="3"/>
      <c r="BN30608" s="3"/>
      <c r="BP30608" s="3"/>
    </row>
    <row r="30609" spans="1:68" x14ac:dyDescent="0.25">
      <c r="A30609" s="1"/>
      <c r="B30609" s="2"/>
      <c r="BJ30609" s="3"/>
      <c r="BL30609" s="3"/>
      <c r="BN30609" s="3"/>
      <c r="BP30609" s="3"/>
    </row>
    <row r="30610" spans="1:68" x14ac:dyDescent="0.25">
      <c r="A30610" s="1"/>
      <c r="B30610" s="2"/>
      <c r="BJ30610" s="3"/>
      <c r="BL30610" s="3"/>
      <c r="BN30610" s="3"/>
      <c r="BP30610" s="3"/>
    </row>
    <row r="30611" spans="1:68" x14ac:dyDescent="0.25">
      <c r="A30611" s="1"/>
      <c r="B30611" s="2"/>
      <c r="BJ30611" s="3"/>
      <c r="BL30611" s="3"/>
      <c r="BN30611" s="3"/>
      <c r="BP30611" s="3"/>
    </row>
    <row r="30612" spans="1:68" x14ac:dyDescent="0.25">
      <c r="A30612" s="1"/>
      <c r="B30612" s="2"/>
      <c r="BJ30612" s="3"/>
      <c r="BL30612" s="3"/>
      <c r="BN30612" s="3"/>
      <c r="BP30612" s="3"/>
    </row>
    <row r="30613" spans="1:68" x14ac:dyDescent="0.25">
      <c r="A30613" s="1"/>
      <c r="B30613" s="2"/>
      <c r="BJ30613" s="3"/>
      <c r="BL30613" s="3"/>
      <c r="BN30613" s="3"/>
      <c r="BP30613" s="3"/>
    </row>
    <row r="30614" spans="1:68" x14ac:dyDescent="0.25">
      <c r="A30614" s="1"/>
      <c r="B30614" s="2"/>
      <c r="BJ30614" s="3"/>
      <c r="BL30614" s="3"/>
      <c r="BN30614" s="3"/>
      <c r="BP30614" s="3"/>
    </row>
    <row r="30615" spans="1:68" x14ac:dyDescent="0.25">
      <c r="A30615" s="1"/>
      <c r="B30615" s="2"/>
      <c r="BJ30615" s="3"/>
      <c r="BL30615" s="3"/>
      <c r="BN30615" s="3"/>
      <c r="BP30615" s="3"/>
    </row>
    <row r="30616" spans="1:68" x14ac:dyDescent="0.25">
      <c r="A30616" s="1"/>
      <c r="B30616" s="2"/>
      <c r="BJ30616" s="3"/>
      <c r="BL30616" s="3"/>
      <c r="BN30616" s="3"/>
      <c r="BP30616" s="3"/>
    </row>
    <row r="30617" spans="1:68" x14ac:dyDescent="0.25">
      <c r="A30617" s="1"/>
      <c r="B30617" s="2"/>
      <c r="BJ30617" s="3"/>
      <c r="BL30617" s="3"/>
      <c r="BN30617" s="3"/>
      <c r="BP30617" s="3"/>
    </row>
    <row r="30618" spans="1:68" x14ac:dyDescent="0.25">
      <c r="A30618" s="1"/>
      <c r="B30618" s="2"/>
      <c r="BJ30618" s="3"/>
      <c r="BL30618" s="3"/>
      <c r="BN30618" s="3"/>
      <c r="BP30618" s="3"/>
    </row>
    <row r="30619" spans="1:68" x14ac:dyDescent="0.25">
      <c r="A30619" s="1"/>
      <c r="B30619" s="2"/>
      <c r="BJ30619" s="3"/>
      <c r="BL30619" s="3"/>
      <c r="BN30619" s="3"/>
      <c r="BP30619" s="3"/>
    </row>
    <row r="30620" spans="1:68" x14ac:dyDescent="0.25">
      <c r="A30620" s="1"/>
      <c r="B30620" s="2"/>
      <c r="BJ30620" s="3"/>
      <c r="BL30620" s="3"/>
      <c r="BN30620" s="3"/>
      <c r="BP30620" s="3"/>
    </row>
    <row r="30621" spans="1:68" x14ac:dyDescent="0.25">
      <c r="A30621" s="1"/>
      <c r="B30621" s="2"/>
      <c r="BJ30621" s="3"/>
      <c r="BL30621" s="3"/>
      <c r="BN30621" s="3"/>
      <c r="BP30621" s="3"/>
    </row>
    <row r="30622" spans="1:68" x14ac:dyDescent="0.25">
      <c r="A30622" s="1"/>
      <c r="B30622" s="2"/>
      <c r="BJ30622" s="3"/>
      <c r="BL30622" s="3"/>
      <c r="BN30622" s="3"/>
      <c r="BP30622" s="3"/>
    </row>
    <row r="30623" spans="1:68" x14ac:dyDescent="0.25">
      <c r="A30623" s="1"/>
      <c r="B30623" s="2"/>
      <c r="BJ30623" s="3"/>
      <c r="BL30623" s="3"/>
      <c r="BN30623" s="3"/>
      <c r="BP30623" s="3"/>
    </row>
    <row r="30624" spans="1:68" x14ac:dyDescent="0.25">
      <c r="A30624" s="1"/>
      <c r="B30624" s="2"/>
      <c r="BJ30624" s="3"/>
      <c r="BL30624" s="3"/>
      <c r="BN30624" s="3"/>
      <c r="BP30624" s="3"/>
    </row>
    <row r="30625" spans="1:68" x14ac:dyDescent="0.25">
      <c r="A30625" s="1"/>
      <c r="B30625" s="2"/>
      <c r="BJ30625" s="3"/>
      <c r="BL30625" s="3"/>
      <c r="BN30625" s="3"/>
      <c r="BP30625" s="3"/>
    </row>
    <row r="30626" spans="1:68" x14ac:dyDescent="0.25">
      <c r="A30626" s="1"/>
      <c r="B30626" s="2"/>
      <c r="BJ30626" s="3"/>
      <c r="BL30626" s="3"/>
      <c r="BN30626" s="3"/>
      <c r="BP30626" s="3"/>
    </row>
    <row r="30627" spans="1:68" x14ac:dyDescent="0.25">
      <c r="A30627" s="1"/>
      <c r="B30627" s="2"/>
      <c r="BJ30627" s="3"/>
      <c r="BL30627" s="3"/>
      <c r="BN30627" s="3"/>
      <c r="BP30627" s="3"/>
    </row>
    <row r="30628" spans="1:68" x14ac:dyDescent="0.25">
      <c r="A30628" s="1"/>
      <c r="B30628" s="2"/>
      <c r="BJ30628" s="3"/>
      <c r="BL30628" s="3"/>
      <c r="BN30628" s="3"/>
      <c r="BP30628" s="3"/>
    </row>
    <row r="30629" spans="1:68" x14ac:dyDescent="0.25">
      <c r="A30629" s="1"/>
      <c r="B30629" s="2"/>
      <c r="BJ30629" s="3"/>
      <c r="BL30629" s="3"/>
      <c r="BN30629" s="3"/>
      <c r="BP30629" s="3"/>
    </row>
    <row r="30630" spans="1:68" x14ac:dyDescent="0.25">
      <c r="A30630" s="1"/>
      <c r="B30630" s="2"/>
      <c r="BJ30630" s="3"/>
      <c r="BL30630" s="3"/>
      <c r="BN30630" s="3"/>
      <c r="BP30630" s="3"/>
    </row>
    <row r="30631" spans="1:68" x14ac:dyDescent="0.25">
      <c r="A30631" s="1"/>
      <c r="B30631" s="2"/>
      <c r="BJ30631" s="3"/>
      <c r="BL30631" s="3"/>
      <c r="BN30631" s="3"/>
      <c r="BP30631" s="3"/>
    </row>
    <row r="30632" spans="1:68" x14ac:dyDescent="0.25">
      <c r="A30632" s="1"/>
      <c r="B30632" s="2"/>
      <c r="BJ30632" s="3"/>
      <c r="BL30632" s="3"/>
      <c r="BN30632" s="3"/>
      <c r="BP30632" s="3"/>
    </row>
    <row r="30633" spans="1:68" x14ac:dyDescent="0.25">
      <c r="A30633" s="1"/>
      <c r="B30633" s="2"/>
      <c r="BJ30633" s="3"/>
      <c r="BL30633" s="3"/>
      <c r="BN30633" s="3"/>
      <c r="BP30633" s="3"/>
    </row>
    <row r="30634" spans="1:68" x14ac:dyDescent="0.25">
      <c r="A30634" s="1"/>
      <c r="B30634" s="2"/>
      <c r="BJ30634" s="3"/>
      <c r="BL30634" s="3"/>
      <c r="BN30634" s="3"/>
      <c r="BP30634" s="3"/>
    </row>
    <row r="30635" spans="1:68" x14ac:dyDescent="0.25">
      <c r="A30635" s="1"/>
      <c r="B30635" s="2"/>
      <c r="BJ30635" s="3"/>
      <c r="BL30635" s="3"/>
      <c r="BN30635" s="3"/>
      <c r="BP30635" s="3"/>
    </row>
    <row r="30636" spans="1:68" x14ac:dyDescent="0.25">
      <c r="A30636" s="1"/>
      <c r="B30636" s="2"/>
      <c r="BJ30636" s="3"/>
      <c r="BL30636" s="3"/>
      <c r="BN30636" s="3"/>
      <c r="BP30636" s="3"/>
    </row>
    <row r="30637" spans="1:68" x14ac:dyDescent="0.25">
      <c r="A30637" s="1"/>
      <c r="B30637" s="2"/>
      <c r="BJ30637" s="3"/>
      <c r="BL30637" s="3"/>
      <c r="BN30637" s="3"/>
      <c r="BP30637" s="3"/>
    </row>
    <row r="30638" spans="1:68" x14ac:dyDescent="0.25">
      <c r="A30638" s="1"/>
      <c r="B30638" s="2"/>
      <c r="BJ30638" s="3"/>
      <c r="BL30638" s="3"/>
      <c r="BN30638" s="3"/>
      <c r="BP30638" s="3"/>
    </row>
    <row r="30639" spans="1:68" x14ac:dyDescent="0.25">
      <c r="A30639" s="1"/>
      <c r="B30639" s="2"/>
      <c r="BJ30639" s="3"/>
      <c r="BL30639" s="3"/>
      <c r="BN30639" s="3"/>
      <c r="BP30639" s="3"/>
    </row>
    <row r="30640" spans="1:68" x14ac:dyDescent="0.25">
      <c r="A30640" s="1"/>
      <c r="B30640" s="2"/>
      <c r="BJ30640" s="3"/>
      <c r="BL30640" s="3"/>
      <c r="BN30640" s="3"/>
      <c r="BP30640" s="3"/>
    </row>
    <row r="30641" spans="1:68" x14ac:dyDescent="0.25">
      <c r="A30641" s="1"/>
      <c r="B30641" s="2"/>
      <c r="BJ30641" s="3"/>
      <c r="BL30641" s="3"/>
      <c r="BN30641" s="3"/>
      <c r="BP30641" s="3"/>
    </row>
    <row r="30642" spans="1:68" x14ac:dyDescent="0.25">
      <c r="A30642" s="1"/>
      <c r="B30642" s="2"/>
      <c r="BJ30642" s="3"/>
      <c r="BL30642" s="3"/>
      <c r="BN30642" s="3"/>
      <c r="BP30642" s="3"/>
    </row>
    <row r="30643" spans="1:68" x14ac:dyDescent="0.25">
      <c r="A30643" s="1"/>
      <c r="B30643" s="2"/>
      <c r="BJ30643" s="3"/>
      <c r="BL30643" s="3"/>
      <c r="BN30643" s="3"/>
      <c r="BP30643" s="3"/>
    </row>
    <row r="30644" spans="1:68" x14ac:dyDescent="0.25">
      <c r="A30644" s="1"/>
      <c r="B30644" s="2"/>
      <c r="BJ30644" s="3"/>
      <c r="BL30644" s="3"/>
      <c r="BN30644" s="3"/>
      <c r="BP30644" s="3"/>
    </row>
    <row r="30645" spans="1:68" x14ac:dyDescent="0.25">
      <c r="A30645" s="1"/>
      <c r="B30645" s="2"/>
      <c r="BJ30645" s="3"/>
      <c r="BL30645" s="3"/>
      <c r="BN30645" s="3"/>
      <c r="BP30645" s="3"/>
    </row>
    <row r="30646" spans="1:68" x14ac:dyDescent="0.25">
      <c r="A30646" s="1"/>
      <c r="B30646" s="2"/>
      <c r="BJ30646" s="3"/>
      <c r="BL30646" s="3"/>
      <c r="BN30646" s="3"/>
      <c r="BP30646" s="3"/>
    </row>
    <row r="30647" spans="1:68" x14ac:dyDescent="0.25">
      <c r="A30647" s="1"/>
      <c r="B30647" s="2"/>
      <c r="BJ30647" s="3"/>
      <c r="BL30647" s="3"/>
      <c r="BN30647" s="3"/>
      <c r="BP30647" s="3"/>
    </row>
    <row r="30648" spans="1:68" x14ac:dyDescent="0.25">
      <c r="A30648" s="1"/>
      <c r="B30648" s="2"/>
      <c r="BJ30648" s="3"/>
      <c r="BL30648" s="3"/>
      <c r="BN30648" s="3"/>
      <c r="BP30648" s="3"/>
    </row>
    <row r="30649" spans="1:68" x14ac:dyDescent="0.25">
      <c r="A30649" s="1"/>
      <c r="B30649" s="2"/>
      <c r="BJ30649" s="3"/>
      <c r="BL30649" s="3"/>
      <c r="BN30649" s="3"/>
      <c r="BP30649" s="3"/>
    </row>
    <row r="30650" spans="1:68" x14ac:dyDescent="0.25">
      <c r="A30650" s="1"/>
      <c r="B30650" s="2"/>
      <c r="BJ30650" s="3"/>
      <c r="BL30650" s="3"/>
      <c r="BN30650" s="3"/>
      <c r="BP30650" s="3"/>
    </row>
    <row r="30651" spans="1:68" x14ac:dyDescent="0.25">
      <c r="A30651" s="1"/>
      <c r="B30651" s="2"/>
      <c r="BJ30651" s="3"/>
      <c r="BL30651" s="3"/>
      <c r="BN30651" s="3"/>
      <c r="BP30651" s="3"/>
    </row>
    <row r="30652" spans="1:68" x14ac:dyDescent="0.25">
      <c r="A30652" s="1"/>
      <c r="B30652" s="2"/>
      <c r="BJ30652" s="3"/>
      <c r="BL30652" s="3"/>
      <c r="BN30652" s="3"/>
      <c r="BP30652" s="3"/>
    </row>
    <row r="30653" spans="1:68" x14ac:dyDescent="0.25">
      <c r="A30653" s="1"/>
      <c r="B30653" s="2"/>
      <c r="BJ30653" s="3"/>
      <c r="BL30653" s="3"/>
      <c r="BN30653" s="3"/>
      <c r="BP30653" s="3"/>
    </row>
    <row r="30654" spans="1:68" x14ac:dyDescent="0.25">
      <c r="A30654" s="1"/>
      <c r="B30654" s="2"/>
      <c r="BJ30654" s="3"/>
      <c r="BL30654" s="3"/>
      <c r="BN30654" s="3"/>
      <c r="BP30654" s="3"/>
    </row>
    <row r="30655" spans="1:68" x14ac:dyDescent="0.25">
      <c r="A30655" s="1"/>
      <c r="B30655" s="2"/>
      <c r="BJ30655" s="3"/>
      <c r="BL30655" s="3"/>
      <c r="BN30655" s="3"/>
      <c r="BP30655" s="3"/>
    </row>
    <row r="30656" spans="1:68" x14ac:dyDescent="0.25">
      <c r="A30656" s="1"/>
      <c r="B30656" s="2"/>
      <c r="BJ30656" s="3"/>
      <c r="BL30656" s="3"/>
      <c r="BN30656" s="3"/>
      <c r="BP30656" s="3"/>
    </row>
    <row r="30657" spans="1:68" x14ac:dyDescent="0.25">
      <c r="A30657" s="1"/>
      <c r="B30657" s="2"/>
      <c r="BJ30657" s="3"/>
      <c r="BL30657" s="3"/>
      <c r="BN30657" s="3"/>
      <c r="BP30657" s="3"/>
    </row>
    <row r="30658" spans="1:68" x14ac:dyDescent="0.25">
      <c r="A30658" s="1"/>
      <c r="B30658" s="2"/>
      <c r="BJ30658" s="3"/>
      <c r="BL30658" s="3"/>
      <c r="BN30658" s="3"/>
      <c r="BP30658" s="3"/>
    </row>
    <row r="30659" spans="1:68" x14ac:dyDescent="0.25">
      <c r="A30659" s="1"/>
      <c r="B30659" s="2"/>
      <c r="BJ30659" s="3"/>
      <c r="BL30659" s="3"/>
      <c r="BN30659" s="3"/>
      <c r="BP30659" s="3"/>
    </row>
    <row r="30660" spans="1:68" x14ac:dyDescent="0.25">
      <c r="A30660" s="1"/>
      <c r="B30660" s="2"/>
      <c r="BJ30660" s="3"/>
      <c r="BL30660" s="3"/>
      <c r="BN30660" s="3"/>
      <c r="BP30660" s="3"/>
    </row>
    <row r="30661" spans="1:68" x14ac:dyDescent="0.25">
      <c r="A30661" s="1"/>
      <c r="B30661" s="2"/>
      <c r="BJ30661" s="3"/>
      <c r="BL30661" s="3"/>
      <c r="BN30661" s="3"/>
      <c r="BP30661" s="3"/>
    </row>
    <row r="30662" spans="1:68" x14ac:dyDescent="0.25">
      <c r="A30662" s="1"/>
      <c r="B30662" s="2"/>
      <c r="BJ30662" s="3"/>
      <c r="BL30662" s="3"/>
      <c r="BN30662" s="3"/>
      <c r="BP30662" s="3"/>
    </row>
    <row r="30663" spans="1:68" x14ac:dyDescent="0.25">
      <c r="A30663" s="1"/>
      <c r="B30663" s="2"/>
      <c r="BJ30663" s="3"/>
      <c r="BL30663" s="3"/>
      <c r="BN30663" s="3"/>
      <c r="BP30663" s="3"/>
    </row>
    <row r="30664" spans="1:68" x14ac:dyDescent="0.25">
      <c r="A30664" s="1"/>
      <c r="B30664" s="2"/>
      <c r="BJ30664" s="3"/>
      <c r="BL30664" s="3"/>
      <c r="BN30664" s="3"/>
      <c r="BP30664" s="3"/>
    </row>
    <row r="30665" spans="1:68" x14ac:dyDescent="0.25">
      <c r="A30665" s="1"/>
      <c r="B30665" s="2"/>
      <c r="BJ30665" s="3"/>
      <c r="BL30665" s="3"/>
      <c r="BN30665" s="3"/>
      <c r="BP30665" s="3"/>
    </row>
    <row r="30666" spans="1:68" x14ac:dyDescent="0.25">
      <c r="A30666" s="1"/>
      <c r="B30666" s="2"/>
      <c r="BJ30666" s="3"/>
      <c r="BL30666" s="3"/>
      <c r="BN30666" s="3"/>
      <c r="BP30666" s="3"/>
    </row>
    <row r="30667" spans="1:68" x14ac:dyDescent="0.25">
      <c r="A30667" s="1"/>
      <c r="B30667" s="2"/>
      <c r="BJ30667" s="3"/>
      <c r="BL30667" s="3"/>
      <c r="BN30667" s="3"/>
      <c r="BP30667" s="3"/>
    </row>
    <row r="30668" spans="1:68" x14ac:dyDescent="0.25">
      <c r="A30668" s="1"/>
      <c r="B30668" s="2"/>
      <c r="BJ30668" s="3"/>
      <c r="BL30668" s="3"/>
      <c r="BN30668" s="3"/>
      <c r="BP30668" s="3"/>
    </row>
    <row r="30669" spans="1:68" x14ac:dyDescent="0.25">
      <c r="A30669" s="1"/>
      <c r="B30669" s="2"/>
      <c r="BJ30669" s="3"/>
      <c r="BL30669" s="3"/>
      <c r="BN30669" s="3"/>
      <c r="BP30669" s="3"/>
    </row>
    <row r="30670" spans="1:68" x14ac:dyDescent="0.25">
      <c r="A30670" s="1"/>
      <c r="B30670" s="2"/>
      <c r="BJ30670" s="3"/>
      <c r="BL30670" s="3"/>
      <c r="BN30670" s="3"/>
      <c r="BP30670" s="3"/>
    </row>
    <row r="30671" spans="1:68" x14ac:dyDescent="0.25">
      <c r="A30671" s="1"/>
      <c r="B30671" s="2"/>
      <c r="BJ30671" s="3"/>
      <c r="BL30671" s="3"/>
      <c r="BN30671" s="3"/>
      <c r="BP30671" s="3"/>
    </row>
    <row r="30672" spans="1:68" x14ac:dyDescent="0.25">
      <c r="A30672" s="1"/>
      <c r="B30672" s="2"/>
      <c r="BJ30672" s="3"/>
      <c r="BL30672" s="3"/>
      <c r="BN30672" s="3"/>
      <c r="BP30672" s="3"/>
    </row>
    <row r="30673" spans="1:68" x14ac:dyDescent="0.25">
      <c r="A30673" s="1"/>
      <c r="B30673" s="2"/>
      <c r="BJ30673" s="3"/>
      <c r="BL30673" s="3"/>
      <c r="BN30673" s="3"/>
      <c r="BP30673" s="3"/>
    </row>
    <row r="30674" spans="1:68" x14ac:dyDescent="0.25">
      <c r="A30674" s="1"/>
      <c r="B30674" s="2"/>
      <c r="BJ30674" s="3"/>
      <c r="BL30674" s="3"/>
      <c r="BN30674" s="3"/>
      <c r="BP30674" s="3"/>
    </row>
    <row r="30675" spans="1:68" x14ac:dyDescent="0.25">
      <c r="A30675" s="1"/>
      <c r="B30675" s="2"/>
      <c r="BJ30675" s="3"/>
      <c r="BL30675" s="3"/>
      <c r="BN30675" s="3"/>
      <c r="BP30675" s="3"/>
    </row>
    <row r="30676" spans="1:68" x14ac:dyDescent="0.25">
      <c r="A30676" s="1"/>
      <c r="B30676" s="2"/>
      <c r="BJ30676" s="3"/>
      <c r="BL30676" s="3"/>
      <c r="BN30676" s="3"/>
      <c r="BP30676" s="3"/>
    </row>
    <row r="30677" spans="1:68" x14ac:dyDescent="0.25">
      <c r="A30677" s="1"/>
      <c r="B30677" s="2"/>
      <c r="BJ30677" s="3"/>
      <c r="BL30677" s="3"/>
      <c r="BN30677" s="3"/>
      <c r="BP30677" s="3"/>
    </row>
    <row r="30678" spans="1:68" x14ac:dyDescent="0.25">
      <c r="A30678" s="1"/>
      <c r="B30678" s="2"/>
      <c r="BJ30678" s="3"/>
      <c r="BL30678" s="3"/>
      <c r="BN30678" s="3"/>
      <c r="BP30678" s="3"/>
    </row>
    <row r="30679" spans="1:68" x14ac:dyDescent="0.25">
      <c r="A30679" s="1"/>
      <c r="B30679" s="2"/>
      <c r="BJ30679" s="3"/>
      <c r="BL30679" s="3"/>
      <c r="BN30679" s="3"/>
      <c r="BP30679" s="3"/>
    </row>
    <row r="30680" spans="1:68" x14ac:dyDescent="0.25">
      <c r="A30680" s="1"/>
      <c r="B30680" s="2"/>
      <c r="BJ30680" s="3"/>
      <c r="BL30680" s="3"/>
      <c r="BN30680" s="3"/>
      <c r="BP30680" s="3"/>
    </row>
    <row r="30681" spans="1:68" x14ac:dyDescent="0.25">
      <c r="A30681" s="1"/>
      <c r="B30681" s="2"/>
      <c r="BJ30681" s="3"/>
      <c r="BL30681" s="3"/>
      <c r="BN30681" s="3"/>
      <c r="BP30681" s="3"/>
    </row>
    <row r="30682" spans="1:68" x14ac:dyDescent="0.25">
      <c r="A30682" s="1"/>
      <c r="B30682" s="2"/>
      <c r="BJ30682" s="3"/>
      <c r="BL30682" s="3"/>
      <c r="BN30682" s="3"/>
      <c r="BP30682" s="3"/>
    </row>
    <row r="30683" spans="1:68" x14ac:dyDescent="0.25">
      <c r="A30683" s="1"/>
      <c r="B30683" s="2"/>
      <c r="BJ30683" s="3"/>
      <c r="BL30683" s="3"/>
      <c r="BN30683" s="3"/>
      <c r="BP30683" s="3"/>
    </row>
    <row r="30684" spans="1:68" x14ac:dyDescent="0.25">
      <c r="A30684" s="1"/>
      <c r="B30684" s="2"/>
      <c r="BJ30684" s="3"/>
      <c r="BL30684" s="3"/>
      <c r="BN30684" s="3"/>
      <c r="BP30684" s="3"/>
    </row>
    <row r="30685" spans="1:68" x14ac:dyDescent="0.25">
      <c r="A30685" s="1"/>
      <c r="B30685" s="2"/>
      <c r="BJ30685" s="3"/>
      <c r="BL30685" s="3"/>
      <c r="BN30685" s="3"/>
      <c r="BP30685" s="3"/>
    </row>
    <row r="30686" spans="1:68" x14ac:dyDescent="0.25">
      <c r="A30686" s="1"/>
      <c r="B30686" s="2"/>
      <c r="BJ30686" s="3"/>
      <c r="BL30686" s="3"/>
      <c r="BN30686" s="3"/>
      <c r="BP30686" s="3"/>
    </row>
    <row r="30687" spans="1:68" x14ac:dyDescent="0.25">
      <c r="A30687" s="1"/>
      <c r="B30687" s="2"/>
      <c r="BJ30687" s="3"/>
      <c r="BL30687" s="3"/>
      <c r="BN30687" s="3"/>
      <c r="BP30687" s="3"/>
    </row>
    <row r="30688" spans="1:68" x14ac:dyDescent="0.25">
      <c r="A30688" s="1"/>
      <c r="B30688" s="2"/>
      <c r="BJ30688" s="3"/>
      <c r="BL30688" s="3"/>
      <c r="BN30688" s="3"/>
      <c r="BP30688" s="3"/>
    </row>
    <row r="30689" spans="1:68" x14ac:dyDescent="0.25">
      <c r="A30689" s="1"/>
      <c r="B30689" s="2"/>
      <c r="BJ30689" s="3"/>
      <c r="BL30689" s="3"/>
      <c r="BN30689" s="3"/>
      <c r="BP30689" s="3"/>
    </row>
    <row r="30690" spans="1:68" x14ac:dyDescent="0.25">
      <c r="A30690" s="1"/>
      <c r="B30690" s="2"/>
      <c r="BJ30690" s="3"/>
      <c r="BL30690" s="3"/>
      <c r="BN30690" s="3"/>
      <c r="BP30690" s="3"/>
    </row>
    <row r="30691" spans="1:68" x14ac:dyDescent="0.25">
      <c r="A30691" s="1"/>
      <c r="B30691" s="2"/>
      <c r="BJ30691" s="3"/>
      <c r="BL30691" s="3"/>
      <c r="BN30691" s="3"/>
      <c r="BP30691" s="3"/>
    </row>
    <row r="30692" spans="1:68" x14ac:dyDescent="0.25">
      <c r="A30692" s="1"/>
      <c r="B30692" s="2"/>
      <c r="BJ30692" s="3"/>
      <c r="BL30692" s="3"/>
      <c r="BN30692" s="3"/>
      <c r="BP30692" s="3"/>
    </row>
    <row r="30693" spans="1:68" x14ac:dyDescent="0.25">
      <c r="A30693" s="1"/>
      <c r="B30693" s="2"/>
      <c r="BJ30693" s="3"/>
      <c r="BL30693" s="3"/>
      <c r="BN30693" s="3"/>
      <c r="BP30693" s="3"/>
    </row>
    <row r="30694" spans="1:68" x14ac:dyDescent="0.25">
      <c r="A30694" s="1"/>
      <c r="B30694" s="2"/>
      <c r="BJ30694" s="3"/>
      <c r="BL30694" s="3"/>
      <c r="BN30694" s="3"/>
      <c r="BP30694" s="3"/>
    </row>
    <row r="30695" spans="1:68" x14ac:dyDescent="0.25">
      <c r="A30695" s="1"/>
      <c r="B30695" s="2"/>
      <c r="BJ30695" s="3"/>
      <c r="BL30695" s="3"/>
      <c r="BN30695" s="3"/>
      <c r="BP30695" s="3"/>
    </row>
    <row r="30696" spans="1:68" x14ac:dyDescent="0.25">
      <c r="A30696" s="1"/>
      <c r="B30696" s="2"/>
      <c r="BJ30696" s="3"/>
      <c r="BL30696" s="3"/>
      <c r="BN30696" s="3"/>
      <c r="BP30696" s="3"/>
    </row>
    <row r="30697" spans="1:68" x14ac:dyDescent="0.25">
      <c r="A30697" s="1"/>
      <c r="B30697" s="2"/>
      <c r="BJ30697" s="3"/>
      <c r="BL30697" s="3"/>
      <c r="BN30697" s="3"/>
      <c r="BP30697" s="3"/>
    </row>
    <row r="30698" spans="1:68" x14ac:dyDescent="0.25">
      <c r="A30698" s="1"/>
      <c r="B30698" s="2"/>
      <c r="BJ30698" s="3"/>
      <c r="BL30698" s="3"/>
      <c r="BN30698" s="3"/>
      <c r="BP30698" s="3"/>
    </row>
    <row r="30699" spans="1:68" x14ac:dyDescent="0.25">
      <c r="A30699" s="1"/>
      <c r="B30699" s="2"/>
      <c r="BJ30699" s="3"/>
      <c r="BL30699" s="3"/>
      <c r="BN30699" s="3"/>
      <c r="BP30699" s="3"/>
    </row>
    <row r="30700" spans="1:68" x14ac:dyDescent="0.25">
      <c r="A30700" s="1"/>
      <c r="B30700" s="2"/>
      <c r="BJ30700" s="3"/>
      <c r="BL30700" s="3"/>
      <c r="BN30700" s="3"/>
      <c r="BP30700" s="3"/>
    </row>
    <row r="30701" spans="1:68" x14ac:dyDescent="0.25">
      <c r="A30701" s="1"/>
      <c r="B30701" s="2"/>
      <c r="BJ30701" s="3"/>
      <c r="BL30701" s="3"/>
      <c r="BN30701" s="3"/>
      <c r="BP30701" s="3"/>
    </row>
    <row r="30702" spans="1:68" x14ac:dyDescent="0.25">
      <c r="A30702" s="1"/>
      <c r="B30702" s="2"/>
      <c r="BJ30702" s="3"/>
      <c r="BL30702" s="3"/>
      <c r="BN30702" s="3"/>
      <c r="BP30702" s="3"/>
    </row>
    <row r="30703" spans="1:68" x14ac:dyDescent="0.25">
      <c r="A30703" s="1"/>
      <c r="B30703" s="2"/>
      <c r="BJ30703" s="3"/>
      <c r="BL30703" s="3"/>
      <c r="BN30703" s="3"/>
      <c r="BP30703" s="3"/>
    </row>
    <row r="30704" spans="1:68" x14ac:dyDescent="0.25">
      <c r="A30704" s="1"/>
      <c r="B30704" s="2"/>
      <c r="BJ30704" s="3"/>
      <c r="BL30704" s="3"/>
      <c r="BN30704" s="3"/>
      <c r="BP30704" s="3"/>
    </row>
    <row r="30705" spans="1:68" x14ac:dyDescent="0.25">
      <c r="A30705" s="1"/>
      <c r="B30705" s="2"/>
      <c r="BJ30705" s="3"/>
      <c r="BL30705" s="3"/>
      <c r="BN30705" s="3"/>
      <c r="BP30705" s="3"/>
    </row>
    <row r="30706" spans="1:68" x14ac:dyDescent="0.25">
      <c r="A30706" s="1"/>
      <c r="B30706" s="2"/>
      <c r="BJ30706" s="3"/>
      <c r="BL30706" s="3"/>
      <c r="BN30706" s="3"/>
      <c r="BP30706" s="3"/>
    </row>
    <row r="30707" spans="1:68" x14ac:dyDescent="0.25">
      <c r="A30707" s="1"/>
      <c r="B30707" s="2"/>
      <c r="BJ30707" s="3"/>
      <c r="BL30707" s="3"/>
      <c r="BN30707" s="3"/>
      <c r="BP30707" s="3"/>
    </row>
    <row r="30708" spans="1:68" x14ac:dyDescent="0.25">
      <c r="A30708" s="1"/>
      <c r="B30708" s="2"/>
      <c r="BJ30708" s="3"/>
      <c r="BL30708" s="3"/>
      <c r="BN30708" s="3"/>
      <c r="BP30708" s="3"/>
    </row>
    <row r="30709" spans="1:68" x14ac:dyDescent="0.25">
      <c r="A30709" s="1"/>
      <c r="B30709" s="2"/>
      <c r="BJ30709" s="3"/>
      <c r="BL30709" s="3"/>
      <c r="BN30709" s="3"/>
      <c r="BP30709" s="3"/>
    </row>
    <row r="30710" spans="1:68" x14ac:dyDescent="0.25">
      <c r="A30710" s="1"/>
      <c r="B30710" s="2"/>
      <c r="BJ30710" s="3"/>
      <c r="BL30710" s="3"/>
      <c r="BN30710" s="3"/>
      <c r="BP30710" s="3"/>
    </row>
    <row r="30711" spans="1:68" x14ac:dyDescent="0.25">
      <c r="A30711" s="1"/>
      <c r="B30711" s="2"/>
      <c r="BJ30711" s="3"/>
      <c r="BL30711" s="3"/>
      <c r="BN30711" s="3"/>
      <c r="BP30711" s="3"/>
    </row>
    <row r="30712" spans="1:68" x14ac:dyDescent="0.25">
      <c r="A30712" s="1"/>
      <c r="B30712" s="2"/>
      <c r="BJ30712" s="3"/>
      <c r="BL30712" s="3"/>
      <c r="BN30712" s="3"/>
      <c r="BP30712" s="3"/>
    </row>
    <row r="30713" spans="1:68" x14ac:dyDescent="0.25">
      <c r="A30713" s="1"/>
      <c r="B30713" s="2"/>
      <c r="BJ30713" s="3"/>
      <c r="BL30713" s="3"/>
      <c r="BN30713" s="3"/>
      <c r="BP30713" s="3"/>
    </row>
    <row r="30714" spans="1:68" x14ac:dyDescent="0.25">
      <c r="A30714" s="1"/>
      <c r="B30714" s="2"/>
      <c r="BJ30714" s="3"/>
      <c r="BL30714" s="3"/>
      <c r="BN30714" s="3"/>
      <c r="BP30714" s="3"/>
    </row>
    <row r="30715" spans="1:68" x14ac:dyDescent="0.25">
      <c r="A30715" s="1"/>
      <c r="B30715" s="2"/>
      <c r="BJ30715" s="3"/>
      <c r="BL30715" s="3"/>
      <c r="BN30715" s="3"/>
      <c r="BP30715" s="3"/>
    </row>
    <row r="30716" spans="1:68" x14ac:dyDescent="0.25">
      <c r="A30716" s="1"/>
      <c r="B30716" s="2"/>
      <c r="BJ30716" s="3"/>
      <c r="BL30716" s="3"/>
      <c r="BN30716" s="3"/>
      <c r="BP30716" s="3"/>
    </row>
    <row r="30717" spans="1:68" x14ac:dyDescent="0.25">
      <c r="A30717" s="1"/>
      <c r="B30717" s="2"/>
      <c r="BJ30717" s="3"/>
      <c r="BL30717" s="3"/>
      <c r="BN30717" s="3"/>
      <c r="BP30717" s="3"/>
    </row>
    <row r="30718" spans="1:68" x14ac:dyDescent="0.25">
      <c r="A30718" s="1"/>
      <c r="B30718" s="2"/>
      <c r="BJ30718" s="3"/>
      <c r="BL30718" s="3"/>
      <c r="BN30718" s="3"/>
      <c r="BP30718" s="3"/>
    </row>
    <row r="30719" spans="1:68" x14ac:dyDescent="0.25">
      <c r="A30719" s="1"/>
      <c r="B30719" s="2"/>
      <c r="BJ30719" s="3"/>
      <c r="BL30719" s="3"/>
      <c r="BN30719" s="3"/>
      <c r="BP30719" s="3"/>
    </row>
    <row r="30720" spans="1:68" x14ac:dyDescent="0.25">
      <c r="A30720" s="1"/>
      <c r="B30720" s="2"/>
      <c r="BJ30720" s="3"/>
      <c r="BL30720" s="3"/>
      <c r="BN30720" s="3"/>
      <c r="BP30720" s="3"/>
    </row>
    <row r="30721" spans="1:68" x14ac:dyDescent="0.25">
      <c r="A30721" s="1"/>
      <c r="B30721" s="2"/>
      <c r="BJ30721" s="3"/>
      <c r="BL30721" s="3"/>
      <c r="BN30721" s="3"/>
      <c r="BP30721" s="3"/>
    </row>
    <row r="30722" spans="1:68" x14ac:dyDescent="0.25">
      <c r="A30722" s="1"/>
      <c r="B30722" s="2"/>
      <c r="BJ30722" s="3"/>
      <c r="BL30722" s="3"/>
      <c r="BN30722" s="3"/>
      <c r="BP30722" s="3"/>
    </row>
    <row r="30723" spans="1:68" x14ac:dyDescent="0.25">
      <c r="A30723" s="1"/>
      <c r="B30723" s="2"/>
      <c r="BJ30723" s="3"/>
      <c r="BL30723" s="3"/>
      <c r="BN30723" s="3"/>
      <c r="BP30723" s="3"/>
    </row>
    <row r="30724" spans="1:68" x14ac:dyDescent="0.25">
      <c r="A30724" s="1"/>
      <c r="B30724" s="2"/>
      <c r="BJ30724" s="3"/>
      <c r="BL30724" s="3"/>
      <c r="BN30724" s="3"/>
      <c r="BP30724" s="3"/>
    </row>
    <row r="30725" spans="1:68" x14ac:dyDescent="0.25">
      <c r="A30725" s="1"/>
      <c r="B30725" s="2"/>
      <c r="BJ30725" s="3"/>
      <c r="BL30725" s="3"/>
      <c r="BN30725" s="3"/>
      <c r="BP30725" s="3"/>
    </row>
    <row r="30726" spans="1:68" x14ac:dyDescent="0.25">
      <c r="A30726" s="1"/>
      <c r="B30726" s="2"/>
      <c r="BJ30726" s="3"/>
      <c r="BL30726" s="3"/>
      <c r="BN30726" s="3"/>
      <c r="BP30726" s="3"/>
    </row>
    <row r="30727" spans="1:68" x14ac:dyDescent="0.25">
      <c r="A30727" s="1"/>
      <c r="B30727" s="2"/>
      <c r="BJ30727" s="3"/>
      <c r="BL30727" s="3"/>
      <c r="BN30727" s="3"/>
      <c r="BP30727" s="3"/>
    </row>
    <row r="30728" spans="1:68" x14ac:dyDescent="0.25">
      <c r="A30728" s="1"/>
      <c r="B30728" s="2"/>
      <c r="BJ30728" s="3"/>
      <c r="BL30728" s="3"/>
      <c r="BN30728" s="3"/>
      <c r="BP30728" s="3"/>
    </row>
    <row r="30729" spans="1:68" x14ac:dyDescent="0.25">
      <c r="A30729" s="1"/>
      <c r="B30729" s="2"/>
      <c r="BJ30729" s="3"/>
      <c r="BL30729" s="3"/>
      <c r="BN30729" s="3"/>
      <c r="BP30729" s="3"/>
    </row>
    <row r="30730" spans="1:68" x14ac:dyDescent="0.25">
      <c r="A30730" s="1"/>
      <c r="B30730" s="2"/>
      <c r="BJ30730" s="3"/>
      <c r="BL30730" s="3"/>
      <c r="BN30730" s="3"/>
      <c r="BP30730" s="3"/>
    </row>
    <row r="30731" spans="1:68" x14ac:dyDescent="0.25">
      <c r="A30731" s="1"/>
      <c r="B30731" s="2"/>
      <c r="BJ30731" s="3"/>
      <c r="BL30731" s="3"/>
      <c r="BN30731" s="3"/>
      <c r="BP30731" s="3"/>
    </row>
    <row r="30732" spans="1:68" x14ac:dyDescent="0.25">
      <c r="A30732" s="1"/>
      <c r="B30732" s="2"/>
      <c r="BJ30732" s="3"/>
      <c r="BL30732" s="3"/>
      <c r="BN30732" s="3"/>
      <c r="BP30732" s="3"/>
    </row>
    <row r="30733" spans="1:68" x14ac:dyDescent="0.25">
      <c r="A30733" s="1"/>
      <c r="B30733" s="2"/>
      <c r="BJ30733" s="3"/>
      <c r="BL30733" s="3"/>
      <c r="BN30733" s="3"/>
      <c r="BP30733" s="3"/>
    </row>
    <row r="30734" spans="1:68" x14ac:dyDescent="0.25">
      <c r="A30734" s="1"/>
      <c r="B30734" s="2"/>
      <c r="BJ30734" s="3"/>
      <c r="BL30734" s="3"/>
      <c r="BN30734" s="3"/>
      <c r="BP30734" s="3"/>
    </row>
    <row r="30735" spans="1:68" x14ac:dyDescent="0.25">
      <c r="A30735" s="1"/>
      <c r="B30735" s="2"/>
      <c r="BJ30735" s="3"/>
      <c r="BL30735" s="3"/>
      <c r="BN30735" s="3"/>
      <c r="BP30735" s="3"/>
    </row>
    <row r="30736" spans="1:68" x14ac:dyDescent="0.25">
      <c r="A30736" s="1"/>
      <c r="B30736" s="2"/>
      <c r="BJ30736" s="3"/>
      <c r="BL30736" s="3"/>
      <c r="BN30736" s="3"/>
      <c r="BP30736" s="3"/>
    </row>
    <row r="30737" spans="1:68" x14ac:dyDescent="0.25">
      <c r="A30737" s="1"/>
      <c r="B30737" s="2"/>
      <c r="BJ30737" s="3"/>
      <c r="BL30737" s="3"/>
      <c r="BN30737" s="3"/>
      <c r="BP30737" s="3"/>
    </row>
    <row r="30738" spans="1:68" x14ac:dyDescent="0.25">
      <c r="A30738" s="1"/>
      <c r="B30738" s="2"/>
      <c r="BJ30738" s="3"/>
      <c r="BL30738" s="3"/>
      <c r="BN30738" s="3"/>
      <c r="BP30738" s="3"/>
    </row>
    <row r="30739" spans="1:68" x14ac:dyDescent="0.25">
      <c r="A30739" s="1"/>
      <c r="B30739" s="2"/>
      <c r="BJ30739" s="3"/>
      <c r="BL30739" s="3"/>
      <c r="BN30739" s="3"/>
      <c r="BP30739" s="3"/>
    </row>
    <row r="30740" spans="1:68" x14ac:dyDescent="0.25">
      <c r="A30740" s="1"/>
      <c r="B30740" s="2"/>
      <c r="BJ30740" s="3"/>
      <c r="BL30740" s="3"/>
      <c r="BN30740" s="3"/>
      <c r="BP30740" s="3"/>
    </row>
    <row r="30741" spans="1:68" x14ac:dyDescent="0.25">
      <c r="A30741" s="1"/>
      <c r="B30741" s="2"/>
      <c r="BJ30741" s="3"/>
      <c r="BL30741" s="3"/>
      <c r="BN30741" s="3"/>
      <c r="BP30741" s="3"/>
    </row>
    <row r="30742" spans="1:68" x14ac:dyDescent="0.25">
      <c r="A30742" s="1"/>
      <c r="B30742" s="2"/>
      <c r="BJ30742" s="3"/>
      <c r="BL30742" s="3"/>
      <c r="BN30742" s="3"/>
      <c r="BP30742" s="3"/>
    </row>
    <row r="30743" spans="1:68" x14ac:dyDescent="0.25">
      <c r="A30743" s="1"/>
      <c r="B30743" s="2"/>
      <c r="BJ30743" s="3"/>
      <c r="BL30743" s="3"/>
      <c r="BN30743" s="3"/>
      <c r="BP30743" s="3"/>
    </row>
    <row r="30744" spans="1:68" x14ac:dyDescent="0.25">
      <c r="A30744" s="1"/>
      <c r="B30744" s="2"/>
      <c r="BJ30744" s="3"/>
      <c r="BL30744" s="3"/>
      <c r="BN30744" s="3"/>
      <c r="BP30744" s="3"/>
    </row>
    <row r="30745" spans="1:68" x14ac:dyDescent="0.25">
      <c r="A30745" s="1"/>
      <c r="B30745" s="2"/>
      <c r="BJ30745" s="3"/>
      <c r="BL30745" s="3"/>
      <c r="BN30745" s="3"/>
      <c r="BP30745" s="3"/>
    </row>
    <row r="30746" spans="1:68" x14ac:dyDescent="0.25">
      <c r="A30746" s="1"/>
      <c r="B30746" s="2"/>
      <c r="BJ30746" s="3"/>
      <c r="BL30746" s="3"/>
      <c r="BN30746" s="3"/>
      <c r="BP30746" s="3"/>
    </row>
    <row r="30747" spans="1:68" x14ac:dyDescent="0.25">
      <c r="A30747" s="1"/>
      <c r="B30747" s="2"/>
      <c r="BJ30747" s="3"/>
      <c r="BL30747" s="3"/>
      <c r="BN30747" s="3"/>
      <c r="BP30747" s="3"/>
    </row>
    <row r="30748" spans="1:68" x14ac:dyDescent="0.25">
      <c r="A30748" s="1"/>
      <c r="B30748" s="2"/>
      <c r="BJ30748" s="3"/>
      <c r="BL30748" s="3"/>
      <c r="BN30748" s="3"/>
      <c r="BP30748" s="3"/>
    </row>
    <row r="30749" spans="1:68" x14ac:dyDescent="0.25">
      <c r="A30749" s="1"/>
      <c r="B30749" s="2"/>
      <c r="BJ30749" s="3"/>
      <c r="BL30749" s="3"/>
      <c r="BN30749" s="3"/>
      <c r="BP30749" s="3"/>
    </row>
    <row r="30750" spans="1:68" x14ac:dyDescent="0.25">
      <c r="A30750" s="1"/>
      <c r="B30750" s="2"/>
      <c r="BJ30750" s="3"/>
      <c r="BL30750" s="3"/>
      <c r="BN30750" s="3"/>
      <c r="BP30750" s="3"/>
    </row>
    <row r="30751" spans="1:68" x14ac:dyDescent="0.25">
      <c r="A30751" s="1"/>
      <c r="B30751" s="2"/>
      <c r="BJ30751" s="3"/>
      <c r="BL30751" s="3"/>
      <c r="BN30751" s="3"/>
      <c r="BP30751" s="3"/>
    </row>
    <row r="30752" spans="1:68" x14ac:dyDescent="0.25">
      <c r="A30752" s="1"/>
      <c r="B30752" s="2"/>
      <c r="BJ30752" s="3"/>
      <c r="BL30752" s="3"/>
      <c r="BN30752" s="3"/>
      <c r="BP30752" s="3"/>
    </row>
    <row r="30753" spans="1:68" x14ac:dyDescent="0.25">
      <c r="A30753" s="1"/>
      <c r="B30753" s="2"/>
      <c r="BJ30753" s="3"/>
      <c r="BL30753" s="3"/>
      <c r="BN30753" s="3"/>
      <c r="BP30753" s="3"/>
    </row>
    <row r="30754" spans="1:68" x14ac:dyDescent="0.25">
      <c r="A30754" s="1"/>
      <c r="B30754" s="2"/>
      <c r="BJ30754" s="3"/>
      <c r="BL30754" s="3"/>
      <c r="BN30754" s="3"/>
      <c r="BP30754" s="3"/>
    </row>
    <row r="30755" spans="1:68" x14ac:dyDescent="0.25">
      <c r="A30755" s="1"/>
      <c r="B30755" s="2"/>
      <c r="BJ30755" s="3"/>
      <c r="BL30755" s="3"/>
      <c r="BN30755" s="3"/>
      <c r="BP30755" s="3"/>
    </row>
    <row r="30756" spans="1:68" x14ac:dyDescent="0.25">
      <c r="A30756" s="1"/>
      <c r="B30756" s="2"/>
      <c r="BJ30756" s="3"/>
      <c r="BL30756" s="3"/>
      <c r="BN30756" s="3"/>
      <c r="BP30756" s="3"/>
    </row>
    <row r="30757" spans="1:68" x14ac:dyDescent="0.25">
      <c r="A30757" s="1"/>
      <c r="B30757" s="2"/>
      <c r="BJ30757" s="3"/>
      <c r="BL30757" s="3"/>
      <c r="BN30757" s="3"/>
      <c r="BP30757" s="3"/>
    </row>
    <row r="30758" spans="1:68" x14ac:dyDescent="0.25">
      <c r="A30758" s="1"/>
      <c r="B30758" s="2"/>
      <c r="BJ30758" s="3"/>
      <c r="BL30758" s="3"/>
      <c r="BN30758" s="3"/>
      <c r="BP30758" s="3"/>
    </row>
    <row r="30759" spans="1:68" x14ac:dyDescent="0.25">
      <c r="A30759" s="1"/>
      <c r="B30759" s="2"/>
      <c r="BJ30759" s="3"/>
      <c r="BL30759" s="3"/>
      <c r="BN30759" s="3"/>
      <c r="BP30759" s="3"/>
    </row>
    <row r="30760" spans="1:68" x14ac:dyDescent="0.25">
      <c r="A30760" s="1"/>
      <c r="B30760" s="2"/>
      <c r="BJ30760" s="3"/>
      <c r="BL30760" s="3"/>
      <c r="BN30760" s="3"/>
      <c r="BP30760" s="3"/>
    </row>
    <row r="30761" spans="1:68" x14ac:dyDescent="0.25">
      <c r="A30761" s="1"/>
      <c r="B30761" s="2"/>
      <c r="BJ30761" s="3"/>
      <c r="BL30761" s="3"/>
      <c r="BN30761" s="3"/>
      <c r="BP30761" s="3"/>
    </row>
    <row r="30762" spans="1:68" x14ac:dyDescent="0.25">
      <c r="A30762" s="1"/>
      <c r="B30762" s="2"/>
      <c r="BJ30762" s="3"/>
      <c r="BL30762" s="3"/>
      <c r="BN30762" s="3"/>
      <c r="BP30762" s="3"/>
    </row>
    <row r="30763" spans="1:68" x14ac:dyDescent="0.25">
      <c r="A30763" s="1"/>
      <c r="B30763" s="2"/>
      <c r="BJ30763" s="3"/>
      <c r="BL30763" s="3"/>
      <c r="BN30763" s="3"/>
      <c r="BP30763" s="3"/>
    </row>
    <row r="30764" spans="1:68" x14ac:dyDescent="0.25">
      <c r="A30764" s="1"/>
      <c r="B30764" s="2"/>
      <c r="BJ30764" s="3"/>
      <c r="BL30764" s="3"/>
      <c r="BN30764" s="3"/>
      <c r="BP30764" s="3"/>
    </row>
    <row r="30765" spans="1:68" x14ac:dyDescent="0.25">
      <c r="A30765" s="1"/>
      <c r="B30765" s="2"/>
      <c r="BJ30765" s="3"/>
      <c r="BL30765" s="3"/>
      <c r="BN30765" s="3"/>
      <c r="BP30765" s="3"/>
    </row>
    <row r="30766" spans="1:68" x14ac:dyDescent="0.25">
      <c r="A30766" s="1"/>
      <c r="B30766" s="2"/>
      <c r="BJ30766" s="3"/>
      <c r="BL30766" s="3"/>
      <c r="BN30766" s="3"/>
      <c r="BP30766" s="3"/>
    </row>
    <row r="30767" spans="1:68" x14ac:dyDescent="0.25">
      <c r="A30767" s="1"/>
      <c r="B30767" s="2"/>
      <c r="BJ30767" s="3"/>
      <c r="BL30767" s="3"/>
      <c r="BN30767" s="3"/>
      <c r="BP30767" s="3"/>
    </row>
    <row r="30768" spans="1:68" x14ac:dyDescent="0.25">
      <c r="A30768" s="1"/>
      <c r="B30768" s="2"/>
      <c r="BJ30768" s="3"/>
      <c r="BL30768" s="3"/>
      <c r="BN30768" s="3"/>
      <c r="BP30768" s="3"/>
    </row>
    <row r="30769" spans="1:68" x14ac:dyDescent="0.25">
      <c r="A30769" s="1"/>
      <c r="B30769" s="2"/>
      <c r="BJ30769" s="3"/>
      <c r="BL30769" s="3"/>
      <c r="BN30769" s="3"/>
      <c r="BP30769" s="3"/>
    </row>
    <row r="30770" spans="1:68" x14ac:dyDescent="0.25">
      <c r="A30770" s="1"/>
      <c r="B30770" s="2"/>
      <c r="BJ30770" s="3"/>
      <c r="BL30770" s="3"/>
      <c r="BN30770" s="3"/>
      <c r="BP30770" s="3"/>
    </row>
    <row r="30771" spans="1:68" x14ac:dyDescent="0.25">
      <c r="A30771" s="1"/>
      <c r="B30771" s="2"/>
      <c r="BJ30771" s="3"/>
      <c r="BL30771" s="3"/>
      <c r="BN30771" s="3"/>
      <c r="BP30771" s="3"/>
    </row>
    <row r="30772" spans="1:68" x14ac:dyDescent="0.25">
      <c r="A30772" s="1"/>
      <c r="B30772" s="2"/>
      <c r="BJ30772" s="3"/>
      <c r="BL30772" s="3"/>
      <c r="BN30772" s="3"/>
      <c r="BP30772" s="3"/>
    </row>
    <row r="30773" spans="1:68" x14ac:dyDescent="0.25">
      <c r="A30773" s="1"/>
      <c r="B30773" s="2"/>
      <c r="BJ30773" s="3"/>
      <c r="BL30773" s="3"/>
      <c r="BN30773" s="3"/>
      <c r="BP30773" s="3"/>
    </row>
    <row r="30774" spans="1:68" x14ac:dyDescent="0.25">
      <c r="A30774" s="1"/>
      <c r="B30774" s="2"/>
      <c r="BJ30774" s="3"/>
      <c r="BL30774" s="3"/>
      <c r="BN30774" s="3"/>
      <c r="BP30774" s="3"/>
    </row>
    <row r="30775" spans="1:68" x14ac:dyDescent="0.25">
      <c r="A30775" s="1"/>
      <c r="B30775" s="2"/>
      <c r="BJ30775" s="3"/>
      <c r="BL30775" s="3"/>
      <c r="BN30775" s="3"/>
      <c r="BP30775" s="3"/>
    </row>
    <row r="30776" spans="1:68" x14ac:dyDescent="0.25">
      <c r="A30776" s="1"/>
      <c r="B30776" s="2"/>
      <c r="BJ30776" s="3"/>
      <c r="BL30776" s="3"/>
      <c r="BN30776" s="3"/>
      <c r="BP30776" s="3"/>
    </row>
    <row r="30777" spans="1:68" x14ac:dyDescent="0.25">
      <c r="A30777" s="1"/>
      <c r="B30777" s="2"/>
      <c r="BJ30777" s="3"/>
      <c r="BL30777" s="3"/>
      <c r="BN30777" s="3"/>
      <c r="BP30777" s="3"/>
    </row>
    <row r="30778" spans="1:68" x14ac:dyDescent="0.25">
      <c r="A30778" s="1"/>
      <c r="B30778" s="2"/>
      <c r="BJ30778" s="3"/>
      <c r="BL30778" s="3"/>
      <c r="BN30778" s="3"/>
      <c r="BP30778" s="3"/>
    </row>
    <row r="30779" spans="1:68" x14ac:dyDescent="0.25">
      <c r="A30779" s="1"/>
      <c r="B30779" s="2"/>
      <c r="BJ30779" s="3"/>
      <c r="BL30779" s="3"/>
      <c r="BN30779" s="3"/>
      <c r="BP30779" s="3"/>
    </row>
    <row r="30780" spans="1:68" x14ac:dyDescent="0.25">
      <c r="A30780" s="1"/>
      <c r="B30780" s="2"/>
      <c r="BJ30780" s="3"/>
      <c r="BL30780" s="3"/>
      <c r="BN30780" s="3"/>
      <c r="BP30780" s="3"/>
    </row>
    <row r="30781" spans="1:68" x14ac:dyDescent="0.25">
      <c r="A30781" s="1"/>
      <c r="B30781" s="2"/>
      <c r="BJ30781" s="3"/>
      <c r="BL30781" s="3"/>
      <c r="BN30781" s="3"/>
      <c r="BP30781" s="3"/>
    </row>
    <row r="30782" spans="1:68" x14ac:dyDescent="0.25">
      <c r="A30782" s="1"/>
      <c r="B30782" s="2"/>
      <c r="BJ30782" s="3"/>
      <c r="BL30782" s="3"/>
      <c r="BN30782" s="3"/>
      <c r="BP30782" s="3"/>
    </row>
    <row r="30783" spans="1:68" x14ac:dyDescent="0.25">
      <c r="A30783" s="1"/>
      <c r="B30783" s="2"/>
      <c r="BJ30783" s="3"/>
      <c r="BL30783" s="3"/>
      <c r="BN30783" s="3"/>
      <c r="BP30783" s="3"/>
    </row>
    <row r="30784" spans="1:68" x14ac:dyDescent="0.25">
      <c r="A30784" s="1"/>
      <c r="B30784" s="2"/>
      <c r="BJ30784" s="3"/>
      <c r="BL30784" s="3"/>
      <c r="BN30784" s="3"/>
      <c r="BP30784" s="3"/>
    </row>
    <row r="30785" spans="1:68" x14ac:dyDescent="0.25">
      <c r="A30785" s="1"/>
      <c r="B30785" s="2"/>
      <c r="BJ30785" s="3"/>
      <c r="BL30785" s="3"/>
      <c r="BN30785" s="3"/>
      <c r="BP30785" s="3"/>
    </row>
    <row r="30786" spans="1:68" x14ac:dyDescent="0.25">
      <c r="A30786" s="1"/>
      <c r="B30786" s="2"/>
      <c r="BJ30786" s="3"/>
      <c r="BL30786" s="3"/>
      <c r="BN30786" s="3"/>
      <c r="BP30786" s="3"/>
    </row>
    <row r="30787" spans="1:68" x14ac:dyDescent="0.25">
      <c r="A30787" s="1"/>
      <c r="B30787" s="2"/>
      <c r="BJ30787" s="3"/>
      <c r="BL30787" s="3"/>
      <c r="BN30787" s="3"/>
      <c r="BP30787" s="3"/>
    </row>
    <row r="30788" spans="1:68" x14ac:dyDescent="0.25">
      <c r="A30788" s="1"/>
      <c r="B30788" s="2"/>
      <c r="BJ30788" s="3"/>
      <c r="BL30788" s="3"/>
      <c r="BN30788" s="3"/>
      <c r="BP30788" s="3"/>
    </row>
    <row r="30789" spans="1:68" x14ac:dyDescent="0.25">
      <c r="A30789" s="1"/>
      <c r="B30789" s="2"/>
      <c r="BJ30789" s="3"/>
      <c r="BL30789" s="3"/>
      <c r="BN30789" s="3"/>
      <c r="BP30789" s="3"/>
    </row>
    <row r="30790" spans="1:68" x14ac:dyDescent="0.25">
      <c r="A30790" s="1"/>
      <c r="B30790" s="2"/>
      <c r="BJ30790" s="3"/>
      <c r="BL30790" s="3"/>
      <c r="BN30790" s="3"/>
      <c r="BP30790" s="3"/>
    </row>
    <row r="30791" spans="1:68" x14ac:dyDescent="0.25">
      <c r="A30791" s="1"/>
      <c r="B30791" s="2"/>
      <c r="BJ30791" s="3"/>
      <c r="BL30791" s="3"/>
      <c r="BN30791" s="3"/>
      <c r="BP30791" s="3"/>
    </row>
    <row r="30792" spans="1:68" x14ac:dyDescent="0.25">
      <c r="A30792" s="1"/>
      <c r="B30792" s="2"/>
      <c r="BJ30792" s="3"/>
      <c r="BL30792" s="3"/>
      <c r="BN30792" s="3"/>
      <c r="BP30792" s="3"/>
    </row>
    <row r="30793" spans="1:68" x14ac:dyDescent="0.25">
      <c r="A30793" s="1"/>
      <c r="B30793" s="2"/>
      <c r="BJ30793" s="3"/>
      <c r="BL30793" s="3"/>
      <c r="BN30793" s="3"/>
      <c r="BP30793" s="3"/>
    </row>
    <row r="30794" spans="1:68" x14ac:dyDescent="0.25">
      <c r="A30794" s="1"/>
      <c r="B30794" s="2"/>
      <c r="BJ30794" s="3"/>
      <c r="BL30794" s="3"/>
      <c r="BN30794" s="3"/>
      <c r="BP30794" s="3"/>
    </row>
    <row r="30795" spans="1:68" x14ac:dyDescent="0.25">
      <c r="A30795" s="1"/>
      <c r="B30795" s="2"/>
      <c r="BJ30795" s="3"/>
      <c r="BL30795" s="3"/>
      <c r="BN30795" s="3"/>
      <c r="BP30795" s="3"/>
    </row>
    <row r="30796" spans="1:68" x14ac:dyDescent="0.25">
      <c r="A30796" s="1"/>
      <c r="B30796" s="2"/>
      <c r="BJ30796" s="3"/>
      <c r="BL30796" s="3"/>
      <c r="BN30796" s="3"/>
      <c r="BP30796" s="3"/>
    </row>
    <row r="30797" spans="1:68" x14ac:dyDescent="0.25">
      <c r="A30797" s="1"/>
      <c r="B30797" s="2"/>
      <c r="BJ30797" s="3"/>
      <c r="BL30797" s="3"/>
      <c r="BN30797" s="3"/>
      <c r="BP30797" s="3"/>
    </row>
    <row r="30798" spans="1:68" x14ac:dyDescent="0.25">
      <c r="A30798" s="1"/>
      <c r="B30798" s="2"/>
      <c r="BJ30798" s="3"/>
      <c r="BL30798" s="3"/>
      <c r="BN30798" s="3"/>
      <c r="BP30798" s="3"/>
    </row>
    <row r="30799" spans="1:68" x14ac:dyDescent="0.25">
      <c r="A30799" s="1"/>
      <c r="B30799" s="2"/>
      <c r="BJ30799" s="3"/>
      <c r="BL30799" s="3"/>
      <c r="BN30799" s="3"/>
      <c r="BP30799" s="3"/>
    </row>
    <row r="30800" spans="1:68" x14ac:dyDescent="0.25">
      <c r="A30800" s="1"/>
      <c r="B30800" s="2"/>
      <c r="BJ30800" s="3"/>
      <c r="BL30800" s="3"/>
      <c r="BN30800" s="3"/>
      <c r="BP30800" s="3"/>
    </row>
    <row r="30801" spans="1:68" x14ac:dyDescent="0.25">
      <c r="A30801" s="1"/>
      <c r="B30801" s="2"/>
      <c r="BJ30801" s="3"/>
      <c r="BL30801" s="3"/>
      <c r="BN30801" s="3"/>
      <c r="BP30801" s="3"/>
    </row>
    <row r="30802" spans="1:68" x14ac:dyDescent="0.25">
      <c r="A30802" s="1"/>
      <c r="B30802" s="2"/>
      <c r="BJ30802" s="3"/>
      <c r="BL30802" s="3"/>
      <c r="BN30802" s="3"/>
      <c r="BP30802" s="3"/>
    </row>
    <row r="30803" spans="1:68" x14ac:dyDescent="0.25">
      <c r="A30803" s="1"/>
      <c r="B30803" s="2"/>
      <c r="BJ30803" s="3"/>
      <c r="BL30803" s="3"/>
      <c r="BN30803" s="3"/>
      <c r="BP30803" s="3"/>
    </row>
    <row r="30804" spans="1:68" x14ac:dyDescent="0.25">
      <c r="A30804" s="1"/>
      <c r="B30804" s="2"/>
      <c r="BJ30804" s="3"/>
      <c r="BL30804" s="3"/>
      <c r="BN30804" s="3"/>
      <c r="BP30804" s="3"/>
    </row>
    <row r="30805" spans="1:68" x14ac:dyDescent="0.25">
      <c r="A30805" s="1"/>
      <c r="B30805" s="2"/>
      <c r="BJ30805" s="3"/>
      <c r="BL30805" s="3"/>
      <c r="BN30805" s="3"/>
      <c r="BP30805" s="3"/>
    </row>
    <row r="30806" spans="1:68" x14ac:dyDescent="0.25">
      <c r="A30806" s="1"/>
      <c r="B30806" s="2"/>
      <c r="BJ30806" s="3"/>
      <c r="BL30806" s="3"/>
      <c r="BN30806" s="3"/>
      <c r="BP30806" s="3"/>
    </row>
    <row r="30807" spans="1:68" x14ac:dyDescent="0.25">
      <c r="A30807" s="1"/>
      <c r="B30807" s="2"/>
      <c r="BJ30807" s="3"/>
      <c r="BL30807" s="3"/>
      <c r="BN30807" s="3"/>
      <c r="BP30807" s="3"/>
    </row>
    <row r="30808" spans="1:68" x14ac:dyDescent="0.25">
      <c r="A30808" s="1"/>
      <c r="B30808" s="2"/>
      <c r="BJ30808" s="3"/>
      <c r="BL30808" s="3"/>
      <c r="BN30808" s="3"/>
      <c r="BP30808" s="3"/>
    </row>
    <row r="30809" spans="1:68" x14ac:dyDescent="0.25">
      <c r="A30809" s="1"/>
      <c r="B30809" s="2"/>
      <c r="BJ30809" s="3"/>
      <c r="BL30809" s="3"/>
      <c r="BN30809" s="3"/>
      <c r="BP30809" s="3"/>
    </row>
    <row r="30810" spans="1:68" x14ac:dyDescent="0.25">
      <c r="A30810" s="1"/>
      <c r="B30810" s="2"/>
      <c r="BJ30810" s="3"/>
      <c r="BL30810" s="3"/>
      <c r="BN30810" s="3"/>
      <c r="BP30810" s="3"/>
    </row>
    <row r="30811" spans="1:68" x14ac:dyDescent="0.25">
      <c r="A30811" s="1"/>
      <c r="B30811" s="2"/>
      <c r="BJ30811" s="3"/>
      <c r="BL30811" s="3"/>
      <c r="BN30811" s="3"/>
      <c r="BP30811" s="3"/>
    </row>
    <row r="30812" spans="1:68" x14ac:dyDescent="0.25">
      <c r="A30812" s="1"/>
      <c r="B30812" s="2"/>
      <c r="BJ30812" s="3"/>
      <c r="BL30812" s="3"/>
      <c r="BN30812" s="3"/>
      <c r="BP30812" s="3"/>
    </row>
    <row r="30813" spans="1:68" x14ac:dyDescent="0.25">
      <c r="A30813" s="1"/>
      <c r="B30813" s="2"/>
      <c r="BJ30813" s="3"/>
      <c r="BL30813" s="3"/>
      <c r="BN30813" s="3"/>
      <c r="BP30813" s="3"/>
    </row>
    <row r="30814" spans="1:68" x14ac:dyDescent="0.25">
      <c r="A30814" s="1"/>
      <c r="B30814" s="2"/>
      <c r="BJ30814" s="3"/>
      <c r="BL30814" s="3"/>
      <c r="BN30814" s="3"/>
      <c r="BP30814" s="3"/>
    </row>
    <row r="30815" spans="1:68" x14ac:dyDescent="0.25">
      <c r="A30815" s="1"/>
      <c r="B30815" s="2"/>
      <c r="BJ30815" s="3"/>
      <c r="BL30815" s="3"/>
      <c r="BN30815" s="3"/>
      <c r="BP30815" s="3"/>
    </row>
    <row r="30816" spans="1:68" x14ac:dyDescent="0.25">
      <c r="A30816" s="1"/>
      <c r="B30816" s="2"/>
      <c r="BJ30816" s="3"/>
      <c r="BL30816" s="3"/>
      <c r="BN30816" s="3"/>
      <c r="BP30816" s="3"/>
    </row>
    <row r="30817" spans="1:68" x14ac:dyDescent="0.25">
      <c r="A30817" s="1"/>
      <c r="B30817" s="2"/>
      <c r="BJ30817" s="3"/>
      <c r="BL30817" s="3"/>
      <c r="BN30817" s="3"/>
      <c r="BP30817" s="3"/>
    </row>
    <row r="30818" spans="1:68" x14ac:dyDescent="0.25">
      <c r="A30818" s="1"/>
      <c r="B30818" s="2"/>
      <c r="BJ30818" s="3"/>
      <c r="BL30818" s="3"/>
      <c r="BN30818" s="3"/>
      <c r="BP30818" s="3"/>
    </row>
    <row r="30819" spans="1:68" x14ac:dyDescent="0.25">
      <c r="A30819" s="1"/>
      <c r="B30819" s="2"/>
      <c r="BJ30819" s="3"/>
      <c r="BL30819" s="3"/>
      <c r="BN30819" s="3"/>
      <c r="BP30819" s="3"/>
    </row>
    <row r="30820" spans="1:68" x14ac:dyDescent="0.25">
      <c r="A30820" s="1"/>
      <c r="B30820" s="2"/>
      <c r="BJ30820" s="3"/>
      <c r="BL30820" s="3"/>
      <c r="BN30820" s="3"/>
      <c r="BP30820" s="3"/>
    </row>
    <row r="30821" spans="1:68" x14ac:dyDescent="0.25">
      <c r="A30821" s="1"/>
      <c r="B30821" s="2"/>
      <c r="BJ30821" s="3"/>
      <c r="BL30821" s="3"/>
      <c r="BN30821" s="3"/>
      <c r="BP30821" s="3"/>
    </row>
    <row r="30822" spans="1:68" x14ac:dyDescent="0.25">
      <c r="A30822" s="1"/>
      <c r="B30822" s="2"/>
      <c r="BJ30822" s="3"/>
      <c r="BL30822" s="3"/>
      <c r="BN30822" s="3"/>
      <c r="BP30822" s="3"/>
    </row>
    <row r="30823" spans="1:68" x14ac:dyDescent="0.25">
      <c r="A30823" s="1"/>
      <c r="B30823" s="2"/>
      <c r="BJ30823" s="3"/>
      <c r="BL30823" s="3"/>
      <c r="BN30823" s="3"/>
      <c r="BP30823" s="3"/>
    </row>
    <row r="30824" spans="1:68" x14ac:dyDescent="0.25">
      <c r="A30824" s="1"/>
      <c r="B30824" s="2"/>
      <c r="BJ30824" s="3"/>
      <c r="BL30824" s="3"/>
      <c r="BN30824" s="3"/>
      <c r="BP30824" s="3"/>
    </row>
    <row r="30825" spans="1:68" x14ac:dyDescent="0.25">
      <c r="A30825" s="1"/>
      <c r="B30825" s="2"/>
      <c r="BJ30825" s="3"/>
      <c r="BL30825" s="3"/>
      <c r="BN30825" s="3"/>
      <c r="BP30825" s="3"/>
    </row>
    <row r="30826" spans="1:68" x14ac:dyDescent="0.25">
      <c r="A30826" s="1"/>
      <c r="B30826" s="2"/>
      <c r="BJ30826" s="3"/>
      <c r="BL30826" s="3"/>
      <c r="BN30826" s="3"/>
      <c r="BP30826" s="3"/>
    </row>
    <row r="30827" spans="1:68" x14ac:dyDescent="0.25">
      <c r="A30827" s="1"/>
      <c r="B30827" s="2"/>
      <c r="BJ30827" s="3"/>
      <c r="BL30827" s="3"/>
      <c r="BN30827" s="3"/>
      <c r="BP30827" s="3"/>
    </row>
    <row r="30828" spans="1:68" x14ac:dyDescent="0.25">
      <c r="A30828" s="1"/>
      <c r="B30828" s="2"/>
      <c r="BJ30828" s="3"/>
      <c r="BL30828" s="3"/>
      <c r="BN30828" s="3"/>
      <c r="BP30828" s="3"/>
    </row>
    <row r="30829" spans="1:68" x14ac:dyDescent="0.25">
      <c r="A30829" s="1"/>
      <c r="B30829" s="2"/>
      <c r="BJ30829" s="3"/>
      <c r="BL30829" s="3"/>
      <c r="BN30829" s="3"/>
      <c r="BP30829" s="3"/>
    </row>
    <row r="30830" spans="1:68" x14ac:dyDescent="0.25">
      <c r="A30830" s="1"/>
      <c r="B30830" s="2"/>
      <c r="BJ30830" s="3"/>
      <c r="BL30830" s="3"/>
      <c r="BN30830" s="3"/>
      <c r="BP30830" s="3"/>
    </row>
    <row r="30831" spans="1:68" x14ac:dyDescent="0.25">
      <c r="A30831" s="1"/>
      <c r="B30831" s="2"/>
      <c r="BJ30831" s="3"/>
      <c r="BL30831" s="3"/>
      <c r="BN30831" s="3"/>
      <c r="BP30831" s="3"/>
    </row>
    <row r="30832" spans="1:68" x14ac:dyDescent="0.25">
      <c r="A30832" s="1"/>
      <c r="B30832" s="2"/>
      <c r="BJ30832" s="3"/>
      <c r="BL30832" s="3"/>
      <c r="BN30832" s="3"/>
      <c r="BP30832" s="3"/>
    </row>
    <row r="30833" spans="1:68" x14ac:dyDescent="0.25">
      <c r="A30833" s="1"/>
      <c r="B30833" s="2"/>
      <c r="BJ30833" s="3"/>
      <c r="BL30833" s="3"/>
      <c r="BN30833" s="3"/>
      <c r="BP30833" s="3"/>
    </row>
    <row r="30834" spans="1:68" x14ac:dyDescent="0.25">
      <c r="A30834" s="1"/>
      <c r="B30834" s="2"/>
      <c r="BJ30834" s="3"/>
      <c r="BL30834" s="3"/>
      <c r="BN30834" s="3"/>
      <c r="BP30834" s="3"/>
    </row>
    <row r="30835" spans="1:68" x14ac:dyDescent="0.25">
      <c r="A30835" s="1"/>
      <c r="B30835" s="2"/>
      <c r="BJ30835" s="3"/>
      <c r="BL30835" s="3"/>
      <c r="BN30835" s="3"/>
      <c r="BP30835" s="3"/>
    </row>
    <row r="30836" spans="1:68" x14ac:dyDescent="0.25">
      <c r="A30836" s="1"/>
      <c r="B30836" s="2"/>
      <c r="BJ30836" s="3"/>
      <c r="BL30836" s="3"/>
      <c r="BN30836" s="3"/>
      <c r="BP30836" s="3"/>
    </row>
    <row r="30837" spans="1:68" x14ac:dyDescent="0.25">
      <c r="A30837" s="1"/>
      <c r="B30837" s="2"/>
      <c r="BJ30837" s="3"/>
      <c r="BL30837" s="3"/>
      <c r="BN30837" s="3"/>
      <c r="BP30837" s="3"/>
    </row>
    <row r="30838" spans="1:68" x14ac:dyDescent="0.25">
      <c r="A30838" s="1"/>
      <c r="B30838" s="2"/>
      <c r="BJ30838" s="3"/>
      <c r="BL30838" s="3"/>
      <c r="BN30838" s="3"/>
      <c r="BP30838" s="3"/>
    </row>
    <row r="30839" spans="1:68" x14ac:dyDescent="0.25">
      <c r="A30839" s="1"/>
      <c r="B30839" s="2"/>
      <c r="BJ30839" s="3"/>
      <c r="BL30839" s="3"/>
      <c r="BN30839" s="3"/>
      <c r="BP30839" s="3"/>
    </row>
    <row r="30840" spans="1:68" x14ac:dyDescent="0.25">
      <c r="A30840" s="1"/>
      <c r="B30840" s="2"/>
      <c r="BJ30840" s="3"/>
      <c r="BL30840" s="3"/>
      <c r="BN30840" s="3"/>
      <c r="BP30840" s="3"/>
    </row>
    <row r="30841" spans="1:68" x14ac:dyDescent="0.25">
      <c r="A30841" s="1"/>
      <c r="B30841" s="2"/>
      <c r="BJ30841" s="3"/>
      <c r="BL30841" s="3"/>
      <c r="BN30841" s="3"/>
      <c r="BP30841" s="3"/>
    </row>
    <row r="30842" spans="1:68" x14ac:dyDescent="0.25">
      <c r="A30842" s="1"/>
      <c r="B30842" s="2"/>
      <c r="BJ30842" s="3"/>
      <c r="BL30842" s="3"/>
      <c r="BN30842" s="3"/>
      <c r="BP30842" s="3"/>
    </row>
    <row r="30843" spans="1:68" x14ac:dyDescent="0.25">
      <c r="A30843" s="1"/>
      <c r="B30843" s="2"/>
      <c r="BJ30843" s="3"/>
      <c r="BL30843" s="3"/>
      <c r="BN30843" s="3"/>
      <c r="BP30843" s="3"/>
    </row>
    <row r="30844" spans="1:68" x14ac:dyDescent="0.25">
      <c r="A30844" s="1"/>
      <c r="B30844" s="2"/>
      <c r="BJ30844" s="3"/>
      <c r="BL30844" s="3"/>
      <c r="BN30844" s="3"/>
      <c r="BP30844" s="3"/>
    </row>
    <row r="30845" spans="1:68" x14ac:dyDescent="0.25">
      <c r="A30845" s="1"/>
      <c r="B30845" s="2"/>
      <c r="BJ30845" s="3"/>
      <c r="BL30845" s="3"/>
      <c r="BN30845" s="3"/>
      <c r="BP30845" s="3"/>
    </row>
    <row r="30846" spans="1:68" x14ac:dyDescent="0.25">
      <c r="A30846" s="1"/>
      <c r="B30846" s="2"/>
      <c r="BJ30846" s="3"/>
      <c r="BL30846" s="3"/>
      <c r="BN30846" s="3"/>
      <c r="BP30846" s="3"/>
    </row>
    <row r="30847" spans="1:68" x14ac:dyDescent="0.25">
      <c r="A30847" s="1"/>
      <c r="B30847" s="2"/>
      <c r="BJ30847" s="3"/>
      <c r="BL30847" s="3"/>
      <c r="BN30847" s="3"/>
      <c r="BP30847" s="3"/>
    </row>
    <row r="30848" spans="1:68" x14ac:dyDescent="0.25">
      <c r="A30848" s="1"/>
      <c r="B30848" s="2"/>
      <c r="BJ30848" s="3"/>
      <c r="BL30848" s="3"/>
      <c r="BN30848" s="3"/>
      <c r="BP30848" s="3"/>
    </row>
    <row r="30849" spans="1:68" x14ac:dyDescent="0.25">
      <c r="A30849" s="1"/>
      <c r="B30849" s="2"/>
      <c r="BJ30849" s="3"/>
      <c r="BL30849" s="3"/>
      <c r="BN30849" s="3"/>
      <c r="BP30849" s="3"/>
    </row>
    <row r="30850" spans="1:68" x14ac:dyDescent="0.25">
      <c r="A30850" s="1"/>
      <c r="B30850" s="2"/>
      <c r="BJ30850" s="3"/>
      <c r="BL30850" s="3"/>
      <c r="BN30850" s="3"/>
      <c r="BP30850" s="3"/>
    </row>
    <row r="30851" spans="1:68" x14ac:dyDescent="0.25">
      <c r="A30851" s="1"/>
      <c r="B30851" s="2"/>
      <c r="BJ30851" s="3"/>
      <c r="BL30851" s="3"/>
      <c r="BN30851" s="3"/>
      <c r="BP30851" s="3"/>
    </row>
    <row r="30852" spans="1:68" x14ac:dyDescent="0.25">
      <c r="A30852" s="1"/>
      <c r="B30852" s="2"/>
      <c r="BJ30852" s="3"/>
      <c r="BL30852" s="3"/>
      <c r="BN30852" s="3"/>
      <c r="BP30852" s="3"/>
    </row>
    <row r="30853" spans="1:68" x14ac:dyDescent="0.25">
      <c r="A30853" s="1"/>
      <c r="B30853" s="2"/>
      <c r="BJ30853" s="3"/>
      <c r="BL30853" s="3"/>
      <c r="BN30853" s="3"/>
      <c r="BP30853" s="3"/>
    </row>
    <row r="30854" spans="1:68" x14ac:dyDescent="0.25">
      <c r="A30854" s="1"/>
      <c r="B30854" s="2"/>
      <c r="BJ30854" s="3"/>
      <c r="BL30854" s="3"/>
      <c r="BN30854" s="3"/>
      <c r="BP30854" s="3"/>
    </row>
    <row r="30855" spans="1:68" x14ac:dyDescent="0.25">
      <c r="A30855" s="1"/>
      <c r="B30855" s="2"/>
      <c r="BJ30855" s="3"/>
      <c r="BL30855" s="3"/>
      <c r="BN30855" s="3"/>
      <c r="BP30855" s="3"/>
    </row>
    <row r="30856" spans="1:68" x14ac:dyDescent="0.25">
      <c r="A30856" s="1"/>
      <c r="B30856" s="2"/>
      <c r="BJ30856" s="3"/>
      <c r="BL30856" s="3"/>
      <c r="BN30856" s="3"/>
      <c r="BP30856" s="3"/>
    </row>
    <row r="30857" spans="1:68" x14ac:dyDescent="0.25">
      <c r="A30857" s="1"/>
      <c r="B30857" s="2"/>
      <c r="BJ30857" s="3"/>
      <c r="BL30857" s="3"/>
      <c r="BN30857" s="3"/>
      <c r="BP30857" s="3"/>
    </row>
    <row r="30858" spans="1:68" x14ac:dyDescent="0.25">
      <c r="A30858" s="1"/>
      <c r="B30858" s="2"/>
      <c r="BJ30858" s="3"/>
      <c r="BL30858" s="3"/>
      <c r="BN30858" s="3"/>
      <c r="BP30858" s="3"/>
    </row>
    <row r="30859" spans="1:68" x14ac:dyDescent="0.25">
      <c r="A30859" s="1"/>
      <c r="B30859" s="2"/>
      <c r="BJ30859" s="3"/>
      <c r="BL30859" s="3"/>
      <c r="BN30859" s="3"/>
      <c r="BP30859" s="3"/>
    </row>
    <row r="30860" spans="1:68" x14ac:dyDescent="0.25">
      <c r="A30860" s="1"/>
      <c r="B30860" s="2"/>
      <c r="BJ30860" s="3"/>
      <c r="BL30860" s="3"/>
      <c r="BN30860" s="3"/>
      <c r="BP30860" s="3"/>
    </row>
    <row r="30861" spans="1:68" x14ac:dyDescent="0.25">
      <c r="A30861" s="1"/>
      <c r="B30861" s="2"/>
      <c r="BJ30861" s="3"/>
      <c r="BL30861" s="3"/>
      <c r="BN30861" s="3"/>
      <c r="BP30861" s="3"/>
    </row>
    <row r="30862" spans="1:68" x14ac:dyDescent="0.25">
      <c r="A30862" s="1"/>
      <c r="B30862" s="2"/>
      <c r="BJ30862" s="3"/>
      <c r="BL30862" s="3"/>
      <c r="BN30862" s="3"/>
      <c r="BP30862" s="3"/>
    </row>
    <row r="30863" spans="1:68" x14ac:dyDescent="0.25">
      <c r="A30863" s="1"/>
      <c r="B30863" s="2"/>
      <c r="BJ30863" s="3"/>
      <c r="BL30863" s="3"/>
      <c r="BN30863" s="3"/>
      <c r="BP30863" s="3"/>
    </row>
    <row r="30864" spans="1:68" x14ac:dyDescent="0.25">
      <c r="A30864" s="1"/>
      <c r="B30864" s="2"/>
      <c r="BJ30864" s="3"/>
      <c r="BL30864" s="3"/>
      <c r="BN30864" s="3"/>
      <c r="BP30864" s="3"/>
    </row>
    <row r="30865" spans="1:68" x14ac:dyDescent="0.25">
      <c r="A30865" s="1"/>
      <c r="B30865" s="2"/>
      <c r="BJ30865" s="3"/>
      <c r="BL30865" s="3"/>
      <c r="BN30865" s="3"/>
      <c r="BP30865" s="3"/>
    </row>
    <row r="30866" spans="1:68" x14ac:dyDescent="0.25">
      <c r="A30866" s="1"/>
      <c r="B30866" s="2"/>
      <c r="BJ30866" s="3"/>
      <c r="BL30866" s="3"/>
      <c r="BN30866" s="3"/>
      <c r="BP30866" s="3"/>
    </row>
    <row r="30867" spans="1:68" x14ac:dyDescent="0.25">
      <c r="A30867" s="1"/>
      <c r="B30867" s="2"/>
      <c r="BJ30867" s="3"/>
      <c r="BL30867" s="3"/>
      <c r="BN30867" s="3"/>
      <c r="BP30867" s="3"/>
    </row>
    <row r="30868" spans="1:68" x14ac:dyDescent="0.25">
      <c r="A30868" s="1"/>
      <c r="B30868" s="2"/>
      <c r="BJ30868" s="3"/>
      <c r="BL30868" s="3"/>
      <c r="BN30868" s="3"/>
      <c r="BP30868" s="3"/>
    </row>
    <row r="30869" spans="1:68" x14ac:dyDescent="0.25">
      <c r="A30869" s="1"/>
      <c r="B30869" s="2"/>
      <c r="BJ30869" s="3"/>
      <c r="BL30869" s="3"/>
      <c r="BN30869" s="3"/>
      <c r="BP30869" s="3"/>
    </row>
    <row r="30870" spans="1:68" x14ac:dyDescent="0.25">
      <c r="A30870" s="1"/>
      <c r="B30870" s="2"/>
      <c r="BJ30870" s="3"/>
      <c r="BL30870" s="3"/>
      <c r="BN30870" s="3"/>
      <c r="BP30870" s="3"/>
    </row>
    <row r="30871" spans="1:68" x14ac:dyDescent="0.25">
      <c r="A30871" s="1"/>
      <c r="B30871" s="2"/>
      <c r="BJ30871" s="3"/>
      <c r="BL30871" s="3"/>
      <c r="BN30871" s="3"/>
      <c r="BP30871" s="3"/>
    </row>
    <row r="30872" spans="1:68" x14ac:dyDescent="0.25">
      <c r="A30872" s="1"/>
      <c r="B30872" s="2"/>
      <c r="BJ30872" s="3"/>
      <c r="BL30872" s="3"/>
      <c r="BN30872" s="3"/>
      <c r="BP30872" s="3"/>
    </row>
    <row r="30873" spans="1:68" x14ac:dyDescent="0.25">
      <c r="A30873" s="1"/>
      <c r="B30873" s="2"/>
      <c r="BJ30873" s="3"/>
      <c r="BL30873" s="3"/>
      <c r="BN30873" s="3"/>
      <c r="BP30873" s="3"/>
    </row>
    <row r="30874" spans="1:68" x14ac:dyDescent="0.25">
      <c r="A30874" s="1"/>
      <c r="B30874" s="2"/>
      <c r="BJ30874" s="3"/>
      <c r="BL30874" s="3"/>
      <c r="BN30874" s="3"/>
      <c r="BP30874" s="3"/>
    </row>
    <row r="30875" spans="1:68" x14ac:dyDescent="0.25">
      <c r="A30875" s="1"/>
      <c r="B30875" s="2"/>
      <c r="BJ30875" s="3"/>
      <c r="BL30875" s="3"/>
      <c r="BN30875" s="3"/>
      <c r="BP30875" s="3"/>
    </row>
    <row r="30876" spans="1:68" x14ac:dyDescent="0.25">
      <c r="A30876" s="1"/>
      <c r="B30876" s="2"/>
      <c r="BJ30876" s="3"/>
      <c r="BL30876" s="3"/>
      <c r="BN30876" s="3"/>
      <c r="BP30876" s="3"/>
    </row>
    <row r="30877" spans="1:68" x14ac:dyDescent="0.25">
      <c r="A30877" s="1"/>
      <c r="B30877" s="2"/>
      <c r="BJ30877" s="3"/>
      <c r="BL30877" s="3"/>
      <c r="BN30877" s="3"/>
      <c r="BP30877" s="3"/>
    </row>
    <row r="30878" spans="1:68" x14ac:dyDescent="0.25">
      <c r="A30878" s="1"/>
      <c r="B30878" s="2"/>
      <c r="BJ30878" s="3"/>
      <c r="BL30878" s="3"/>
      <c r="BN30878" s="3"/>
      <c r="BP30878" s="3"/>
    </row>
    <row r="30879" spans="1:68" x14ac:dyDescent="0.25">
      <c r="A30879" s="1"/>
      <c r="B30879" s="2"/>
      <c r="BJ30879" s="3"/>
      <c r="BL30879" s="3"/>
      <c r="BN30879" s="3"/>
      <c r="BP30879" s="3"/>
    </row>
    <row r="30880" spans="1:68" x14ac:dyDescent="0.25">
      <c r="A30880" s="1"/>
      <c r="B30880" s="2"/>
      <c r="BJ30880" s="3"/>
      <c r="BL30880" s="3"/>
      <c r="BN30880" s="3"/>
      <c r="BP30880" s="3"/>
    </row>
    <row r="30881" spans="1:68" x14ac:dyDescent="0.25">
      <c r="A30881" s="1"/>
      <c r="B30881" s="2"/>
      <c r="BJ30881" s="3"/>
      <c r="BL30881" s="3"/>
      <c r="BN30881" s="3"/>
      <c r="BP30881" s="3"/>
    </row>
    <row r="30882" spans="1:68" x14ac:dyDescent="0.25">
      <c r="A30882" s="1"/>
      <c r="B30882" s="2"/>
      <c r="BJ30882" s="3"/>
      <c r="BL30882" s="3"/>
      <c r="BN30882" s="3"/>
      <c r="BP30882" s="3"/>
    </row>
    <row r="30883" spans="1:68" x14ac:dyDescent="0.25">
      <c r="A30883" s="1"/>
      <c r="B30883" s="2"/>
      <c r="BJ30883" s="3"/>
      <c r="BL30883" s="3"/>
      <c r="BN30883" s="3"/>
      <c r="BP30883" s="3"/>
    </row>
    <row r="30884" spans="1:68" x14ac:dyDescent="0.25">
      <c r="A30884" s="1"/>
      <c r="B30884" s="2"/>
      <c r="BJ30884" s="3"/>
      <c r="BL30884" s="3"/>
      <c r="BN30884" s="3"/>
      <c r="BP30884" s="3"/>
    </row>
    <row r="30885" spans="1:68" x14ac:dyDescent="0.25">
      <c r="A30885" s="1"/>
      <c r="B30885" s="2"/>
      <c r="BJ30885" s="3"/>
      <c r="BL30885" s="3"/>
      <c r="BN30885" s="3"/>
      <c r="BP30885" s="3"/>
    </row>
    <row r="30886" spans="1:68" x14ac:dyDescent="0.25">
      <c r="A30886" s="1"/>
      <c r="B30886" s="2"/>
      <c r="BJ30886" s="3"/>
      <c r="BL30886" s="3"/>
      <c r="BN30886" s="3"/>
      <c r="BP30886" s="3"/>
    </row>
    <row r="30887" spans="1:68" x14ac:dyDescent="0.25">
      <c r="A30887" s="1"/>
      <c r="B30887" s="2"/>
      <c r="BJ30887" s="3"/>
      <c r="BL30887" s="3"/>
      <c r="BN30887" s="3"/>
      <c r="BP30887" s="3"/>
    </row>
    <row r="30888" spans="1:68" x14ac:dyDescent="0.25">
      <c r="A30888" s="1"/>
      <c r="B30888" s="2"/>
      <c r="BJ30888" s="3"/>
      <c r="BL30888" s="3"/>
      <c r="BN30888" s="3"/>
      <c r="BP30888" s="3"/>
    </row>
    <row r="30889" spans="1:68" x14ac:dyDescent="0.25">
      <c r="A30889" s="1"/>
      <c r="B30889" s="2"/>
      <c r="BJ30889" s="3"/>
      <c r="BL30889" s="3"/>
      <c r="BN30889" s="3"/>
      <c r="BP30889" s="3"/>
    </row>
    <row r="30890" spans="1:68" x14ac:dyDescent="0.25">
      <c r="A30890" s="1"/>
      <c r="B30890" s="2"/>
      <c r="BJ30890" s="3"/>
      <c r="BL30890" s="3"/>
      <c r="BN30890" s="3"/>
      <c r="BP30890" s="3"/>
    </row>
    <row r="30891" spans="1:68" x14ac:dyDescent="0.25">
      <c r="A30891" s="1"/>
      <c r="B30891" s="2"/>
      <c r="BJ30891" s="3"/>
      <c r="BL30891" s="3"/>
      <c r="BN30891" s="3"/>
      <c r="BP30891" s="3"/>
    </row>
    <row r="30892" spans="1:68" x14ac:dyDescent="0.25">
      <c r="A30892" s="1"/>
      <c r="B30892" s="2"/>
      <c r="BJ30892" s="3"/>
      <c r="BL30892" s="3"/>
      <c r="BN30892" s="3"/>
      <c r="BP30892" s="3"/>
    </row>
    <row r="30893" spans="1:68" x14ac:dyDescent="0.25">
      <c r="A30893" s="1"/>
      <c r="B30893" s="2"/>
      <c r="BJ30893" s="3"/>
      <c r="BL30893" s="3"/>
      <c r="BN30893" s="3"/>
      <c r="BP30893" s="3"/>
    </row>
    <row r="30894" spans="1:68" x14ac:dyDescent="0.25">
      <c r="A30894" s="1"/>
      <c r="B30894" s="2"/>
      <c r="BJ30894" s="3"/>
      <c r="BL30894" s="3"/>
      <c r="BN30894" s="3"/>
      <c r="BP30894" s="3"/>
    </row>
    <row r="30895" spans="1:68" x14ac:dyDescent="0.25">
      <c r="A30895" s="1"/>
      <c r="B30895" s="2"/>
      <c r="BJ30895" s="3"/>
      <c r="BL30895" s="3"/>
      <c r="BN30895" s="3"/>
      <c r="BP30895" s="3"/>
    </row>
    <row r="30896" spans="1:68" x14ac:dyDescent="0.25">
      <c r="A30896" s="1"/>
      <c r="B30896" s="2"/>
      <c r="BJ30896" s="3"/>
      <c r="BL30896" s="3"/>
      <c r="BN30896" s="3"/>
      <c r="BP30896" s="3"/>
    </row>
    <row r="30897" spans="1:68" x14ac:dyDescent="0.25">
      <c r="A30897" s="1"/>
      <c r="B30897" s="2"/>
      <c r="BJ30897" s="3"/>
      <c r="BL30897" s="3"/>
      <c r="BN30897" s="3"/>
      <c r="BP30897" s="3"/>
    </row>
    <row r="30898" spans="1:68" x14ac:dyDescent="0.25">
      <c r="A30898" s="1"/>
      <c r="B30898" s="2"/>
      <c r="BJ30898" s="3"/>
      <c r="BL30898" s="3"/>
      <c r="BN30898" s="3"/>
      <c r="BP30898" s="3"/>
    </row>
    <row r="30899" spans="1:68" x14ac:dyDescent="0.25">
      <c r="A30899" s="1"/>
      <c r="B30899" s="2"/>
      <c r="BJ30899" s="3"/>
      <c r="BL30899" s="3"/>
      <c r="BN30899" s="3"/>
      <c r="BP30899" s="3"/>
    </row>
    <row r="30900" spans="1:68" x14ac:dyDescent="0.25">
      <c r="A30900" s="1"/>
      <c r="B30900" s="2"/>
      <c r="BJ30900" s="3"/>
      <c r="BL30900" s="3"/>
      <c r="BN30900" s="3"/>
      <c r="BP30900" s="3"/>
    </row>
    <row r="30901" spans="1:68" x14ac:dyDescent="0.25">
      <c r="A30901" s="1"/>
      <c r="B30901" s="2"/>
      <c r="BJ30901" s="3"/>
      <c r="BL30901" s="3"/>
      <c r="BN30901" s="3"/>
      <c r="BP30901" s="3"/>
    </row>
    <row r="30902" spans="1:68" x14ac:dyDescent="0.25">
      <c r="A30902" s="1"/>
      <c r="B30902" s="2"/>
      <c r="BJ30902" s="3"/>
      <c r="BL30902" s="3"/>
      <c r="BN30902" s="3"/>
      <c r="BP30902" s="3"/>
    </row>
    <row r="30903" spans="1:68" x14ac:dyDescent="0.25">
      <c r="A30903" s="1"/>
      <c r="B30903" s="2"/>
      <c r="BJ30903" s="3"/>
      <c r="BL30903" s="3"/>
      <c r="BN30903" s="3"/>
      <c r="BP30903" s="3"/>
    </row>
    <row r="30904" spans="1:68" x14ac:dyDescent="0.25">
      <c r="A30904" s="1"/>
      <c r="B30904" s="2"/>
      <c r="BJ30904" s="3"/>
      <c r="BL30904" s="3"/>
      <c r="BN30904" s="3"/>
      <c r="BP30904" s="3"/>
    </row>
    <row r="30905" spans="1:68" x14ac:dyDescent="0.25">
      <c r="A30905" s="1"/>
      <c r="B30905" s="2"/>
      <c r="BJ30905" s="3"/>
      <c r="BL30905" s="3"/>
      <c r="BN30905" s="3"/>
      <c r="BP30905" s="3"/>
    </row>
    <row r="30906" spans="1:68" x14ac:dyDescent="0.25">
      <c r="A30906" s="1"/>
      <c r="B30906" s="2"/>
      <c r="BJ30906" s="3"/>
      <c r="BL30906" s="3"/>
      <c r="BN30906" s="3"/>
      <c r="BP30906" s="3"/>
    </row>
    <row r="30907" spans="1:68" x14ac:dyDescent="0.25">
      <c r="A30907" s="1"/>
      <c r="B30907" s="2"/>
      <c r="BJ30907" s="3"/>
      <c r="BL30907" s="3"/>
      <c r="BN30907" s="3"/>
      <c r="BP30907" s="3"/>
    </row>
    <row r="30908" spans="1:68" x14ac:dyDescent="0.25">
      <c r="A30908" s="1"/>
      <c r="B30908" s="2"/>
      <c r="BJ30908" s="3"/>
      <c r="BL30908" s="3"/>
      <c r="BN30908" s="3"/>
      <c r="BP30908" s="3"/>
    </row>
    <row r="30909" spans="1:68" x14ac:dyDescent="0.25">
      <c r="A30909" s="1"/>
      <c r="B30909" s="2"/>
      <c r="BJ30909" s="3"/>
      <c r="BL30909" s="3"/>
      <c r="BN30909" s="3"/>
      <c r="BP30909" s="3"/>
    </row>
    <row r="30910" spans="1:68" x14ac:dyDescent="0.25">
      <c r="A30910" s="1"/>
      <c r="B30910" s="2"/>
      <c r="BJ30910" s="3"/>
      <c r="BL30910" s="3"/>
      <c r="BN30910" s="3"/>
      <c r="BP30910" s="3"/>
    </row>
    <row r="30911" spans="1:68" x14ac:dyDescent="0.25">
      <c r="A30911" s="1"/>
      <c r="B30911" s="2"/>
      <c r="BJ30911" s="3"/>
      <c r="BL30911" s="3"/>
      <c r="BN30911" s="3"/>
      <c r="BP30911" s="3"/>
    </row>
    <row r="30912" spans="1:68" x14ac:dyDescent="0.25">
      <c r="A30912" s="1"/>
      <c r="B30912" s="2"/>
      <c r="BJ30912" s="3"/>
      <c r="BL30912" s="3"/>
      <c r="BN30912" s="3"/>
      <c r="BP30912" s="3"/>
    </row>
    <row r="30913" spans="1:68" x14ac:dyDescent="0.25">
      <c r="A30913" s="1"/>
      <c r="B30913" s="2"/>
      <c r="BJ30913" s="3"/>
      <c r="BL30913" s="3"/>
      <c r="BN30913" s="3"/>
      <c r="BP30913" s="3"/>
    </row>
    <row r="30914" spans="1:68" x14ac:dyDescent="0.25">
      <c r="A30914" s="1"/>
      <c r="B30914" s="2"/>
      <c r="BJ30914" s="3"/>
      <c r="BL30914" s="3"/>
      <c r="BN30914" s="3"/>
      <c r="BP30914" s="3"/>
    </row>
    <row r="30915" spans="1:68" x14ac:dyDescent="0.25">
      <c r="A30915" s="1"/>
      <c r="B30915" s="2"/>
      <c r="BJ30915" s="3"/>
      <c r="BL30915" s="3"/>
      <c r="BN30915" s="3"/>
      <c r="BP30915" s="3"/>
    </row>
    <row r="30916" spans="1:68" x14ac:dyDescent="0.25">
      <c r="A30916" s="1"/>
      <c r="B30916" s="2"/>
      <c r="BJ30916" s="3"/>
      <c r="BL30916" s="3"/>
      <c r="BN30916" s="3"/>
      <c r="BP30916" s="3"/>
    </row>
    <row r="30917" spans="1:68" x14ac:dyDescent="0.25">
      <c r="A30917" s="1"/>
      <c r="B30917" s="2"/>
      <c r="BJ30917" s="3"/>
      <c r="BL30917" s="3"/>
      <c r="BN30917" s="3"/>
      <c r="BP30917" s="3"/>
    </row>
    <row r="30918" spans="1:68" x14ac:dyDescent="0.25">
      <c r="A30918" s="1"/>
      <c r="B30918" s="2"/>
      <c r="BJ30918" s="3"/>
      <c r="BL30918" s="3"/>
      <c r="BN30918" s="3"/>
      <c r="BP30918" s="3"/>
    </row>
    <row r="30919" spans="1:68" x14ac:dyDescent="0.25">
      <c r="A30919" s="1"/>
      <c r="B30919" s="2"/>
      <c r="BJ30919" s="3"/>
      <c r="BL30919" s="3"/>
      <c r="BN30919" s="3"/>
      <c r="BP30919" s="3"/>
    </row>
    <row r="30920" spans="1:68" x14ac:dyDescent="0.25">
      <c r="A30920" s="1"/>
      <c r="B30920" s="2"/>
      <c r="BJ30920" s="3"/>
      <c r="BL30920" s="3"/>
      <c r="BN30920" s="3"/>
      <c r="BP30920" s="3"/>
    </row>
    <row r="30921" spans="1:68" x14ac:dyDescent="0.25">
      <c r="A30921" s="1"/>
      <c r="B30921" s="2"/>
      <c r="BJ30921" s="3"/>
      <c r="BL30921" s="3"/>
      <c r="BN30921" s="3"/>
      <c r="BP30921" s="3"/>
    </row>
    <row r="30922" spans="1:68" x14ac:dyDescent="0.25">
      <c r="A30922" s="1"/>
      <c r="B30922" s="2"/>
      <c r="BJ30922" s="3"/>
      <c r="BL30922" s="3"/>
      <c r="BN30922" s="3"/>
      <c r="BP30922" s="3"/>
    </row>
    <row r="30923" spans="1:68" x14ac:dyDescent="0.25">
      <c r="A30923" s="1"/>
      <c r="B30923" s="2"/>
      <c r="BJ30923" s="3"/>
      <c r="BL30923" s="3"/>
      <c r="BN30923" s="3"/>
      <c r="BP30923" s="3"/>
    </row>
    <row r="30924" spans="1:68" x14ac:dyDescent="0.25">
      <c r="A30924" s="1"/>
      <c r="B30924" s="2"/>
      <c r="BJ30924" s="3"/>
      <c r="BL30924" s="3"/>
      <c r="BN30924" s="3"/>
      <c r="BP30924" s="3"/>
    </row>
    <row r="30925" spans="1:68" x14ac:dyDescent="0.25">
      <c r="A30925" s="1"/>
      <c r="B30925" s="2"/>
      <c r="BJ30925" s="3"/>
      <c r="BL30925" s="3"/>
      <c r="BN30925" s="3"/>
      <c r="BP30925" s="3"/>
    </row>
    <row r="30926" spans="1:68" x14ac:dyDescent="0.25">
      <c r="A30926" s="1"/>
      <c r="B30926" s="2"/>
      <c r="BJ30926" s="3"/>
      <c r="BL30926" s="3"/>
      <c r="BN30926" s="3"/>
      <c r="BP30926" s="3"/>
    </row>
    <row r="30927" spans="1:68" x14ac:dyDescent="0.25">
      <c r="A30927" s="1"/>
      <c r="B30927" s="2"/>
      <c r="BJ30927" s="3"/>
      <c r="BL30927" s="3"/>
      <c r="BN30927" s="3"/>
      <c r="BP30927" s="3"/>
    </row>
    <row r="30928" spans="1:68" x14ac:dyDescent="0.25">
      <c r="A30928" s="1"/>
      <c r="B30928" s="2"/>
      <c r="BJ30928" s="3"/>
      <c r="BL30928" s="3"/>
      <c r="BN30928" s="3"/>
      <c r="BP30928" s="3"/>
    </row>
    <row r="30929" spans="1:68" x14ac:dyDescent="0.25">
      <c r="A30929" s="1"/>
      <c r="B30929" s="2"/>
      <c r="BJ30929" s="3"/>
      <c r="BL30929" s="3"/>
      <c r="BN30929" s="3"/>
      <c r="BP30929" s="3"/>
    </row>
    <row r="30930" spans="1:68" x14ac:dyDescent="0.25">
      <c r="A30930" s="1"/>
      <c r="B30930" s="2"/>
      <c r="BJ30930" s="3"/>
      <c r="BL30930" s="3"/>
      <c r="BN30930" s="3"/>
      <c r="BP30930" s="3"/>
    </row>
    <row r="30931" spans="1:68" x14ac:dyDescent="0.25">
      <c r="A30931" s="1"/>
      <c r="B30931" s="2"/>
      <c r="BJ30931" s="3"/>
      <c r="BL30931" s="3"/>
      <c r="BN30931" s="3"/>
      <c r="BP30931" s="3"/>
    </row>
    <row r="30932" spans="1:68" x14ac:dyDescent="0.25">
      <c r="A30932" s="1"/>
      <c r="B30932" s="2"/>
      <c r="BJ30932" s="3"/>
      <c r="BL30932" s="3"/>
      <c r="BN30932" s="3"/>
      <c r="BP30932" s="3"/>
    </row>
    <row r="30933" spans="1:68" x14ac:dyDescent="0.25">
      <c r="A30933" s="1"/>
      <c r="B30933" s="2"/>
      <c r="BJ30933" s="3"/>
      <c r="BL30933" s="3"/>
      <c r="BN30933" s="3"/>
      <c r="BP30933" s="3"/>
    </row>
    <row r="30934" spans="1:68" x14ac:dyDescent="0.25">
      <c r="A30934" s="1"/>
      <c r="B30934" s="2"/>
      <c r="BJ30934" s="3"/>
      <c r="BL30934" s="3"/>
      <c r="BN30934" s="3"/>
      <c r="BP30934" s="3"/>
    </row>
    <row r="30935" spans="1:68" x14ac:dyDescent="0.25">
      <c r="A30935" s="1"/>
      <c r="B30935" s="2"/>
      <c r="BJ30935" s="3"/>
      <c r="BL30935" s="3"/>
      <c r="BN30935" s="3"/>
      <c r="BP30935" s="3"/>
    </row>
    <row r="30936" spans="1:68" x14ac:dyDescent="0.25">
      <c r="A30936" s="1"/>
      <c r="B30936" s="2"/>
      <c r="BJ30936" s="3"/>
      <c r="BL30936" s="3"/>
      <c r="BN30936" s="3"/>
      <c r="BP30936" s="3"/>
    </row>
    <row r="30937" spans="1:68" x14ac:dyDescent="0.25">
      <c r="A30937" s="1"/>
      <c r="B30937" s="2"/>
      <c r="BJ30937" s="3"/>
      <c r="BL30937" s="3"/>
      <c r="BN30937" s="3"/>
      <c r="BP30937" s="3"/>
    </row>
    <row r="30938" spans="1:68" x14ac:dyDescent="0.25">
      <c r="A30938" s="1"/>
      <c r="B30938" s="2"/>
      <c r="BJ30938" s="3"/>
      <c r="BL30938" s="3"/>
      <c r="BN30938" s="3"/>
      <c r="BP30938" s="3"/>
    </row>
    <row r="30939" spans="1:68" x14ac:dyDescent="0.25">
      <c r="A30939" s="1"/>
      <c r="B30939" s="2"/>
      <c r="BJ30939" s="3"/>
      <c r="BL30939" s="3"/>
      <c r="BN30939" s="3"/>
      <c r="BP30939" s="3"/>
    </row>
    <row r="30940" spans="1:68" x14ac:dyDescent="0.25">
      <c r="A30940" s="1"/>
      <c r="B30940" s="2"/>
      <c r="BJ30940" s="3"/>
      <c r="BL30940" s="3"/>
      <c r="BN30940" s="3"/>
      <c r="BP30940" s="3"/>
    </row>
    <row r="30941" spans="1:68" x14ac:dyDescent="0.25">
      <c r="A30941" s="1"/>
      <c r="B30941" s="2"/>
      <c r="BJ30941" s="3"/>
      <c r="BL30941" s="3"/>
      <c r="BN30941" s="3"/>
      <c r="BP30941" s="3"/>
    </row>
    <row r="30942" spans="1:68" x14ac:dyDescent="0.25">
      <c r="A30942" s="1"/>
      <c r="B30942" s="2"/>
      <c r="BJ30942" s="3"/>
      <c r="BL30942" s="3"/>
      <c r="BN30942" s="3"/>
      <c r="BP30942" s="3"/>
    </row>
    <row r="30943" spans="1:68" x14ac:dyDescent="0.25">
      <c r="A30943" s="1"/>
      <c r="B30943" s="2"/>
      <c r="BJ30943" s="3"/>
      <c r="BL30943" s="3"/>
      <c r="BN30943" s="3"/>
      <c r="BP30943" s="3"/>
    </row>
    <row r="30944" spans="1:68" x14ac:dyDescent="0.25">
      <c r="A30944" s="1"/>
      <c r="B30944" s="2"/>
      <c r="BJ30944" s="3"/>
      <c r="BL30944" s="3"/>
      <c r="BN30944" s="3"/>
      <c r="BP30944" s="3"/>
    </row>
    <row r="30945" spans="1:68" x14ac:dyDescent="0.25">
      <c r="A30945" s="1"/>
      <c r="B30945" s="2"/>
      <c r="BJ30945" s="3"/>
      <c r="BL30945" s="3"/>
      <c r="BN30945" s="3"/>
      <c r="BP30945" s="3"/>
    </row>
    <row r="30946" spans="1:68" x14ac:dyDescent="0.25">
      <c r="A30946" s="1"/>
      <c r="B30946" s="2"/>
      <c r="BJ30946" s="3"/>
      <c r="BL30946" s="3"/>
      <c r="BN30946" s="3"/>
      <c r="BP30946" s="3"/>
    </row>
    <row r="30947" spans="1:68" x14ac:dyDescent="0.25">
      <c r="A30947" s="1"/>
      <c r="B30947" s="2"/>
      <c r="BJ30947" s="3"/>
      <c r="BL30947" s="3"/>
      <c r="BN30947" s="3"/>
      <c r="BP30947" s="3"/>
    </row>
    <row r="30948" spans="1:68" x14ac:dyDescent="0.25">
      <c r="A30948" s="1"/>
      <c r="B30948" s="2"/>
      <c r="BJ30948" s="3"/>
      <c r="BL30948" s="3"/>
      <c r="BN30948" s="3"/>
      <c r="BP30948" s="3"/>
    </row>
    <row r="30949" spans="1:68" x14ac:dyDescent="0.25">
      <c r="A30949" s="1"/>
      <c r="B30949" s="2"/>
      <c r="BJ30949" s="3"/>
      <c r="BL30949" s="3"/>
      <c r="BN30949" s="3"/>
      <c r="BP30949" s="3"/>
    </row>
    <row r="30950" spans="1:68" x14ac:dyDescent="0.25">
      <c r="A30950" s="1"/>
      <c r="B30950" s="2"/>
      <c r="BJ30950" s="3"/>
      <c r="BL30950" s="3"/>
      <c r="BN30950" s="3"/>
      <c r="BP30950" s="3"/>
    </row>
    <row r="30951" spans="1:68" x14ac:dyDescent="0.25">
      <c r="A30951" s="1"/>
      <c r="B30951" s="2"/>
      <c r="BJ30951" s="3"/>
      <c r="BL30951" s="3"/>
      <c r="BN30951" s="3"/>
      <c r="BP30951" s="3"/>
    </row>
    <row r="30952" spans="1:68" x14ac:dyDescent="0.25">
      <c r="A30952" s="1"/>
      <c r="B30952" s="2"/>
      <c r="BJ30952" s="3"/>
      <c r="BL30952" s="3"/>
      <c r="BN30952" s="3"/>
      <c r="BP30952" s="3"/>
    </row>
    <row r="30953" spans="1:68" x14ac:dyDescent="0.25">
      <c r="A30953" s="1"/>
      <c r="B30953" s="2"/>
      <c r="BJ30953" s="3"/>
      <c r="BL30953" s="3"/>
      <c r="BN30953" s="3"/>
      <c r="BP30953" s="3"/>
    </row>
    <row r="30954" spans="1:68" x14ac:dyDescent="0.25">
      <c r="A30954" s="1"/>
      <c r="B30954" s="2"/>
      <c r="BJ30954" s="3"/>
      <c r="BL30954" s="3"/>
      <c r="BN30954" s="3"/>
      <c r="BP30954" s="3"/>
    </row>
    <row r="30955" spans="1:68" x14ac:dyDescent="0.25">
      <c r="A30955" s="1"/>
      <c r="B30955" s="2"/>
      <c r="BJ30955" s="3"/>
      <c r="BL30955" s="3"/>
      <c r="BN30955" s="3"/>
      <c r="BP30955" s="3"/>
    </row>
    <row r="30956" spans="1:68" x14ac:dyDescent="0.25">
      <c r="A30956" s="1"/>
      <c r="B30956" s="2"/>
      <c r="BJ30956" s="3"/>
      <c r="BL30956" s="3"/>
      <c r="BN30956" s="3"/>
      <c r="BP30956" s="3"/>
    </row>
    <row r="30957" spans="1:68" x14ac:dyDescent="0.25">
      <c r="A30957" s="1"/>
      <c r="B30957" s="2"/>
      <c r="BJ30957" s="3"/>
      <c r="BL30957" s="3"/>
      <c r="BN30957" s="3"/>
      <c r="BP30957" s="3"/>
    </row>
    <row r="30958" spans="1:68" x14ac:dyDescent="0.25">
      <c r="A30958" s="1"/>
      <c r="B30958" s="2"/>
      <c r="BJ30958" s="3"/>
      <c r="BL30958" s="3"/>
      <c r="BN30958" s="3"/>
      <c r="BP30958" s="3"/>
    </row>
    <row r="30959" spans="1:68" x14ac:dyDescent="0.25">
      <c r="A30959" s="1"/>
      <c r="B30959" s="2"/>
      <c r="BJ30959" s="3"/>
      <c r="BL30959" s="3"/>
      <c r="BN30959" s="3"/>
      <c r="BP30959" s="3"/>
    </row>
    <row r="30960" spans="1:68" x14ac:dyDescent="0.25">
      <c r="A30960" s="1"/>
      <c r="B30960" s="2"/>
      <c r="BJ30960" s="3"/>
      <c r="BL30960" s="3"/>
      <c r="BN30960" s="3"/>
      <c r="BP30960" s="3"/>
    </row>
    <row r="30961" spans="1:68" x14ac:dyDescent="0.25">
      <c r="A30961" s="1"/>
      <c r="B30961" s="2"/>
      <c r="BJ30961" s="3"/>
      <c r="BL30961" s="3"/>
      <c r="BN30961" s="3"/>
      <c r="BP30961" s="3"/>
    </row>
    <row r="30962" spans="1:68" x14ac:dyDescent="0.25">
      <c r="A30962" s="1"/>
      <c r="B30962" s="2"/>
      <c r="BJ30962" s="3"/>
      <c r="BL30962" s="3"/>
      <c r="BN30962" s="3"/>
      <c r="BP30962" s="3"/>
    </row>
    <row r="30963" spans="1:68" x14ac:dyDescent="0.25">
      <c r="A30963" s="1"/>
      <c r="B30963" s="2"/>
      <c r="BJ30963" s="3"/>
      <c r="BL30963" s="3"/>
      <c r="BN30963" s="3"/>
      <c r="BP30963" s="3"/>
    </row>
    <row r="30964" spans="1:68" x14ac:dyDescent="0.25">
      <c r="A30964" s="1"/>
      <c r="B30964" s="2"/>
      <c r="BJ30964" s="3"/>
      <c r="BL30964" s="3"/>
      <c r="BN30964" s="3"/>
      <c r="BP30964" s="3"/>
    </row>
    <row r="30965" spans="1:68" x14ac:dyDescent="0.25">
      <c r="A30965" s="1"/>
      <c r="B30965" s="2"/>
      <c r="BJ30965" s="3"/>
      <c r="BL30965" s="3"/>
      <c r="BN30965" s="3"/>
      <c r="BP30965" s="3"/>
    </row>
    <row r="30966" spans="1:68" x14ac:dyDescent="0.25">
      <c r="A30966" s="1"/>
      <c r="B30966" s="2"/>
      <c r="BJ30966" s="3"/>
      <c r="BL30966" s="3"/>
      <c r="BN30966" s="3"/>
      <c r="BP30966" s="3"/>
    </row>
    <row r="30967" spans="1:68" x14ac:dyDescent="0.25">
      <c r="A30967" s="1"/>
      <c r="B30967" s="2"/>
      <c r="BJ30967" s="3"/>
      <c r="BL30967" s="3"/>
      <c r="BN30967" s="3"/>
      <c r="BP30967" s="3"/>
    </row>
    <row r="30968" spans="1:68" x14ac:dyDescent="0.25">
      <c r="A30968" s="1"/>
      <c r="B30968" s="2"/>
      <c r="BJ30968" s="3"/>
      <c r="BL30968" s="3"/>
      <c r="BN30968" s="3"/>
      <c r="BP30968" s="3"/>
    </row>
    <row r="30969" spans="1:68" x14ac:dyDescent="0.25">
      <c r="A30969" s="1"/>
      <c r="B30969" s="2"/>
      <c r="BJ30969" s="3"/>
      <c r="BL30969" s="3"/>
      <c r="BN30969" s="3"/>
      <c r="BP30969" s="3"/>
    </row>
    <row r="30970" spans="1:68" x14ac:dyDescent="0.25">
      <c r="A30970" s="1"/>
      <c r="B30970" s="2"/>
      <c r="BJ30970" s="3"/>
      <c r="BL30970" s="3"/>
      <c r="BN30970" s="3"/>
      <c r="BP30970" s="3"/>
    </row>
    <row r="30971" spans="1:68" x14ac:dyDescent="0.25">
      <c r="A30971" s="1"/>
      <c r="B30971" s="2"/>
      <c r="BJ30971" s="3"/>
      <c r="BL30971" s="3"/>
      <c r="BN30971" s="3"/>
      <c r="BP30971" s="3"/>
    </row>
    <row r="30972" spans="1:68" x14ac:dyDescent="0.25">
      <c r="A30972" s="1"/>
      <c r="B30972" s="2"/>
      <c r="BJ30972" s="3"/>
      <c r="BL30972" s="3"/>
      <c r="BN30972" s="3"/>
      <c r="BP30972" s="3"/>
    </row>
    <row r="30973" spans="1:68" x14ac:dyDescent="0.25">
      <c r="A30973" s="1"/>
      <c r="B30973" s="2"/>
      <c r="BJ30973" s="3"/>
      <c r="BL30973" s="3"/>
      <c r="BN30973" s="3"/>
      <c r="BP30973" s="3"/>
    </row>
    <row r="30974" spans="1:68" x14ac:dyDescent="0.25">
      <c r="A30974" s="1"/>
      <c r="B30974" s="2"/>
      <c r="BJ30974" s="3"/>
      <c r="BL30974" s="3"/>
      <c r="BN30974" s="3"/>
      <c r="BP30974" s="3"/>
    </row>
    <row r="30975" spans="1:68" x14ac:dyDescent="0.25">
      <c r="A30975" s="1"/>
      <c r="B30975" s="2"/>
      <c r="BJ30975" s="3"/>
      <c r="BL30975" s="3"/>
      <c r="BN30975" s="3"/>
      <c r="BP30975" s="3"/>
    </row>
    <row r="30976" spans="1:68" x14ac:dyDescent="0.25">
      <c r="A30976" s="1"/>
      <c r="B30976" s="2"/>
      <c r="BJ30976" s="3"/>
      <c r="BL30976" s="3"/>
      <c r="BN30976" s="3"/>
      <c r="BP30976" s="3"/>
    </row>
    <row r="30977" spans="1:68" x14ac:dyDescent="0.25">
      <c r="A30977" s="1"/>
      <c r="B30977" s="2"/>
      <c r="BJ30977" s="3"/>
      <c r="BL30977" s="3"/>
      <c r="BN30977" s="3"/>
      <c r="BP30977" s="3"/>
    </row>
    <row r="30978" spans="1:68" x14ac:dyDescent="0.25">
      <c r="A30978" s="1"/>
      <c r="B30978" s="2"/>
      <c r="BJ30978" s="3"/>
      <c r="BL30978" s="3"/>
      <c r="BN30978" s="3"/>
      <c r="BP30978" s="3"/>
    </row>
    <row r="30979" spans="1:68" x14ac:dyDescent="0.25">
      <c r="A30979" s="1"/>
      <c r="B30979" s="2"/>
      <c r="BJ30979" s="3"/>
      <c r="BL30979" s="3"/>
      <c r="BN30979" s="3"/>
      <c r="BP30979" s="3"/>
    </row>
    <row r="30980" spans="1:68" x14ac:dyDescent="0.25">
      <c r="A30980" s="1"/>
      <c r="B30980" s="2"/>
      <c r="BJ30980" s="3"/>
      <c r="BL30980" s="3"/>
      <c r="BN30980" s="3"/>
      <c r="BP30980" s="3"/>
    </row>
    <row r="30981" spans="1:68" x14ac:dyDescent="0.25">
      <c r="A30981" s="1"/>
      <c r="B30981" s="2"/>
      <c r="BJ30981" s="3"/>
      <c r="BL30981" s="3"/>
      <c r="BN30981" s="3"/>
      <c r="BP30981" s="3"/>
    </row>
    <row r="30982" spans="1:68" x14ac:dyDescent="0.25">
      <c r="A30982" s="1"/>
      <c r="B30982" s="2"/>
      <c r="BJ30982" s="3"/>
      <c r="BL30982" s="3"/>
      <c r="BN30982" s="3"/>
      <c r="BP30982" s="3"/>
    </row>
    <row r="30983" spans="1:68" x14ac:dyDescent="0.25">
      <c r="A30983" s="1"/>
      <c r="B30983" s="2"/>
      <c r="BJ30983" s="3"/>
      <c r="BL30983" s="3"/>
      <c r="BN30983" s="3"/>
      <c r="BP30983" s="3"/>
    </row>
    <row r="30984" spans="1:68" x14ac:dyDescent="0.25">
      <c r="A30984" s="1"/>
      <c r="B30984" s="2"/>
      <c r="BJ30984" s="3"/>
      <c r="BL30984" s="3"/>
      <c r="BN30984" s="3"/>
      <c r="BP30984" s="3"/>
    </row>
    <row r="30985" spans="1:68" x14ac:dyDescent="0.25">
      <c r="A30985" s="1"/>
      <c r="B30985" s="2"/>
      <c r="BJ30985" s="3"/>
      <c r="BL30985" s="3"/>
      <c r="BN30985" s="3"/>
      <c r="BP30985" s="3"/>
    </row>
    <row r="30986" spans="1:68" x14ac:dyDescent="0.25">
      <c r="A30986" s="1"/>
      <c r="B30986" s="2"/>
      <c r="BJ30986" s="3"/>
      <c r="BL30986" s="3"/>
      <c r="BN30986" s="3"/>
      <c r="BP30986" s="3"/>
    </row>
    <row r="30987" spans="1:68" x14ac:dyDescent="0.25">
      <c r="A30987" s="1"/>
      <c r="B30987" s="2"/>
      <c r="BJ30987" s="3"/>
      <c r="BL30987" s="3"/>
      <c r="BN30987" s="3"/>
      <c r="BP30987" s="3"/>
    </row>
    <row r="30988" spans="1:68" x14ac:dyDescent="0.25">
      <c r="A30988" s="1"/>
      <c r="B30988" s="2"/>
      <c r="BJ30988" s="3"/>
      <c r="BL30988" s="3"/>
      <c r="BN30988" s="3"/>
      <c r="BP30988" s="3"/>
    </row>
    <row r="30989" spans="1:68" x14ac:dyDescent="0.25">
      <c r="A30989" s="1"/>
      <c r="B30989" s="2"/>
      <c r="BJ30989" s="3"/>
      <c r="BL30989" s="3"/>
      <c r="BN30989" s="3"/>
      <c r="BP30989" s="3"/>
    </row>
    <row r="30990" spans="1:68" x14ac:dyDescent="0.25">
      <c r="A30990" s="1"/>
      <c r="B30990" s="2"/>
      <c r="BJ30990" s="3"/>
      <c r="BL30990" s="3"/>
      <c r="BN30990" s="3"/>
      <c r="BP30990" s="3"/>
    </row>
    <row r="30991" spans="1:68" x14ac:dyDescent="0.25">
      <c r="A30991" s="1"/>
      <c r="B30991" s="2"/>
      <c r="BJ30991" s="3"/>
      <c r="BL30991" s="3"/>
      <c r="BN30991" s="3"/>
      <c r="BP30991" s="3"/>
    </row>
    <row r="30992" spans="1:68" x14ac:dyDescent="0.25">
      <c r="A30992" s="1"/>
      <c r="B30992" s="2"/>
      <c r="BJ30992" s="3"/>
      <c r="BL30992" s="3"/>
      <c r="BN30992" s="3"/>
      <c r="BP30992" s="3"/>
    </row>
    <row r="30993" spans="1:68" x14ac:dyDescent="0.25">
      <c r="A30993" s="1"/>
      <c r="B30993" s="2"/>
      <c r="BJ30993" s="3"/>
      <c r="BL30993" s="3"/>
      <c r="BN30993" s="3"/>
      <c r="BP30993" s="3"/>
    </row>
    <row r="30994" spans="1:68" x14ac:dyDescent="0.25">
      <c r="A30994" s="1"/>
      <c r="B30994" s="2"/>
      <c r="BJ30994" s="3"/>
      <c r="BL30994" s="3"/>
      <c r="BN30994" s="3"/>
      <c r="BP30994" s="3"/>
    </row>
    <row r="30995" spans="1:68" x14ac:dyDescent="0.25">
      <c r="A30995" s="1"/>
      <c r="B30995" s="2"/>
      <c r="BJ30995" s="3"/>
      <c r="BL30995" s="3"/>
      <c r="BN30995" s="3"/>
      <c r="BP30995" s="3"/>
    </row>
    <row r="30996" spans="1:68" x14ac:dyDescent="0.25">
      <c r="A30996" s="1"/>
      <c r="B30996" s="2"/>
      <c r="BJ30996" s="3"/>
      <c r="BL30996" s="3"/>
      <c r="BN30996" s="3"/>
      <c r="BP30996" s="3"/>
    </row>
    <row r="30997" spans="1:68" x14ac:dyDescent="0.25">
      <c r="A30997" s="1"/>
      <c r="B30997" s="2"/>
      <c r="BJ30997" s="3"/>
      <c r="BL30997" s="3"/>
      <c r="BN30997" s="3"/>
      <c r="BP30997" s="3"/>
    </row>
    <row r="30998" spans="1:68" x14ac:dyDescent="0.25">
      <c r="A30998" s="1"/>
      <c r="B30998" s="2"/>
      <c r="BJ30998" s="3"/>
      <c r="BL30998" s="3"/>
      <c r="BN30998" s="3"/>
      <c r="BP30998" s="3"/>
    </row>
    <row r="30999" spans="1:68" x14ac:dyDescent="0.25">
      <c r="A30999" s="1"/>
      <c r="B30999" s="2"/>
      <c r="BJ30999" s="3"/>
      <c r="BL30999" s="3"/>
      <c r="BN30999" s="3"/>
      <c r="BP30999" s="3"/>
    </row>
    <row r="31000" spans="1:68" x14ac:dyDescent="0.25">
      <c r="A31000" s="1"/>
      <c r="B31000" s="2"/>
      <c r="BJ31000" s="3"/>
      <c r="BL31000" s="3"/>
      <c r="BN31000" s="3"/>
      <c r="BP31000" s="3"/>
    </row>
    <row r="31001" spans="1:68" x14ac:dyDescent="0.25">
      <c r="A31001" s="1"/>
      <c r="B31001" s="2"/>
      <c r="BJ31001" s="3"/>
      <c r="BL31001" s="3"/>
      <c r="BN31001" s="3"/>
      <c r="BP31001" s="3"/>
    </row>
    <row r="31002" spans="1:68" x14ac:dyDescent="0.25">
      <c r="A31002" s="1"/>
      <c r="B31002" s="2"/>
      <c r="BJ31002" s="3"/>
      <c r="BL31002" s="3"/>
      <c r="BN31002" s="3"/>
      <c r="BP31002" s="3"/>
    </row>
    <row r="31003" spans="1:68" x14ac:dyDescent="0.25">
      <c r="A31003" s="1"/>
      <c r="B31003" s="2"/>
      <c r="BJ31003" s="3"/>
      <c r="BL31003" s="3"/>
      <c r="BN31003" s="3"/>
      <c r="BP31003" s="3"/>
    </row>
    <row r="31004" spans="1:68" x14ac:dyDescent="0.25">
      <c r="A31004" s="1"/>
      <c r="B31004" s="2"/>
      <c r="BJ31004" s="3"/>
      <c r="BL31004" s="3"/>
      <c r="BN31004" s="3"/>
      <c r="BP31004" s="3"/>
    </row>
    <row r="31005" spans="1:68" x14ac:dyDescent="0.25">
      <c r="A31005" s="1"/>
      <c r="B31005" s="2"/>
      <c r="BJ31005" s="3"/>
      <c r="BL31005" s="3"/>
      <c r="BN31005" s="3"/>
      <c r="BP31005" s="3"/>
    </row>
    <row r="31006" spans="1:68" x14ac:dyDescent="0.25">
      <c r="A31006" s="1"/>
      <c r="B31006" s="2"/>
      <c r="BJ31006" s="3"/>
      <c r="BL31006" s="3"/>
      <c r="BN31006" s="3"/>
      <c r="BP31006" s="3"/>
    </row>
    <row r="31007" spans="1:68" x14ac:dyDescent="0.25">
      <c r="A31007" s="1"/>
      <c r="B31007" s="2"/>
      <c r="BJ31007" s="3"/>
      <c r="BL31007" s="3"/>
      <c r="BN31007" s="3"/>
      <c r="BP31007" s="3"/>
    </row>
    <row r="31008" spans="1:68" x14ac:dyDescent="0.25">
      <c r="A31008" s="1"/>
      <c r="B31008" s="2"/>
      <c r="BJ31008" s="3"/>
      <c r="BL31008" s="3"/>
      <c r="BN31008" s="3"/>
      <c r="BP31008" s="3"/>
    </row>
    <row r="31009" spans="1:68" x14ac:dyDescent="0.25">
      <c r="A31009" s="1"/>
      <c r="B31009" s="2"/>
      <c r="BJ31009" s="3"/>
      <c r="BL31009" s="3"/>
      <c r="BN31009" s="3"/>
      <c r="BP31009" s="3"/>
    </row>
    <row r="31010" spans="1:68" x14ac:dyDescent="0.25">
      <c r="A31010" s="1"/>
      <c r="B31010" s="2"/>
      <c r="BJ31010" s="3"/>
      <c r="BL31010" s="3"/>
      <c r="BN31010" s="3"/>
      <c r="BP31010" s="3"/>
    </row>
    <row r="31011" spans="1:68" x14ac:dyDescent="0.25">
      <c r="A31011" s="1"/>
      <c r="B31011" s="2"/>
      <c r="BJ31011" s="3"/>
      <c r="BL31011" s="3"/>
      <c r="BN31011" s="3"/>
      <c r="BP31011" s="3"/>
    </row>
    <row r="31012" spans="1:68" x14ac:dyDescent="0.25">
      <c r="A31012" s="1"/>
      <c r="B31012" s="2"/>
      <c r="BJ31012" s="3"/>
      <c r="BL31012" s="3"/>
      <c r="BN31012" s="3"/>
      <c r="BP31012" s="3"/>
    </row>
    <row r="31013" spans="1:68" x14ac:dyDescent="0.25">
      <c r="A31013" s="1"/>
      <c r="B31013" s="2"/>
      <c r="BJ31013" s="3"/>
      <c r="BL31013" s="3"/>
      <c r="BN31013" s="3"/>
      <c r="BP31013" s="3"/>
    </row>
    <row r="31014" spans="1:68" x14ac:dyDescent="0.25">
      <c r="A31014" s="1"/>
      <c r="B31014" s="2"/>
      <c r="BJ31014" s="3"/>
      <c r="BL31014" s="3"/>
      <c r="BN31014" s="3"/>
      <c r="BP31014" s="3"/>
    </row>
    <row r="31015" spans="1:68" x14ac:dyDescent="0.25">
      <c r="A31015" s="1"/>
      <c r="B31015" s="2"/>
      <c r="BJ31015" s="3"/>
      <c r="BL31015" s="3"/>
      <c r="BN31015" s="3"/>
      <c r="BP31015" s="3"/>
    </row>
    <row r="31016" spans="1:68" x14ac:dyDescent="0.25">
      <c r="A31016" s="1"/>
      <c r="B31016" s="2"/>
      <c r="BJ31016" s="3"/>
      <c r="BL31016" s="3"/>
      <c r="BN31016" s="3"/>
      <c r="BP31016" s="3"/>
    </row>
    <row r="31017" spans="1:68" x14ac:dyDescent="0.25">
      <c r="A31017" s="1"/>
      <c r="B31017" s="2"/>
      <c r="BJ31017" s="3"/>
      <c r="BL31017" s="3"/>
      <c r="BN31017" s="3"/>
      <c r="BP31017" s="3"/>
    </row>
    <row r="31018" spans="1:68" x14ac:dyDescent="0.25">
      <c r="A31018" s="1"/>
      <c r="B31018" s="2"/>
      <c r="BJ31018" s="3"/>
      <c r="BL31018" s="3"/>
      <c r="BN31018" s="3"/>
      <c r="BP31018" s="3"/>
    </row>
    <row r="31019" spans="1:68" x14ac:dyDescent="0.25">
      <c r="A31019" s="1"/>
      <c r="B31019" s="2"/>
      <c r="BJ31019" s="3"/>
      <c r="BL31019" s="3"/>
      <c r="BN31019" s="3"/>
      <c r="BP31019" s="3"/>
    </row>
    <row r="31020" spans="1:68" x14ac:dyDescent="0.25">
      <c r="A31020" s="1"/>
      <c r="B31020" s="2"/>
      <c r="BJ31020" s="3"/>
      <c r="BL31020" s="3"/>
      <c r="BN31020" s="3"/>
      <c r="BP31020" s="3"/>
    </row>
    <row r="31021" spans="1:68" x14ac:dyDescent="0.25">
      <c r="A31021" s="1"/>
      <c r="B31021" s="2"/>
      <c r="BJ31021" s="3"/>
      <c r="BL31021" s="3"/>
      <c r="BN31021" s="3"/>
      <c r="BP31021" s="3"/>
    </row>
    <row r="31022" spans="1:68" x14ac:dyDescent="0.25">
      <c r="A31022" s="1"/>
      <c r="B31022" s="2"/>
      <c r="BJ31022" s="3"/>
      <c r="BL31022" s="3"/>
      <c r="BN31022" s="3"/>
      <c r="BP31022" s="3"/>
    </row>
    <row r="31023" spans="1:68" x14ac:dyDescent="0.25">
      <c r="A31023" s="1"/>
      <c r="B31023" s="2"/>
      <c r="BJ31023" s="3"/>
      <c r="BL31023" s="3"/>
      <c r="BN31023" s="3"/>
      <c r="BP31023" s="3"/>
    </row>
    <row r="31024" spans="1:68" x14ac:dyDescent="0.25">
      <c r="A31024" s="1"/>
      <c r="B31024" s="2"/>
      <c r="BJ31024" s="3"/>
      <c r="BL31024" s="3"/>
      <c r="BN31024" s="3"/>
      <c r="BP31024" s="3"/>
    </row>
    <row r="31025" spans="1:68" x14ac:dyDescent="0.25">
      <c r="A31025" s="1"/>
      <c r="B31025" s="2"/>
      <c r="BJ31025" s="3"/>
      <c r="BL31025" s="3"/>
      <c r="BN31025" s="3"/>
      <c r="BP31025" s="3"/>
    </row>
    <row r="31026" spans="1:68" x14ac:dyDescent="0.25">
      <c r="A31026" s="1"/>
      <c r="B31026" s="2"/>
      <c r="BJ31026" s="3"/>
      <c r="BL31026" s="3"/>
      <c r="BN31026" s="3"/>
      <c r="BP31026" s="3"/>
    </row>
    <row r="31027" spans="1:68" x14ac:dyDescent="0.25">
      <c r="A31027" s="1"/>
      <c r="B31027" s="2"/>
      <c r="BJ31027" s="3"/>
      <c r="BL31027" s="3"/>
      <c r="BN31027" s="3"/>
      <c r="BP31027" s="3"/>
    </row>
    <row r="31028" spans="1:68" x14ac:dyDescent="0.25">
      <c r="A31028" s="1"/>
      <c r="B31028" s="2"/>
      <c r="BJ31028" s="3"/>
      <c r="BL31028" s="3"/>
      <c r="BN31028" s="3"/>
      <c r="BP31028" s="3"/>
    </row>
    <row r="31029" spans="1:68" x14ac:dyDescent="0.25">
      <c r="A31029" s="1"/>
      <c r="B31029" s="2"/>
      <c r="BJ31029" s="3"/>
      <c r="BL31029" s="3"/>
      <c r="BN31029" s="3"/>
      <c r="BP31029" s="3"/>
    </row>
    <row r="31030" spans="1:68" x14ac:dyDescent="0.25">
      <c r="A31030" s="1"/>
      <c r="B31030" s="2"/>
      <c r="BJ31030" s="3"/>
      <c r="BL31030" s="3"/>
      <c r="BN31030" s="3"/>
      <c r="BP31030" s="3"/>
    </row>
    <row r="31031" spans="1:68" x14ac:dyDescent="0.25">
      <c r="A31031" s="1"/>
      <c r="B31031" s="2"/>
      <c r="BJ31031" s="3"/>
      <c r="BL31031" s="3"/>
      <c r="BN31031" s="3"/>
      <c r="BP31031" s="3"/>
    </row>
    <row r="31032" spans="1:68" x14ac:dyDescent="0.25">
      <c r="A31032" s="1"/>
      <c r="B31032" s="2"/>
      <c r="BJ31032" s="3"/>
      <c r="BL31032" s="3"/>
      <c r="BN31032" s="3"/>
      <c r="BP31032" s="3"/>
    </row>
    <row r="31033" spans="1:68" x14ac:dyDescent="0.25">
      <c r="A31033" s="1"/>
      <c r="B31033" s="2"/>
      <c r="BJ31033" s="3"/>
      <c r="BL31033" s="3"/>
      <c r="BN31033" s="3"/>
      <c r="BP31033" s="3"/>
    </row>
    <row r="31034" spans="1:68" x14ac:dyDescent="0.25">
      <c r="A31034" s="1"/>
      <c r="B31034" s="2"/>
      <c r="BJ31034" s="3"/>
      <c r="BL31034" s="3"/>
      <c r="BN31034" s="3"/>
      <c r="BP31034" s="3"/>
    </row>
    <row r="31035" spans="1:68" x14ac:dyDescent="0.25">
      <c r="A31035" s="1"/>
      <c r="B31035" s="2"/>
      <c r="BJ31035" s="3"/>
      <c r="BL31035" s="3"/>
      <c r="BN31035" s="3"/>
      <c r="BP31035" s="3"/>
    </row>
    <row r="31036" spans="1:68" x14ac:dyDescent="0.25">
      <c r="A31036" s="1"/>
      <c r="B31036" s="2"/>
      <c r="BJ31036" s="3"/>
      <c r="BL31036" s="3"/>
      <c r="BN31036" s="3"/>
      <c r="BP31036" s="3"/>
    </row>
    <row r="31037" spans="1:68" x14ac:dyDescent="0.25">
      <c r="A31037" s="1"/>
      <c r="B31037" s="2"/>
      <c r="BJ31037" s="3"/>
      <c r="BL31037" s="3"/>
      <c r="BN31037" s="3"/>
      <c r="BP31037" s="3"/>
    </row>
    <row r="31038" spans="1:68" x14ac:dyDescent="0.25">
      <c r="A31038" s="1"/>
      <c r="B31038" s="2"/>
      <c r="BJ31038" s="3"/>
      <c r="BL31038" s="3"/>
      <c r="BN31038" s="3"/>
      <c r="BP31038" s="3"/>
    </row>
    <row r="31039" spans="1:68" x14ac:dyDescent="0.25">
      <c r="A31039" s="1"/>
      <c r="B31039" s="2"/>
      <c r="BJ31039" s="3"/>
      <c r="BL31039" s="3"/>
      <c r="BN31039" s="3"/>
      <c r="BP31039" s="3"/>
    </row>
    <row r="31040" spans="1:68" x14ac:dyDescent="0.25">
      <c r="A31040" s="1"/>
      <c r="B31040" s="2"/>
      <c r="BJ31040" s="3"/>
      <c r="BL31040" s="3"/>
      <c r="BN31040" s="3"/>
      <c r="BP31040" s="3"/>
    </row>
    <row r="31041" spans="1:68" x14ac:dyDescent="0.25">
      <c r="A31041" s="1"/>
      <c r="B31041" s="2"/>
      <c r="BJ31041" s="3"/>
      <c r="BL31041" s="3"/>
      <c r="BN31041" s="3"/>
      <c r="BP31041" s="3"/>
    </row>
    <row r="31042" spans="1:68" x14ac:dyDescent="0.25">
      <c r="A31042" s="1"/>
      <c r="B31042" s="2"/>
      <c r="BJ31042" s="3"/>
      <c r="BL31042" s="3"/>
      <c r="BN31042" s="3"/>
      <c r="BP31042" s="3"/>
    </row>
    <row r="31043" spans="1:68" x14ac:dyDescent="0.25">
      <c r="A31043" s="1"/>
      <c r="B31043" s="2"/>
      <c r="BJ31043" s="3"/>
      <c r="BL31043" s="3"/>
      <c r="BN31043" s="3"/>
      <c r="BP31043" s="3"/>
    </row>
    <row r="31044" spans="1:68" x14ac:dyDescent="0.25">
      <c r="A31044" s="1"/>
      <c r="B31044" s="2"/>
      <c r="BJ31044" s="3"/>
      <c r="BL31044" s="3"/>
      <c r="BN31044" s="3"/>
      <c r="BP31044" s="3"/>
    </row>
    <row r="31045" spans="1:68" x14ac:dyDescent="0.25">
      <c r="A31045" s="1"/>
      <c r="B31045" s="2"/>
      <c r="BJ31045" s="3"/>
      <c r="BL31045" s="3"/>
      <c r="BN31045" s="3"/>
      <c r="BP31045" s="3"/>
    </row>
    <row r="31046" spans="1:68" x14ac:dyDescent="0.25">
      <c r="A31046" s="1"/>
      <c r="B31046" s="2"/>
      <c r="BJ31046" s="3"/>
      <c r="BL31046" s="3"/>
      <c r="BN31046" s="3"/>
      <c r="BP31046" s="3"/>
    </row>
    <row r="31047" spans="1:68" x14ac:dyDescent="0.25">
      <c r="A31047" s="1"/>
      <c r="B31047" s="2"/>
      <c r="BJ31047" s="3"/>
      <c r="BL31047" s="3"/>
      <c r="BN31047" s="3"/>
      <c r="BP31047" s="3"/>
    </row>
    <row r="31048" spans="1:68" x14ac:dyDescent="0.25">
      <c r="A31048" s="1"/>
      <c r="B31048" s="2"/>
      <c r="BJ31048" s="3"/>
      <c r="BL31048" s="3"/>
      <c r="BN31048" s="3"/>
      <c r="BP31048" s="3"/>
    </row>
    <row r="31049" spans="1:68" x14ac:dyDescent="0.25">
      <c r="A31049" s="1"/>
      <c r="B31049" s="2"/>
      <c r="BJ31049" s="3"/>
      <c r="BL31049" s="3"/>
      <c r="BN31049" s="3"/>
      <c r="BP31049" s="3"/>
    </row>
    <row r="31050" spans="1:68" x14ac:dyDescent="0.25">
      <c r="A31050" s="1"/>
      <c r="B31050" s="2"/>
      <c r="BJ31050" s="3"/>
      <c r="BL31050" s="3"/>
      <c r="BN31050" s="3"/>
      <c r="BP31050" s="3"/>
    </row>
    <row r="31051" spans="1:68" x14ac:dyDescent="0.25">
      <c r="A31051" s="1"/>
      <c r="B31051" s="2"/>
      <c r="BJ31051" s="3"/>
      <c r="BL31051" s="3"/>
      <c r="BN31051" s="3"/>
      <c r="BP31051" s="3"/>
    </row>
    <row r="31052" spans="1:68" x14ac:dyDescent="0.25">
      <c r="A31052" s="1"/>
      <c r="B31052" s="2"/>
      <c r="BJ31052" s="3"/>
      <c r="BL31052" s="3"/>
      <c r="BN31052" s="3"/>
      <c r="BP31052" s="3"/>
    </row>
    <row r="31053" spans="1:68" x14ac:dyDescent="0.25">
      <c r="A31053" s="1"/>
      <c r="B31053" s="2"/>
      <c r="BJ31053" s="3"/>
      <c r="BL31053" s="3"/>
      <c r="BN31053" s="3"/>
      <c r="BP31053" s="3"/>
    </row>
    <row r="31054" spans="1:68" x14ac:dyDescent="0.25">
      <c r="A31054" s="1"/>
      <c r="B31054" s="2"/>
      <c r="BJ31054" s="3"/>
      <c r="BL31054" s="3"/>
      <c r="BN31054" s="3"/>
      <c r="BP31054" s="3"/>
    </row>
    <row r="31055" spans="1:68" x14ac:dyDescent="0.25">
      <c r="A31055" s="1"/>
      <c r="B31055" s="2"/>
      <c r="BJ31055" s="3"/>
      <c r="BL31055" s="3"/>
      <c r="BN31055" s="3"/>
      <c r="BP31055" s="3"/>
    </row>
    <row r="31056" spans="1:68" x14ac:dyDescent="0.25">
      <c r="A31056" s="1"/>
      <c r="B31056" s="2"/>
      <c r="BJ31056" s="3"/>
      <c r="BL31056" s="3"/>
      <c r="BN31056" s="3"/>
      <c r="BP31056" s="3"/>
    </row>
    <row r="31057" spans="1:68" x14ac:dyDescent="0.25">
      <c r="A31057" s="1"/>
      <c r="B31057" s="2"/>
      <c r="BJ31057" s="3"/>
      <c r="BL31057" s="3"/>
      <c r="BN31057" s="3"/>
      <c r="BP31057" s="3"/>
    </row>
    <row r="31058" spans="1:68" x14ac:dyDescent="0.25">
      <c r="A31058" s="1"/>
      <c r="B31058" s="2"/>
      <c r="BJ31058" s="3"/>
      <c r="BL31058" s="3"/>
      <c r="BN31058" s="3"/>
      <c r="BP31058" s="3"/>
    </row>
    <row r="31059" spans="1:68" x14ac:dyDescent="0.25">
      <c r="A31059" s="1"/>
      <c r="B31059" s="2"/>
      <c r="BJ31059" s="3"/>
      <c r="BL31059" s="3"/>
      <c r="BN31059" s="3"/>
      <c r="BP31059" s="3"/>
    </row>
    <row r="31060" spans="1:68" x14ac:dyDescent="0.25">
      <c r="A31060" s="1"/>
      <c r="B31060" s="2"/>
      <c r="BJ31060" s="3"/>
      <c r="BL31060" s="3"/>
      <c r="BN31060" s="3"/>
      <c r="BP31060" s="3"/>
    </row>
    <row r="31061" spans="1:68" x14ac:dyDescent="0.25">
      <c r="A31061" s="1"/>
      <c r="B31061" s="2"/>
      <c r="BJ31061" s="3"/>
      <c r="BL31061" s="3"/>
      <c r="BN31061" s="3"/>
      <c r="BP31061" s="3"/>
    </row>
    <row r="31062" spans="1:68" x14ac:dyDescent="0.25">
      <c r="A31062" s="1"/>
      <c r="B31062" s="2"/>
      <c r="BJ31062" s="3"/>
      <c r="BL31062" s="3"/>
      <c r="BN31062" s="3"/>
      <c r="BP31062" s="3"/>
    </row>
    <row r="31063" spans="1:68" x14ac:dyDescent="0.25">
      <c r="A31063" s="1"/>
      <c r="B31063" s="2"/>
      <c r="BJ31063" s="3"/>
      <c r="BL31063" s="3"/>
      <c r="BN31063" s="3"/>
      <c r="BP31063" s="3"/>
    </row>
    <row r="31064" spans="1:68" x14ac:dyDescent="0.25">
      <c r="A31064" s="1"/>
      <c r="B31064" s="2"/>
      <c r="BJ31064" s="3"/>
      <c r="BL31064" s="3"/>
      <c r="BN31064" s="3"/>
      <c r="BP31064" s="3"/>
    </row>
    <row r="31065" spans="1:68" x14ac:dyDescent="0.25">
      <c r="A31065" s="1"/>
      <c r="B31065" s="2"/>
      <c r="BJ31065" s="3"/>
      <c r="BL31065" s="3"/>
      <c r="BN31065" s="3"/>
      <c r="BP31065" s="3"/>
    </row>
    <row r="31066" spans="1:68" x14ac:dyDescent="0.25">
      <c r="A31066" s="1"/>
      <c r="B31066" s="2"/>
      <c r="BJ31066" s="3"/>
      <c r="BL31066" s="3"/>
      <c r="BN31066" s="3"/>
      <c r="BP31066" s="3"/>
    </row>
    <row r="31067" spans="1:68" x14ac:dyDescent="0.25">
      <c r="A31067" s="1"/>
      <c r="B31067" s="2"/>
      <c r="BJ31067" s="3"/>
      <c r="BL31067" s="3"/>
      <c r="BN31067" s="3"/>
      <c r="BP31067" s="3"/>
    </row>
    <row r="31068" spans="1:68" x14ac:dyDescent="0.25">
      <c r="A31068" s="1"/>
      <c r="B31068" s="2"/>
      <c r="BJ31068" s="3"/>
      <c r="BL31068" s="3"/>
      <c r="BN31068" s="3"/>
      <c r="BP31068" s="3"/>
    </row>
    <row r="31069" spans="1:68" x14ac:dyDescent="0.25">
      <c r="A31069" s="1"/>
      <c r="B31069" s="2"/>
      <c r="BJ31069" s="3"/>
      <c r="BL31069" s="3"/>
      <c r="BN31069" s="3"/>
      <c r="BP31069" s="3"/>
    </row>
    <row r="31070" spans="1:68" x14ac:dyDescent="0.25">
      <c r="A31070" s="1"/>
      <c r="B31070" s="2"/>
      <c r="BJ31070" s="3"/>
      <c r="BL31070" s="3"/>
      <c r="BN31070" s="3"/>
      <c r="BP31070" s="3"/>
    </row>
    <row r="31071" spans="1:68" x14ac:dyDescent="0.25">
      <c r="A31071" s="1"/>
      <c r="B31071" s="2"/>
      <c r="BJ31071" s="3"/>
      <c r="BL31071" s="3"/>
      <c r="BN31071" s="3"/>
      <c r="BP31071" s="3"/>
    </row>
    <row r="31072" spans="1:68" x14ac:dyDescent="0.25">
      <c r="A31072" s="1"/>
      <c r="B31072" s="2"/>
      <c r="BJ31072" s="3"/>
      <c r="BL31072" s="3"/>
      <c r="BN31072" s="3"/>
      <c r="BP31072" s="3"/>
    </row>
    <row r="31073" spans="1:68" x14ac:dyDescent="0.25">
      <c r="A31073" s="1"/>
      <c r="B31073" s="2"/>
      <c r="BJ31073" s="3"/>
      <c r="BL31073" s="3"/>
      <c r="BN31073" s="3"/>
      <c r="BP31073" s="3"/>
    </row>
    <row r="31074" spans="1:68" x14ac:dyDescent="0.25">
      <c r="A31074" s="1"/>
      <c r="B31074" s="2"/>
      <c r="BJ31074" s="3"/>
      <c r="BL31074" s="3"/>
      <c r="BN31074" s="3"/>
      <c r="BP31074" s="3"/>
    </row>
    <row r="31075" spans="1:68" x14ac:dyDescent="0.25">
      <c r="A31075" s="1"/>
      <c r="B31075" s="2"/>
      <c r="BJ31075" s="3"/>
      <c r="BL31075" s="3"/>
      <c r="BN31075" s="3"/>
      <c r="BP31075" s="3"/>
    </row>
    <row r="31076" spans="1:68" x14ac:dyDescent="0.25">
      <c r="A31076" s="1"/>
      <c r="B31076" s="2"/>
      <c r="BJ31076" s="3"/>
      <c r="BL31076" s="3"/>
      <c r="BN31076" s="3"/>
      <c r="BP31076" s="3"/>
    </row>
    <row r="31077" spans="1:68" x14ac:dyDescent="0.25">
      <c r="A31077" s="1"/>
      <c r="B31077" s="2"/>
      <c r="BJ31077" s="3"/>
      <c r="BL31077" s="3"/>
      <c r="BN31077" s="3"/>
      <c r="BP31077" s="3"/>
    </row>
    <row r="31078" spans="1:68" x14ac:dyDescent="0.25">
      <c r="A31078" s="1"/>
      <c r="B31078" s="2"/>
      <c r="BJ31078" s="3"/>
      <c r="BL31078" s="3"/>
      <c r="BN31078" s="3"/>
      <c r="BP31078" s="3"/>
    </row>
    <row r="31079" spans="1:68" x14ac:dyDescent="0.25">
      <c r="A31079" s="1"/>
      <c r="B31079" s="2"/>
      <c r="BJ31079" s="3"/>
      <c r="BL31079" s="3"/>
      <c r="BN31079" s="3"/>
      <c r="BP31079" s="3"/>
    </row>
    <row r="31080" spans="1:68" x14ac:dyDescent="0.25">
      <c r="A31080" s="1"/>
      <c r="B31080" s="2"/>
      <c r="BJ31080" s="3"/>
      <c r="BL31080" s="3"/>
      <c r="BN31080" s="3"/>
      <c r="BP31080" s="3"/>
    </row>
    <row r="31081" spans="1:68" x14ac:dyDescent="0.25">
      <c r="A31081" s="1"/>
      <c r="B31081" s="2"/>
      <c r="BJ31081" s="3"/>
      <c r="BL31081" s="3"/>
      <c r="BN31081" s="3"/>
      <c r="BP31081" s="3"/>
    </row>
    <row r="31082" spans="1:68" x14ac:dyDescent="0.25">
      <c r="A31082" s="1"/>
      <c r="B31082" s="2"/>
      <c r="BJ31082" s="3"/>
      <c r="BL31082" s="3"/>
      <c r="BN31082" s="3"/>
      <c r="BP31082" s="3"/>
    </row>
    <row r="31083" spans="1:68" x14ac:dyDescent="0.25">
      <c r="A31083" s="1"/>
      <c r="B31083" s="2"/>
      <c r="BJ31083" s="3"/>
      <c r="BL31083" s="3"/>
      <c r="BN31083" s="3"/>
      <c r="BP31083" s="3"/>
    </row>
    <row r="31084" spans="1:68" x14ac:dyDescent="0.25">
      <c r="A31084" s="1"/>
      <c r="B31084" s="2"/>
      <c r="BJ31084" s="3"/>
      <c r="BL31084" s="3"/>
      <c r="BN31084" s="3"/>
      <c r="BP31084" s="3"/>
    </row>
    <row r="31085" spans="1:68" x14ac:dyDescent="0.25">
      <c r="A31085" s="1"/>
      <c r="B31085" s="2"/>
      <c r="BJ31085" s="3"/>
      <c r="BL31085" s="3"/>
      <c r="BN31085" s="3"/>
      <c r="BP31085" s="3"/>
    </row>
    <row r="31086" spans="1:68" x14ac:dyDescent="0.25">
      <c r="A31086" s="1"/>
      <c r="B31086" s="2"/>
      <c r="BJ31086" s="3"/>
      <c r="BL31086" s="3"/>
      <c r="BN31086" s="3"/>
      <c r="BP31086" s="3"/>
    </row>
    <row r="31087" spans="1:68" x14ac:dyDescent="0.25">
      <c r="A31087" s="1"/>
      <c r="B31087" s="2"/>
      <c r="BJ31087" s="3"/>
      <c r="BL31087" s="3"/>
      <c r="BN31087" s="3"/>
      <c r="BP31087" s="3"/>
    </row>
    <row r="31088" spans="1:68" x14ac:dyDescent="0.25">
      <c r="A31088" s="1"/>
      <c r="B31088" s="2"/>
      <c r="BJ31088" s="3"/>
      <c r="BL31088" s="3"/>
      <c r="BN31088" s="3"/>
      <c r="BP31088" s="3"/>
    </row>
    <row r="31089" spans="1:68" x14ac:dyDescent="0.25">
      <c r="A31089" s="1"/>
      <c r="B31089" s="2"/>
      <c r="BJ31089" s="3"/>
      <c r="BL31089" s="3"/>
      <c r="BN31089" s="3"/>
      <c r="BP31089" s="3"/>
    </row>
    <row r="31090" spans="1:68" x14ac:dyDescent="0.25">
      <c r="A31090" s="1"/>
      <c r="B31090" s="2"/>
      <c r="BJ31090" s="3"/>
      <c r="BL31090" s="3"/>
      <c r="BN31090" s="3"/>
      <c r="BP31090" s="3"/>
    </row>
    <row r="31091" spans="1:68" x14ac:dyDescent="0.25">
      <c r="A31091" s="1"/>
      <c r="B31091" s="2"/>
      <c r="BJ31091" s="3"/>
      <c r="BL31091" s="3"/>
      <c r="BN31091" s="3"/>
      <c r="BP31091" s="3"/>
    </row>
    <row r="31092" spans="1:68" x14ac:dyDescent="0.25">
      <c r="A31092" s="1"/>
      <c r="B31092" s="2"/>
      <c r="BJ31092" s="3"/>
      <c r="BL31092" s="3"/>
      <c r="BN31092" s="3"/>
      <c r="BP31092" s="3"/>
    </row>
    <row r="31093" spans="1:68" x14ac:dyDescent="0.25">
      <c r="A31093" s="1"/>
      <c r="B31093" s="2"/>
      <c r="BJ31093" s="3"/>
      <c r="BL31093" s="3"/>
      <c r="BN31093" s="3"/>
      <c r="BP31093" s="3"/>
    </row>
    <row r="31094" spans="1:68" x14ac:dyDescent="0.25">
      <c r="A31094" s="1"/>
      <c r="B31094" s="2"/>
      <c r="BJ31094" s="3"/>
      <c r="BL31094" s="3"/>
      <c r="BN31094" s="3"/>
      <c r="BP31094" s="3"/>
    </row>
    <row r="31095" spans="1:68" x14ac:dyDescent="0.25">
      <c r="A31095" s="1"/>
      <c r="B31095" s="2"/>
      <c r="BJ31095" s="3"/>
      <c r="BL31095" s="3"/>
      <c r="BN31095" s="3"/>
      <c r="BP31095" s="3"/>
    </row>
    <row r="31096" spans="1:68" x14ac:dyDescent="0.25">
      <c r="A31096" s="1"/>
      <c r="B31096" s="2"/>
      <c r="BJ31096" s="3"/>
      <c r="BL31096" s="3"/>
      <c r="BN31096" s="3"/>
      <c r="BP31096" s="3"/>
    </row>
    <row r="31097" spans="1:68" x14ac:dyDescent="0.25">
      <c r="A31097" s="1"/>
      <c r="B31097" s="2"/>
      <c r="BJ31097" s="3"/>
      <c r="BL31097" s="3"/>
      <c r="BN31097" s="3"/>
      <c r="BP31097" s="3"/>
    </row>
    <row r="31098" spans="1:68" x14ac:dyDescent="0.25">
      <c r="A31098" s="1"/>
      <c r="B31098" s="2"/>
      <c r="BJ31098" s="3"/>
      <c r="BL31098" s="3"/>
      <c r="BN31098" s="3"/>
      <c r="BP31098" s="3"/>
    </row>
    <row r="31099" spans="1:68" x14ac:dyDescent="0.25">
      <c r="A31099" s="1"/>
      <c r="B31099" s="2"/>
      <c r="BJ31099" s="3"/>
      <c r="BL31099" s="3"/>
      <c r="BN31099" s="3"/>
      <c r="BP31099" s="3"/>
    </row>
    <row r="31100" spans="1:68" x14ac:dyDescent="0.25">
      <c r="A31100" s="1"/>
      <c r="B31100" s="2"/>
      <c r="BJ31100" s="3"/>
      <c r="BL31100" s="3"/>
      <c r="BN31100" s="3"/>
      <c r="BP31100" s="3"/>
    </row>
    <row r="31101" spans="1:68" x14ac:dyDescent="0.25">
      <c r="A31101" s="1"/>
      <c r="B31101" s="2"/>
      <c r="BJ31101" s="3"/>
      <c r="BL31101" s="3"/>
      <c r="BN31101" s="3"/>
      <c r="BP31101" s="3"/>
    </row>
    <row r="31102" spans="1:68" x14ac:dyDescent="0.25">
      <c r="A31102" s="1"/>
      <c r="B31102" s="2"/>
      <c r="BJ31102" s="3"/>
      <c r="BL31102" s="3"/>
      <c r="BN31102" s="3"/>
      <c r="BP31102" s="3"/>
    </row>
    <row r="31103" spans="1:68" x14ac:dyDescent="0.25">
      <c r="A31103" s="1"/>
      <c r="B31103" s="2"/>
      <c r="BJ31103" s="3"/>
      <c r="BL31103" s="3"/>
      <c r="BN31103" s="3"/>
      <c r="BP31103" s="3"/>
    </row>
    <row r="31104" spans="1:68" x14ac:dyDescent="0.25">
      <c r="A31104" s="1"/>
      <c r="B31104" s="2"/>
      <c r="BJ31104" s="3"/>
      <c r="BL31104" s="3"/>
      <c r="BN31104" s="3"/>
      <c r="BP31104" s="3"/>
    </row>
    <row r="31105" spans="1:68" x14ac:dyDescent="0.25">
      <c r="A31105" s="1"/>
      <c r="B31105" s="2"/>
      <c r="BJ31105" s="3"/>
      <c r="BL31105" s="3"/>
      <c r="BN31105" s="3"/>
      <c r="BP31105" s="3"/>
    </row>
    <row r="31106" spans="1:68" x14ac:dyDescent="0.25">
      <c r="A31106" s="1"/>
      <c r="B31106" s="2"/>
      <c r="BJ31106" s="3"/>
      <c r="BL31106" s="3"/>
      <c r="BN31106" s="3"/>
      <c r="BP31106" s="3"/>
    </row>
    <row r="31107" spans="1:68" x14ac:dyDescent="0.25">
      <c r="A31107" s="1"/>
      <c r="B31107" s="2"/>
      <c r="BJ31107" s="3"/>
      <c r="BL31107" s="3"/>
      <c r="BN31107" s="3"/>
      <c r="BP31107" s="3"/>
    </row>
    <row r="31108" spans="1:68" x14ac:dyDescent="0.25">
      <c r="A31108" s="1"/>
      <c r="B31108" s="2"/>
      <c r="BJ31108" s="3"/>
      <c r="BL31108" s="3"/>
      <c r="BN31108" s="3"/>
      <c r="BP31108" s="3"/>
    </row>
    <row r="31109" spans="1:68" x14ac:dyDescent="0.25">
      <c r="A31109" s="1"/>
      <c r="B31109" s="2"/>
      <c r="BJ31109" s="3"/>
      <c r="BL31109" s="3"/>
      <c r="BN31109" s="3"/>
      <c r="BP31109" s="3"/>
    </row>
    <row r="31110" spans="1:68" x14ac:dyDescent="0.25">
      <c r="A31110" s="1"/>
      <c r="B31110" s="2"/>
      <c r="BJ31110" s="3"/>
      <c r="BL31110" s="3"/>
      <c r="BN31110" s="3"/>
      <c r="BP31110" s="3"/>
    </row>
    <row r="31111" spans="1:68" x14ac:dyDescent="0.25">
      <c r="A31111" s="1"/>
      <c r="B31111" s="2"/>
      <c r="BJ31111" s="3"/>
      <c r="BL31111" s="3"/>
      <c r="BN31111" s="3"/>
      <c r="BP31111" s="3"/>
    </row>
    <row r="31112" spans="1:68" x14ac:dyDescent="0.25">
      <c r="A31112" s="1"/>
      <c r="B31112" s="2"/>
      <c r="BJ31112" s="3"/>
      <c r="BL31112" s="3"/>
      <c r="BN31112" s="3"/>
      <c r="BP31112" s="3"/>
    </row>
    <row r="31113" spans="1:68" x14ac:dyDescent="0.25">
      <c r="A31113" s="1"/>
      <c r="B31113" s="2"/>
      <c r="BJ31113" s="3"/>
      <c r="BL31113" s="3"/>
      <c r="BN31113" s="3"/>
      <c r="BP31113" s="3"/>
    </row>
    <row r="31114" spans="1:68" x14ac:dyDescent="0.25">
      <c r="A31114" s="1"/>
      <c r="B31114" s="2"/>
      <c r="BJ31114" s="3"/>
      <c r="BL31114" s="3"/>
      <c r="BN31114" s="3"/>
      <c r="BP31114" s="3"/>
    </row>
    <row r="31115" spans="1:68" x14ac:dyDescent="0.25">
      <c r="A31115" s="1"/>
      <c r="B31115" s="2"/>
      <c r="BJ31115" s="3"/>
      <c r="BL31115" s="3"/>
      <c r="BN31115" s="3"/>
      <c r="BP31115" s="3"/>
    </row>
    <row r="31116" spans="1:68" x14ac:dyDescent="0.25">
      <c r="A31116" s="1"/>
      <c r="B31116" s="2"/>
      <c r="BJ31116" s="3"/>
      <c r="BL31116" s="3"/>
      <c r="BN31116" s="3"/>
      <c r="BP31116" s="3"/>
    </row>
    <row r="31117" spans="1:68" x14ac:dyDescent="0.25">
      <c r="A31117" s="1"/>
      <c r="B31117" s="2"/>
      <c r="BJ31117" s="3"/>
      <c r="BL31117" s="3"/>
      <c r="BN31117" s="3"/>
      <c r="BP31117" s="3"/>
    </row>
    <row r="31118" spans="1:68" x14ac:dyDescent="0.25">
      <c r="A31118" s="1"/>
      <c r="B31118" s="2"/>
      <c r="BJ31118" s="3"/>
      <c r="BL31118" s="3"/>
      <c r="BN31118" s="3"/>
      <c r="BP31118" s="3"/>
    </row>
    <row r="31119" spans="1:68" x14ac:dyDescent="0.25">
      <c r="A31119" s="1"/>
      <c r="B31119" s="2"/>
      <c r="BJ31119" s="3"/>
      <c r="BL31119" s="3"/>
      <c r="BN31119" s="3"/>
      <c r="BP31119" s="3"/>
    </row>
    <row r="31120" spans="1:68" x14ac:dyDescent="0.25">
      <c r="A31120" s="1"/>
      <c r="B31120" s="2"/>
      <c r="BJ31120" s="3"/>
      <c r="BL31120" s="3"/>
      <c r="BN31120" s="3"/>
      <c r="BP31120" s="3"/>
    </row>
    <row r="31121" spans="1:68" x14ac:dyDescent="0.25">
      <c r="A31121" s="1"/>
      <c r="B31121" s="2"/>
      <c r="BJ31121" s="3"/>
      <c r="BL31121" s="3"/>
      <c r="BN31121" s="3"/>
      <c r="BP31121" s="3"/>
    </row>
    <row r="31122" spans="1:68" x14ac:dyDescent="0.25">
      <c r="A31122" s="1"/>
      <c r="B31122" s="2"/>
      <c r="BJ31122" s="3"/>
      <c r="BL31122" s="3"/>
      <c r="BN31122" s="3"/>
      <c r="BP31122" s="3"/>
    </row>
    <row r="31123" spans="1:68" x14ac:dyDescent="0.25">
      <c r="A31123" s="1"/>
      <c r="B31123" s="2"/>
      <c r="BJ31123" s="3"/>
      <c r="BL31123" s="3"/>
      <c r="BN31123" s="3"/>
      <c r="BP31123" s="3"/>
    </row>
    <row r="31124" spans="1:68" x14ac:dyDescent="0.25">
      <c r="A31124" s="1"/>
      <c r="B31124" s="2"/>
      <c r="BJ31124" s="3"/>
      <c r="BL31124" s="3"/>
      <c r="BN31124" s="3"/>
      <c r="BP31124" s="3"/>
    </row>
    <row r="31125" spans="1:68" x14ac:dyDescent="0.25">
      <c r="A31125" s="1"/>
      <c r="B31125" s="2"/>
      <c r="BJ31125" s="3"/>
      <c r="BL31125" s="3"/>
      <c r="BN31125" s="3"/>
      <c r="BP31125" s="3"/>
    </row>
    <row r="31126" spans="1:68" x14ac:dyDescent="0.25">
      <c r="A31126" s="1"/>
      <c r="B31126" s="2"/>
      <c r="BJ31126" s="3"/>
      <c r="BL31126" s="3"/>
      <c r="BN31126" s="3"/>
      <c r="BP31126" s="3"/>
    </row>
    <row r="31127" spans="1:68" x14ac:dyDescent="0.25">
      <c r="A31127" s="1"/>
      <c r="B31127" s="2"/>
      <c r="BJ31127" s="3"/>
      <c r="BL31127" s="3"/>
      <c r="BN31127" s="3"/>
      <c r="BP31127" s="3"/>
    </row>
    <row r="31128" spans="1:68" x14ac:dyDescent="0.25">
      <c r="A31128" s="1"/>
      <c r="B31128" s="2"/>
      <c r="BJ31128" s="3"/>
      <c r="BL31128" s="3"/>
      <c r="BN31128" s="3"/>
      <c r="BP31128" s="3"/>
    </row>
    <row r="31129" spans="1:68" x14ac:dyDescent="0.25">
      <c r="A31129" s="1"/>
      <c r="B31129" s="2"/>
      <c r="BJ31129" s="3"/>
      <c r="BL31129" s="3"/>
      <c r="BN31129" s="3"/>
      <c r="BP31129" s="3"/>
    </row>
    <row r="31130" spans="1:68" x14ac:dyDescent="0.25">
      <c r="A31130" s="1"/>
      <c r="B31130" s="2"/>
      <c r="BJ31130" s="3"/>
      <c r="BL31130" s="3"/>
      <c r="BN31130" s="3"/>
      <c r="BP31130" s="3"/>
    </row>
    <row r="31131" spans="1:68" x14ac:dyDescent="0.25">
      <c r="A31131" s="1"/>
      <c r="B31131" s="2"/>
      <c r="BJ31131" s="3"/>
      <c r="BL31131" s="3"/>
      <c r="BN31131" s="3"/>
      <c r="BP31131" s="3"/>
    </row>
    <row r="31132" spans="1:68" x14ac:dyDescent="0.25">
      <c r="A31132" s="1"/>
      <c r="B31132" s="2"/>
      <c r="BJ31132" s="3"/>
      <c r="BL31132" s="3"/>
      <c r="BN31132" s="3"/>
      <c r="BP31132" s="3"/>
    </row>
    <row r="31133" spans="1:68" x14ac:dyDescent="0.25">
      <c r="A31133" s="1"/>
      <c r="B31133" s="2"/>
      <c r="BJ31133" s="3"/>
      <c r="BL31133" s="3"/>
      <c r="BN31133" s="3"/>
      <c r="BP31133" s="3"/>
    </row>
    <row r="31134" spans="1:68" x14ac:dyDescent="0.25">
      <c r="A31134" s="1"/>
      <c r="B31134" s="2"/>
      <c r="BJ31134" s="3"/>
      <c r="BL31134" s="3"/>
      <c r="BN31134" s="3"/>
      <c r="BP31134" s="3"/>
    </row>
    <row r="31135" spans="1:68" x14ac:dyDescent="0.25">
      <c r="A31135" s="1"/>
      <c r="B31135" s="2"/>
      <c r="BJ31135" s="3"/>
      <c r="BL31135" s="3"/>
      <c r="BN31135" s="3"/>
      <c r="BP31135" s="3"/>
    </row>
    <row r="31136" spans="1:68" x14ac:dyDescent="0.25">
      <c r="A31136" s="1"/>
      <c r="B31136" s="2"/>
      <c r="BJ31136" s="3"/>
      <c r="BL31136" s="3"/>
      <c r="BN31136" s="3"/>
      <c r="BP31136" s="3"/>
    </row>
    <row r="31137" spans="1:68" x14ac:dyDescent="0.25">
      <c r="A31137" s="1"/>
      <c r="B31137" s="2"/>
      <c r="BJ31137" s="3"/>
      <c r="BL31137" s="3"/>
      <c r="BN31137" s="3"/>
      <c r="BP31137" s="3"/>
    </row>
    <row r="31138" spans="1:68" x14ac:dyDescent="0.25">
      <c r="A31138" s="1"/>
      <c r="B31138" s="2"/>
      <c r="BJ31138" s="3"/>
      <c r="BL31138" s="3"/>
      <c r="BN31138" s="3"/>
      <c r="BP31138" s="3"/>
    </row>
    <row r="31139" spans="1:68" x14ac:dyDescent="0.25">
      <c r="A31139" s="1"/>
      <c r="B31139" s="2"/>
      <c r="BJ31139" s="3"/>
      <c r="BL31139" s="3"/>
      <c r="BN31139" s="3"/>
      <c r="BP31139" s="3"/>
    </row>
    <row r="31140" spans="1:68" x14ac:dyDescent="0.25">
      <c r="A31140" s="1"/>
      <c r="B31140" s="2"/>
      <c r="BJ31140" s="3"/>
      <c r="BL31140" s="3"/>
      <c r="BN31140" s="3"/>
      <c r="BP31140" s="3"/>
    </row>
    <row r="31141" spans="1:68" x14ac:dyDescent="0.25">
      <c r="A31141" s="1"/>
      <c r="B31141" s="2"/>
      <c r="BJ31141" s="3"/>
      <c r="BL31141" s="3"/>
      <c r="BN31141" s="3"/>
      <c r="BP31141" s="3"/>
    </row>
    <row r="31142" spans="1:68" x14ac:dyDescent="0.25">
      <c r="A31142" s="1"/>
      <c r="B31142" s="2"/>
      <c r="BJ31142" s="3"/>
      <c r="BL31142" s="3"/>
      <c r="BN31142" s="3"/>
      <c r="BP31142" s="3"/>
    </row>
    <row r="31143" spans="1:68" x14ac:dyDescent="0.25">
      <c r="A31143" s="1"/>
      <c r="B31143" s="2"/>
      <c r="BJ31143" s="3"/>
      <c r="BL31143" s="3"/>
      <c r="BN31143" s="3"/>
      <c r="BP31143" s="3"/>
    </row>
    <row r="31144" spans="1:68" x14ac:dyDescent="0.25">
      <c r="A31144" s="1"/>
      <c r="B31144" s="2"/>
      <c r="BJ31144" s="3"/>
      <c r="BL31144" s="3"/>
      <c r="BN31144" s="3"/>
      <c r="BP31144" s="3"/>
    </row>
    <row r="31145" spans="1:68" x14ac:dyDescent="0.25">
      <c r="A31145" s="1"/>
      <c r="B31145" s="2"/>
      <c r="BJ31145" s="3"/>
      <c r="BL31145" s="3"/>
      <c r="BN31145" s="3"/>
      <c r="BP31145" s="3"/>
    </row>
    <row r="31146" spans="1:68" x14ac:dyDescent="0.25">
      <c r="A31146" s="1"/>
      <c r="B31146" s="2"/>
      <c r="BJ31146" s="3"/>
      <c r="BL31146" s="3"/>
      <c r="BN31146" s="3"/>
      <c r="BP31146" s="3"/>
    </row>
    <row r="31147" spans="1:68" x14ac:dyDescent="0.25">
      <c r="A31147" s="1"/>
      <c r="B31147" s="2"/>
      <c r="BJ31147" s="3"/>
      <c r="BL31147" s="3"/>
      <c r="BN31147" s="3"/>
      <c r="BP31147" s="3"/>
    </row>
    <row r="31148" spans="1:68" x14ac:dyDescent="0.25">
      <c r="A31148" s="1"/>
      <c r="B31148" s="2"/>
      <c r="BJ31148" s="3"/>
      <c r="BL31148" s="3"/>
      <c r="BN31148" s="3"/>
      <c r="BP31148" s="3"/>
    </row>
    <row r="31149" spans="1:68" x14ac:dyDescent="0.25">
      <c r="A31149" s="1"/>
      <c r="B31149" s="2"/>
      <c r="BJ31149" s="3"/>
      <c r="BL31149" s="3"/>
      <c r="BN31149" s="3"/>
      <c r="BP31149" s="3"/>
    </row>
    <row r="31150" spans="1:68" x14ac:dyDescent="0.25">
      <c r="A31150" s="1"/>
      <c r="B31150" s="2"/>
      <c r="BJ31150" s="3"/>
      <c r="BL31150" s="3"/>
      <c r="BN31150" s="3"/>
      <c r="BP31150" s="3"/>
    </row>
    <row r="31151" spans="1:68" x14ac:dyDescent="0.25">
      <c r="A31151" s="1"/>
      <c r="B31151" s="2"/>
      <c r="BJ31151" s="3"/>
      <c r="BL31151" s="3"/>
      <c r="BN31151" s="3"/>
      <c r="BP31151" s="3"/>
    </row>
    <row r="31152" spans="1:68" x14ac:dyDescent="0.25">
      <c r="A31152" s="1"/>
      <c r="B31152" s="2"/>
      <c r="BJ31152" s="3"/>
      <c r="BL31152" s="3"/>
      <c r="BN31152" s="3"/>
      <c r="BP31152" s="3"/>
    </row>
    <row r="31153" spans="1:68" x14ac:dyDescent="0.25">
      <c r="A31153" s="1"/>
      <c r="B31153" s="2"/>
      <c r="BJ31153" s="3"/>
      <c r="BL31153" s="3"/>
      <c r="BN31153" s="3"/>
      <c r="BP31153" s="3"/>
    </row>
    <row r="31154" spans="1:68" x14ac:dyDescent="0.25">
      <c r="A31154" s="1"/>
      <c r="B31154" s="2"/>
      <c r="BJ31154" s="3"/>
      <c r="BL31154" s="3"/>
      <c r="BN31154" s="3"/>
      <c r="BP31154" s="3"/>
    </row>
    <row r="31155" spans="1:68" x14ac:dyDescent="0.25">
      <c r="A31155" s="1"/>
      <c r="B31155" s="2"/>
      <c r="BJ31155" s="3"/>
      <c r="BL31155" s="3"/>
      <c r="BN31155" s="3"/>
      <c r="BP31155" s="3"/>
    </row>
    <row r="31156" spans="1:68" x14ac:dyDescent="0.25">
      <c r="A31156" s="1"/>
      <c r="B31156" s="2"/>
      <c r="BJ31156" s="3"/>
      <c r="BL31156" s="3"/>
      <c r="BN31156" s="3"/>
      <c r="BP31156" s="3"/>
    </row>
    <row r="31157" spans="1:68" x14ac:dyDescent="0.25">
      <c r="A31157" s="1"/>
      <c r="B31157" s="2"/>
      <c r="BJ31157" s="3"/>
      <c r="BL31157" s="3"/>
      <c r="BN31157" s="3"/>
      <c r="BP31157" s="3"/>
    </row>
    <row r="31158" spans="1:68" x14ac:dyDescent="0.25">
      <c r="A31158" s="1"/>
      <c r="B31158" s="2"/>
      <c r="BJ31158" s="3"/>
      <c r="BL31158" s="3"/>
      <c r="BN31158" s="3"/>
      <c r="BP31158" s="3"/>
    </row>
    <row r="31159" spans="1:68" x14ac:dyDescent="0.25">
      <c r="A31159" s="1"/>
      <c r="B31159" s="2"/>
      <c r="BJ31159" s="3"/>
      <c r="BL31159" s="3"/>
      <c r="BN31159" s="3"/>
      <c r="BP31159" s="3"/>
    </row>
    <row r="31160" spans="1:68" x14ac:dyDescent="0.25">
      <c r="A31160" s="1"/>
      <c r="B31160" s="2"/>
      <c r="BJ31160" s="3"/>
      <c r="BL31160" s="3"/>
      <c r="BN31160" s="3"/>
      <c r="BP31160" s="3"/>
    </row>
    <row r="31161" spans="1:68" x14ac:dyDescent="0.25">
      <c r="A31161" s="1"/>
      <c r="B31161" s="2"/>
      <c r="BJ31161" s="3"/>
      <c r="BL31161" s="3"/>
      <c r="BN31161" s="3"/>
      <c r="BP31161" s="3"/>
    </row>
    <row r="31162" spans="1:68" x14ac:dyDescent="0.25">
      <c r="A31162" s="1"/>
      <c r="B31162" s="2"/>
      <c r="BJ31162" s="3"/>
      <c r="BL31162" s="3"/>
      <c r="BN31162" s="3"/>
      <c r="BP31162" s="3"/>
    </row>
    <row r="31163" spans="1:68" x14ac:dyDescent="0.25">
      <c r="A31163" s="1"/>
      <c r="B31163" s="2"/>
      <c r="BJ31163" s="3"/>
      <c r="BL31163" s="3"/>
      <c r="BN31163" s="3"/>
      <c r="BP31163" s="3"/>
    </row>
    <row r="31164" spans="1:68" x14ac:dyDescent="0.25">
      <c r="A31164" s="1"/>
      <c r="B31164" s="2"/>
      <c r="BJ31164" s="3"/>
      <c r="BL31164" s="3"/>
      <c r="BN31164" s="3"/>
      <c r="BP31164" s="3"/>
    </row>
    <row r="31165" spans="1:68" x14ac:dyDescent="0.25">
      <c r="A31165" s="1"/>
      <c r="B31165" s="2"/>
      <c r="BJ31165" s="3"/>
      <c r="BL31165" s="3"/>
      <c r="BN31165" s="3"/>
      <c r="BP31165" s="3"/>
    </row>
    <row r="31166" spans="1:68" x14ac:dyDescent="0.25">
      <c r="A31166" s="1"/>
      <c r="B31166" s="2"/>
      <c r="BJ31166" s="3"/>
      <c r="BL31166" s="3"/>
      <c r="BN31166" s="3"/>
      <c r="BP31166" s="3"/>
    </row>
    <row r="31167" spans="1:68" x14ac:dyDescent="0.25">
      <c r="A31167" s="1"/>
      <c r="B31167" s="2"/>
      <c r="BJ31167" s="3"/>
      <c r="BL31167" s="3"/>
      <c r="BN31167" s="3"/>
      <c r="BP31167" s="3"/>
    </row>
    <row r="31168" spans="1:68" x14ac:dyDescent="0.25">
      <c r="A31168" s="1"/>
      <c r="B31168" s="2"/>
      <c r="BJ31168" s="3"/>
      <c r="BL31168" s="3"/>
      <c r="BN31168" s="3"/>
      <c r="BP31168" s="3"/>
    </row>
    <row r="31169" spans="1:68" x14ac:dyDescent="0.25">
      <c r="A31169" s="1"/>
      <c r="B31169" s="2"/>
      <c r="BJ31169" s="3"/>
      <c r="BL31169" s="3"/>
      <c r="BN31169" s="3"/>
      <c r="BP31169" s="3"/>
    </row>
    <row r="31170" spans="1:68" x14ac:dyDescent="0.25">
      <c r="A31170" s="1"/>
      <c r="B31170" s="2"/>
      <c r="BJ31170" s="3"/>
      <c r="BL31170" s="3"/>
      <c r="BN31170" s="3"/>
      <c r="BP31170" s="3"/>
    </row>
    <row r="31171" spans="1:68" x14ac:dyDescent="0.25">
      <c r="A31171" s="1"/>
      <c r="B31171" s="2"/>
      <c r="BJ31171" s="3"/>
      <c r="BL31171" s="3"/>
      <c r="BN31171" s="3"/>
      <c r="BP31171" s="3"/>
    </row>
    <row r="31172" spans="1:68" x14ac:dyDescent="0.25">
      <c r="A31172" s="1"/>
      <c r="B31172" s="2"/>
      <c r="BJ31172" s="3"/>
      <c r="BL31172" s="3"/>
      <c r="BN31172" s="3"/>
      <c r="BP31172" s="3"/>
    </row>
    <row r="31173" spans="1:68" x14ac:dyDescent="0.25">
      <c r="A31173" s="1"/>
      <c r="B31173" s="2"/>
      <c r="BJ31173" s="3"/>
      <c r="BL31173" s="3"/>
      <c r="BN31173" s="3"/>
      <c r="BP31173" s="3"/>
    </row>
    <row r="31174" spans="1:68" x14ac:dyDescent="0.25">
      <c r="A31174" s="1"/>
      <c r="B31174" s="2"/>
      <c r="BJ31174" s="3"/>
      <c r="BL31174" s="3"/>
      <c r="BN31174" s="3"/>
      <c r="BP31174" s="3"/>
    </row>
    <row r="31175" spans="1:68" x14ac:dyDescent="0.25">
      <c r="A31175" s="1"/>
      <c r="B31175" s="2"/>
      <c r="BJ31175" s="3"/>
      <c r="BL31175" s="3"/>
      <c r="BN31175" s="3"/>
      <c r="BP31175" s="3"/>
    </row>
    <row r="31176" spans="1:68" x14ac:dyDescent="0.25">
      <c r="A31176" s="1"/>
      <c r="B31176" s="2"/>
      <c r="BJ31176" s="3"/>
      <c r="BL31176" s="3"/>
      <c r="BN31176" s="3"/>
      <c r="BP31176" s="3"/>
    </row>
    <row r="31177" spans="1:68" x14ac:dyDescent="0.25">
      <c r="A31177" s="1"/>
      <c r="B31177" s="2"/>
      <c r="BJ31177" s="3"/>
      <c r="BL31177" s="3"/>
      <c r="BN31177" s="3"/>
      <c r="BP31177" s="3"/>
    </row>
    <row r="31178" spans="1:68" x14ac:dyDescent="0.25">
      <c r="A31178" s="1"/>
      <c r="B31178" s="2"/>
      <c r="BJ31178" s="3"/>
      <c r="BL31178" s="3"/>
      <c r="BN31178" s="3"/>
      <c r="BP31178" s="3"/>
    </row>
    <row r="31179" spans="1:68" x14ac:dyDescent="0.25">
      <c r="A31179" s="1"/>
      <c r="B31179" s="2"/>
      <c r="BJ31179" s="3"/>
      <c r="BL31179" s="3"/>
      <c r="BN31179" s="3"/>
      <c r="BP31179" s="3"/>
    </row>
    <row r="31180" spans="1:68" x14ac:dyDescent="0.25">
      <c r="A31180" s="1"/>
      <c r="B31180" s="2"/>
      <c r="BJ31180" s="3"/>
      <c r="BL31180" s="3"/>
      <c r="BN31180" s="3"/>
      <c r="BP31180" s="3"/>
    </row>
    <row r="31181" spans="1:68" x14ac:dyDescent="0.25">
      <c r="A31181" s="1"/>
      <c r="B31181" s="2"/>
      <c r="BJ31181" s="3"/>
      <c r="BL31181" s="3"/>
      <c r="BN31181" s="3"/>
      <c r="BP31181" s="3"/>
    </row>
    <row r="31182" spans="1:68" x14ac:dyDescent="0.25">
      <c r="A31182" s="1"/>
      <c r="B31182" s="2"/>
      <c r="BJ31182" s="3"/>
      <c r="BL31182" s="3"/>
      <c r="BN31182" s="3"/>
      <c r="BP31182" s="3"/>
    </row>
    <row r="31183" spans="1:68" x14ac:dyDescent="0.25">
      <c r="A31183" s="1"/>
      <c r="B31183" s="2"/>
      <c r="BJ31183" s="3"/>
      <c r="BL31183" s="3"/>
      <c r="BN31183" s="3"/>
      <c r="BP31183" s="3"/>
    </row>
    <row r="31184" spans="1:68" x14ac:dyDescent="0.25">
      <c r="A31184" s="1"/>
      <c r="B31184" s="2"/>
      <c r="BJ31184" s="3"/>
      <c r="BL31184" s="3"/>
      <c r="BN31184" s="3"/>
      <c r="BP31184" s="3"/>
    </row>
    <row r="31185" spans="1:68" x14ac:dyDescent="0.25">
      <c r="A31185" s="1"/>
      <c r="B31185" s="2"/>
      <c r="BJ31185" s="3"/>
      <c r="BL31185" s="3"/>
      <c r="BN31185" s="3"/>
      <c r="BP31185" s="3"/>
    </row>
    <row r="31186" spans="1:68" x14ac:dyDescent="0.25">
      <c r="A31186" s="1"/>
      <c r="B31186" s="2"/>
      <c r="BJ31186" s="3"/>
      <c r="BL31186" s="3"/>
      <c r="BN31186" s="3"/>
      <c r="BP31186" s="3"/>
    </row>
    <row r="31187" spans="1:68" x14ac:dyDescent="0.25">
      <c r="A31187" s="1"/>
      <c r="B31187" s="2"/>
      <c r="BJ31187" s="3"/>
      <c r="BL31187" s="3"/>
      <c r="BN31187" s="3"/>
      <c r="BP31187" s="3"/>
    </row>
    <row r="31188" spans="1:68" x14ac:dyDescent="0.25">
      <c r="A31188" s="1"/>
      <c r="B31188" s="2"/>
      <c r="BJ31188" s="3"/>
      <c r="BL31188" s="3"/>
      <c r="BN31188" s="3"/>
      <c r="BP31188" s="3"/>
    </row>
    <row r="31189" spans="1:68" x14ac:dyDescent="0.25">
      <c r="A31189" s="1"/>
      <c r="B31189" s="2"/>
      <c r="BJ31189" s="3"/>
      <c r="BL31189" s="3"/>
      <c r="BN31189" s="3"/>
      <c r="BP31189" s="3"/>
    </row>
    <row r="31190" spans="1:68" x14ac:dyDescent="0.25">
      <c r="A31190" s="1"/>
      <c r="B31190" s="2"/>
      <c r="BJ31190" s="3"/>
      <c r="BL31190" s="3"/>
      <c r="BN31190" s="3"/>
      <c r="BP31190" s="3"/>
    </row>
    <row r="31191" spans="1:68" x14ac:dyDescent="0.25">
      <c r="A31191" s="1"/>
      <c r="B31191" s="2"/>
      <c r="BJ31191" s="3"/>
      <c r="BL31191" s="3"/>
      <c r="BN31191" s="3"/>
      <c r="BP31191" s="3"/>
    </row>
    <row r="31192" spans="1:68" x14ac:dyDescent="0.25">
      <c r="A31192" s="1"/>
      <c r="B31192" s="2"/>
      <c r="BJ31192" s="3"/>
      <c r="BL31192" s="3"/>
      <c r="BN31192" s="3"/>
      <c r="BP31192" s="3"/>
    </row>
    <row r="31193" spans="1:68" x14ac:dyDescent="0.25">
      <c r="A31193" s="1"/>
      <c r="B31193" s="2"/>
      <c r="BJ31193" s="3"/>
      <c r="BL31193" s="3"/>
      <c r="BN31193" s="3"/>
      <c r="BP31193" s="3"/>
    </row>
    <row r="31194" spans="1:68" x14ac:dyDescent="0.25">
      <c r="A31194" s="1"/>
      <c r="B31194" s="2"/>
      <c r="BJ31194" s="3"/>
      <c r="BL31194" s="3"/>
      <c r="BN31194" s="3"/>
      <c r="BP31194" s="3"/>
    </row>
    <row r="31195" spans="1:68" x14ac:dyDescent="0.25">
      <c r="A31195" s="1"/>
      <c r="B31195" s="2"/>
      <c r="BJ31195" s="3"/>
      <c r="BL31195" s="3"/>
      <c r="BN31195" s="3"/>
      <c r="BP31195" s="3"/>
    </row>
    <row r="31196" spans="1:68" x14ac:dyDescent="0.25">
      <c r="A31196" s="1"/>
      <c r="B31196" s="2"/>
      <c r="BJ31196" s="3"/>
      <c r="BL31196" s="3"/>
      <c r="BN31196" s="3"/>
      <c r="BP31196" s="3"/>
    </row>
    <row r="31197" spans="1:68" x14ac:dyDescent="0.25">
      <c r="A31197" s="1"/>
      <c r="B31197" s="2"/>
      <c r="BJ31197" s="3"/>
      <c r="BL31197" s="3"/>
      <c r="BN31197" s="3"/>
      <c r="BP31197" s="3"/>
    </row>
    <row r="31198" spans="1:68" x14ac:dyDescent="0.25">
      <c r="A31198" s="1"/>
      <c r="B31198" s="2"/>
      <c r="BJ31198" s="3"/>
      <c r="BL31198" s="3"/>
      <c r="BN31198" s="3"/>
      <c r="BP31198" s="3"/>
    </row>
    <row r="31199" spans="1:68" x14ac:dyDescent="0.25">
      <c r="A31199" s="1"/>
      <c r="B31199" s="2"/>
      <c r="BJ31199" s="3"/>
      <c r="BL31199" s="3"/>
      <c r="BN31199" s="3"/>
      <c r="BP31199" s="3"/>
    </row>
    <row r="31200" spans="1:68" x14ac:dyDescent="0.25">
      <c r="A31200" s="1"/>
      <c r="B31200" s="2"/>
      <c r="BJ31200" s="3"/>
      <c r="BL31200" s="3"/>
      <c r="BN31200" s="3"/>
      <c r="BP31200" s="3"/>
    </row>
    <row r="31201" spans="1:68" x14ac:dyDescent="0.25">
      <c r="A31201" s="1"/>
      <c r="B31201" s="2"/>
      <c r="BJ31201" s="3"/>
      <c r="BL31201" s="3"/>
      <c r="BN31201" s="3"/>
      <c r="BP31201" s="3"/>
    </row>
    <row r="31202" spans="1:68" x14ac:dyDescent="0.25">
      <c r="A31202" s="1"/>
      <c r="B31202" s="2"/>
      <c r="BJ31202" s="3"/>
      <c r="BL31202" s="3"/>
      <c r="BN31202" s="3"/>
      <c r="BP31202" s="3"/>
    </row>
    <row r="31203" spans="1:68" x14ac:dyDescent="0.25">
      <c r="A31203" s="1"/>
      <c r="B31203" s="2"/>
      <c r="BJ31203" s="3"/>
      <c r="BL31203" s="3"/>
      <c r="BN31203" s="3"/>
      <c r="BP31203" s="3"/>
    </row>
    <row r="31204" spans="1:68" x14ac:dyDescent="0.25">
      <c r="A31204" s="1"/>
      <c r="B31204" s="2"/>
      <c r="BJ31204" s="3"/>
      <c r="BL31204" s="3"/>
      <c r="BN31204" s="3"/>
      <c r="BP31204" s="3"/>
    </row>
    <row r="31205" spans="1:68" x14ac:dyDescent="0.25">
      <c r="A31205" s="1"/>
      <c r="B31205" s="2"/>
      <c r="BJ31205" s="3"/>
      <c r="BL31205" s="3"/>
      <c r="BN31205" s="3"/>
      <c r="BP31205" s="3"/>
    </row>
    <row r="31206" spans="1:68" x14ac:dyDescent="0.25">
      <c r="A31206" s="1"/>
      <c r="B31206" s="2"/>
      <c r="BJ31206" s="3"/>
      <c r="BL31206" s="3"/>
      <c r="BN31206" s="3"/>
      <c r="BP31206" s="3"/>
    </row>
    <row r="31207" spans="1:68" x14ac:dyDescent="0.25">
      <c r="A31207" s="1"/>
      <c r="B31207" s="2"/>
      <c r="BJ31207" s="3"/>
      <c r="BL31207" s="3"/>
      <c r="BN31207" s="3"/>
      <c r="BP31207" s="3"/>
    </row>
    <row r="31208" spans="1:68" x14ac:dyDescent="0.25">
      <c r="A31208" s="1"/>
      <c r="B31208" s="2"/>
      <c r="BJ31208" s="3"/>
      <c r="BL31208" s="3"/>
      <c r="BN31208" s="3"/>
      <c r="BP31208" s="3"/>
    </row>
    <row r="31209" spans="1:68" x14ac:dyDescent="0.25">
      <c r="A31209" s="1"/>
      <c r="B31209" s="2"/>
      <c r="BJ31209" s="3"/>
      <c r="BL31209" s="3"/>
      <c r="BN31209" s="3"/>
      <c r="BP31209" s="3"/>
    </row>
    <row r="31210" spans="1:68" x14ac:dyDescent="0.25">
      <c r="A31210" s="1"/>
      <c r="B31210" s="2"/>
      <c r="BJ31210" s="3"/>
      <c r="BL31210" s="3"/>
      <c r="BN31210" s="3"/>
      <c r="BP31210" s="3"/>
    </row>
    <row r="31211" spans="1:68" x14ac:dyDescent="0.25">
      <c r="A31211" s="1"/>
      <c r="B31211" s="2"/>
      <c r="BJ31211" s="3"/>
      <c r="BL31211" s="3"/>
      <c r="BN31211" s="3"/>
      <c r="BP31211" s="3"/>
    </row>
    <row r="31212" spans="1:68" x14ac:dyDescent="0.25">
      <c r="A31212" s="1"/>
      <c r="B31212" s="2"/>
      <c r="BJ31212" s="3"/>
      <c r="BL31212" s="3"/>
      <c r="BN31212" s="3"/>
      <c r="BP31212" s="3"/>
    </row>
    <row r="31213" spans="1:68" x14ac:dyDescent="0.25">
      <c r="A31213" s="1"/>
      <c r="B31213" s="2"/>
      <c r="BJ31213" s="3"/>
      <c r="BL31213" s="3"/>
      <c r="BN31213" s="3"/>
      <c r="BP31213" s="3"/>
    </row>
    <row r="31214" spans="1:68" x14ac:dyDescent="0.25">
      <c r="A31214" s="1"/>
      <c r="B31214" s="2"/>
      <c r="BJ31214" s="3"/>
      <c r="BL31214" s="3"/>
      <c r="BN31214" s="3"/>
      <c r="BP31214" s="3"/>
    </row>
    <row r="31215" spans="1:68" x14ac:dyDescent="0.25">
      <c r="A31215" s="1"/>
      <c r="B31215" s="2"/>
      <c r="BJ31215" s="3"/>
      <c r="BL31215" s="3"/>
      <c r="BN31215" s="3"/>
      <c r="BP31215" s="3"/>
    </row>
    <row r="31216" spans="1:68" x14ac:dyDescent="0.25">
      <c r="A31216" s="1"/>
      <c r="B31216" s="2"/>
      <c r="BJ31216" s="3"/>
      <c r="BL31216" s="3"/>
      <c r="BN31216" s="3"/>
      <c r="BP31216" s="3"/>
    </row>
    <row r="31217" spans="1:68" x14ac:dyDescent="0.25">
      <c r="A31217" s="1"/>
      <c r="B31217" s="2"/>
      <c r="BJ31217" s="3"/>
      <c r="BL31217" s="3"/>
      <c r="BN31217" s="3"/>
      <c r="BP31217" s="3"/>
    </row>
    <row r="31218" spans="1:68" x14ac:dyDescent="0.25">
      <c r="A31218" s="1"/>
      <c r="B31218" s="2"/>
      <c r="BJ31218" s="3"/>
      <c r="BL31218" s="3"/>
      <c r="BN31218" s="3"/>
      <c r="BP31218" s="3"/>
    </row>
    <row r="31219" spans="1:68" x14ac:dyDescent="0.25">
      <c r="A31219" s="1"/>
      <c r="B31219" s="2"/>
      <c r="BJ31219" s="3"/>
      <c r="BL31219" s="3"/>
      <c r="BN31219" s="3"/>
      <c r="BP31219" s="3"/>
    </row>
    <row r="31220" spans="1:68" x14ac:dyDescent="0.25">
      <c r="A31220" s="1"/>
      <c r="B31220" s="2"/>
      <c r="BJ31220" s="3"/>
      <c r="BL31220" s="3"/>
      <c r="BN31220" s="3"/>
      <c r="BP31220" s="3"/>
    </row>
    <row r="31221" spans="1:68" x14ac:dyDescent="0.25">
      <c r="A31221" s="1"/>
      <c r="B31221" s="2"/>
      <c r="BJ31221" s="3"/>
      <c r="BL31221" s="3"/>
      <c r="BN31221" s="3"/>
      <c r="BP31221" s="3"/>
    </row>
    <row r="31222" spans="1:68" x14ac:dyDescent="0.25">
      <c r="A31222" s="1"/>
      <c r="B31222" s="2"/>
      <c r="BJ31222" s="3"/>
      <c r="BL31222" s="3"/>
      <c r="BN31222" s="3"/>
      <c r="BP31222" s="3"/>
    </row>
    <row r="31223" spans="1:68" x14ac:dyDescent="0.25">
      <c r="A31223" s="1"/>
      <c r="B31223" s="2"/>
      <c r="BJ31223" s="3"/>
      <c r="BL31223" s="3"/>
      <c r="BN31223" s="3"/>
      <c r="BP31223" s="3"/>
    </row>
    <row r="31224" spans="1:68" x14ac:dyDescent="0.25">
      <c r="A31224" s="1"/>
      <c r="B31224" s="2"/>
      <c r="BJ31224" s="3"/>
      <c r="BL31224" s="3"/>
      <c r="BN31224" s="3"/>
      <c r="BP31224" s="3"/>
    </row>
    <row r="31225" spans="1:68" x14ac:dyDescent="0.25">
      <c r="A31225" s="1"/>
      <c r="B31225" s="2"/>
      <c r="BJ31225" s="3"/>
      <c r="BL31225" s="3"/>
      <c r="BN31225" s="3"/>
      <c r="BP31225" s="3"/>
    </row>
    <row r="31226" spans="1:68" x14ac:dyDescent="0.25">
      <c r="A31226" s="1"/>
      <c r="B31226" s="2"/>
      <c r="BJ31226" s="3"/>
      <c r="BL31226" s="3"/>
      <c r="BN31226" s="3"/>
      <c r="BP31226" s="3"/>
    </row>
    <row r="31227" spans="1:68" x14ac:dyDescent="0.25">
      <c r="A31227" s="1"/>
      <c r="B31227" s="2"/>
      <c r="BJ31227" s="3"/>
      <c r="BL31227" s="3"/>
      <c r="BN31227" s="3"/>
      <c r="BP31227" s="3"/>
    </row>
    <row r="31228" spans="1:68" x14ac:dyDescent="0.25">
      <c r="A31228" s="1"/>
      <c r="B31228" s="2"/>
      <c r="BJ31228" s="3"/>
      <c r="BL31228" s="3"/>
      <c r="BN31228" s="3"/>
      <c r="BP31228" s="3"/>
    </row>
    <row r="31229" spans="1:68" x14ac:dyDescent="0.25">
      <c r="A31229" s="1"/>
      <c r="B31229" s="2"/>
      <c r="BJ31229" s="3"/>
      <c r="BL31229" s="3"/>
      <c r="BN31229" s="3"/>
      <c r="BP31229" s="3"/>
    </row>
    <row r="31230" spans="1:68" x14ac:dyDescent="0.25">
      <c r="A31230" s="1"/>
      <c r="B31230" s="2"/>
      <c r="BJ31230" s="3"/>
      <c r="BL31230" s="3"/>
      <c r="BN31230" s="3"/>
      <c r="BP31230" s="3"/>
    </row>
    <row r="31231" spans="1:68" x14ac:dyDescent="0.25">
      <c r="A31231" s="1"/>
      <c r="B31231" s="2"/>
      <c r="BJ31231" s="3"/>
      <c r="BL31231" s="3"/>
      <c r="BN31231" s="3"/>
      <c r="BP31231" s="3"/>
    </row>
    <row r="31232" spans="1:68" x14ac:dyDescent="0.25">
      <c r="A31232" s="1"/>
      <c r="B31232" s="2"/>
      <c r="BJ31232" s="3"/>
      <c r="BL31232" s="3"/>
      <c r="BN31232" s="3"/>
      <c r="BP31232" s="3"/>
    </row>
    <row r="31233" spans="1:68" x14ac:dyDescent="0.25">
      <c r="A31233" s="1"/>
      <c r="B31233" s="2"/>
      <c r="BJ31233" s="3"/>
      <c r="BL31233" s="3"/>
      <c r="BN31233" s="3"/>
      <c r="BP31233" s="3"/>
    </row>
    <row r="31234" spans="1:68" x14ac:dyDescent="0.25">
      <c r="A31234" s="1"/>
      <c r="B31234" s="2"/>
      <c r="BJ31234" s="3"/>
      <c r="BL31234" s="3"/>
      <c r="BN31234" s="3"/>
      <c r="BP31234" s="3"/>
    </row>
    <row r="31235" spans="1:68" x14ac:dyDescent="0.25">
      <c r="A31235" s="1"/>
      <c r="B31235" s="2"/>
      <c r="BJ31235" s="3"/>
      <c r="BL31235" s="3"/>
      <c r="BN31235" s="3"/>
      <c r="BP31235" s="3"/>
    </row>
    <row r="31236" spans="1:68" x14ac:dyDescent="0.25">
      <c r="A31236" s="1"/>
      <c r="B31236" s="2"/>
      <c r="BJ31236" s="3"/>
      <c r="BL31236" s="3"/>
      <c r="BN31236" s="3"/>
      <c r="BP31236" s="3"/>
    </row>
    <row r="31237" spans="1:68" x14ac:dyDescent="0.25">
      <c r="A31237" s="1"/>
      <c r="B31237" s="2"/>
      <c r="BJ31237" s="3"/>
      <c r="BL31237" s="3"/>
      <c r="BN31237" s="3"/>
      <c r="BP31237" s="3"/>
    </row>
    <row r="31238" spans="1:68" x14ac:dyDescent="0.25">
      <c r="A31238" s="1"/>
      <c r="B31238" s="2"/>
      <c r="BJ31238" s="3"/>
      <c r="BL31238" s="3"/>
      <c r="BN31238" s="3"/>
      <c r="BP31238" s="3"/>
    </row>
    <row r="31239" spans="1:68" x14ac:dyDescent="0.25">
      <c r="A31239" s="1"/>
      <c r="B31239" s="2"/>
      <c r="BJ31239" s="3"/>
      <c r="BL31239" s="3"/>
      <c r="BN31239" s="3"/>
      <c r="BP31239" s="3"/>
    </row>
    <row r="31240" spans="1:68" x14ac:dyDescent="0.25">
      <c r="A31240" s="1"/>
      <c r="B31240" s="2"/>
      <c r="BJ31240" s="3"/>
      <c r="BL31240" s="3"/>
      <c r="BN31240" s="3"/>
      <c r="BP31240" s="3"/>
    </row>
    <row r="31241" spans="1:68" x14ac:dyDescent="0.25">
      <c r="A31241" s="1"/>
      <c r="B31241" s="2"/>
      <c r="BJ31241" s="3"/>
      <c r="BL31241" s="3"/>
      <c r="BN31241" s="3"/>
      <c r="BP31241" s="3"/>
    </row>
    <row r="31242" spans="1:68" x14ac:dyDescent="0.25">
      <c r="A31242" s="1"/>
      <c r="B31242" s="2"/>
      <c r="BJ31242" s="3"/>
      <c r="BL31242" s="3"/>
      <c r="BN31242" s="3"/>
      <c r="BP31242" s="3"/>
    </row>
    <row r="31243" spans="1:68" x14ac:dyDescent="0.25">
      <c r="A31243" s="1"/>
      <c r="B31243" s="2"/>
      <c r="BJ31243" s="3"/>
      <c r="BL31243" s="3"/>
      <c r="BN31243" s="3"/>
      <c r="BP31243" s="3"/>
    </row>
    <row r="31244" spans="1:68" x14ac:dyDescent="0.25">
      <c r="A31244" s="1"/>
      <c r="B31244" s="2"/>
      <c r="BJ31244" s="3"/>
      <c r="BL31244" s="3"/>
      <c r="BN31244" s="3"/>
      <c r="BP31244" s="3"/>
    </row>
    <row r="31245" spans="1:68" x14ac:dyDescent="0.25">
      <c r="A31245" s="1"/>
      <c r="B31245" s="2"/>
      <c r="BJ31245" s="3"/>
      <c r="BL31245" s="3"/>
      <c r="BN31245" s="3"/>
      <c r="BP31245" s="3"/>
    </row>
    <row r="31246" spans="1:68" x14ac:dyDescent="0.25">
      <c r="A31246" s="1"/>
      <c r="B31246" s="2"/>
      <c r="BJ31246" s="3"/>
      <c r="BL31246" s="3"/>
      <c r="BN31246" s="3"/>
      <c r="BP31246" s="3"/>
    </row>
    <row r="31247" spans="1:68" x14ac:dyDescent="0.25">
      <c r="A31247" s="1"/>
      <c r="B31247" s="2"/>
      <c r="BJ31247" s="3"/>
      <c r="BL31247" s="3"/>
      <c r="BN31247" s="3"/>
      <c r="BP31247" s="3"/>
    </row>
    <row r="31248" spans="1:68" x14ac:dyDescent="0.25">
      <c r="A31248" s="1"/>
      <c r="B31248" s="2"/>
      <c r="BJ31248" s="3"/>
      <c r="BL31248" s="3"/>
      <c r="BN31248" s="3"/>
      <c r="BP31248" s="3"/>
    </row>
    <row r="31249" spans="1:68" x14ac:dyDescent="0.25">
      <c r="A31249" s="1"/>
      <c r="B31249" s="2"/>
      <c r="BJ31249" s="3"/>
      <c r="BL31249" s="3"/>
      <c r="BN31249" s="3"/>
      <c r="BP31249" s="3"/>
    </row>
    <row r="31250" spans="1:68" x14ac:dyDescent="0.25">
      <c r="A31250" s="1"/>
      <c r="B31250" s="2"/>
      <c r="BJ31250" s="3"/>
      <c r="BL31250" s="3"/>
      <c r="BN31250" s="3"/>
      <c r="BP31250" s="3"/>
    </row>
    <row r="31251" spans="1:68" x14ac:dyDescent="0.25">
      <c r="A31251" s="1"/>
      <c r="B31251" s="2"/>
      <c r="BJ31251" s="3"/>
      <c r="BL31251" s="3"/>
      <c r="BN31251" s="3"/>
      <c r="BP31251" s="3"/>
    </row>
    <row r="31252" spans="1:68" x14ac:dyDescent="0.25">
      <c r="A31252" s="1"/>
      <c r="B31252" s="2"/>
      <c r="BJ31252" s="3"/>
      <c r="BL31252" s="3"/>
      <c r="BN31252" s="3"/>
      <c r="BP31252" s="3"/>
    </row>
    <row r="31253" spans="1:68" x14ac:dyDescent="0.25">
      <c r="A31253" s="1"/>
      <c r="B31253" s="2"/>
      <c r="BJ31253" s="3"/>
      <c r="BL31253" s="3"/>
      <c r="BN31253" s="3"/>
      <c r="BP31253" s="3"/>
    </row>
    <row r="31254" spans="1:68" x14ac:dyDescent="0.25">
      <c r="A31254" s="1"/>
      <c r="B31254" s="2"/>
      <c r="BJ31254" s="3"/>
      <c r="BL31254" s="3"/>
      <c r="BN31254" s="3"/>
      <c r="BP31254" s="3"/>
    </row>
    <row r="31255" spans="1:68" x14ac:dyDescent="0.25">
      <c r="A31255" s="1"/>
      <c r="B31255" s="2"/>
      <c r="BJ31255" s="3"/>
      <c r="BL31255" s="3"/>
      <c r="BN31255" s="3"/>
      <c r="BP31255" s="3"/>
    </row>
    <row r="31256" spans="1:68" x14ac:dyDescent="0.25">
      <c r="A31256" s="1"/>
      <c r="B31256" s="2"/>
      <c r="BJ31256" s="3"/>
      <c r="BL31256" s="3"/>
      <c r="BN31256" s="3"/>
      <c r="BP31256" s="3"/>
    </row>
    <row r="31257" spans="1:68" x14ac:dyDescent="0.25">
      <c r="A31257" s="1"/>
      <c r="B31257" s="2"/>
      <c r="BJ31257" s="3"/>
      <c r="BL31257" s="3"/>
      <c r="BN31257" s="3"/>
      <c r="BP31257" s="3"/>
    </row>
    <row r="31258" spans="1:68" x14ac:dyDescent="0.25">
      <c r="A31258" s="1"/>
      <c r="B31258" s="2"/>
      <c r="BJ31258" s="3"/>
      <c r="BL31258" s="3"/>
      <c r="BN31258" s="3"/>
      <c r="BP31258" s="3"/>
    </row>
    <row r="31259" spans="1:68" x14ac:dyDescent="0.25">
      <c r="A31259" s="1"/>
      <c r="B31259" s="2"/>
      <c r="BJ31259" s="3"/>
      <c r="BL31259" s="3"/>
      <c r="BN31259" s="3"/>
      <c r="BP31259" s="3"/>
    </row>
    <row r="31260" spans="1:68" x14ac:dyDescent="0.25">
      <c r="A31260" s="1"/>
      <c r="B31260" s="2"/>
      <c r="BJ31260" s="3"/>
      <c r="BL31260" s="3"/>
      <c r="BN31260" s="3"/>
      <c r="BP31260" s="3"/>
    </row>
    <row r="31261" spans="1:68" x14ac:dyDescent="0.25">
      <c r="A31261" s="1"/>
      <c r="B31261" s="2"/>
      <c r="BJ31261" s="3"/>
      <c r="BL31261" s="3"/>
      <c r="BN31261" s="3"/>
      <c r="BP31261" s="3"/>
    </row>
    <row r="31262" spans="1:68" x14ac:dyDescent="0.25">
      <c r="A31262" s="1"/>
      <c r="B31262" s="2"/>
      <c r="BJ31262" s="3"/>
      <c r="BL31262" s="3"/>
      <c r="BN31262" s="3"/>
      <c r="BP31262" s="3"/>
    </row>
    <row r="31263" spans="1:68" x14ac:dyDescent="0.25">
      <c r="A31263" s="1"/>
      <c r="B31263" s="2"/>
      <c r="BJ31263" s="3"/>
      <c r="BL31263" s="3"/>
      <c r="BN31263" s="3"/>
      <c r="BP31263" s="3"/>
    </row>
    <row r="31264" spans="1:68" x14ac:dyDescent="0.25">
      <c r="A31264" s="1"/>
      <c r="B31264" s="2"/>
      <c r="BJ31264" s="3"/>
      <c r="BL31264" s="3"/>
      <c r="BN31264" s="3"/>
      <c r="BP31264" s="3"/>
    </row>
    <row r="31265" spans="1:68" x14ac:dyDescent="0.25">
      <c r="A31265" s="1"/>
      <c r="B31265" s="2"/>
      <c r="BJ31265" s="3"/>
      <c r="BL31265" s="3"/>
      <c r="BN31265" s="3"/>
      <c r="BP31265" s="3"/>
    </row>
    <row r="31266" spans="1:68" x14ac:dyDescent="0.25">
      <c r="A31266" s="1"/>
      <c r="B31266" s="2"/>
      <c r="BJ31266" s="3"/>
      <c r="BL31266" s="3"/>
      <c r="BN31266" s="3"/>
      <c r="BP31266" s="3"/>
    </row>
    <row r="31267" spans="1:68" x14ac:dyDescent="0.25">
      <c r="A31267" s="1"/>
      <c r="B31267" s="2"/>
      <c r="BJ31267" s="3"/>
      <c r="BL31267" s="3"/>
      <c r="BN31267" s="3"/>
      <c r="BP31267" s="3"/>
    </row>
    <row r="31268" spans="1:68" x14ac:dyDescent="0.25">
      <c r="A31268" s="1"/>
      <c r="B31268" s="2"/>
      <c r="BJ31268" s="3"/>
      <c r="BL31268" s="3"/>
      <c r="BN31268" s="3"/>
      <c r="BP31268" s="3"/>
    </row>
    <row r="31269" spans="1:68" x14ac:dyDescent="0.25">
      <c r="A31269" s="1"/>
      <c r="B31269" s="2"/>
      <c r="BJ31269" s="3"/>
      <c r="BL31269" s="3"/>
      <c r="BN31269" s="3"/>
      <c r="BP31269" s="3"/>
    </row>
    <row r="31270" spans="1:68" x14ac:dyDescent="0.25">
      <c r="A31270" s="1"/>
      <c r="B31270" s="2"/>
      <c r="BJ31270" s="3"/>
      <c r="BL31270" s="3"/>
      <c r="BN31270" s="3"/>
      <c r="BP31270" s="3"/>
    </row>
    <row r="31271" spans="1:68" x14ac:dyDescent="0.25">
      <c r="A31271" s="1"/>
      <c r="B31271" s="2"/>
      <c r="BJ31271" s="3"/>
      <c r="BL31271" s="3"/>
      <c r="BN31271" s="3"/>
      <c r="BP31271" s="3"/>
    </row>
    <row r="31272" spans="1:68" x14ac:dyDescent="0.25">
      <c r="A31272" s="1"/>
      <c r="B31272" s="2"/>
      <c r="BJ31272" s="3"/>
      <c r="BL31272" s="3"/>
      <c r="BN31272" s="3"/>
      <c r="BP31272" s="3"/>
    </row>
    <row r="31273" spans="1:68" x14ac:dyDescent="0.25">
      <c r="A31273" s="1"/>
      <c r="B31273" s="2"/>
      <c r="BJ31273" s="3"/>
      <c r="BL31273" s="3"/>
      <c r="BN31273" s="3"/>
      <c r="BP31273" s="3"/>
    </row>
    <row r="31274" spans="1:68" x14ac:dyDescent="0.25">
      <c r="A31274" s="1"/>
      <c r="B31274" s="2"/>
      <c r="BJ31274" s="3"/>
      <c r="BL31274" s="3"/>
      <c r="BN31274" s="3"/>
      <c r="BP31274" s="3"/>
    </row>
    <row r="31275" spans="1:68" x14ac:dyDescent="0.25">
      <c r="A31275" s="1"/>
      <c r="B31275" s="2"/>
      <c r="BJ31275" s="3"/>
      <c r="BL31275" s="3"/>
      <c r="BN31275" s="3"/>
      <c r="BP31275" s="3"/>
    </row>
    <row r="31276" spans="1:68" x14ac:dyDescent="0.25">
      <c r="A31276" s="1"/>
      <c r="B31276" s="2"/>
      <c r="BJ31276" s="3"/>
      <c r="BL31276" s="3"/>
      <c r="BN31276" s="3"/>
      <c r="BP31276" s="3"/>
    </row>
    <row r="31277" spans="1:68" x14ac:dyDescent="0.25">
      <c r="A31277" s="1"/>
      <c r="B31277" s="2"/>
      <c r="BJ31277" s="3"/>
      <c r="BL31277" s="3"/>
      <c r="BN31277" s="3"/>
      <c r="BP31277" s="3"/>
    </row>
    <row r="31278" spans="1:68" x14ac:dyDescent="0.25">
      <c r="A31278" s="1"/>
      <c r="B31278" s="2"/>
      <c r="BJ31278" s="3"/>
      <c r="BL31278" s="3"/>
      <c r="BN31278" s="3"/>
      <c r="BP31278" s="3"/>
    </row>
    <row r="31279" spans="1:68" x14ac:dyDescent="0.25">
      <c r="A31279" s="1"/>
      <c r="B31279" s="2"/>
      <c r="BJ31279" s="3"/>
      <c r="BL31279" s="3"/>
      <c r="BN31279" s="3"/>
      <c r="BP31279" s="3"/>
    </row>
    <row r="31280" spans="1:68" x14ac:dyDescent="0.25">
      <c r="A31280" s="1"/>
      <c r="B31280" s="2"/>
      <c r="BJ31280" s="3"/>
      <c r="BL31280" s="3"/>
      <c r="BN31280" s="3"/>
      <c r="BP31280" s="3"/>
    </row>
    <row r="31281" spans="1:68" x14ac:dyDescent="0.25">
      <c r="A31281" s="1"/>
      <c r="B31281" s="2"/>
      <c r="BJ31281" s="3"/>
      <c r="BL31281" s="3"/>
      <c r="BN31281" s="3"/>
      <c r="BP31281" s="3"/>
    </row>
    <row r="31282" spans="1:68" x14ac:dyDescent="0.25">
      <c r="A31282" s="1"/>
      <c r="B31282" s="2"/>
      <c r="BJ31282" s="3"/>
      <c r="BL31282" s="3"/>
      <c r="BN31282" s="3"/>
      <c r="BP31282" s="3"/>
    </row>
    <row r="31283" spans="1:68" x14ac:dyDescent="0.25">
      <c r="A31283" s="1"/>
      <c r="B31283" s="2"/>
      <c r="BJ31283" s="3"/>
      <c r="BL31283" s="3"/>
      <c r="BN31283" s="3"/>
      <c r="BP31283" s="3"/>
    </row>
    <row r="31284" spans="1:68" x14ac:dyDescent="0.25">
      <c r="A31284" s="1"/>
      <c r="B31284" s="2"/>
      <c r="BJ31284" s="3"/>
      <c r="BL31284" s="3"/>
      <c r="BN31284" s="3"/>
      <c r="BP31284" s="3"/>
    </row>
    <row r="31285" spans="1:68" x14ac:dyDescent="0.25">
      <c r="A31285" s="1"/>
      <c r="B31285" s="2"/>
      <c r="BJ31285" s="3"/>
      <c r="BL31285" s="3"/>
      <c r="BN31285" s="3"/>
      <c r="BP31285" s="3"/>
    </row>
    <row r="31286" spans="1:68" x14ac:dyDescent="0.25">
      <c r="A31286" s="1"/>
      <c r="B31286" s="2"/>
      <c r="BJ31286" s="3"/>
      <c r="BL31286" s="3"/>
      <c r="BN31286" s="3"/>
      <c r="BP31286" s="3"/>
    </row>
    <row r="31287" spans="1:68" x14ac:dyDescent="0.25">
      <c r="A31287" s="1"/>
      <c r="B31287" s="2"/>
      <c r="BJ31287" s="3"/>
      <c r="BL31287" s="3"/>
      <c r="BN31287" s="3"/>
      <c r="BP31287" s="3"/>
    </row>
    <row r="31288" spans="1:68" x14ac:dyDescent="0.25">
      <c r="A31288" s="1"/>
      <c r="B31288" s="2"/>
      <c r="BJ31288" s="3"/>
      <c r="BL31288" s="3"/>
      <c r="BN31288" s="3"/>
      <c r="BP31288" s="3"/>
    </row>
    <row r="31289" spans="1:68" x14ac:dyDescent="0.25">
      <c r="A31289" s="1"/>
      <c r="B31289" s="2"/>
      <c r="BJ31289" s="3"/>
      <c r="BL31289" s="3"/>
      <c r="BN31289" s="3"/>
      <c r="BP31289" s="3"/>
    </row>
    <row r="31290" spans="1:68" x14ac:dyDescent="0.25">
      <c r="A31290" s="1"/>
      <c r="B31290" s="2"/>
      <c r="BJ31290" s="3"/>
      <c r="BL31290" s="3"/>
      <c r="BN31290" s="3"/>
      <c r="BP31290" s="3"/>
    </row>
    <row r="31291" spans="1:68" x14ac:dyDescent="0.25">
      <c r="A31291" s="1"/>
      <c r="B31291" s="2"/>
      <c r="BJ31291" s="3"/>
      <c r="BL31291" s="3"/>
      <c r="BN31291" s="3"/>
      <c r="BP31291" s="3"/>
    </row>
    <row r="31292" spans="1:68" x14ac:dyDescent="0.25">
      <c r="A31292" s="1"/>
      <c r="B31292" s="2"/>
      <c r="BJ31292" s="3"/>
      <c r="BL31292" s="3"/>
      <c r="BN31292" s="3"/>
      <c r="BP31292" s="3"/>
    </row>
    <row r="31293" spans="1:68" x14ac:dyDescent="0.25">
      <c r="A31293" s="1"/>
      <c r="B31293" s="2"/>
      <c r="BJ31293" s="3"/>
      <c r="BL31293" s="3"/>
      <c r="BN31293" s="3"/>
      <c r="BP31293" s="3"/>
    </row>
    <row r="31294" spans="1:68" x14ac:dyDescent="0.25">
      <c r="A31294" s="1"/>
      <c r="B31294" s="2"/>
      <c r="BJ31294" s="3"/>
      <c r="BL31294" s="3"/>
      <c r="BN31294" s="3"/>
      <c r="BP31294" s="3"/>
    </row>
    <row r="31295" spans="1:68" x14ac:dyDescent="0.25">
      <c r="A31295" s="1"/>
      <c r="B31295" s="2"/>
      <c r="BJ31295" s="3"/>
      <c r="BL31295" s="3"/>
      <c r="BN31295" s="3"/>
      <c r="BP31295" s="3"/>
    </row>
    <row r="31296" spans="1:68" x14ac:dyDescent="0.25">
      <c r="A31296" s="1"/>
      <c r="B31296" s="2"/>
      <c r="BJ31296" s="3"/>
      <c r="BL31296" s="3"/>
      <c r="BN31296" s="3"/>
      <c r="BP31296" s="3"/>
    </row>
    <row r="31297" spans="1:68" x14ac:dyDescent="0.25">
      <c r="A31297" s="1"/>
      <c r="B31297" s="2"/>
      <c r="BJ31297" s="3"/>
      <c r="BL31297" s="3"/>
      <c r="BN31297" s="3"/>
      <c r="BP31297" s="3"/>
    </row>
    <row r="31298" spans="1:68" x14ac:dyDescent="0.25">
      <c r="A31298" s="1"/>
      <c r="B31298" s="2"/>
      <c r="BJ31298" s="3"/>
      <c r="BL31298" s="3"/>
      <c r="BN31298" s="3"/>
      <c r="BP31298" s="3"/>
    </row>
    <row r="31299" spans="1:68" x14ac:dyDescent="0.25">
      <c r="A31299" s="1"/>
      <c r="B31299" s="2"/>
      <c r="BJ31299" s="3"/>
      <c r="BL31299" s="3"/>
      <c r="BN31299" s="3"/>
      <c r="BP31299" s="3"/>
    </row>
    <row r="31300" spans="1:68" x14ac:dyDescent="0.25">
      <c r="A31300" s="1"/>
      <c r="B31300" s="2"/>
      <c r="BJ31300" s="3"/>
      <c r="BL31300" s="3"/>
      <c r="BN31300" s="3"/>
      <c r="BP31300" s="3"/>
    </row>
    <row r="31301" spans="1:68" x14ac:dyDescent="0.25">
      <c r="A31301" s="1"/>
      <c r="B31301" s="2"/>
      <c r="BJ31301" s="3"/>
      <c r="BL31301" s="3"/>
      <c r="BN31301" s="3"/>
      <c r="BP31301" s="3"/>
    </row>
    <row r="31302" spans="1:68" x14ac:dyDescent="0.25">
      <c r="A31302" s="1"/>
      <c r="B31302" s="2"/>
      <c r="BJ31302" s="3"/>
      <c r="BL31302" s="3"/>
      <c r="BN31302" s="3"/>
      <c r="BP31302" s="3"/>
    </row>
    <row r="31303" spans="1:68" x14ac:dyDescent="0.25">
      <c r="A31303" s="1"/>
      <c r="B31303" s="2"/>
      <c r="BJ31303" s="3"/>
      <c r="BL31303" s="3"/>
      <c r="BN31303" s="3"/>
      <c r="BP31303" s="3"/>
    </row>
    <row r="31304" spans="1:68" x14ac:dyDescent="0.25">
      <c r="A31304" s="1"/>
      <c r="B31304" s="2"/>
      <c r="BJ31304" s="3"/>
      <c r="BL31304" s="3"/>
      <c r="BN31304" s="3"/>
      <c r="BP31304" s="3"/>
    </row>
    <row r="31305" spans="1:68" x14ac:dyDescent="0.25">
      <c r="A31305" s="1"/>
      <c r="B31305" s="2"/>
      <c r="BJ31305" s="3"/>
      <c r="BL31305" s="3"/>
      <c r="BN31305" s="3"/>
      <c r="BP31305" s="3"/>
    </row>
    <row r="31306" spans="1:68" x14ac:dyDescent="0.25">
      <c r="A31306" s="1"/>
      <c r="B31306" s="2"/>
      <c r="BJ31306" s="3"/>
      <c r="BL31306" s="3"/>
      <c r="BN31306" s="3"/>
      <c r="BP31306" s="3"/>
    </row>
    <row r="31307" spans="1:68" x14ac:dyDescent="0.25">
      <c r="A31307" s="1"/>
      <c r="B31307" s="2"/>
      <c r="BJ31307" s="3"/>
      <c r="BL31307" s="3"/>
      <c r="BN31307" s="3"/>
      <c r="BP31307" s="3"/>
    </row>
    <row r="31308" spans="1:68" x14ac:dyDescent="0.25">
      <c r="A31308" s="1"/>
      <c r="B31308" s="2"/>
      <c r="BJ31308" s="3"/>
      <c r="BL31308" s="3"/>
      <c r="BN31308" s="3"/>
      <c r="BP31308" s="3"/>
    </row>
    <row r="31309" spans="1:68" x14ac:dyDescent="0.25">
      <c r="A31309" s="1"/>
      <c r="B31309" s="2"/>
      <c r="BJ31309" s="3"/>
      <c r="BL31309" s="3"/>
      <c r="BN31309" s="3"/>
      <c r="BP31309" s="3"/>
    </row>
    <row r="31310" spans="1:68" x14ac:dyDescent="0.25">
      <c r="A31310" s="1"/>
      <c r="B31310" s="2"/>
      <c r="BJ31310" s="3"/>
      <c r="BL31310" s="3"/>
      <c r="BN31310" s="3"/>
      <c r="BP31310" s="3"/>
    </row>
    <row r="31311" spans="1:68" x14ac:dyDescent="0.25">
      <c r="A31311" s="1"/>
      <c r="B31311" s="2"/>
      <c r="BJ31311" s="3"/>
      <c r="BL31311" s="3"/>
      <c r="BN31311" s="3"/>
      <c r="BP31311" s="3"/>
    </row>
    <row r="31312" spans="1:68" x14ac:dyDescent="0.25">
      <c r="A31312" s="1"/>
      <c r="B31312" s="2"/>
      <c r="BJ31312" s="3"/>
      <c r="BL31312" s="3"/>
      <c r="BN31312" s="3"/>
      <c r="BP31312" s="3"/>
    </row>
    <row r="31313" spans="1:68" x14ac:dyDescent="0.25">
      <c r="A31313" s="1"/>
      <c r="B31313" s="2"/>
      <c r="BJ31313" s="3"/>
      <c r="BL31313" s="3"/>
      <c r="BN31313" s="3"/>
      <c r="BP31313" s="3"/>
    </row>
    <row r="31314" spans="1:68" x14ac:dyDescent="0.25">
      <c r="A31314" s="1"/>
      <c r="B31314" s="2"/>
      <c r="BJ31314" s="3"/>
      <c r="BL31314" s="3"/>
      <c r="BN31314" s="3"/>
      <c r="BP31314" s="3"/>
    </row>
    <row r="31315" spans="1:68" x14ac:dyDescent="0.25">
      <c r="A31315" s="1"/>
      <c r="B31315" s="2"/>
      <c r="BJ31315" s="3"/>
      <c r="BL31315" s="3"/>
      <c r="BN31315" s="3"/>
      <c r="BP31315" s="3"/>
    </row>
    <row r="31316" spans="1:68" x14ac:dyDescent="0.25">
      <c r="A31316" s="1"/>
      <c r="B31316" s="2"/>
      <c r="BJ31316" s="3"/>
      <c r="BL31316" s="3"/>
      <c r="BN31316" s="3"/>
      <c r="BP31316" s="3"/>
    </row>
    <row r="31317" spans="1:68" x14ac:dyDescent="0.25">
      <c r="A31317" s="1"/>
      <c r="B31317" s="2"/>
      <c r="BJ31317" s="3"/>
      <c r="BL31317" s="3"/>
      <c r="BN31317" s="3"/>
      <c r="BP31317" s="3"/>
    </row>
    <row r="31318" spans="1:68" x14ac:dyDescent="0.25">
      <c r="A31318" s="1"/>
      <c r="B31318" s="2"/>
      <c r="BJ31318" s="3"/>
      <c r="BL31318" s="3"/>
      <c r="BN31318" s="3"/>
      <c r="BP31318" s="3"/>
    </row>
    <row r="31319" spans="1:68" x14ac:dyDescent="0.25">
      <c r="A31319" s="1"/>
      <c r="B31319" s="2"/>
      <c r="BJ31319" s="3"/>
      <c r="BL31319" s="3"/>
      <c r="BN31319" s="3"/>
      <c r="BP31319" s="3"/>
    </row>
    <row r="31320" spans="1:68" x14ac:dyDescent="0.25">
      <c r="A31320" s="1"/>
      <c r="B31320" s="2"/>
      <c r="BJ31320" s="3"/>
      <c r="BL31320" s="3"/>
      <c r="BN31320" s="3"/>
      <c r="BP31320" s="3"/>
    </row>
    <row r="31321" spans="1:68" x14ac:dyDescent="0.25">
      <c r="A31321" s="1"/>
      <c r="B31321" s="2"/>
      <c r="BJ31321" s="3"/>
      <c r="BL31321" s="3"/>
      <c r="BN31321" s="3"/>
      <c r="BP31321" s="3"/>
    </row>
    <row r="31322" spans="1:68" x14ac:dyDescent="0.25">
      <c r="A31322" s="1"/>
      <c r="B31322" s="2"/>
      <c r="BJ31322" s="3"/>
      <c r="BL31322" s="3"/>
      <c r="BN31322" s="3"/>
      <c r="BP31322" s="3"/>
    </row>
    <row r="31323" spans="1:68" x14ac:dyDescent="0.25">
      <c r="A31323" s="1"/>
      <c r="B31323" s="2"/>
      <c r="BJ31323" s="3"/>
      <c r="BL31323" s="3"/>
      <c r="BN31323" s="3"/>
      <c r="BP31323" s="3"/>
    </row>
    <row r="31324" spans="1:68" x14ac:dyDescent="0.25">
      <c r="A31324" s="1"/>
      <c r="B31324" s="2"/>
      <c r="BJ31324" s="3"/>
      <c r="BL31324" s="3"/>
      <c r="BN31324" s="3"/>
      <c r="BP31324" s="3"/>
    </row>
    <row r="31325" spans="1:68" x14ac:dyDescent="0.25">
      <c r="A31325" s="1"/>
      <c r="B31325" s="2"/>
      <c r="BJ31325" s="3"/>
      <c r="BL31325" s="3"/>
      <c r="BN31325" s="3"/>
      <c r="BP31325" s="3"/>
    </row>
    <row r="31326" spans="1:68" x14ac:dyDescent="0.25">
      <c r="A31326" s="1"/>
      <c r="B31326" s="2"/>
      <c r="BJ31326" s="3"/>
      <c r="BL31326" s="3"/>
      <c r="BN31326" s="3"/>
      <c r="BP31326" s="3"/>
    </row>
    <row r="31327" spans="1:68" x14ac:dyDescent="0.25">
      <c r="A31327" s="1"/>
      <c r="B31327" s="2"/>
      <c r="BJ31327" s="3"/>
      <c r="BL31327" s="3"/>
      <c r="BN31327" s="3"/>
      <c r="BP31327" s="3"/>
    </row>
    <row r="31328" spans="1:68" x14ac:dyDescent="0.25">
      <c r="A31328" s="1"/>
      <c r="B31328" s="2"/>
      <c r="BJ31328" s="3"/>
      <c r="BL31328" s="3"/>
      <c r="BN31328" s="3"/>
      <c r="BP31328" s="3"/>
    </row>
    <row r="31329" spans="1:68" x14ac:dyDescent="0.25">
      <c r="A31329" s="1"/>
      <c r="B31329" s="2"/>
      <c r="BJ31329" s="3"/>
      <c r="BL31329" s="3"/>
      <c r="BN31329" s="3"/>
      <c r="BP31329" s="3"/>
    </row>
    <row r="31330" spans="1:68" x14ac:dyDescent="0.25">
      <c r="A31330" s="1"/>
      <c r="B31330" s="2"/>
      <c r="BJ31330" s="3"/>
      <c r="BL31330" s="3"/>
      <c r="BN31330" s="3"/>
      <c r="BP31330" s="3"/>
    </row>
    <row r="31331" spans="1:68" x14ac:dyDescent="0.25">
      <c r="A31331" s="1"/>
      <c r="B31331" s="2"/>
      <c r="BJ31331" s="3"/>
      <c r="BL31331" s="3"/>
      <c r="BN31331" s="3"/>
      <c r="BP31331" s="3"/>
    </row>
    <row r="31332" spans="1:68" x14ac:dyDescent="0.25">
      <c r="A31332" s="1"/>
      <c r="B31332" s="2"/>
      <c r="BJ31332" s="3"/>
      <c r="BL31332" s="3"/>
      <c r="BN31332" s="3"/>
      <c r="BP31332" s="3"/>
    </row>
    <row r="31333" spans="1:68" x14ac:dyDescent="0.25">
      <c r="A31333" s="1"/>
      <c r="B31333" s="2"/>
      <c r="BJ31333" s="3"/>
      <c r="BL31333" s="3"/>
      <c r="BN31333" s="3"/>
      <c r="BP31333" s="3"/>
    </row>
    <row r="31334" spans="1:68" x14ac:dyDescent="0.25">
      <c r="A31334" s="1"/>
      <c r="B31334" s="2"/>
      <c r="BJ31334" s="3"/>
      <c r="BL31334" s="3"/>
      <c r="BN31334" s="3"/>
      <c r="BP31334" s="3"/>
    </row>
    <row r="31335" spans="1:68" x14ac:dyDescent="0.25">
      <c r="A31335" s="1"/>
      <c r="B31335" s="2"/>
      <c r="BJ31335" s="3"/>
      <c r="BL31335" s="3"/>
      <c r="BN31335" s="3"/>
      <c r="BP31335" s="3"/>
    </row>
    <row r="31336" spans="1:68" x14ac:dyDescent="0.25">
      <c r="A31336" s="1"/>
      <c r="B31336" s="2"/>
      <c r="BJ31336" s="3"/>
      <c r="BL31336" s="3"/>
      <c r="BN31336" s="3"/>
      <c r="BP31336" s="3"/>
    </row>
    <row r="31337" spans="1:68" x14ac:dyDescent="0.25">
      <c r="A31337" s="1"/>
      <c r="B31337" s="2"/>
      <c r="BJ31337" s="3"/>
      <c r="BL31337" s="3"/>
      <c r="BN31337" s="3"/>
      <c r="BP31337" s="3"/>
    </row>
    <row r="31338" spans="1:68" x14ac:dyDescent="0.25">
      <c r="A31338" s="1"/>
      <c r="B31338" s="2"/>
      <c r="BJ31338" s="3"/>
      <c r="BL31338" s="3"/>
      <c r="BN31338" s="3"/>
      <c r="BP31338" s="3"/>
    </row>
    <row r="31339" spans="1:68" x14ac:dyDescent="0.25">
      <c r="A31339" s="1"/>
      <c r="B31339" s="2"/>
      <c r="BJ31339" s="3"/>
      <c r="BL31339" s="3"/>
      <c r="BN31339" s="3"/>
      <c r="BP31339" s="3"/>
    </row>
    <row r="31340" spans="1:68" x14ac:dyDescent="0.25">
      <c r="A31340" s="1"/>
      <c r="B31340" s="2"/>
      <c r="BJ31340" s="3"/>
      <c r="BL31340" s="3"/>
      <c r="BN31340" s="3"/>
      <c r="BP31340" s="3"/>
    </row>
    <row r="31341" spans="1:68" x14ac:dyDescent="0.25">
      <c r="A31341" s="1"/>
      <c r="B31341" s="2"/>
      <c r="BJ31341" s="3"/>
      <c r="BL31341" s="3"/>
      <c r="BN31341" s="3"/>
      <c r="BP31341" s="3"/>
    </row>
    <row r="31342" spans="1:68" x14ac:dyDescent="0.25">
      <c r="A31342" s="1"/>
      <c r="B31342" s="2"/>
      <c r="BJ31342" s="3"/>
      <c r="BL31342" s="3"/>
      <c r="BN31342" s="3"/>
      <c r="BP31342" s="3"/>
    </row>
    <row r="31343" spans="1:68" x14ac:dyDescent="0.25">
      <c r="A31343" s="1"/>
      <c r="B31343" s="2"/>
      <c r="BJ31343" s="3"/>
      <c r="BL31343" s="3"/>
      <c r="BN31343" s="3"/>
      <c r="BP31343" s="3"/>
    </row>
    <row r="31344" spans="1:68" x14ac:dyDescent="0.25">
      <c r="A31344" s="1"/>
      <c r="B31344" s="2"/>
      <c r="BJ31344" s="3"/>
      <c r="BL31344" s="3"/>
      <c r="BN31344" s="3"/>
      <c r="BP31344" s="3"/>
    </row>
    <row r="31345" spans="1:68" x14ac:dyDescent="0.25">
      <c r="A31345" s="1"/>
      <c r="B31345" s="2"/>
      <c r="BJ31345" s="3"/>
      <c r="BL31345" s="3"/>
      <c r="BN31345" s="3"/>
      <c r="BP31345" s="3"/>
    </row>
    <row r="31346" spans="1:68" x14ac:dyDescent="0.25">
      <c r="A31346" s="1"/>
      <c r="B31346" s="2"/>
      <c r="BJ31346" s="3"/>
      <c r="BL31346" s="3"/>
      <c r="BN31346" s="3"/>
      <c r="BP31346" s="3"/>
    </row>
    <row r="31347" spans="1:68" x14ac:dyDescent="0.25">
      <c r="A31347" s="1"/>
      <c r="B31347" s="2"/>
      <c r="BJ31347" s="3"/>
      <c r="BL31347" s="3"/>
      <c r="BN31347" s="3"/>
      <c r="BP31347" s="3"/>
    </row>
    <row r="31348" spans="1:68" x14ac:dyDescent="0.25">
      <c r="A31348" s="1"/>
      <c r="B31348" s="2"/>
      <c r="BJ31348" s="3"/>
      <c r="BL31348" s="3"/>
      <c r="BN31348" s="3"/>
      <c r="BP31348" s="3"/>
    </row>
    <row r="31349" spans="1:68" x14ac:dyDescent="0.25">
      <c r="A31349" s="1"/>
      <c r="B31349" s="2"/>
      <c r="BJ31349" s="3"/>
      <c r="BL31349" s="3"/>
      <c r="BN31349" s="3"/>
      <c r="BP31349" s="3"/>
    </row>
    <row r="31350" spans="1:68" x14ac:dyDescent="0.25">
      <c r="A31350" s="1"/>
      <c r="B31350" s="2"/>
      <c r="BJ31350" s="3"/>
      <c r="BL31350" s="3"/>
      <c r="BN31350" s="3"/>
      <c r="BP31350" s="3"/>
    </row>
    <row r="31351" spans="1:68" x14ac:dyDescent="0.25">
      <c r="A31351" s="1"/>
      <c r="B31351" s="2"/>
      <c r="BJ31351" s="3"/>
      <c r="BL31351" s="3"/>
      <c r="BN31351" s="3"/>
      <c r="BP31351" s="3"/>
    </row>
    <row r="31352" spans="1:68" x14ac:dyDescent="0.25">
      <c r="A31352" s="1"/>
      <c r="B31352" s="2"/>
      <c r="BJ31352" s="3"/>
      <c r="BL31352" s="3"/>
      <c r="BN31352" s="3"/>
      <c r="BP31352" s="3"/>
    </row>
    <row r="31353" spans="1:68" x14ac:dyDescent="0.25">
      <c r="A31353" s="1"/>
      <c r="B31353" s="2"/>
      <c r="BJ31353" s="3"/>
      <c r="BL31353" s="3"/>
      <c r="BN31353" s="3"/>
      <c r="BP31353" s="3"/>
    </row>
    <row r="31354" spans="1:68" x14ac:dyDescent="0.25">
      <c r="A31354" s="1"/>
      <c r="B31354" s="2"/>
      <c r="BJ31354" s="3"/>
      <c r="BL31354" s="3"/>
      <c r="BN31354" s="3"/>
      <c r="BP31354" s="3"/>
    </row>
    <row r="31355" spans="1:68" x14ac:dyDescent="0.25">
      <c r="A31355" s="1"/>
      <c r="B31355" s="2"/>
      <c r="BJ31355" s="3"/>
      <c r="BL31355" s="3"/>
      <c r="BN31355" s="3"/>
      <c r="BP31355" s="3"/>
    </row>
    <row r="31356" spans="1:68" x14ac:dyDescent="0.25">
      <c r="A31356" s="1"/>
      <c r="B31356" s="2"/>
      <c r="BJ31356" s="3"/>
      <c r="BL31356" s="3"/>
      <c r="BN31356" s="3"/>
      <c r="BP31356" s="3"/>
    </row>
    <row r="31357" spans="1:68" x14ac:dyDescent="0.25">
      <c r="A31357" s="1"/>
      <c r="B31357" s="2"/>
      <c r="BJ31357" s="3"/>
      <c r="BL31357" s="3"/>
      <c r="BN31357" s="3"/>
      <c r="BP31357" s="3"/>
    </row>
    <row r="31358" spans="1:68" x14ac:dyDescent="0.25">
      <c r="A31358" s="1"/>
      <c r="B31358" s="2"/>
      <c r="BJ31358" s="3"/>
      <c r="BL31358" s="3"/>
      <c r="BN31358" s="3"/>
      <c r="BP31358" s="3"/>
    </row>
    <row r="31359" spans="1:68" x14ac:dyDescent="0.25">
      <c r="A31359" s="1"/>
      <c r="B31359" s="2"/>
      <c r="BJ31359" s="3"/>
      <c r="BL31359" s="3"/>
      <c r="BN31359" s="3"/>
      <c r="BP31359" s="3"/>
    </row>
    <row r="31360" spans="1:68" x14ac:dyDescent="0.25">
      <c r="A31360" s="1"/>
      <c r="B31360" s="2"/>
      <c r="BJ31360" s="3"/>
      <c r="BL31360" s="3"/>
      <c r="BN31360" s="3"/>
      <c r="BP31360" s="3"/>
    </row>
    <row r="31361" spans="1:68" x14ac:dyDescent="0.25">
      <c r="A31361" s="1"/>
      <c r="B31361" s="2"/>
      <c r="BJ31361" s="3"/>
      <c r="BL31361" s="3"/>
      <c r="BN31361" s="3"/>
      <c r="BP31361" s="3"/>
    </row>
    <row r="31362" spans="1:68" x14ac:dyDescent="0.25">
      <c r="A31362" s="1"/>
      <c r="B31362" s="2"/>
      <c r="BJ31362" s="3"/>
      <c r="BL31362" s="3"/>
      <c r="BN31362" s="3"/>
      <c r="BP31362" s="3"/>
    </row>
    <row r="31363" spans="1:68" x14ac:dyDescent="0.25">
      <c r="A31363" s="1"/>
      <c r="B31363" s="2"/>
      <c r="BJ31363" s="3"/>
      <c r="BL31363" s="3"/>
      <c r="BN31363" s="3"/>
      <c r="BP31363" s="3"/>
    </row>
    <row r="31364" spans="1:68" x14ac:dyDescent="0.25">
      <c r="A31364" s="1"/>
      <c r="B31364" s="2"/>
      <c r="BJ31364" s="3"/>
      <c r="BL31364" s="3"/>
      <c r="BN31364" s="3"/>
      <c r="BP31364" s="3"/>
    </row>
    <row r="31365" spans="1:68" x14ac:dyDescent="0.25">
      <c r="A31365" s="1"/>
      <c r="B31365" s="2"/>
      <c r="BJ31365" s="3"/>
      <c r="BL31365" s="3"/>
      <c r="BN31365" s="3"/>
      <c r="BP31365" s="3"/>
    </row>
    <row r="31366" spans="1:68" x14ac:dyDescent="0.25">
      <c r="A31366" s="1"/>
      <c r="B31366" s="2"/>
      <c r="BJ31366" s="3"/>
      <c r="BL31366" s="3"/>
      <c r="BN31366" s="3"/>
      <c r="BP31366" s="3"/>
    </row>
    <row r="31367" spans="1:68" x14ac:dyDescent="0.25">
      <c r="A31367" s="1"/>
      <c r="B31367" s="2"/>
      <c r="BJ31367" s="3"/>
      <c r="BL31367" s="3"/>
      <c r="BN31367" s="3"/>
      <c r="BP31367" s="3"/>
    </row>
    <row r="31368" spans="1:68" x14ac:dyDescent="0.25">
      <c r="A31368" s="1"/>
      <c r="B31368" s="2"/>
      <c r="BJ31368" s="3"/>
      <c r="BL31368" s="3"/>
      <c r="BN31368" s="3"/>
      <c r="BP31368" s="3"/>
    </row>
    <row r="31369" spans="1:68" x14ac:dyDescent="0.25">
      <c r="A31369" s="1"/>
      <c r="B31369" s="2"/>
      <c r="BJ31369" s="3"/>
      <c r="BL31369" s="3"/>
      <c r="BN31369" s="3"/>
      <c r="BP31369" s="3"/>
    </row>
    <row r="31370" spans="1:68" x14ac:dyDescent="0.25">
      <c r="A31370" s="1"/>
      <c r="B31370" s="2"/>
      <c r="BJ31370" s="3"/>
      <c r="BL31370" s="3"/>
      <c r="BN31370" s="3"/>
      <c r="BP31370" s="3"/>
    </row>
    <row r="31371" spans="1:68" x14ac:dyDescent="0.25">
      <c r="A31371" s="1"/>
      <c r="B31371" s="2"/>
      <c r="BJ31371" s="3"/>
      <c r="BL31371" s="3"/>
      <c r="BN31371" s="3"/>
      <c r="BP31371" s="3"/>
    </row>
    <row r="31372" spans="1:68" x14ac:dyDescent="0.25">
      <c r="A31372" s="1"/>
      <c r="B31372" s="2"/>
      <c r="BJ31372" s="3"/>
      <c r="BL31372" s="3"/>
      <c r="BN31372" s="3"/>
      <c r="BP31372" s="3"/>
    </row>
    <row r="31373" spans="1:68" x14ac:dyDescent="0.25">
      <c r="A31373" s="1"/>
      <c r="B31373" s="2"/>
      <c r="BJ31373" s="3"/>
      <c r="BL31373" s="3"/>
      <c r="BN31373" s="3"/>
      <c r="BP31373" s="3"/>
    </row>
    <row r="31374" spans="1:68" x14ac:dyDescent="0.25">
      <c r="A31374" s="1"/>
      <c r="B31374" s="2"/>
      <c r="BJ31374" s="3"/>
      <c r="BL31374" s="3"/>
      <c r="BN31374" s="3"/>
      <c r="BP31374" s="3"/>
    </row>
    <row r="31375" spans="1:68" x14ac:dyDescent="0.25">
      <c r="A31375" s="1"/>
      <c r="B31375" s="2"/>
      <c r="BJ31375" s="3"/>
      <c r="BL31375" s="3"/>
      <c r="BN31375" s="3"/>
      <c r="BP31375" s="3"/>
    </row>
    <row r="31376" spans="1:68" x14ac:dyDescent="0.25">
      <c r="A31376" s="1"/>
      <c r="B31376" s="2"/>
      <c r="BJ31376" s="3"/>
      <c r="BL31376" s="3"/>
      <c r="BN31376" s="3"/>
      <c r="BP31376" s="3"/>
    </row>
    <row r="31377" spans="1:68" x14ac:dyDescent="0.25">
      <c r="A31377" s="1"/>
      <c r="B31377" s="2"/>
      <c r="BJ31377" s="3"/>
      <c r="BL31377" s="3"/>
      <c r="BN31377" s="3"/>
      <c r="BP31377" s="3"/>
    </row>
    <row r="31378" spans="1:68" x14ac:dyDescent="0.25">
      <c r="A31378" s="1"/>
      <c r="B31378" s="2"/>
      <c r="BJ31378" s="3"/>
      <c r="BL31378" s="3"/>
      <c r="BN31378" s="3"/>
      <c r="BP31378" s="3"/>
    </row>
    <row r="31379" spans="1:68" x14ac:dyDescent="0.25">
      <c r="A31379" s="1"/>
      <c r="B31379" s="2"/>
      <c r="BJ31379" s="3"/>
      <c r="BL31379" s="3"/>
      <c r="BN31379" s="3"/>
      <c r="BP31379" s="3"/>
    </row>
    <row r="31380" spans="1:68" x14ac:dyDescent="0.25">
      <c r="A31380" s="1"/>
      <c r="B31380" s="2"/>
      <c r="BJ31380" s="3"/>
      <c r="BL31380" s="3"/>
      <c r="BN31380" s="3"/>
      <c r="BP31380" s="3"/>
    </row>
    <row r="31381" spans="1:68" x14ac:dyDescent="0.25">
      <c r="A31381" s="1"/>
      <c r="B31381" s="2"/>
      <c r="BJ31381" s="3"/>
      <c r="BL31381" s="3"/>
      <c r="BN31381" s="3"/>
      <c r="BP31381" s="3"/>
    </row>
    <row r="31382" spans="1:68" x14ac:dyDescent="0.25">
      <c r="A31382" s="1"/>
      <c r="B31382" s="2"/>
      <c r="BJ31382" s="3"/>
      <c r="BL31382" s="3"/>
      <c r="BN31382" s="3"/>
      <c r="BP31382" s="3"/>
    </row>
    <row r="31383" spans="1:68" x14ac:dyDescent="0.25">
      <c r="A31383" s="1"/>
      <c r="B31383" s="2"/>
      <c r="BJ31383" s="3"/>
      <c r="BL31383" s="3"/>
      <c r="BN31383" s="3"/>
      <c r="BP31383" s="3"/>
    </row>
    <row r="31384" spans="1:68" x14ac:dyDescent="0.25">
      <c r="A31384" s="1"/>
      <c r="B31384" s="2"/>
      <c r="BJ31384" s="3"/>
      <c r="BL31384" s="3"/>
      <c r="BN31384" s="3"/>
      <c r="BP31384" s="3"/>
    </row>
    <row r="31385" spans="1:68" x14ac:dyDescent="0.25">
      <c r="A31385" s="1"/>
      <c r="B31385" s="2"/>
      <c r="BJ31385" s="3"/>
      <c r="BL31385" s="3"/>
      <c r="BN31385" s="3"/>
      <c r="BP31385" s="3"/>
    </row>
    <row r="31386" spans="1:68" x14ac:dyDescent="0.25">
      <c r="A31386" s="1"/>
      <c r="B31386" s="2"/>
      <c r="BJ31386" s="3"/>
      <c r="BL31386" s="3"/>
      <c r="BN31386" s="3"/>
      <c r="BP31386" s="3"/>
    </row>
    <row r="31387" spans="1:68" x14ac:dyDescent="0.25">
      <c r="A31387" s="1"/>
      <c r="B31387" s="2"/>
      <c r="BJ31387" s="3"/>
      <c r="BL31387" s="3"/>
      <c r="BN31387" s="3"/>
      <c r="BP31387" s="3"/>
    </row>
    <row r="31388" spans="1:68" x14ac:dyDescent="0.25">
      <c r="A31388" s="1"/>
      <c r="B31388" s="2"/>
      <c r="BJ31388" s="3"/>
      <c r="BL31388" s="3"/>
      <c r="BN31388" s="3"/>
      <c r="BP31388" s="3"/>
    </row>
    <row r="31389" spans="1:68" x14ac:dyDescent="0.25">
      <c r="A31389" s="1"/>
      <c r="B31389" s="2"/>
      <c r="BJ31389" s="3"/>
      <c r="BL31389" s="3"/>
      <c r="BN31389" s="3"/>
      <c r="BP31389" s="3"/>
    </row>
    <row r="31390" spans="1:68" x14ac:dyDescent="0.25">
      <c r="A31390" s="1"/>
      <c r="B31390" s="2"/>
      <c r="BJ31390" s="3"/>
      <c r="BL31390" s="3"/>
      <c r="BN31390" s="3"/>
      <c r="BP31390" s="3"/>
    </row>
    <row r="31391" spans="1:68" x14ac:dyDescent="0.25">
      <c r="A31391" s="1"/>
      <c r="B31391" s="2"/>
      <c r="BJ31391" s="3"/>
      <c r="BL31391" s="3"/>
      <c r="BN31391" s="3"/>
      <c r="BP31391" s="3"/>
    </row>
    <row r="31392" spans="1:68" x14ac:dyDescent="0.25">
      <c r="A31392" s="1"/>
      <c r="B31392" s="2"/>
      <c r="BJ31392" s="3"/>
      <c r="BL31392" s="3"/>
      <c r="BN31392" s="3"/>
      <c r="BP31392" s="3"/>
    </row>
    <row r="31393" spans="1:68" x14ac:dyDescent="0.25">
      <c r="A31393" s="1"/>
      <c r="B31393" s="2"/>
      <c r="BJ31393" s="3"/>
      <c r="BL31393" s="3"/>
      <c r="BN31393" s="3"/>
      <c r="BP31393" s="3"/>
    </row>
    <row r="31394" spans="1:68" x14ac:dyDescent="0.25">
      <c r="A31394" s="1"/>
      <c r="B31394" s="2"/>
      <c r="BJ31394" s="3"/>
      <c r="BL31394" s="3"/>
      <c r="BN31394" s="3"/>
      <c r="BP31394" s="3"/>
    </row>
    <row r="31395" spans="1:68" x14ac:dyDescent="0.25">
      <c r="A31395" s="1"/>
      <c r="B31395" s="2"/>
      <c r="BJ31395" s="3"/>
      <c r="BL31395" s="3"/>
      <c r="BN31395" s="3"/>
      <c r="BP31395" s="3"/>
    </row>
    <row r="31396" spans="1:68" x14ac:dyDescent="0.25">
      <c r="A31396" s="1"/>
      <c r="B31396" s="2"/>
      <c r="BJ31396" s="3"/>
      <c r="BL31396" s="3"/>
      <c r="BN31396" s="3"/>
      <c r="BP31396" s="3"/>
    </row>
    <row r="31397" spans="1:68" x14ac:dyDescent="0.25">
      <c r="A31397" s="1"/>
      <c r="B31397" s="2"/>
      <c r="BJ31397" s="3"/>
      <c r="BL31397" s="3"/>
      <c r="BN31397" s="3"/>
      <c r="BP31397" s="3"/>
    </row>
    <row r="31398" spans="1:68" x14ac:dyDescent="0.25">
      <c r="A31398" s="1"/>
      <c r="B31398" s="2"/>
      <c r="BJ31398" s="3"/>
      <c r="BL31398" s="3"/>
      <c r="BN31398" s="3"/>
      <c r="BP31398" s="3"/>
    </row>
    <row r="31399" spans="1:68" x14ac:dyDescent="0.25">
      <c r="A31399" s="1"/>
      <c r="B31399" s="2"/>
      <c r="BJ31399" s="3"/>
      <c r="BL31399" s="3"/>
      <c r="BN31399" s="3"/>
      <c r="BP31399" s="3"/>
    </row>
    <row r="31400" spans="1:68" x14ac:dyDescent="0.25">
      <c r="A31400" s="1"/>
      <c r="B31400" s="2"/>
      <c r="BJ31400" s="3"/>
      <c r="BL31400" s="3"/>
      <c r="BN31400" s="3"/>
      <c r="BP31400" s="3"/>
    </row>
    <row r="31401" spans="1:68" x14ac:dyDescent="0.25">
      <c r="A31401" s="1"/>
      <c r="B31401" s="2"/>
      <c r="BJ31401" s="3"/>
      <c r="BL31401" s="3"/>
      <c r="BN31401" s="3"/>
      <c r="BP31401" s="3"/>
    </row>
    <row r="31402" spans="1:68" x14ac:dyDescent="0.25">
      <c r="A31402" s="1"/>
      <c r="B31402" s="2"/>
      <c r="BJ31402" s="3"/>
      <c r="BL31402" s="3"/>
      <c r="BN31402" s="3"/>
      <c r="BP31402" s="3"/>
    </row>
    <row r="31403" spans="1:68" x14ac:dyDescent="0.25">
      <c r="A31403" s="1"/>
      <c r="B31403" s="2"/>
      <c r="BJ31403" s="3"/>
      <c r="BL31403" s="3"/>
      <c r="BN31403" s="3"/>
      <c r="BP31403" s="3"/>
    </row>
    <row r="31404" spans="1:68" x14ac:dyDescent="0.25">
      <c r="A31404" s="1"/>
      <c r="B31404" s="2"/>
      <c r="BJ31404" s="3"/>
      <c r="BL31404" s="3"/>
      <c r="BN31404" s="3"/>
      <c r="BP31404" s="3"/>
    </row>
    <row r="31405" spans="1:68" x14ac:dyDescent="0.25">
      <c r="A31405" s="1"/>
      <c r="B31405" s="2"/>
      <c r="BJ31405" s="3"/>
      <c r="BL31405" s="3"/>
      <c r="BN31405" s="3"/>
      <c r="BP31405" s="3"/>
    </row>
    <row r="31406" spans="1:68" x14ac:dyDescent="0.25">
      <c r="A31406" s="1"/>
      <c r="B31406" s="2"/>
      <c r="BJ31406" s="3"/>
      <c r="BL31406" s="3"/>
      <c r="BN31406" s="3"/>
      <c r="BP31406" s="3"/>
    </row>
    <row r="31407" spans="1:68" x14ac:dyDescent="0.25">
      <c r="A31407" s="1"/>
      <c r="B31407" s="2"/>
      <c r="BJ31407" s="3"/>
      <c r="BL31407" s="3"/>
      <c r="BN31407" s="3"/>
      <c r="BP31407" s="3"/>
    </row>
    <row r="31408" spans="1:68" x14ac:dyDescent="0.25">
      <c r="A31408" s="1"/>
      <c r="B31408" s="2"/>
      <c r="BJ31408" s="3"/>
      <c r="BL31408" s="3"/>
      <c r="BN31408" s="3"/>
      <c r="BP31408" s="3"/>
    </row>
    <row r="31409" spans="1:68" x14ac:dyDescent="0.25">
      <c r="A31409" s="1"/>
      <c r="B31409" s="2"/>
      <c r="BJ31409" s="3"/>
      <c r="BL31409" s="3"/>
      <c r="BN31409" s="3"/>
      <c r="BP31409" s="3"/>
    </row>
    <row r="31410" spans="1:68" x14ac:dyDescent="0.25">
      <c r="A31410" s="1"/>
      <c r="B31410" s="2"/>
      <c r="BJ31410" s="3"/>
      <c r="BL31410" s="3"/>
      <c r="BN31410" s="3"/>
      <c r="BP31410" s="3"/>
    </row>
    <row r="31411" spans="1:68" x14ac:dyDescent="0.25">
      <c r="A31411" s="1"/>
      <c r="B31411" s="2"/>
      <c r="BJ31411" s="3"/>
      <c r="BL31411" s="3"/>
      <c r="BN31411" s="3"/>
      <c r="BP31411" s="3"/>
    </row>
    <row r="31412" spans="1:68" x14ac:dyDescent="0.25">
      <c r="A31412" s="1"/>
      <c r="B31412" s="2"/>
      <c r="BJ31412" s="3"/>
      <c r="BL31412" s="3"/>
      <c r="BN31412" s="3"/>
      <c r="BP31412" s="3"/>
    </row>
    <row r="31413" spans="1:68" x14ac:dyDescent="0.25">
      <c r="A31413" s="1"/>
      <c r="B31413" s="2"/>
      <c r="BJ31413" s="3"/>
      <c r="BL31413" s="3"/>
      <c r="BN31413" s="3"/>
      <c r="BP31413" s="3"/>
    </row>
    <row r="31414" spans="1:68" x14ac:dyDescent="0.25">
      <c r="A31414" s="1"/>
      <c r="B31414" s="2"/>
      <c r="BJ31414" s="3"/>
      <c r="BL31414" s="3"/>
      <c r="BN31414" s="3"/>
      <c r="BP31414" s="3"/>
    </row>
    <row r="31415" spans="1:68" x14ac:dyDescent="0.25">
      <c r="A31415" s="1"/>
      <c r="B31415" s="2"/>
      <c r="BJ31415" s="3"/>
      <c r="BL31415" s="3"/>
      <c r="BN31415" s="3"/>
      <c r="BP31415" s="3"/>
    </row>
    <row r="31416" spans="1:68" x14ac:dyDescent="0.25">
      <c r="A31416" s="1"/>
      <c r="B31416" s="2"/>
      <c r="BJ31416" s="3"/>
      <c r="BL31416" s="3"/>
      <c r="BN31416" s="3"/>
      <c r="BP31416" s="3"/>
    </row>
    <row r="31417" spans="1:68" x14ac:dyDescent="0.25">
      <c r="A31417" s="1"/>
      <c r="B31417" s="2"/>
      <c r="BJ31417" s="3"/>
      <c r="BL31417" s="3"/>
      <c r="BN31417" s="3"/>
      <c r="BP31417" s="3"/>
    </row>
    <row r="31418" spans="1:68" x14ac:dyDescent="0.25">
      <c r="A31418" s="1"/>
      <c r="B31418" s="2"/>
      <c r="BJ31418" s="3"/>
      <c r="BL31418" s="3"/>
      <c r="BN31418" s="3"/>
      <c r="BP31418" s="3"/>
    </row>
    <row r="31419" spans="1:68" x14ac:dyDescent="0.25">
      <c r="A31419" s="1"/>
      <c r="B31419" s="2"/>
      <c r="BJ31419" s="3"/>
      <c r="BL31419" s="3"/>
      <c r="BN31419" s="3"/>
      <c r="BP31419" s="3"/>
    </row>
    <row r="31420" spans="1:68" x14ac:dyDescent="0.25">
      <c r="A31420" s="1"/>
      <c r="B31420" s="2"/>
      <c r="BJ31420" s="3"/>
      <c r="BL31420" s="3"/>
      <c r="BN31420" s="3"/>
      <c r="BP31420" s="3"/>
    </row>
    <row r="31421" spans="1:68" x14ac:dyDescent="0.25">
      <c r="A31421" s="1"/>
      <c r="B31421" s="2"/>
      <c r="BJ31421" s="3"/>
      <c r="BL31421" s="3"/>
      <c r="BN31421" s="3"/>
      <c r="BP31421" s="3"/>
    </row>
    <row r="31422" spans="1:68" x14ac:dyDescent="0.25">
      <c r="A31422" s="1"/>
      <c r="B31422" s="2"/>
      <c r="BJ31422" s="3"/>
      <c r="BL31422" s="3"/>
      <c r="BN31422" s="3"/>
      <c r="BP31422" s="3"/>
    </row>
    <row r="31423" spans="1:68" x14ac:dyDescent="0.25">
      <c r="A31423" s="1"/>
      <c r="B31423" s="2"/>
      <c r="BJ31423" s="3"/>
      <c r="BL31423" s="3"/>
      <c r="BN31423" s="3"/>
      <c r="BP31423" s="3"/>
    </row>
    <row r="31424" spans="1:68" x14ac:dyDescent="0.25">
      <c r="A31424" s="1"/>
      <c r="B31424" s="2"/>
      <c r="BJ31424" s="3"/>
      <c r="BL31424" s="3"/>
      <c r="BN31424" s="3"/>
      <c r="BP31424" s="3"/>
    </row>
    <row r="31425" spans="1:68" x14ac:dyDescent="0.25">
      <c r="A31425" s="1"/>
      <c r="B31425" s="2"/>
      <c r="BJ31425" s="3"/>
      <c r="BL31425" s="3"/>
      <c r="BN31425" s="3"/>
      <c r="BP31425" s="3"/>
    </row>
    <row r="31426" spans="1:68" x14ac:dyDescent="0.25">
      <c r="A31426" s="1"/>
      <c r="B31426" s="2"/>
      <c r="BJ31426" s="3"/>
      <c r="BL31426" s="3"/>
      <c r="BN31426" s="3"/>
      <c r="BP31426" s="3"/>
    </row>
    <row r="31427" spans="1:68" x14ac:dyDescent="0.25">
      <c r="A31427" s="1"/>
      <c r="B31427" s="2"/>
      <c r="BJ31427" s="3"/>
      <c r="BL31427" s="3"/>
      <c r="BN31427" s="3"/>
      <c r="BP31427" s="3"/>
    </row>
    <row r="31428" spans="1:68" x14ac:dyDescent="0.25">
      <c r="A31428" s="1"/>
      <c r="B31428" s="2"/>
      <c r="BJ31428" s="3"/>
      <c r="BL31428" s="3"/>
      <c r="BN31428" s="3"/>
      <c r="BP31428" s="3"/>
    </row>
    <row r="31429" spans="1:68" x14ac:dyDescent="0.25">
      <c r="A31429" s="1"/>
      <c r="B31429" s="2"/>
      <c r="BJ31429" s="3"/>
      <c r="BL31429" s="3"/>
      <c r="BN31429" s="3"/>
      <c r="BP31429" s="3"/>
    </row>
    <row r="31430" spans="1:68" x14ac:dyDescent="0.25">
      <c r="A31430" s="1"/>
      <c r="B31430" s="2"/>
      <c r="BJ31430" s="3"/>
      <c r="BL31430" s="3"/>
      <c r="BN31430" s="3"/>
      <c r="BP31430" s="3"/>
    </row>
    <row r="31431" spans="1:68" x14ac:dyDescent="0.25">
      <c r="A31431" s="1"/>
      <c r="B31431" s="2"/>
      <c r="BJ31431" s="3"/>
      <c r="BL31431" s="3"/>
      <c r="BN31431" s="3"/>
      <c r="BP31431" s="3"/>
    </row>
    <row r="31432" spans="1:68" x14ac:dyDescent="0.25">
      <c r="A31432" s="1"/>
      <c r="B31432" s="2"/>
      <c r="BJ31432" s="3"/>
      <c r="BL31432" s="3"/>
      <c r="BN31432" s="3"/>
      <c r="BP31432" s="3"/>
    </row>
    <row r="31433" spans="1:68" x14ac:dyDescent="0.25">
      <c r="A31433" s="1"/>
      <c r="B31433" s="2"/>
      <c r="BJ31433" s="3"/>
      <c r="BL31433" s="3"/>
      <c r="BN31433" s="3"/>
      <c r="BP31433" s="3"/>
    </row>
    <row r="31434" spans="1:68" x14ac:dyDescent="0.25">
      <c r="A31434" s="1"/>
      <c r="B31434" s="2"/>
      <c r="BJ31434" s="3"/>
      <c r="BL31434" s="3"/>
      <c r="BN31434" s="3"/>
      <c r="BP31434" s="3"/>
    </row>
    <row r="31435" spans="1:68" x14ac:dyDescent="0.25">
      <c r="A31435" s="1"/>
      <c r="B31435" s="2"/>
      <c r="BJ31435" s="3"/>
      <c r="BL31435" s="3"/>
      <c r="BN31435" s="3"/>
      <c r="BP31435" s="3"/>
    </row>
    <row r="31436" spans="1:68" x14ac:dyDescent="0.25">
      <c r="A31436" s="1"/>
      <c r="B31436" s="2"/>
      <c r="BJ31436" s="3"/>
      <c r="BL31436" s="3"/>
      <c r="BN31436" s="3"/>
      <c r="BP31436" s="3"/>
    </row>
    <row r="31437" spans="1:68" x14ac:dyDescent="0.25">
      <c r="A31437" s="1"/>
      <c r="B31437" s="2"/>
      <c r="BJ31437" s="3"/>
      <c r="BL31437" s="3"/>
      <c r="BN31437" s="3"/>
      <c r="BP31437" s="3"/>
    </row>
    <row r="31438" spans="1:68" x14ac:dyDescent="0.25">
      <c r="A31438" s="1"/>
      <c r="B31438" s="2"/>
      <c r="BJ31438" s="3"/>
      <c r="BL31438" s="3"/>
      <c r="BN31438" s="3"/>
      <c r="BP31438" s="3"/>
    </row>
    <row r="31439" spans="1:68" x14ac:dyDescent="0.25">
      <c r="A31439" s="1"/>
      <c r="B31439" s="2"/>
      <c r="BJ31439" s="3"/>
      <c r="BL31439" s="3"/>
      <c r="BN31439" s="3"/>
      <c r="BP31439" s="3"/>
    </row>
    <row r="31440" spans="1:68" x14ac:dyDescent="0.25">
      <c r="A31440" s="1"/>
      <c r="B31440" s="2"/>
      <c r="BJ31440" s="3"/>
      <c r="BL31440" s="3"/>
      <c r="BN31440" s="3"/>
      <c r="BP31440" s="3"/>
    </row>
    <row r="31441" spans="1:68" x14ac:dyDescent="0.25">
      <c r="A31441" s="1"/>
      <c r="B31441" s="2"/>
      <c r="BJ31441" s="3"/>
      <c r="BL31441" s="3"/>
      <c r="BN31441" s="3"/>
      <c r="BP31441" s="3"/>
    </row>
    <row r="31442" spans="1:68" x14ac:dyDescent="0.25">
      <c r="A31442" s="1"/>
      <c r="B31442" s="2"/>
      <c r="BJ31442" s="3"/>
      <c r="BL31442" s="3"/>
      <c r="BN31442" s="3"/>
      <c r="BP31442" s="3"/>
    </row>
    <row r="31443" spans="1:68" x14ac:dyDescent="0.25">
      <c r="A31443" s="1"/>
      <c r="B31443" s="2"/>
      <c r="BJ31443" s="3"/>
      <c r="BL31443" s="3"/>
      <c r="BN31443" s="3"/>
      <c r="BP31443" s="3"/>
    </row>
    <row r="31444" spans="1:68" x14ac:dyDescent="0.25">
      <c r="A31444" s="1"/>
      <c r="B31444" s="2"/>
      <c r="BJ31444" s="3"/>
      <c r="BL31444" s="3"/>
      <c r="BN31444" s="3"/>
      <c r="BP31444" s="3"/>
    </row>
    <row r="31445" spans="1:68" x14ac:dyDescent="0.25">
      <c r="A31445" s="1"/>
      <c r="B31445" s="2"/>
      <c r="BJ31445" s="3"/>
      <c r="BL31445" s="3"/>
      <c r="BN31445" s="3"/>
      <c r="BP31445" s="3"/>
    </row>
    <row r="31446" spans="1:68" x14ac:dyDescent="0.25">
      <c r="A31446" s="1"/>
      <c r="B31446" s="2"/>
      <c r="BJ31446" s="3"/>
      <c r="BL31446" s="3"/>
      <c r="BN31446" s="3"/>
      <c r="BP31446" s="3"/>
    </row>
    <row r="31447" spans="1:68" x14ac:dyDescent="0.25">
      <c r="A31447" s="1"/>
      <c r="B31447" s="2"/>
      <c r="BJ31447" s="3"/>
      <c r="BL31447" s="3"/>
      <c r="BN31447" s="3"/>
      <c r="BP31447" s="3"/>
    </row>
    <row r="31448" spans="1:68" x14ac:dyDescent="0.25">
      <c r="A31448" s="1"/>
      <c r="B31448" s="2"/>
      <c r="BJ31448" s="3"/>
      <c r="BL31448" s="3"/>
      <c r="BN31448" s="3"/>
      <c r="BP31448" s="3"/>
    </row>
    <row r="31449" spans="1:68" x14ac:dyDescent="0.25">
      <c r="A31449" s="1"/>
      <c r="B31449" s="2"/>
      <c r="BJ31449" s="3"/>
      <c r="BL31449" s="3"/>
      <c r="BN31449" s="3"/>
      <c r="BP31449" s="3"/>
    </row>
    <row r="31450" spans="1:68" x14ac:dyDescent="0.25">
      <c r="A31450" s="1"/>
      <c r="B31450" s="2"/>
      <c r="BJ31450" s="3"/>
      <c r="BL31450" s="3"/>
      <c r="BN31450" s="3"/>
      <c r="BP31450" s="3"/>
    </row>
    <row r="31451" spans="1:68" x14ac:dyDescent="0.25">
      <c r="A31451" s="1"/>
      <c r="B31451" s="2"/>
      <c r="BJ31451" s="3"/>
      <c r="BL31451" s="3"/>
      <c r="BN31451" s="3"/>
      <c r="BP31451" s="3"/>
    </row>
    <row r="31452" spans="1:68" x14ac:dyDescent="0.25">
      <c r="A31452" s="1"/>
      <c r="B31452" s="2"/>
      <c r="BJ31452" s="3"/>
      <c r="BL31452" s="3"/>
      <c r="BN31452" s="3"/>
      <c r="BP31452" s="3"/>
    </row>
    <row r="31453" spans="1:68" x14ac:dyDescent="0.25">
      <c r="A31453" s="1"/>
      <c r="B31453" s="2"/>
      <c r="BJ31453" s="3"/>
      <c r="BL31453" s="3"/>
      <c r="BN31453" s="3"/>
      <c r="BP31453" s="3"/>
    </row>
    <row r="31454" spans="1:68" x14ac:dyDescent="0.25">
      <c r="A31454" s="1"/>
      <c r="B31454" s="2"/>
      <c r="BJ31454" s="3"/>
      <c r="BL31454" s="3"/>
      <c r="BN31454" s="3"/>
      <c r="BP31454" s="3"/>
    </row>
    <row r="31455" spans="1:68" x14ac:dyDescent="0.25">
      <c r="A31455" s="1"/>
      <c r="B31455" s="2"/>
      <c r="BJ31455" s="3"/>
      <c r="BL31455" s="3"/>
      <c r="BN31455" s="3"/>
      <c r="BP31455" s="3"/>
    </row>
    <row r="31456" spans="1:68" x14ac:dyDescent="0.25">
      <c r="A31456" s="1"/>
      <c r="B31456" s="2"/>
      <c r="BJ31456" s="3"/>
      <c r="BL31456" s="3"/>
      <c r="BN31456" s="3"/>
      <c r="BP31456" s="3"/>
    </row>
    <row r="31457" spans="1:68" x14ac:dyDescent="0.25">
      <c r="A31457" s="1"/>
      <c r="B31457" s="2"/>
      <c r="BJ31457" s="3"/>
      <c r="BL31457" s="3"/>
      <c r="BN31457" s="3"/>
      <c r="BP31457" s="3"/>
    </row>
    <row r="31458" spans="1:68" x14ac:dyDescent="0.25">
      <c r="A31458" s="1"/>
      <c r="B31458" s="2"/>
      <c r="BJ31458" s="3"/>
      <c r="BL31458" s="3"/>
      <c r="BN31458" s="3"/>
      <c r="BP31458" s="3"/>
    </row>
    <row r="31459" spans="1:68" x14ac:dyDescent="0.25">
      <c r="A31459" s="1"/>
      <c r="B31459" s="2"/>
      <c r="BJ31459" s="3"/>
      <c r="BL31459" s="3"/>
      <c r="BN31459" s="3"/>
      <c r="BP31459" s="3"/>
    </row>
    <row r="31460" spans="1:68" x14ac:dyDescent="0.25">
      <c r="A31460" s="1"/>
      <c r="B31460" s="2"/>
      <c r="BJ31460" s="3"/>
      <c r="BL31460" s="3"/>
      <c r="BN31460" s="3"/>
      <c r="BP31460" s="3"/>
    </row>
    <row r="31461" spans="1:68" x14ac:dyDescent="0.25">
      <c r="A31461" s="1"/>
      <c r="B31461" s="2"/>
      <c r="BJ31461" s="3"/>
      <c r="BL31461" s="3"/>
      <c r="BN31461" s="3"/>
      <c r="BP31461" s="3"/>
    </row>
    <row r="31462" spans="1:68" x14ac:dyDescent="0.25">
      <c r="A31462" s="1"/>
      <c r="B31462" s="2"/>
      <c r="BJ31462" s="3"/>
      <c r="BL31462" s="3"/>
      <c r="BN31462" s="3"/>
      <c r="BP31462" s="3"/>
    </row>
    <row r="31463" spans="1:68" x14ac:dyDescent="0.25">
      <c r="A31463" s="1"/>
      <c r="B31463" s="2"/>
      <c r="BJ31463" s="3"/>
      <c r="BL31463" s="3"/>
      <c r="BN31463" s="3"/>
      <c r="BP31463" s="3"/>
    </row>
    <row r="31464" spans="1:68" x14ac:dyDescent="0.25">
      <c r="A31464" s="1"/>
      <c r="B31464" s="2"/>
      <c r="BJ31464" s="3"/>
      <c r="BL31464" s="3"/>
      <c r="BN31464" s="3"/>
      <c r="BP31464" s="3"/>
    </row>
    <row r="31465" spans="1:68" x14ac:dyDescent="0.25">
      <c r="A31465" s="1"/>
      <c r="B31465" s="2"/>
      <c r="BJ31465" s="3"/>
      <c r="BL31465" s="3"/>
      <c r="BN31465" s="3"/>
      <c r="BP31465" s="3"/>
    </row>
    <row r="31466" spans="1:68" x14ac:dyDescent="0.25">
      <c r="A31466" s="1"/>
      <c r="B31466" s="2"/>
      <c r="BJ31466" s="3"/>
      <c r="BL31466" s="3"/>
      <c r="BN31466" s="3"/>
      <c r="BP31466" s="3"/>
    </row>
    <row r="31467" spans="1:68" x14ac:dyDescent="0.25">
      <c r="A31467" s="1"/>
      <c r="B31467" s="2"/>
      <c r="BJ31467" s="3"/>
      <c r="BL31467" s="3"/>
      <c r="BN31467" s="3"/>
      <c r="BP31467" s="3"/>
    </row>
    <row r="31468" spans="1:68" x14ac:dyDescent="0.25">
      <c r="A31468" s="1"/>
      <c r="B31468" s="2"/>
      <c r="BJ31468" s="3"/>
      <c r="BL31468" s="3"/>
      <c r="BN31468" s="3"/>
      <c r="BP31468" s="3"/>
    </row>
    <row r="31469" spans="1:68" x14ac:dyDescent="0.25">
      <c r="A31469" s="1"/>
      <c r="B31469" s="2"/>
      <c r="BJ31469" s="3"/>
      <c r="BL31469" s="3"/>
      <c r="BN31469" s="3"/>
      <c r="BP31469" s="3"/>
    </row>
    <row r="31470" spans="1:68" x14ac:dyDescent="0.25">
      <c r="A31470" s="1"/>
      <c r="B31470" s="2"/>
      <c r="BJ31470" s="3"/>
      <c r="BL31470" s="3"/>
      <c r="BN31470" s="3"/>
      <c r="BP31470" s="3"/>
    </row>
    <row r="31471" spans="1:68" x14ac:dyDescent="0.25">
      <c r="A31471" s="1"/>
      <c r="B31471" s="2"/>
      <c r="BJ31471" s="3"/>
      <c r="BL31471" s="3"/>
      <c r="BN31471" s="3"/>
      <c r="BP31471" s="3"/>
    </row>
    <row r="31472" spans="1:68" x14ac:dyDescent="0.25">
      <c r="A31472" s="1"/>
      <c r="B31472" s="2"/>
      <c r="BJ31472" s="3"/>
      <c r="BL31472" s="3"/>
      <c r="BN31472" s="3"/>
      <c r="BP31472" s="3"/>
    </row>
    <row r="31473" spans="1:68" x14ac:dyDescent="0.25">
      <c r="A31473" s="1"/>
      <c r="B31473" s="2"/>
      <c r="BJ31473" s="3"/>
      <c r="BL31473" s="3"/>
      <c r="BN31473" s="3"/>
      <c r="BP31473" s="3"/>
    </row>
    <row r="31474" spans="1:68" x14ac:dyDescent="0.25">
      <c r="A31474" s="1"/>
      <c r="B31474" s="2"/>
      <c r="BJ31474" s="3"/>
      <c r="BL31474" s="3"/>
      <c r="BN31474" s="3"/>
      <c r="BP31474" s="3"/>
    </row>
    <row r="31475" spans="1:68" x14ac:dyDescent="0.25">
      <c r="A31475" s="1"/>
      <c r="B31475" s="2"/>
      <c r="BJ31475" s="3"/>
      <c r="BL31475" s="3"/>
      <c r="BN31475" s="3"/>
      <c r="BP31475" s="3"/>
    </row>
    <row r="31476" spans="1:68" x14ac:dyDescent="0.25">
      <c r="A31476" s="1"/>
      <c r="B31476" s="2"/>
      <c r="BJ31476" s="3"/>
      <c r="BL31476" s="3"/>
      <c r="BN31476" s="3"/>
      <c r="BP31476" s="3"/>
    </row>
    <row r="31477" spans="1:68" x14ac:dyDescent="0.25">
      <c r="A31477" s="1"/>
      <c r="B31477" s="2"/>
      <c r="BJ31477" s="3"/>
      <c r="BL31477" s="3"/>
      <c r="BN31477" s="3"/>
      <c r="BP31477" s="3"/>
    </row>
    <row r="31478" spans="1:68" x14ac:dyDescent="0.25">
      <c r="A31478" s="1"/>
      <c r="B31478" s="2"/>
      <c r="BJ31478" s="3"/>
      <c r="BL31478" s="3"/>
      <c r="BN31478" s="3"/>
      <c r="BP31478" s="3"/>
    </row>
    <row r="31479" spans="1:68" x14ac:dyDescent="0.25">
      <c r="A31479" s="1"/>
      <c r="B31479" s="2"/>
      <c r="BJ31479" s="3"/>
      <c r="BL31479" s="3"/>
      <c r="BN31479" s="3"/>
      <c r="BP31479" s="3"/>
    </row>
    <row r="31480" spans="1:68" x14ac:dyDescent="0.25">
      <c r="A31480" s="1"/>
      <c r="B31480" s="2"/>
      <c r="BJ31480" s="3"/>
      <c r="BL31480" s="3"/>
      <c r="BN31480" s="3"/>
      <c r="BP31480" s="3"/>
    </row>
    <row r="31481" spans="1:68" x14ac:dyDescent="0.25">
      <c r="A31481" s="1"/>
      <c r="B31481" s="2"/>
      <c r="BJ31481" s="3"/>
      <c r="BL31481" s="3"/>
      <c r="BN31481" s="3"/>
      <c r="BP31481" s="3"/>
    </row>
    <row r="31482" spans="1:68" x14ac:dyDescent="0.25">
      <c r="A31482" s="1"/>
      <c r="B31482" s="2"/>
      <c r="BJ31482" s="3"/>
      <c r="BL31482" s="3"/>
      <c r="BN31482" s="3"/>
      <c r="BP31482" s="3"/>
    </row>
    <row r="31483" spans="1:68" x14ac:dyDescent="0.25">
      <c r="A31483" s="1"/>
      <c r="B31483" s="2"/>
      <c r="BJ31483" s="3"/>
      <c r="BL31483" s="3"/>
      <c r="BN31483" s="3"/>
      <c r="BP31483" s="3"/>
    </row>
    <row r="31484" spans="1:68" x14ac:dyDescent="0.25">
      <c r="A31484" s="1"/>
      <c r="B31484" s="2"/>
      <c r="BJ31484" s="3"/>
      <c r="BL31484" s="3"/>
      <c r="BN31484" s="3"/>
      <c r="BP31484" s="3"/>
    </row>
    <row r="31485" spans="1:68" x14ac:dyDescent="0.25">
      <c r="A31485" s="1"/>
      <c r="B31485" s="2"/>
      <c r="BJ31485" s="3"/>
      <c r="BL31485" s="3"/>
      <c r="BN31485" s="3"/>
      <c r="BP31485" s="3"/>
    </row>
    <row r="31486" spans="1:68" x14ac:dyDescent="0.25">
      <c r="A31486" s="1"/>
      <c r="B31486" s="2"/>
      <c r="BJ31486" s="3"/>
      <c r="BL31486" s="3"/>
      <c r="BN31486" s="3"/>
      <c r="BP31486" s="3"/>
    </row>
    <row r="31487" spans="1:68" x14ac:dyDescent="0.25">
      <c r="A31487" s="1"/>
      <c r="B31487" s="2"/>
      <c r="BJ31487" s="3"/>
      <c r="BL31487" s="3"/>
      <c r="BN31487" s="3"/>
      <c r="BP31487" s="3"/>
    </row>
    <row r="31488" spans="1:68" x14ac:dyDescent="0.25">
      <c r="A31488" s="1"/>
      <c r="B31488" s="2"/>
      <c r="BJ31488" s="3"/>
      <c r="BL31488" s="3"/>
      <c r="BN31488" s="3"/>
      <c r="BP31488" s="3"/>
    </row>
    <row r="31489" spans="1:68" x14ac:dyDescent="0.25">
      <c r="A31489" s="1"/>
      <c r="B31489" s="2"/>
      <c r="BJ31489" s="3"/>
      <c r="BL31489" s="3"/>
      <c r="BN31489" s="3"/>
      <c r="BP31489" s="3"/>
    </row>
    <row r="31490" spans="1:68" x14ac:dyDescent="0.25">
      <c r="A31490" s="1"/>
      <c r="B31490" s="2"/>
      <c r="BJ31490" s="3"/>
      <c r="BL31490" s="3"/>
      <c r="BN31490" s="3"/>
      <c r="BP31490" s="3"/>
    </row>
    <row r="31491" spans="1:68" x14ac:dyDescent="0.25">
      <c r="A31491" s="1"/>
      <c r="B31491" s="2"/>
      <c r="BJ31491" s="3"/>
      <c r="BL31491" s="3"/>
      <c r="BN31491" s="3"/>
      <c r="BP31491" s="3"/>
    </row>
    <row r="31492" spans="1:68" x14ac:dyDescent="0.25">
      <c r="A31492" s="1"/>
      <c r="B31492" s="2"/>
      <c r="BJ31492" s="3"/>
      <c r="BL31492" s="3"/>
      <c r="BN31492" s="3"/>
      <c r="BP31492" s="3"/>
    </row>
    <row r="31493" spans="1:68" x14ac:dyDescent="0.25">
      <c r="A31493" s="1"/>
      <c r="B31493" s="2"/>
      <c r="BJ31493" s="3"/>
      <c r="BL31493" s="3"/>
      <c r="BN31493" s="3"/>
      <c r="BP31493" s="3"/>
    </row>
    <row r="31494" spans="1:68" x14ac:dyDescent="0.25">
      <c r="A31494" s="1"/>
      <c r="B31494" s="2"/>
      <c r="BJ31494" s="3"/>
      <c r="BL31494" s="3"/>
      <c r="BN31494" s="3"/>
      <c r="BP31494" s="3"/>
    </row>
    <row r="31495" spans="1:68" x14ac:dyDescent="0.25">
      <c r="A31495" s="1"/>
      <c r="B31495" s="2"/>
      <c r="BJ31495" s="3"/>
      <c r="BL31495" s="3"/>
      <c r="BN31495" s="3"/>
      <c r="BP31495" s="3"/>
    </row>
    <row r="31496" spans="1:68" x14ac:dyDescent="0.25">
      <c r="A31496" s="1"/>
      <c r="B31496" s="2"/>
      <c r="BJ31496" s="3"/>
      <c r="BL31496" s="3"/>
      <c r="BN31496" s="3"/>
      <c r="BP31496" s="3"/>
    </row>
    <row r="31497" spans="1:68" x14ac:dyDescent="0.25">
      <c r="A31497" s="1"/>
      <c r="B31497" s="2"/>
      <c r="BJ31497" s="3"/>
      <c r="BL31497" s="3"/>
      <c r="BN31497" s="3"/>
      <c r="BP31497" s="3"/>
    </row>
    <row r="31498" spans="1:68" x14ac:dyDescent="0.25">
      <c r="A31498" s="1"/>
      <c r="B31498" s="2"/>
      <c r="BJ31498" s="3"/>
      <c r="BL31498" s="3"/>
      <c r="BN31498" s="3"/>
      <c r="BP31498" s="3"/>
    </row>
    <row r="31499" spans="1:68" x14ac:dyDescent="0.25">
      <c r="A31499" s="1"/>
      <c r="B31499" s="2"/>
      <c r="BJ31499" s="3"/>
      <c r="BL31499" s="3"/>
      <c r="BN31499" s="3"/>
      <c r="BP31499" s="3"/>
    </row>
    <row r="31500" spans="1:68" x14ac:dyDescent="0.25">
      <c r="A31500" s="1"/>
      <c r="B31500" s="2"/>
      <c r="BJ31500" s="3"/>
      <c r="BL31500" s="3"/>
      <c r="BN31500" s="3"/>
      <c r="BP31500" s="3"/>
    </row>
    <row r="31501" spans="1:68" x14ac:dyDescent="0.25">
      <c r="A31501" s="1"/>
      <c r="B31501" s="2"/>
      <c r="BJ31501" s="3"/>
      <c r="BL31501" s="3"/>
      <c r="BN31501" s="3"/>
      <c r="BP31501" s="3"/>
    </row>
    <row r="31502" spans="1:68" x14ac:dyDescent="0.25">
      <c r="A31502" s="1"/>
      <c r="B31502" s="2"/>
      <c r="BJ31502" s="3"/>
      <c r="BL31502" s="3"/>
      <c r="BN31502" s="3"/>
      <c r="BP31502" s="3"/>
    </row>
    <row r="31503" spans="1:68" x14ac:dyDescent="0.25">
      <c r="A31503" s="1"/>
      <c r="B31503" s="2"/>
      <c r="BJ31503" s="3"/>
      <c r="BL31503" s="3"/>
      <c r="BN31503" s="3"/>
      <c r="BP31503" s="3"/>
    </row>
    <row r="31504" spans="1:68" x14ac:dyDescent="0.25">
      <c r="A31504" s="1"/>
      <c r="B31504" s="2"/>
      <c r="BJ31504" s="3"/>
      <c r="BL31504" s="3"/>
      <c r="BN31504" s="3"/>
      <c r="BP31504" s="3"/>
    </row>
    <row r="31505" spans="1:68" x14ac:dyDescent="0.25">
      <c r="A31505" s="1"/>
      <c r="B31505" s="2"/>
      <c r="BJ31505" s="3"/>
      <c r="BL31505" s="3"/>
      <c r="BN31505" s="3"/>
      <c r="BP31505" s="3"/>
    </row>
    <row r="31506" spans="1:68" x14ac:dyDescent="0.25">
      <c r="A31506" s="1"/>
      <c r="B31506" s="2"/>
      <c r="BJ31506" s="3"/>
      <c r="BL31506" s="3"/>
      <c r="BN31506" s="3"/>
      <c r="BP31506" s="3"/>
    </row>
    <row r="31507" spans="1:68" x14ac:dyDescent="0.25">
      <c r="A31507" s="1"/>
      <c r="B31507" s="2"/>
      <c r="BJ31507" s="3"/>
      <c r="BL31507" s="3"/>
      <c r="BN31507" s="3"/>
      <c r="BP31507" s="3"/>
    </row>
    <row r="31508" spans="1:68" x14ac:dyDescent="0.25">
      <c r="A31508" s="1"/>
      <c r="B31508" s="2"/>
      <c r="BJ31508" s="3"/>
      <c r="BL31508" s="3"/>
      <c r="BN31508" s="3"/>
      <c r="BP31508" s="3"/>
    </row>
    <row r="31509" spans="1:68" x14ac:dyDescent="0.25">
      <c r="A31509" s="1"/>
      <c r="B31509" s="2"/>
      <c r="BJ31509" s="3"/>
      <c r="BL31509" s="3"/>
      <c r="BN31509" s="3"/>
      <c r="BP31509" s="3"/>
    </row>
    <row r="31510" spans="1:68" x14ac:dyDescent="0.25">
      <c r="A31510" s="1"/>
      <c r="B31510" s="2"/>
      <c r="BJ31510" s="3"/>
      <c r="BL31510" s="3"/>
      <c r="BN31510" s="3"/>
      <c r="BP31510" s="3"/>
    </row>
    <row r="31511" spans="1:68" x14ac:dyDescent="0.25">
      <c r="A31511" s="1"/>
      <c r="B31511" s="2"/>
      <c r="BJ31511" s="3"/>
      <c r="BL31511" s="3"/>
      <c r="BN31511" s="3"/>
      <c r="BP31511" s="3"/>
    </row>
    <row r="31512" spans="1:68" x14ac:dyDescent="0.25">
      <c r="A31512" s="1"/>
      <c r="B31512" s="2"/>
      <c r="BJ31512" s="3"/>
      <c r="BL31512" s="3"/>
      <c r="BN31512" s="3"/>
      <c r="BP31512" s="3"/>
    </row>
    <row r="31513" spans="1:68" x14ac:dyDescent="0.25">
      <c r="A31513" s="1"/>
      <c r="B31513" s="2"/>
      <c r="BJ31513" s="3"/>
      <c r="BL31513" s="3"/>
      <c r="BN31513" s="3"/>
      <c r="BP31513" s="3"/>
    </row>
    <row r="31514" spans="1:68" x14ac:dyDescent="0.25">
      <c r="A31514" s="1"/>
      <c r="B31514" s="2"/>
      <c r="BJ31514" s="3"/>
      <c r="BL31514" s="3"/>
      <c r="BN31514" s="3"/>
      <c r="BP31514" s="3"/>
    </row>
    <row r="31515" spans="1:68" x14ac:dyDescent="0.25">
      <c r="A31515" s="1"/>
      <c r="B31515" s="2"/>
      <c r="BJ31515" s="3"/>
      <c r="BL31515" s="3"/>
      <c r="BN31515" s="3"/>
      <c r="BP31515" s="3"/>
    </row>
    <row r="31516" spans="1:68" x14ac:dyDescent="0.25">
      <c r="A31516" s="1"/>
      <c r="B31516" s="2"/>
      <c r="BJ31516" s="3"/>
      <c r="BL31516" s="3"/>
      <c r="BN31516" s="3"/>
      <c r="BP31516" s="3"/>
    </row>
    <row r="31517" spans="1:68" x14ac:dyDescent="0.25">
      <c r="A31517" s="1"/>
      <c r="B31517" s="2"/>
      <c r="BJ31517" s="3"/>
      <c r="BL31517" s="3"/>
      <c r="BN31517" s="3"/>
      <c r="BP31517" s="3"/>
    </row>
    <row r="31518" spans="1:68" x14ac:dyDescent="0.25">
      <c r="A31518" s="1"/>
      <c r="B31518" s="2"/>
      <c r="BJ31518" s="3"/>
      <c r="BL31518" s="3"/>
      <c r="BN31518" s="3"/>
      <c r="BP31518" s="3"/>
    </row>
    <row r="31519" spans="1:68" x14ac:dyDescent="0.25">
      <c r="A31519" s="1"/>
      <c r="B31519" s="2"/>
      <c r="BJ31519" s="3"/>
      <c r="BL31519" s="3"/>
      <c r="BN31519" s="3"/>
      <c r="BP31519" s="3"/>
    </row>
    <row r="31520" spans="1:68" x14ac:dyDescent="0.25">
      <c r="A31520" s="1"/>
      <c r="B31520" s="2"/>
      <c r="BJ31520" s="3"/>
      <c r="BL31520" s="3"/>
      <c r="BN31520" s="3"/>
      <c r="BP31520" s="3"/>
    </row>
    <row r="31521" spans="1:68" x14ac:dyDescent="0.25">
      <c r="A31521" s="1"/>
      <c r="B31521" s="2"/>
      <c r="BJ31521" s="3"/>
      <c r="BL31521" s="3"/>
      <c r="BN31521" s="3"/>
      <c r="BP31521" s="3"/>
    </row>
    <row r="31522" spans="1:68" x14ac:dyDescent="0.25">
      <c r="A31522" s="1"/>
      <c r="B31522" s="2"/>
      <c r="BJ31522" s="3"/>
      <c r="BL31522" s="3"/>
      <c r="BN31522" s="3"/>
      <c r="BP31522" s="3"/>
    </row>
    <row r="31523" spans="1:68" x14ac:dyDescent="0.25">
      <c r="A31523" s="1"/>
      <c r="B31523" s="2"/>
      <c r="BJ31523" s="3"/>
      <c r="BL31523" s="3"/>
      <c r="BN31523" s="3"/>
      <c r="BP31523" s="3"/>
    </row>
    <row r="31524" spans="1:68" x14ac:dyDescent="0.25">
      <c r="A31524" s="1"/>
      <c r="B31524" s="2"/>
      <c r="BJ31524" s="3"/>
      <c r="BL31524" s="3"/>
      <c r="BN31524" s="3"/>
      <c r="BP31524" s="3"/>
    </row>
    <row r="31525" spans="1:68" x14ac:dyDescent="0.25">
      <c r="A31525" s="1"/>
      <c r="B31525" s="2"/>
      <c r="BJ31525" s="3"/>
      <c r="BL31525" s="3"/>
      <c r="BN31525" s="3"/>
      <c r="BP31525" s="3"/>
    </row>
    <row r="31526" spans="1:68" x14ac:dyDescent="0.25">
      <c r="A31526" s="1"/>
      <c r="B31526" s="2"/>
      <c r="BJ31526" s="3"/>
      <c r="BL31526" s="3"/>
      <c r="BN31526" s="3"/>
      <c r="BP31526" s="3"/>
    </row>
    <row r="31527" spans="1:68" x14ac:dyDescent="0.25">
      <c r="A31527" s="1"/>
      <c r="B31527" s="2"/>
      <c r="BJ31527" s="3"/>
      <c r="BL31527" s="3"/>
      <c r="BN31527" s="3"/>
      <c r="BP31527" s="3"/>
    </row>
    <row r="31528" spans="1:68" x14ac:dyDescent="0.25">
      <c r="A31528" s="1"/>
      <c r="B31528" s="2"/>
      <c r="BJ31528" s="3"/>
      <c r="BL31528" s="3"/>
      <c r="BN31528" s="3"/>
      <c r="BP31528" s="3"/>
    </row>
    <row r="31529" spans="1:68" x14ac:dyDescent="0.25">
      <c r="A31529" s="1"/>
      <c r="B31529" s="2"/>
      <c r="BJ31529" s="3"/>
      <c r="BL31529" s="3"/>
      <c r="BN31529" s="3"/>
      <c r="BP31529" s="3"/>
    </row>
    <row r="31530" spans="1:68" x14ac:dyDescent="0.25">
      <c r="A31530" s="1"/>
      <c r="B31530" s="2"/>
      <c r="BJ31530" s="3"/>
      <c r="BL31530" s="3"/>
      <c r="BN31530" s="3"/>
      <c r="BP31530" s="3"/>
    </row>
    <row r="31531" spans="1:68" x14ac:dyDescent="0.25">
      <c r="A31531" s="1"/>
      <c r="B31531" s="2"/>
      <c r="BJ31531" s="3"/>
      <c r="BL31531" s="3"/>
      <c r="BN31531" s="3"/>
      <c r="BP31531" s="3"/>
    </row>
    <row r="31532" spans="1:68" x14ac:dyDescent="0.25">
      <c r="A31532" s="1"/>
      <c r="B31532" s="2"/>
      <c r="BJ31532" s="3"/>
      <c r="BL31532" s="3"/>
      <c r="BN31532" s="3"/>
      <c r="BP31532" s="3"/>
    </row>
    <row r="31533" spans="1:68" x14ac:dyDescent="0.25">
      <c r="A31533" s="1"/>
      <c r="B31533" s="2"/>
      <c r="BJ31533" s="3"/>
      <c r="BL31533" s="3"/>
      <c r="BN31533" s="3"/>
      <c r="BP31533" s="3"/>
    </row>
    <row r="31534" spans="1:68" x14ac:dyDescent="0.25">
      <c r="A31534" s="1"/>
      <c r="B31534" s="2"/>
      <c r="BJ31534" s="3"/>
      <c r="BL31534" s="3"/>
      <c r="BN31534" s="3"/>
      <c r="BP31534" s="3"/>
    </row>
    <row r="31535" spans="1:68" x14ac:dyDescent="0.25">
      <c r="A31535" s="1"/>
      <c r="B31535" s="2"/>
      <c r="BJ31535" s="3"/>
      <c r="BL31535" s="3"/>
      <c r="BN31535" s="3"/>
      <c r="BP31535" s="3"/>
    </row>
    <row r="31536" spans="1:68" x14ac:dyDescent="0.25">
      <c r="A31536" s="1"/>
      <c r="B31536" s="2"/>
      <c r="BJ31536" s="3"/>
      <c r="BL31536" s="3"/>
      <c r="BN31536" s="3"/>
      <c r="BP31536" s="3"/>
    </row>
    <row r="31537" spans="1:68" x14ac:dyDescent="0.25">
      <c r="A31537" s="1"/>
      <c r="B31537" s="2"/>
      <c r="BJ31537" s="3"/>
      <c r="BL31537" s="3"/>
      <c r="BN31537" s="3"/>
      <c r="BP31537" s="3"/>
    </row>
    <row r="31538" spans="1:68" x14ac:dyDescent="0.25">
      <c r="A31538" s="1"/>
      <c r="B31538" s="2"/>
      <c r="BJ31538" s="3"/>
      <c r="BL31538" s="3"/>
      <c r="BN31538" s="3"/>
      <c r="BP31538" s="3"/>
    </row>
    <row r="31539" spans="1:68" x14ac:dyDescent="0.25">
      <c r="A31539" s="1"/>
      <c r="B31539" s="2"/>
      <c r="BJ31539" s="3"/>
      <c r="BL31539" s="3"/>
      <c r="BN31539" s="3"/>
      <c r="BP31539" s="3"/>
    </row>
    <row r="31540" spans="1:68" x14ac:dyDescent="0.25">
      <c r="A31540" s="1"/>
      <c r="B31540" s="2"/>
      <c r="BJ31540" s="3"/>
      <c r="BL31540" s="3"/>
      <c r="BN31540" s="3"/>
      <c r="BP31540" s="3"/>
    </row>
    <row r="31541" spans="1:68" x14ac:dyDescent="0.25">
      <c r="A31541" s="1"/>
      <c r="B31541" s="2"/>
      <c r="BJ31541" s="3"/>
      <c r="BL31541" s="3"/>
      <c r="BN31541" s="3"/>
      <c r="BP31541" s="3"/>
    </row>
    <row r="31542" spans="1:68" x14ac:dyDescent="0.25">
      <c r="A31542" s="1"/>
      <c r="B31542" s="2"/>
      <c r="BJ31542" s="3"/>
      <c r="BL31542" s="3"/>
      <c r="BN31542" s="3"/>
      <c r="BP31542" s="3"/>
    </row>
    <row r="31543" spans="1:68" x14ac:dyDescent="0.25">
      <c r="A31543" s="1"/>
      <c r="B31543" s="2"/>
      <c r="BJ31543" s="3"/>
      <c r="BL31543" s="3"/>
      <c r="BN31543" s="3"/>
      <c r="BP31543" s="3"/>
    </row>
    <row r="31544" spans="1:68" x14ac:dyDescent="0.25">
      <c r="A31544" s="1"/>
      <c r="B31544" s="2"/>
      <c r="BJ31544" s="3"/>
      <c r="BL31544" s="3"/>
      <c r="BN31544" s="3"/>
      <c r="BP31544" s="3"/>
    </row>
    <row r="31545" spans="1:68" x14ac:dyDescent="0.25">
      <c r="A31545" s="1"/>
      <c r="B31545" s="2"/>
      <c r="BJ31545" s="3"/>
      <c r="BL31545" s="3"/>
      <c r="BN31545" s="3"/>
      <c r="BP31545" s="3"/>
    </row>
    <row r="31546" spans="1:68" x14ac:dyDescent="0.25">
      <c r="A31546" s="1"/>
      <c r="B31546" s="2"/>
      <c r="BJ31546" s="3"/>
      <c r="BL31546" s="3"/>
      <c r="BN31546" s="3"/>
      <c r="BP31546" s="3"/>
    </row>
    <row r="31547" spans="1:68" x14ac:dyDescent="0.25">
      <c r="A31547" s="1"/>
      <c r="B31547" s="2"/>
      <c r="BJ31547" s="3"/>
      <c r="BL31547" s="3"/>
      <c r="BN31547" s="3"/>
      <c r="BP31547" s="3"/>
    </row>
    <row r="31548" spans="1:68" x14ac:dyDescent="0.25">
      <c r="A31548" s="1"/>
      <c r="B31548" s="2"/>
      <c r="BJ31548" s="3"/>
      <c r="BL31548" s="3"/>
      <c r="BN31548" s="3"/>
      <c r="BP31548" s="3"/>
    </row>
    <row r="31549" spans="1:68" x14ac:dyDescent="0.25">
      <c r="A31549" s="1"/>
      <c r="B31549" s="2"/>
      <c r="BJ31549" s="3"/>
      <c r="BL31549" s="3"/>
      <c r="BN31549" s="3"/>
      <c r="BP31549" s="3"/>
    </row>
    <row r="31550" spans="1:68" x14ac:dyDescent="0.25">
      <c r="A31550" s="1"/>
      <c r="B31550" s="2"/>
      <c r="BJ31550" s="3"/>
      <c r="BL31550" s="3"/>
      <c r="BN31550" s="3"/>
      <c r="BP31550" s="3"/>
    </row>
    <row r="31551" spans="1:68" x14ac:dyDescent="0.25">
      <c r="A31551" s="1"/>
      <c r="B31551" s="2"/>
      <c r="BJ31551" s="3"/>
      <c r="BL31551" s="3"/>
      <c r="BN31551" s="3"/>
      <c r="BP31551" s="3"/>
    </row>
    <row r="31552" spans="1:68" x14ac:dyDescent="0.25">
      <c r="A31552" s="1"/>
      <c r="B31552" s="2"/>
      <c r="BJ31552" s="3"/>
      <c r="BL31552" s="3"/>
      <c r="BN31552" s="3"/>
      <c r="BP31552" s="3"/>
    </row>
    <row r="31553" spans="1:68" x14ac:dyDescent="0.25">
      <c r="A31553" s="1"/>
      <c r="B31553" s="2"/>
      <c r="BJ31553" s="3"/>
      <c r="BL31553" s="3"/>
      <c r="BN31553" s="3"/>
      <c r="BP31553" s="3"/>
    </row>
    <row r="31554" spans="1:68" x14ac:dyDescent="0.25">
      <c r="A31554" s="1"/>
      <c r="B31554" s="2"/>
      <c r="BJ31554" s="3"/>
      <c r="BL31554" s="3"/>
      <c r="BN31554" s="3"/>
      <c r="BP31554" s="3"/>
    </row>
    <row r="31555" spans="1:68" x14ac:dyDescent="0.25">
      <c r="A31555" s="1"/>
      <c r="B31555" s="2"/>
      <c r="BJ31555" s="3"/>
      <c r="BL31555" s="3"/>
      <c r="BN31555" s="3"/>
      <c r="BP31555" s="3"/>
    </row>
    <row r="31556" spans="1:68" x14ac:dyDescent="0.25">
      <c r="A31556" s="1"/>
      <c r="B31556" s="2"/>
      <c r="BJ31556" s="3"/>
      <c r="BL31556" s="3"/>
      <c r="BN31556" s="3"/>
      <c r="BP31556" s="3"/>
    </row>
    <row r="31557" spans="1:68" x14ac:dyDescent="0.25">
      <c r="A31557" s="1"/>
      <c r="B31557" s="2"/>
      <c r="BJ31557" s="3"/>
      <c r="BL31557" s="3"/>
      <c r="BN31557" s="3"/>
      <c r="BP31557" s="3"/>
    </row>
    <row r="31558" spans="1:68" x14ac:dyDescent="0.25">
      <c r="A31558" s="1"/>
      <c r="B31558" s="2"/>
      <c r="BJ31558" s="3"/>
      <c r="BL31558" s="3"/>
      <c r="BN31558" s="3"/>
      <c r="BP31558" s="3"/>
    </row>
    <row r="31559" spans="1:68" x14ac:dyDescent="0.25">
      <c r="A31559" s="1"/>
      <c r="B31559" s="2"/>
      <c r="BJ31559" s="3"/>
      <c r="BL31559" s="3"/>
      <c r="BN31559" s="3"/>
      <c r="BP31559" s="3"/>
    </row>
    <row r="31560" spans="1:68" x14ac:dyDescent="0.25">
      <c r="A31560" s="1"/>
      <c r="B31560" s="2"/>
      <c r="BJ31560" s="3"/>
      <c r="BL31560" s="3"/>
      <c r="BN31560" s="3"/>
      <c r="BP31560" s="3"/>
    </row>
    <row r="31561" spans="1:68" x14ac:dyDescent="0.25">
      <c r="A31561" s="1"/>
      <c r="B31561" s="2"/>
      <c r="BJ31561" s="3"/>
      <c r="BL31561" s="3"/>
      <c r="BN31561" s="3"/>
      <c r="BP31561" s="3"/>
    </row>
    <row r="31562" spans="1:68" x14ac:dyDescent="0.25">
      <c r="A31562" s="1"/>
      <c r="B31562" s="2"/>
      <c r="BJ31562" s="3"/>
      <c r="BL31562" s="3"/>
      <c r="BN31562" s="3"/>
      <c r="BP31562" s="3"/>
    </row>
    <row r="31563" spans="1:68" x14ac:dyDescent="0.25">
      <c r="A31563" s="1"/>
      <c r="B31563" s="2"/>
      <c r="BJ31563" s="3"/>
      <c r="BL31563" s="3"/>
      <c r="BN31563" s="3"/>
      <c r="BP31563" s="3"/>
    </row>
    <row r="31564" spans="1:68" x14ac:dyDescent="0.25">
      <c r="A31564" s="1"/>
      <c r="B31564" s="2"/>
      <c r="BJ31564" s="3"/>
      <c r="BL31564" s="3"/>
      <c r="BN31564" s="3"/>
      <c r="BP31564" s="3"/>
    </row>
    <row r="31565" spans="1:68" x14ac:dyDescent="0.25">
      <c r="A31565" s="1"/>
      <c r="B31565" s="2"/>
      <c r="BJ31565" s="3"/>
      <c r="BL31565" s="3"/>
      <c r="BN31565" s="3"/>
      <c r="BP31565" s="3"/>
    </row>
    <row r="31566" spans="1:68" x14ac:dyDescent="0.25">
      <c r="A31566" s="1"/>
      <c r="B31566" s="2"/>
      <c r="BJ31566" s="3"/>
      <c r="BL31566" s="3"/>
      <c r="BN31566" s="3"/>
      <c r="BP31566" s="3"/>
    </row>
    <row r="31567" spans="1:68" x14ac:dyDescent="0.25">
      <c r="A31567" s="1"/>
      <c r="B31567" s="2"/>
      <c r="BJ31567" s="3"/>
      <c r="BL31567" s="3"/>
      <c r="BN31567" s="3"/>
      <c r="BP31567" s="3"/>
    </row>
    <row r="31568" spans="1:68" x14ac:dyDescent="0.25">
      <c r="A31568" s="1"/>
      <c r="B31568" s="2"/>
      <c r="BJ31568" s="3"/>
      <c r="BL31568" s="3"/>
      <c r="BN31568" s="3"/>
      <c r="BP31568" s="3"/>
    </row>
    <row r="31569" spans="1:68" x14ac:dyDescent="0.25">
      <c r="A31569" s="1"/>
      <c r="B31569" s="2"/>
      <c r="BJ31569" s="3"/>
      <c r="BL31569" s="3"/>
      <c r="BN31569" s="3"/>
      <c r="BP31569" s="3"/>
    </row>
    <row r="31570" spans="1:68" x14ac:dyDescent="0.25">
      <c r="A31570" s="1"/>
      <c r="B31570" s="2"/>
      <c r="BJ31570" s="3"/>
      <c r="BL31570" s="3"/>
      <c r="BN31570" s="3"/>
      <c r="BP31570" s="3"/>
    </row>
    <row r="31571" spans="1:68" x14ac:dyDescent="0.25">
      <c r="A31571" s="1"/>
      <c r="B31571" s="2"/>
      <c r="BJ31571" s="3"/>
      <c r="BL31571" s="3"/>
      <c r="BN31571" s="3"/>
      <c r="BP31571" s="3"/>
    </row>
    <row r="31572" spans="1:68" x14ac:dyDescent="0.25">
      <c r="A31572" s="1"/>
      <c r="B31572" s="2"/>
      <c r="BJ31572" s="3"/>
      <c r="BL31572" s="3"/>
      <c r="BN31572" s="3"/>
      <c r="BP31572" s="3"/>
    </row>
    <row r="31573" spans="1:68" x14ac:dyDescent="0.25">
      <c r="A31573" s="1"/>
      <c r="B31573" s="2"/>
      <c r="BJ31573" s="3"/>
      <c r="BL31573" s="3"/>
      <c r="BN31573" s="3"/>
      <c r="BP31573" s="3"/>
    </row>
    <row r="31574" spans="1:68" x14ac:dyDescent="0.25">
      <c r="A31574" s="1"/>
      <c r="B31574" s="2"/>
      <c r="BJ31574" s="3"/>
      <c r="BL31574" s="3"/>
      <c r="BN31574" s="3"/>
      <c r="BP31574" s="3"/>
    </row>
    <row r="31575" spans="1:68" x14ac:dyDescent="0.25">
      <c r="A31575" s="1"/>
      <c r="B31575" s="2"/>
      <c r="BJ31575" s="3"/>
      <c r="BL31575" s="3"/>
      <c r="BN31575" s="3"/>
      <c r="BP31575" s="3"/>
    </row>
    <row r="31576" spans="1:68" x14ac:dyDescent="0.25">
      <c r="A31576" s="1"/>
      <c r="B31576" s="2"/>
      <c r="BJ31576" s="3"/>
      <c r="BL31576" s="3"/>
      <c r="BN31576" s="3"/>
      <c r="BP31576" s="3"/>
    </row>
    <row r="31577" spans="1:68" x14ac:dyDescent="0.25">
      <c r="A31577" s="1"/>
      <c r="B31577" s="2"/>
      <c r="BJ31577" s="3"/>
      <c r="BL31577" s="3"/>
      <c r="BN31577" s="3"/>
      <c r="BP31577" s="3"/>
    </row>
    <row r="31578" spans="1:68" x14ac:dyDescent="0.25">
      <c r="A31578" s="1"/>
      <c r="B31578" s="2"/>
      <c r="BJ31578" s="3"/>
      <c r="BL31578" s="3"/>
      <c r="BN31578" s="3"/>
      <c r="BP31578" s="3"/>
    </row>
    <row r="31579" spans="1:68" x14ac:dyDescent="0.25">
      <c r="A31579" s="1"/>
      <c r="B31579" s="2"/>
      <c r="BJ31579" s="3"/>
      <c r="BL31579" s="3"/>
      <c r="BN31579" s="3"/>
      <c r="BP31579" s="3"/>
    </row>
    <row r="31580" spans="1:68" x14ac:dyDescent="0.25">
      <c r="A31580" s="1"/>
      <c r="B31580" s="2"/>
      <c r="BJ31580" s="3"/>
      <c r="BL31580" s="3"/>
      <c r="BN31580" s="3"/>
      <c r="BP31580" s="3"/>
    </row>
    <row r="31581" spans="1:68" x14ac:dyDescent="0.25">
      <c r="A31581" s="1"/>
      <c r="B31581" s="2"/>
      <c r="BJ31581" s="3"/>
      <c r="BL31581" s="3"/>
      <c r="BN31581" s="3"/>
      <c r="BP31581" s="3"/>
    </row>
    <row r="31582" spans="1:68" x14ac:dyDescent="0.25">
      <c r="A31582" s="1"/>
      <c r="B31582" s="2"/>
      <c r="BJ31582" s="3"/>
      <c r="BL31582" s="3"/>
      <c r="BN31582" s="3"/>
      <c r="BP31582" s="3"/>
    </row>
    <row r="31583" spans="1:68" x14ac:dyDescent="0.25">
      <c r="A31583" s="1"/>
      <c r="B31583" s="2"/>
      <c r="BJ31583" s="3"/>
      <c r="BL31583" s="3"/>
      <c r="BN31583" s="3"/>
      <c r="BP31583" s="3"/>
    </row>
    <row r="31584" spans="1:68" x14ac:dyDescent="0.25">
      <c r="A31584" s="1"/>
      <c r="B31584" s="2"/>
      <c r="BJ31584" s="3"/>
      <c r="BL31584" s="3"/>
      <c r="BN31584" s="3"/>
      <c r="BP31584" s="3"/>
    </row>
    <row r="31585" spans="1:68" x14ac:dyDescent="0.25">
      <c r="A31585" s="1"/>
      <c r="B31585" s="2"/>
      <c r="BJ31585" s="3"/>
      <c r="BL31585" s="3"/>
      <c r="BN31585" s="3"/>
      <c r="BP31585" s="3"/>
    </row>
    <row r="31586" spans="1:68" x14ac:dyDescent="0.25">
      <c r="A31586" s="1"/>
      <c r="B31586" s="2"/>
      <c r="BJ31586" s="3"/>
      <c r="BL31586" s="3"/>
      <c r="BN31586" s="3"/>
      <c r="BP31586" s="3"/>
    </row>
    <row r="31587" spans="1:68" x14ac:dyDescent="0.25">
      <c r="A31587" s="1"/>
      <c r="B31587" s="2"/>
      <c r="BJ31587" s="3"/>
      <c r="BL31587" s="3"/>
      <c r="BN31587" s="3"/>
      <c r="BP31587" s="3"/>
    </row>
    <row r="31588" spans="1:68" x14ac:dyDescent="0.25">
      <c r="A31588" s="1"/>
      <c r="B31588" s="2"/>
      <c r="BJ31588" s="3"/>
      <c r="BL31588" s="3"/>
      <c r="BN31588" s="3"/>
      <c r="BP31588" s="3"/>
    </row>
    <row r="31589" spans="1:68" x14ac:dyDescent="0.25">
      <c r="A31589" s="1"/>
      <c r="B31589" s="2"/>
      <c r="BJ31589" s="3"/>
      <c r="BL31589" s="3"/>
      <c r="BN31589" s="3"/>
      <c r="BP31589" s="3"/>
    </row>
    <row r="31590" spans="1:68" x14ac:dyDescent="0.25">
      <c r="A31590" s="1"/>
      <c r="B31590" s="2"/>
      <c r="BJ31590" s="3"/>
      <c r="BL31590" s="3"/>
      <c r="BN31590" s="3"/>
      <c r="BP31590" s="3"/>
    </row>
    <row r="31591" spans="1:68" x14ac:dyDescent="0.25">
      <c r="A31591" s="1"/>
      <c r="B31591" s="2"/>
      <c r="BJ31591" s="3"/>
      <c r="BL31591" s="3"/>
      <c r="BN31591" s="3"/>
      <c r="BP31591" s="3"/>
    </row>
    <row r="31592" spans="1:68" x14ac:dyDescent="0.25">
      <c r="A31592" s="1"/>
      <c r="B31592" s="2"/>
      <c r="BJ31592" s="3"/>
      <c r="BL31592" s="3"/>
      <c r="BN31592" s="3"/>
      <c r="BP31592" s="3"/>
    </row>
    <row r="31593" spans="1:68" x14ac:dyDescent="0.25">
      <c r="A31593" s="1"/>
      <c r="B31593" s="2"/>
      <c r="BJ31593" s="3"/>
      <c r="BL31593" s="3"/>
      <c r="BN31593" s="3"/>
      <c r="BP31593" s="3"/>
    </row>
    <row r="31594" spans="1:68" x14ac:dyDescent="0.25">
      <c r="A31594" s="1"/>
      <c r="B31594" s="2"/>
      <c r="BJ31594" s="3"/>
      <c r="BL31594" s="3"/>
      <c r="BN31594" s="3"/>
      <c r="BP31594" s="3"/>
    </row>
    <row r="31595" spans="1:68" x14ac:dyDescent="0.25">
      <c r="A31595" s="1"/>
      <c r="B31595" s="2"/>
      <c r="BJ31595" s="3"/>
      <c r="BL31595" s="3"/>
      <c r="BN31595" s="3"/>
      <c r="BP31595" s="3"/>
    </row>
    <row r="31596" spans="1:68" x14ac:dyDescent="0.25">
      <c r="A31596" s="1"/>
      <c r="B31596" s="2"/>
      <c r="BJ31596" s="3"/>
      <c r="BL31596" s="3"/>
      <c r="BN31596" s="3"/>
      <c r="BP31596" s="3"/>
    </row>
    <row r="31597" spans="1:68" x14ac:dyDescent="0.25">
      <c r="A31597" s="1"/>
      <c r="B31597" s="2"/>
      <c r="BJ31597" s="3"/>
      <c r="BL31597" s="3"/>
      <c r="BN31597" s="3"/>
      <c r="BP31597" s="3"/>
    </row>
    <row r="31598" spans="1:68" x14ac:dyDescent="0.25">
      <c r="A31598" s="1"/>
      <c r="B31598" s="2"/>
      <c r="BJ31598" s="3"/>
      <c r="BL31598" s="3"/>
      <c r="BN31598" s="3"/>
      <c r="BP31598" s="3"/>
    </row>
    <row r="31599" spans="1:68" x14ac:dyDescent="0.25">
      <c r="A31599" s="1"/>
      <c r="B31599" s="2"/>
      <c r="BJ31599" s="3"/>
      <c r="BL31599" s="3"/>
      <c r="BN31599" s="3"/>
      <c r="BP31599" s="3"/>
    </row>
    <row r="31600" spans="1:68" x14ac:dyDescent="0.25">
      <c r="A31600" s="1"/>
      <c r="B31600" s="2"/>
      <c r="BJ31600" s="3"/>
      <c r="BL31600" s="3"/>
      <c r="BN31600" s="3"/>
      <c r="BP31600" s="3"/>
    </row>
    <row r="31601" spans="1:68" x14ac:dyDescent="0.25">
      <c r="A31601" s="1"/>
      <c r="B31601" s="2"/>
      <c r="BJ31601" s="3"/>
      <c r="BL31601" s="3"/>
      <c r="BN31601" s="3"/>
      <c r="BP31601" s="3"/>
    </row>
    <row r="31602" spans="1:68" x14ac:dyDescent="0.25">
      <c r="A31602" s="1"/>
      <c r="B31602" s="2"/>
      <c r="BJ31602" s="3"/>
      <c r="BL31602" s="3"/>
      <c r="BN31602" s="3"/>
      <c r="BP31602" s="3"/>
    </row>
    <row r="31603" spans="1:68" x14ac:dyDescent="0.25">
      <c r="A31603" s="1"/>
      <c r="B31603" s="2"/>
      <c r="BJ31603" s="3"/>
      <c r="BL31603" s="3"/>
      <c r="BN31603" s="3"/>
      <c r="BP31603" s="3"/>
    </row>
    <row r="31604" spans="1:68" x14ac:dyDescent="0.25">
      <c r="A31604" s="1"/>
      <c r="B31604" s="2"/>
      <c r="BJ31604" s="3"/>
      <c r="BL31604" s="3"/>
      <c r="BN31604" s="3"/>
      <c r="BP31604" s="3"/>
    </row>
    <row r="31605" spans="1:68" x14ac:dyDescent="0.25">
      <c r="A31605" s="1"/>
      <c r="B31605" s="2"/>
      <c r="BJ31605" s="3"/>
      <c r="BL31605" s="3"/>
      <c r="BN31605" s="3"/>
      <c r="BP31605" s="3"/>
    </row>
    <row r="31606" spans="1:68" x14ac:dyDescent="0.25">
      <c r="A31606" s="1"/>
      <c r="B31606" s="2"/>
      <c r="BJ31606" s="3"/>
      <c r="BL31606" s="3"/>
      <c r="BN31606" s="3"/>
      <c r="BP31606" s="3"/>
    </row>
    <row r="31607" spans="1:68" x14ac:dyDescent="0.25">
      <c r="A31607" s="1"/>
      <c r="B31607" s="2"/>
      <c r="BJ31607" s="3"/>
      <c r="BL31607" s="3"/>
      <c r="BN31607" s="3"/>
      <c r="BP31607" s="3"/>
    </row>
    <row r="31608" spans="1:68" x14ac:dyDescent="0.25">
      <c r="A31608" s="1"/>
      <c r="B31608" s="2"/>
      <c r="BJ31608" s="3"/>
      <c r="BL31608" s="3"/>
      <c r="BN31608" s="3"/>
      <c r="BP31608" s="3"/>
    </row>
    <row r="31609" spans="1:68" x14ac:dyDescent="0.25">
      <c r="A31609" s="1"/>
      <c r="B31609" s="2"/>
      <c r="BJ31609" s="3"/>
      <c r="BL31609" s="3"/>
      <c r="BN31609" s="3"/>
      <c r="BP31609" s="3"/>
    </row>
    <row r="31610" spans="1:68" x14ac:dyDescent="0.25">
      <c r="A31610" s="1"/>
      <c r="B31610" s="2"/>
      <c r="BJ31610" s="3"/>
      <c r="BL31610" s="3"/>
      <c r="BN31610" s="3"/>
      <c r="BP31610" s="3"/>
    </row>
    <row r="31611" spans="1:68" x14ac:dyDescent="0.25">
      <c r="A31611" s="1"/>
      <c r="B31611" s="2"/>
      <c r="BJ31611" s="3"/>
      <c r="BL31611" s="3"/>
      <c r="BN31611" s="3"/>
      <c r="BP31611" s="3"/>
    </row>
    <row r="31612" spans="1:68" x14ac:dyDescent="0.25">
      <c r="A31612" s="1"/>
      <c r="B31612" s="2"/>
      <c r="BJ31612" s="3"/>
      <c r="BL31612" s="3"/>
      <c r="BN31612" s="3"/>
      <c r="BP31612" s="3"/>
    </row>
    <row r="31613" spans="1:68" x14ac:dyDescent="0.25">
      <c r="A31613" s="1"/>
      <c r="B31613" s="2"/>
      <c r="BJ31613" s="3"/>
      <c r="BL31613" s="3"/>
      <c r="BN31613" s="3"/>
      <c r="BP31613" s="3"/>
    </row>
    <row r="31614" spans="1:68" x14ac:dyDescent="0.25">
      <c r="A31614" s="1"/>
      <c r="B31614" s="2"/>
      <c r="BJ31614" s="3"/>
      <c r="BL31614" s="3"/>
      <c r="BN31614" s="3"/>
      <c r="BP31614" s="3"/>
    </row>
    <row r="31615" spans="1:68" x14ac:dyDescent="0.25">
      <c r="A31615" s="1"/>
      <c r="B31615" s="2"/>
      <c r="BJ31615" s="3"/>
      <c r="BL31615" s="3"/>
      <c r="BN31615" s="3"/>
      <c r="BP31615" s="3"/>
    </row>
    <row r="31616" spans="1:68" x14ac:dyDescent="0.25">
      <c r="A31616" s="1"/>
      <c r="B31616" s="2"/>
      <c r="BJ31616" s="3"/>
      <c r="BL31616" s="3"/>
      <c r="BN31616" s="3"/>
      <c r="BP31616" s="3"/>
    </row>
    <row r="31617" spans="1:68" x14ac:dyDescent="0.25">
      <c r="A31617" s="1"/>
      <c r="B31617" s="2"/>
      <c r="BJ31617" s="3"/>
      <c r="BL31617" s="3"/>
      <c r="BN31617" s="3"/>
      <c r="BP31617" s="3"/>
    </row>
    <row r="31618" spans="1:68" x14ac:dyDescent="0.25">
      <c r="A31618" s="1"/>
      <c r="B31618" s="2"/>
      <c r="BJ31618" s="3"/>
      <c r="BL31618" s="3"/>
      <c r="BN31618" s="3"/>
      <c r="BP31618" s="3"/>
    </row>
    <row r="31619" spans="1:68" x14ac:dyDescent="0.25">
      <c r="A31619" s="1"/>
      <c r="B31619" s="2"/>
      <c r="BJ31619" s="3"/>
      <c r="BL31619" s="3"/>
      <c r="BN31619" s="3"/>
      <c r="BP31619" s="3"/>
    </row>
    <row r="31620" spans="1:68" x14ac:dyDescent="0.25">
      <c r="A31620" s="1"/>
      <c r="B31620" s="2"/>
      <c r="BJ31620" s="3"/>
      <c r="BL31620" s="3"/>
      <c r="BN31620" s="3"/>
      <c r="BP31620" s="3"/>
    </row>
    <row r="31621" spans="1:68" x14ac:dyDescent="0.25">
      <c r="A31621" s="1"/>
      <c r="B31621" s="2"/>
      <c r="BJ31621" s="3"/>
      <c r="BL31621" s="3"/>
      <c r="BN31621" s="3"/>
      <c r="BP31621" s="3"/>
    </row>
    <row r="31622" spans="1:68" x14ac:dyDescent="0.25">
      <c r="A31622" s="1"/>
      <c r="B31622" s="2"/>
      <c r="BJ31622" s="3"/>
      <c r="BL31622" s="3"/>
      <c r="BN31622" s="3"/>
      <c r="BP31622" s="3"/>
    </row>
    <row r="31623" spans="1:68" x14ac:dyDescent="0.25">
      <c r="A31623" s="1"/>
      <c r="B31623" s="2"/>
      <c r="BJ31623" s="3"/>
      <c r="BL31623" s="3"/>
      <c r="BN31623" s="3"/>
      <c r="BP31623" s="3"/>
    </row>
    <row r="31624" spans="1:68" x14ac:dyDescent="0.25">
      <c r="A31624" s="1"/>
      <c r="B31624" s="2"/>
      <c r="BJ31624" s="3"/>
      <c r="BL31624" s="3"/>
      <c r="BN31624" s="3"/>
      <c r="BP31624" s="3"/>
    </row>
    <row r="31625" spans="1:68" x14ac:dyDescent="0.25">
      <c r="A31625" s="1"/>
      <c r="B31625" s="2"/>
      <c r="BJ31625" s="3"/>
      <c r="BL31625" s="3"/>
      <c r="BN31625" s="3"/>
      <c r="BP31625" s="3"/>
    </row>
    <row r="31626" spans="1:68" x14ac:dyDescent="0.25">
      <c r="A31626" s="1"/>
      <c r="B31626" s="2"/>
      <c r="BJ31626" s="3"/>
      <c r="BL31626" s="3"/>
      <c r="BN31626" s="3"/>
      <c r="BP31626" s="3"/>
    </row>
    <row r="31627" spans="1:68" x14ac:dyDescent="0.25">
      <c r="A31627" s="1"/>
      <c r="B31627" s="2"/>
      <c r="BJ31627" s="3"/>
      <c r="BL31627" s="3"/>
      <c r="BN31627" s="3"/>
      <c r="BP31627" s="3"/>
    </row>
    <row r="31628" spans="1:68" x14ac:dyDescent="0.25">
      <c r="A31628" s="1"/>
      <c r="B31628" s="2"/>
      <c r="BJ31628" s="3"/>
      <c r="BL31628" s="3"/>
      <c r="BN31628" s="3"/>
      <c r="BP31628" s="3"/>
    </row>
    <row r="31629" spans="1:68" x14ac:dyDescent="0.25">
      <c r="A31629" s="1"/>
      <c r="B31629" s="2"/>
      <c r="BJ31629" s="3"/>
      <c r="BL31629" s="3"/>
      <c r="BN31629" s="3"/>
      <c r="BP31629" s="3"/>
    </row>
    <row r="31630" spans="1:68" x14ac:dyDescent="0.25">
      <c r="A31630" s="1"/>
      <c r="B31630" s="2"/>
      <c r="BJ31630" s="3"/>
      <c r="BL31630" s="3"/>
      <c r="BN31630" s="3"/>
      <c r="BP31630" s="3"/>
    </row>
    <row r="31631" spans="1:68" x14ac:dyDescent="0.25">
      <c r="A31631" s="1"/>
      <c r="B31631" s="2"/>
      <c r="BJ31631" s="3"/>
      <c r="BL31631" s="3"/>
      <c r="BN31631" s="3"/>
      <c r="BP31631" s="3"/>
    </row>
    <row r="31632" spans="1:68" x14ac:dyDescent="0.25">
      <c r="A31632" s="1"/>
      <c r="B31632" s="2"/>
      <c r="BJ31632" s="3"/>
      <c r="BL31632" s="3"/>
      <c r="BN31632" s="3"/>
      <c r="BP31632" s="3"/>
    </row>
    <row r="31633" spans="1:68" x14ac:dyDescent="0.25">
      <c r="A31633" s="1"/>
      <c r="B31633" s="2"/>
      <c r="BJ31633" s="3"/>
      <c r="BL31633" s="3"/>
      <c r="BN31633" s="3"/>
      <c r="BP31633" s="3"/>
    </row>
    <row r="31634" spans="1:68" x14ac:dyDescent="0.25">
      <c r="A31634" s="1"/>
      <c r="B31634" s="2"/>
      <c r="BJ31634" s="3"/>
      <c r="BL31634" s="3"/>
      <c r="BN31634" s="3"/>
      <c r="BP31634" s="3"/>
    </row>
    <row r="31635" spans="1:68" x14ac:dyDescent="0.25">
      <c r="A31635" s="1"/>
      <c r="B31635" s="2"/>
      <c r="BJ31635" s="3"/>
      <c r="BL31635" s="3"/>
      <c r="BN31635" s="3"/>
      <c r="BP31635" s="3"/>
    </row>
    <row r="31636" spans="1:68" x14ac:dyDescent="0.25">
      <c r="A31636" s="1"/>
      <c r="B31636" s="2"/>
      <c r="BJ31636" s="3"/>
      <c r="BL31636" s="3"/>
      <c r="BN31636" s="3"/>
      <c r="BP31636" s="3"/>
    </row>
    <row r="31637" spans="1:68" x14ac:dyDescent="0.25">
      <c r="A31637" s="1"/>
      <c r="B31637" s="2"/>
      <c r="BJ31637" s="3"/>
      <c r="BL31637" s="3"/>
      <c r="BN31637" s="3"/>
      <c r="BP31637" s="3"/>
    </row>
    <row r="31638" spans="1:68" x14ac:dyDescent="0.25">
      <c r="A31638" s="1"/>
      <c r="B31638" s="2"/>
      <c r="BJ31638" s="3"/>
      <c r="BL31638" s="3"/>
      <c r="BN31638" s="3"/>
      <c r="BP31638" s="3"/>
    </row>
    <row r="31639" spans="1:68" x14ac:dyDescent="0.25">
      <c r="A31639" s="1"/>
      <c r="B31639" s="2"/>
      <c r="BJ31639" s="3"/>
      <c r="BL31639" s="3"/>
      <c r="BN31639" s="3"/>
      <c r="BP31639" s="3"/>
    </row>
    <row r="31640" spans="1:68" x14ac:dyDescent="0.25">
      <c r="A31640" s="1"/>
      <c r="B31640" s="2"/>
      <c r="BJ31640" s="3"/>
      <c r="BL31640" s="3"/>
      <c r="BN31640" s="3"/>
      <c r="BP31640" s="3"/>
    </row>
    <row r="31641" spans="1:68" x14ac:dyDescent="0.25">
      <c r="A31641" s="1"/>
      <c r="B31641" s="2"/>
      <c r="BJ31641" s="3"/>
      <c r="BL31641" s="3"/>
      <c r="BN31641" s="3"/>
      <c r="BP31641" s="3"/>
    </row>
    <row r="31642" spans="1:68" x14ac:dyDescent="0.25">
      <c r="A31642" s="1"/>
      <c r="B31642" s="2"/>
      <c r="BJ31642" s="3"/>
      <c r="BL31642" s="3"/>
      <c r="BN31642" s="3"/>
      <c r="BP31642" s="3"/>
    </row>
    <row r="31643" spans="1:68" x14ac:dyDescent="0.25">
      <c r="A31643" s="1"/>
      <c r="B31643" s="2"/>
      <c r="BJ31643" s="3"/>
      <c r="BL31643" s="3"/>
      <c r="BN31643" s="3"/>
      <c r="BP31643" s="3"/>
    </row>
    <row r="31644" spans="1:68" x14ac:dyDescent="0.25">
      <c r="A31644" s="1"/>
      <c r="B31644" s="2"/>
      <c r="BJ31644" s="3"/>
      <c r="BL31644" s="3"/>
      <c r="BN31644" s="3"/>
      <c r="BP31644" s="3"/>
    </row>
    <row r="31645" spans="1:68" x14ac:dyDescent="0.25">
      <c r="A31645" s="1"/>
      <c r="B31645" s="2"/>
      <c r="BJ31645" s="3"/>
      <c r="BL31645" s="3"/>
      <c r="BN31645" s="3"/>
      <c r="BP31645" s="3"/>
    </row>
    <row r="31646" spans="1:68" x14ac:dyDescent="0.25">
      <c r="A31646" s="1"/>
      <c r="B31646" s="2"/>
      <c r="BJ31646" s="3"/>
      <c r="BL31646" s="3"/>
      <c r="BN31646" s="3"/>
      <c r="BP31646" s="3"/>
    </row>
    <row r="31647" spans="1:68" x14ac:dyDescent="0.25">
      <c r="A31647" s="1"/>
      <c r="B31647" s="2"/>
      <c r="BJ31647" s="3"/>
      <c r="BL31647" s="3"/>
      <c r="BN31647" s="3"/>
      <c r="BP31647" s="3"/>
    </row>
    <row r="31648" spans="1:68" x14ac:dyDescent="0.25">
      <c r="A31648" s="1"/>
      <c r="B31648" s="2"/>
      <c r="BJ31648" s="3"/>
      <c r="BL31648" s="3"/>
      <c r="BN31648" s="3"/>
      <c r="BP31648" s="3"/>
    </row>
    <row r="31649" spans="1:68" x14ac:dyDescent="0.25">
      <c r="A31649" s="1"/>
      <c r="B31649" s="2"/>
      <c r="BJ31649" s="3"/>
      <c r="BL31649" s="3"/>
      <c r="BN31649" s="3"/>
      <c r="BP31649" s="3"/>
    </row>
    <row r="31650" spans="1:68" x14ac:dyDescent="0.25">
      <c r="A31650" s="1"/>
      <c r="B31650" s="2"/>
      <c r="BJ31650" s="3"/>
      <c r="BL31650" s="3"/>
      <c r="BN31650" s="3"/>
      <c r="BP31650" s="3"/>
    </row>
    <row r="31651" spans="1:68" x14ac:dyDescent="0.25">
      <c r="A31651" s="1"/>
      <c r="B31651" s="2"/>
      <c r="BJ31651" s="3"/>
      <c r="BL31651" s="3"/>
      <c r="BN31651" s="3"/>
      <c r="BP31651" s="3"/>
    </row>
    <row r="31652" spans="1:68" x14ac:dyDescent="0.25">
      <c r="A31652" s="1"/>
      <c r="B31652" s="2"/>
      <c r="BJ31652" s="3"/>
      <c r="BL31652" s="3"/>
      <c r="BN31652" s="3"/>
      <c r="BP31652" s="3"/>
    </row>
    <row r="31653" spans="1:68" x14ac:dyDescent="0.25">
      <c r="A31653" s="1"/>
      <c r="B31653" s="2"/>
      <c r="BJ31653" s="3"/>
      <c r="BL31653" s="3"/>
      <c r="BN31653" s="3"/>
      <c r="BP31653" s="3"/>
    </row>
    <row r="31654" spans="1:68" x14ac:dyDescent="0.25">
      <c r="A31654" s="1"/>
      <c r="B31654" s="2"/>
      <c r="BJ31654" s="3"/>
      <c r="BL31654" s="3"/>
      <c r="BN31654" s="3"/>
      <c r="BP31654" s="3"/>
    </row>
    <row r="31655" spans="1:68" x14ac:dyDescent="0.25">
      <c r="A31655" s="1"/>
      <c r="B31655" s="2"/>
      <c r="BJ31655" s="3"/>
      <c r="BL31655" s="3"/>
      <c r="BN31655" s="3"/>
      <c r="BP31655" s="3"/>
    </row>
    <row r="31656" spans="1:68" x14ac:dyDescent="0.25">
      <c r="A31656" s="1"/>
      <c r="B31656" s="2"/>
      <c r="BJ31656" s="3"/>
      <c r="BL31656" s="3"/>
      <c r="BN31656" s="3"/>
      <c r="BP31656" s="3"/>
    </row>
    <row r="31657" spans="1:68" x14ac:dyDescent="0.25">
      <c r="A31657" s="1"/>
      <c r="B31657" s="2"/>
      <c r="BJ31657" s="3"/>
      <c r="BL31657" s="3"/>
      <c r="BN31657" s="3"/>
      <c r="BP31657" s="3"/>
    </row>
    <row r="31658" spans="1:68" x14ac:dyDescent="0.25">
      <c r="A31658" s="1"/>
      <c r="B31658" s="2"/>
      <c r="BJ31658" s="3"/>
      <c r="BL31658" s="3"/>
      <c r="BN31658" s="3"/>
      <c r="BP31658" s="3"/>
    </row>
    <row r="31659" spans="1:68" x14ac:dyDescent="0.25">
      <c r="A31659" s="1"/>
      <c r="B31659" s="2"/>
      <c r="BJ31659" s="3"/>
      <c r="BL31659" s="3"/>
      <c r="BN31659" s="3"/>
      <c r="BP31659" s="3"/>
    </row>
    <row r="31660" spans="1:68" x14ac:dyDescent="0.25">
      <c r="A31660" s="1"/>
      <c r="B31660" s="2"/>
      <c r="BJ31660" s="3"/>
      <c r="BL31660" s="3"/>
      <c r="BN31660" s="3"/>
      <c r="BP31660" s="3"/>
    </row>
    <row r="31661" spans="1:68" x14ac:dyDescent="0.25">
      <c r="A31661" s="1"/>
      <c r="B31661" s="2"/>
      <c r="BJ31661" s="3"/>
      <c r="BL31661" s="3"/>
      <c r="BN31661" s="3"/>
      <c r="BP31661" s="3"/>
    </row>
    <row r="31662" spans="1:68" x14ac:dyDescent="0.25">
      <c r="A31662" s="1"/>
      <c r="B31662" s="2"/>
      <c r="BJ31662" s="3"/>
      <c r="BL31662" s="3"/>
      <c r="BN31662" s="3"/>
      <c r="BP31662" s="3"/>
    </row>
    <row r="31663" spans="1:68" x14ac:dyDescent="0.25">
      <c r="A31663" s="1"/>
      <c r="B31663" s="2"/>
      <c r="BJ31663" s="3"/>
      <c r="BL31663" s="3"/>
      <c r="BN31663" s="3"/>
      <c r="BP31663" s="3"/>
    </row>
    <row r="31664" spans="1:68" x14ac:dyDescent="0.25">
      <c r="A31664" s="1"/>
      <c r="B31664" s="2"/>
      <c r="BJ31664" s="3"/>
      <c r="BL31664" s="3"/>
      <c r="BN31664" s="3"/>
      <c r="BP31664" s="3"/>
    </row>
    <row r="31665" spans="1:68" x14ac:dyDescent="0.25">
      <c r="A31665" s="1"/>
      <c r="B31665" s="2"/>
      <c r="BJ31665" s="3"/>
      <c r="BL31665" s="3"/>
      <c r="BN31665" s="3"/>
      <c r="BP31665" s="3"/>
    </row>
    <row r="31666" spans="1:68" x14ac:dyDescent="0.25">
      <c r="A31666" s="1"/>
      <c r="B31666" s="2"/>
      <c r="BJ31666" s="3"/>
      <c r="BL31666" s="3"/>
      <c r="BN31666" s="3"/>
      <c r="BP31666" s="3"/>
    </row>
    <row r="31667" spans="1:68" x14ac:dyDescent="0.25">
      <c r="A31667" s="1"/>
      <c r="B31667" s="2"/>
      <c r="BJ31667" s="3"/>
      <c r="BL31667" s="3"/>
      <c r="BN31667" s="3"/>
      <c r="BP31667" s="3"/>
    </row>
    <row r="31668" spans="1:68" x14ac:dyDescent="0.25">
      <c r="A31668" s="1"/>
      <c r="B31668" s="2"/>
      <c r="BJ31668" s="3"/>
      <c r="BL31668" s="3"/>
      <c r="BN31668" s="3"/>
      <c r="BP31668" s="3"/>
    </row>
    <row r="31669" spans="1:68" x14ac:dyDescent="0.25">
      <c r="A31669" s="1"/>
      <c r="B31669" s="2"/>
      <c r="BJ31669" s="3"/>
      <c r="BL31669" s="3"/>
      <c r="BN31669" s="3"/>
      <c r="BP31669" s="3"/>
    </row>
    <row r="31670" spans="1:68" x14ac:dyDescent="0.25">
      <c r="A31670" s="1"/>
      <c r="B31670" s="2"/>
      <c r="BJ31670" s="3"/>
      <c r="BL31670" s="3"/>
      <c r="BN31670" s="3"/>
      <c r="BP31670" s="3"/>
    </row>
    <row r="31671" spans="1:68" x14ac:dyDescent="0.25">
      <c r="A31671" s="1"/>
      <c r="B31671" s="2"/>
      <c r="BJ31671" s="3"/>
      <c r="BL31671" s="3"/>
      <c r="BN31671" s="3"/>
      <c r="BP31671" s="3"/>
    </row>
    <row r="31672" spans="1:68" x14ac:dyDescent="0.25">
      <c r="A31672" s="1"/>
      <c r="B31672" s="2"/>
      <c r="BJ31672" s="3"/>
      <c r="BL31672" s="3"/>
      <c r="BN31672" s="3"/>
      <c r="BP31672" s="3"/>
    </row>
    <row r="31673" spans="1:68" x14ac:dyDescent="0.25">
      <c r="A31673" s="1"/>
      <c r="B31673" s="2"/>
      <c r="BJ31673" s="3"/>
      <c r="BL31673" s="3"/>
      <c r="BN31673" s="3"/>
      <c r="BP31673" s="3"/>
    </row>
    <row r="31674" spans="1:68" x14ac:dyDescent="0.25">
      <c r="A31674" s="1"/>
      <c r="B31674" s="2"/>
      <c r="BJ31674" s="3"/>
      <c r="BL31674" s="3"/>
      <c r="BN31674" s="3"/>
      <c r="BP31674" s="3"/>
    </row>
    <row r="31675" spans="1:68" x14ac:dyDescent="0.25">
      <c r="A31675" s="1"/>
      <c r="B31675" s="2"/>
      <c r="BJ31675" s="3"/>
      <c r="BL31675" s="3"/>
      <c r="BN31675" s="3"/>
      <c r="BP31675" s="3"/>
    </row>
    <row r="31676" spans="1:68" x14ac:dyDescent="0.25">
      <c r="A31676" s="1"/>
      <c r="B31676" s="2"/>
      <c r="BJ31676" s="3"/>
      <c r="BL31676" s="3"/>
      <c r="BN31676" s="3"/>
      <c r="BP31676" s="3"/>
    </row>
    <row r="31677" spans="1:68" x14ac:dyDescent="0.25">
      <c r="A31677" s="1"/>
      <c r="B31677" s="2"/>
      <c r="BJ31677" s="3"/>
      <c r="BL31677" s="3"/>
      <c r="BN31677" s="3"/>
      <c r="BP31677" s="3"/>
    </row>
    <row r="31678" spans="1:68" x14ac:dyDescent="0.25">
      <c r="A31678" s="1"/>
      <c r="B31678" s="2"/>
      <c r="BJ31678" s="3"/>
      <c r="BL31678" s="3"/>
      <c r="BN31678" s="3"/>
      <c r="BP31678" s="3"/>
    </row>
    <row r="31679" spans="1:68" x14ac:dyDescent="0.25">
      <c r="A31679" s="1"/>
      <c r="B31679" s="2"/>
      <c r="BJ31679" s="3"/>
      <c r="BL31679" s="3"/>
      <c r="BN31679" s="3"/>
      <c r="BP31679" s="3"/>
    </row>
    <row r="31680" spans="1:68" x14ac:dyDescent="0.25">
      <c r="A31680" s="1"/>
      <c r="B31680" s="2"/>
      <c r="BJ31680" s="3"/>
      <c r="BL31680" s="3"/>
      <c r="BN31680" s="3"/>
      <c r="BP31680" s="3"/>
    </row>
    <row r="31681" spans="1:68" x14ac:dyDescent="0.25">
      <c r="A31681" s="1"/>
      <c r="B31681" s="2"/>
      <c r="BJ31681" s="3"/>
      <c r="BL31681" s="3"/>
      <c r="BN31681" s="3"/>
      <c r="BP31681" s="3"/>
    </row>
    <row r="31682" spans="1:68" x14ac:dyDescent="0.25">
      <c r="A31682" s="1"/>
      <c r="B31682" s="2"/>
      <c r="BJ31682" s="3"/>
      <c r="BL31682" s="3"/>
      <c r="BN31682" s="3"/>
      <c r="BP31682" s="3"/>
    </row>
    <row r="31683" spans="1:68" x14ac:dyDescent="0.25">
      <c r="A31683" s="1"/>
      <c r="B31683" s="2"/>
      <c r="BJ31683" s="3"/>
      <c r="BL31683" s="3"/>
      <c r="BN31683" s="3"/>
      <c r="BP31683" s="3"/>
    </row>
    <row r="31684" spans="1:68" x14ac:dyDescent="0.25">
      <c r="A31684" s="1"/>
      <c r="B31684" s="2"/>
      <c r="BJ31684" s="3"/>
      <c r="BL31684" s="3"/>
      <c r="BN31684" s="3"/>
      <c r="BP31684" s="3"/>
    </row>
    <row r="31685" spans="1:68" x14ac:dyDescent="0.25">
      <c r="A31685" s="1"/>
      <c r="B31685" s="2"/>
      <c r="BJ31685" s="3"/>
      <c r="BL31685" s="3"/>
      <c r="BN31685" s="3"/>
      <c r="BP31685" s="3"/>
    </row>
    <row r="31686" spans="1:68" x14ac:dyDescent="0.25">
      <c r="A31686" s="1"/>
      <c r="B31686" s="2"/>
      <c r="BJ31686" s="3"/>
      <c r="BL31686" s="3"/>
      <c r="BN31686" s="3"/>
      <c r="BP31686" s="3"/>
    </row>
    <row r="31687" spans="1:68" x14ac:dyDescent="0.25">
      <c r="A31687" s="1"/>
      <c r="B31687" s="2"/>
      <c r="BJ31687" s="3"/>
      <c r="BL31687" s="3"/>
      <c r="BN31687" s="3"/>
      <c r="BP31687" s="3"/>
    </row>
    <row r="31688" spans="1:68" x14ac:dyDescent="0.25">
      <c r="A31688" s="1"/>
      <c r="B31688" s="2"/>
      <c r="BJ31688" s="3"/>
      <c r="BL31688" s="3"/>
      <c r="BN31688" s="3"/>
      <c r="BP31688" s="3"/>
    </row>
    <row r="31689" spans="1:68" x14ac:dyDescent="0.25">
      <c r="A31689" s="1"/>
      <c r="B31689" s="2"/>
      <c r="BJ31689" s="3"/>
      <c r="BL31689" s="3"/>
      <c r="BN31689" s="3"/>
      <c r="BP31689" s="3"/>
    </row>
    <row r="31690" spans="1:68" x14ac:dyDescent="0.25">
      <c r="A31690" s="1"/>
      <c r="B31690" s="2"/>
      <c r="BJ31690" s="3"/>
      <c r="BL31690" s="3"/>
      <c r="BN31690" s="3"/>
      <c r="BP31690" s="3"/>
    </row>
    <row r="31691" spans="1:68" x14ac:dyDescent="0.25">
      <c r="A31691" s="1"/>
      <c r="B31691" s="2"/>
      <c r="BJ31691" s="3"/>
      <c r="BL31691" s="3"/>
      <c r="BN31691" s="3"/>
      <c r="BP31691" s="3"/>
    </row>
    <row r="31692" spans="1:68" x14ac:dyDescent="0.25">
      <c r="A31692" s="1"/>
      <c r="B31692" s="2"/>
      <c r="BJ31692" s="3"/>
      <c r="BL31692" s="3"/>
      <c r="BN31692" s="3"/>
      <c r="BP31692" s="3"/>
    </row>
    <row r="31693" spans="1:68" x14ac:dyDescent="0.25">
      <c r="A31693" s="1"/>
      <c r="B31693" s="2"/>
      <c r="BJ31693" s="3"/>
      <c r="BL31693" s="3"/>
      <c r="BN31693" s="3"/>
      <c r="BP31693" s="3"/>
    </row>
    <row r="31694" spans="1:68" x14ac:dyDescent="0.25">
      <c r="A31694" s="1"/>
      <c r="B31694" s="2"/>
      <c r="BJ31694" s="3"/>
      <c r="BL31694" s="3"/>
      <c r="BN31694" s="3"/>
      <c r="BP31694" s="3"/>
    </row>
    <row r="31695" spans="1:68" x14ac:dyDescent="0.25">
      <c r="A31695" s="1"/>
      <c r="B31695" s="2"/>
      <c r="BJ31695" s="3"/>
      <c r="BL31695" s="3"/>
      <c r="BN31695" s="3"/>
      <c r="BP31695" s="3"/>
    </row>
    <row r="31696" spans="1:68" x14ac:dyDescent="0.25">
      <c r="A31696" s="1"/>
      <c r="B31696" s="2"/>
      <c r="BJ31696" s="3"/>
      <c r="BL31696" s="3"/>
      <c r="BN31696" s="3"/>
      <c r="BP31696" s="3"/>
    </row>
    <row r="31697" spans="1:68" x14ac:dyDescent="0.25">
      <c r="A31697" s="1"/>
      <c r="B31697" s="2"/>
      <c r="BJ31697" s="3"/>
      <c r="BL31697" s="3"/>
      <c r="BN31697" s="3"/>
      <c r="BP31697" s="3"/>
    </row>
    <row r="31698" spans="1:68" x14ac:dyDescent="0.25">
      <c r="A31698" s="1"/>
      <c r="B31698" s="2"/>
      <c r="BJ31698" s="3"/>
      <c r="BL31698" s="3"/>
      <c r="BN31698" s="3"/>
      <c r="BP31698" s="3"/>
    </row>
    <row r="31699" spans="1:68" x14ac:dyDescent="0.25">
      <c r="A31699" s="1"/>
      <c r="B31699" s="2"/>
      <c r="BJ31699" s="3"/>
      <c r="BL31699" s="3"/>
      <c r="BN31699" s="3"/>
      <c r="BP31699" s="3"/>
    </row>
    <row r="31700" spans="1:68" x14ac:dyDescent="0.25">
      <c r="A31700" s="1"/>
      <c r="B31700" s="2"/>
      <c r="BJ31700" s="3"/>
      <c r="BL31700" s="3"/>
      <c r="BN31700" s="3"/>
      <c r="BP31700" s="3"/>
    </row>
    <row r="31701" spans="1:68" x14ac:dyDescent="0.25">
      <c r="A31701" s="1"/>
      <c r="B31701" s="2"/>
      <c r="BJ31701" s="3"/>
      <c r="BL31701" s="3"/>
      <c r="BN31701" s="3"/>
      <c r="BP31701" s="3"/>
    </row>
    <row r="31702" spans="1:68" x14ac:dyDescent="0.25">
      <c r="A31702" s="1"/>
      <c r="B31702" s="2"/>
      <c r="BJ31702" s="3"/>
      <c r="BL31702" s="3"/>
      <c r="BN31702" s="3"/>
      <c r="BP31702" s="3"/>
    </row>
    <row r="31703" spans="1:68" x14ac:dyDescent="0.25">
      <c r="A31703" s="1"/>
      <c r="B31703" s="2"/>
      <c r="BJ31703" s="3"/>
      <c r="BL31703" s="3"/>
      <c r="BN31703" s="3"/>
      <c r="BP31703" s="3"/>
    </row>
    <row r="31704" spans="1:68" x14ac:dyDescent="0.25">
      <c r="A31704" s="1"/>
      <c r="B31704" s="2"/>
      <c r="BJ31704" s="3"/>
      <c r="BL31704" s="3"/>
      <c r="BN31704" s="3"/>
      <c r="BP31704" s="3"/>
    </row>
    <row r="31705" spans="1:68" x14ac:dyDescent="0.25">
      <c r="A31705" s="1"/>
      <c r="B31705" s="2"/>
      <c r="BJ31705" s="3"/>
      <c r="BL31705" s="3"/>
      <c r="BN31705" s="3"/>
      <c r="BP31705" s="3"/>
    </row>
    <row r="31706" spans="1:68" x14ac:dyDescent="0.25">
      <c r="A31706" s="1"/>
      <c r="B31706" s="2"/>
      <c r="BJ31706" s="3"/>
      <c r="BL31706" s="3"/>
      <c r="BN31706" s="3"/>
      <c r="BP31706" s="3"/>
    </row>
    <row r="31707" spans="1:68" x14ac:dyDescent="0.25">
      <c r="A31707" s="1"/>
      <c r="B31707" s="2"/>
      <c r="BJ31707" s="3"/>
      <c r="BL31707" s="3"/>
      <c r="BN31707" s="3"/>
      <c r="BP31707" s="3"/>
    </row>
    <row r="31708" spans="1:68" x14ac:dyDescent="0.25">
      <c r="A31708" s="1"/>
      <c r="B31708" s="2"/>
      <c r="BJ31708" s="3"/>
      <c r="BL31708" s="3"/>
      <c r="BN31708" s="3"/>
      <c r="BP31708" s="3"/>
    </row>
    <row r="31709" spans="1:68" x14ac:dyDescent="0.25">
      <c r="A31709" s="1"/>
      <c r="B31709" s="2"/>
      <c r="BJ31709" s="3"/>
      <c r="BL31709" s="3"/>
      <c r="BN31709" s="3"/>
      <c r="BP31709" s="3"/>
    </row>
    <row r="31710" spans="1:68" x14ac:dyDescent="0.25">
      <c r="A31710" s="1"/>
      <c r="B31710" s="2"/>
      <c r="BJ31710" s="3"/>
      <c r="BL31710" s="3"/>
      <c r="BN31710" s="3"/>
      <c r="BP31710" s="3"/>
    </row>
    <row r="31711" spans="1:68" x14ac:dyDescent="0.25">
      <c r="A31711" s="1"/>
      <c r="B31711" s="2"/>
      <c r="BJ31711" s="3"/>
      <c r="BL31711" s="3"/>
      <c r="BN31711" s="3"/>
      <c r="BP31711" s="3"/>
    </row>
    <row r="31712" spans="1:68" x14ac:dyDescent="0.25">
      <c r="A31712" s="1"/>
      <c r="B31712" s="2"/>
      <c r="BJ31712" s="3"/>
      <c r="BL31712" s="3"/>
      <c r="BN31712" s="3"/>
      <c r="BP31712" s="3"/>
    </row>
    <row r="31713" spans="1:68" x14ac:dyDescent="0.25">
      <c r="A31713" s="1"/>
      <c r="B31713" s="2"/>
      <c r="BJ31713" s="3"/>
      <c r="BL31713" s="3"/>
      <c r="BN31713" s="3"/>
      <c r="BP31713" s="3"/>
    </row>
    <row r="31714" spans="1:68" x14ac:dyDescent="0.25">
      <c r="A31714" s="1"/>
      <c r="B31714" s="2"/>
      <c r="BJ31714" s="3"/>
      <c r="BL31714" s="3"/>
      <c r="BN31714" s="3"/>
      <c r="BP31714" s="3"/>
    </row>
    <row r="31715" spans="1:68" x14ac:dyDescent="0.25">
      <c r="A31715" s="1"/>
      <c r="B31715" s="2"/>
      <c r="BJ31715" s="3"/>
      <c r="BL31715" s="3"/>
      <c r="BN31715" s="3"/>
      <c r="BP31715" s="3"/>
    </row>
    <row r="31716" spans="1:68" x14ac:dyDescent="0.25">
      <c r="A31716" s="1"/>
      <c r="B31716" s="2"/>
      <c r="BJ31716" s="3"/>
      <c r="BL31716" s="3"/>
      <c r="BN31716" s="3"/>
      <c r="BP31716" s="3"/>
    </row>
    <row r="31717" spans="1:68" x14ac:dyDescent="0.25">
      <c r="A31717" s="1"/>
      <c r="B31717" s="2"/>
      <c r="BJ31717" s="3"/>
      <c r="BL31717" s="3"/>
      <c r="BN31717" s="3"/>
      <c r="BP31717" s="3"/>
    </row>
    <row r="31718" spans="1:68" x14ac:dyDescent="0.25">
      <c r="A31718" s="1"/>
      <c r="B31718" s="2"/>
      <c r="BJ31718" s="3"/>
      <c r="BL31718" s="3"/>
      <c r="BN31718" s="3"/>
      <c r="BP31718" s="3"/>
    </row>
    <row r="31719" spans="1:68" x14ac:dyDescent="0.25">
      <c r="A31719" s="1"/>
      <c r="B31719" s="2"/>
      <c r="BJ31719" s="3"/>
      <c r="BL31719" s="3"/>
      <c r="BN31719" s="3"/>
      <c r="BP31719" s="3"/>
    </row>
    <row r="31720" spans="1:68" x14ac:dyDescent="0.25">
      <c r="A31720" s="1"/>
      <c r="B31720" s="2"/>
      <c r="BJ31720" s="3"/>
      <c r="BL31720" s="3"/>
      <c r="BN31720" s="3"/>
      <c r="BP31720" s="3"/>
    </row>
    <row r="31721" spans="1:68" x14ac:dyDescent="0.25">
      <c r="A31721" s="1"/>
      <c r="B31721" s="2"/>
      <c r="BJ31721" s="3"/>
      <c r="BL31721" s="3"/>
      <c r="BN31721" s="3"/>
      <c r="BP31721" s="3"/>
    </row>
    <row r="31722" spans="1:68" x14ac:dyDescent="0.25">
      <c r="A31722" s="1"/>
      <c r="B31722" s="2"/>
      <c r="BJ31722" s="3"/>
      <c r="BL31722" s="3"/>
      <c r="BN31722" s="3"/>
      <c r="BP31722" s="3"/>
    </row>
    <row r="31723" spans="1:68" x14ac:dyDescent="0.25">
      <c r="A31723" s="1"/>
      <c r="B31723" s="2"/>
      <c r="BJ31723" s="3"/>
      <c r="BL31723" s="3"/>
      <c r="BN31723" s="3"/>
      <c r="BP31723" s="3"/>
    </row>
    <row r="31724" spans="1:68" x14ac:dyDescent="0.25">
      <c r="A31724" s="1"/>
      <c r="B31724" s="2"/>
      <c r="BJ31724" s="3"/>
      <c r="BL31724" s="3"/>
      <c r="BN31724" s="3"/>
      <c r="BP31724" s="3"/>
    </row>
    <row r="31725" spans="1:68" x14ac:dyDescent="0.25">
      <c r="A31725" s="1"/>
      <c r="B31725" s="2"/>
      <c r="BJ31725" s="3"/>
      <c r="BL31725" s="3"/>
      <c r="BN31725" s="3"/>
      <c r="BP31725" s="3"/>
    </row>
    <row r="31726" spans="1:68" x14ac:dyDescent="0.25">
      <c r="A31726" s="1"/>
      <c r="B31726" s="2"/>
      <c r="BJ31726" s="3"/>
      <c r="BL31726" s="3"/>
      <c r="BN31726" s="3"/>
      <c r="BP31726" s="3"/>
    </row>
    <row r="31727" spans="1:68" x14ac:dyDescent="0.25">
      <c r="A31727" s="1"/>
      <c r="B31727" s="2"/>
      <c r="BJ31727" s="3"/>
      <c r="BL31727" s="3"/>
      <c r="BN31727" s="3"/>
      <c r="BP31727" s="3"/>
    </row>
    <row r="31728" spans="1:68" x14ac:dyDescent="0.25">
      <c r="A31728" s="1"/>
      <c r="B31728" s="2"/>
      <c r="BJ31728" s="3"/>
      <c r="BL31728" s="3"/>
      <c r="BN31728" s="3"/>
      <c r="BP31728" s="3"/>
    </row>
    <row r="31729" spans="1:68" x14ac:dyDescent="0.25">
      <c r="A31729" s="1"/>
      <c r="B31729" s="2"/>
      <c r="BJ31729" s="3"/>
      <c r="BL31729" s="3"/>
      <c r="BN31729" s="3"/>
      <c r="BP31729" s="3"/>
    </row>
    <row r="31730" spans="1:68" x14ac:dyDescent="0.25">
      <c r="A31730" s="1"/>
      <c r="B31730" s="2"/>
      <c r="BJ31730" s="3"/>
      <c r="BL31730" s="3"/>
      <c r="BN31730" s="3"/>
      <c r="BP31730" s="3"/>
    </row>
    <row r="31731" spans="1:68" x14ac:dyDescent="0.25">
      <c r="A31731" s="1"/>
      <c r="B31731" s="2"/>
      <c r="BJ31731" s="3"/>
      <c r="BL31731" s="3"/>
      <c r="BN31731" s="3"/>
      <c r="BP31731" s="3"/>
    </row>
    <row r="31732" spans="1:68" x14ac:dyDescent="0.25">
      <c r="A31732" s="1"/>
      <c r="B31732" s="2"/>
      <c r="BJ31732" s="3"/>
      <c r="BL31732" s="3"/>
      <c r="BN31732" s="3"/>
      <c r="BP31732" s="3"/>
    </row>
    <row r="31733" spans="1:68" x14ac:dyDescent="0.25">
      <c r="A31733" s="1"/>
      <c r="B31733" s="2"/>
      <c r="BJ31733" s="3"/>
      <c r="BL31733" s="3"/>
      <c r="BN31733" s="3"/>
      <c r="BP31733" s="3"/>
    </row>
    <row r="31734" spans="1:68" x14ac:dyDescent="0.25">
      <c r="A31734" s="1"/>
      <c r="B31734" s="2"/>
      <c r="BJ31734" s="3"/>
      <c r="BL31734" s="3"/>
      <c r="BN31734" s="3"/>
      <c r="BP31734" s="3"/>
    </row>
    <row r="31735" spans="1:68" x14ac:dyDescent="0.25">
      <c r="A31735" s="1"/>
      <c r="B31735" s="2"/>
      <c r="BJ31735" s="3"/>
      <c r="BL31735" s="3"/>
      <c r="BN31735" s="3"/>
      <c r="BP31735" s="3"/>
    </row>
    <row r="31736" spans="1:68" x14ac:dyDescent="0.25">
      <c r="A31736" s="1"/>
      <c r="B31736" s="2"/>
      <c r="BJ31736" s="3"/>
      <c r="BL31736" s="3"/>
      <c r="BN31736" s="3"/>
      <c r="BP31736" s="3"/>
    </row>
    <row r="31737" spans="1:68" x14ac:dyDescent="0.25">
      <c r="A31737" s="1"/>
      <c r="B31737" s="2"/>
      <c r="BJ31737" s="3"/>
      <c r="BL31737" s="3"/>
      <c r="BN31737" s="3"/>
      <c r="BP31737" s="3"/>
    </row>
    <row r="31738" spans="1:68" x14ac:dyDescent="0.25">
      <c r="A31738" s="1"/>
      <c r="B31738" s="2"/>
      <c r="BJ31738" s="3"/>
      <c r="BL31738" s="3"/>
      <c r="BN31738" s="3"/>
      <c r="BP31738" s="3"/>
    </row>
    <row r="31739" spans="1:68" x14ac:dyDescent="0.25">
      <c r="A31739" s="1"/>
      <c r="B31739" s="2"/>
      <c r="BJ31739" s="3"/>
      <c r="BL31739" s="3"/>
      <c r="BN31739" s="3"/>
      <c r="BP31739" s="3"/>
    </row>
    <row r="31740" spans="1:68" x14ac:dyDescent="0.25">
      <c r="A31740" s="1"/>
      <c r="B31740" s="2"/>
      <c r="BJ31740" s="3"/>
      <c r="BL31740" s="3"/>
      <c r="BN31740" s="3"/>
      <c r="BP31740" s="3"/>
    </row>
    <row r="31741" spans="1:68" x14ac:dyDescent="0.25">
      <c r="A31741" s="1"/>
      <c r="B31741" s="2"/>
      <c r="BJ31741" s="3"/>
      <c r="BL31741" s="3"/>
      <c r="BN31741" s="3"/>
      <c r="BP31741" s="3"/>
    </row>
    <row r="31742" spans="1:68" x14ac:dyDescent="0.25">
      <c r="A31742" s="1"/>
      <c r="B31742" s="2"/>
      <c r="BJ31742" s="3"/>
      <c r="BL31742" s="3"/>
      <c r="BN31742" s="3"/>
      <c r="BP31742" s="3"/>
    </row>
    <row r="31743" spans="1:68" x14ac:dyDescent="0.25">
      <c r="A31743" s="1"/>
      <c r="B31743" s="2"/>
      <c r="BJ31743" s="3"/>
      <c r="BL31743" s="3"/>
      <c r="BN31743" s="3"/>
      <c r="BP31743" s="3"/>
    </row>
    <row r="31744" spans="1:68" x14ac:dyDescent="0.25">
      <c r="A31744" s="1"/>
      <c r="B31744" s="2"/>
      <c r="BJ31744" s="3"/>
      <c r="BL31744" s="3"/>
      <c r="BN31744" s="3"/>
      <c r="BP31744" s="3"/>
    </row>
    <row r="31745" spans="1:68" x14ac:dyDescent="0.25">
      <c r="A31745" s="1"/>
      <c r="B31745" s="2"/>
      <c r="BJ31745" s="3"/>
      <c r="BL31745" s="3"/>
      <c r="BN31745" s="3"/>
      <c r="BP31745" s="3"/>
    </row>
    <row r="31746" spans="1:68" x14ac:dyDescent="0.25">
      <c r="A31746" s="1"/>
      <c r="B31746" s="2"/>
      <c r="BJ31746" s="3"/>
      <c r="BL31746" s="3"/>
      <c r="BN31746" s="3"/>
      <c r="BP31746" s="3"/>
    </row>
    <row r="31747" spans="1:68" x14ac:dyDescent="0.25">
      <c r="A31747" s="1"/>
      <c r="B31747" s="2"/>
      <c r="BJ31747" s="3"/>
      <c r="BL31747" s="3"/>
      <c r="BN31747" s="3"/>
      <c r="BP31747" s="3"/>
    </row>
    <row r="31748" spans="1:68" x14ac:dyDescent="0.25">
      <c r="A31748" s="1"/>
      <c r="B31748" s="2"/>
      <c r="BJ31748" s="3"/>
      <c r="BL31748" s="3"/>
      <c r="BN31748" s="3"/>
      <c r="BP31748" s="3"/>
    </row>
    <row r="31749" spans="1:68" x14ac:dyDescent="0.25">
      <c r="A31749" s="1"/>
      <c r="B31749" s="2"/>
      <c r="BJ31749" s="3"/>
      <c r="BL31749" s="3"/>
      <c r="BN31749" s="3"/>
      <c r="BP31749" s="3"/>
    </row>
    <row r="31750" spans="1:68" x14ac:dyDescent="0.25">
      <c r="A31750" s="1"/>
      <c r="B31750" s="2"/>
      <c r="BJ31750" s="3"/>
      <c r="BL31750" s="3"/>
      <c r="BN31750" s="3"/>
      <c r="BP31750" s="3"/>
    </row>
    <row r="31751" spans="1:68" x14ac:dyDescent="0.25">
      <c r="A31751" s="1"/>
      <c r="B31751" s="2"/>
      <c r="BJ31751" s="3"/>
      <c r="BL31751" s="3"/>
      <c r="BN31751" s="3"/>
      <c r="BP31751" s="3"/>
    </row>
    <row r="31752" spans="1:68" x14ac:dyDescent="0.25">
      <c r="A31752" s="1"/>
      <c r="B31752" s="2"/>
      <c r="BJ31752" s="3"/>
      <c r="BL31752" s="3"/>
      <c r="BN31752" s="3"/>
      <c r="BP31752" s="3"/>
    </row>
    <row r="31753" spans="1:68" x14ac:dyDescent="0.25">
      <c r="A31753" s="1"/>
      <c r="B31753" s="2"/>
      <c r="BJ31753" s="3"/>
      <c r="BL31753" s="3"/>
      <c r="BN31753" s="3"/>
      <c r="BP31753" s="3"/>
    </row>
    <row r="31754" spans="1:68" x14ac:dyDescent="0.25">
      <c r="A31754" s="1"/>
      <c r="B31754" s="2"/>
      <c r="BJ31754" s="3"/>
      <c r="BL31754" s="3"/>
      <c r="BN31754" s="3"/>
      <c r="BP31754" s="3"/>
    </row>
    <row r="31755" spans="1:68" x14ac:dyDescent="0.25">
      <c r="A31755" s="1"/>
      <c r="B31755" s="2"/>
      <c r="BJ31755" s="3"/>
      <c r="BL31755" s="3"/>
      <c r="BN31755" s="3"/>
      <c r="BP31755" s="3"/>
    </row>
    <row r="31756" spans="1:68" x14ac:dyDescent="0.25">
      <c r="A31756" s="1"/>
      <c r="B31756" s="2"/>
      <c r="BJ31756" s="3"/>
      <c r="BL31756" s="3"/>
      <c r="BN31756" s="3"/>
      <c r="BP31756" s="3"/>
    </row>
    <row r="31757" spans="1:68" x14ac:dyDescent="0.25">
      <c r="A31757" s="1"/>
      <c r="B31757" s="2"/>
      <c r="BJ31757" s="3"/>
      <c r="BL31757" s="3"/>
      <c r="BN31757" s="3"/>
      <c r="BP31757" s="3"/>
    </row>
    <row r="31758" spans="1:68" x14ac:dyDescent="0.25">
      <c r="A31758" s="1"/>
      <c r="B31758" s="2"/>
      <c r="BJ31758" s="3"/>
      <c r="BL31758" s="3"/>
      <c r="BN31758" s="3"/>
      <c r="BP31758" s="3"/>
    </row>
    <row r="31759" spans="1:68" x14ac:dyDescent="0.25">
      <c r="A31759" s="1"/>
      <c r="B31759" s="2"/>
      <c r="BJ31759" s="3"/>
      <c r="BL31759" s="3"/>
      <c r="BN31759" s="3"/>
      <c r="BP31759" s="3"/>
    </row>
    <row r="31760" spans="1:68" x14ac:dyDescent="0.25">
      <c r="A31760" s="1"/>
      <c r="B31760" s="2"/>
      <c r="BJ31760" s="3"/>
      <c r="BL31760" s="3"/>
      <c r="BN31760" s="3"/>
      <c r="BP31760" s="3"/>
    </row>
    <row r="31761" spans="1:68" x14ac:dyDescent="0.25">
      <c r="A31761" s="1"/>
      <c r="B31761" s="2"/>
      <c r="BJ31761" s="3"/>
      <c r="BL31761" s="3"/>
      <c r="BN31761" s="3"/>
      <c r="BP31761" s="3"/>
    </row>
    <row r="31762" spans="1:68" x14ac:dyDescent="0.25">
      <c r="A31762" s="1"/>
      <c r="B31762" s="2"/>
      <c r="BJ31762" s="3"/>
      <c r="BL31762" s="3"/>
      <c r="BN31762" s="3"/>
      <c r="BP31762" s="3"/>
    </row>
    <row r="31763" spans="1:68" x14ac:dyDescent="0.25">
      <c r="A31763" s="1"/>
      <c r="B31763" s="2"/>
      <c r="BJ31763" s="3"/>
      <c r="BL31763" s="3"/>
      <c r="BN31763" s="3"/>
      <c r="BP31763" s="3"/>
    </row>
    <row r="31764" spans="1:68" x14ac:dyDescent="0.25">
      <c r="A31764" s="1"/>
      <c r="B31764" s="2"/>
      <c r="BJ31764" s="3"/>
      <c r="BL31764" s="3"/>
      <c r="BN31764" s="3"/>
      <c r="BP31764" s="3"/>
    </row>
    <row r="31765" spans="1:68" x14ac:dyDescent="0.25">
      <c r="A31765" s="1"/>
      <c r="B31765" s="2"/>
      <c r="BJ31765" s="3"/>
      <c r="BL31765" s="3"/>
      <c r="BN31765" s="3"/>
      <c r="BP31765" s="3"/>
    </row>
    <row r="31766" spans="1:68" x14ac:dyDescent="0.25">
      <c r="A31766" s="1"/>
      <c r="B31766" s="2"/>
      <c r="BJ31766" s="3"/>
      <c r="BL31766" s="3"/>
      <c r="BN31766" s="3"/>
      <c r="BP31766" s="3"/>
    </row>
    <row r="31767" spans="1:68" x14ac:dyDescent="0.25">
      <c r="A31767" s="1"/>
      <c r="B31767" s="2"/>
      <c r="BJ31767" s="3"/>
      <c r="BL31767" s="3"/>
      <c r="BN31767" s="3"/>
      <c r="BP31767" s="3"/>
    </row>
    <row r="31768" spans="1:68" x14ac:dyDescent="0.25">
      <c r="A31768" s="1"/>
      <c r="B31768" s="2"/>
      <c r="BJ31768" s="3"/>
      <c r="BL31768" s="3"/>
      <c r="BN31768" s="3"/>
      <c r="BP31768" s="3"/>
    </row>
    <row r="31769" spans="1:68" x14ac:dyDescent="0.25">
      <c r="A31769" s="1"/>
      <c r="B31769" s="2"/>
      <c r="BJ31769" s="3"/>
      <c r="BL31769" s="3"/>
      <c r="BN31769" s="3"/>
      <c r="BP31769" s="3"/>
    </row>
    <row r="31770" spans="1:68" x14ac:dyDescent="0.25">
      <c r="A31770" s="1"/>
      <c r="B31770" s="2"/>
      <c r="BJ31770" s="3"/>
      <c r="BL31770" s="3"/>
      <c r="BN31770" s="3"/>
      <c r="BP31770" s="3"/>
    </row>
    <row r="31771" spans="1:68" x14ac:dyDescent="0.25">
      <c r="A31771" s="1"/>
      <c r="B31771" s="2"/>
      <c r="BJ31771" s="3"/>
      <c r="BL31771" s="3"/>
      <c r="BN31771" s="3"/>
      <c r="BP31771" s="3"/>
    </row>
    <row r="31772" spans="1:68" x14ac:dyDescent="0.25">
      <c r="A31772" s="1"/>
      <c r="B31772" s="2"/>
      <c r="BJ31772" s="3"/>
      <c r="BL31772" s="3"/>
      <c r="BN31772" s="3"/>
      <c r="BP31772" s="3"/>
    </row>
    <row r="31773" spans="1:68" x14ac:dyDescent="0.25">
      <c r="A31773" s="1"/>
      <c r="B31773" s="2"/>
      <c r="BJ31773" s="3"/>
      <c r="BL31773" s="3"/>
      <c r="BN31773" s="3"/>
      <c r="BP31773" s="3"/>
    </row>
    <row r="31774" spans="1:68" x14ac:dyDescent="0.25">
      <c r="A31774" s="1"/>
      <c r="B31774" s="2"/>
      <c r="BJ31774" s="3"/>
      <c r="BL31774" s="3"/>
      <c r="BN31774" s="3"/>
      <c r="BP31774" s="3"/>
    </row>
    <row r="31775" spans="1:68" x14ac:dyDescent="0.25">
      <c r="A31775" s="1"/>
      <c r="B31775" s="2"/>
      <c r="BJ31775" s="3"/>
      <c r="BL31775" s="3"/>
      <c r="BN31775" s="3"/>
      <c r="BP31775" s="3"/>
    </row>
    <row r="31776" spans="1:68" x14ac:dyDescent="0.25">
      <c r="A31776" s="1"/>
      <c r="B31776" s="2"/>
      <c r="BJ31776" s="3"/>
      <c r="BL31776" s="3"/>
      <c r="BN31776" s="3"/>
      <c r="BP31776" s="3"/>
    </row>
    <row r="31777" spans="1:68" x14ac:dyDescent="0.25">
      <c r="A31777" s="1"/>
      <c r="B31777" s="2"/>
      <c r="BJ31777" s="3"/>
      <c r="BL31777" s="3"/>
      <c r="BN31777" s="3"/>
      <c r="BP31777" s="3"/>
    </row>
    <row r="31778" spans="1:68" x14ac:dyDescent="0.25">
      <c r="A31778" s="1"/>
      <c r="B31778" s="2"/>
      <c r="BJ31778" s="3"/>
      <c r="BL31778" s="3"/>
      <c r="BN31778" s="3"/>
      <c r="BP31778" s="3"/>
    </row>
    <row r="31779" spans="1:68" x14ac:dyDescent="0.25">
      <c r="A31779" s="1"/>
      <c r="B31779" s="2"/>
      <c r="BJ31779" s="3"/>
      <c r="BL31779" s="3"/>
      <c r="BN31779" s="3"/>
      <c r="BP31779" s="3"/>
    </row>
    <row r="31780" spans="1:68" x14ac:dyDescent="0.25">
      <c r="A31780" s="1"/>
      <c r="B31780" s="2"/>
      <c r="BJ31780" s="3"/>
      <c r="BL31780" s="3"/>
      <c r="BN31780" s="3"/>
      <c r="BP31780" s="3"/>
    </row>
    <row r="31781" spans="1:68" x14ac:dyDescent="0.25">
      <c r="A31781" s="1"/>
      <c r="B31781" s="2"/>
      <c r="BJ31781" s="3"/>
      <c r="BL31781" s="3"/>
      <c r="BN31781" s="3"/>
      <c r="BP31781" s="3"/>
    </row>
    <row r="31782" spans="1:68" x14ac:dyDescent="0.25">
      <c r="A31782" s="1"/>
      <c r="B31782" s="2"/>
      <c r="BJ31782" s="3"/>
      <c r="BL31782" s="3"/>
      <c r="BN31782" s="3"/>
      <c r="BP31782" s="3"/>
    </row>
    <row r="31783" spans="1:68" x14ac:dyDescent="0.25">
      <c r="A31783" s="1"/>
      <c r="B31783" s="2"/>
      <c r="BJ31783" s="3"/>
      <c r="BL31783" s="3"/>
      <c r="BN31783" s="3"/>
      <c r="BP31783" s="3"/>
    </row>
    <row r="31784" spans="1:68" x14ac:dyDescent="0.25">
      <c r="A31784" s="1"/>
      <c r="B31784" s="2"/>
      <c r="BJ31784" s="3"/>
      <c r="BL31784" s="3"/>
      <c r="BN31784" s="3"/>
      <c r="BP31784" s="3"/>
    </row>
    <row r="31785" spans="1:68" x14ac:dyDescent="0.25">
      <c r="A31785" s="1"/>
      <c r="B31785" s="2"/>
      <c r="BJ31785" s="3"/>
      <c r="BL31785" s="3"/>
      <c r="BN31785" s="3"/>
      <c r="BP31785" s="3"/>
    </row>
    <row r="31786" spans="1:68" x14ac:dyDescent="0.25">
      <c r="A31786" s="1"/>
      <c r="B31786" s="2"/>
      <c r="BJ31786" s="3"/>
      <c r="BL31786" s="3"/>
      <c r="BN31786" s="3"/>
      <c r="BP31786" s="3"/>
    </row>
    <row r="31787" spans="1:68" x14ac:dyDescent="0.25">
      <c r="A31787" s="1"/>
      <c r="B31787" s="2"/>
      <c r="BJ31787" s="3"/>
      <c r="BL31787" s="3"/>
      <c r="BN31787" s="3"/>
      <c r="BP31787" s="3"/>
    </row>
    <row r="31788" spans="1:68" x14ac:dyDescent="0.25">
      <c r="A31788" s="1"/>
      <c r="B31788" s="2"/>
      <c r="BJ31788" s="3"/>
      <c r="BL31788" s="3"/>
      <c r="BN31788" s="3"/>
      <c r="BP31788" s="3"/>
    </row>
    <row r="31789" spans="1:68" x14ac:dyDescent="0.25">
      <c r="A31789" s="1"/>
      <c r="B31789" s="2"/>
      <c r="BJ31789" s="3"/>
      <c r="BL31789" s="3"/>
      <c r="BN31789" s="3"/>
      <c r="BP31789" s="3"/>
    </row>
    <row r="31790" spans="1:68" x14ac:dyDescent="0.25">
      <c r="A31790" s="1"/>
      <c r="B31790" s="2"/>
      <c r="BJ31790" s="3"/>
      <c r="BL31790" s="3"/>
      <c r="BN31790" s="3"/>
      <c r="BP31790" s="3"/>
    </row>
    <row r="31791" spans="1:68" x14ac:dyDescent="0.25">
      <c r="A31791" s="1"/>
      <c r="B31791" s="2"/>
      <c r="BJ31791" s="3"/>
      <c r="BL31791" s="3"/>
      <c r="BN31791" s="3"/>
      <c r="BP31791" s="3"/>
    </row>
    <row r="31792" spans="1:68" x14ac:dyDescent="0.25">
      <c r="A31792" s="1"/>
      <c r="B31792" s="2"/>
      <c r="BJ31792" s="3"/>
      <c r="BL31792" s="3"/>
      <c r="BN31792" s="3"/>
      <c r="BP31792" s="3"/>
    </row>
    <row r="31793" spans="1:68" x14ac:dyDescent="0.25">
      <c r="A31793" s="1"/>
      <c r="B31793" s="2"/>
      <c r="BJ31793" s="3"/>
      <c r="BL31793" s="3"/>
      <c r="BN31793" s="3"/>
      <c r="BP31793" s="3"/>
    </row>
    <row r="31794" spans="1:68" x14ac:dyDescent="0.25">
      <c r="A31794" s="1"/>
      <c r="B31794" s="2"/>
      <c r="BJ31794" s="3"/>
      <c r="BL31794" s="3"/>
      <c r="BN31794" s="3"/>
      <c r="BP31794" s="3"/>
    </row>
    <row r="31795" spans="1:68" x14ac:dyDescent="0.25">
      <c r="A31795" s="1"/>
      <c r="B31795" s="2"/>
      <c r="BJ31795" s="3"/>
      <c r="BL31795" s="3"/>
      <c r="BN31795" s="3"/>
      <c r="BP31795" s="3"/>
    </row>
    <row r="31796" spans="1:68" x14ac:dyDescent="0.25">
      <c r="A31796" s="1"/>
      <c r="B31796" s="2"/>
      <c r="BJ31796" s="3"/>
      <c r="BL31796" s="3"/>
      <c r="BN31796" s="3"/>
      <c r="BP31796" s="3"/>
    </row>
    <row r="31797" spans="1:68" x14ac:dyDescent="0.25">
      <c r="A31797" s="1"/>
      <c r="B31797" s="2"/>
      <c r="BJ31797" s="3"/>
      <c r="BL31797" s="3"/>
      <c r="BN31797" s="3"/>
      <c r="BP31797" s="3"/>
    </row>
    <row r="31798" spans="1:68" x14ac:dyDescent="0.25">
      <c r="A31798" s="1"/>
      <c r="B31798" s="2"/>
      <c r="BJ31798" s="3"/>
      <c r="BL31798" s="3"/>
      <c r="BN31798" s="3"/>
      <c r="BP31798" s="3"/>
    </row>
    <row r="31799" spans="1:68" x14ac:dyDescent="0.25">
      <c r="A31799" s="1"/>
      <c r="B31799" s="2"/>
      <c r="BJ31799" s="3"/>
      <c r="BL31799" s="3"/>
      <c r="BN31799" s="3"/>
      <c r="BP31799" s="3"/>
    </row>
    <row r="31800" spans="1:68" x14ac:dyDescent="0.25">
      <c r="A31800" s="1"/>
      <c r="B31800" s="2"/>
      <c r="BJ31800" s="3"/>
      <c r="BL31800" s="3"/>
      <c r="BN31800" s="3"/>
      <c r="BP31800" s="3"/>
    </row>
    <row r="31801" spans="1:68" x14ac:dyDescent="0.25">
      <c r="A31801" s="1"/>
      <c r="B31801" s="2"/>
      <c r="BJ31801" s="3"/>
      <c r="BL31801" s="3"/>
      <c r="BN31801" s="3"/>
      <c r="BP31801" s="3"/>
    </row>
    <row r="31802" spans="1:68" x14ac:dyDescent="0.25">
      <c r="A31802" s="1"/>
      <c r="B31802" s="2"/>
      <c r="BJ31802" s="3"/>
      <c r="BL31802" s="3"/>
      <c r="BN31802" s="3"/>
      <c r="BP31802" s="3"/>
    </row>
    <row r="31803" spans="1:68" x14ac:dyDescent="0.25">
      <c r="A31803" s="1"/>
      <c r="B31803" s="2"/>
      <c r="BJ31803" s="3"/>
      <c r="BL31803" s="3"/>
      <c r="BN31803" s="3"/>
      <c r="BP31803" s="3"/>
    </row>
    <row r="31804" spans="1:68" x14ac:dyDescent="0.25">
      <c r="A31804" s="1"/>
      <c r="B31804" s="2"/>
      <c r="BJ31804" s="3"/>
      <c r="BL31804" s="3"/>
      <c r="BN31804" s="3"/>
      <c r="BP31804" s="3"/>
    </row>
    <row r="31805" spans="1:68" x14ac:dyDescent="0.25">
      <c r="A31805" s="1"/>
      <c r="B31805" s="2"/>
      <c r="BJ31805" s="3"/>
      <c r="BL31805" s="3"/>
      <c r="BN31805" s="3"/>
      <c r="BP31805" s="3"/>
    </row>
    <row r="31806" spans="1:68" x14ac:dyDescent="0.25">
      <c r="A31806" s="1"/>
      <c r="B31806" s="2"/>
      <c r="BJ31806" s="3"/>
      <c r="BL31806" s="3"/>
      <c r="BN31806" s="3"/>
      <c r="BP31806" s="3"/>
    </row>
    <row r="31807" spans="1:68" x14ac:dyDescent="0.25">
      <c r="A31807" s="1"/>
      <c r="B31807" s="2"/>
      <c r="BJ31807" s="3"/>
      <c r="BL31807" s="3"/>
      <c r="BN31807" s="3"/>
      <c r="BP31807" s="3"/>
    </row>
    <row r="31808" spans="1:68" x14ac:dyDescent="0.25">
      <c r="A31808" s="1"/>
      <c r="B31808" s="2"/>
      <c r="BJ31808" s="3"/>
      <c r="BL31808" s="3"/>
      <c r="BN31808" s="3"/>
      <c r="BP31808" s="3"/>
    </row>
    <row r="31809" spans="1:68" x14ac:dyDescent="0.25">
      <c r="A31809" s="1"/>
      <c r="B31809" s="2"/>
      <c r="BJ31809" s="3"/>
      <c r="BL31809" s="3"/>
      <c r="BN31809" s="3"/>
      <c r="BP31809" s="3"/>
    </row>
    <row r="31810" spans="1:68" x14ac:dyDescent="0.25">
      <c r="A31810" s="1"/>
      <c r="B31810" s="2"/>
      <c r="BJ31810" s="3"/>
      <c r="BL31810" s="3"/>
      <c r="BN31810" s="3"/>
      <c r="BP31810" s="3"/>
    </row>
    <row r="31811" spans="1:68" x14ac:dyDescent="0.25">
      <c r="A31811" s="1"/>
      <c r="B31811" s="2"/>
      <c r="BJ31811" s="3"/>
      <c r="BL31811" s="3"/>
      <c r="BN31811" s="3"/>
      <c r="BP31811" s="3"/>
    </row>
    <row r="31812" spans="1:68" x14ac:dyDescent="0.25">
      <c r="A31812" s="1"/>
      <c r="B31812" s="2"/>
      <c r="BJ31812" s="3"/>
      <c r="BL31812" s="3"/>
      <c r="BN31812" s="3"/>
      <c r="BP31812" s="3"/>
    </row>
    <row r="31813" spans="1:68" x14ac:dyDescent="0.25">
      <c r="A31813" s="1"/>
      <c r="B31813" s="2"/>
      <c r="BJ31813" s="3"/>
      <c r="BL31813" s="3"/>
      <c r="BN31813" s="3"/>
      <c r="BP31813" s="3"/>
    </row>
    <row r="31814" spans="1:68" x14ac:dyDescent="0.25">
      <c r="A31814" s="1"/>
      <c r="B31814" s="2"/>
      <c r="BJ31814" s="3"/>
      <c r="BL31814" s="3"/>
      <c r="BN31814" s="3"/>
      <c r="BP31814" s="3"/>
    </row>
    <row r="31815" spans="1:68" x14ac:dyDescent="0.25">
      <c r="A31815" s="1"/>
      <c r="B31815" s="2"/>
      <c r="BJ31815" s="3"/>
      <c r="BL31815" s="3"/>
      <c r="BN31815" s="3"/>
      <c r="BP31815" s="3"/>
    </row>
    <row r="31816" spans="1:68" x14ac:dyDescent="0.25">
      <c r="A31816" s="1"/>
      <c r="B31816" s="2"/>
      <c r="BJ31816" s="3"/>
      <c r="BL31816" s="3"/>
      <c r="BN31816" s="3"/>
      <c r="BP31816" s="3"/>
    </row>
    <row r="31817" spans="1:68" x14ac:dyDescent="0.25">
      <c r="A31817" s="1"/>
      <c r="B31817" s="2"/>
      <c r="BJ31817" s="3"/>
      <c r="BL31817" s="3"/>
      <c r="BN31817" s="3"/>
      <c r="BP31817" s="3"/>
    </row>
    <row r="31818" spans="1:68" x14ac:dyDescent="0.25">
      <c r="A31818" s="1"/>
      <c r="B31818" s="2"/>
      <c r="BJ31818" s="3"/>
      <c r="BL31818" s="3"/>
      <c r="BN31818" s="3"/>
      <c r="BP31818" s="3"/>
    </row>
    <row r="31819" spans="1:68" x14ac:dyDescent="0.25">
      <c r="A31819" s="1"/>
      <c r="B31819" s="2"/>
      <c r="BJ31819" s="3"/>
      <c r="BL31819" s="3"/>
      <c r="BN31819" s="3"/>
      <c r="BP31819" s="3"/>
    </row>
    <row r="31820" spans="1:68" x14ac:dyDescent="0.25">
      <c r="A31820" s="1"/>
      <c r="B31820" s="2"/>
      <c r="BJ31820" s="3"/>
      <c r="BL31820" s="3"/>
      <c r="BN31820" s="3"/>
      <c r="BP31820" s="3"/>
    </row>
    <row r="31821" spans="1:68" x14ac:dyDescent="0.25">
      <c r="A31821" s="1"/>
      <c r="B31821" s="2"/>
      <c r="BJ31821" s="3"/>
      <c r="BL31821" s="3"/>
      <c r="BN31821" s="3"/>
      <c r="BP31821" s="3"/>
    </row>
    <row r="31822" spans="1:68" x14ac:dyDescent="0.25">
      <c r="A31822" s="1"/>
      <c r="B31822" s="2"/>
      <c r="BJ31822" s="3"/>
      <c r="BL31822" s="3"/>
      <c r="BN31822" s="3"/>
      <c r="BP31822" s="3"/>
    </row>
    <row r="31823" spans="1:68" x14ac:dyDescent="0.25">
      <c r="A31823" s="1"/>
      <c r="B31823" s="2"/>
      <c r="BJ31823" s="3"/>
      <c r="BL31823" s="3"/>
      <c r="BN31823" s="3"/>
      <c r="BP31823" s="3"/>
    </row>
    <row r="31824" spans="1:68" x14ac:dyDescent="0.25">
      <c r="A31824" s="1"/>
      <c r="B31824" s="2"/>
      <c r="BJ31824" s="3"/>
      <c r="BL31824" s="3"/>
      <c r="BN31824" s="3"/>
      <c r="BP31824" s="3"/>
    </row>
    <row r="31825" spans="1:68" x14ac:dyDescent="0.25">
      <c r="A31825" s="1"/>
      <c r="B31825" s="2"/>
      <c r="BJ31825" s="3"/>
      <c r="BL31825" s="3"/>
      <c r="BN31825" s="3"/>
      <c r="BP31825" s="3"/>
    </row>
    <row r="31826" spans="1:68" x14ac:dyDescent="0.25">
      <c r="A31826" s="1"/>
      <c r="B31826" s="2"/>
      <c r="BJ31826" s="3"/>
      <c r="BL31826" s="3"/>
      <c r="BN31826" s="3"/>
      <c r="BP31826" s="3"/>
    </row>
    <row r="31827" spans="1:68" x14ac:dyDescent="0.25">
      <c r="A31827" s="1"/>
      <c r="B31827" s="2"/>
      <c r="BJ31827" s="3"/>
      <c r="BL31827" s="3"/>
      <c r="BN31827" s="3"/>
      <c r="BP31827" s="3"/>
    </row>
    <row r="31828" spans="1:68" x14ac:dyDescent="0.25">
      <c r="A31828" s="1"/>
      <c r="B31828" s="2"/>
      <c r="BJ31828" s="3"/>
      <c r="BL31828" s="3"/>
      <c r="BN31828" s="3"/>
      <c r="BP31828" s="3"/>
    </row>
    <row r="31829" spans="1:68" x14ac:dyDescent="0.25">
      <c r="A31829" s="1"/>
      <c r="B31829" s="2"/>
      <c r="BJ31829" s="3"/>
      <c r="BL31829" s="3"/>
      <c r="BN31829" s="3"/>
      <c r="BP31829" s="3"/>
    </row>
    <row r="31830" spans="1:68" x14ac:dyDescent="0.25">
      <c r="A31830" s="1"/>
      <c r="B31830" s="2"/>
      <c r="BJ31830" s="3"/>
      <c r="BL31830" s="3"/>
      <c r="BN31830" s="3"/>
      <c r="BP31830" s="3"/>
    </row>
    <row r="31831" spans="1:68" x14ac:dyDescent="0.25">
      <c r="A31831" s="1"/>
      <c r="B31831" s="2"/>
      <c r="BJ31831" s="3"/>
      <c r="BL31831" s="3"/>
      <c r="BN31831" s="3"/>
      <c r="BP31831" s="3"/>
    </row>
    <row r="31832" spans="1:68" x14ac:dyDescent="0.25">
      <c r="A31832" s="1"/>
      <c r="B31832" s="2"/>
      <c r="BJ31832" s="3"/>
      <c r="BL31832" s="3"/>
      <c r="BN31832" s="3"/>
      <c r="BP31832" s="3"/>
    </row>
    <row r="31833" spans="1:68" x14ac:dyDescent="0.25">
      <c r="A31833" s="1"/>
      <c r="B31833" s="2"/>
      <c r="BJ31833" s="3"/>
      <c r="BL31833" s="3"/>
      <c r="BN31833" s="3"/>
      <c r="BP31833" s="3"/>
    </row>
    <row r="31834" spans="1:68" x14ac:dyDescent="0.25">
      <c r="A31834" s="1"/>
      <c r="B31834" s="2"/>
      <c r="BJ31834" s="3"/>
      <c r="BL31834" s="3"/>
      <c r="BN31834" s="3"/>
      <c r="BP31834" s="3"/>
    </row>
    <row r="31835" spans="1:68" x14ac:dyDescent="0.25">
      <c r="A31835" s="1"/>
      <c r="B31835" s="2"/>
      <c r="BJ31835" s="3"/>
      <c r="BL31835" s="3"/>
      <c r="BN31835" s="3"/>
      <c r="BP31835" s="3"/>
    </row>
    <row r="31836" spans="1:68" x14ac:dyDescent="0.25">
      <c r="A31836" s="1"/>
      <c r="B31836" s="2"/>
      <c r="BJ31836" s="3"/>
      <c r="BL31836" s="3"/>
      <c r="BN31836" s="3"/>
      <c r="BP31836" s="3"/>
    </row>
    <row r="31837" spans="1:68" x14ac:dyDescent="0.25">
      <c r="A31837" s="1"/>
      <c r="B31837" s="2"/>
      <c r="BJ31837" s="3"/>
      <c r="BL31837" s="3"/>
      <c r="BN31837" s="3"/>
      <c r="BP31837" s="3"/>
    </row>
    <row r="31838" spans="1:68" x14ac:dyDescent="0.25">
      <c r="A31838" s="1"/>
      <c r="B31838" s="2"/>
      <c r="BJ31838" s="3"/>
      <c r="BL31838" s="3"/>
      <c r="BN31838" s="3"/>
      <c r="BP31838" s="3"/>
    </row>
    <row r="31839" spans="1:68" x14ac:dyDescent="0.25">
      <c r="A31839" s="1"/>
      <c r="B31839" s="2"/>
      <c r="BJ31839" s="3"/>
      <c r="BL31839" s="3"/>
      <c r="BN31839" s="3"/>
      <c r="BP31839" s="3"/>
    </row>
    <row r="31840" spans="1:68" x14ac:dyDescent="0.25">
      <c r="A31840" s="1"/>
      <c r="B31840" s="2"/>
      <c r="BJ31840" s="3"/>
      <c r="BL31840" s="3"/>
      <c r="BN31840" s="3"/>
      <c r="BP31840" s="3"/>
    </row>
    <row r="31841" spans="1:68" x14ac:dyDescent="0.25">
      <c r="A31841" s="1"/>
      <c r="B31841" s="2"/>
      <c r="BJ31841" s="3"/>
      <c r="BL31841" s="3"/>
      <c r="BN31841" s="3"/>
      <c r="BP31841" s="3"/>
    </row>
    <row r="31842" spans="1:68" x14ac:dyDescent="0.25">
      <c r="A31842" s="1"/>
      <c r="B31842" s="2"/>
      <c r="BJ31842" s="3"/>
      <c r="BL31842" s="3"/>
      <c r="BN31842" s="3"/>
      <c r="BP31842" s="3"/>
    </row>
    <row r="31843" spans="1:68" x14ac:dyDescent="0.25">
      <c r="A31843" s="1"/>
      <c r="B31843" s="2"/>
      <c r="BJ31843" s="3"/>
      <c r="BL31843" s="3"/>
      <c r="BN31843" s="3"/>
      <c r="BP31843" s="3"/>
    </row>
    <row r="31844" spans="1:68" x14ac:dyDescent="0.25">
      <c r="A31844" s="1"/>
      <c r="B31844" s="2"/>
      <c r="BJ31844" s="3"/>
      <c r="BL31844" s="3"/>
      <c r="BN31844" s="3"/>
      <c r="BP31844" s="3"/>
    </row>
    <row r="31845" spans="1:68" x14ac:dyDescent="0.25">
      <c r="A31845" s="1"/>
      <c r="B31845" s="2"/>
      <c r="BJ31845" s="3"/>
      <c r="BL31845" s="3"/>
      <c r="BN31845" s="3"/>
      <c r="BP31845" s="3"/>
    </row>
    <row r="31846" spans="1:68" x14ac:dyDescent="0.25">
      <c r="A31846" s="1"/>
      <c r="B31846" s="2"/>
      <c r="BJ31846" s="3"/>
      <c r="BL31846" s="3"/>
      <c r="BN31846" s="3"/>
      <c r="BP31846" s="3"/>
    </row>
    <row r="31847" spans="1:68" x14ac:dyDescent="0.25">
      <c r="A31847" s="1"/>
      <c r="B31847" s="2"/>
      <c r="BJ31847" s="3"/>
      <c r="BL31847" s="3"/>
      <c r="BN31847" s="3"/>
      <c r="BP31847" s="3"/>
    </row>
    <row r="31848" spans="1:68" x14ac:dyDescent="0.25">
      <c r="A31848" s="1"/>
      <c r="B31848" s="2"/>
      <c r="BJ31848" s="3"/>
      <c r="BL31848" s="3"/>
      <c r="BN31848" s="3"/>
      <c r="BP31848" s="3"/>
    </row>
    <row r="31849" spans="1:68" x14ac:dyDescent="0.25">
      <c r="A31849" s="1"/>
      <c r="B31849" s="2"/>
      <c r="BJ31849" s="3"/>
      <c r="BL31849" s="3"/>
      <c r="BN31849" s="3"/>
      <c r="BP31849" s="3"/>
    </row>
    <row r="31850" spans="1:68" x14ac:dyDescent="0.25">
      <c r="A31850" s="1"/>
      <c r="B31850" s="2"/>
      <c r="BJ31850" s="3"/>
      <c r="BL31850" s="3"/>
      <c r="BN31850" s="3"/>
      <c r="BP31850" s="3"/>
    </row>
    <row r="31851" spans="1:68" x14ac:dyDescent="0.25">
      <c r="A31851" s="1"/>
      <c r="B31851" s="2"/>
      <c r="BJ31851" s="3"/>
      <c r="BL31851" s="3"/>
      <c r="BN31851" s="3"/>
      <c r="BP31851" s="3"/>
    </row>
    <row r="31852" spans="1:68" x14ac:dyDescent="0.25">
      <c r="A31852" s="1"/>
      <c r="B31852" s="2"/>
      <c r="BJ31852" s="3"/>
      <c r="BL31852" s="3"/>
      <c r="BN31852" s="3"/>
      <c r="BP31852" s="3"/>
    </row>
    <row r="31853" spans="1:68" x14ac:dyDescent="0.25">
      <c r="A31853" s="1"/>
      <c r="B31853" s="2"/>
      <c r="BJ31853" s="3"/>
      <c r="BL31853" s="3"/>
      <c r="BN31853" s="3"/>
      <c r="BP31853" s="3"/>
    </row>
    <row r="31854" spans="1:68" x14ac:dyDescent="0.25">
      <c r="A31854" s="1"/>
      <c r="B31854" s="2"/>
      <c r="BJ31854" s="3"/>
      <c r="BL31854" s="3"/>
      <c r="BN31854" s="3"/>
      <c r="BP31854" s="3"/>
    </row>
    <row r="31855" spans="1:68" x14ac:dyDescent="0.25">
      <c r="A31855" s="1"/>
      <c r="B31855" s="2"/>
      <c r="BJ31855" s="3"/>
      <c r="BL31855" s="3"/>
      <c r="BN31855" s="3"/>
      <c r="BP31855" s="3"/>
    </row>
    <row r="31856" spans="1:68" x14ac:dyDescent="0.25">
      <c r="A31856" s="1"/>
      <c r="B31856" s="2"/>
      <c r="BJ31856" s="3"/>
      <c r="BL31856" s="3"/>
      <c r="BN31856" s="3"/>
      <c r="BP31856" s="3"/>
    </row>
    <row r="31857" spans="1:68" x14ac:dyDescent="0.25">
      <c r="A31857" s="1"/>
      <c r="B31857" s="2"/>
      <c r="BJ31857" s="3"/>
      <c r="BL31857" s="3"/>
      <c r="BN31857" s="3"/>
      <c r="BP31857" s="3"/>
    </row>
    <row r="31858" spans="1:68" x14ac:dyDescent="0.25">
      <c r="A31858" s="1"/>
      <c r="B31858" s="2"/>
      <c r="BJ31858" s="3"/>
      <c r="BL31858" s="3"/>
      <c r="BN31858" s="3"/>
      <c r="BP31858" s="3"/>
    </row>
    <row r="31859" spans="1:68" x14ac:dyDescent="0.25">
      <c r="A31859" s="1"/>
      <c r="B31859" s="2"/>
      <c r="BJ31859" s="3"/>
      <c r="BL31859" s="3"/>
      <c r="BN31859" s="3"/>
      <c r="BP31859" s="3"/>
    </row>
    <row r="31860" spans="1:68" x14ac:dyDescent="0.25">
      <c r="A31860" s="1"/>
      <c r="B31860" s="2"/>
      <c r="BJ31860" s="3"/>
      <c r="BL31860" s="3"/>
      <c r="BN31860" s="3"/>
      <c r="BP31860" s="3"/>
    </row>
    <row r="31861" spans="1:68" x14ac:dyDescent="0.25">
      <c r="A31861" s="1"/>
      <c r="B31861" s="2"/>
      <c r="BJ31861" s="3"/>
      <c r="BL31861" s="3"/>
      <c r="BN31861" s="3"/>
      <c r="BP31861" s="3"/>
    </row>
    <row r="31862" spans="1:68" x14ac:dyDescent="0.25">
      <c r="A31862" s="1"/>
      <c r="B31862" s="2"/>
      <c r="BJ31862" s="3"/>
      <c r="BL31862" s="3"/>
      <c r="BN31862" s="3"/>
      <c r="BP31862" s="3"/>
    </row>
    <row r="31863" spans="1:68" x14ac:dyDescent="0.25">
      <c r="A31863" s="1"/>
      <c r="B31863" s="2"/>
      <c r="BJ31863" s="3"/>
      <c r="BL31863" s="3"/>
      <c r="BN31863" s="3"/>
      <c r="BP31863" s="3"/>
    </row>
    <row r="31864" spans="1:68" x14ac:dyDescent="0.25">
      <c r="A31864" s="1"/>
      <c r="B31864" s="2"/>
      <c r="BJ31864" s="3"/>
      <c r="BL31864" s="3"/>
      <c r="BN31864" s="3"/>
      <c r="BP31864" s="3"/>
    </row>
    <row r="31865" spans="1:68" x14ac:dyDescent="0.25">
      <c r="A31865" s="1"/>
      <c r="B31865" s="2"/>
      <c r="BJ31865" s="3"/>
      <c r="BL31865" s="3"/>
      <c r="BN31865" s="3"/>
      <c r="BP31865" s="3"/>
    </row>
    <row r="31866" spans="1:68" x14ac:dyDescent="0.25">
      <c r="A31866" s="1"/>
      <c r="B31866" s="2"/>
      <c r="BJ31866" s="3"/>
      <c r="BL31866" s="3"/>
      <c r="BN31866" s="3"/>
      <c r="BP31866" s="3"/>
    </row>
    <row r="31867" spans="1:68" x14ac:dyDescent="0.25">
      <c r="A31867" s="1"/>
      <c r="B31867" s="2"/>
      <c r="BJ31867" s="3"/>
      <c r="BL31867" s="3"/>
      <c r="BN31867" s="3"/>
      <c r="BP31867" s="3"/>
    </row>
    <row r="31868" spans="1:68" x14ac:dyDescent="0.25">
      <c r="A31868" s="1"/>
      <c r="B31868" s="2"/>
      <c r="BJ31868" s="3"/>
      <c r="BL31868" s="3"/>
      <c r="BN31868" s="3"/>
      <c r="BP31868" s="3"/>
    </row>
    <row r="31869" spans="1:68" x14ac:dyDescent="0.25">
      <c r="A31869" s="1"/>
      <c r="B31869" s="2"/>
      <c r="BJ31869" s="3"/>
      <c r="BL31869" s="3"/>
      <c r="BN31869" s="3"/>
      <c r="BP31869" s="3"/>
    </row>
    <row r="31870" spans="1:68" x14ac:dyDescent="0.25">
      <c r="A31870" s="1"/>
      <c r="B31870" s="2"/>
      <c r="BJ31870" s="3"/>
      <c r="BL31870" s="3"/>
      <c r="BN31870" s="3"/>
      <c r="BP31870" s="3"/>
    </row>
    <row r="31871" spans="1:68" x14ac:dyDescent="0.25">
      <c r="A31871" s="1"/>
      <c r="B31871" s="2"/>
      <c r="BJ31871" s="3"/>
      <c r="BL31871" s="3"/>
      <c r="BN31871" s="3"/>
      <c r="BP31871" s="3"/>
    </row>
    <row r="31872" spans="1:68" x14ac:dyDescent="0.25">
      <c r="A31872" s="1"/>
      <c r="B31872" s="2"/>
      <c r="BJ31872" s="3"/>
      <c r="BL31872" s="3"/>
      <c r="BN31872" s="3"/>
      <c r="BP31872" s="3"/>
    </row>
    <row r="31873" spans="1:68" x14ac:dyDescent="0.25">
      <c r="A31873" s="1"/>
      <c r="B31873" s="2"/>
      <c r="BJ31873" s="3"/>
      <c r="BL31873" s="3"/>
      <c r="BN31873" s="3"/>
      <c r="BP31873" s="3"/>
    </row>
    <row r="31874" spans="1:68" x14ac:dyDescent="0.25">
      <c r="A31874" s="1"/>
      <c r="B31874" s="2"/>
      <c r="BJ31874" s="3"/>
      <c r="BL31874" s="3"/>
      <c r="BN31874" s="3"/>
      <c r="BP31874" s="3"/>
    </row>
    <row r="31875" spans="1:68" x14ac:dyDescent="0.25">
      <c r="A31875" s="1"/>
      <c r="B31875" s="2"/>
      <c r="BJ31875" s="3"/>
      <c r="BL31875" s="3"/>
      <c r="BN31875" s="3"/>
      <c r="BP31875" s="3"/>
    </row>
    <row r="31876" spans="1:68" x14ac:dyDescent="0.25">
      <c r="A31876" s="1"/>
      <c r="B31876" s="2"/>
      <c r="BJ31876" s="3"/>
      <c r="BL31876" s="3"/>
      <c r="BN31876" s="3"/>
      <c r="BP31876" s="3"/>
    </row>
    <row r="31877" spans="1:68" x14ac:dyDescent="0.25">
      <c r="A31877" s="1"/>
      <c r="B31877" s="2"/>
      <c r="BJ31877" s="3"/>
      <c r="BL31877" s="3"/>
      <c r="BN31877" s="3"/>
      <c r="BP31877" s="3"/>
    </row>
    <row r="31878" spans="1:68" x14ac:dyDescent="0.25">
      <c r="A31878" s="1"/>
      <c r="B31878" s="2"/>
      <c r="BJ31878" s="3"/>
      <c r="BL31878" s="3"/>
      <c r="BN31878" s="3"/>
      <c r="BP31878" s="3"/>
    </row>
    <row r="31879" spans="1:68" x14ac:dyDescent="0.25">
      <c r="A31879" s="1"/>
      <c r="B31879" s="2"/>
      <c r="BJ31879" s="3"/>
      <c r="BL31879" s="3"/>
      <c r="BN31879" s="3"/>
      <c r="BP31879" s="3"/>
    </row>
    <row r="31880" spans="1:68" x14ac:dyDescent="0.25">
      <c r="A31880" s="1"/>
      <c r="B31880" s="2"/>
      <c r="BJ31880" s="3"/>
      <c r="BL31880" s="3"/>
      <c r="BN31880" s="3"/>
      <c r="BP31880" s="3"/>
    </row>
    <row r="31881" spans="1:68" x14ac:dyDescent="0.25">
      <c r="A31881" s="1"/>
      <c r="B31881" s="2"/>
      <c r="BJ31881" s="3"/>
      <c r="BL31881" s="3"/>
      <c r="BN31881" s="3"/>
      <c r="BP31881" s="3"/>
    </row>
    <row r="31882" spans="1:68" x14ac:dyDescent="0.25">
      <c r="A31882" s="1"/>
      <c r="B31882" s="2"/>
      <c r="BJ31882" s="3"/>
      <c r="BL31882" s="3"/>
      <c r="BN31882" s="3"/>
      <c r="BP31882" s="3"/>
    </row>
    <row r="31883" spans="1:68" x14ac:dyDescent="0.25">
      <c r="A31883" s="1"/>
      <c r="B31883" s="2"/>
      <c r="BJ31883" s="3"/>
      <c r="BL31883" s="3"/>
      <c r="BN31883" s="3"/>
      <c r="BP31883" s="3"/>
    </row>
    <row r="31884" spans="1:68" x14ac:dyDescent="0.25">
      <c r="A31884" s="1"/>
      <c r="B31884" s="2"/>
      <c r="BJ31884" s="3"/>
      <c r="BL31884" s="3"/>
      <c r="BN31884" s="3"/>
      <c r="BP31884" s="3"/>
    </row>
    <row r="31885" spans="1:68" x14ac:dyDescent="0.25">
      <c r="A31885" s="1"/>
      <c r="B31885" s="2"/>
      <c r="BJ31885" s="3"/>
      <c r="BL31885" s="3"/>
      <c r="BN31885" s="3"/>
      <c r="BP31885" s="3"/>
    </row>
    <row r="31886" spans="1:68" x14ac:dyDescent="0.25">
      <c r="A31886" s="1"/>
      <c r="B31886" s="2"/>
      <c r="BJ31886" s="3"/>
      <c r="BL31886" s="3"/>
      <c r="BN31886" s="3"/>
      <c r="BP31886" s="3"/>
    </row>
    <row r="31887" spans="1:68" x14ac:dyDescent="0.25">
      <c r="A31887" s="1"/>
      <c r="B31887" s="2"/>
      <c r="BJ31887" s="3"/>
      <c r="BL31887" s="3"/>
      <c r="BN31887" s="3"/>
      <c r="BP31887" s="3"/>
    </row>
    <row r="31888" spans="1:68" x14ac:dyDescent="0.25">
      <c r="A31888" s="1"/>
      <c r="B31888" s="2"/>
      <c r="BJ31888" s="3"/>
      <c r="BL31888" s="3"/>
      <c r="BN31888" s="3"/>
      <c r="BP31888" s="3"/>
    </row>
    <row r="31889" spans="1:68" x14ac:dyDescent="0.25">
      <c r="A31889" s="1"/>
      <c r="B31889" s="2"/>
      <c r="BJ31889" s="3"/>
      <c r="BL31889" s="3"/>
      <c r="BN31889" s="3"/>
      <c r="BP31889" s="3"/>
    </row>
    <row r="31890" spans="1:68" x14ac:dyDescent="0.25">
      <c r="A31890" s="1"/>
      <c r="B31890" s="2"/>
      <c r="BJ31890" s="3"/>
      <c r="BL31890" s="3"/>
      <c r="BN31890" s="3"/>
      <c r="BP31890" s="3"/>
    </row>
    <row r="31891" spans="1:68" x14ac:dyDescent="0.25">
      <c r="A31891" s="1"/>
      <c r="B31891" s="2"/>
      <c r="BJ31891" s="3"/>
      <c r="BL31891" s="3"/>
      <c r="BN31891" s="3"/>
      <c r="BP31891" s="3"/>
    </row>
    <row r="31892" spans="1:68" x14ac:dyDescent="0.25">
      <c r="A31892" s="1"/>
      <c r="B31892" s="2"/>
      <c r="BJ31892" s="3"/>
      <c r="BL31892" s="3"/>
      <c r="BN31892" s="3"/>
      <c r="BP31892" s="3"/>
    </row>
    <row r="31893" spans="1:68" x14ac:dyDescent="0.25">
      <c r="A31893" s="1"/>
      <c r="B31893" s="2"/>
      <c r="BJ31893" s="3"/>
      <c r="BL31893" s="3"/>
      <c r="BN31893" s="3"/>
      <c r="BP31893" s="3"/>
    </row>
    <row r="31894" spans="1:68" x14ac:dyDescent="0.25">
      <c r="A31894" s="1"/>
      <c r="B31894" s="2"/>
      <c r="BJ31894" s="3"/>
      <c r="BL31894" s="3"/>
      <c r="BN31894" s="3"/>
      <c r="BP31894" s="3"/>
    </row>
    <row r="31895" spans="1:68" x14ac:dyDescent="0.25">
      <c r="A31895" s="1"/>
      <c r="B31895" s="2"/>
      <c r="BJ31895" s="3"/>
      <c r="BL31895" s="3"/>
      <c r="BN31895" s="3"/>
      <c r="BP31895" s="3"/>
    </row>
    <row r="31896" spans="1:68" x14ac:dyDescent="0.25">
      <c r="A31896" s="1"/>
      <c r="B31896" s="2"/>
      <c r="BJ31896" s="3"/>
      <c r="BL31896" s="3"/>
      <c r="BN31896" s="3"/>
      <c r="BP31896" s="3"/>
    </row>
    <row r="31897" spans="1:68" x14ac:dyDescent="0.25">
      <c r="A31897" s="1"/>
      <c r="B31897" s="2"/>
      <c r="BJ31897" s="3"/>
      <c r="BL31897" s="3"/>
      <c r="BN31897" s="3"/>
      <c r="BP31897" s="3"/>
    </row>
    <row r="31898" spans="1:68" x14ac:dyDescent="0.25">
      <c r="A31898" s="1"/>
      <c r="B31898" s="2"/>
      <c r="BJ31898" s="3"/>
      <c r="BL31898" s="3"/>
      <c r="BN31898" s="3"/>
      <c r="BP31898" s="3"/>
    </row>
    <row r="31899" spans="1:68" x14ac:dyDescent="0.25">
      <c r="A31899" s="1"/>
      <c r="B31899" s="2"/>
      <c r="BJ31899" s="3"/>
      <c r="BL31899" s="3"/>
      <c r="BN31899" s="3"/>
      <c r="BP31899" s="3"/>
    </row>
    <row r="31900" spans="1:68" x14ac:dyDescent="0.25">
      <c r="A31900" s="1"/>
      <c r="B31900" s="2"/>
      <c r="BJ31900" s="3"/>
      <c r="BL31900" s="3"/>
      <c r="BN31900" s="3"/>
      <c r="BP31900" s="3"/>
    </row>
    <row r="31901" spans="1:68" x14ac:dyDescent="0.25">
      <c r="A31901" s="1"/>
      <c r="B31901" s="2"/>
      <c r="BJ31901" s="3"/>
      <c r="BL31901" s="3"/>
      <c r="BN31901" s="3"/>
      <c r="BP31901" s="3"/>
    </row>
    <row r="31902" spans="1:68" x14ac:dyDescent="0.25">
      <c r="A31902" s="1"/>
      <c r="B31902" s="2"/>
      <c r="BJ31902" s="3"/>
      <c r="BL31902" s="3"/>
      <c r="BN31902" s="3"/>
      <c r="BP31902" s="3"/>
    </row>
    <row r="31903" spans="1:68" x14ac:dyDescent="0.25">
      <c r="A31903" s="1"/>
      <c r="B31903" s="2"/>
      <c r="BJ31903" s="3"/>
      <c r="BL31903" s="3"/>
      <c r="BN31903" s="3"/>
      <c r="BP31903" s="3"/>
    </row>
    <row r="31904" spans="1:68" x14ac:dyDescent="0.25">
      <c r="A31904" s="1"/>
      <c r="B31904" s="2"/>
      <c r="BJ31904" s="3"/>
      <c r="BL31904" s="3"/>
      <c r="BN31904" s="3"/>
      <c r="BP31904" s="3"/>
    </row>
    <row r="31905" spans="1:68" x14ac:dyDescent="0.25">
      <c r="A31905" s="1"/>
      <c r="B31905" s="2"/>
      <c r="BJ31905" s="3"/>
      <c r="BL31905" s="3"/>
      <c r="BN31905" s="3"/>
      <c r="BP31905" s="3"/>
    </row>
    <row r="31906" spans="1:68" x14ac:dyDescent="0.25">
      <c r="A31906" s="1"/>
      <c r="B31906" s="2"/>
      <c r="BJ31906" s="3"/>
      <c r="BL31906" s="3"/>
      <c r="BN31906" s="3"/>
      <c r="BP31906" s="3"/>
    </row>
    <row r="31907" spans="1:68" x14ac:dyDescent="0.25">
      <c r="A31907" s="1"/>
      <c r="B31907" s="2"/>
      <c r="BJ31907" s="3"/>
      <c r="BL31907" s="3"/>
      <c r="BN31907" s="3"/>
      <c r="BP31907" s="3"/>
    </row>
    <row r="31908" spans="1:68" x14ac:dyDescent="0.25">
      <c r="A31908" s="1"/>
      <c r="B31908" s="2"/>
      <c r="BJ31908" s="3"/>
      <c r="BL31908" s="3"/>
      <c r="BN31908" s="3"/>
      <c r="BP31908" s="3"/>
    </row>
    <row r="31909" spans="1:68" x14ac:dyDescent="0.25">
      <c r="A31909" s="1"/>
      <c r="B31909" s="2"/>
      <c r="BJ31909" s="3"/>
      <c r="BL31909" s="3"/>
      <c r="BN31909" s="3"/>
      <c r="BP31909" s="3"/>
    </row>
    <row r="31910" spans="1:68" x14ac:dyDescent="0.25">
      <c r="A31910" s="1"/>
      <c r="B31910" s="2"/>
      <c r="BJ31910" s="3"/>
      <c r="BL31910" s="3"/>
      <c r="BN31910" s="3"/>
      <c r="BP31910" s="3"/>
    </row>
    <row r="31911" spans="1:68" x14ac:dyDescent="0.25">
      <c r="A31911" s="1"/>
      <c r="B31911" s="2"/>
      <c r="BJ31911" s="3"/>
      <c r="BL31911" s="3"/>
      <c r="BN31911" s="3"/>
      <c r="BP31911" s="3"/>
    </row>
    <row r="31912" spans="1:68" x14ac:dyDescent="0.25">
      <c r="A31912" s="1"/>
      <c r="B31912" s="2"/>
      <c r="BJ31912" s="3"/>
      <c r="BL31912" s="3"/>
      <c r="BN31912" s="3"/>
      <c r="BP31912" s="3"/>
    </row>
    <row r="31913" spans="1:68" x14ac:dyDescent="0.25">
      <c r="A31913" s="1"/>
      <c r="B31913" s="2"/>
      <c r="BJ31913" s="3"/>
      <c r="BL31913" s="3"/>
      <c r="BN31913" s="3"/>
      <c r="BP31913" s="3"/>
    </row>
    <row r="31914" spans="1:68" x14ac:dyDescent="0.25">
      <c r="A31914" s="1"/>
      <c r="B31914" s="2"/>
      <c r="BJ31914" s="3"/>
      <c r="BL31914" s="3"/>
      <c r="BN31914" s="3"/>
      <c r="BP31914" s="3"/>
    </row>
    <row r="31915" spans="1:68" x14ac:dyDescent="0.25">
      <c r="A31915" s="1"/>
      <c r="B31915" s="2"/>
      <c r="BJ31915" s="3"/>
      <c r="BL31915" s="3"/>
      <c r="BN31915" s="3"/>
      <c r="BP31915" s="3"/>
    </row>
    <row r="31916" spans="1:68" x14ac:dyDescent="0.25">
      <c r="A31916" s="1"/>
      <c r="B31916" s="2"/>
      <c r="BJ31916" s="3"/>
      <c r="BL31916" s="3"/>
      <c r="BN31916" s="3"/>
      <c r="BP31916" s="3"/>
    </row>
    <row r="31917" spans="1:68" x14ac:dyDescent="0.25">
      <c r="A31917" s="1"/>
      <c r="B31917" s="2"/>
      <c r="BJ31917" s="3"/>
      <c r="BL31917" s="3"/>
      <c r="BN31917" s="3"/>
      <c r="BP31917" s="3"/>
    </row>
    <row r="31918" spans="1:68" x14ac:dyDescent="0.25">
      <c r="A31918" s="1"/>
      <c r="B31918" s="2"/>
      <c r="BJ31918" s="3"/>
      <c r="BL31918" s="3"/>
      <c r="BN31918" s="3"/>
      <c r="BP31918" s="3"/>
    </row>
    <row r="31919" spans="1:68" x14ac:dyDescent="0.25">
      <c r="A31919" s="1"/>
      <c r="B31919" s="2"/>
      <c r="BJ31919" s="3"/>
      <c r="BL31919" s="3"/>
      <c r="BN31919" s="3"/>
      <c r="BP31919" s="3"/>
    </row>
    <row r="31920" spans="1:68" x14ac:dyDescent="0.25">
      <c r="A31920" s="1"/>
      <c r="B31920" s="2"/>
      <c r="BJ31920" s="3"/>
      <c r="BL31920" s="3"/>
      <c r="BN31920" s="3"/>
      <c r="BP31920" s="3"/>
    </row>
    <row r="31921" spans="1:68" x14ac:dyDescent="0.25">
      <c r="A31921" s="1"/>
      <c r="B31921" s="2"/>
      <c r="BJ31921" s="3"/>
      <c r="BL31921" s="3"/>
      <c r="BN31921" s="3"/>
      <c r="BP31921" s="3"/>
    </row>
    <row r="31922" spans="1:68" x14ac:dyDescent="0.25">
      <c r="A31922" s="1"/>
      <c r="B31922" s="2"/>
      <c r="BJ31922" s="3"/>
      <c r="BL31922" s="3"/>
      <c r="BN31922" s="3"/>
      <c r="BP31922" s="3"/>
    </row>
    <row r="31923" spans="1:68" x14ac:dyDescent="0.25">
      <c r="A31923" s="1"/>
      <c r="B31923" s="2"/>
      <c r="BJ31923" s="3"/>
      <c r="BL31923" s="3"/>
      <c r="BN31923" s="3"/>
      <c r="BP31923" s="3"/>
    </row>
    <row r="31924" spans="1:68" x14ac:dyDescent="0.25">
      <c r="A31924" s="1"/>
      <c r="B31924" s="2"/>
      <c r="BJ31924" s="3"/>
      <c r="BL31924" s="3"/>
      <c r="BN31924" s="3"/>
      <c r="BP31924" s="3"/>
    </row>
    <row r="31925" spans="1:68" x14ac:dyDescent="0.25">
      <c r="A31925" s="1"/>
      <c r="B31925" s="2"/>
      <c r="BJ31925" s="3"/>
      <c r="BL31925" s="3"/>
      <c r="BN31925" s="3"/>
      <c r="BP31925" s="3"/>
    </row>
    <row r="31926" spans="1:68" x14ac:dyDescent="0.25">
      <c r="A31926" s="1"/>
      <c r="B31926" s="2"/>
      <c r="BJ31926" s="3"/>
      <c r="BL31926" s="3"/>
      <c r="BN31926" s="3"/>
      <c r="BP31926" s="3"/>
    </row>
    <row r="31927" spans="1:68" x14ac:dyDescent="0.25">
      <c r="A31927" s="1"/>
      <c r="B31927" s="2"/>
      <c r="BJ31927" s="3"/>
      <c r="BL31927" s="3"/>
      <c r="BN31927" s="3"/>
      <c r="BP31927" s="3"/>
    </row>
    <row r="31928" spans="1:68" x14ac:dyDescent="0.25">
      <c r="A31928" s="1"/>
      <c r="B31928" s="2"/>
      <c r="BJ31928" s="3"/>
      <c r="BL31928" s="3"/>
      <c r="BN31928" s="3"/>
      <c r="BP31928" s="3"/>
    </row>
    <row r="31929" spans="1:68" x14ac:dyDescent="0.25">
      <c r="A31929" s="1"/>
      <c r="B31929" s="2"/>
      <c r="BJ31929" s="3"/>
      <c r="BL31929" s="3"/>
      <c r="BN31929" s="3"/>
      <c r="BP31929" s="3"/>
    </row>
    <row r="31930" spans="1:68" x14ac:dyDescent="0.25">
      <c r="A31930" s="1"/>
      <c r="B31930" s="2"/>
      <c r="BJ31930" s="3"/>
      <c r="BL31930" s="3"/>
      <c r="BN31930" s="3"/>
      <c r="BP31930" s="3"/>
    </row>
    <row r="31931" spans="1:68" x14ac:dyDescent="0.25">
      <c r="A31931" s="1"/>
      <c r="B31931" s="2"/>
      <c r="BJ31931" s="3"/>
      <c r="BL31931" s="3"/>
      <c r="BN31931" s="3"/>
      <c r="BP31931" s="3"/>
    </row>
    <row r="31932" spans="1:68" x14ac:dyDescent="0.25">
      <c r="A31932" s="1"/>
      <c r="B31932" s="2"/>
      <c r="BJ31932" s="3"/>
      <c r="BL31932" s="3"/>
      <c r="BN31932" s="3"/>
      <c r="BP31932" s="3"/>
    </row>
    <row r="31933" spans="1:68" x14ac:dyDescent="0.25">
      <c r="A31933" s="1"/>
      <c r="B31933" s="2"/>
      <c r="BJ31933" s="3"/>
      <c r="BL31933" s="3"/>
      <c r="BN31933" s="3"/>
      <c r="BP31933" s="3"/>
    </row>
    <row r="31934" spans="1:68" x14ac:dyDescent="0.25">
      <c r="A31934" s="1"/>
      <c r="B31934" s="2"/>
      <c r="BJ31934" s="3"/>
      <c r="BL31934" s="3"/>
      <c r="BN31934" s="3"/>
      <c r="BP31934" s="3"/>
    </row>
    <row r="31935" spans="1:68" x14ac:dyDescent="0.25">
      <c r="A31935" s="1"/>
      <c r="B31935" s="2"/>
      <c r="BJ31935" s="3"/>
      <c r="BL31935" s="3"/>
      <c r="BN31935" s="3"/>
      <c r="BP31935" s="3"/>
    </row>
    <row r="31936" spans="1:68" x14ac:dyDescent="0.25">
      <c r="A31936" s="1"/>
      <c r="B31936" s="2"/>
      <c r="BJ31936" s="3"/>
      <c r="BL31936" s="3"/>
      <c r="BN31936" s="3"/>
      <c r="BP31936" s="3"/>
    </row>
    <row r="31937" spans="1:68" x14ac:dyDescent="0.25">
      <c r="A31937" s="1"/>
      <c r="B31937" s="2"/>
      <c r="BJ31937" s="3"/>
      <c r="BL31937" s="3"/>
      <c r="BN31937" s="3"/>
      <c r="BP31937" s="3"/>
    </row>
    <row r="31938" spans="1:68" x14ac:dyDescent="0.25">
      <c r="A31938" s="1"/>
      <c r="B31938" s="2"/>
      <c r="BJ31938" s="3"/>
      <c r="BL31938" s="3"/>
      <c r="BN31938" s="3"/>
      <c r="BP31938" s="3"/>
    </row>
    <row r="31939" spans="1:68" x14ac:dyDescent="0.25">
      <c r="A31939" s="1"/>
      <c r="B31939" s="2"/>
      <c r="BJ31939" s="3"/>
      <c r="BL31939" s="3"/>
      <c r="BN31939" s="3"/>
      <c r="BP31939" s="3"/>
    </row>
    <row r="31940" spans="1:68" x14ac:dyDescent="0.25">
      <c r="A31940" s="1"/>
      <c r="B31940" s="2"/>
      <c r="BJ31940" s="3"/>
      <c r="BL31940" s="3"/>
      <c r="BN31940" s="3"/>
      <c r="BP31940" s="3"/>
    </row>
    <row r="31941" spans="1:68" x14ac:dyDescent="0.25">
      <c r="A31941" s="1"/>
      <c r="B31941" s="2"/>
      <c r="BJ31941" s="3"/>
      <c r="BL31941" s="3"/>
      <c r="BN31941" s="3"/>
      <c r="BP31941" s="3"/>
    </row>
    <row r="31942" spans="1:68" x14ac:dyDescent="0.25">
      <c r="A31942" s="1"/>
      <c r="B31942" s="2"/>
      <c r="BJ31942" s="3"/>
      <c r="BL31942" s="3"/>
      <c r="BN31942" s="3"/>
      <c r="BP31942" s="3"/>
    </row>
    <row r="31943" spans="1:68" x14ac:dyDescent="0.25">
      <c r="A31943" s="1"/>
      <c r="B31943" s="2"/>
      <c r="BJ31943" s="3"/>
      <c r="BL31943" s="3"/>
      <c r="BN31943" s="3"/>
      <c r="BP31943" s="3"/>
    </row>
    <row r="31944" spans="1:68" x14ac:dyDescent="0.25">
      <c r="A31944" s="1"/>
      <c r="B31944" s="2"/>
      <c r="BJ31944" s="3"/>
      <c r="BL31944" s="3"/>
      <c r="BN31944" s="3"/>
      <c r="BP31944" s="3"/>
    </row>
    <row r="31945" spans="1:68" x14ac:dyDescent="0.25">
      <c r="A31945" s="1"/>
      <c r="B31945" s="2"/>
      <c r="BJ31945" s="3"/>
      <c r="BL31945" s="3"/>
      <c r="BN31945" s="3"/>
      <c r="BP31945" s="3"/>
    </row>
    <row r="31946" spans="1:68" x14ac:dyDescent="0.25">
      <c r="A31946" s="1"/>
      <c r="B31946" s="2"/>
      <c r="BJ31946" s="3"/>
      <c r="BL31946" s="3"/>
      <c r="BN31946" s="3"/>
      <c r="BP31946" s="3"/>
    </row>
    <row r="31947" spans="1:68" x14ac:dyDescent="0.25">
      <c r="A31947" s="1"/>
      <c r="B31947" s="2"/>
      <c r="BJ31947" s="3"/>
      <c r="BL31947" s="3"/>
      <c r="BN31947" s="3"/>
      <c r="BP31947" s="3"/>
    </row>
    <row r="31948" spans="1:68" x14ac:dyDescent="0.25">
      <c r="A31948" s="1"/>
      <c r="B31948" s="2"/>
      <c r="BJ31948" s="3"/>
      <c r="BL31948" s="3"/>
      <c r="BN31948" s="3"/>
      <c r="BP31948" s="3"/>
    </row>
    <row r="31949" spans="1:68" x14ac:dyDescent="0.25">
      <c r="A31949" s="1"/>
      <c r="B31949" s="2"/>
      <c r="BJ31949" s="3"/>
      <c r="BL31949" s="3"/>
      <c r="BN31949" s="3"/>
      <c r="BP31949" s="3"/>
    </row>
    <row r="31950" spans="1:68" x14ac:dyDescent="0.25">
      <c r="A31950" s="1"/>
      <c r="B31950" s="2"/>
      <c r="BJ31950" s="3"/>
      <c r="BL31950" s="3"/>
      <c r="BN31950" s="3"/>
      <c r="BP31950" s="3"/>
    </row>
    <row r="31951" spans="1:68" x14ac:dyDescent="0.25">
      <c r="A31951" s="1"/>
      <c r="B31951" s="2"/>
      <c r="BJ31951" s="3"/>
      <c r="BL31951" s="3"/>
      <c r="BN31951" s="3"/>
      <c r="BP31951" s="3"/>
    </row>
    <row r="31952" spans="1:68" x14ac:dyDescent="0.25">
      <c r="A31952" s="1"/>
      <c r="B31952" s="2"/>
      <c r="BJ31952" s="3"/>
      <c r="BL31952" s="3"/>
      <c r="BN31952" s="3"/>
      <c r="BP31952" s="3"/>
    </row>
    <row r="31953" spans="1:68" x14ac:dyDescent="0.25">
      <c r="A31953" s="1"/>
      <c r="B31953" s="2"/>
      <c r="BJ31953" s="3"/>
      <c r="BL31953" s="3"/>
      <c r="BN31953" s="3"/>
      <c r="BP31953" s="3"/>
    </row>
    <row r="31954" spans="1:68" x14ac:dyDescent="0.25">
      <c r="A31954" s="1"/>
      <c r="B31954" s="2"/>
      <c r="BJ31954" s="3"/>
      <c r="BL31954" s="3"/>
      <c r="BN31954" s="3"/>
      <c r="BP31954" s="3"/>
    </row>
    <row r="31955" spans="1:68" x14ac:dyDescent="0.25">
      <c r="A31955" s="1"/>
      <c r="B31955" s="2"/>
      <c r="BJ31955" s="3"/>
      <c r="BL31955" s="3"/>
      <c r="BN31955" s="3"/>
      <c r="BP31955" s="3"/>
    </row>
    <row r="31956" spans="1:68" x14ac:dyDescent="0.25">
      <c r="A31956" s="1"/>
      <c r="B31956" s="2"/>
      <c r="BJ31956" s="3"/>
      <c r="BL31956" s="3"/>
      <c r="BN31956" s="3"/>
      <c r="BP31956" s="3"/>
    </row>
    <row r="31957" spans="1:68" x14ac:dyDescent="0.25">
      <c r="A31957" s="1"/>
      <c r="B31957" s="2"/>
      <c r="BJ31957" s="3"/>
      <c r="BL31957" s="3"/>
      <c r="BN31957" s="3"/>
      <c r="BP31957" s="3"/>
    </row>
    <row r="31958" spans="1:68" x14ac:dyDescent="0.25">
      <c r="A31958" s="1"/>
      <c r="B31958" s="2"/>
      <c r="BJ31958" s="3"/>
      <c r="BL31958" s="3"/>
      <c r="BN31958" s="3"/>
      <c r="BP31958" s="3"/>
    </row>
    <row r="31959" spans="1:68" x14ac:dyDescent="0.25">
      <c r="A31959" s="1"/>
      <c r="B31959" s="2"/>
      <c r="BJ31959" s="3"/>
      <c r="BL31959" s="3"/>
      <c r="BN31959" s="3"/>
      <c r="BP31959" s="3"/>
    </row>
    <row r="31960" spans="1:68" x14ac:dyDescent="0.25">
      <c r="A31960" s="1"/>
      <c r="B31960" s="2"/>
      <c r="BJ31960" s="3"/>
      <c r="BL31960" s="3"/>
      <c r="BN31960" s="3"/>
      <c r="BP31960" s="3"/>
    </row>
    <row r="31961" spans="1:68" x14ac:dyDescent="0.25">
      <c r="A31961" s="1"/>
      <c r="B31961" s="2"/>
      <c r="BJ31961" s="3"/>
      <c r="BL31961" s="3"/>
      <c r="BN31961" s="3"/>
      <c r="BP31961" s="3"/>
    </row>
    <row r="31962" spans="1:68" x14ac:dyDescent="0.25">
      <c r="A31962" s="1"/>
      <c r="B31962" s="2"/>
      <c r="BJ31962" s="3"/>
      <c r="BL31962" s="3"/>
      <c r="BN31962" s="3"/>
      <c r="BP31962" s="3"/>
    </row>
    <row r="31963" spans="1:68" x14ac:dyDescent="0.25">
      <c r="A31963" s="1"/>
      <c r="B31963" s="2"/>
      <c r="BJ31963" s="3"/>
      <c r="BL31963" s="3"/>
      <c r="BN31963" s="3"/>
      <c r="BP31963" s="3"/>
    </row>
    <row r="31964" spans="1:68" x14ac:dyDescent="0.25">
      <c r="A31964" s="1"/>
      <c r="B31964" s="2"/>
      <c r="BJ31964" s="3"/>
      <c r="BL31964" s="3"/>
      <c r="BN31964" s="3"/>
      <c r="BP31964" s="3"/>
    </row>
    <row r="31965" spans="1:68" x14ac:dyDescent="0.25">
      <c r="A31965" s="1"/>
      <c r="B31965" s="2"/>
      <c r="BJ31965" s="3"/>
      <c r="BL31965" s="3"/>
      <c r="BN31965" s="3"/>
      <c r="BP31965" s="3"/>
    </row>
    <row r="31966" spans="1:68" x14ac:dyDescent="0.25">
      <c r="A31966" s="1"/>
      <c r="B31966" s="2"/>
      <c r="BJ31966" s="3"/>
      <c r="BL31966" s="3"/>
      <c r="BN31966" s="3"/>
      <c r="BP31966" s="3"/>
    </row>
    <row r="31967" spans="1:68" x14ac:dyDescent="0.25">
      <c r="A31967" s="1"/>
      <c r="B31967" s="2"/>
      <c r="BJ31967" s="3"/>
      <c r="BL31967" s="3"/>
      <c r="BN31967" s="3"/>
      <c r="BP31967" s="3"/>
    </row>
    <row r="31968" spans="1:68" x14ac:dyDescent="0.25">
      <c r="A31968" s="1"/>
      <c r="B31968" s="2"/>
      <c r="BJ31968" s="3"/>
      <c r="BL31968" s="3"/>
      <c r="BN31968" s="3"/>
      <c r="BP31968" s="3"/>
    </row>
    <row r="31969" spans="1:68" x14ac:dyDescent="0.25">
      <c r="A31969" s="1"/>
      <c r="B31969" s="2"/>
      <c r="BJ31969" s="3"/>
      <c r="BL31969" s="3"/>
      <c r="BN31969" s="3"/>
      <c r="BP31969" s="3"/>
    </row>
    <row r="31970" spans="1:68" x14ac:dyDescent="0.25">
      <c r="A31970" s="1"/>
      <c r="B31970" s="2"/>
      <c r="BJ31970" s="3"/>
      <c r="BL31970" s="3"/>
      <c r="BN31970" s="3"/>
      <c r="BP31970" s="3"/>
    </row>
    <row r="31971" spans="1:68" x14ac:dyDescent="0.25">
      <c r="A31971" s="1"/>
      <c r="B31971" s="2"/>
      <c r="BJ31971" s="3"/>
      <c r="BL31971" s="3"/>
      <c r="BN31971" s="3"/>
      <c r="BP31971" s="3"/>
    </row>
    <row r="31972" spans="1:68" x14ac:dyDescent="0.25">
      <c r="A31972" s="1"/>
      <c r="B31972" s="2"/>
      <c r="BJ31972" s="3"/>
      <c r="BL31972" s="3"/>
      <c r="BN31972" s="3"/>
      <c r="BP31972" s="3"/>
    </row>
    <row r="31973" spans="1:68" x14ac:dyDescent="0.25">
      <c r="A31973" s="1"/>
      <c r="B31973" s="2"/>
      <c r="BJ31973" s="3"/>
      <c r="BL31973" s="3"/>
      <c r="BN31973" s="3"/>
      <c r="BP31973" s="3"/>
    </row>
    <row r="31974" spans="1:68" x14ac:dyDescent="0.25">
      <c r="A31974" s="1"/>
      <c r="B31974" s="2"/>
      <c r="BJ31974" s="3"/>
      <c r="BL31974" s="3"/>
      <c r="BN31974" s="3"/>
      <c r="BP31974" s="3"/>
    </row>
    <row r="31975" spans="1:68" x14ac:dyDescent="0.25">
      <c r="A31975" s="1"/>
      <c r="B31975" s="2"/>
      <c r="BJ31975" s="3"/>
      <c r="BL31975" s="3"/>
      <c r="BN31975" s="3"/>
      <c r="BP31975" s="3"/>
    </row>
    <row r="31976" spans="1:68" x14ac:dyDescent="0.25">
      <c r="A31976" s="1"/>
      <c r="B31976" s="2"/>
      <c r="BJ31976" s="3"/>
      <c r="BL31976" s="3"/>
      <c r="BN31976" s="3"/>
      <c r="BP31976" s="3"/>
    </row>
    <row r="31977" spans="1:68" x14ac:dyDescent="0.25">
      <c r="A31977" s="1"/>
      <c r="B31977" s="2"/>
      <c r="BJ31977" s="3"/>
      <c r="BL31977" s="3"/>
      <c r="BN31977" s="3"/>
      <c r="BP31977" s="3"/>
    </row>
    <row r="31978" spans="1:68" x14ac:dyDescent="0.25">
      <c r="A31978" s="1"/>
      <c r="B31978" s="2"/>
      <c r="BJ31978" s="3"/>
      <c r="BL31978" s="3"/>
      <c r="BN31978" s="3"/>
      <c r="BP31978" s="3"/>
    </row>
    <row r="31979" spans="1:68" x14ac:dyDescent="0.25">
      <c r="A31979" s="1"/>
      <c r="B31979" s="2"/>
      <c r="BJ31979" s="3"/>
      <c r="BL31979" s="3"/>
      <c r="BN31979" s="3"/>
      <c r="BP31979" s="3"/>
    </row>
    <row r="31980" spans="1:68" x14ac:dyDescent="0.25">
      <c r="A31980" s="1"/>
      <c r="B31980" s="2"/>
      <c r="BJ31980" s="3"/>
      <c r="BL31980" s="3"/>
      <c r="BN31980" s="3"/>
      <c r="BP31980" s="3"/>
    </row>
    <row r="31981" spans="1:68" x14ac:dyDescent="0.25">
      <c r="A31981" s="1"/>
      <c r="B31981" s="2"/>
      <c r="BJ31981" s="3"/>
      <c r="BL31981" s="3"/>
      <c r="BN31981" s="3"/>
      <c r="BP31981" s="3"/>
    </row>
    <row r="31982" spans="1:68" x14ac:dyDescent="0.25">
      <c r="A31982" s="1"/>
      <c r="B31982" s="2"/>
      <c r="BJ31982" s="3"/>
      <c r="BL31982" s="3"/>
      <c r="BN31982" s="3"/>
      <c r="BP31982" s="3"/>
    </row>
    <row r="31983" spans="1:68" x14ac:dyDescent="0.25">
      <c r="A31983" s="1"/>
      <c r="B31983" s="2"/>
      <c r="BJ31983" s="3"/>
      <c r="BL31983" s="3"/>
      <c r="BN31983" s="3"/>
      <c r="BP31983" s="3"/>
    </row>
    <row r="31984" spans="1:68" x14ac:dyDescent="0.25">
      <c r="A31984" s="1"/>
      <c r="B31984" s="2"/>
      <c r="BJ31984" s="3"/>
      <c r="BL31984" s="3"/>
      <c r="BN31984" s="3"/>
      <c r="BP31984" s="3"/>
    </row>
    <row r="31985" spans="1:68" x14ac:dyDescent="0.25">
      <c r="A31985" s="1"/>
      <c r="B31985" s="2"/>
      <c r="BJ31985" s="3"/>
      <c r="BL31985" s="3"/>
      <c r="BN31985" s="3"/>
      <c r="BP31985" s="3"/>
    </row>
    <row r="31986" spans="1:68" x14ac:dyDescent="0.25">
      <c r="A31986" s="1"/>
      <c r="B31986" s="2"/>
      <c r="BJ31986" s="3"/>
      <c r="BL31986" s="3"/>
      <c r="BN31986" s="3"/>
      <c r="BP31986" s="3"/>
    </row>
    <row r="31987" spans="1:68" x14ac:dyDescent="0.25">
      <c r="A31987" s="1"/>
      <c r="B31987" s="2"/>
      <c r="BJ31987" s="3"/>
      <c r="BL31987" s="3"/>
      <c r="BN31987" s="3"/>
      <c r="BP31987" s="3"/>
    </row>
    <row r="31988" spans="1:68" x14ac:dyDescent="0.25">
      <c r="A31988" s="1"/>
      <c r="B31988" s="2"/>
      <c r="BJ31988" s="3"/>
      <c r="BL31988" s="3"/>
      <c r="BN31988" s="3"/>
      <c r="BP31988" s="3"/>
    </row>
    <row r="31989" spans="1:68" x14ac:dyDescent="0.25">
      <c r="A31989" s="1"/>
      <c r="B31989" s="2"/>
      <c r="BJ31989" s="3"/>
      <c r="BL31989" s="3"/>
      <c r="BN31989" s="3"/>
      <c r="BP31989" s="3"/>
    </row>
    <row r="31990" spans="1:68" x14ac:dyDescent="0.25">
      <c r="A31990" s="1"/>
      <c r="B31990" s="2"/>
      <c r="BJ31990" s="3"/>
      <c r="BL31990" s="3"/>
      <c r="BN31990" s="3"/>
      <c r="BP31990" s="3"/>
    </row>
    <row r="31991" spans="1:68" x14ac:dyDescent="0.25">
      <c r="A31991" s="1"/>
      <c r="B31991" s="2"/>
      <c r="BJ31991" s="3"/>
      <c r="BL31991" s="3"/>
      <c r="BN31991" s="3"/>
      <c r="BP31991" s="3"/>
    </row>
    <row r="31992" spans="1:68" x14ac:dyDescent="0.25">
      <c r="A31992" s="1"/>
      <c r="B31992" s="2"/>
      <c r="BJ31992" s="3"/>
      <c r="BL31992" s="3"/>
      <c r="BN31992" s="3"/>
      <c r="BP31992" s="3"/>
    </row>
    <row r="31993" spans="1:68" x14ac:dyDescent="0.25">
      <c r="A31993" s="1"/>
      <c r="B31993" s="2"/>
      <c r="BJ31993" s="3"/>
      <c r="BL31993" s="3"/>
      <c r="BN31993" s="3"/>
      <c r="BP31993" s="3"/>
    </row>
    <row r="31994" spans="1:68" x14ac:dyDescent="0.25">
      <c r="A31994" s="1"/>
      <c r="B31994" s="2"/>
      <c r="BJ31994" s="3"/>
      <c r="BL31994" s="3"/>
      <c r="BN31994" s="3"/>
      <c r="BP31994" s="3"/>
    </row>
    <row r="31995" spans="1:68" x14ac:dyDescent="0.25">
      <c r="A31995" s="1"/>
      <c r="B31995" s="2"/>
      <c r="BJ31995" s="3"/>
      <c r="BL31995" s="3"/>
      <c r="BN31995" s="3"/>
      <c r="BP31995" s="3"/>
    </row>
    <row r="31996" spans="1:68" x14ac:dyDescent="0.25">
      <c r="A31996" s="1"/>
      <c r="B31996" s="2"/>
      <c r="BJ31996" s="3"/>
      <c r="BL31996" s="3"/>
      <c r="BN31996" s="3"/>
      <c r="BP31996" s="3"/>
    </row>
    <row r="31997" spans="1:68" x14ac:dyDescent="0.25">
      <c r="A31997" s="1"/>
      <c r="B31997" s="2"/>
      <c r="BJ31997" s="3"/>
      <c r="BL31997" s="3"/>
      <c r="BN31997" s="3"/>
      <c r="BP31997" s="3"/>
    </row>
    <row r="31998" spans="1:68" x14ac:dyDescent="0.25">
      <c r="A31998" s="1"/>
      <c r="B31998" s="2"/>
      <c r="BJ31998" s="3"/>
      <c r="BL31998" s="3"/>
      <c r="BN31998" s="3"/>
      <c r="BP31998" s="3"/>
    </row>
    <row r="31999" spans="1:68" x14ac:dyDescent="0.25">
      <c r="A31999" s="1"/>
      <c r="B31999" s="2"/>
      <c r="BJ31999" s="3"/>
      <c r="BL31999" s="3"/>
      <c r="BN31999" s="3"/>
      <c r="BP31999" s="3"/>
    </row>
    <row r="32000" spans="1:68" x14ac:dyDescent="0.25">
      <c r="A32000" s="1"/>
      <c r="B32000" s="2"/>
      <c r="BJ32000" s="3"/>
      <c r="BL32000" s="3"/>
      <c r="BN32000" s="3"/>
      <c r="BP32000" s="3"/>
    </row>
    <row r="32001" spans="1:68" x14ac:dyDescent="0.25">
      <c r="A32001" s="1"/>
      <c r="B32001" s="2"/>
      <c r="BJ32001" s="3"/>
      <c r="BL32001" s="3"/>
      <c r="BN32001" s="3"/>
      <c r="BP32001" s="3"/>
    </row>
    <row r="32002" spans="1:68" x14ac:dyDescent="0.25">
      <c r="A32002" s="1"/>
      <c r="B32002" s="2"/>
      <c r="BJ32002" s="3"/>
      <c r="BL32002" s="3"/>
      <c r="BN32002" s="3"/>
      <c r="BP32002" s="3"/>
    </row>
    <row r="32003" spans="1:68" x14ac:dyDescent="0.25">
      <c r="A32003" s="1"/>
      <c r="B32003" s="2"/>
      <c r="BJ32003" s="3"/>
      <c r="BL32003" s="3"/>
      <c r="BN32003" s="3"/>
      <c r="BP32003" s="3"/>
    </row>
    <row r="32004" spans="1:68" x14ac:dyDescent="0.25">
      <c r="A32004" s="1"/>
      <c r="B32004" s="2"/>
      <c r="BJ32004" s="3"/>
      <c r="BL32004" s="3"/>
      <c r="BN32004" s="3"/>
      <c r="BP32004" s="3"/>
    </row>
    <row r="32005" spans="1:68" x14ac:dyDescent="0.25">
      <c r="A32005" s="1"/>
      <c r="B32005" s="2"/>
      <c r="BJ32005" s="3"/>
      <c r="BL32005" s="3"/>
      <c r="BN32005" s="3"/>
      <c r="BP32005" s="3"/>
    </row>
    <row r="32006" spans="1:68" x14ac:dyDescent="0.25">
      <c r="A32006" s="1"/>
      <c r="B32006" s="2"/>
      <c r="BJ32006" s="3"/>
      <c r="BL32006" s="3"/>
      <c r="BN32006" s="3"/>
      <c r="BP32006" s="3"/>
    </row>
    <row r="32007" spans="1:68" x14ac:dyDescent="0.25">
      <c r="A32007" s="1"/>
      <c r="B32007" s="2"/>
      <c r="BJ32007" s="3"/>
      <c r="BL32007" s="3"/>
      <c r="BN32007" s="3"/>
      <c r="BP32007" s="3"/>
    </row>
    <row r="32008" spans="1:68" x14ac:dyDescent="0.25">
      <c r="A32008" s="1"/>
      <c r="B32008" s="2"/>
      <c r="BJ32008" s="3"/>
      <c r="BL32008" s="3"/>
      <c r="BN32008" s="3"/>
      <c r="BP32008" s="3"/>
    </row>
    <row r="32009" spans="1:68" x14ac:dyDescent="0.25">
      <c r="A32009" s="1"/>
      <c r="B32009" s="2"/>
      <c r="BJ32009" s="3"/>
      <c r="BL32009" s="3"/>
      <c r="BN32009" s="3"/>
      <c r="BP32009" s="3"/>
    </row>
    <row r="32010" spans="1:68" x14ac:dyDescent="0.25">
      <c r="A32010" s="1"/>
      <c r="B32010" s="2"/>
      <c r="BJ32010" s="3"/>
      <c r="BL32010" s="3"/>
      <c r="BN32010" s="3"/>
      <c r="BP32010" s="3"/>
    </row>
    <row r="32011" spans="1:68" x14ac:dyDescent="0.25">
      <c r="A32011" s="1"/>
      <c r="B32011" s="2"/>
      <c r="BJ32011" s="3"/>
      <c r="BL32011" s="3"/>
      <c r="BN32011" s="3"/>
      <c r="BP32011" s="3"/>
    </row>
    <row r="32012" spans="1:68" x14ac:dyDescent="0.25">
      <c r="A32012" s="1"/>
      <c r="B32012" s="2"/>
      <c r="BJ32012" s="3"/>
      <c r="BL32012" s="3"/>
      <c r="BN32012" s="3"/>
      <c r="BP32012" s="3"/>
    </row>
    <row r="32013" spans="1:68" x14ac:dyDescent="0.25">
      <c r="A32013" s="1"/>
      <c r="B32013" s="2"/>
      <c r="BJ32013" s="3"/>
      <c r="BL32013" s="3"/>
      <c r="BN32013" s="3"/>
      <c r="BP32013" s="3"/>
    </row>
    <row r="32014" spans="1:68" x14ac:dyDescent="0.25">
      <c r="A32014" s="1"/>
      <c r="B32014" s="2"/>
      <c r="BJ32014" s="3"/>
      <c r="BL32014" s="3"/>
      <c r="BN32014" s="3"/>
      <c r="BP32014" s="3"/>
    </row>
    <row r="32015" spans="1:68" x14ac:dyDescent="0.25">
      <c r="A32015" s="1"/>
      <c r="B32015" s="2"/>
      <c r="BJ32015" s="3"/>
      <c r="BL32015" s="3"/>
      <c r="BN32015" s="3"/>
      <c r="BP32015" s="3"/>
    </row>
    <row r="32016" spans="1:68" x14ac:dyDescent="0.25">
      <c r="A32016" s="1"/>
      <c r="B32016" s="2"/>
      <c r="BJ32016" s="3"/>
      <c r="BL32016" s="3"/>
      <c r="BN32016" s="3"/>
      <c r="BP32016" s="3"/>
    </row>
    <row r="32017" spans="1:68" x14ac:dyDescent="0.25">
      <c r="A32017" s="1"/>
      <c r="B32017" s="2"/>
      <c r="BJ32017" s="3"/>
      <c r="BL32017" s="3"/>
      <c r="BN32017" s="3"/>
      <c r="BP32017" s="3"/>
    </row>
    <row r="32018" spans="1:68" x14ac:dyDescent="0.25">
      <c r="A32018" s="1"/>
      <c r="B32018" s="2"/>
      <c r="BJ32018" s="3"/>
      <c r="BL32018" s="3"/>
      <c r="BN32018" s="3"/>
      <c r="BP32018" s="3"/>
    </row>
    <row r="32019" spans="1:68" x14ac:dyDescent="0.25">
      <c r="A32019" s="1"/>
      <c r="B32019" s="2"/>
      <c r="BJ32019" s="3"/>
      <c r="BL32019" s="3"/>
      <c r="BN32019" s="3"/>
      <c r="BP32019" s="3"/>
    </row>
    <row r="32020" spans="1:68" x14ac:dyDescent="0.25">
      <c r="A32020" s="1"/>
      <c r="B32020" s="2"/>
      <c r="BJ32020" s="3"/>
      <c r="BL32020" s="3"/>
      <c r="BN32020" s="3"/>
      <c r="BP32020" s="3"/>
    </row>
    <row r="32021" spans="1:68" x14ac:dyDescent="0.25">
      <c r="A32021" s="1"/>
      <c r="B32021" s="2"/>
      <c r="BJ32021" s="3"/>
      <c r="BL32021" s="3"/>
      <c r="BN32021" s="3"/>
      <c r="BP32021" s="3"/>
    </row>
    <row r="32022" spans="1:68" x14ac:dyDescent="0.25">
      <c r="A32022" s="1"/>
      <c r="B32022" s="2"/>
      <c r="BJ32022" s="3"/>
      <c r="BL32022" s="3"/>
      <c r="BN32022" s="3"/>
      <c r="BP32022" s="3"/>
    </row>
    <row r="32023" spans="1:68" x14ac:dyDescent="0.25">
      <c r="A32023" s="1"/>
      <c r="B32023" s="2"/>
      <c r="BJ32023" s="3"/>
      <c r="BL32023" s="3"/>
      <c r="BN32023" s="3"/>
      <c r="BP32023" s="3"/>
    </row>
    <row r="32024" spans="1:68" x14ac:dyDescent="0.25">
      <c r="A32024" s="1"/>
      <c r="B32024" s="2"/>
      <c r="BJ32024" s="3"/>
      <c r="BL32024" s="3"/>
      <c r="BN32024" s="3"/>
      <c r="BP32024" s="3"/>
    </row>
    <row r="32025" spans="1:68" x14ac:dyDescent="0.25">
      <c r="A32025" s="1"/>
      <c r="B32025" s="2"/>
      <c r="BJ32025" s="3"/>
      <c r="BL32025" s="3"/>
      <c r="BN32025" s="3"/>
      <c r="BP32025" s="3"/>
    </row>
    <row r="32026" spans="1:68" x14ac:dyDescent="0.25">
      <c r="A32026" s="1"/>
      <c r="B32026" s="2"/>
      <c r="BJ32026" s="3"/>
      <c r="BL32026" s="3"/>
      <c r="BN32026" s="3"/>
      <c r="BP32026" s="3"/>
    </row>
    <row r="32027" spans="1:68" x14ac:dyDescent="0.25">
      <c r="A32027" s="1"/>
      <c r="B32027" s="2"/>
      <c r="BJ32027" s="3"/>
      <c r="BL32027" s="3"/>
      <c r="BN32027" s="3"/>
      <c r="BP32027" s="3"/>
    </row>
    <row r="32028" spans="1:68" x14ac:dyDescent="0.25">
      <c r="A32028" s="1"/>
      <c r="B32028" s="2"/>
      <c r="BJ32028" s="3"/>
      <c r="BL32028" s="3"/>
      <c r="BN32028" s="3"/>
      <c r="BP32028" s="3"/>
    </row>
    <row r="32029" spans="1:68" x14ac:dyDescent="0.25">
      <c r="A32029" s="1"/>
      <c r="B32029" s="2"/>
      <c r="BJ32029" s="3"/>
      <c r="BL32029" s="3"/>
      <c r="BN32029" s="3"/>
      <c r="BP32029" s="3"/>
    </row>
    <row r="32030" spans="1:68" x14ac:dyDescent="0.25">
      <c r="A32030" s="1"/>
      <c r="B32030" s="2"/>
      <c r="BJ32030" s="3"/>
      <c r="BL32030" s="3"/>
      <c r="BN32030" s="3"/>
      <c r="BP32030" s="3"/>
    </row>
    <row r="32031" spans="1:68" x14ac:dyDescent="0.25">
      <c r="A32031" s="1"/>
      <c r="B32031" s="2"/>
      <c r="BJ32031" s="3"/>
      <c r="BL32031" s="3"/>
      <c r="BN32031" s="3"/>
      <c r="BP32031" s="3"/>
    </row>
    <row r="32032" spans="1:68" x14ac:dyDescent="0.25">
      <c r="A32032" s="1"/>
      <c r="B32032" s="2"/>
      <c r="BJ32032" s="3"/>
      <c r="BL32032" s="3"/>
      <c r="BN32032" s="3"/>
      <c r="BP32032" s="3"/>
    </row>
    <row r="32033" spans="1:68" x14ac:dyDescent="0.25">
      <c r="A32033" s="1"/>
      <c r="B32033" s="2"/>
      <c r="BJ32033" s="3"/>
      <c r="BL32033" s="3"/>
      <c r="BN32033" s="3"/>
      <c r="BP32033" s="3"/>
    </row>
    <row r="32034" spans="1:68" x14ac:dyDescent="0.25">
      <c r="A32034" s="1"/>
      <c r="B32034" s="2"/>
      <c r="BJ32034" s="3"/>
      <c r="BL32034" s="3"/>
      <c r="BN32034" s="3"/>
      <c r="BP32034" s="3"/>
    </row>
    <row r="32035" spans="1:68" x14ac:dyDescent="0.25">
      <c r="A32035" s="1"/>
      <c r="B32035" s="2"/>
      <c r="BJ32035" s="3"/>
      <c r="BL32035" s="3"/>
      <c r="BN32035" s="3"/>
      <c r="BP32035" s="3"/>
    </row>
    <row r="32036" spans="1:68" x14ac:dyDescent="0.25">
      <c r="A32036" s="1"/>
      <c r="B32036" s="2"/>
      <c r="BJ32036" s="3"/>
      <c r="BL32036" s="3"/>
      <c r="BN32036" s="3"/>
      <c r="BP32036" s="3"/>
    </row>
    <row r="32037" spans="1:68" x14ac:dyDescent="0.25">
      <c r="A32037" s="1"/>
      <c r="B32037" s="2"/>
      <c r="BJ32037" s="3"/>
      <c r="BL32037" s="3"/>
      <c r="BN32037" s="3"/>
      <c r="BP32037" s="3"/>
    </row>
    <row r="32038" spans="1:68" x14ac:dyDescent="0.25">
      <c r="A32038" s="1"/>
      <c r="B32038" s="2"/>
      <c r="BJ32038" s="3"/>
      <c r="BL32038" s="3"/>
      <c r="BN32038" s="3"/>
      <c r="BP32038" s="3"/>
    </row>
    <row r="32039" spans="1:68" x14ac:dyDescent="0.25">
      <c r="A32039" s="1"/>
      <c r="B32039" s="2"/>
      <c r="BJ32039" s="3"/>
      <c r="BL32039" s="3"/>
      <c r="BN32039" s="3"/>
      <c r="BP32039" s="3"/>
    </row>
    <row r="32040" spans="1:68" x14ac:dyDescent="0.25">
      <c r="A32040" s="1"/>
      <c r="B32040" s="2"/>
      <c r="BJ32040" s="3"/>
      <c r="BL32040" s="3"/>
      <c r="BN32040" s="3"/>
      <c r="BP32040" s="3"/>
    </row>
    <row r="32041" spans="1:68" x14ac:dyDescent="0.25">
      <c r="A32041" s="1"/>
      <c r="B32041" s="2"/>
      <c r="BJ32041" s="3"/>
      <c r="BL32041" s="3"/>
      <c r="BN32041" s="3"/>
      <c r="BP32041" s="3"/>
    </row>
    <row r="32042" spans="1:68" x14ac:dyDescent="0.25">
      <c r="A32042" s="1"/>
      <c r="B32042" s="2"/>
      <c r="BJ32042" s="3"/>
      <c r="BL32042" s="3"/>
      <c r="BN32042" s="3"/>
      <c r="BP32042" s="3"/>
    </row>
    <row r="32043" spans="1:68" x14ac:dyDescent="0.25">
      <c r="A32043" s="1"/>
      <c r="B32043" s="2"/>
      <c r="BJ32043" s="3"/>
      <c r="BL32043" s="3"/>
      <c r="BN32043" s="3"/>
      <c r="BP32043" s="3"/>
    </row>
    <row r="32044" spans="1:68" x14ac:dyDescent="0.25">
      <c r="A32044" s="1"/>
      <c r="B32044" s="2"/>
      <c r="BJ32044" s="3"/>
      <c r="BL32044" s="3"/>
      <c r="BN32044" s="3"/>
      <c r="BP32044" s="3"/>
    </row>
    <row r="32045" spans="1:68" x14ac:dyDescent="0.25">
      <c r="A32045" s="1"/>
      <c r="B32045" s="2"/>
      <c r="BJ32045" s="3"/>
      <c r="BL32045" s="3"/>
      <c r="BN32045" s="3"/>
      <c r="BP32045" s="3"/>
    </row>
    <row r="32046" spans="1:68" x14ac:dyDescent="0.25">
      <c r="A32046" s="1"/>
      <c r="B32046" s="2"/>
      <c r="BJ32046" s="3"/>
      <c r="BL32046" s="3"/>
      <c r="BN32046" s="3"/>
      <c r="BP32046" s="3"/>
    </row>
    <row r="32047" spans="1:68" x14ac:dyDescent="0.25">
      <c r="A32047" s="1"/>
      <c r="B32047" s="2"/>
      <c r="BJ32047" s="3"/>
      <c r="BL32047" s="3"/>
      <c r="BN32047" s="3"/>
      <c r="BP32047" s="3"/>
    </row>
    <row r="32048" spans="1:68" x14ac:dyDescent="0.25">
      <c r="A32048" s="1"/>
      <c r="B32048" s="2"/>
      <c r="BJ32048" s="3"/>
      <c r="BL32048" s="3"/>
      <c r="BN32048" s="3"/>
      <c r="BP32048" s="3"/>
    </row>
    <row r="32049" spans="1:68" x14ac:dyDescent="0.25">
      <c r="A32049" s="1"/>
      <c r="B32049" s="2"/>
      <c r="BJ32049" s="3"/>
      <c r="BL32049" s="3"/>
      <c r="BN32049" s="3"/>
      <c r="BP32049" s="3"/>
    </row>
    <row r="32050" spans="1:68" x14ac:dyDescent="0.25">
      <c r="A32050" s="1"/>
      <c r="B32050" s="2"/>
      <c r="BJ32050" s="3"/>
      <c r="BL32050" s="3"/>
      <c r="BN32050" s="3"/>
      <c r="BP32050" s="3"/>
    </row>
    <row r="32051" spans="1:68" x14ac:dyDescent="0.25">
      <c r="A32051" s="1"/>
      <c r="B32051" s="2"/>
      <c r="BJ32051" s="3"/>
      <c r="BL32051" s="3"/>
      <c r="BN32051" s="3"/>
      <c r="BP32051" s="3"/>
    </row>
    <row r="32052" spans="1:68" x14ac:dyDescent="0.25">
      <c r="A32052" s="1"/>
      <c r="B32052" s="2"/>
      <c r="BJ32052" s="3"/>
      <c r="BL32052" s="3"/>
      <c r="BN32052" s="3"/>
      <c r="BP32052" s="3"/>
    </row>
    <row r="32053" spans="1:68" x14ac:dyDescent="0.25">
      <c r="A32053" s="1"/>
      <c r="B32053" s="2"/>
      <c r="BJ32053" s="3"/>
      <c r="BL32053" s="3"/>
      <c r="BN32053" s="3"/>
      <c r="BP32053" s="3"/>
    </row>
    <row r="32054" spans="1:68" x14ac:dyDescent="0.25">
      <c r="A32054" s="1"/>
      <c r="B32054" s="2"/>
      <c r="BJ32054" s="3"/>
      <c r="BL32054" s="3"/>
      <c r="BN32054" s="3"/>
      <c r="BP32054" s="3"/>
    </row>
    <row r="32055" spans="1:68" x14ac:dyDescent="0.25">
      <c r="A32055" s="1"/>
      <c r="B32055" s="2"/>
      <c r="BJ32055" s="3"/>
      <c r="BL32055" s="3"/>
      <c r="BN32055" s="3"/>
      <c r="BP32055" s="3"/>
    </row>
    <row r="32056" spans="1:68" x14ac:dyDescent="0.25">
      <c r="A32056" s="1"/>
      <c r="B32056" s="2"/>
      <c r="BJ32056" s="3"/>
      <c r="BL32056" s="3"/>
      <c r="BN32056" s="3"/>
      <c r="BP32056" s="3"/>
    </row>
    <row r="32057" spans="1:68" x14ac:dyDescent="0.25">
      <c r="A32057" s="1"/>
      <c r="B32057" s="2"/>
      <c r="BJ32057" s="3"/>
      <c r="BL32057" s="3"/>
      <c r="BN32057" s="3"/>
      <c r="BP32057" s="3"/>
    </row>
    <row r="32058" spans="1:68" x14ac:dyDescent="0.25">
      <c r="A32058" s="1"/>
      <c r="B32058" s="2"/>
      <c r="BJ32058" s="3"/>
      <c r="BL32058" s="3"/>
      <c r="BN32058" s="3"/>
      <c r="BP32058" s="3"/>
    </row>
    <row r="32059" spans="1:68" x14ac:dyDescent="0.25">
      <c r="A32059" s="1"/>
      <c r="B32059" s="2"/>
      <c r="BJ32059" s="3"/>
      <c r="BL32059" s="3"/>
      <c r="BN32059" s="3"/>
      <c r="BP32059" s="3"/>
    </row>
    <row r="32060" spans="1:68" x14ac:dyDescent="0.25">
      <c r="A32060" s="1"/>
      <c r="B32060" s="2"/>
      <c r="BJ32060" s="3"/>
      <c r="BL32060" s="3"/>
      <c r="BN32060" s="3"/>
      <c r="BP32060" s="3"/>
    </row>
    <row r="32061" spans="1:68" x14ac:dyDescent="0.25">
      <c r="A32061" s="1"/>
      <c r="B32061" s="2"/>
      <c r="BJ32061" s="3"/>
      <c r="BL32061" s="3"/>
      <c r="BN32061" s="3"/>
      <c r="BP32061" s="3"/>
    </row>
    <row r="32062" spans="1:68" x14ac:dyDescent="0.25">
      <c r="A32062" s="1"/>
      <c r="B32062" s="2"/>
      <c r="BJ32062" s="3"/>
      <c r="BL32062" s="3"/>
      <c r="BN32062" s="3"/>
      <c r="BP32062" s="3"/>
    </row>
    <row r="32063" spans="1:68" x14ac:dyDescent="0.25">
      <c r="A32063" s="1"/>
      <c r="B32063" s="2"/>
      <c r="BJ32063" s="3"/>
      <c r="BL32063" s="3"/>
      <c r="BN32063" s="3"/>
      <c r="BP32063" s="3"/>
    </row>
    <row r="32064" spans="1:68" x14ac:dyDescent="0.25">
      <c r="A32064" s="1"/>
      <c r="B32064" s="2"/>
      <c r="BJ32064" s="3"/>
      <c r="BL32064" s="3"/>
      <c r="BN32064" s="3"/>
      <c r="BP32064" s="3"/>
    </row>
    <row r="32065" spans="1:68" x14ac:dyDescent="0.25">
      <c r="A32065" s="1"/>
      <c r="B32065" s="2"/>
      <c r="BJ32065" s="3"/>
      <c r="BL32065" s="3"/>
      <c r="BN32065" s="3"/>
      <c r="BP32065" s="3"/>
    </row>
    <row r="32066" spans="1:68" x14ac:dyDescent="0.25">
      <c r="A32066" s="1"/>
      <c r="B32066" s="2"/>
      <c r="BJ32066" s="3"/>
      <c r="BL32066" s="3"/>
      <c r="BN32066" s="3"/>
      <c r="BP32066" s="3"/>
    </row>
    <row r="32067" spans="1:68" x14ac:dyDescent="0.25">
      <c r="A32067" s="1"/>
      <c r="B32067" s="2"/>
      <c r="BJ32067" s="3"/>
      <c r="BL32067" s="3"/>
      <c r="BN32067" s="3"/>
      <c r="BP32067" s="3"/>
    </row>
    <row r="32068" spans="1:68" x14ac:dyDescent="0.25">
      <c r="A32068" s="1"/>
      <c r="B32068" s="2"/>
      <c r="BJ32068" s="3"/>
      <c r="BL32068" s="3"/>
      <c r="BN32068" s="3"/>
      <c r="BP32068" s="3"/>
    </row>
    <row r="32069" spans="1:68" x14ac:dyDescent="0.25">
      <c r="A32069" s="1"/>
      <c r="B32069" s="2"/>
      <c r="BJ32069" s="3"/>
      <c r="BL32069" s="3"/>
      <c r="BN32069" s="3"/>
      <c r="BP32069" s="3"/>
    </row>
    <row r="32070" spans="1:68" x14ac:dyDescent="0.25">
      <c r="A32070" s="1"/>
      <c r="B32070" s="2"/>
      <c r="BJ32070" s="3"/>
      <c r="BL32070" s="3"/>
      <c r="BN32070" s="3"/>
      <c r="BP32070" s="3"/>
    </row>
    <row r="32071" spans="1:68" x14ac:dyDescent="0.25">
      <c r="A32071" s="1"/>
      <c r="B32071" s="2"/>
      <c r="BJ32071" s="3"/>
      <c r="BL32071" s="3"/>
      <c r="BN32071" s="3"/>
      <c r="BP32071" s="3"/>
    </row>
    <row r="32072" spans="1:68" x14ac:dyDescent="0.25">
      <c r="A32072" s="1"/>
      <c r="B32072" s="2"/>
      <c r="BJ32072" s="3"/>
      <c r="BL32072" s="3"/>
      <c r="BN32072" s="3"/>
      <c r="BP32072" s="3"/>
    </row>
    <row r="32073" spans="1:68" x14ac:dyDescent="0.25">
      <c r="A32073" s="1"/>
      <c r="B32073" s="2"/>
      <c r="BJ32073" s="3"/>
      <c r="BL32073" s="3"/>
      <c r="BN32073" s="3"/>
      <c r="BP32073" s="3"/>
    </row>
    <row r="32074" spans="1:68" x14ac:dyDescent="0.25">
      <c r="A32074" s="1"/>
      <c r="B32074" s="2"/>
      <c r="BJ32074" s="3"/>
      <c r="BL32074" s="3"/>
      <c r="BN32074" s="3"/>
      <c r="BP32074" s="3"/>
    </row>
    <row r="32075" spans="1:68" x14ac:dyDescent="0.25">
      <c r="A32075" s="1"/>
      <c r="B32075" s="2"/>
      <c r="BJ32075" s="3"/>
      <c r="BL32075" s="3"/>
      <c r="BN32075" s="3"/>
      <c r="BP32075" s="3"/>
    </row>
    <row r="32076" spans="1:68" x14ac:dyDescent="0.25">
      <c r="A32076" s="1"/>
      <c r="B32076" s="2"/>
      <c r="BJ32076" s="3"/>
      <c r="BL32076" s="3"/>
      <c r="BN32076" s="3"/>
      <c r="BP32076" s="3"/>
    </row>
    <row r="32077" spans="1:68" x14ac:dyDescent="0.25">
      <c r="A32077" s="1"/>
      <c r="B32077" s="2"/>
      <c r="BJ32077" s="3"/>
      <c r="BL32077" s="3"/>
      <c r="BN32077" s="3"/>
      <c r="BP32077" s="3"/>
    </row>
    <row r="32078" spans="1:68" x14ac:dyDescent="0.25">
      <c r="A32078" s="1"/>
      <c r="B32078" s="2"/>
      <c r="BJ32078" s="3"/>
      <c r="BL32078" s="3"/>
      <c r="BN32078" s="3"/>
      <c r="BP32078" s="3"/>
    </row>
    <row r="32079" spans="1:68" x14ac:dyDescent="0.25">
      <c r="A32079" s="1"/>
      <c r="B32079" s="2"/>
      <c r="BJ32079" s="3"/>
      <c r="BL32079" s="3"/>
      <c r="BN32079" s="3"/>
      <c r="BP32079" s="3"/>
    </row>
    <row r="32080" spans="1:68" x14ac:dyDescent="0.25">
      <c r="A32080" s="1"/>
      <c r="B32080" s="2"/>
      <c r="BJ32080" s="3"/>
      <c r="BL32080" s="3"/>
      <c r="BN32080" s="3"/>
      <c r="BP32080" s="3"/>
    </row>
    <row r="32081" spans="1:68" x14ac:dyDescent="0.25">
      <c r="A32081" s="1"/>
      <c r="B32081" s="2"/>
      <c r="BJ32081" s="3"/>
      <c r="BL32081" s="3"/>
      <c r="BN32081" s="3"/>
      <c r="BP32081" s="3"/>
    </row>
    <row r="32082" spans="1:68" x14ac:dyDescent="0.25">
      <c r="A32082" s="1"/>
      <c r="B32082" s="2"/>
      <c r="BJ32082" s="3"/>
      <c r="BL32082" s="3"/>
      <c r="BN32082" s="3"/>
      <c r="BP32082" s="3"/>
    </row>
    <row r="32083" spans="1:68" x14ac:dyDescent="0.25">
      <c r="A32083" s="1"/>
      <c r="B32083" s="2"/>
      <c r="BJ32083" s="3"/>
      <c r="BL32083" s="3"/>
      <c r="BN32083" s="3"/>
      <c r="BP32083" s="3"/>
    </row>
    <row r="32084" spans="1:68" x14ac:dyDescent="0.25">
      <c r="A32084" s="1"/>
      <c r="B32084" s="2"/>
      <c r="BJ32084" s="3"/>
      <c r="BL32084" s="3"/>
      <c r="BN32084" s="3"/>
      <c r="BP32084" s="3"/>
    </row>
    <row r="32085" spans="1:68" x14ac:dyDescent="0.25">
      <c r="A32085" s="1"/>
      <c r="B32085" s="2"/>
      <c r="BJ32085" s="3"/>
      <c r="BL32085" s="3"/>
      <c r="BN32085" s="3"/>
      <c r="BP32085" s="3"/>
    </row>
    <row r="32086" spans="1:68" x14ac:dyDescent="0.25">
      <c r="A32086" s="1"/>
      <c r="B32086" s="2"/>
      <c r="BJ32086" s="3"/>
      <c r="BL32086" s="3"/>
      <c r="BN32086" s="3"/>
      <c r="BP32086" s="3"/>
    </row>
    <row r="32087" spans="1:68" x14ac:dyDescent="0.25">
      <c r="A32087" s="1"/>
      <c r="B32087" s="2"/>
      <c r="BJ32087" s="3"/>
      <c r="BL32087" s="3"/>
      <c r="BN32087" s="3"/>
      <c r="BP32087" s="3"/>
    </row>
    <row r="32088" spans="1:68" x14ac:dyDescent="0.25">
      <c r="A32088" s="1"/>
      <c r="B32088" s="2"/>
      <c r="BJ32088" s="3"/>
      <c r="BL32088" s="3"/>
      <c r="BN32088" s="3"/>
      <c r="BP32088" s="3"/>
    </row>
    <row r="32089" spans="1:68" x14ac:dyDescent="0.25">
      <c r="A32089" s="1"/>
      <c r="B32089" s="2"/>
      <c r="BJ32089" s="3"/>
      <c r="BL32089" s="3"/>
      <c r="BN32089" s="3"/>
      <c r="BP32089" s="3"/>
    </row>
    <row r="32090" spans="1:68" x14ac:dyDescent="0.25">
      <c r="A32090" s="1"/>
      <c r="B32090" s="2"/>
      <c r="BJ32090" s="3"/>
      <c r="BL32090" s="3"/>
      <c r="BN32090" s="3"/>
      <c r="BP32090" s="3"/>
    </row>
    <row r="32091" spans="1:68" x14ac:dyDescent="0.25">
      <c r="A32091" s="1"/>
      <c r="B32091" s="2"/>
      <c r="BJ32091" s="3"/>
      <c r="BL32091" s="3"/>
      <c r="BN32091" s="3"/>
      <c r="BP32091" s="3"/>
    </row>
    <row r="32092" spans="1:68" x14ac:dyDescent="0.25">
      <c r="A32092" s="1"/>
      <c r="B32092" s="2"/>
      <c r="BJ32092" s="3"/>
      <c r="BL32092" s="3"/>
      <c r="BN32092" s="3"/>
      <c r="BP32092" s="3"/>
    </row>
    <row r="32093" spans="1:68" x14ac:dyDescent="0.25">
      <c r="A32093" s="1"/>
      <c r="B32093" s="2"/>
      <c r="BJ32093" s="3"/>
      <c r="BL32093" s="3"/>
      <c r="BN32093" s="3"/>
      <c r="BP32093" s="3"/>
    </row>
    <row r="32094" spans="1:68" x14ac:dyDescent="0.25">
      <c r="A32094" s="1"/>
      <c r="B32094" s="2"/>
      <c r="BJ32094" s="3"/>
      <c r="BL32094" s="3"/>
      <c r="BN32094" s="3"/>
      <c r="BP32094" s="3"/>
    </row>
    <row r="32095" spans="1:68" x14ac:dyDescent="0.25">
      <c r="A32095" s="1"/>
      <c r="B32095" s="2"/>
      <c r="BJ32095" s="3"/>
      <c r="BL32095" s="3"/>
      <c r="BN32095" s="3"/>
      <c r="BP32095" s="3"/>
    </row>
    <row r="32096" spans="1:68" x14ac:dyDescent="0.25">
      <c r="A32096" s="1"/>
      <c r="B32096" s="2"/>
      <c r="BJ32096" s="3"/>
      <c r="BL32096" s="3"/>
      <c r="BN32096" s="3"/>
      <c r="BP32096" s="3"/>
    </row>
    <row r="32097" spans="1:68" x14ac:dyDescent="0.25">
      <c r="A32097" s="1"/>
      <c r="B32097" s="2"/>
      <c r="BJ32097" s="3"/>
      <c r="BL32097" s="3"/>
      <c r="BN32097" s="3"/>
      <c r="BP32097" s="3"/>
    </row>
    <row r="32098" spans="1:68" x14ac:dyDescent="0.25">
      <c r="A32098" s="1"/>
      <c r="B32098" s="2"/>
      <c r="BJ32098" s="3"/>
      <c r="BL32098" s="3"/>
      <c r="BN32098" s="3"/>
      <c r="BP32098" s="3"/>
    </row>
    <row r="32099" spans="1:68" x14ac:dyDescent="0.25">
      <c r="A32099" s="1"/>
      <c r="B32099" s="2"/>
      <c r="BJ32099" s="3"/>
      <c r="BL32099" s="3"/>
      <c r="BN32099" s="3"/>
      <c r="BP32099" s="3"/>
    </row>
    <row r="32100" spans="1:68" x14ac:dyDescent="0.25">
      <c r="A32100" s="1"/>
      <c r="B32100" s="2"/>
      <c r="BJ32100" s="3"/>
      <c r="BL32100" s="3"/>
      <c r="BN32100" s="3"/>
      <c r="BP32100" s="3"/>
    </row>
    <row r="32101" spans="1:68" x14ac:dyDescent="0.25">
      <c r="A32101" s="1"/>
      <c r="B32101" s="2"/>
      <c r="BJ32101" s="3"/>
      <c r="BL32101" s="3"/>
      <c r="BN32101" s="3"/>
      <c r="BP32101" s="3"/>
    </row>
    <row r="32102" spans="1:68" x14ac:dyDescent="0.25">
      <c r="A32102" s="1"/>
      <c r="B32102" s="2"/>
      <c r="BJ32102" s="3"/>
      <c r="BL32102" s="3"/>
      <c r="BN32102" s="3"/>
      <c r="BP32102" s="3"/>
    </row>
    <row r="32103" spans="1:68" x14ac:dyDescent="0.25">
      <c r="A32103" s="1"/>
      <c r="B32103" s="2"/>
      <c r="BJ32103" s="3"/>
      <c r="BL32103" s="3"/>
      <c r="BN32103" s="3"/>
      <c r="BP32103" s="3"/>
    </row>
    <row r="32104" spans="1:68" x14ac:dyDescent="0.25">
      <c r="A32104" s="1"/>
      <c r="B32104" s="2"/>
      <c r="BJ32104" s="3"/>
      <c r="BL32104" s="3"/>
      <c r="BN32104" s="3"/>
      <c r="BP32104" s="3"/>
    </row>
    <row r="32105" spans="1:68" x14ac:dyDescent="0.25">
      <c r="A32105" s="1"/>
      <c r="B32105" s="2"/>
      <c r="BJ32105" s="3"/>
      <c r="BL32105" s="3"/>
      <c r="BN32105" s="3"/>
      <c r="BP32105" s="3"/>
    </row>
    <row r="32106" spans="1:68" x14ac:dyDescent="0.25">
      <c r="A32106" s="1"/>
      <c r="B32106" s="2"/>
      <c r="BJ32106" s="3"/>
      <c r="BL32106" s="3"/>
      <c r="BN32106" s="3"/>
      <c r="BP32106" s="3"/>
    </row>
    <row r="32107" spans="1:68" x14ac:dyDescent="0.25">
      <c r="A32107" s="1"/>
      <c r="B32107" s="2"/>
      <c r="BJ32107" s="3"/>
      <c r="BL32107" s="3"/>
      <c r="BN32107" s="3"/>
      <c r="BP32107" s="3"/>
    </row>
    <row r="32108" spans="1:68" x14ac:dyDescent="0.25">
      <c r="A32108" s="1"/>
      <c r="B32108" s="2"/>
      <c r="BJ32108" s="3"/>
      <c r="BL32108" s="3"/>
      <c r="BN32108" s="3"/>
      <c r="BP32108" s="3"/>
    </row>
    <row r="32109" spans="1:68" x14ac:dyDescent="0.25">
      <c r="A32109" s="1"/>
      <c r="B32109" s="2"/>
      <c r="BJ32109" s="3"/>
      <c r="BL32109" s="3"/>
      <c r="BN32109" s="3"/>
      <c r="BP32109" s="3"/>
    </row>
    <row r="32110" spans="1:68" x14ac:dyDescent="0.25">
      <c r="A32110" s="1"/>
      <c r="B32110" s="2"/>
      <c r="BJ32110" s="3"/>
      <c r="BL32110" s="3"/>
      <c r="BN32110" s="3"/>
      <c r="BP32110" s="3"/>
    </row>
    <row r="32111" spans="1:68" x14ac:dyDescent="0.25">
      <c r="A32111" s="1"/>
      <c r="B32111" s="2"/>
      <c r="BJ32111" s="3"/>
      <c r="BL32111" s="3"/>
      <c r="BN32111" s="3"/>
      <c r="BP32111" s="3"/>
    </row>
    <row r="32112" spans="1:68" x14ac:dyDescent="0.25">
      <c r="A32112" s="1"/>
      <c r="B32112" s="2"/>
      <c r="BJ32112" s="3"/>
      <c r="BL32112" s="3"/>
      <c r="BN32112" s="3"/>
      <c r="BP32112" s="3"/>
    </row>
    <row r="32113" spans="1:68" x14ac:dyDescent="0.25">
      <c r="A32113" s="1"/>
      <c r="B32113" s="2"/>
      <c r="BJ32113" s="3"/>
      <c r="BL32113" s="3"/>
      <c r="BN32113" s="3"/>
      <c r="BP32113" s="3"/>
    </row>
    <row r="32114" spans="1:68" x14ac:dyDescent="0.25">
      <c r="A32114" s="1"/>
      <c r="B32114" s="2"/>
      <c r="BJ32114" s="3"/>
      <c r="BL32114" s="3"/>
      <c r="BN32114" s="3"/>
      <c r="BP32114" s="3"/>
    </row>
    <row r="32115" spans="1:68" x14ac:dyDescent="0.25">
      <c r="A32115" s="1"/>
      <c r="B32115" s="2"/>
      <c r="BJ32115" s="3"/>
      <c r="BL32115" s="3"/>
      <c r="BN32115" s="3"/>
      <c r="BP32115" s="3"/>
    </row>
    <row r="32116" spans="1:68" x14ac:dyDescent="0.25">
      <c r="A32116" s="1"/>
      <c r="B32116" s="2"/>
      <c r="BJ32116" s="3"/>
      <c r="BL32116" s="3"/>
      <c r="BN32116" s="3"/>
      <c r="BP32116" s="3"/>
    </row>
    <row r="32117" spans="1:68" x14ac:dyDescent="0.25">
      <c r="A32117" s="1"/>
      <c r="B32117" s="2"/>
      <c r="BJ32117" s="3"/>
      <c r="BL32117" s="3"/>
      <c r="BN32117" s="3"/>
      <c r="BP32117" s="3"/>
    </row>
    <row r="32118" spans="1:68" x14ac:dyDescent="0.25">
      <c r="A32118" s="1"/>
      <c r="B32118" s="2"/>
      <c r="BJ32118" s="3"/>
      <c r="BL32118" s="3"/>
      <c r="BN32118" s="3"/>
      <c r="BP32118" s="3"/>
    </row>
    <row r="32119" spans="1:68" x14ac:dyDescent="0.25">
      <c r="A32119" s="1"/>
      <c r="B32119" s="2"/>
      <c r="BJ32119" s="3"/>
      <c r="BL32119" s="3"/>
      <c r="BN32119" s="3"/>
      <c r="BP32119" s="3"/>
    </row>
    <row r="32120" spans="1:68" x14ac:dyDescent="0.25">
      <c r="A32120" s="1"/>
      <c r="B32120" s="2"/>
      <c r="BJ32120" s="3"/>
      <c r="BL32120" s="3"/>
      <c r="BN32120" s="3"/>
      <c r="BP32120" s="3"/>
    </row>
    <row r="32121" spans="1:68" x14ac:dyDescent="0.25">
      <c r="A32121" s="1"/>
      <c r="B32121" s="2"/>
      <c r="BJ32121" s="3"/>
      <c r="BL32121" s="3"/>
      <c r="BN32121" s="3"/>
      <c r="BP32121" s="3"/>
    </row>
    <row r="32122" spans="1:68" x14ac:dyDescent="0.25">
      <c r="A32122" s="1"/>
      <c r="B32122" s="2"/>
      <c r="BJ32122" s="3"/>
      <c r="BL32122" s="3"/>
      <c r="BN32122" s="3"/>
      <c r="BP32122" s="3"/>
    </row>
    <row r="32123" spans="1:68" x14ac:dyDescent="0.25">
      <c r="A32123" s="1"/>
      <c r="B32123" s="2"/>
      <c r="BJ32123" s="3"/>
      <c r="BL32123" s="3"/>
      <c r="BN32123" s="3"/>
      <c r="BP32123" s="3"/>
    </row>
    <row r="32124" spans="1:68" x14ac:dyDescent="0.25">
      <c r="A32124" s="1"/>
      <c r="B32124" s="2"/>
      <c r="BJ32124" s="3"/>
      <c r="BL32124" s="3"/>
      <c r="BN32124" s="3"/>
      <c r="BP32124" s="3"/>
    </row>
    <row r="32125" spans="1:68" x14ac:dyDescent="0.25">
      <c r="A32125" s="1"/>
      <c r="B32125" s="2"/>
      <c r="BJ32125" s="3"/>
      <c r="BL32125" s="3"/>
      <c r="BN32125" s="3"/>
      <c r="BP32125" s="3"/>
    </row>
    <row r="32126" spans="1:68" x14ac:dyDescent="0.25">
      <c r="A32126" s="1"/>
      <c r="B32126" s="2"/>
      <c r="BJ32126" s="3"/>
      <c r="BL32126" s="3"/>
      <c r="BN32126" s="3"/>
      <c r="BP32126" s="3"/>
    </row>
    <row r="32127" spans="1:68" x14ac:dyDescent="0.25">
      <c r="A32127" s="1"/>
      <c r="B32127" s="2"/>
      <c r="BJ32127" s="3"/>
      <c r="BL32127" s="3"/>
      <c r="BN32127" s="3"/>
      <c r="BP32127" s="3"/>
    </row>
    <row r="32128" spans="1:68" x14ac:dyDescent="0.25">
      <c r="A32128" s="1"/>
      <c r="B32128" s="2"/>
      <c r="BJ32128" s="3"/>
      <c r="BL32128" s="3"/>
      <c r="BN32128" s="3"/>
      <c r="BP32128" s="3"/>
    </row>
    <row r="32129" spans="1:68" x14ac:dyDescent="0.25">
      <c r="A32129" s="1"/>
      <c r="B32129" s="2"/>
      <c r="BJ32129" s="3"/>
      <c r="BL32129" s="3"/>
      <c r="BN32129" s="3"/>
      <c r="BP32129" s="3"/>
    </row>
    <row r="32130" spans="1:68" x14ac:dyDescent="0.25">
      <c r="A32130" s="1"/>
      <c r="B32130" s="2"/>
      <c r="BJ32130" s="3"/>
      <c r="BL32130" s="3"/>
      <c r="BN32130" s="3"/>
      <c r="BP32130" s="3"/>
    </row>
    <row r="32131" spans="1:68" x14ac:dyDescent="0.25">
      <c r="A32131" s="1"/>
      <c r="B32131" s="2"/>
      <c r="BJ32131" s="3"/>
      <c r="BL32131" s="3"/>
      <c r="BN32131" s="3"/>
      <c r="BP32131" s="3"/>
    </row>
    <row r="32132" spans="1:68" x14ac:dyDescent="0.25">
      <c r="A32132" s="1"/>
      <c r="B32132" s="2"/>
      <c r="BJ32132" s="3"/>
      <c r="BL32132" s="3"/>
      <c r="BN32132" s="3"/>
      <c r="BP32132" s="3"/>
    </row>
    <row r="32133" spans="1:68" x14ac:dyDescent="0.25">
      <c r="A32133" s="1"/>
      <c r="B32133" s="2"/>
      <c r="BJ32133" s="3"/>
      <c r="BL32133" s="3"/>
      <c r="BN32133" s="3"/>
      <c r="BP32133" s="3"/>
    </row>
    <row r="32134" spans="1:68" x14ac:dyDescent="0.25">
      <c r="A32134" s="1"/>
      <c r="B32134" s="2"/>
      <c r="BJ32134" s="3"/>
      <c r="BL32134" s="3"/>
      <c r="BN32134" s="3"/>
      <c r="BP32134" s="3"/>
    </row>
    <row r="32135" spans="1:68" x14ac:dyDescent="0.25">
      <c r="A32135" s="1"/>
      <c r="B32135" s="2"/>
      <c r="BJ32135" s="3"/>
      <c r="BL32135" s="3"/>
      <c r="BN32135" s="3"/>
      <c r="BP32135" s="3"/>
    </row>
    <row r="32136" spans="1:68" x14ac:dyDescent="0.25">
      <c r="A32136" s="1"/>
      <c r="B32136" s="2"/>
      <c r="BJ32136" s="3"/>
      <c r="BL32136" s="3"/>
      <c r="BN32136" s="3"/>
      <c r="BP32136" s="3"/>
    </row>
    <row r="32137" spans="1:68" x14ac:dyDescent="0.25">
      <c r="A32137" s="1"/>
      <c r="B32137" s="2"/>
      <c r="BJ32137" s="3"/>
      <c r="BL32137" s="3"/>
      <c r="BN32137" s="3"/>
      <c r="BP32137" s="3"/>
    </row>
    <row r="32138" spans="1:68" x14ac:dyDescent="0.25">
      <c r="A32138" s="1"/>
      <c r="B32138" s="2"/>
      <c r="BJ32138" s="3"/>
      <c r="BL32138" s="3"/>
      <c r="BN32138" s="3"/>
      <c r="BP32138" s="3"/>
    </row>
    <row r="32139" spans="1:68" x14ac:dyDescent="0.25">
      <c r="A32139" s="1"/>
      <c r="B32139" s="2"/>
      <c r="BJ32139" s="3"/>
      <c r="BL32139" s="3"/>
      <c r="BN32139" s="3"/>
      <c r="BP32139" s="3"/>
    </row>
    <row r="32140" spans="1:68" x14ac:dyDescent="0.25">
      <c r="A32140" s="1"/>
      <c r="B32140" s="2"/>
      <c r="BJ32140" s="3"/>
      <c r="BL32140" s="3"/>
      <c r="BN32140" s="3"/>
      <c r="BP32140" s="3"/>
    </row>
    <row r="32141" spans="1:68" x14ac:dyDescent="0.25">
      <c r="A32141" s="1"/>
      <c r="B32141" s="2"/>
      <c r="BJ32141" s="3"/>
      <c r="BL32141" s="3"/>
      <c r="BN32141" s="3"/>
      <c r="BP32141" s="3"/>
    </row>
    <row r="32142" spans="1:68" x14ac:dyDescent="0.25">
      <c r="A32142" s="1"/>
      <c r="B32142" s="2"/>
      <c r="BJ32142" s="3"/>
      <c r="BL32142" s="3"/>
      <c r="BN32142" s="3"/>
      <c r="BP32142" s="3"/>
    </row>
    <row r="32143" spans="1:68" x14ac:dyDescent="0.25">
      <c r="A32143" s="1"/>
      <c r="B32143" s="2"/>
      <c r="BJ32143" s="3"/>
      <c r="BL32143" s="3"/>
      <c r="BN32143" s="3"/>
      <c r="BP32143" s="3"/>
    </row>
    <row r="32144" spans="1:68" x14ac:dyDescent="0.25">
      <c r="A32144" s="1"/>
      <c r="B32144" s="2"/>
      <c r="BJ32144" s="3"/>
      <c r="BL32144" s="3"/>
      <c r="BN32144" s="3"/>
      <c r="BP32144" s="3"/>
    </row>
    <row r="32145" spans="1:68" x14ac:dyDescent="0.25">
      <c r="A32145" s="1"/>
      <c r="B32145" s="2"/>
      <c r="BJ32145" s="3"/>
      <c r="BL32145" s="3"/>
      <c r="BN32145" s="3"/>
      <c r="BP32145" s="3"/>
    </row>
    <row r="32146" spans="1:68" x14ac:dyDescent="0.25">
      <c r="A32146" s="1"/>
      <c r="B32146" s="2"/>
      <c r="BJ32146" s="3"/>
      <c r="BL32146" s="3"/>
      <c r="BN32146" s="3"/>
      <c r="BP32146" s="3"/>
    </row>
    <row r="32147" spans="1:68" x14ac:dyDescent="0.25">
      <c r="A32147" s="1"/>
      <c r="B32147" s="2"/>
      <c r="BJ32147" s="3"/>
      <c r="BL32147" s="3"/>
      <c r="BN32147" s="3"/>
      <c r="BP32147" s="3"/>
    </row>
    <row r="32148" spans="1:68" x14ac:dyDescent="0.25">
      <c r="A32148" s="1"/>
      <c r="B32148" s="2"/>
      <c r="BJ32148" s="3"/>
      <c r="BL32148" s="3"/>
      <c r="BN32148" s="3"/>
      <c r="BP32148" s="3"/>
    </row>
    <row r="32149" spans="1:68" x14ac:dyDescent="0.25">
      <c r="A32149" s="1"/>
      <c r="B32149" s="2"/>
      <c r="BJ32149" s="3"/>
      <c r="BL32149" s="3"/>
      <c r="BN32149" s="3"/>
      <c r="BP32149" s="3"/>
    </row>
    <row r="32150" spans="1:68" x14ac:dyDescent="0.25">
      <c r="A32150" s="1"/>
      <c r="B32150" s="2"/>
      <c r="BJ32150" s="3"/>
      <c r="BL32150" s="3"/>
      <c r="BN32150" s="3"/>
      <c r="BP32150" s="3"/>
    </row>
    <row r="32151" spans="1:68" x14ac:dyDescent="0.25">
      <c r="A32151" s="1"/>
      <c r="B32151" s="2"/>
      <c r="BJ32151" s="3"/>
      <c r="BL32151" s="3"/>
      <c r="BN32151" s="3"/>
      <c r="BP32151" s="3"/>
    </row>
    <row r="32152" spans="1:68" x14ac:dyDescent="0.25">
      <c r="A32152" s="1"/>
      <c r="B32152" s="2"/>
      <c r="BJ32152" s="3"/>
      <c r="BL32152" s="3"/>
      <c r="BN32152" s="3"/>
      <c r="BP32152" s="3"/>
    </row>
    <row r="32153" spans="1:68" x14ac:dyDescent="0.25">
      <c r="A32153" s="1"/>
      <c r="B32153" s="2"/>
      <c r="BJ32153" s="3"/>
      <c r="BL32153" s="3"/>
      <c r="BN32153" s="3"/>
      <c r="BP32153" s="3"/>
    </row>
    <row r="32154" spans="1:68" x14ac:dyDescent="0.25">
      <c r="A32154" s="1"/>
      <c r="B32154" s="2"/>
      <c r="BJ32154" s="3"/>
      <c r="BL32154" s="3"/>
      <c r="BN32154" s="3"/>
      <c r="BP32154" s="3"/>
    </row>
    <row r="32155" spans="1:68" x14ac:dyDescent="0.25">
      <c r="A32155" s="1"/>
      <c r="B32155" s="2"/>
      <c r="BJ32155" s="3"/>
      <c r="BL32155" s="3"/>
      <c r="BN32155" s="3"/>
      <c r="BP32155" s="3"/>
    </row>
    <row r="32156" spans="1:68" x14ac:dyDescent="0.25">
      <c r="A32156" s="1"/>
      <c r="B32156" s="2"/>
      <c r="BJ32156" s="3"/>
      <c r="BL32156" s="3"/>
      <c r="BN32156" s="3"/>
      <c r="BP32156" s="3"/>
    </row>
    <row r="32157" spans="1:68" x14ac:dyDescent="0.25">
      <c r="A32157" s="1"/>
      <c r="B32157" s="2"/>
      <c r="BJ32157" s="3"/>
      <c r="BL32157" s="3"/>
      <c r="BN32157" s="3"/>
      <c r="BP32157" s="3"/>
    </row>
    <row r="32158" spans="1:68" x14ac:dyDescent="0.25">
      <c r="A32158" s="1"/>
      <c r="B32158" s="2"/>
      <c r="BJ32158" s="3"/>
      <c r="BL32158" s="3"/>
      <c r="BN32158" s="3"/>
      <c r="BP32158" s="3"/>
    </row>
    <row r="32159" spans="1:68" x14ac:dyDescent="0.25">
      <c r="A32159" s="1"/>
      <c r="B32159" s="2"/>
      <c r="BJ32159" s="3"/>
      <c r="BL32159" s="3"/>
      <c r="BN32159" s="3"/>
      <c r="BP32159" s="3"/>
    </row>
    <row r="32160" spans="1:68" x14ac:dyDescent="0.25">
      <c r="A32160" s="1"/>
      <c r="B32160" s="2"/>
      <c r="BJ32160" s="3"/>
      <c r="BL32160" s="3"/>
      <c r="BN32160" s="3"/>
      <c r="BP32160" s="3"/>
    </row>
    <row r="32161" spans="1:68" x14ac:dyDescent="0.25">
      <c r="A32161" s="1"/>
      <c r="B32161" s="2"/>
      <c r="BJ32161" s="3"/>
      <c r="BL32161" s="3"/>
      <c r="BN32161" s="3"/>
      <c r="BP32161" s="3"/>
    </row>
    <row r="32162" spans="1:68" x14ac:dyDescent="0.25">
      <c r="A32162" s="1"/>
      <c r="B32162" s="2"/>
      <c r="BJ32162" s="3"/>
      <c r="BL32162" s="3"/>
      <c r="BN32162" s="3"/>
      <c r="BP32162" s="3"/>
    </row>
    <row r="32163" spans="1:68" x14ac:dyDescent="0.25">
      <c r="A32163" s="1"/>
      <c r="B32163" s="2"/>
      <c r="BJ32163" s="3"/>
      <c r="BL32163" s="3"/>
      <c r="BN32163" s="3"/>
      <c r="BP32163" s="3"/>
    </row>
    <row r="32164" spans="1:68" x14ac:dyDescent="0.25">
      <c r="A32164" s="1"/>
      <c r="B32164" s="2"/>
      <c r="BJ32164" s="3"/>
      <c r="BL32164" s="3"/>
      <c r="BN32164" s="3"/>
      <c r="BP32164" s="3"/>
    </row>
    <row r="32165" spans="1:68" x14ac:dyDescent="0.25">
      <c r="A32165" s="1"/>
      <c r="B32165" s="2"/>
      <c r="BJ32165" s="3"/>
      <c r="BL32165" s="3"/>
      <c r="BN32165" s="3"/>
      <c r="BP32165" s="3"/>
    </row>
    <row r="32166" spans="1:68" x14ac:dyDescent="0.25">
      <c r="A32166" s="1"/>
      <c r="B32166" s="2"/>
      <c r="BJ32166" s="3"/>
      <c r="BL32166" s="3"/>
      <c r="BN32166" s="3"/>
      <c r="BP32166" s="3"/>
    </row>
    <row r="32167" spans="1:68" x14ac:dyDescent="0.25">
      <c r="A32167" s="1"/>
      <c r="B32167" s="2"/>
      <c r="BJ32167" s="3"/>
      <c r="BL32167" s="3"/>
      <c r="BN32167" s="3"/>
      <c r="BP32167" s="3"/>
    </row>
    <row r="32168" spans="1:68" x14ac:dyDescent="0.25">
      <c r="A32168" s="1"/>
      <c r="B32168" s="2"/>
      <c r="BJ32168" s="3"/>
      <c r="BL32168" s="3"/>
      <c r="BN32168" s="3"/>
      <c r="BP32168" s="3"/>
    </row>
    <row r="32169" spans="1:68" x14ac:dyDescent="0.25">
      <c r="A32169" s="1"/>
      <c r="B32169" s="2"/>
      <c r="BJ32169" s="3"/>
      <c r="BL32169" s="3"/>
      <c r="BN32169" s="3"/>
      <c r="BP32169" s="3"/>
    </row>
    <row r="32170" spans="1:68" x14ac:dyDescent="0.25">
      <c r="A32170" s="1"/>
      <c r="B32170" s="2"/>
      <c r="BJ32170" s="3"/>
      <c r="BL32170" s="3"/>
      <c r="BN32170" s="3"/>
      <c r="BP32170" s="3"/>
    </row>
    <row r="32171" spans="1:68" x14ac:dyDescent="0.25">
      <c r="A32171" s="1"/>
      <c r="B32171" s="2"/>
      <c r="BJ32171" s="3"/>
      <c r="BL32171" s="3"/>
      <c r="BN32171" s="3"/>
      <c r="BP32171" s="3"/>
    </row>
    <row r="32172" spans="1:68" x14ac:dyDescent="0.25">
      <c r="A32172" s="1"/>
      <c r="B32172" s="2"/>
      <c r="BJ32172" s="3"/>
      <c r="BL32172" s="3"/>
      <c r="BN32172" s="3"/>
      <c r="BP32172" s="3"/>
    </row>
    <row r="32173" spans="1:68" x14ac:dyDescent="0.25">
      <c r="A32173" s="1"/>
      <c r="B32173" s="2"/>
      <c r="BJ32173" s="3"/>
      <c r="BL32173" s="3"/>
      <c r="BN32173" s="3"/>
      <c r="BP32173" s="3"/>
    </row>
    <row r="32174" spans="1:68" x14ac:dyDescent="0.25">
      <c r="A32174" s="1"/>
      <c r="B32174" s="2"/>
      <c r="BJ32174" s="3"/>
      <c r="BL32174" s="3"/>
      <c r="BN32174" s="3"/>
      <c r="BP32174" s="3"/>
    </row>
    <row r="32175" spans="1:68" x14ac:dyDescent="0.25">
      <c r="A32175" s="1"/>
      <c r="B32175" s="2"/>
      <c r="BJ32175" s="3"/>
      <c r="BL32175" s="3"/>
      <c r="BN32175" s="3"/>
      <c r="BP32175" s="3"/>
    </row>
    <row r="32176" spans="1:68" x14ac:dyDescent="0.25">
      <c r="A32176" s="1"/>
      <c r="B32176" s="2"/>
      <c r="BJ32176" s="3"/>
      <c r="BL32176" s="3"/>
      <c r="BN32176" s="3"/>
      <c r="BP32176" s="3"/>
    </row>
    <row r="32177" spans="1:68" x14ac:dyDescent="0.25">
      <c r="A32177" s="1"/>
      <c r="B32177" s="2"/>
      <c r="BJ32177" s="3"/>
      <c r="BL32177" s="3"/>
      <c r="BN32177" s="3"/>
      <c r="BP32177" s="3"/>
    </row>
    <row r="32178" spans="1:68" x14ac:dyDescent="0.25">
      <c r="A32178" s="1"/>
      <c r="B32178" s="2"/>
      <c r="BJ32178" s="3"/>
      <c r="BL32178" s="3"/>
      <c r="BN32178" s="3"/>
      <c r="BP32178" s="3"/>
    </row>
    <row r="32179" spans="1:68" x14ac:dyDescent="0.25">
      <c r="A32179" s="1"/>
      <c r="B32179" s="2"/>
      <c r="BJ32179" s="3"/>
      <c r="BL32179" s="3"/>
      <c r="BN32179" s="3"/>
      <c r="BP32179" s="3"/>
    </row>
    <row r="32180" spans="1:68" x14ac:dyDescent="0.25">
      <c r="A32180" s="1"/>
      <c r="B32180" s="2"/>
      <c r="BJ32180" s="3"/>
      <c r="BL32180" s="3"/>
      <c r="BN32180" s="3"/>
      <c r="BP32180" s="3"/>
    </row>
    <row r="32181" spans="1:68" x14ac:dyDescent="0.25">
      <c r="A32181" s="1"/>
      <c r="B32181" s="2"/>
      <c r="BJ32181" s="3"/>
      <c r="BL32181" s="3"/>
      <c r="BN32181" s="3"/>
      <c r="BP32181" s="3"/>
    </row>
    <row r="32182" spans="1:68" x14ac:dyDescent="0.25">
      <c r="A32182" s="1"/>
      <c r="B32182" s="2"/>
      <c r="BJ32182" s="3"/>
      <c r="BL32182" s="3"/>
      <c r="BN32182" s="3"/>
      <c r="BP32182" s="3"/>
    </row>
    <row r="32183" spans="1:68" x14ac:dyDescent="0.25">
      <c r="A32183" s="1"/>
      <c r="B32183" s="2"/>
      <c r="BJ32183" s="3"/>
      <c r="BL32183" s="3"/>
      <c r="BN32183" s="3"/>
      <c r="BP32183" s="3"/>
    </row>
    <row r="32184" spans="1:68" x14ac:dyDescent="0.25">
      <c r="A32184" s="1"/>
      <c r="B32184" s="2"/>
      <c r="BJ32184" s="3"/>
      <c r="BL32184" s="3"/>
      <c r="BN32184" s="3"/>
      <c r="BP32184" s="3"/>
    </row>
    <row r="32185" spans="1:68" x14ac:dyDescent="0.25">
      <c r="A32185" s="1"/>
      <c r="B32185" s="2"/>
      <c r="BJ32185" s="3"/>
      <c r="BL32185" s="3"/>
      <c r="BN32185" s="3"/>
      <c r="BP32185" s="3"/>
    </row>
    <row r="32186" spans="1:68" x14ac:dyDescent="0.25">
      <c r="A32186" s="1"/>
      <c r="B32186" s="2"/>
      <c r="BJ32186" s="3"/>
      <c r="BL32186" s="3"/>
      <c r="BN32186" s="3"/>
      <c r="BP32186" s="3"/>
    </row>
    <row r="32187" spans="1:68" x14ac:dyDescent="0.25">
      <c r="A32187" s="1"/>
      <c r="B32187" s="2"/>
      <c r="BJ32187" s="3"/>
      <c r="BL32187" s="3"/>
      <c r="BN32187" s="3"/>
      <c r="BP32187" s="3"/>
    </row>
    <row r="32188" spans="1:68" x14ac:dyDescent="0.25">
      <c r="A32188" s="1"/>
      <c r="B32188" s="2"/>
      <c r="BJ32188" s="3"/>
      <c r="BL32188" s="3"/>
      <c r="BN32188" s="3"/>
      <c r="BP32188" s="3"/>
    </row>
    <row r="32189" spans="1:68" x14ac:dyDescent="0.25">
      <c r="A32189" s="1"/>
      <c r="B32189" s="2"/>
      <c r="BJ32189" s="3"/>
      <c r="BL32189" s="3"/>
      <c r="BN32189" s="3"/>
      <c r="BP32189" s="3"/>
    </row>
    <row r="32190" spans="1:68" x14ac:dyDescent="0.25">
      <c r="A32190" s="1"/>
      <c r="B32190" s="2"/>
      <c r="BJ32190" s="3"/>
      <c r="BL32190" s="3"/>
      <c r="BN32190" s="3"/>
      <c r="BP32190" s="3"/>
    </row>
    <row r="32191" spans="1:68" x14ac:dyDescent="0.25">
      <c r="A32191" s="1"/>
      <c r="B32191" s="2"/>
      <c r="BJ32191" s="3"/>
      <c r="BL32191" s="3"/>
      <c r="BN32191" s="3"/>
      <c r="BP32191" s="3"/>
    </row>
    <row r="32192" spans="1:68" x14ac:dyDescent="0.25">
      <c r="A32192" s="1"/>
      <c r="B32192" s="2"/>
      <c r="BJ32192" s="3"/>
      <c r="BL32192" s="3"/>
      <c r="BN32192" s="3"/>
      <c r="BP32192" s="3"/>
    </row>
    <row r="32193" spans="1:68" x14ac:dyDescent="0.25">
      <c r="A32193" s="1"/>
      <c r="B32193" s="2"/>
      <c r="BJ32193" s="3"/>
      <c r="BL32193" s="3"/>
      <c r="BN32193" s="3"/>
      <c r="BP32193" s="3"/>
    </row>
    <row r="32194" spans="1:68" x14ac:dyDescent="0.25">
      <c r="A32194" s="1"/>
      <c r="B32194" s="2"/>
      <c r="BJ32194" s="3"/>
      <c r="BL32194" s="3"/>
      <c r="BN32194" s="3"/>
      <c r="BP32194" s="3"/>
    </row>
    <row r="32195" spans="1:68" x14ac:dyDescent="0.25">
      <c r="A32195" s="1"/>
      <c r="B32195" s="2"/>
      <c r="BJ32195" s="3"/>
      <c r="BL32195" s="3"/>
      <c r="BN32195" s="3"/>
      <c r="BP32195" s="3"/>
    </row>
    <row r="32196" spans="1:68" x14ac:dyDescent="0.25">
      <c r="A32196" s="1"/>
      <c r="B32196" s="2"/>
      <c r="BJ32196" s="3"/>
      <c r="BL32196" s="3"/>
      <c r="BN32196" s="3"/>
      <c r="BP32196" s="3"/>
    </row>
    <row r="32197" spans="1:68" x14ac:dyDescent="0.25">
      <c r="A32197" s="1"/>
      <c r="B32197" s="2"/>
      <c r="BJ32197" s="3"/>
      <c r="BL32197" s="3"/>
      <c r="BN32197" s="3"/>
      <c r="BP32197" s="3"/>
    </row>
    <row r="32198" spans="1:68" x14ac:dyDescent="0.25">
      <c r="A32198" s="1"/>
      <c r="B32198" s="2"/>
      <c r="BJ32198" s="3"/>
      <c r="BL32198" s="3"/>
      <c r="BN32198" s="3"/>
      <c r="BP32198" s="3"/>
    </row>
    <row r="32199" spans="1:68" x14ac:dyDescent="0.25">
      <c r="A32199" s="1"/>
      <c r="B32199" s="2"/>
      <c r="BJ32199" s="3"/>
      <c r="BL32199" s="3"/>
      <c r="BN32199" s="3"/>
      <c r="BP32199" s="3"/>
    </row>
    <row r="32200" spans="1:68" x14ac:dyDescent="0.25">
      <c r="A32200" s="1"/>
      <c r="B32200" s="2"/>
      <c r="BJ32200" s="3"/>
      <c r="BL32200" s="3"/>
      <c r="BN32200" s="3"/>
      <c r="BP32200" s="3"/>
    </row>
    <row r="32201" spans="1:68" x14ac:dyDescent="0.25">
      <c r="A32201" s="1"/>
      <c r="B32201" s="2"/>
      <c r="BJ32201" s="3"/>
      <c r="BL32201" s="3"/>
      <c r="BN32201" s="3"/>
      <c r="BP32201" s="3"/>
    </row>
    <row r="32202" spans="1:68" x14ac:dyDescent="0.25">
      <c r="A32202" s="1"/>
      <c r="B32202" s="2"/>
      <c r="BJ32202" s="3"/>
      <c r="BL32202" s="3"/>
      <c r="BN32202" s="3"/>
      <c r="BP32202" s="3"/>
    </row>
    <row r="32203" spans="1:68" x14ac:dyDescent="0.25">
      <c r="A32203" s="1"/>
      <c r="B32203" s="2"/>
      <c r="BJ32203" s="3"/>
      <c r="BL32203" s="3"/>
      <c r="BN32203" s="3"/>
      <c r="BP32203" s="3"/>
    </row>
    <row r="32204" spans="1:68" x14ac:dyDescent="0.25">
      <c r="A32204" s="1"/>
      <c r="B32204" s="2"/>
      <c r="BJ32204" s="3"/>
      <c r="BL32204" s="3"/>
      <c r="BN32204" s="3"/>
      <c r="BP32204" s="3"/>
    </row>
    <row r="32205" spans="1:68" x14ac:dyDescent="0.25">
      <c r="A32205" s="1"/>
      <c r="B32205" s="2"/>
      <c r="BJ32205" s="3"/>
      <c r="BL32205" s="3"/>
      <c r="BN32205" s="3"/>
      <c r="BP32205" s="3"/>
    </row>
    <row r="32206" spans="1:68" x14ac:dyDescent="0.25">
      <c r="A32206" s="1"/>
      <c r="B32206" s="2"/>
      <c r="BJ32206" s="3"/>
      <c r="BL32206" s="3"/>
      <c r="BN32206" s="3"/>
      <c r="BP32206" s="3"/>
    </row>
    <row r="32207" spans="1:68" x14ac:dyDescent="0.25">
      <c r="A32207" s="1"/>
      <c r="B32207" s="2"/>
      <c r="BJ32207" s="3"/>
      <c r="BL32207" s="3"/>
      <c r="BN32207" s="3"/>
      <c r="BP32207" s="3"/>
    </row>
    <row r="32208" spans="1:68" x14ac:dyDescent="0.25">
      <c r="A32208" s="1"/>
      <c r="B32208" s="2"/>
      <c r="BJ32208" s="3"/>
      <c r="BL32208" s="3"/>
      <c r="BN32208" s="3"/>
      <c r="BP32208" s="3"/>
    </row>
    <row r="32209" spans="1:68" x14ac:dyDescent="0.25">
      <c r="A32209" s="1"/>
      <c r="B32209" s="2"/>
      <c r="BJ32209" s="3"/>
      <c r="BL32209" s="3"/>
      <c r="BN32209" s="3"/>
      <c r="BP32209" s="3"/>
    </row>
    <row r="32210" spans="1:68" x14ac:dyDescent="0.25">
      <c r="A32210" s="1"/>
      <c r="B32210" s="2"/>
      <c r="BJ32210" s="3"/>
      <c r="BL32210" s="3"/>
      <c r="BN32210" s="3"/>
      <c r="BP32210" s="3"/>
    </row>
    <row r="32211" spans="1:68" x14ac:dyDescent="0.25">
      <c r="A32211" s="1"/>
      <c r="B32211" s="2"/>
      <c r="BJ32211" s="3"/>
      <c r="BL32211" s="3"/>
      <c r="BN32211" s="3"/>
      <c r="BP32211" s="3"/>
    </row>
    <row r="32212" spans="1:68" x14ac:dyDescent="0.25">
      <c r="A32212" s="1"/>
      <c r="B32212" s="2"/>
      <c r="BJ32212" s="3"/>
      <c r="BL32212" s="3"/>
      <c r="BN32212" s="3"/>
      <c r="BP32212" s="3"/>
    </row>
    <row r="32213" spans="1:68" x14ac:dyDescent="0.25">
      <c r="A32213" s="1"/>
      <c r="B32213" s="2"/>
      <c r="BJ32213" s="3"/>
      <c r="BL32213" s="3"/>
      <c r="BN32213" s="3"/>
      <c r="BP32213" s="3"/>
    </row>
    <row r="32214" spans="1:68" x14ac:dyDescent="0.25">
      <c r="A32214" s="1"/>
      <c r="B32214" s="2"/>
      <c r="BJ32214" s="3"/>
      <c r="BL32214" s="3"/>
      <c r="BN32214" s="3"/>
      <c r="BP32214" s="3"/>
    </row>
    <row r="32215" spans="1:68" x14ac:dyDescent="0.25">
      <c r="A32215" s="1"/>
      <c r="B32215" s="2"/>
      <c r="BJ32215" s="3"/>
      <c r="BL32215" s="3"/>
      <c r="BN32215" s="3"/>
      <c r="BP32215" s="3"/>
    </row>
    <row r="32216" spans="1:68" x14ac:dyDescent="0.25">
      <c r="A32216" s="1"/>
      <c r="B32216" s="2"/>
      <c r="BJ32216" s="3"/>
      <c r="BL32216" s="3"/>
      <c r="BN32216" s="3"/>
      <c r="BP32216" s="3"/>
    </row>
    <row r="32217" spans="1:68" x14ac:dyDescent="0.25">
      <c r="A32217" s="1"/>
      <c r="B32217" s="2"/>
      <c r="BJ32217" s="3"/>
      <c r="BL32217" s="3"/>
      <c r="BN32217" s="3"/>
      <c r="BP32217" s="3"/>
    </row>
    <row r="32218" spans="1:68" x14ac:dyDescent="0.25">
      <c r="A32218" s="1"/>
      <c r="B32218" s="2"/>
      <c r="BJ32218" s="3"/>
      <c r="BL32218" s="3"/>
      <c r="BN32218" s="3"/>
      <c r="BP32218" s="3"/>
    </row>
    <row r="32219" spans="1:68" x14ac:dyDescent="0.25">
      <c r="A32219" s="1"/>
      <c r="B32219" s="2"/>
      <c r="BJ32219" s="3"/>
      <c r="BL32219" s="3"/>
      <c r="BN32219" s="3"/>
      <c r="BP32219" s="3"/>
    </row>
    <row r="32220" spans="1:68" x14ac:dyDescent="0.25">
      <c r="A32220" s="1"/>
      <c r="B32220" s="2"/>
      <c r="BJ32220" s="3"/>
      <c r="BL32220" s="3"/>
      <c r="BN32220" s="3"/>
      <c r="BP32220" s="3"/>
    </row>
    <row r="32221" spans="1:68" x14ac:dyDescent="0.25">
      <c r="A32221" s="1"/>
      <c r="B32221" s="2"/>
      <c r="BJ32221" s="3"/>
      <c r="BL32221" s="3"/>
      <c r="BN32221" s="3"/>
      <c r="BP32221" s="3"/>
    </row>
    <row r="32222" spans="1:68" x14ac:dyDescent="0.25">
      <c r="A32222" s="1"/>
      <c r="B32222" s="2"/>
      <c r="BJ32222" s="3"/>
      <c r="BL32222" s="3"/>
      <c r="BN32222" s="3"/>
      <c r="BP32222" s="3"/>
    </row>
    <row r="32223" spans="1:68" x14ac:dyDescent="0.25">
      <c r="A32223" s="1"/>
      <c r="B32223" s="2"/>
      <c r="BJ32223" s="3"/>
      <c r="BL32223" s="3"/>
      <c r="BN32223" s="3"/>
      <c r="BP32223" s="3"/>
    </row>
    <row r="32224" spans="1:68" x14ac:dyDescent="0.25">
      <c r="A32224" s="1"/>
      <c r="B32224" s="2"/>
      <c r="BJ32224" s="3"/>
      <c r="BL32224" s="3"/>
      <c r="BN32224" s="3"/>
      <c r="BP32224" s="3"/>
    </row>
    <row r="32225" spans="1:68" x14ac:dyDescent="0.25">
      <c r="A32225" s="1"/>
      <c r="B32225" s="2"/>
      <c r="BJ32225" s="3"/>
      <c r="BL32225" s="3"/>
      <c r="BN32225" s="3"/>
      <c r="BP32225" s="3"/>
    </row>
    <row r="32226" spans="1:68" x14ac:dyDescent="0.25">
      <c r="A32226" s="1"/>
      <c r="B32226" s="2"/>
      <c r="BJ32226" s="3"/>
      <c r="BL32226" s="3"/>
      <c r="BN32226" s="3"/>
      <c r="BP32226" s="3"/>
    </row>
    <row r="32227" spans="1:68" x14ac:dyDescent="0.25">
      <c r="A32227" s="1"/>
      <c r="B32227" s="2"/>
      <c r="BJ32227" s="3"/>
      <c r="BL32227" s="3"/>
      <c r="BN32227" s="3"/>
      <c r="BP32227" s="3"/>
    </row>
    <row r="32228" spans="1:68" x14ac:dyDescent="0.25">
      <c r="A32228" s="1"/>
      <c r="B32228" s="2"/>
      <c r="BJ32228" s="3"/>
      <c r="BL32228" s="3"/>
      <c r="BN32228" s="3"/>
      <c r="BP32228" s="3"/>
    </row>
    <row r="32229" spans="1:68" x14ac:dyDescent="0.25">
      <c r="A32229" s="1"/>
      <c r="B32229" s="2"/>
      <c r="BJ32229" s="3"/>
      <c r="BL32229" s="3"/>
      <c r="BN32229" s="3"/>
      <c r="BP32229" s="3"/>
    </row>
    <row r="32230" spans="1:68" x14ac:dyDescent="0.25">
      <c r="A32230" s="1"/>
      <c r="B32230" s="2"/>
      <c r="BJ32230" s="3"/>
      <c r="BL32230" s="3"/>
      <c r="BN32230" s="3"/>
      <c r="BP32230" s="3"/>
    </row>
    <row r="32231" spans="1:68" x14ac:dyDescent="0.25">
      <c r="A32231" s="1"/>
      <c r="B32231" s="2"/>
      <c r="BJ32231" s="3"/>
      <c r="BL32231" s="3"/>
      <c r="BN32231" s="3"/>
      <c r="BP32231" s="3"/>
    </row>
    <row r="32232" spans="1:68" x14ac:dyDescent="0.25">
      <c r="A32232" s="1"/>
      <c r="B32232" s="2"/>
      <c r="BJ32232" s="3"/>
      <c r="BL32232" s="3"/>
      <c r="BN32232" s="3"/>
      <c r="BP32232" s="3"/>
    </row>
    <row r="32233" spans="1:68" x14ac:dyDescent="0.25">
      <c r="A32233" s="1"/>
      <c r="B32233" s="2"/>
      <c r="BJ32233" s="3"/>
      <c r="BL32233" s="3"/>
      <c r="BN32233" s="3"/>
      <c r="BP32233" s="3"/>
    </row>
    <row r="32234" spans="1:68" x14ac:dyDescent="0.25">
      <c r="A32234" s="1"/>
      <c r="B32234" s="2"/>
      <c r="BJ32234" s="3"/>
      <c r="BL32234" s="3"/>
      <c r="BN32234" s="3"/>
      <c r="BP32234" s="3"/>
    </row>
    <row r="32235" spans="1:68" x14ac:dyDescent="0.25">
      <c r="A32235" s="1"/>
      <c r="B32235" s="2"/>
      <c r="BJ32235" s="3"/>
      <c r="BL32235" s="3"/>
      <c r="BN32235" s="3"/>
      <c r="BP32235" s="3"/>
    </row>
    <row r="32236" spans="1:68" x14ac:dyDescent="0.25">
      <c r="A32236" s="1"/>
      <c r="B32236" s="2"/>
      <c r="BJ32236" s="3"/>
      <c r="BL32236" s="3"/>
      <c r="BN32236" s="3"/>
      <c r="BP32236" s="3"/>
    </row>
    <row r="32237" spans="1:68" x14ac:dyDescent="0.25">
      <c r="A32237" s="1"/>
      <c r="B32237" s="2"/>
      <c r="BJ32237" s="3"/>
      <c r="BL32237" s="3"/>
      <c r="BN32237" s="3"/>
      <c r="BP32237" s="3"/>
    </row>
    <row r="32238" spans="1:68" x14ac:dyDescent="0.25">
      <c r="A32238" s="1"/>
      <c r="B32238" s="2"/>
      <c r="BJ32238" s="3"/>
      <c r="BL32238" s="3"/>
      <c r="BN32238" s="3"/>
      <c r="BP32238" s="3"/>
    </row>
    <row r="32239" spans="1:68" x14ac:dyDescent="0.25">
      <c r="A32239" s="1"/>
      <c r="B32239" s="2"/>
      <c r="BJ32239" s="3"/>
      <c r="BL32239" s="3"/>
      <c r="BN32239" s="3"/>
      <c r="BP32239" s="3"/>
    </row>
    <row r="32240" spans="1:68" x14ac:dyDescent="0.25">
      <c r="A32240" s="1"/>
      <c r="B32240" s="2"/>
      <c r="BJ32240" s="3"/>
      <c r="BL32240" s="3"/>
      <c r="BN32240" s="3"/>
      <c r="BP32240" s="3"/>
    </row>
    <row r="32241" spans="1:68" x14ac:dyDescent="0.25">
      <c r="A32241" s="1"/>
      <c r="B32241" s="2"/>
      <c r="BJ32241" s="3"/>
      <c r="BL32241" s="3"/>
      <c r="BN32241" s="3"/>
      <c r="BP32241" s="3"/>
    </row>
    <row r="32242" spans="1:68" x14ac:dyDescent="0.25">
      <c r="A32242" s="1"/>
      <c r="B32242" s="2"/>
      <c r="BJ32242" s="3"/>
      <c r="BL32242" s="3"/>
      <c r="BN32242" s="3"/>
      <c r="BP32242" s="3"/>
    </row>
    <row r="32243" spans="1:68" x14ac:dyDescent="0.25">
      <c r="A32243" s="1"/>
      <c r="B32243" s="2"/>
      <c r="BJ32243" s="3"/>
      <c r="BL32243" s="3"/>
      <c r="BN32243" s="3"/>
      <c r="BP32243" s="3"/>
    </row>
    <row r="32244" spans="1:68" x14ac:dyDescent="0.25">
      <c r="A32244" s="1"/>
      <c r="B32244" s="2"/>
      <c r="BJ32244" s="3"/>
      <c r="BL32244" s="3"/>
      <c r="BN32244" s="3"/>
      <c r="BP32244" s="3"/>
    </row>
    <row r="32245" spans="1:68" x14ac:dyDescent="0.25">
      <c r="A32245" s="1"/>
      <c r="B32245" s="2"/>
      <c r="BJ32245" s="3"/>
      <c r="BL32245" s="3"/>
      <c r="BN32245" s="3"/>
      <c r="BP32245" s="3"/>
    </row>
    <row r="32246" spans="1:68" x14ac:dyDescent="0.25">
      <c r="A32246" s="1"/>
      <c r="B32246" s="2"/>
      <c r="BJ32246" s="3"/>
      <c r="BL32246" s="3"/>
      <c r="BN32246" s="3"/>
      <c r="BP32246" s="3"/>
    </row>
    <row r="32247" spans="1:68" x14ac:dyDescent="0.25">
      <c r="A32247" s="1"/>
      <c r="B32247" s="2"/>
      <c r="BJ32247" s="3"/>
      <c r="BL32247" s="3"/>
      <c r="BN32247" s="3"/>
      <c r="BP32247" s="3"/>
    </row>
    <row r="32248" spans="1:68" x14ac:dyDescent="0.25">
      <c r="A32248" s="1"/>
      <c r="B32248" s="2"/>
      <c r="BJ32248" s="3"/>
      <c r="BL32248" s="3"/>
      <c r="BN32248" s="3"/>
      <c r="BP32248" s="3"/>
    </row>
    <row r="32249" spans="1:68" x14ac:dyDescent="0.25">
      <c r="A32249" s="1"/>
      <c r="B32249" s="2"/>
      <c r="BJ32249" s="3"/>
      <c r="BL32249" s="3"/>
      <c r="BN32249" s="3"/>
      <c r="BP32249" s="3"/>
    </row>
    <row r="32250" spans="1:68" x14ac:dyDescent="0.25">
      <c r="A32250" s="1"/>
      <c r="B32250" s="2"/>
      <c r="BJ32250" s="3"/>
      <c r="BL32250" s="3"/>
      <c r="BN32250" s="3"/>
      <c r="BP32250" s="3"/>
    </row>
    <row r="32251" spans="1:68" x14ac:dyDescent="0.25">
      <c r="A32251" s="1"/>
      <c r="B32251" s="2"/>
      <c r="BJ32251" s="3"/>
      <c r="BL32251" s="3"/>
      <c r="BN32251" s="3"/>
      <c r="BP32251" s="3"/>
    </row>
    <row r="32252" spans="1:68" x14ac:dyDescent="0.25">
      <c r="A32252" s="1"/>
      <c r="B32252" s="2"/>
      <c r="BJ32252" s="3"/>
      <c r="BL32252" s="3"/>
      <c r="BN32252" s="3"/>
      <c r="BP32252" s="3"/>
    </row>
    <row r="32253" spans="1:68" x14ac:dyDescent="0.25">
      <c r="A32253" s="1"/>
      <c r="B32253" s="2"/>
      <c r="BJ32253" s="3"/>
      <c r="BL32253" s="3"/>
      <c r="BN32253" s="3"/>
      <c r="BP32253" s="3"/>
    </row>
    <row r="32254" spans="1:68" x14ac:dyDescent="0.25">
      <c r="A32254" s="1"/>
      <c r="B32254" s="2"/>
      <c r="BJ32254" s="3"/>
      <c r="BL32254" s="3"/>
      <c r="BN32254" s="3"/>
      <c r="BP32254" s="3"/>
    </row>
    <row r="32255" spans="1:68" x14ac:dyDescent="0.25">
      <c r="A32255" s="1"/>
      <c r="B32255" s="2"/>
      <c r="BJ32255" s="3"/>
      <c r="BL32255" s="3"/>
      <c r="BN32255" s="3"/>
      <c r="BP32255" s="3"/>
    </row>
    <row r="32256" spans="1:68" x14ac:dyDescent="0.25">
      <c r="A32256" s="1"/>
      <c r="B32256" s="2"/>
      <c r="BJ32256" s="3"/>
      <c r="BL32256" s="3"/>
      <c r="BN32256" s="3"/>
      <c r="BP32256" s="3"/>
    </row>
    <row r="32257" spans="1:68" x14ac:dyDescent="0.25">
      <c r="A32257" s="1"/>
      <c r="B32257" s="2"/>
      <c r="BJ32257" s="3"/>
      <c r="BL32257" s="3"/>
      <c r="BN32257" s="3"/>
      <c r="BP32257" s="3"/>
    </row>
    <row r="32258" spans="1:68" x14ac:dyDescent="0.25">
      <c r="A32258" s="1"/>
      <c r="B32258" s="2"/>
      <c r="BJ32258" s="3"/>
      <c r="BL32258" s="3"/>
      <c r="BN32258" s="3"/>
      <c r="BP32258" s="3"/>
    </row>
    <row r="32259" spans="1:68" x14ac:dyDescent="0.25">
      <c r="A32259" s="1"/>
      <c r="B32259" s="2"/>
      <c r="BJ32259" s="3"/>
      <c r="BL32259" s="3"/>
      <c r="BN32259" s="3"/>
      <c r="BP32259" s="3"/>
    </row>
    <row r="32260" spans="1:68" x14ac:dyDescent="0.25">
      <c r="A32260" s="1"/>
      <c r="B32260" s="2"/>
      <c r="BJ32260" s="3"/>
      <c r="BL32260" s="3"/>
      <c r="BN32260" s="3"/>
      <c r="BP32260" s="3"/>
    </row>
    <row r="32261" spans="1:68" x14ac:dyDescent="0.25">
      <c r="A32261" s="1"/>
      <c r="B32261" s="2"/>
      <c r="BJ32261" s="3"/>
      <c r="BL32261" s="3"/>
      <c r="BN32261" s="3"/>
      <c r="BP32261" s="3"/>
    </row>
    <row r="32262" spans="1:68" x14ac:dyDescent="0.25">
      <c r="A32262" s="1"/>
      <c r="B32262" s="2"/>
      <c r="BJ32262" s="3"/>
      <c r="BL32262" s="3"/>
      <c r="BN32262" s="3"/>
      <c r="BP32262" s="3"/>
    </row>
    <row r="32263" spans="1:68" x14ac:dyDescent="0.25">
      <c r="A32263" s="1"/>
      <c r="B32263" s="2"/>
      <c r="BJ32263" s="3"/>
      <c r="BL32263" s="3"/>
      <c r="BN32263" s="3"/>
      <c r="BP32263" s="3"/>
    </row>
    <row r="32264" spans="1:68" x14ac:dyDescent="0.25">
      <c r="A32264" s="1"/>
      <c r="B32264" s="2"/>
      <c r="BJ32264" s="3"/>
      <c r="BL32264" s="3"/>
      <c r="BN32264" s="3"/>
      <c r="BP32264" s="3"/>
    </row>
    <row r="32265" spans="1:68" x14ac:dyDescent="0.25">
      <c r="A32265" s="1"/>
      <c r="B32265" s="2"/>
      <c r="BJ32265" s="3"/>
      <c r="BL32265" s="3"/>
      <c r="BN32265" s="3"/>
      <c r="BP32265" s="3"/>
    </row>
    <row r="32266" spans="1:68" x14ac:dyDescent="0.25">
      <c r="A32266" s="1"/>
      <c r="B32266" s="2"/>
      <c r="BJ32266" s="3"/>
      <c r="BL32266" s="3"/>
      <c r="BN32266" s="3"/>
      <c r="BP32266" s="3"/>
    </row>
    <row r="32267" spans="1:68" x14ac:dyDescent="0.25">
      <c r="A32267" s="1"/>
      <c r="B32267" s="2"/>
      <c r="BJ32267" s="3"/>
      <c r="BL32267" s="3"/>
      <c r="BN32267" s="3"/>
      <c r="BP32267" s="3"/>
    </row>
    <row r="32268" spans="1:68" x14ac:dyDescent="0.25">
      <c r="A32268" s="1"/>
      <c r="B32268" s="2"/>
      <c r="BJ32268" s="3"/>
      <c r="BL32268" s="3"/>
      <c r="BN32268" s="3"/>
      <c r="BP32268" s="3"/>
    </row>
    <row r="32269" spans="1:68" x14ac:dyDescent="0.25">
      <c r="A32269" s="1"/>
      <c r="B32269" s="2"/>
      <c r="BJ32269" s="3"/>
      <c r="BL32269" s="3"/>
      <c r="BN32269" s="3"/>
      <c r="BP32269" s="3"/>
    </row>
    <row r="32270" spans="1:68" x14ac:dyDescent="0.25">
      <c r="A32270" s="1"/>
      <c r="B32270" s="2"/>
      <c r="BJ32270" s="3"/>
      <c r="BL32270" s="3"/>
      <c r="BN32270" s="3"/>
      <c r="BP32270" s="3"/>
    </row>
    <row r="32271" spans="1:68" x14ac:dyDescent="0.25">
      <c r="A32271" s="1"/>
      <c r="B32271" s="2"/>
      <c r="BJ32271" s="3"/>
      <c r="BL32271" s="3"/>
      <c r="BN32271" s="3"/>
      <c r="BP32271" s="3"/>
    </row>
    <row r="32272" spans="1:68" x14ac:dyDescent="0.25">
      <c r="A32272" s="1"/>
      <c r="B32272" s="2"/>
      <c r="BJ32272" s="3"/>
      <c r="BL32272" s="3"/>
      <c r="BN32272" s="3"/>
      <c r="BP32272" s="3"/>
    </row>
    <row r="32273" spans="1:68" x14ac:dyDescent="0.25">
      <c r="A32273" s="1"/>
      <c r="B32273" s="2"/>
      <c r="BJ32273" s="3"/>
      <c r="BL32273" s="3"/>
      <c r="BN32273" s="3"/>
      <c r="BP32273" s="3"/>
    </row>
    <row r="32274" spans="1:68" x14ac:dyDescent="0.25">
      <c r="A32274" s="1"/>
      <c r="B32274" s="2"/>
      <c r="BJ32274" s="3"/>
      <c r="BL32274" s="3"/>
      <c r="BN32274" s="3"/>
      <c r="BP32274" s="3"/>
    </row>
    <row r="32275" spans="1:68" x14ac:dyDescent="0.25">
      <c r="A32275" s="1"/>
      <c r="B32275" s="2"/>
      <c r="BJ32275" s="3"/>
      <c r="BL32275" s="3"/>
      <c r="BN32275" s="3"/>
      <c r="BP32275" s="3"/>
    </row>
    <row r="32276" spans="1:68" x14ac:dyDescent="0.25">
      <c r="A32276" s="1"/>
      <c r="B32276" s="2"/>
      <c r="BJ32276" s="3"/>
      <c r="BL32276" s="3"/>
      <c r="BN32276" s="3"/>
      <c r="BP32276" s="3"/>
    </row>
    <row r="32277" spans="1:68" x14ac:dyDescent="0.25">
      <c r="A32277" s="1"/>
      <c r="B32277" s="2"/>
      <c r="BJ32277" s="3"/>
      <c r="BL32277" s="3"/>
      <c r="BN32277" s="3"/>
      <c r="BP32277" s="3"/>
    </row>
    <row r="32278" spans="1:68" x14ac:dyDescent="0.25">
      <c r="A32278" s="1"/>
      <c r="B32278" s="2"/>
      <c r="BJ32278" s="3"/>
      <c r="BL32278" s="3"/>
      <c r="BN32278" s="3"/>
      <c r="BP32278" s="3"/>
    </row>
    <row r="32279" spans="1:68" x14ac:dyDescent="0.25">
      <c r="A32279" s="1"/>
      <c r="B32279" s="2"/>
      <c r="BJ32279" s="3"/>
      <c r="BL32279" s="3"/>
      <c r="BN32279" s="3"/>
      <c r="BP32279" s="3"/>
    </row>
    <row r="32280" spans="1:68" x14ac:dyDescent="0.25">
      <c r="A32280" s="1"/>
      <c r="B32280" s="2"/>
      <c r="BJ32280" s="3"/>
      <c r="BL32280" s="3"/>
      <c r="BN32280" s="3"/>
      <c r="BP32280" s="3"/>
    </row>
    <row r="32281" spans="1:68" x14ac:dyDescent="0.25">
      <c r="A32281" s="1"/>
      <c r="B32281" s="2"/>
      <c r="BJ32281" s="3"/>
      <c r="BL32281" s="3"/>
      <c r="BN32281" s="3"/>
      <c r="BP32281" s="3"/>
    </row>
    <row r="32282" spans="1:68" x14ac:dyDescent="0.25">
      <c r="A32282" s="1"/>
      <c r="B32282" s="2"/>
      <c r="BJ32282" s="3"/>
      <c r="BL32282" s="3"/>
      <c r="BN32282" s="3"/>
      <c r="BP32282" s="3"/>
    </row>
    <row r="32283" spans="1:68" x14ac:dyDescent="0.25">
      <c r="A32283" s="1"/>
      <c r="B32283" s="2"/>
      <c r="BJ32283" s="3"/>
      <c r="BL32283" s="3"/>
      <c r="BN32283" s="3"/>
      <c r="BP32283" s="3"/>
    </row>
    <row r="32284" spans="1:68" x14ac:dyDescent="0.25">
      <c r="A32284" s="1"/>
      <c r="B32284" s="2"/>
      <c r="BJ32284" s="3"/>
      <c r="BL32284" s="3"/>
      <c r="BN32284" s="3"/>
      <c r="BP32284" s="3"/>
    </row>
    <row r="32285" spans="1:68" x14ac:dyDescent="0.25">
      <c r="A32285" s="1"/>
      <c r="B32285" s="2"/>
      <c r="BJ32285" s="3"/>
      <c r="BL32285" s="3"/>
      <c r="BN32285" s="3"/>
      <c r="BP32285" s="3"/>
    </row>
    <row r="32286" spans="1:68" x14ac:dyDescent="0.25">
      <c r="A32286" s="1"/>
      <c r="B32286" s="2"/>
      <c r="BJ32286" s="3"/>
      <c r="BL32286" s="3"/>
      <c r="BN32286" s="3"/>
      <c r="BP32286" s="3"/>
    </row>
    <row r="32287" spans="1:68" x14ac:dyDescent="0.25">
      <c r="A32287" s="1"/>
      <c r="B32287" s="2"/>
      <c r="BJ32287" s="3"/>
      <c r="BL32287" s="3"/>
      <c r="BN32287" s="3"/>
      <c r="BP32287" s="3"/>
    </row>
    <row r="32288" spans="1:68" x14ac:dyDescent="0.25">
      <c r="A32288" s="1"/>
      <c r="B32288" s="2"/>
      <c r="BJ32288" s="3"/>
      <c r="BL32288" s="3"/>
      <c r="BN32288" s="3"/>
      <c r="BP32288" s="3"/>
    </row>
    <row r="32289" spans="1:68" x14ac:dyDescent="0.25">
      <c r="A32289" s="1"/>
      <c r="B32289" s="2"/>
      <c r="BJ32289" s="3"/>
      <c r="BL32289" s="3"/>
      <c r="BN32289" s="3"/>
      <c r="BP32289" s="3"/>
    </row>
    <row r="32290" spans="1:68" x14ac:dyDescent="0.25">
      <c r="A32290" s="1"/>
      <c r="B32290" s="2"/>
      <c r="BJ32290" s="3"/>
      <c r="BL32290" s="3"/>
      <c r="BN32290" s="3"/>
      <c r="BP32290" s="3"/>
    </row>
    <row r="32291" spans="1:68" x14ac:dyDescent="0.25">
      <c r="A32291" s="1"/>
      <c r="B32291" s="2"/>
      <c r="BJ32291" s="3"/>
      <c r="BL32291" s="3"/>
      <c r="BN32291" s="3"/>
      <c r="BP32291" s="3"/>
    </row>
    <row r="32292" spans="1:68" x14ac:dyDescent="0.25">
      <c r="A32292" s="1"/>
      <c r="B32292" s="2"/>
      <c r="BJ32292" s="3"/>
      <c r="BL32292" s="3"/>
      <c r="BN32292" s="3"/>
      <c r="BP32292" s="3"/>
    </row>
    <row r="32293" spans="1:68" x14ac:dyDescent="0.25">
      <c r="A32293" s="1"/>
      <c r="B32293" s="2"/>
      <c r="BJ32293" s="3"/>
      <c r="BL32293" s="3"/>
      <c r="BN32293" s="3"/>
      <c r="BP32293" s="3"/>
    </row>
    <row r="32294" spans="1:68" x14ac:dyDescent="0.25">
      <c r="A32294" s="1"/>
      <c r="B32294" s="2"/>
      <c r="BJ32294" s="3"/>
      <c r="BL32294" s="3"/>
      <c r="BN32294" s="3"/>
      <c r="BP32294" s="3"/>
    </row>
    <row r="32295" spans="1:68" x14ac:dyDescent="0.25">
      <c r="A32295" s="1"/>
      <c r="B32295" s="2"/>
      <c r="BJ32295" s="3"/>
      <c r="BL32295" s="3"/>
      <c r="BN32295" s="3"/>
      <c r="BP32295" s="3"/>
    </row>
    <row r="32296" spans="1:68" x14ac:dyDescent="0.25">
      <c r="A32296" s="1"/>
      <c r="B32296" s="2"/>
      <c r="BJ32296" s="3"/>
      <c r="BL32296" s="3"/>
      <c r="BN32296" s="3"/>
      <c r="BP32296" s="3"/>
    </row>
    <row r="32297" spans="1:68" x14ac:dyDescent="0.25">
      <c r="A32297" s="1"/>
      <c r="B32297" s="2"/>
      <c r="BJ32297" s="3"/>
      <c r="BL32297" s="3"/>
      <c r="BN32297" s="3"/>
      <c r="BP32297" s="3"/>
    </row>
    <row r="32298" spans="1:68" x14ac:dyDescent="0.25">
      <c r="A32298" s="1"/>
      <c r="B32298" s="2"/>
      <c r="BJ32298" s="3"/>
      <c r="BL32298" s="3"/>
      <c r="BN32298" s="3"/>
      <c r="BP32298" s="3"/>
    </row>
    <row r="32299" spans="1:68" x14ac:dyDescent="0.25">
      <c r="A32299" s="1"/>
      <c r="B32299" s="2"/>
      <c r="BJ32299" s="3"/>
      <c r="BL32299" s="3"/>
      <c r="BN32299" s="3"/>
      <c r="BP32299" s="3"/>
    </row>
    <row r="32300" spans="1:68" x14ac:dyDescent="0.25">
      <c r="A32300" s="1"/>
      <c r="B32300" s="2"/>
      <c r="BJ32300" s="3"/>
      <c r="BL32300" s="3"/>
      <c r="BN32300" s="3"/>
      <c r="BP32300" s="3"/>
    </row>
    <row r="32301" spans="1:68" x14ac:dyDescent="0.25">
      <c r="A32301" s="1"/>
      <c r="B32301" s="2"/>
      <c r="BJ32301" s="3"/>
      <c r="BL32301" s="3"/>
      <c r="BN32301" s="3"/>
      <c r="BP32301" s="3"/>
    </row>
    <row r="32302" spans="1:68" x14ac:dyDescent="0.25">
      <c r="A32302" s="1"/>
      <c r="B32302" s="2"/>
      <c r="BJ32302" s="3"/>
      <c r="BL32302" s="3"/>
      <c r="BN32302" s="3"/>
      <c r="BP32302" s="3"/>
    </row>
    <row r="32303" spans="1:68" x14ac:dyDescent="0.25">
      <c r="A32303" s="1"/>
      <c r="B32303" s="2"/>
      <c r="BJ32303" s="3"/>
      <c r="BL32303" s="3"/>
      <c r="BN32303" s="3"/>
      <c r="BP32303" s="3"/>
    </row>
    <row r="32304" spans="1:68" x14ac:dyDescent="0.25">
      <c r="A32304" s="1"/>
      <c r="B32304" s="2"/>
      <c r="BJ32304" s="3"/>
      <c r="BL32304" s="3"/>
      <c r="BN32304" s="3"/>
      <c r="BP32304" s="3"/>
    </row>
    <row r="32305" spans="1:68" x14ac:dyDescent="0.25">
      <c r="A32305" s="1"/>
      <c r="B32305" s="2"/>
      <c r="BJ32305" s="3"/>
      <c r="BL32305" s="3"/>
      <c r="BN32305" s="3"/>
      <c r="BP32305" s="3"/>
    </row>
    <row r="32306" spans="1:68" x14ac:dyDescent="0.25">
      <c r="A32306" s="1"/>
      <c r="B32306" s="2"/>
      <c r="BJ32306" s="3"/>
      <c r="BL32306" s="3"/>
      <c r="BN32306" s="3"/>
      <c r="BP32306" s="3"/>
    </row>
    <row r="32307" spans="1:68" x14ac:dyDescent="0.25">
      <c r="A32307" s="1"/>
      <c r="B32307" s="2"/>
      <c r="BJ32307" s="3"/>
      <c r="BL32307" s="3"/>
      <c r="BN32307" s="3"/>
      <c r="BP32307" s="3"/>
    </row>
    <row r="32308" spans="1:68" x14ac:dyDescent="0.25">
      <c r="A32308" s="1"/>
      <c r="B32308" s="2"/>
      <c r="BJ32308" s="3"/>
      <c r="BL32308" s="3"/>
      <c r="BN32308" s="3"/>
      <c r="BP32308" s="3"/>
    </row>
    <row r="32309" spans="1:68" x14ac:dyDescent="0.25">
      <c r="A32309" s="1"/>
      <c r="B32309" s="2"/>
      <c r="BJ32309" s="3"/>
      <c r="BL32309" s="3"/>
      <c r="BN32309" s="3"/>
      <c r="BP32309" s="3"/>
    </row>
    <row r="32310" spans="1:68" x14ac:dyDescent="0.25">
      <c r="A32310" s="1"/>
      <c r="B32310" s="2"/>
      <c r="BJ32310" s="3"/>
      <c r="BL32310" s="3"/>
      <c r="BN32310" s="3"/>
      <c r="BP32310" s="3"/>
    </row>
    <row r="32311" spans="1:68" x14ac:dyDescent="0.25">
      <c r="A32311" s="1"/>
      <c r="B32311" s="2"/>
      <c r="BJ32311" s="3"/>
      <c r="BL32311" s="3"/>
      <c r="BN32311" s="3"/>
      <c r="BP32311" s="3"/>
    </row>
    <row r="32312" spans="1:68" x14ac:dyDescent="0.25">
      <c r="A32312" s="1"/>
      <c r="B32312" s="2"/>
      <c r="BJ32312" s="3"/>
      <c r="BL32312" s="3"/>
      <c r="BN32312" s="3"/>
      <c r="BP32312" s="3"/>
    </row>
    <row r="32313" spans="1:68" x14ac:dyDescent="0.25">
      <c r="A32313" s="1"/>
      <c r="B32313" s="2"/>
      <c r="BJ32313" s="3"/>
      <c r="BL32313" s="3"/>
      <c r="BN32313" s="3"/>
      <c r="BP32313" s="3"/>
    </row>
    <row r="32314" spans="1:68" x14ac:dyDescent="0.25">
      <c r="A32314" s="1"/>
      <c r="B32314" s="2"/>
      <c r="BJ32314" s="3"/>
      <c r="BL32314" s="3"/>
      <c r="BN32314" s="3"/>
      <c r="BP32314" s="3"/>
    </row>
    <row r="32315" spans="1:68" x14ac:dyDescent="0.25">
      <c r="A32315" s="1"/>
      <c r="B32315" s="2"/>
      <c r="BJ32315" s="3"/>
      <c r="BL32315" s="3"/>
      <c r="BN32315" s="3"/>
      <c r="BP32315" s="3"/>
    </row>
    <row r="32316" spans="1:68" x14ac:dyDescent="0.25">
      <c r="A32316" s="1"/>
      <c r="B32316" s="2"/>
      <c r="BJ32316" s="3"/>
      <c r="BL32316" s="3"/>
      <c r="BN32316" s="3"/>
      <c r="BP32316" s="3"/>
    </row>
    <row r="32317" spans="1:68" x14ac:dyDescent="0.25">
      <c r="A32317" s="1"/>
      <c r="B32317" s="2"/>
      <c r="BJ32317" s="3"/>
      <c r="BL32317" s="3"/>
      <c r="BN32317" s="3"/>
      <c r="BP32317" s="3"/>
    </row>
    <row r="32318" spans="1:68" x14ac:dyDescent="0.25">
      <c r="A32318" s="1"/>
      <c r="B32318" s="2"/>
      <c r="BJ32318" s="3"/>
      <c r="BL32318" s="3"/>
      <c r="BN32318" s="3"/>
      <c r="BP32318" s="3"/>
    </row>
    <row r="32319" spans="1:68" x14ac:dyDescent="0.25">
      <c r="A32319" s="1"/>
      <c r="B32319" s="2"/>
      <c r="BJ32319" s="3"/>
      <c r="BL32319" s="3"/>
      <c r="BN32319" s="3"/>
      <c r="BP32319" s="3"/>
    </row>
    <row r="32320" spans="1:68" x14ac:dyDescent="0.25">
      <c r="A32320" s="1"/>
      <c r="B32320" s="2"/>
      <c r="BJ32320" s="3"/>
      <c r="BL32320" s="3"/>
      <c r="BN32320" s="3"/>
      <c r="BP32320" s="3"/>
    </row>
    <row r="32321" spans="1:68" x14ac:dyDescent="0.25">
      <c r="A32321" s="1"/>
      <c r="B32321" s="2"/>
      <c r="BJ32321" s="3"/>
      <c r="BL32321" s="3"/>
      <c r="BN32321" s="3"/>
      <c r="BP32321" s="3"/>
    </row>
    <row r="32322" spans="1:68" x14ac:dyDescent="0.25">
      <c r="A32322" s="1"/>
      <c r="B32322" s="2"/>
      <c r="BJ32322" s="3"/>
      <c r="BL32322" s="3"/>
      <c r="BN32322" s="3"/>
      <c r="BP32322" s="3"/>
    </row>
    <row r="32323" spans="1:68" x14ac:dyDescent="0.25">
      <c r="A32323" s="1"/>
      <c r="B32323" s="2"/>
      <c r="BJ32323" s="3"/>
      <c r="BL32323" s="3"/>
      <c r="BN32323" s="3"/>
      <c r="BP32323" s="3"/>
    </row>
    <row r="32324" spans="1:68" x14ac:dyDescent="0.25">
      <c r="A32324" s="1"/>
      <c r="B32324" s="2"/>
      <c r="BJ32324" s="3"/>
      <c r="BL32324" s="3"/>
      <c r="BN32324" s="3"/>
      <c r="BP32324" s="3"/>
    </row>
    <row r="32325" spans="1:68" x14ac:dyDescent="0.25">
      <c r="A32325" s="1"/>
      <c r="B32325" s="2"/>
      <c r="BJ32325" s="3"/>
      <c r="BL32325" s="3"/>
      <c r="BN32325" s="3"/>
      <c r="BP32325" s="3"/>
    </row>
    <row r="32326" spans="1:68" x14ac:dyDescent="0.25">
      <c r="A32326" s="1"/>
      <c r="B32326" s="2"/>
      <c r="BJ32326" s="3"/>
      <c r="BL32326" s="3"/>
      <c r="BN32326" s="3"/>
      <c r="BP32326" s="3"/>
    </row>
    <row r="32327" spans="1:68" x14ac:dyDescent="0.25">
      <c r="A32327" s="1"/>
      <c r="B32327" s="2"/>
      <c r="BJ32327" s="3"/>
      <c r="BL32327" s="3"/>
      <c r="BN32327" s="3"/>
      <c r="BP32327" s="3"/>
    </row>
    <row r="32328" spans="1:68" x14ac:dyDescent="0.25">
      <c r="A32328" s="1"/>
      <c r="B32328" s="2"/>
      <c r="BJ32328" s="3"/>
      <c r="BL32328" s="3"/>
      <c r="BN32328" s="3"/>
      <c r="BP32328" s="3"/>
    </row>
    <row r="32329" spans="1:68" x14ac:dyDescent="0.25">
      <c r="A32329" s="1"/>
      <c r="B32329" s="2"/>
      <c r="BJ32329" s="3"/>
      <c r="BL32329" s="3"/>
      <c r="BN32329" s="3"/>
      <c r="BP32329" s="3"/>
    </row>
    <row r="32330" spans="1:68" x14ac:dyDescent="0.25">
      <c r="A32330" s="1"/>
      <c r="B32330" s="2"/>
      <c r="BJ32330" s="3"/>
      <c r="BL32330" s="3"/>
      <c r="BN32330" s="3"/>
      <c r="BP32330" s="3"/>
    </row>
    <row r="32331" spans="1:68" x14ac:dyDescent="0.25">
      <c r="A32331" s="1"/>
      <c r="B32331" s="2"/>
      <c r="BJ32331" s="3"/>
      <c r="BL32331" s="3"/>
      <c r="BN32331" s="3"/>
      <c r="BP32331" s="3"/>
    </row>
    <row r="32332" spans="1:68" x14ac:dyDescent="0.25">
      <c r="A32332" s="1"/>
      <c r="B32332" s="2"/>
      <c r="BJ32332" s="3"/>
      <c r="BL32332" s="3"/>
      <c r="BN32332" s="3"/>
      <c r="BP32332" s="3"/>
    </row>
    <row r="32333" spans="1:68" x14ac:dyDescent="0.25">
      <c r="A32333" s="1"/>
      <c r="B32333" s="2"/>
      <c r="BJ32333" s="3"/>
      <c r="BL32333" s="3"/>
      <c r="BN32333" s="3"/>
      <c r="BP32333" s="3"/>
    </row>
    <row r="32334" spans="1:68" x14ac:dyDescent="0.25">
      <c r="A32334" s="1"/>
      <c r="B32334" s="2"/>
      <c r="BJ32334" s="3"/>
      <c r="BL32334" s="3"/>
      <c r="BN32334" s="3"/>
      <c r="BP32334" s="3"/>
    </row>
    <row r="32335" spans="1:68" x14ac:dyDescent="0.25">
      <c r="A32335" s="1"/>
      <c r="B32335" s="2"/>
      <c r="BJ32335" s="3"/>
      <c r="BL32335" s="3"/>
      <c r="BN32335" s="3"/>
      <c r="BP32335" s="3"/>
    </row>
    <row r="32336" spans="1:68" x14ac:dyDescent="0.25">
      <c r="A32336" s="1"/>
      <c r="B32336" s="2"/>
      <c r="BJ32336" s="3"/>
      <c r="BL32336" s="3"/>
      <c r="BN32336" s="3"/>
      <c r="BP32336" s="3"/>
    </row>
    <row r="32337" spans="1:68" x14ac:dyDescent="0.25">
      <c r="A32337" s="1"/>
      <c r="B32337" s="2"/>
      <c r="BJ32337" s="3"/>
      <c r="BL32337" s="3"/>
      <c r="BN32337" s="3"/>
      <c r="BP32337" s="3"/>
    </row>
    <row r="32338" spans="1:68" x14ac:dyDescent="0.25">
      <c r="A32338" s="1"/>
      <c r="B32338" s="2"/>
      <c r="BJ32338" s="3"/>
      <c r="BL32338" s="3"/>
      <c r="BN32338" s="3"/>
      <c r="BP32338" s="3"/>
    </row>
    <row r="32339" spans="1:68" x14ac:dyDescent="0.25">
      <c r="A32339" s="1"/>
      <c r="B32339" s="2"/>
      <c r="BJ32339" s="3"/>
      <c r="BL32339" s="3"/>
      <c r="BN32339" s="3"/>
      <c r="BP32339" s="3"/>
    </row>
    <row r="32340" spans="1:68" x14ac:dyDescent="0.25">
      <c r="A32340" s="1"/>
      <c r="B32340" s="2"/>
      <c r="BJ32340" s="3"/>
      <c r="BL32340" s="3"/>
      <c r="BN32340" s="3"/>
      <c r="BP32340" s="3"/>
    </row>
    <row r="32341" spans="1:68" x14ac:dyDescent="0.25">
      <c r="A32341" s="1"/>
      <c r="B32341" s="2"/>
      <c r="BJ32341" s="3"/>
      <c r="BL32341" s="3"/>
      <c r="BN32341" s="3"/>
      <c r="BP32341" s="3"/>
    </row>
    <row r="32342" spans="1:68" x14ac:dyDescent="0.25">
      <c r="A32342" s="1"/>
      <c r="B32342" s="2"/>
      <c r="BJ32342" s="3"/>
      <c r="BL32342" s="3"/>
      <c r="BN32342" s="3"/>
      <c r="BP32342" s="3"/>
    </row>
    <row r="32343" spans="1:68" x14ac:dyDescent="0.25">
      <c r="A32343" s="1"/>
      <c r="B32343" s="2"/>
      <c r="BJ32343" s="3"/>
      <c r="BL32343" s="3"/>
      <c r="BN32343" s="3"/>
      <c r="BP32343" s="3"/>
    </row>
    <row r="32344" spans="1:68" x14ac:dyDescent="0.25">
      <c r="A32344" s="1"/>
      <c r="B32344" s="2"/>
      <c r="BJ32344" s="3"/>
      <c r="BL32344" s="3"/>
      <c r="BN32344" s="3"/>
      <c r="BP32344" s="3"/>
    </row>
    <row r="32345" spans="1:68" x14ac:dyDescent="0.25">
      <c r="A32345" s="1"/>
      <c r="B32345" s="2"/>
      <c r="BJ32345" s="3"/>
      <c r="BL32345" s="3"/>
      <c r="BN32345" s="3"/>
      <c r="BP32345" s="3"/>
    </row>
    <row r="32346" spans="1:68" x14ac:dyDescent="0.25">
      <c r="A32346" s="1"/>
      <c r="B32346" s="2"/>
      <c r="BJ32346" s="3"/>
      <c r="BL32346" s="3"/>
      <c r="BN32346" s="3"/>
      <c r="BP32346" s="3"/>
    </row>
    <row r="32347" spans="1:68" x14ac:dyDescent="0.25">
      <c r="A32347" s="1"/>
      <c r="B32347" s="2"/>
      <c r="BJ32347" s="3"/>
      <c r="BL32347" s="3"/>
      <c r="BN32347" s="3"/>
      <c r="BP32347" s="3"/>
    </row>
    <row r="32348" spans="1:68" x14ac:dyDescent="0.25">
      <c r="A32348" s="1"/>
      <c r="B32348" s="2"/>
      <c r="BJ32348" s="3"/>
      <c r="BL32348" s="3"/>
      <c r="BN32348" s="3"/>
      <c r="BP32348" s="3"/>
    </row>
    <row r="32349" spans="1:68" x14ac:dyDescent="0.25">
      <c r="A32349" s="1"/>
      <c r="B32349" s="2"/>
      <c r="BJ32349" s="3"/>
      <c r="BL32349" s="3"/>
      <c r="BN32349" s="3"/>
      <c r="BP32349" s="3"/>
    </row>
    <row r="32350" spans="1:68" x14ac:dyDescent="0.25">
      <c r="A32350" s="1"/>
      <c r="B32350" s="2"/>
      <c r="BJ32350" s="3"/>
      <c r="BL32350" s="3"/>
      <c r="BN32350" s="3"/>
      <c r="BP32350" s="3"/>
    </row>
    <row r="32351" spans="1:68" x14ac:dyDescent="0.25">
      <c r="A32351" s="1"/>
      <c r="B32351" s="2"/>
      <c r="BJ32351" s="3"/>
      <c r="BL32351" s="3"/>
      <c r="BN32351" s="3"/>
      <c r="BP32351" s="3"/>
    </row>
    <row r="32352" spans="1:68" x14ac:dyDescent="0.25">
      <c r="A32352" s="1"/>
      <c r="B32352" s="2"/>
      <c r="BJ32352" s="3"/>
      <c r="BL32352" s="3"/>
      <c r="BN32352" s="3"/>
      <c r="BP32352" s="3"/>
    </row>
    <row r="32353" spans="1:68" x14ac:dyDescent="0.25">
      <c r="A32353" s="1"/>
      <c r="B32353" s="2"/>
      <c r="BJ32353" s="3"/>
      <c r="BL32353" s="3"/>
      <c r="BN32353" s="3"/>
      <c r="BP32353" s="3"/>
    </row>
    <row r="32354" spans="1:68" x14ac:dyDescent="0.25">
      <c r="A32354" s="1"/>
      <c r="B32354" s="2"/>
      <c r="BJ32354" s="3"/>
      <c r="BL32354" s="3"/>
      <c r="BN32354" s="3"/>
      <c r="BP32354" s="3"/>
    </row>
    <row r="32355" spans="1:68" x14ac:dyDescent="0.25">
      <c r="A32355" s="1"/>
      <c r="B32355" s="2"/>
      <c r="BJ32355" s="3"/>
      <c r="BL32355" s="3"/>
      <c r="BN32355" s="3"/>
      <c r="BP32355" s="3"/>
    </row>
    <row r="32356" spans="1:68" x14ac:dyDescent="0.25">
      <c r="A32356" s="1"/>
      <c r="B32356" s="2"/>
      <c r="BJ32356" s="3"/>
      <c r="BL32356" s="3"/>
      <c r="BN32356" s="3"/>
      <c r="BP32356" s="3"/>
    </row>
    <row r="32357" spans="1:68" x14ac:dyDescent="0.25">
      <c r="A32357" s="1"/>
      <c r="B32357" s="2"/>
      <c r="BJ32357" s="3"/>
      <c r="BL32357" s="3"/>
      <c r="BN32357" s="3"/>
      <c r="BP32357" s="3"/>
    </row>
    <row r="32358" spans="1:68" x14ac:dyDescent="0.25">
      <c r="A32358" s="1"/>
      <c r="B32358" s="2"/>
      <c r="BJ32358" s="3"/>
      <c r="BL32358" s="3"/>
      <c r="BN32358" s="3"/>
      <c r="BP32358" s="3"/>
    </row>
    <row r="32359" spans="1:68" x14ac:dyDescent="0.25">
      <c r="A32359" s="1"/>
      <c r="B32359" s="2"/>
      <c r="BJ32359" s="3"/>
      <c r="BL32359" s="3"/>
      <c r="BN32359" s="3"/>
      <c r="BP32359" s="3"/>
    </row>
    <row r="32360" spans="1:68" x14ac:dyDescent="0.25">
      <c r="A32360" s="1"/>
      <c r="B32360" s="2"/>
      <c r="BJ32360" s="3"/>
      <c r="BL32360" s="3"/>
      <c r="BN32360" s="3"/>
      <c r="BP32360" s="3"/>
    </row>
    <row r="32361" spans="1:68" x14ac:dyDescent="0.25">
      <c r="A32361" s="1"/>
      <c r="B32361" s="2"/>
      <c r="BJ32361" s="3"/>
      <c r="BL32361" s="3"/>
      <c r="BN32361" s="3"/>
      <c r="BP32361" s="3"/>
    </row>
    <row r="32362" spans="1:68" x14ac:dyDescent="0.25">
      <c r="A32362" s="1"/>
      <c r="B32362" s="2"/>
      <c r="BJ32362" s="3"/>
      <c r="BL32362" s="3"/>
      <c r="BN32362" s="3"/>
      <c r="BP32362" s="3"/>
    </row>
    <row r="32363" spans="1:68" x14ac:dyDescent="0.25">
      <c r="A32363" s="1"/>
      <c r="B32363" s="2"/>
      <c r="BJ32363" s="3"/>
      <c r="BL32363" s="3"/>
      <c r="BN32363" s="3"/>
      <c r="BP32363" s="3"/>
    </row>
    <row r="32364" spans="1:68" x14ac:dyDescent="0.25">
      <c r="A32364" s="1"/>
      <c r="B32364" s="2"/>
      <c r="BJ32364" s="3"/>
      <c r="BL32364" s="3"/>
      <c r="BN32364" s="3"/>
      <c r="BP32364" s="3"/>
    </row>
    <row r="32365" spans="1:68" x14ac:dyDescent="0.25">
      <c r="A32365" s="1"/>
      <c r="B32365" s="2"/>
      <c r="BJ32365" s="3"/>
      <c r="BL32365" s="3"/>
      <c r="BN32365" s="3"/>
      <c r="BP32365" s="3"/>
    </row>
    <row r="32366" spans="1:68" x14ac:dyDescent="0.25">
      <c r="A32366" s="1"/>
      <c r="B32366" s="2"/>
      <c r="BJ32366" s="3"/>
      <c r="BL32366" s="3"/>
      <c r="BN32366" s="3"/>
      <c r="BP32366" s="3"/>
    </row>
    <row r="32367" spans="1:68" x14ac:dyDescent="0.25">
      <c r="A32367" s="1"/>
      <c r="B32367" s="2"/>
      <c r="BJ32367" s="3"/>
      <c r="BL32367" s="3"/>
      <c r="BN32367" s="3"/>
      <c r="BP32367" s="3"/>
    </row>
    <row r="32368" spans="1:68" x14ac:dyDescent="0.25">
      <c r="A32368" s="1"/>
      <c r="B32368" s="2"/>
      <c r="BJ32368" s="3"/>
      <c r="BL32368" s="3"/>
      <c r="BN32368" s="3"/>
      <c r="BP32368" s="3"/>
    </row>
    <row r="32369" spans="1:68" x14ac:dyDescent="0.25">
      <c r="A32369" s="1"/>
      <c r="B32369" s="2"/>
      <c r="BJ32369" s="3"/>
      <c r="BL32369" s="3"/>
      <c r="BN32369" s="3"/>
      <c r="BP32369" s="3"/>
    </row>
    <row r="32370" spans="1:68" x14ac:dyDescent="0.25">
      <c r="A32370" s="1"/>
      <c r="B32370" s="2"/>
      <c r="BJ32370" s="3"/>
      <c r="BL32370" s="3"/>
      <c r="BN32370" s="3"/>
      <c r="BP32370" s="3"/>
    </row>
    <row r="32371" spans="1:68" x14ac:dyDescent="0.25">
      <c r="A32371" s="1"/>
      <c r="B32371" s="2"/>
      <c r="BJ32371" s="3"/>
      <c r="BL32371" s="3"/>
      <c r="BN32371" s="3"/>
      <c r="BP32371" s="3"/>
    </row>
    <row r="32372" spans="1:68" x14ac:dyDescent="0.25">
      <c r="A32372" s="1"/>
      <c r="B32372" s="2"/>
      <c r="BJ32372" s="3"/>
      <c r="BL32372" s="3"/>
      <c r="BN32372" s="3"/>
      <c r="BP32372" s="3"/>
    </row>
    <row r="32373" spans="1:68" x14ac:dyDescent="0.25">
      <c r="A32373" s="1"/>
      <c r="B32373" s="2"/>
      <c r="BJ32373" s="3"/>
      <c r="BL32373" s="3"/>
      <c r="BN32373" s="3"/>
      <c r="BP32373" s="3"/>
    </row>
    <row r="32374" spans="1:68" x14ac:dyDescent="0.25">
      <c r="A32374" s="1"/>
      <c r="B32374" s="2"/>
      <c r="BJ32374" s="3"/>
      <c r="BL32374" s="3"/>
      <c r="BN32374" s="3"/>
      <c r="BP32374" s="3"/>
    </row>
    <row r="32375" spans="1:68" x14ac:dyDescent="0.25">
      <c r="A32375" s="1"/>
      <c r="B32375" s="2"/>
      <c r="BJ32375" s="3"/>
      <c r="BL32375" s="3"/>
      <c r="BN32375" s="3"/>
      <c r="BP32375" s="3"/>
    </row>
    <row r="32376" spans="1:68" x14ac:dyDescent="0.25">
      <c r="A32376" s="1"/>
      <c r="B32376" s="2"/>
      <c r="BJ32376" s="3"/>
      <c r="BL32376" s="3"/>
      <c r="BN32376" s="3"/>
      <c r="BP32376" s="3"/>
    </row>
    <row r="32377" spans="1:68" x14ac:dyDescent="0.25">
      <c r="A32377" s="1"/>
      <c r="B32377" s="2"/>
      <c r="BJ32377" s="3"/>
      <c r="BL32377" s="3"/>
      <c r="BN32377" s="3"/>
      <c r="BP32377" s="3"/>
    </row>
    <row r="32378" spans="1:68" x14ac:dyDescent="0.25">
      <c r="A32378" s="1"/>
      <c r="B32378" s="2"/>
      <c r="BJ32378" s="3"/>
      <c r="BL32378" s="3"/>
      <c r="BN32378" s="3"/>
      <c r="BP32378" s="3"/>
    </row>
    <row r="32379" spans="1:68" x14ac:dyDescent="0.25">
      <c r="A32379" s="1"/>
      <c r="B32379" s="2"/>
      <c r="BJ32379" s="3"/>
      <c r="BL32379" s="3"/>
      <c r="BN32379" s="3"/>
      <c r="BP32379" s="3"/>
    </row>
    <row r="32380" spans="1:68" x14ac:dyDescent="0.25">
      <c r="A32380" s="1"/>
      <c r="B32380" s="2"/>
      <c r="BJ32380" s="3"/>
      <c r="BL32380" s="3"/>
      <c r="BN32380" s="3"/>
      <c r="BP32380" s="3"/>
    </row>
    <row r="32381" spans="1:68" x14ac:dyDescent="0.25">
      <c r="A32381" s="1"/>
      <c r="B32381" s="2"/>
      <c r="BJ32381" s="3"/>
      <c r="BL32381" s="3"/>
      <c r="BN32381" s="3"/>
      <c r="BP32381" s="3"/>
    </row>
    <row r="32382" spans="1:68" x14ac:dyDescent="0.25">
      <c r="A32382" s="1"/>
      <c r="B32382" s="2"/>
      <c r="BJ32382" s="3"/>
      <c r="BL32382" s="3"/>
      <c r="BN32382" s="3"/>
      <c r="BP32382" s="3"/>
    </row>
    <row r="32383" spans="1:68" x14ac:dyDescent="0.25">
      <c r="A32383" s="1"/>
      <c r="B32383" s="2"/>
      <c r="BJ32383" s="3"/>
      <c r="BL32383" s="3"/>
      <c r="BN32383" s="3"/>
      <c r="BP32383" s="3"/>
    </row>
    <row r="32384" spans="1:68" x14ac:dyDescent="0.25">
      <c r="A32384" s="1"/>
      <c r="B32384" s="2"/>
      <c r="BJ32384" s="3"/>
      <c r="BL32384" s="3"/>
      <c r="BN32384" s="3"/>
      <c r="BP32384" s="3"/>
    </row>
    <row r="32385" spans="1:68" x14ac:dyDescent="0.25">
      <c r="A32385" s="1"/>
      <c r="B32385" s="2"/>
      <c r="BJ32385" s="3"/>
      <c r="BL32385" s="3"/>
      <c r="BN32385" s="3"/>
      <c r="BP32385" s="3"/>
    </row>
    <row r="32386" spans="1:68" x14ac:dyDescent="0.25">
      <c r="A32386" s="1"/>
      <c r="B32386" s="2"/>
      <c r="BJ32386" s="3"/>
      <c r="BL32386" s="3"/>
      <c r="BN32386" s="3"/>
      <c r="BP32386" s="3"/>
    </row>
    <row r="32387" spans="1:68" x14ac:dyDescent="0.25">
      <c r="A32387" s="1"/>
      <c r="B32387" s="2"/>
      <c r="BJ32387" s="3"/>
      <c r="BL32387" s="3"/>
      <c r="BN32387" s="3"/>
      <c r="BP32387" s="3"/>
    </row>
    <row r="32388" spans="1:68" x14ac:dyDescent="0.25">
      <c r="A32388" s="1"/>
      <c r="B32388" s="2"/>
      <c r="BJ32388" s="3"/>
      <c r="BL32388" s="3"/>
      <c r="BN32388" s="3"/>
      <c r="BP32388" s="3"/>
    </row>
    <row r="32389" spans="1:68" x14ac:dyDescent="0.25">
      <c r="A32389" s="1"/>
      <c r="B32389" s="2"/>
      <c r="BJ32389" s="3"/>
      <c r="BL32389" s="3"/>
      <c r="BN32389" s="3"/>
      <c r="BP32389" s="3"/>
    </row>
    <row r="32390" spans="1:68" x14ac:dyDescent="0.25">
      <c r="A32390" s="1"/>
      <c r="B32390" s="2"/>
      <c r="BJ32390" s="3"/>
      <c r="BL32390" s="3"/>
      <c r="BN32390" s="3"/>
      <c r="BP32390" s="3"/>
    </row>
    <row r="32391" spans="1:68" x14ac:dyDescent="0.25">
      <c r="A32391" s="1"/>
      <c r="B32391" s="2"/>
      <c r="BJ32391" s="3"/>
      <c r="BL32391" s="3"/>
      <c r="BN32391" s="3"/>
      <c r="BP32391" s="3"/>
    </row>
    <row r="32392" spans="1:68" x14ac:dyDescent="0.25">
      <c r="A32392" s="1"/>
      <c r="B32392" s="2"/>
      <c r="BJ32392" s="3"/>
      <c r="BL32392" s="3"/>
      <c r="BN32392" s="3"/>
      <c r="BP32392" s="3"/>
    </row>
    <row r="32393" spans="1:68" x14ac:dyDescent="0.25">
      <c r="A32393" s="1"/>
      <c r="B32393" s="2"/>
      <c r="BJ32393" s="3"/>
      <c r="BL32393" s="3"/>
      <c r="BN32393" s="3"/>
      <c r="BP32393" s="3"/>
    </row>
    <row r="32394" spans="1:68" x14ac:dyDescent="0.25">
      <c r="A32394" s="1"/>
      <c r="B32394" s="2"/>
      <c r="BJ32394" s="3"/>
      <c r="BL32394" s="3"/>
      <c r="BN32394" s="3"/>
      <c r="BP32394" s="3"/>
    </row>
    <row r="32395" spans="1:68" x14ac:dyDescent="0.25">
      <c r="A32395" s="1"/>
      <c r="B32395" s="2"/>
      <c r="BJ32395" s="3"/>
      <c r="BL32395" s="3"/>
      <c r="BN32395" s="3"/>
      <c r="BP32395" s="3"/>
    </row>
    <row r="32396" spans="1:68" x14ac:dyDescent="0.25">
      <c r="A32396" s="1"/>
      <c r="B32396" s="2"/>
      <c r="BJ32396" s="3"/>
      <c r="BL32396" s="3"/>
      <c r="BN32396" s="3"/>
      <c r="BP32396" s="3"/>
    </row>
    <row r="32397" spans="1:68" x14ac:dyDescent="0.25">
      <c r="A32397" s="1"/>
      <c r="B32397" s="2"/>
      <c r="BJ32397" s="3"/>
      <c r="BL32397" s="3"/>
      <c r="BN32397" s="3"/>
      <c r="BP32397" s="3"/>
    </row>
    <row r="32398" spans="1:68" x14ac:dyDescent="0.25">
      <c r="A32398" s="1"/>
      <c r="B32398" s="2"/>
      <c r="BJ32398" s="3"/>
      <c r="BL32398" s="3"/>
      <c r="BN32398" s="3"/>
      <c r="BP32398" s="3"/>
    </row>
    <row r="32399" spans="1:68" x14ac:dyDescent="0.25">
      <c r="A32399" s="1"/>
      <c r="B32399" s="2"/>
      <c r="BJ32399" s="3"/>
      <c r="BL32399" s="3"/>
      <c r="BN32399" s="3"/>
      <c r="BP32399" s="3"/>
    </row>
    <row r="32400" spans="1:68" x14ac:dyDescent="0.25">
      <c r="A32400" s="1"/>
      <c r="B32400" s="2"/>
      <c r="BJ32400" s="3"/>
      <c r="BL32400" s="3"/>
      <c r="BN32400" s="3"/>
      <c r="BP32400" s="3"/>
    </row>
    <row r="32401" spans="1:68" x14ac:dyDescent="0.25">
      <c r="A32401" s="1"/>
      <c r="B32401" s="2"/>
      <c r="BJ32401" s="3"/>
      <c r="BL32401" s="3"/>
      <c r="BN32401" s="3"/>
      <c r="BP32401" s="3"/>
    </row>
    <row r="32402" spans="1:68" x14ac:dyDescent="0.25">
      <c r="A32402" s="1"/>
      <c r="B32402" s="2"/>
      <c r="BJ32402" s="3"/>
      <c r="BL32402" s="3"/>
      <c r="BN32402" s="3"/>
      <c r="BP32402" s="3"/>
    </row>
    <row r="32403" spans="1:68" x14ac:dyDescent="0.25">
      <c r="A32403" s="1"/>
      <c r="B32403" s="2"/>
      <c r="BJ32403" s="3"/>
      <c r="BL32403" s="3"/>
      <c r="BN32403" s="3"/>
      <c r="BP32403" s="3"/>
    </row>
    <row r="32404" spans="1:68" x14ac:dyDescent="0.25">
      <c r="A32404" s="1"/>
      <c r="B32404" s="2"/>
      <c r="BJ32404" s="3"/>
      <c r="BL32404" s="3"/>
      <c r="BN32404" s="3"/>
      <c r="BP32404" s="3"/>
    </row>
    <row r="32405" spans="1:68" x14ac:dyDescent="0.25">
      <c r="A32405" s="1"/>
      <c r="B32405" s="2"/>
      <c r="BJ32405" s="3"/>
      <c r="BL32405" s="3"/>
      <c r="BN32405" s="3"/>
      <c r="BP32405" s="3"/>
    </row>
    <row r="32406" spans="1:68" x14ac:dyDescent="0.25">
      <c r="A32406" s="1"/>
      <c r="B32406" s="2"/>
      <c r="BJ32406" s="3"/>
      <c r="BL32406" s="3"/>
      <c r="BN32406" s="3"/>
      <c r="BP32406" s="3"/>
    </row>
    <row r="32407" spans="1:68" x14ac:dyDescent="0.25">
      <c r="A32407" s="1"/>
      <c r="B32407" s="2"/>
      <c r="BJ32407" s="3"/>
      <c r="BL32407" s="3"/>
      <c r="BN32407" s="3"/>
      <c r="BP32407" s="3"/>
    </row>
    <row r="32408" spans="1:68" x14ac:dyDescent="0.25">
      <c r="A32408" s="1"/>
      <c r="B32408" s="2"/>
      <c r="BJ32408" s="3"/>
      <c r="BL32408" s="3"/>
      <c r="BN32408" s="3"/>
      <c r="BP32408" s="3"/>
    </row>
    <row r="32409" spans="1:68" x14ac:dyDescent="0.25">
      <c r="A32409" s="1"/>
      <c r="B32409" s="2"/>
      <c r="BJ32409" s="3"/>
      <c r="BL32409" s="3"/>
      <c r="BN32409" s="3"/>
      <c r="BP32409" s="3"/>
    </row>
    <row r="32410" spans="1:68" x14ac:dyDescent="0.25">
      <c r="A32410" s="1"/>
      <c r="B32410" s="2"/>
      <c r="BJ32410" s="3"/>
      <c r="BL32410" s="3"/>
      <c r="BN32410" s="3"/>
      <c r="BP32410" s="3"/>
    </row>
    <row r="32411" spans="1:68" x14ac:dyDescent="0.25">
      <c r="A32411" s="1"/>
      <c r="B32411" s="2"/>
      <c r="BJ32411" s="3"/>
      <c r="BL32411" s="3"/>
      <c r="BN32411" s="3"/>
      <c r="BP32411" s="3"/>
    </row>
    <row r="32412" spans="1:68" x14ac:dyDescent="0.25">
      <c r="A32412" s="1"/>
      <c r="B32412" s="2"/>
      <c r="BJ32412" s="3"/>
      <c r="BL32412" s="3"/>
      <c r="BN32412" s="3"/>
      <c r="BP32412" s="3"/>
    </row>
    <row r="32413" spans="1:68" x14ac:dyDescent="0.25">
      <c r="A32413" s="1"/>
      <c r="B32413" s="2"/>
      <c r="BJ32413" s="3"/>
      <c r="BL32413" s="3"/>
      <c r="BN32413" s="3"/>
      <c r="BP32413" s="3"/>
    </row>
    <row r="32414" spans="1:68" x14ac:dyDescent="0.25">
      <c r="A32414" s="1"/>
      <c r="B32414" s="2"/>
      <c r="BJ32414" s="3"/>
      <c r="BL32414" s="3"/>
      <c r="BN32414" s="3"/>
      <c r="BP32414" s="3"/>
    </row>
    <row r="32415" spans="1:68" x14ac:dyDescent="0.25">
      <c r="A32415" s="1"/>
      <c r="B32415" s="2"/>
      <c r="BJ32415" s="3"/>
      <c r="BL32415" s="3"/>
      <c r="BN32415" s="3"/>
      <c r="BP32415" s="3"/>
    </row>
    <row r="32416" spans="1:68" x14ac:dyDescent="0.25">
      <c r="A32416" s="1"/>
      <c r="B32416" s="2"/>
      <c r="BJ32416" s="3"/>
      <c r="BL32416" s="3"/>
      <c r="BN32416" s="3"/>
      <c r="BP32416" s="3"/>
    </row>
    <row r="32417" spans="1:68" x14ac:dyDescent="0.25">
      <c r="A32417" s="1"/>
      <c r="B32417" s="2"/>
      <c r="BJ32417" s="3"/>
      <c r="BL32417" s="3"/>
      <c r="BN32417" s="3"/>
      <c r="BP32417" s="3"/>
    </row>
    <row r="32418" spans="1:68" x14ac:dyDescent="0.25">
      <c r="A32418" s="1"/>
      <c r="B32418" s="2"/>
      <c r="BJ32418" s="3"/>
      <c r="BL32418" s="3"/>
      <c r="BN32418" s="3"/>
      <c r="BP32418" s="3"/>
    </row>
    <row r="32419" spans="1:68" x14ac:dyDescent="0.25">
      <c r="A32419" s="1"/>
      <c r="B32419" s="2"/>
      <c r="BJ32419" s="3"/>
      <c r="BL32419" s="3"/>
      <c r="BN32419" s="3"/>
      <c r="BP32419" s="3"/>
    </row>
    <row r="32420" spans="1:68" x14ac:dyDescent="0.25">
      <c r="A32420" s="1"/>
      <c r="B32420" s="2"/>
      <c r="BJ32420" s="3"/>
      <c r="BL32420" s="3"/>
      <c r="BN32420" s="3"/>
      <c r="BP32420" s="3"/>
    </row>
    <row r="32421" spans="1:68" x14ac:dyDescent="0.25">
      <c r="A32421" s="1"/>
      <c r="B32421" s="2"/>
      <c r="BJ32421" s="3"/>
      <c r="BL32421" s="3"/>
      <c r="BN32421" s="3"/>
      <c r="BP32421" s="3"/>
    </row>
    <row r="32422" spans="1:68" x14ac:dyDescent="0.25">
      <c r="A32422" s="1"/>
      <c r="B32422" s="2"/>
      <c r="BJ32422" s="3"/>
      <c r="BL32422" s="3"/>
      <c r="BN32422" s="3"/>
      <c r="BP32422" s="3"/>
    </row>
    <row r="32423" spans="1:68" x14ac:dyDescent="0.25">
      <c r="A32423" s="1"/>
      <c r="B32423" s="2"/>
      <c r="BJ32423" s="3"/>
      <c r="BL32423" s="3"/>
      <c r="BN32423" s="3"/>
      <c r="BP32423" s="3"/>
    </row>
    <row r="32424" spans="1:68" x14ac:dyDescent="0.25">
      <c r="A32424" s="1"/>
      <c r="B32424" s="2"/>
      <c r="BJ32424" s="3"/>
      <c r="BL32424" s="3"/>
      <c r="BN32424" s="3"/>
      <c r="BP32424" s="3"/>
    </row>
    <row r="32425" spans="1:68" x14ac:dyDescent="0.25">
      <c r="A32425" s="1"/>
      <c r="B32425" s="2"/>
      <c r="BJ32425" s="3"/>
      <c r="BL32425" s="3"/>
      <c r="BN32425" s="3"/>
      <c r="BP32425" s="3"/>
    </row>
    <row r="32426" spans="1:68" x14ac:dyDescent="0.25">
      <c r="A32426" s="1"/>
      <c r="B32426" s="2"/>
      <c r="BJ32426" s="3"/>
      <c r="BL32426" s="3"/>
      <c r="BN32426" s="3"/>
      <c r="BP32426" s="3"/>
    </row>
    <row r="32427" spans="1:68" x14ac:dyDescent="0.25">
      <c r="A32427" s="1"/>
      <c r="B32427" s="2"/>
      <c r="BJ32427" s="3"/>
      <c r="BL32427" s="3"/>
      <c r="BN32427" s="3"/>
      <c r="BP32427" s="3"/>
    </row>
    <row r="32428" spans="1:68" x14ac:dyDescent="0.25">
      <c r="A32428" s="1"/>
      <c r="B32428" s="2"/>
      <c r="BJ32428" s="3"/>
      <c r="BL32428" s="3"/>
      <c r="BN32428" s="3"/>
      <c r="BP32428" s="3"/>
    </row>
    <row r="32429" spans="1:68" x14ac:dyDescent="0.25">
      <c r="A32429" s="1"/>
      <c r="B32429" s="2"/>
      <c r="BJ32429" s="3"/>
      <c r="BL32429" s="3"/>
      <c r="BN32429" s="3"/>
      <c r="BP32429" s="3"/>
    </row>
    <row r="32430" spans="1:68" x14ac:dyDescent="0.25">
      <c r="A32430" s="1"/>
      <c r="B32430" s="2"/>
      <c r="BJ32430" s="3"/>
      <c r="BL32430" s="3"/>
      <c r="BN32430" s="3"/>
      <c r="BP32430" s="3"/>
    </row>
    <row r="32431" spans="1:68" x14ac:dyDescent="0.25">
      <c r="A32431" s="1"/>
      <c r="B32431" s="2"/>
      <c r="BJ32431" s="3"/>
      <c r="BL32431" s="3"/>
      <c r="BN32431" s="3"/>
      <c r="BP32431" s="3"/>
    </row>
    <row r="32432" spans="1:68" x14ac:dyDescent="0.25">
      <c r="A32432" s="1"/>
      <c r="B32432" s="2"/>
      <c r="BJ32432" s="3"/>
      <c r="BL32432" s="3"/>
      <c r="BN32432" s="3"/>
      <c r="BP32432" s="3"/>
    </row>
    <row r="32433" spans="1:68" x14ac:dyDescent="0.25">
      <c r="A32433" s="1"/>
      <c r="B32433" s="2"/>
      <c r="BJ32433" s="3"/>
      <c r="BL32433" s="3"/>
      <c r="BN32433" s="3"/>
      <c r="BP32433" s="3"/>
    </row>
    <row r="32434" spans="1:68" x14ac:dyDescent="0.25">
      <c r="A32434" s="1"/>
      <c r="B32434" s="2"/>
      <c r="BJ32434" s="3"/>
      <c r="BL32434" s="3"/>
      <c r="BN32434" s="3"/>
      <c r="BP32434" s="3"/>
    </row>
    <row r="32435" spans="1:68" x14ac:dyDescent="0.25">
      <c r="A32435" s="1"/>
      <c r="B32435" s="2"/>
      <c r="BJ32435" s="3"/>
      <c r="BL32435" s="3"/>
      <c r="BN32435" s="3"/>
      <c r="BP32435" s="3"/>
    </row>
    <row r="32436" spans="1:68" x14ac:dyDescent="0.25">
      <c r="A32436" s="1"/>
      <c r="B32436" s="2"/>
      <c r="BJ32436" s="3"/>
      <c r="BL32436" s="3"/>
      <c r="BN32436" s="3"/>
      <c r="BP32436" s="3"/>
    </row>
    <row r="32437" spans="1:68" x14ac:dyDescent="0.25">
      <c r="A32437" s="1"/>
      <c r="B32437" s="2"/>
      <c r="BJ32437" s="3"/>
      <c r="BL32437" s="3"/>
      <c r="BN32437" s="3"/>
      <c r="BP32437" s="3"/>
    </row>
    <row r="32438" spans="1:68" x14ac:dyDescent="0.25">
      <c r="A32438" s="1"/>
      <c r="B32438" s="2"/>
      <c r="BJ32438" s="3"/>
      <c r="BL32438" s="3"/>
      <c r="BN32438" s="3"/>
      <c r="BP32438" s="3"/>
    </row>
    <row r="32439" spans="1:68" x14ac:dyDescent="0.25">
      <c r="A32439" s="1"/>
      <c r="B32439" s="2"/>
      <c r="BJ32439" s="3"/>
      <c r="BL32439" s="3"/>
      <c r="BN32439" s="3"/>
      <c r="BP32439" s="3"/>
    </row>
    <row r="32440" spans="1:68" x14ac:dyDescent="0.25">
      <c r="A32440" s="1"/>
      <c r="B32440" s="2"/>
      <c r="BJ32440" s="3"/>
      <c r="BL32440" s="3"/>
      <c r="BN32440" s="3"/>
      <c r="BP32440" s="3"/>
    </row>
    <row r="32441" spans="1:68" x14ac:dyDescent="0.25">
      <c r="A32441" s="1"/>
      <c r="B32441" s="2"/>
      <c r="BJ32441" s="3"/>
      <c r="BL32441" s="3"/>
      <c r="BN32441" s="3"/>
      <c r="BP32441" s="3"/>
    </row>
    <row r="32442" spans="1:68" x14ac:dyDescent="0.25">
      <c r="A32442" s="1"/>
      <c r="B32442" s="2"/>
      <c r="BJ32442" s="3"/>
      <c r="BL32442" s="3"/>
      <c r="BN32442" s="3"/>
      <c r="BP32442" s="3"/>
    </row>
    <row r="32443" spans="1:68" x14ac:dyDescent="0.25">
      <c r="A32443" s="1"/>
      <c r="B32443" s="2"/>
      <c r="BJ32443" s="3"/>
      <c r="BL32443" s="3"/>
      <c r="BN32443" s="3"/>
      <c r="BP32443" s="3"/>
    </row>
    <row r="32444" spans="1:68" x14ac:dyDescent="0.25">
      <c r="A32444" s="1"/>
      <c r="B32444" s="2"/>
      <c r="BJ32444" s="3"/>
      <c r="BL32444" s="3"/>
      <c r="BN32444" s="3"/>
      <c r="BP32444" s="3"/>
    </row>
    <row r="32445" spans="1:68" x14ac:dyDescent="0.25">
      <c r="A32445" s="1"/>
      <c r="B32445" s="2"/>
      <c r="BJ32445" s="3"/>
      <c r="BL32445" s="3"/>
      <c r="BN32445" s="3"/>
      <c r="BP32445" s="3"/>
    </row>
    <row r="32446" spans="1:68" x14ac:dyDescent="0.25">
      <c r="A32446" s="1"/>
      <c r="B32446" s="2"/>
      <c r="BJ32446" s="3"/>
      <c r="BL32446" s="3"/>
      <c r="BN32446" s="3"/>
      <c r="BP32446" s="3"/>
    </row>
    <row r="32447" spans="1:68" x14ac:dyDescent="0.25">
      <c r="A32447" s="1"/>
      <c r="B32447" s="2"/>
      <c r="BJ32447" s="3"/>
      <c r="BL32447" s="3"/>
      <c r="BN32447" s="3"/>
      <c r="BP32447" s="3"/>
    </row>
    <row r="32448" spans="1:68" x14ac:dyDescent="0.25">
      <c r="A32448" s="1"/>
      <c r="B32448" s="2"/>
      <c r="BJ32448" s="3"/>
      <c r="BL32448" s="3"/>
      <c r="BN32448" s="3"/>
      <c r="BP32448" s="3"/>
    </row>
    <row r="32449" spans="1:68" x14ac:dyDescent="0.25">
      <c r="A32449" s="1"/>
      <c r="B32449" s="2"/>
      <c r="BJ32449" s="3"/>
      <c r="BL32449" s="3"/>
      <c r="BN32449" s="3"/>
      <c r="BP32449" s="3"/>
    </row>
    <row r="32450" spans="1:68" x14ac:dyDescent="0.25">
      <c r="A32450" s="1"/>
      <c r="B32450" s="2"/>
      <c r="BJ32450" s="3"/>
      <c r="BL32450" s="3"/>
      <c r="BN32450" s="3"/>
      <c r="BP32450" s="3"/>
    </row>
    <row r="32451" spans="1:68" x14ac:dyDescent="0.25">
      <c r="A32451" s="1"/>
      <c r="B32451" s="2"/>
      <c r="BJ32451" s="3"/>
      <c r="BL32451" s="3"/>
      <c r="BN32451" s="3"/>
      <c r="BP32451" s="3"/>
    </row>
    <row r="32452" spans="1:68" x14ac:dyDescent="0.25">
      <c r="A32452" s="1"/>
      <c r="B32452" s="2"/>
      <c r="BJ32452" s="3"/>
      <c r="BL32452" s="3"/>
      <c r="BN32452" s="3"/>
      <c r="BP32452" s="3"/>
    </row>
    <row r="32453" spans="1:68" x14ac:dyDescent="0.25">
      <c r="A32453" s="1"/>
      <c r="B32453" s="2"/>
      <c r="BJ32453" s="3"/>
      <c r="BL32453" s="3"/>
      <c r="BN32453" s="3"/>
      <c r="BP32453" s="3"/>
    </row>
    <row r="32454" spans="1:68" x14ac:dyDescent="0.25">
      <c r="A32454" s="1"/>
      <c r="B32454" s="2"/>
      <c r="BJ32454" s="3"/>
      <c r="BL32454" s="3"/>
      <c r="BN32454" s="3"/>
      <c r="BP32454" s="3"/>
    </row>
    <row r="32455" spans="1:68" x14ac:dyDescent="0.25">
      <c r="A32455" s="1"/>
      <c r="B32455" s="2"/>
      <c r="BJ32455" s="3"/>
      <c r="BL32455" s="3"/>
      <c r="BN32455" s="3"/>
      <c r="BP32455" s="3"/>
    </row>
    <row r="32456" spans="1:68" x14ac:dyDescent="0.25">
      <c r="A32456" s="1"/>
      <c r="B32456" s="2"/>
      <c r="BJ32456" s="3"/>
      <c r="BL32456" s="3"/>
      <c r="BN32456" s="3"/>
      <c r="BP32456" s="3"/>
    </row>
    <row r="32457" spans="1:68" x14ac:dyDescent="0.25">
      <c r="A32457" s="1"/>
      <c r="B32457" s="2"/>
      <c r="BJ32457" s="3"/>
      <c r="BL32457" s="3"/>
      <c r="BN32457" s="3"/>
      <c r="BP32457" s="3"/>
    </row>
    <row r="32458" spans="1:68" x14ac:dyDescent="0.25">
      <c r="A32458" s="1"/>
      <c r="B32458" s="2"/>
      <c r="BJ32458" s="3"/>
      <c r="BL32458" s="3"/>
      <c r="BN32458" s="3"/>
      <c r="BP32458" s="3"/>
    </row>
    <row r="32459" spans="1:68" x14ac:dyDescent="0.25">
      <c r="A32459" s="1"/>
      <c r="B32459" s="2"/>
      <c r="BJ32459" s="3"/>
      <c r="BL32459" s="3"/>
      <c r="BN32459" s="3"/>
      <c r="BP32459" s="3"/>
    </row>
    <row r="32460" spans="1:68" x14ac:dyDescent="0.25">
      <c r="A32460" s="1"/>
      <c r="B32460" s="2"/>
      <c r="BJ32460" s="3"/>
      <c r="BL32460" s="3"/>
      <c r="BN32460" s="3"/>
      <c r="BP32460" s="3"/>
    </row>
    <row r="32461" spans="1:68" x14ac:dyDescent="0.25">
      <c r="A32461" s="1"/>
      <c r="B32461" s="2"/>
      <c r="BJ32461" s="3"/>
      <c r="BL32461" s="3"/>
      <c r="BN32461" s="3"/>
      <c r="BP32461" s="3"/>
    </row>
    <row r="32462" spans="1:68" x14ac:dyDescent="0.25">
      <c r="A32462" s="1"/>
      <c r="B32462" s="2"/>
      <c r="BJ32462" s="3"/>
      <c r="BL32462" s="3"/>
      <c r="BN32462" s="3"/>
      <c r="BP32462" s="3"/>
    </row>
    <row r="32463" spans="1:68" x14ac:dyDescent="0.25">
      <c r="A32463" s="1"/>
      <c r="B32463" s="2"/>
      <c r="BJ32463" s="3"/>
      <c r="BL32463" s="3"/>
      <c r="BN32463" s="3"/>
      <c r="BP32463" s="3"/>
    </row>
    <row r="32464" spans="1:68" x14ac:dyDescent="0.25">
      <c r="A32464" s="1"/>
      <c r="B32464" s="2"/>
      <c r="BJ32464" s="3"/>
      <c r="BL32464" s="3"/>
      <c r="BN32464" s="3"/>
      <c r="BP32464" s="3"/>
    </row>
    <row r="32465" spans="1:68" x14ac:dyDescent="0.25">
      <c r="A32465" s="1"/>
      <c r="B32465" s="2"/>
      <c r="BJ32465" s="3"/>
      <c r="BL32465" s="3"/>
      <c r="BN32465" s="3"/>
      <c r="BP32465" s="3"/>
    </row>
    <row r="32466" spans="1:68" x14ac:dyDescent="0.25">
      <c r="A32466" s="1"/>
      <c r="B32466" s="2"/>
      <c r="BJ32466" s="3"/>
      <c r="BL32466" s="3"/>
      <c r="BN32466" s="3"/>
      <c r="BP32466" s="3"/>
    </row>
    <row r="32467" spans="1:68" x14ac:dyDescent="0.25">
      <c r="A32467" s="1"/>
      <c r="B32467" s="2"/>
      <c r="BJ32467" s="3"/>
      <c r="BL32467" s="3"/>
      <c r="BN32467" s="3"/>
      <c r="BP32467" s="3"/>
    </row>
    <row r="32468" spans="1:68" x14ac:dyDescent="0.25">
      <c r="A32468" s="1"/>
      <c r="B32468" s="2"/>
      <c r="BJ32468" s="3"/>
      <c r="BL32468" s="3"/>
      <c r="BN32468" s="3"/>
      <c r="BP32468" s="3"/>
    </row>
    <row r="32469" spans="1:68" x14ac:dyDescent="0.25">
      <c r="A32469" s="1"/>
      <c r="B32469" s="2"/>
      <c r="BJ32469" s="3"/>
      <c r="BL32469" s="3"/>
      <c r="BN32469" s="3"/>
      <c r="BP32469" s="3"/>
    </row>
    <row r="32470" spans="1:68" x14ac:dyDescent="0.25">
      <c r="A32470" s="1"/>
      <c r="B32470" s="2"/>
      <c r="BJ32470" s="3"/>
      <c r="BL32470" s="3"/>
      <c r="BN32470" s="3"/>
      <c r="BP32470" s="3"/>
    </row>
    <row r="32471" spans="1:68" x14ac:dyDescent="0.25">
      <c r="A32471" s="1"/>
      <c r="B32471" s="2"/>
      <c r="BJ32471" s="3"/>
      <c r="BL32471" s="3"/>
      <c r="BN32471" s="3"/>
      <c r="BP32471" s="3"/>
    </row>
    <row r="32472" spans="1:68" x14ac:dyDescent="0.25">
      <c r="A32472" s="1"/>
      <c r="B32472" s="2"/>
      <c r="BJ32472" s="3"/>
      <c r="BL32472" s="3"/>
      <c r="BN32472" s="3"/>
      <c r="BP32472" s="3"/>
    </row>
    <row r="32473" spans="1:68" x14ac:dyDescent="0.25">
      <c r="A32473" s="1"/>
      <c r="B32473" s="2"/>
      <c r="BJ32473" s="3"/>
      <c r="BL32473" s="3"/>
      <c r="BN32473" s="3"/>
      <c r="BP32473" s="3"/>
    </row>
    <row r="32474" spans="1:68" x14ac:dyDescent="0.25">
      <c r="A32474" s="1"/>
      <c r="B32474" s="2"/>
      <c r="BJ32474" s="3"/>
      <c r="BL32474" s="3"/>
      <c r="BN32474" s="3"/>
      <c r="BP32474" s="3"/>
    </row>
    <row r="32475" spans="1:68" x14ac:dyDescent="0.25">
      <c r="A32475" s="1"/>
      <c r="B32475" s="2"/>
      <c r="BJ32475" s="3"/>
      <c r="BL32475" s="3"/>
      <c r="BN32475" s="3"/>
      <c r="BP32475" s="3"/>
    </row>
    <row r="32476" spans="1:68" x14ac:dyDescent="0.25">
      <c r="A32476" s="1"/>
      <c r="B32476" s="2"/>
      <c r="BJ32476" s="3"/>
      <c r="BL32476" s="3"/>
      <c r="BN32476" s="3"/>
      <c r="BP32476" s="3"/>
    </row>
    <row r="32477" spans="1:68" x14ac:dyDescent="0.25">
      <c r="A32477" s="1"/>
      <c r="B32477" s="2"/>
      <c r="BJ32477" s="3"/>
      <c r="BL32477" s="3"/>
      <c r="BN32477" s="3"/>
      <c r="BP32477" s="3"/>
    </row>
    <row r="32478" spans="1:68" x14ac:dyDescent="0.25">
      <c r="A32478" s="1"/>
      <c r="B32478" s="2"/>
      <c r="BJ32478" s="3"/>
      <c r="BL32478" s="3"/>
      <c r="BN32478" s="3"/>
      <c r="BP32478" s="3"/>
    </row>
    <row r="32479" spans="1:68" x14ac:dyDescent="0.25">
      <c r="A32479" s="1"/>
      <c r="B32479" s="2"/>
      <c r="BJ32479" s="3"/>
      <c r="BL32479" s="3"/>
      <c r="BN32479" s="3"/>
      <c r="BP32479" s="3"/>
    </row>
    <row r="32480" spans="1:68" x14ac:dyDescent="0.25">
      <c r="A32480" s="1"/>
      <c r="B32480" s="2"/>
      <c r="BJ32480" s="3"/>
      <c r="BL32480" s="3"/>
      <c r="BN32480" s="3"/>
      <c r="BP32480" s="3"/>
    </row>
    <row r="32481" spans="1:68" x14ac:dyDescent="0.25">
      <c r="A32481" s="1"/>
      <c r="B32481" s="2"/>
      <c r="BJ32481" s="3"/>
      <c r="BL32481" s="3"/>
      <c r="BN32481" s="3"/>
      <c r="BP32481" s="3"/>
    </row>
    <row r="32482" spans="1:68" x14ac:dyDescent="0.25">
      <c r="A32482" s="1"/>
      <c r="B32482" s="2"/>
      <c r="BJ32482" s="3"/>
      <c r="BL32482" s="3"/>
      <c r="BN32482" s="3"/>
      <c r="BP32482" s="3"/>
    </row>
    <row r="32483" spans="1:68" x14ac:dyDescent="0.25">
      <c r="A32483" s="1"/>
      <c r="B32483" s="2"/>
      <c r="BJ32483" s="3"/>
      <c r="BL32483" s="3"/>
      <c r="BN32483" s="3"/>
      <c r="BP32483" s="3"/>
    </row>
    <row r="32484" spans="1:68" x14ac:dyDescent="0.25">
      <c r="A32484" s="1"/>
      <c r="B32484" s="2"/>
      <c r="BJ32484" s="3"/>
      <c r="BL32484" s="3"/>
      <c r="BN32484" s="3"/>
      <c r="BP32484" s="3"/>
    </row>
    <row r="32485" spans="1:68" x14ac:dyDescent="0.25">
      <c r="A32485" s="1"/>
      <c r="B32485" s="2"/>
      <c r="BJ32485" s="3"/>
      <c r="BL32485" s="3"/>
      <c r="BN32485" s="3"/>
      <c r="BP32485" s="3"/>
    </row>
    <row r="32486" spans="1:68" x14ac:dyDescent="0.25">
      <c r="A32486" s="1"/>
      <c r="B32486" s="2"/>
      <c r="BJ32486" s="3"/>
      <c r="BL32486" s="3"/>
      <c r="BN32486" s="3"/>
      <c r="BP32486" s="3"/>
    </row>
    <row r="32487" spans="1:68" x14ac:dyDescent="0.25">
      <c r="A32487" s="1"/>
      <c r="B32487" s="2"/>
      <c r="BJ32487" s="3"/>
      <c r="BL32487" s="3"/>
      <c r="BN32487" s="3"/>
      <c r="BP32487" s="3"/>
    </row>
    <row r="32488" spans="1:68" x14ac:dyDescent="0.25">
      <c r="A32488" s="1"/>
      <c r="B32488" s="2"/>
      <c r="BJ32488" s="3"/>
      <c r="BL32488" s="3"/>
      <c r="BN32488" s="3"/>
      <c r="BP32488" s="3"/>
    </row>
    <row r="32489" spans="1:68" x14ac:dyDescent="0.25">
      <c r="A32489" s="1"/>
      <c r="B32489" s="2"/>
      <c r="BJ32489" s="3"/>
      <c r="BL32489" s="3"/>
      <c r="BN32489" s="3"/>
      <c r="BP32489" s="3"/>
    </row>
    <row r="32490" spans="1:68" x14ac:dyDescent="0.25">
      <c r="A32490" s="1"/>
      <c r="B32490" s="2"/>
      <c r="BJ32490" s="3"/>
      <c r="BL32490" s="3"/>
      <c r="BN32490" s="3"/>
      <c r="BP32490" s="3"/>
    </row>
    <row r="32491" spans="1:68" x14ac:dyDescent="0.25">
      <c r="A32491" s="1"/>
      <c r="B32491" s="2"/>
      <c r="BJ32491" s="3"/>
      <c r="BL32491" s="3"/>
      <c r="BN32491" s="3"/>
      <c r="BP32491" s="3"/>
    </row>
    <row r="32492" spans="1:68" x14ac:dyDescent="0.25">
      <c r="A32492" s="1"/>
      <c r="B32492" s="2"/>
      <c r="BJ32492" s="3"/>
      <c r="BL32492" s="3"/>
      <c r="BN32492" s="3"/>
      <c r="BP32492" s="3"/>
    </row>
    <row r="32493" spans="1:68" x14ac:dyDescent="0.25">
      <c r="A32493" s="1"/>
      <c r="B32493" s="2"/>
      <c r="BJ32493" s="3"/>
      <c r="BL32493" s="3"/>
      <c r="BN32493" s="3"/>
      <c r="BP32493" s="3"/>
    </row>
    <row r="32494" spans="1:68" x14ac:dyDescent="0.25">
      <c r="A32494" s="1"/>
      <c r="B32494" s="2"/>
      <c r="BJ32494" s="3"/>
      <c r="BL32494" s="3"/>
      <c r="BN32494" s="3"/>
      <c r="BP32494" s="3"/>
    </row>
    <row r="32495" spans="1:68" x14ac:dyDescent="0.25">
      <c r="A32495" s="1"/>
      <c r="B32495" s="2"/>
      <c r="BJ32495" s="3"/>
      <c r="BL32495" s="3"/>
      <c r="BN32495" s="3"/>
      <c r="BP32495" s="3"/>
    </row>
    <row r="32496" spans="1:68" x14ac:dyDescent="0.25">
      <c r="A32496" s="1"/>
      <c r="B32496" s="2"/>
      <c r="BJ32496" s="3"/>
      <c r="BL32496" s="3"/>
      <c r="BN32496" s="3"/>
      <c r="BP32496" s="3"/>
    </row>
    <row r="32497" spans="1:68" x14ac:dyDescent="0.25">
      <c r="A32497" s="1"/>
      <c r="B32497" s="2"/>
      <c r="BJ32497" s="3"/>
      <c r="BL32497" s="3"/>
      <c r="BN32497" s="3"/>
      <c r="BP32497" s="3"/>
    </row>
    <row r="32498" spans="1:68" x14ac:dyDescent="0.25">
      <c r="A32498" s="1"/>
      <c r="B32498" s="2"/>
      <c r="BJ32498" s="3"/>
      <c r="BL32498" s="3"/>
      <c r="BN32498" s="3"/>
      <c r="BP32498" s="3"/>
    </row>
    <row r="32499" spans="1:68" x14ac:dyDescent="0.25">
      <c r="A32499" s="1"/>
      <c r="B32499" s="2"/>
      <c r="BJ32499" s="3"/>
      <c r="BL32499" s="3"/>
      <c r="BN32499" s="3"/>
      <c r="BP32499" s="3"/>
    </row>
    <row r="32500" spans="1:68" x14ac:dyDescent="0.25">
      <c r="A32500" s="1"/>
      <c r="B32500" s="2"/>
      <c r="BJ32500" s="3"/>
      <c r="BL32500" s="3"/>
      <c r="BN32500" s="3"/>
      <c r="BP32500" s="3"/>
    </row>
    <row r="32501" spans="1:68" x14ac:dyDescent="0.25">
      <c r="A32501" s="1"/>
      <c r="B32501" s="2"/>
      <c r="BJ32501" s="3"/>
      <c r="BL32501" s="3"/>
      <c r="BN32501" s="3"/>
      <c r="BP32501" s="3"/>
    </row>
    <row r="32502" spans="1:68" x14ac:dyDescent="0.25">
      <c r="A32502" s="1"/>
      <c r="B32502" s="2"/>
      <c r="BJ32502" s="3"/>
      <c r="BL32502" s="3"/>
      <c r="BN32502" s="3"/>
      <c r="BP32502" s="3"/>
    </row>
    <row r="32503" spans="1:68" x14ac:dyDescent="0.25">
      <c r="A32503" s="1"/>
      <c r="B32503" s="2"/>
      <c r="BJ32503" s="3"/>
      <c r="BL32503" s="3"/>
      <c r="BN32503" s="3"/>
      <c r="BP32503" s="3"/>
    </row>
    <row r="32504" spans="1:68" x14ac:dyDescent="0.25">
      <c r="A32504" s="1"/>
      <c r="B32504" s="2"/>
      <c r="BJ32504" s="3"/>
      <c r="BL32504" s="3"/>
      <c r="BN32504" s="3"/>
      <c r="BP32504" s="3"/>
    </row>
    <row r="32505" spans="1:68" x14ac:dyDescent="0.25">
      <c r="A32505" s="1"/>
      <c r="B32505" s="2"/>
      <c r="BJ32505" s="3"/>
      <c r="BL32505" s="3"/>
      <c r="BN32505" s="3"/>
      <c r="BP32505" s="3"/>
    </row>
    <row r="32506" spans="1:68" x14ac:dyDescent="0.25">
      <c r="A32506" s="1"/>
      <c r="B32506" s="2"/>
      <c r="BJ32506" s="3"/>
      <c r="BL32506" s="3"/>
      <c r="BN32506" s="3"/>
      <c r="BP32506" s="3"/>
    </row>
    <row r="32507" spans="1:68" x14ac:dyDescent="0.25">
      <c r="A32507" s="1"/>
      <c r="B32507" s="2"/>
      <c r="BJ32507" s="3"/>
      <c r="BL32507" s="3"/>
      <c r="BN32507" s="3"/>
      <c r="BP32507" s="3"/>
    </row>
    <row r="32508" spans="1:68" x14ac:dyDescent="0.25">
      <c r="A32508" s="1"/>
      <c r="B32508" s="2"/>
      <c r="BJ32508" s="3"/>
      <c r="BL32508" s="3"/>
      <c r="BN32508" s="3"/>
      <c r="BP32508" s="3"/>
    </row>
    <row r="32509" spans="1:68" x14ac:dyDescent="0.25">
      <c r="A32509" s="1"/>
      <c r="B32509" s="2"/>
      <c r="BJ32509" s="3"/>
      <c r="BL32509" s="3"/>
      <c r="BN32509" s="3"/>
      <c r="BP32509" s="3"/>
    </row>
    <row r="32510" spans="1:68" x14ac:dyDescent="0.25">
      <c r="A32510" s="1"/>
      <c r="B32510" s="2"/>
      <c r="BJ32510" s="3"/>
      <c r="BL32510" s="3"/>
      <c r="BN32510" s="3"/>
      <c r="BP32510" s="3"/>
    </row>
    <row r="32511" spans="1:68" x14ac:dyDescent="0.25">
      <c r="A32511" s="1"/>
      <c r="B32511" s="2"/>
      <c r="BJ32511" s="3"/>
      <c r="BL32511" s="3"/>
      <c r="BN32511" s="3"/>
      <c r="BP32511" s="3"/>
    </row>
    <row r="32512" spans="1:68" x14ac:dyDescent="0.25">
      <c r="A32512" s="1"/>
      <c r="B32512" s="2"/>
      <c r="BJ32512" s="3"/>
      <c r="BL32512" s="3"/>
      <c r="BN32512" s="3"/>
      <c r="BP32512" s="3"/>
    </row>
    <row r="32513" spans="1:68" x14ac:dyDescent="0.25">
      <c r="A32513" s="1"/>
      <c r="B32513" s="2"/>
      <c r="BJ32513" s="3"/>
      <c r="BL32513" s="3"/>
      <c r="BN32513" s="3"/>
      <c r="BP32513" s="3"/>
    </row>
    <row r="32514" spans="1:68" x14ac:dyDescent="0.25">
      <c r="A32514" s="1"/>
      <c r="B32514" s="2"/>
      <c r="BJ32514" s="3"/>
      <c r="BL32514" s="3"/>
      <c r="BN32514" s="3"/>
      <c r="BP32514" s="3"/>
    </row>
    <row r="32515" spans="1:68" x14ac:dyDescent="0.25">
      <c r="A32515" s="1"/>
      <c r="B32515" s="2"/>
      <c r="BJ32515" s="3"/>
      <c r="BL32515" s="3"/>
      <c r="BN32515" s="3"/>
      <c r="BP32515" s="3"/>
    </row>
    <row r="32516" spans="1:68" x14ac:dyDescent="0.25">
      <c r="A32516" s="1"/>
      <c r="B32516" s="2"/>
      <c r="BJ32516" s="3"/>
      <c r="BL32516" s="3"/>
      <c r="BN32516" s="3"/>
      <c r="BP32516" s="3"/>
    </row>
    <row r="32517" spans="1:68" x14ac:dyDescent="0.25">
      <c r="A32517" s="1"/>
      <c r="B32517" s="2"/>
      <c r="BJ32517" s="3"/>
      <c r="BL32517" s="3"/>
      <c r="BN32517" s="3"/>
      <c r="BP32517" s="3"/>
    </row>
    <row r="32518" spans="1:68" x14ac:dyDescent="0.25">
      <c r="A32518" s="1"/>
      <c r="B32518" s="2"/>
      <c r="BJ32518" s="3"/>
      <c r="BL32518" s="3"/>
      <c r="BN32518" s="3"/>
      <c r="BP32518" s="3"/>
    </row>
    <row r="32519" spans="1:68" x14ac:dyDescent="0.25">
      <c r="A32519" s="1"/>
      <c r="B32519" s="2"/>
      <c r="BJ32519" s="3"/>
      <c r="BL32519" s="3"/>
      <c r="BN32519" s="3"/>
      <c r="BP32519" s="3"/>
    </row>
    <row r="32520" spans="1:68" x14ac:dyDescent="0.25">
      <c r="A32520" s="1"/>
      <c r="B32520" s="2"/>
      <c r="BJ32520" s="3"/>
      <c r="BL32520" s="3"/>
      <c r="BN32520" s="3"/>
      <c r="BP32520" s="3"/>
    </row>
    <row r="32521" spans="1:68" x14ac:dyDescent="0.25">
      <c r="A32521" s="1"/>
      <c r="B32521" s="2"/>
      <c r="BJ32521" s="3"/>
      <c r="BL32521" s="3"/>
      <c r="BN32521" s="3"/>
      <c r="BP32521" s="3"/>
    </row>
    <row r="32522" spans="1:68" x14ac:dyDescent="0.25">
      <c r="A32522" s="1"/>
      <c r="B32522" s="2"/>
      <c r="BJ32522" s="3"/>
      <c r="BL32522" s="3"/>
      <c r="BN32522" s="3"/>
      <c r="BP32522" s="3"/>
    </row>
    <row r="32523" spans="1:68" x14ac:dyDescent="0.25">
      <c r="A32523" s="1"/>
      <c r="B32523" s="2"/>
      <c r="BJ32523" s="3"/>
      <c r="BL32523" s="3"/>
      <c r="BN32523" s="3"/>
      <c r="BP32523" s="3"/>
    </row>
    <row r="32524" spans="1:68" x14ac:dyDescent="0.25">
      <c r="A32524" s="1"/>
      <c r="B32524" s="2"/>
      <c r="BJ32524" s="3"/>
      <c r="BL32524" s="3"/>
      <c r="BN32524" s="3"/>
      <c r="BP32524" s="3"/>
    </row>
    <row r="32525" spans="1:68" x14ac:dyDescent="0.25">
      <c r="A32525" s="1"/>
      <c r="B32525" s="2"/>
      <c r="BJ32525" s="3"/>
      <c r="BL32525" s="3"/>
      <c r="BN32525" s="3"/>
      <c r="BP32525" s="3"/>
    </row>
    <row r="32526" spans="1:68" x14ac:dyDescent="0.25">
      <c r="A32526" s="1"/>
      <c r="B32526" s="2"/>
      <c r="BJ32526" s="3"/>
      <c r="BL32526" s="3"/>
      <c r="BN32526" s="3"/>
      <c r="BP32526" s="3"/>
    </row>
    <row r="32527" spans="1:68" x14ac:dyDescent="0.25">
      <c r="A32527" s="1"/>
      <c r="B32527" s="2"/>
      <c r="BJ32527" s="3"/>
      <c r="BL32527" s="3"/>
      <c r="BN32527" s="3"/>
      <c r="BP32527" s="3"/>
    </row>
    <row r="32528" spans="1:68" x14ac:dyDescent="0.25">
      <c r="A32528" s="1"/>
      <c r="B32528" s="2"/>
      <c r="BJ32528" s="3"/>
      <c r="BL32528" s="3"/>
      <c r="BN32528" s="3"/>
      <c r="BP32528" s="3"/>
    </row>
    <row r="32529" spans="1:68" x14ac:dyDescent="0.25">
      <c r="A32529" s="1"/>
      <c r="B32529" s="2"/>
      <c r="BJ32529" s="3"/>
      <c r="BL32529" s="3"/>
      <c r="BN32529" s="3"/>
      <c r="BP32529" s="3"/>
    </row>
    <row r="32530" spans="1:68" x14ac:dyDescent="0.25">
      <c r="A32530" s="1"/>
      <c r="B32530" s="2"/>
      <c r="BJ32530" s="3"/>
      <c r="BL32530" s="3"/>
      <c r="BN32530" s="3"/>
      <c r="BP32530" s="3"/>
    </row>
    <row r="32531" spans="1:68" x14ac:dyDescent="0.25">
      <c r="A32531" s="1"/>
      <c r="B32531" s="2"/>
      <c r="BJ32531" s="3"/>
      <c r="BL32531" s="3"/>
      <c r="BN32531" s="3"/>
      <c r="BP32531" s="3"/>
    </row>
    <row r="32532" spans="1:68" x14ac:dyDescent="0.25">
      <c r="A32532" s="1"/>
      <c r="B32532" s="2"/>
      <c r="BJ32532" s="3"/>
      <c r="BL32532" s="3"/>
      <c r="BN32532" s="3"/>
      <c r="BP32532" s="3"/>
    </row>
    <row r="32533" spans="1:68" x14ac:dyDescent="0.25">
      <c r="A32533" s="1"/>
      <c r="B32533" s="2"/>
      <c r="BJ32533" s="3"/>
      <c r="BL32533" s="3"/>
      <c r="BN32533" s="3"/>
      <c r="BP32533" s="3"/>
    </row>
    <row r="32534" spans="1:68" x14ac:dyDescent="0.25">
      <c r="A32534" s="1"/>
      <c r="B32534" s="2"/>
      <c r="BJ32534" s="3"/>
      <c r="BL32534" s="3"/>
      <c r="BN32534" s="3"/>
      <c r="BP32534" s="3"/>
    </row>
    <row r="32535" spans="1:68" x14ac:dyDescent="0.25">
      <c r="A32535" s="1"/>
      <c r="B32535" s="2"/>
      <c r="BJ32535" s="3"/>
      <c r="BL32535" s="3"/>
      <c r="BN32535" s="3"/>
      <c r="BP32535" s="3"/>
    </row>
    <row r="32536" spans="1:68" x14ac:dyDescent="0.25">
      <c r="A32536" s="1"/>
      <c r="B32536" s="2"/>
      <c r="BJ32536" s="3"/>
      <c r="BL32536" s="3"/>
      <c r="BN32536" s="3"/>
      <c r="BP32536" s="3"/>
    </row>
    <row r="32537" spans="1:68" x14ac:dyDescent="0.25">
      <c r="A32537" s="1"/>
      <c r="B32537" s="2"/>
      <c r="BJ32537" s="3"/>
      <c r="BL32537" s="3"/>
      <c r="BN32537" s="3"/>
      <c r="BP32537" s="3"/>
    </row>
    <row r="32538" spans="1:68" x14ac:dyDescent="0.25">
      <c r="A32538" s="1"/>
      <c r="B32538" s="2"/>
      <c r="BJ32538" s="3"/>
      <c r="BL32538" s="3"/>
      <c r="BN32538" s="3"/>
      <c r="BP32538" s="3"/>
    </row>
    <row r="32539" spans="1:68" x14ac:dyDescent="0.25">
      <c r="A32539" s="1"/>
      <c r="B32539" s="2"/>
      <c r="BJ32539" s="3"/>
      <c r="BL32539" s="3"/>
      <c r="BN32539" s="3"/>
      <c r="BP32539" s="3"/>
    </row>
    <row r="32540" spans="1:68" x14ac:dyDescent="0.25">
      <c r="A32540" s="1"/>
      <c r="B32540" s="2"/>
      <c r="BJ32540" s="3"/>
      <c r="BL32540" s="3"/>
      <c r="BN32540" s="3"/>
      <c r="BP32540" s="3"/>
    </row>
    <row r="32541" spans="1:68" x14ac:dyDescent="0.25">
      <c r="A32541" s="1"/>
      <c r="B32541" s="2"/>
      <c r="BJ32541" s="3"/>
      <c r="BL32541" s="3"/>
      <c r="BN32541" s="3"/>
      <c r="BP32541" s="3"/>
    </row>
    <row r="32542" spans="1:68" x14ac:dyDescent="0.25">
      <c r="A32542" s="1"/>
      <c r="B32542" s="2"/>
      <c r="BJ32542" s="3"/>
      <c r="BL32542" s="3"/>
      <c r="BN32542" s="3"/>
      <c r="BP32542" s="3"/>
    </row>
    <row r="32543" spans="1:68" x14ac:dyDescent="0.25">
      <c r="A32543" s="1"/>
      <c r="B32543" s="2"/>
      <c r="BJ32543" s="3"/>
      <c r="BL32543" s="3"/>
      <c r="BN32543" s="3"/>
      <c r="BP32543" s="3"/>
    </row>
    <row r="32544" spans="1:68" x14ac:dyDescent="0.25">
      <c r="A32544" s="1"/>
      <c r="B32544" s="2"/>
      <c r="BJ32544" s="3"/>
      <c r="BL32544" s="3"/>
      <c r="BN32544" s="3"/>
      <c r="BP32544" s="3"/>
    </row>
    <row r="32545" spans="1:68" x14ac:dyDescent="0.25">
      <c r="A32545" s="1"/>
      <c r="B32545" s="2"/>
      <c r="BJ32545" s="3"/>
      <c r="BL32545" s="3"/>
      <c r="BN32545" s="3"/>
      <c r="BP32545" s="3"/>
    </row>
    <row r="32546" spans="1:68" x14ac:dyDescent="0.25">
      <c r="A32546" s="1"/>
      <c r="B32546" s="2"/>
      <c r="BJ32546" s="3"/>
      <c r="BL32546" s="3"/>
      <c r="BN32546" s="3"/>
      <c r="BP32546" s="3"/>
    </row>
    <row r="32547" spans="1:68" x14ac:dyDescent="0.25">
      <c r="A32547" s="1"/>
      <c r="B32547" s="2"/>
      <c r="BJ32547" s="3"/>
      <c r="BL32547" s="3"/>
      <c r="BN32547" s="3"/>
      <c r="BP32547" s="3"/>
    </row>
    <row r="32548" spans="1:68" x14ac:dyDescent="0.25">
      <c r="A32548" s="1"/>
      <c r="B32548" s="2"/>
      <c r="BJ32548" s="3"/>
      <c r="BL32548" s="3"/>
      <c r="BN32548" s="3"/>
      <c r="BP32548" s="3"/>
    </row>
    <row r="32549" spans="1:68" x14ac:dyDescent="0.25">
      <c r="A32549" s="1"/>
      <c r="B32549" s="2"/>
      <c r="BJ32549" s="3"/>
      <c r="BL32549" s="3"/>
      <c r="BN32549" s="3"/>
      <c r="BP32549" s="3"/>
    </row>
    <row r="32550" spans="1:68" x14ac:dyDescent="0.25">
      <c r="A32550" s="1"/>
      <c r="B32550" s="2"/>
      <c r="BJ32550" s="3"/>
      <c r="BL32550" s="3"/>
      <c r="BN32550" s="3"/>
      <c r="BP32550" s="3"/>
    </row>
    <row r="32551" spans="1:68" x14ac:dyDescent="0.25">
      <c r="A32551" s="1"/>
      <c r="B32551" s="2"/>
      <c r="BJ32551" s="3"/>
      <c r="BL32551" s="3"/>
      <c r="BN32551" s="3"/>
      <c r="BP32551" s="3"/>
    </row>
    <row r="32552" spans="1:68" x14ac:dyDescent="0.25">
      <c r="A32552" s="1"/>
      <c r="B32552" s="2"/>
      <c r="BJ32552" s="3"/>
      <c r="BL32552" s="3"/>
      <c r="BN32552" s="3"/>
      <c r="BP32552" s="3"/>
    </row>
    <row r="32553" spans="1:68" x14ac:dyDescent="0.25">
      <c r="A32553" s="1"/>
      <c r="B32553" s="2"/>
      <c r="BJ32553" s="3"/>
      <c r="BL32553" s="3"/>
      <c r="BN32553" s="3"/>
      <c r="BP32553" s="3"/>
    </row>
    <row r="32554" spans="1:68" x14ac:dyDescent="0.25">
      <c r="A32554" s="1"/>
      <c r="B32554" s="2"/>
      <c r="BJ32554" s="3"/>
      <c r="BL32554" s="3"/>
      <c r="BN32554" s="3"/>
      <c r="BP32554" s="3"/>
    </row>
    <row r="32555" spans="1:68" x14ac:dyDescent="0.25">
      <c r="A32555" s="1"/>
      <c r="B32555" s="2"/>
      <c r="BJ32555" s="3"/>
      <c r="BL32555" s="3"/>
      <c r="BN32555" s="3"/>
      <c r="BP32555" s="3"/>
    </row>
    <row r="32556" spans="1:68" x14ac:dyDescent="0.25">
      <c r="A32556" s="1"/>
      <c r="B32556" s="2"/>
      <c r="BJ32556" s="3"/>
      <c r="BL32556" s="3"/>
      <c r="BN32556" s="3"/>
      <c r="BP32556" s="3"/>
    </row>
    <row r="32557" spans="1:68" x14ac:dyDescent="0.25">
      <c r="A32557" s="1"/>
      <c r="B32557" s="2"/>
      <c r="BJ32557" s="3"/>
      <c r="BL32557" s="3"/>
      <c r="BN32557" s="3"/>
      <c r="BP32557" s="3"/>
    </row>
    <row r="32558" spans="1:68" x14ac:dyDescent="0.25">
      <c r="A32558" s="1"/>
      <c r="B32558" s="2"/>
      <c r="BJ32558" s="3"/>
      <c r="BL32558" s="3"/>
      <c r="BN32558" s="3"/>
      <c r="BP32558" s="3"/>
    </row>
    <row r="32559" spans="1:68" x14ac:dyDescent="0.25">
      <c r="A32559" s="1"/>
      <c r="B32559" s="2"/>
      <c r="BJ32559" s="3"/>
      <c r="BL32559" s="3"/>
      <c r="BN32559" s="3"/>
      <c r="BP32559" s="3"/>
    </row>
    <row r="32560" spans="1:68" x14ac:dyDescent="0.25">
      <c r="A32560" s="1"/>
      <c r="B32560" s="2"/>
      <c r="BJ32560" s="3"/>
      <c r="BL32560" s="3"/>
      <c r="BN32560" s="3"/>
      <c r="BP32560" s="3"/>
    </row>
    <row r="32561" spans="1:68" x14ac:dyDescent="0.25">
      <c r="A32561" s="1"/>
      <c r="B32561" s="2"/>
      <c r="BJ32561" s="3"/>
      <c r="BL32561" s="3"/>
      <c r="BN32561" s="3"/>
      <c r="BP32561" s="3"/>
    </row>
    <row r="32562" spans="1:68" x14ac:dyDescent="0.25">
      <c r="A32562" s="1"/>
      <c r="B32562" s="2"/>
      <c r="BJ32562" s="3"/>
      <c r="BL32562" s="3"/>
      <c r="BN32562" s="3"/>
      <c r="BP32562" s="3"/>
    </row>
    <row r="32563" spans="1:68" x14ac:dyDescent="0.25">
      <c r="A32563" s="1"/>
      <c r="B32563" s="2"/>
      <c r="BJ32563" s="3"/>
      <c r="BL32563" s="3"/>
      <c r="BN32563" s="3"/>
      <c r="BP32563" s="3"/>
    </row>
    <row r="32564" spans="1:68" x14ac:dyDescent="0.25">
      <c r="A32564" s="1"/>
      <c r="B32564" s="2"/>
      <c r="BJ32564" s="3"/>
      <c r="BL32564" s="3"/>
      <c r="BN32564" s="3"/>
      <c r="BP32564" s="3"/>
    </row>
    <row r="32565" spans="1:68" x14ac:dyDescent="0.25">
      <c r="A32565" s="1"/>
      <c r="B32565" s="2"/>
      <c r="BJ32565" s="3"/>
      <c r="BL32565" s="3"/>
      <c r="BN32565" s="3"/>
      <c r="BP32565" s="3"/>
    </row>
    <row r="32566" spans="1:68" x14ac:dyDescent="0.25">
      <c r="A32566" s="1"/>
      <c r="B32566" s="2"/>
      <c r="BJ32566" s="3"/>
      <c r="BL32566" s="3"/>
      <c r="BN32566" s="3"/>
      <c r="BP32566" s="3"/>
    </row>
    <row r="32567" spans="1:68" x14ac:dyDescent="0.25">
      <c r="A32567" s="1"/>
      <c r="B32567" s="2"/>
      <c r="BJ32567" s="3"/>
      <c r="BL32567" s="3"/>
      <c r="BN32567" s="3"/>
      <c r="BP32567" s="3"/>
    </row>
    <row r="32568" spans="1:68" x14ac:dyDescent="0.25">
      <c r="A32568" s="1"/>
      <c r="B32568" s="2"/>
      <c r="BJ32568" s="3"/>
      <c r="BL32568" s="3"/>
      <c r="BN32568" s="3"/>
      <c r="BP32568" s="3"/>
    </row>
    <row r="32569" spans="1:68" x14ac:dyDescent="0.25">
      <c r="A32569" s="1"/>
      <c r="B32569" s="2"/>
      <c r="BJ32569" s="3"/>
      <c r="BL32569" s="3"/>
      <c r="BN32569" s="3"/>
      <c r="BP32569" s="3"/>
    </row>
    <row r="32570" spans="1:68" x14ac:dyDescent="0.25">
      <c r="A32570" s="1"/>
      <c r="B32570" s="2"/>
      <c r="BJ32570" s="3"/>
      <c r="BL32570" s="3"/>
      <c r="BN32570" s="3"/>
      <c r="BP32570" s="3"/>
    </row>
    <row r="32571" spans="1:68" x14ac:dyDescent="0.25">
      <c r="A32571" s="1"/>
      <c r="B32571" s="2"/>
      <c r="BJ32571" s="3"/>
      <c r="BL32571" s="3"/>
      <c r="BN32571" s="3"/>
      <c r="BP32571" s="3"/>
    </row>
    <row r="32572" spans="1:68" x14ac:dyDescent="0.25">
      <c r="A32572" s="1"/>
      <c r="B32572" s="2"/>
      <c r="BJ32572" s="3"/>
      <c r="BL32572" s="3"/>
      <c r="BN32572" s="3"/>
      <c r="BP32572" s="3"/>
    </row>
    <row r="32573" spans="1:68" x14ac:dyDescent="0.25">
      <c r="A32573" s="1"/>
      <c r="B32573" s="2"/>
      <c r="BJ32573" s="3"/>
      <c r="BL32573" s="3"/>
      <c r="BN32573" s="3"/>
      <c r="BP32573" s="3"/>
    </row>
    <row r="32574" spans="1:68" x14ac:dyDescent="0.25">
      <c r="A32574" s="1"/>
      <c r="B32574" s="2"/>
      <c r="BJ32574" s="3"/>
      <c r="BL32574" s="3"/>
      <c r="BN32574" s="3"/>
      <c r="BP32574" s="3"/>
    </row>
    <row r="32575" spans="1:68" x14ac:dyDescent="0.25">
      <c r="A32575" s="1"/>
      <c r="B32575" s="2"/>
      <c r="BJ32575" s="3"/>
      <c r="BL32575" s="3"/>
      <c r="BN32575" s="3"/>
      <c r="BP32575" s="3"/>
    </row>
    <row r="32576" spans="1:68" x14ac:dyDescent="0.25">
      <c r="A32576" s="1"/>
      <c r="B32576" s="2"/>
      <c r="BJ32576" s="3"/>
      <c r="BL32576" s="3"/>
      <c r="BN32576" s="3"/>
      <c r="BP32576" s="3"/>
    </row>
    <row r="32577" spans="1:68" x14ac:dyDescent="0.25">
      <c r="A32577" s="1"/>
      <c r="B32577" s="2"/>
      <c r="BJ32577" s="3"/>
      <c r="BL32577" s="3"/>
      <c r="BN32577" s="3"/>
      <c r="BP32577" s="3"/>
    </row>
    <row r="32578" spans="1:68" x14ac:dyDescent="0.25">
      <c r="A32578" s="1"/>
      <c r="B32578" s="2"/>
      <c r="BJ32578" s="3"/>
      <c r="BL32578" s="3"/>
      <c r="BN32578" s="3"/>
      <c r="BP32578" s="3"/>
    </row>
    <row r="32579" spans="1:68" x14ac:dyDescent="0.25">
      <c r="A32579" s="1"/>
      <c r="B32579" s="2"/>
      <c r="BJ32579" s="3"/>
      <c r="BL32579" s="3"/>
      <c r="BN32579" s="3"/>
      <c r="BP32579" s="3"/>
    </row>
    <row r="32580" spans="1:68" x14ac:dyDescent="0.25">
      <c r="A32580" s="1"/>
      <c r="B32580" s="2"/>
      <c r="BJ32580" s="3"/>
      <c r="BL32580" s="3"/>
      <c r="BN32580" s="3"/>
      <c r="BP32580" s="3"/>
    </row>
    <row r="32581" spans="1:68" x14ac:dyDescent="0.25">
      <c r="A32581" s="1"/>
      <c r="B32581" s="2"/>
      <c r="BJ32581" s="3"/>
      <c r="BL32581" s="3"/>
      <c r="BN32581" s="3"/>
      <c r="BP32581" s="3"/>
    </row>
    <row r="32582" spans="1:68" x14ac:dyDescent="0.25">
      <c r="A32582" s="1"/>
      <c r="B32582" s="2"/>
      <c r="BJ32582" s="3"/>
      <c r="BL32582" s="3"/>
      <c r="BN32582" s="3"/>
      <c r="BP32582" s="3"/>
    </row>
    <row r="32583" spans="1:68" x14ac:dyDescent="0.25">
      <c r="A32583" s="1"/>
      <c r="B32583" s="2"/>
      <c r="BJ32583" s="3"/>
      <c r="BL32583" s="3"/>
      <c r="BN32583" s="3"/>
      <c r="BP32583" s="3"/>
    </row>
    <row r="32584" spans="1:68" x14ac:dyDescent="0.25">
      <c r="A32584" s="1"/>
      <c r="B32584" s="2"/>
      <c r="BJ32584" s="3"/>
      <c r="BL32584" s="3"/>
      <c r="BN32584" s="3"/>
      <c r="BP32584" s="3"/>
    </row>
    <row r="32585" spans="1:68" x14ac:dyDescent="0.25">
      <c r="A32585" s="1"/>
      <c r="B32585" s="2"/>
      <c r="BJ32585" s="3"/>
      <c r="BL32585" s="3"/>
      <c r="BN32585" s="3"/>
      <c r="BP32585" s="3"/>
    </row>
    <row r="32586" spans="1:68" x14ac:dyDescent="0.25">
      <c r="A32586" s="1"/>
      <c r="B32586" s="2"/>
      <c r="BJ32586" s="3"/>
      <c r="BL32586" s="3"/>
      <c r="BN32586" s="3"/>
      <c r="BP32586" s="3"/>
    </row>
    <row r="32587" spans="1:68" x14ac:dyDescent="0.25">
      <c r="A32587" s="1"/>
      <c r="B32587" s="2"/>
      <c r="BJ32587" s="3"/>
      <c r="BL32587" s="3"/>
      <c r="BN32587" s="3"/>
      <c r="BP32587" s="3"/>
    </row>
    <row r="32588" spans="1:68" x14ac:dyDescent="0.25">
      <c r="A32588" s="1"/>
      <c r="B32588" s="2"/>
      <c r="BJ32588" s="3"/>
      <c r="BL32588" s="3"/>
      <c r="BN32588" s="3"/>
      <c r="BP32588" s="3"/>
    </row>
    <row r="32589" spans="1:68" x14ac:dyDescent="0.25">
      <c r="A32589" s="1"/>
      <c r="B32589" s="2"/>
      <c r="BJ32589" s="3"/>
      <c r="BL32589" s="3"/>
      <c r="BN32589" s="3"/>
      <c r="BP32589" s="3"/>
    </row>
    <row r="32590" spans="1:68" x14ac:dyDescent="0.25">
      <c r="A32590" s="1"/>
      <c r="B32590" s="2"/>
      <c r="BJ32590" s="3"/>
      <c r="BL32590" s="3"/>
      <c r="BN32590" s="3"/>
      <c r="BP32590" s="3"/>
    </row>
    <row r="32591" spans="1:68" x14ac:dyDescent="0.25">
      <c r="A32591" s="1"/>
      <c r="B32591" s="2"/>
      <c r="BJ32591" s="3"/>
      <c r="BL32591" s="3"/>
      <c r="BN32591" s="3"/>
      <c r="BP32591" s="3"/>
    </row>
    <row r="32592" spans="1:68" x14ac:dyDescent="0.25">
      <c r="A32592" s="1"/>
      <c r="B32592" s="2"/>
      <c r="BJ32592" s="3"/>
      <c r="BL32592" s="3"/>
      <c r="BN32592" s="3"/>
      <c r="BP32592" s="3"/>
    </row>
    <row r="32593" spans="1:68" x14ac:dyDescent="0.25">
      <c r="A32593" s="1"/>
      <c r="B32593" s="2"/>
      <c r="BJ32593" s="3"/>
      <c r="BL32593" s="3"/>
      <c r="BN32593" s="3"/>
      <c r="BP32593" s="3"/>
    </row>
    <row r="32594" spans="1:68" x14ac:dyDescent="0.25">
      <c r="A32594" s="1"/>
      <c r="B32594" s="2"/>
      <c r="BJ32594" s="3"/>
      <c r="BL32594" s="3"/>
      <c r="BN32594" s="3"/>
      <c r="BP32594" s="3"/>
    </row>
    <row r="32595" spans="1:68" x14ac:dyDescent="0.25">
      <c r="A32595" s="1"/>
      <c r="B32595" s="2"/>
      <c r="BJ32595" s="3"/>
      <c r="BL32595" s="3"/>
      <c r="BN32595" s="3"/>
      <c r="BP32595" s="3"/>
    </row>
    <row r="32596" spans="1:68" x14ac:dyDescent="0.25">
      <c r="A32596" s="1"/>
      <c r="B32596" s="2"/>
      <c r="BJ32596" s="3"/>
      <c r="BL32596" s="3"/>
      <c r="BN32596" s="3"/>
      <c r="BP32596" s="3"/>
    </row>
    <row r="32597" spans="1:68" x14ac:dyDescent="0.25">
      <c r="A32597" s="1"/>
      <c r="B32597" s="2"/>
      <c r="BJ32597" s="3"/>
      <c r="BL32597" s="3"/>
      <c r="BN32597" s="3"/>
      <c r="BP32597" s="3"/>
    </row>
    <row r="32598" spans="1:68" x14ac:dyDescent="0.25">
      <c r="A32598" s="1"/>
      <c r="B32598" s="2"/>
      <c r="BJ32598" s="3"/>
      <c r="BL32598" s="3"/>
      <c r="BN32598" s="3"/>
      <c r="BP32598" s="3"/>
    </row>
    <row r="32599" spans="1:68" x14ac:dyDescent="0.25">
      <c r="A32599" s="1"/>
      <c r="B32599" s="2"/>
      <c r="BJ32599" s="3"/>
      <c r="BL32599" s="3"/>
      <c r="BN32599" s="3"/>
      <c r="BP32599" s="3"/>
    </row>
    <row r="32600" spans="1:68" x14ac:dyDescent="0.25">
      <c r="A32600" s="1"/>
      <c r="B32600" s="2"/>
      <c r="BJ32600" s="3"/>
      <c r="BL32600" s="3"/>
      <c r="BN32600" s="3"/>
      <c r="BP32600" s="3"/>
    </row>
    <row r="32601" spans="1:68" x14ac:dyDescent="0.25">
      <c r="A32601" s="1"/>
      <c r="B32601" s="2"/>
      <c r="BJ32601" s="3"/>
      <c r="BL32601" s="3"/>
      <c r="BN32601" s="3"/>
      <c r="BP32601" s="3"/>
    </row>
    <row r="32602" spans="1:68" x14ac:dyDescent="0.25">
      <c r="A32602" s="1"/>
      <c r="B32602" s="2"/>
      <c r="BJ32602" s="3"/>
      <c r="BL32602" s="3"/>
      <c r="BN32602" s="3"/>
      <c r="BP32602" s="3"/>
    </row>
    <row r="32603" spans="1:68" x14ac:dyDescent="0.25">
      <c r="A32603" s="1"/>
      <c r="B32603" s="2"/>
      <c r="BJ32603" s="3"/>
      <c r="BL32603" s="3"/>
      <c r="BN32603" s="3"/>
      <c r="BP32603" s="3"/>
    </row>
    <row r="32604" spans="1:68" x14ac:dyDescent="0.25">
      <c r="A32604" s="1"/>
      <c r="B32604" s="2"/>
      <c r="BJ32604" s="3"/>
      <c r="BL32604" s="3"/>
      <c r="BN32604" s="3"/>
      <c r="BP32604" s="3"/>
    </row>
    <row r="32605" spans="1:68" x14ac:dyDescent="0.25">
      <c r="A32605" s="1"/>
      <c r="B32605" s="2"/>
      <c r="BJ32605" s="3"/>
      <c r="BL32605" s="3"/>
      <c r="BN32605" s="3"/>
      <c r="BP32605" s="3"/>
    </row>
    <row r="32606" spans="1:68" x14ac:dyDescent="0.25">
      <c r="A32606" s="1"/>
      <c r="B32606" s="2"/>
      <c r="BJ32606" s="3"/>
      <c r="BL32606" s="3"/>
      <c r="BN32606" s="3"/>
      <c r="BP32606" s="3"/>
    </row>
    <row r="32607" spans="1:68" x14ac:dyDescent="0.25">
      <c r="A32607" s="1"/>
      <c r="B32607" s="2"/>
      <c r="BJ32607" s="3"/>
      <c r="BL32607" s="3"/>
      <c r="BN32607" s="3"/>
      <c r="BP32607" s="3"/>
    </row>
    <row r="32608" spans="1:68" x14ac:dyDescent="0.25">
      <c r="A32608" s="1"/>
      <c r="B32608" s="2"/>
      <c r="BJ32608" s="3"/>
      <c r="BL32608" s="3"/>
      <c r="BN32608" s="3"/>
      <c r="BP32608" s="3"/>
    </row>
    <row r="32609" spans="1:68" x14ac:dyDescent="0.25">
      <c r="A32609" s="1"/>
      <c r="B32609" s="2"/>
      <c r="BJ32609" s="3"/>
      <c r="BL32609" s="3"/>
      <c r="BN32609" s="3"/>
      <c r="BP32609" s="3"/>
    </row>
    <row r="32610" spans="1:68" x14ac:dyDescent="0.25">
      <c r="A32610" s="1"/>
      <c r="B32610" s="2"/>
      <c r="BJ32610" s="3"/>
      <c r="BL32610" s="3"/>
      <c r="BN32610" s="3"/>
      <c r="BP32610" s="3"/>
    </row>
    <row r="32611" spans="1:68" x14ac:dyDescent="0.25">
      <c r="A32611" s="1"/>
      <c r="B32611" s="2"/>
      <c r="BJ32611" s="3"/>
      <c r="BL32611" s="3"/>
      <c r="BN32611" s="3"/>
      <c r="BP32611" s="3"/>
    </row>
    <row r="32612" spans="1:68" x14ac:dyDescent="0.25">
      <c r="A32612" s="1"/>
      <c r="B32612" s="2"/>
      <c r="BJ32612" s="3"/>
      <c r="BL32612" s="3"/>
      <c r="BN32612" s="3"/>
      <c r="BP32612" s="3"/>
    </row>
    <row r="32613" spans="1:68" x14ac:dyDescent="0.25">
      <c r="A32613" s="1"/>
      <c r="B32613" s="2"/>
      <c r="BJ32613" s="3"/>
      <c r="BL32613" s="3"/>
      <c r="BN32613" s="3"/>
      <c r="BP32613" s="3"/>
    </row>
    <row r="32614" spans="1:68" x14ac:dyDescent="0.25">
      <c r="A32614" s="1"/>
      <c r="B32614" s="2"/>
      <c r="BJ32614" s="3"/>
      <c r="BL32614" s="3"/>
      <c r="BN32614" s="3"/>
      <c r="BP32614" s="3"/>
    </row>
    <row r="32615" spans="1:68" x14ac:dyDescent="0.25">
      <c r="A32615" s="1"/>
      <c r="B32615" s="2"/>
      <c r="BJ32615" s="3"/>
      <c r="BL32615" s="3"/>
      <c r="BN32615" s="3"/>
      <c r="BP32615" s="3"/>
    </row>
    <row r="32616" spans="1:68" x14ac:dyDescent="0.25">
      <c r="A32616" s="1"/>
      <c r="B32616" s="2"/>
      <c r="BJ32616" s="3"/>
      <c r="BL32616" s="3"/>
      <c r="BN32616" s="3"/>
      <c r="BP32616" s="3"/>
    </row>
    <row r="32617" spans="1:68" x14ac:dyDescent="0.25">
      <c r="A32617" s="1"/>
      <c r="B32617" s="2"/>
      <c r="BJ32617" s="3"/>
      <c r="BL32617" s="3"/>
      <c r="BN32617" s="3"/>
      <c r="BP32617" s="3"/>
    </row>
    <row r="32618" spans="1:68" x14ac:dyDescent="0.25">
      <c r="A32618" s="1"/>
      <c r="B32618" s="2"/>
      <c r="BJ32618" s="3"/>
      <c r="BL32618" s="3"/>
      <c r="BN32618" s="3"/>
      <c r="BP32618" s="3"/>
    </row>
    <row r="32619" spans="1:68" x14ac:dyDescent="0.25">
      <c r="A32619" s="1"/>
      <c r="B32619" s="2"/>
      <c r="BJ32619" s="3"/>
      <c r="BL32619" s="3"/>
      <c r="BN32619" s="3"/>
      <c r="BP32619" s="3"/>
    </row>
    <row r="32620" spans="1:68" x14ac:dyDescent="0.25">
      <c r="A32620" s="1"/>
      <c r="B32620" s="2"/>
      <c r="BJ32620" s="3"/>
      <c r="BL32620" s="3"/>
      <c r="BN32620" s="3"/>
      <c r="BP32620" s="3"/>
    </row>
    <row r="32621" spans="1:68" x14ac:dyDescent="0.25">
      <c r="A32621" s="1"/>
      <c r="B32621" s="2"/>
      <c r="BJ32621" s="3"/>
      <c r="BL32621" s="3"/>
      <c r="BN32621" s="3"/>
      <c r="BP32621" s="3"/>
    </row>
    <row r="32622" spans="1:68" x14ac:dyDescent="0.25">
      <c r="A32622" s="1"/>
      <c r="B32622" s="2"/>
      <c r="BJ32622" s="3"/>
      <c r="BL32622" s="3"/>
      <c r="BN32622" s="3"/>
      <c r="BP32622" s="3"/>
    </row>
    <row r="32623" spans="1:68" x14ac:dyDescent="0.25">
      <c r="A32623" s="1"/>
      <c r="B32623" s="2"/>
      <c r="BJ32623" s="3"/>
      <c r="BL32623" s="3"/>
      <c r="BN32623" s="3"/>
      <c r="BP32623" s="3"/>
    </row>
    <row r="32624" spans="1:68" x14ac:dyDescent="0.25">
      <c r="A32624" s="1"/>
      <c r="B32624" s="2"/>
      <c r="BJ32624" s="3"/>
      <c r="BL32624" s="3"/>
      <c r="BN32624" s="3"/>
      <c r="BP32624" s="3"/>
    </row>
    <row r="32625" spans="1:68" x14ac:dyDescent="0.25">
      <c r="A32625" s="1"/>
      <c r="B32625" s="2"/>
      <c r="BJ32625" s="3"/>
      <c r="BL32625" s="3"/>
      <c r="BN32625" s="3"/>
      <c r="BP32625" s="3"/>
    </row>
    <row r="32626" spans="1:68" x14ac:dyDescent="0.25">
      <c r="A32626" s="1"/>
      <c r="B32626" s="2"/>
      <c r="BJ32626" s="3"/>
      <c r="BL32626" s="3"/>
      <c r="BN32626" s="3"/>
      <c r="BP32626" s="3"/>
    </row>
    <row r="32627" spans="1:68" x14ac:dyDescent="0.25">
      <c r="A32627" s="1"/>
      <c r="B32627" s="2"/>
      <c r="BJ32627" s="3"/>
      <c r="BL32627" s="3"/>
      <c r="BN32627" s="3"/>
      <c r="BP32627" s="3"/>
    </row>
    <row r="32628" spans="1:68" x14ac:dyDescent="0.25">
      <c r="A32628" s="1"/>
      <c r="B32628" s="2"/>
      <c r="BJ32628" s="3"/>
      <c r="BL32628" s="3"/>
      <c r="BN32628" s="3"/>
      <c r="BP32628" s="3"/>
    </row>
    <row r="32629" spans="1:68" x14ac:dyDescent="0.25">
      <c r="A32629" s="1"/>
      <c r="B32629" s="2"/>
      <c r="BJ32629" s="3"/>
      <c r="BL32629" s="3"/>
      <c r="BN32629" s="3"/>
      <c r="BP32629" s="3"/>
    </row>
    <row r="32630" spans="1:68" x14ac:dyDescent="0.25">
      <c r="A32630" s="1"/>
      <c r="B32630" s="2"/>
      <c r="BJ32630" s="3"/>
      <c r="BL32630" s="3"/>
      <c r="BN32630" s="3"/>
      <c r="BP32630" s="3"/>
    </row>
    <row r="32631" spans="1:68" x14ac:dyDescent="0.25">
      <c r="A32631" s="1"/>
      <c r="B32631" s="2"/>
      <c r="BJ32631" s="3"/>
      <c r="BL32631" s="3"/>
      <c r="BN32631" s="3"/>
      <c r="BP32631" s="3"/>
    </row>
    <row r="32632" spans="1:68" x14ac:dyDescent="0.25">
      <c r="A32632" s="1"/>
      <c r="B32632" s="2"/>
      <c r="BJ32632" s="3"/>
      <c r="BL32632" s="3"/>
      <c r="BN32632" s="3"/>
      <c r="BP32632" s="3"/>
    </row>
    <row r="32633" spans="1:68" x14ac:dyDescent="0.25">
      <c r="A32633" s="1"/>
      <c r="B32633" s="2"/>
      <c r="BJ32633" s="3"/>
      <c r="BL32633" s="3"/>
      <c r="BN32633" s="3"/>
      <c r="BP32633" s="3"/>
    </row>
    <row r="32634" spans="1:68" x14ac:dyDescent="0.25">
      <c r="A32634" s="1"/>
      <c r="B32634" s="2"/>
      <c r="BJ32634" s="3"/>
      <c r="BL32634" s="3"/>
      <c r="BN32634" s="3"/>
      <c r="BP32634" s="3"/>
    </row>
    <row r="32635" spans="1:68" x14ac:dyDescent="0.25">
      <c r="A32635" s="1"/>
      <c r="B32635" s="2"/>
      <c r="BJ32635" s="3"/>
      <c r="BL32635" s="3"/>
      <c r="BN32635" s="3"/>
      <c r="BP32635" s="3"/>
    </row>
    <row r="32636" spans="1:68" x14ac:dyDescent="0.25">
      <c r="A32636" s="1"/>
      <c r="B32636" s="2"/>
      <c r="BJ32636" s="3"/>
      <c r="BL32636" s="3"/>
      <c r="BN32636" s="3"/>
      <c r="BP32636" s="3"/>
    </row>
    <row r="32637" spans="1:68" x14ac:dyDescent="0.25">
      <c r="A32637" s="1"/>
      <c r="B32637" s="2"/>
      <c r="BJ32637" s="3"/>
      <c r="BL32637" s="3"/>
      <c r="BN32637" s="3"/>
      <c r="BP32637" s="3"/>
    </row>
    <row r="32638" spans="1:68" x14ac:dyDescent="0.25">
      <c r="A32638" s="1"/>
      <c r="B32638" s="2"/>
      <c r="BJ32638" s="3"/>
      <c r="BL32638" s="3"/>
      <c r="BN32638" s="3"/>
      <c r="BP32638" s="3"/>
    </row>
    <row r="32639" spans="1:68" x14ac:dyDescent="0.25">
      <c r="A32639" s="1"/>
      <c r="B32639" s="2"/>
      <c r="BJ32639" s="3"/>
      <c r="BL32639" s="3"/>
      <c r="BN32639" s="3"/>
      <c r="BP32639" s="3"/>
    </row>
    <row r="32640" spans="1:68" x14ac:dyDescent="0.25">
      <c r="A32640" s="1"/>
      <c r="B32640" s="2"/>
      <c r="BJ32640" s="3"/>
      <c r="BL32640" s="3"/>
      <c r="BN32640" s="3"/>
      <c r="BP32640" s="3"/>
    </row>
    <row r="32641" spans="1:68" x14ac:dyDescent="0.25">
      <c r="A32641" s="1"/>
      <c r="B32641" s="2"/>
      <c r="BJ32641" s="3"/>
      <c r="BL32641" s="3"/>
      <c r="BN32641" s="3"/>
      <c r="BP32641" s="3"/>
    </row>
    <row r="32642" spans="1:68" x14ac:dyDescent="0.25">
      <c r="A32642" s="1"/>
      <c r="B32642" s="2"/>
      <c r="BJ32642" s="3"/>
      <c r="BL32642" s="3"/>
      <c r="BN32642" s="3"/>
      <c r="BP32642" s="3"/>
    </row>
    <row r="32643" spans="1:68" x14ac:dyDescent="0.25">
      <c r="A32643" s="1"/>
      <c r="B32643" s="2"/>
      <c r="BJ32643" s="3"/>
      <c r="BL32643" s="3"/>
      <c r="BN32643" s="3"/>
      <c r="BP32643" s="3"/>
    </row>
    <row r="32644" spans="1:68" x14ac:dyDescent="0.25">
      <c r="A32644" s="1"/>
      <c r="B32644" s="2"/>
      <c r="BJ32644" s="3"/>
      <c r="BL32644" s="3"/>
      <c r="BN32644" s="3"/>
      <c r="BP32644" s="3"/>
    </row>
    <row r="32645" spans="1:68" x14ac:dyDescent="0.25">
      <c r="A32645" s="1"/>
      <c r="B32645" s="2"/>
      <c r="BJ32645" s="3"/>
      <c r="BL32645" s="3"/>
      <c r="BN32645" s="3"/>
      <c r="BP32645" s="3"/>
    </row>
    <row r="32646" spans="1:68" x14ac:dyDescent="0.25">
      <c r="A32646" s="1"/>
      <c r="B32646" s="2"/>
      <c r="BJ32646" s="3"/>
      <c r="BL32646" s="3"/>
      <c r="BN32646" s="3"/>
      <c r="BP32646" s="3"/>
    </row>
    <row r="32647" spans="1:68" x14ac:dyDescent="0.25">
      <c r="A32647" s="1"/>
      <c r="B32647" s="2"/>
      <c r="BJ32647" s="3"/>
      <c r="BL32647" s="3"/>
      <c r="BN32647" s="3"/>
      <c r="BP32647" s="3"/>
    </row>
    <row r="32648" spans="1:68" x14ac:dyDescent="0.25">
      <c r="A32648" s="1"/>
      <c r="B32648" s="2"/>
      <c r="BJ32648" s="3"/>
      <c r="BL32648" s="3"/>
      <c r="BN32648" s="3"/>
      <c r="BP32648" s="3"/>
    </row>
    <row r="32649" spans="1:68" x14ac:dyDescent="0.25">
      <c r="A32649" s="1"/>
      <c r="B32649" s="2"/>
      <c r="BJ32649" s="3"/>
      <c r="BL32649" s="3"/>
      <c r="BN32649" s="3"/>
      <c r="BP32649" s="3"/>
    </row>
    <row r="32650" spans="1:68" x14ac:dyDescent="0.25">
      <c r="A32650" s="1"/>
      <c r="B32650" s="2"/>
      <c r="BJ32650" s="3"/>
      <c r="BL32650" s="3"/>
      <c r="BN32650" s="3"/>
      <c r="BP32650" s="3"/>
    </row>
    <row r="32651" spans="1:68" x14ac:dyDescent="0.25">
      <c r="A32651" s="1"/>
      <c r="B32651" s="2"/>
      <c r="BJ32651" s="3"/>
      <c r="BL32651" s="3"/>
      <c r="BN32651" s="3"/>
      <c r="BP32651" s="3"/>
    </row>
    <row r="32652" spans="1:68" x14ac:dyDescent="0.25">
      <c r="A32652" s="1"/>
      <c r="B32652" s="2"/>
      <c r="BJ32652" s="3"/>
      <c r="BL32652" s="3"/>
      <c r="BN32652" s="3"/>
      <c r="BP32652" s="3"/>
    </row>
    <row r="32653" spans="1:68" x14ac:dyDescent="0.25">
      <c r="A32653" s="1"/>
      <c r="B32653" s="2"/>
      <c r="BJ32653" s="3"/>
      <c r="BL32653" s="3"/>
      <c r="BN32653" s="3"/>
      <c r="BP32653" s="3"/>
    </row>
    <row r="32654" spans="1:68" x14ac:dyDescent="0.25">
      <c r="A32654" s="1"/>
      <c r="B32654" s="2"/>
      <c r="BJ32654" s="3"/>
      <c r="BL32654" s="3"/>
      <c r="BN32654" s="3"/>
      <c r="BP32654" s="3"/>
    </row>
    <row r="32655" spans="1:68" x14ac:dyDescent="0.25">
      <c r="A32655" s="1"/>
      <c r="B32655" s="2"/>
      <c r="BJ32655" s="3"/>
      <c r="BL32655" s="3"/>
      <c r="BN32655" s="3"/>
      <c r="BP32655" s="3"/>
    </row>
    <row r="32656" spans="1:68" x14ac:dyDescent="0.25">
      <c r="A32656" s="1"/>
      <c r="B32656" s="2"/>
      <c r="BJ32656" s="3"/>
      <c r="BL32656" s="3"/>
      <c r="BN32656" s="3"/>
      <c r="BP32656" s="3"/>
    </row>
    <row r="32657" spans="1:68" x14ac:dyDescent="0.25">
      <c r="A32657" s="1"/>
      <c r="B32657" s="2"/>
      <c r="BJ32657" s="3"/>
      <c r="BL32657" s="3"/>
      <c r="BN32657" s="3"/>
      <c r="BP32657" s="3"/>
    </row>
    <row r="32658" spans="1:68" x14ac:dyDescent="0.25">
      <c r="A32658" s="1"/>
      <c r="B32658" s="2"/>
      <c r="BJ32658" s="3"/>
      <c r="BL32658" s="3"/>
      <c r="BN32658" s="3"/>
      <c r="BP32658" s="3"/>
    </row>
    <row r="32659" spans="1:68" x14ac:dyDescent="0.25">
      <c r="A32659" s="1"/>
      <c r="B32659" s="2"/>
      <c r="BJ32659" s="3"/>
      <c r="BL32659" s="3"/>
      <c r="BN32659" s="3"/>
      <c r="BP32659" s="3"/>
    </row>
    <row r="32660" spans="1:68" x14ac:dyDescent="0.25">
      <c r="A32660" s="1"/>
      <c r="B32660" s="2"/>
      <c r="BJ32660" s="3"/>
      <c r="BL32660" s="3"/>
      <c r="BN32660" s="3"/>
      <c r="BP32660" s="3"/>
    </row>
    <row r="32661" spans="1:68" x14ac:dyDescent="0.25">
      <c r="A32661" s="1"/>
      <c r="B32661" s="2"/>
      <c r="BJ32661" s="3"/>
      <c r="BL32661" s="3"/>
      <c r="BN32661" s="3"/>
      <c r="BP32661" s="3"/>
    </row>
    <row r="32662" spans="1:68" x14ac:dyDescent="0.25">
      <c r="A32662" s="1"/>
      <c r="B32662" s="2"/>
      <c r="BJ32662" s="3"/>
      <c r="BL32662" s="3"/>
      <c r="BN32662" s="3"/>
      <c r="BP32662" s="3"/>
    </row>
    <row r="32663" spans="1:68" x14ac:dyDescent="0.25">
      <c r="A32663" s="1"/>
      <c r="B32663" s="2"/>
      <c r="BJ32663" s="3"/>
      <c r="BL32663" s="3"/>
      <c r="BN32663" s="3"/>
      <c r="BP32663" s="3"/>
    </row>
    <row r="32664" spans="1:68" x14ac:dyDescent="0.25">
      <c r="A32664" s="1"/>
      <c r="B32664" s="2"/>
      <c r="BJ32664" s="3"/>
      <c r="BL32664" s="3"/>
      <c r="BN32664" s="3"/>
      <c r="BP32664" s="3"/>
    </row>
    <row r="32665" spans="1:68" x14ac:dyDescent="0.25">
      <c r="A32665" s="1"/>
      <c r="B32665" s="2"/>
      <c r="BJ32665" s="3"/>
      <c r="BL32665" s="3"/>
      <c r="BN32665" s="3"/>
      <c r="BP32665" s="3"/>
    </row>
    <row r="32666" spans="1:68" x14ac:dyDescent="0.25">
      <c r="A32666" s="1"/>
      <c r="B32666" s="2"/>
      <c r="BJ32666" s="3"/>
      <c r="BL32666" s="3"/>
      <c r="BN32666" s="3"/>
      <c r="BP32666" s="3"/>
    </row>
    <row r="32667" spans="1:68" x14ac:dyDescent="0.25">
      <c r="A32667" s="1"/>
      <c r="B32667" s="2"/>
      <c r="BJ32667" s="3"/>
      <c r="BL32667" s="3"/>
      <c r="BN32667" s="3"/>
      <c r="BP32667" s="3"/>
    </row>
    <row r="32668" spans="1:68" x14ac:dyDescent="0.25">
      <c r="A32668" s="1"/>
      <c r="B32668" s="2"/>
      <c r="BJ32668" s="3"/>
      <c r="BL32668" s="3"/>
      <c r="BN32668" s="3"/>
      <c r="BP32668" s="3"/>
    </row>
    <row r="32669" spans="1:68" x14ac:dyDescent="0.25">
      <c r="A32669" s="1"/>
      <c r="B32669" s="2"/>
      <c r="BJ32669" s="3"/>
      <c r="BL32669" s="3"/>
      <c r="BN32669" s="3"/>
      <c r="BP32669" s="3"/>
    </row>
    <row r="32670" spans="1:68" x14ac:dyDescent="0.25">
      <c r="A32670" s="1"/>
      <c r="B32670" s="2"/>
      <c r="BJ32670" s="3"/>
      <c r="BL32670" s="3"/>
      <c r="BN32670" s="3"/>
      <c r="BP32670" s="3"/>
    </row>
    <row r="32671" spans="1:68" x14ac:dyDescent="0.25">
      <c r="A32671" s="1"/>
      <c r="B32671" s="2"/>
      <c r="BJ32671" s="3"/>
      <c r="BL32671" s="3"/>
      <c r="BN32671" s="3"/>
      <c r="BP32671" s="3"/>
    </row>
    <row r="32672" spans="1:68" x14ac:dyDescent="0.25">
      <c r="A32672" s="1"/>
      <c r="B32672" s="2"/>
      <c r="BJ32672" s="3"/>
      <c r="BL32672" s="3"/>
      <c r="BN32672" s="3"/>
      <c r="BP32672" s="3"/>
    </row>
    <row r="32673" spans="1:68" x14ac:dyDescent="0.25">
      <c r="A32673" s="1"/>
      <c r="B32673" s="2"/>
      <c r="BJ32673" s="3"/>
      <c r="BL32673" s="3"/>
      <c r="BN32673" s="3"/>
      <c r="BP32673" s="3"/>
    </row>
    <row r="32674" spans="1:68" x14ac:dyDescent="0.25">
      <c r="A32674" s="1"/>
      <c r="B32674" s="2"/>
      <c r="BJ32674" s="3"/>
      <c r="BL32674" s="3"/>
      <c r="BN32674" s="3"/>
      <c r="BP32674" s="3"/>
    </row>
    <row r="32675" spans="1:68" x14ac:dyDescent="0.25">
      <c r="A32675" s="1"/>
      <c r="B32675" s="2"/>
      <c r="BJ32675" s="3"/>
      <c r="BL32675" s="3"/>
      <c r="BN32675" s="3"/>
      <c r="BP32675" s="3"/>
    </row>
    <row r="32676" spans="1:68" x14ac:dyDescent="0.25">
      <c r="A32676" s="1"/>
      <c r="B32676" s="2"/>
      <c r="BJ32676" s="3"/>
      <c r="BL32676" s="3"/>
      <c r="BN32676" s="3"/>
      <c r="BP32676" s="3"/>
    </row>
    <row r="32677" spans="1:68" x14ac:dyDescent="0.25">
      <c r="A32677" s="1"/>
      <c r="B32677" s="2"/>
      <c r="BJ32677" s="3"/>
      <c r="BL32677" s="3"/>
      <c r="BN32677" s="3"/>
      <c r="BP32677" s="3"/>
    </row>
    <row r="32678" spans="1:68" x14ac:dyDescent="0.25">
      <c r="A32678" s="1"/>
      <c r="B32678" s="2"/>
      <c r="BJ32678" s="3"/>
      <c r="BL32678" s="3"/>
      <c r="BN32678" s="3"/>
      <c r="BP32678" s="3"/>
    </row>
    <row r="32679" spans="1:68" x14ac:dyDescent="0.25">
      <c r="A32679" s="1"/>
      <c r="B32679" s="2"/>
      <c r="BJ32679" s="3"/>
      <c r="BL32679" s="3"/>
      <c r="BN32679" s="3"/>
      <c r="BP32679" s="3"/>
    </row>
    <row r="32680" spans="1:68" x14ac:dyDescent="0.25">
      <c r="A32680" s="1"/>
      <c r="B32680" s="2"/>
      <c r="BJ32680" s="3"/>
      <c r="BL32680" s="3"/>
      <c r="BN32680" s="3"/>
      <c r="BP32680" s="3"/>
    </row>
    <row r="32681" spans="1:68" x14ac:dyDescent="0.25">
      <c r="A32681" s="1"/>
      <c r="B32681" s="2"/>
      <c r="BJ32681" s="3"/>
      <c r="BL32681" s="3"/>
      <c r="BN32681" s="3"/>
      <c r="BP32681" s="3"/>
    </row>
    <row r="32682" spans="1:68" x14ac:dyDescent="0.25">
      <c r="A32682" s="1"/>
      <c r="B32682" s="2"/>
      <c r="BJ32682" s="3"/>
      <c r="BL32682" s="3"/>
      <c r="BN32682" s="3"/>
      <c r="BP32682" s="3"/>
    </row>
    <row r="32683" spans="1:68" x14ac:dyDescent="0.25">
      <c r="A32683" s="1"/>
      <c r="B32683" s="2"/>
      <c r="BJ32683" s="3"/>
      <c r="BL32683" s="3"/>
      <c r="BN32683" s="3"/>
      <c r="BP32683" s="3"/>
    </row>
    <row r="32684" spans="1:68" x14ac:dyDescent="0.25">
      <c r="A32684" s="1"/>
      <c r="B32684" s="2"/>
      <c r="BJ32684" s="3"/>
      <c r="BL32684" s="3"/>
      <c r="BN32684" s="3"/>
      <c r="BP32684" s="3"/>
    </row>
    <row r="32685" spans="1:68" x14ac:dyDescent="0.25">
      <c r="A32685" s="1"/>
      <c r="B32685" s="2"/>
      <c r="BJ32685" s="3"/>
      <c r="BL32685" s="3"/>
      <c r="BN32685" s="3"/>
      <c r="BP32685" s="3"/>
    </row>
    <row r="32686" spans="1:68" x14ac:dyDescent="0.25">
      <c r="A32686" s="1"/>
      <c r="B32686" s="2"/>
      <c r="BJ32686" s="3"/>
      <c r="BL32686" s="3"/>
      <c r="BN32686" s="3"/>
      <c r="BP32686" s="3"/>
    </row>
    <row r="32687" spans="1:68" x14ac:dyDescent="0.25">
      <c r="A32687" s="1"/>
      <c r="B32687" s="2"/>
      <c r="BJ32687" s="3"/>
      <c r="BL32687" s="3"/>
      <c r="BN32687" s="3"/>
      <c r="BP32687" s="3"/>
    </row>
    <row r="32688" spans="1:68" x14ac:dyDescent="0.25">
      <c r="A32688" s="1"/>
      <c r="B32688" s="2"/>
      <c r="BJ32688" s="3"/>
      <c r="BL32688" s="3"/>
      <c r="BN32688" s="3"/>
      <c r="BP32688" s="3"/>
    </row>
    <row r="32689" spans="1:68" x14ac:dyDescent="0.25">
      <c r="A32689" s="1"/>
      <c r="B32689" s="2"/>
      <c r="BJ32689" s="3"/>
      <c r="BL32689" s="3"/>
      <c r="BN32689" s="3"/>
      <c r="BP32689" s="3"/>
    </row>
    <row r="32690" spans="1:68" x14ac:dyDescent="0.25">
      <c r="A32690" s="1"/>
      <c r="B32690" s="2"/>
      <c r="BJ32690" s="3"/>
      <c r="BL32690" s="3"/>
      <c r="BN32690" s="3"/>
      <c r="BP32690" s="3"/>
    </row>
    <row r="32691" spans="1:68" x14ac:dyDescent="0.25">
      <c r="A32691" s="1"/>
      <c r="B32691" s="2"/>
      <c r="BJ32691" s="3"/>
      <c r="BL32691" s="3"/>
      <c r="BN32691" s="3"/>
      <c r="BP32691" s="3"/>
    </row>
    <row r="32692" spans="1:68" x14ac:dyDescent="0.25">
      <c r="A32692" s="1"/>
      <c r="B32692" s="2"/>
      <c r="BJ32692" s="3"/>
      <c r="BL32692" s="3"/>
      <c r="BN32692" s="3"/>
      <c r="BP32692" s="3"/>
    </row>
    <row r="32693" spans="1:68" x14ac:dyDescent="0.25">
      <c r="A32693" s="1"/>
      <c r="B32693" s="2"/>
      <c r="BJ32693" s="3"/>
      <c r="BL32693" s="3"/>
      <c r="BN32693" s="3"/>
      <c r="BP32693" s="3"/>
    </row>
    <row r="32694" spans="1:68" x14ac:dyDescent="0.25">
      <c r="A32694" s="1"/>
      <c r="B32694" s="2"/>
      <c r="BJ32694" s="3"/>
      <c r="BL32694" s="3"/>
      <c r="BN32694" s="3"/>
      <c r="BP32694" s="3"/>
    </row>
    <row r="32695" spans="1:68" x14ac:dyDescent="0.25">
      <c r="A32695" s="1"/>
      <c r="B32695" s="2"/>
      <c r="BJ32695" s="3"/>
      <c r="BL32695" s="3"/>
      <c r="BN32695" s="3"/>
      <c r="BP32695" s="3"/>
    </row>
    <row r="32696" spans="1:68" x14ac:dyDescent="0.25">
      <c r="A32696" s="1"/>
      <c r="B32696" s="2"/>
      <c r="BJ32696" s="3"/>
      <c r="BL32696" s="3"/>
      <c r="BN32696" s="3"/>
      <c r="BP32696" s="3"/>
    </row>
    <row r="32697" spans="1:68" x14ac:dyDescent="0.25">
      <c r="A32697" s="1"/>
      <c r="B32697" s="2"/>
      <c r="BJ32697" s="3"/>
      <c r="BL32697" s="3"/>
      <c r="BN32697" s="3"/>
      <c r="BP32697" s="3"/>
    </row>
    <row r="32698" spans="1:68" x14ac:dyDescent="0.25">
      <c r="A32698" s="1"/>
      <c r="B32698" s="2"/>
      <c r="BJ32698" s="3"/>
      <c r="BL32698" s="3"/>
      <c r="BN32698" s="3"/>
      <c r="BP32698" s="3"/>
    </row>
    <row r="32699" spans="1:68" x14ac:dyDescent="0.25">
      <c r="A32699" s="1"/>
      <c r="B32699" s="2"/>
      <c r="BJ32699" s="3"/>
      <c r="BL32699" s="3"/>
      <c r="BN32699" s="3"/>
      <c r="BP32699" s="3"/>
    </row>
    <row r="32700" spans="1:68" x14ac:dyDescent="0.25">
      <c r="A32700" s="1"/>
      <c r="B32700" s="2"/>
      <c r="BJ32700" s="3"/>
      <c r="BL32700" s="3"/>
      <c r="BN32700" s="3"/>
      <c r="BP32700" s="3"/>
    </row>
    <row r="32701" spans="1:68" x14ac:dyDescent="0.25">
      <c r="A32701" s="1"/>
      <c r="B32701" s="2"/>
      <c r="BJ32701" s="3"/>
      <c r="BL32701" s="3"/>
      <c r="BN32701" s="3"/>
      <c r="BP32701" s="3"/>
    </row>
    <row r="32702" spans="1:68" x14ac:dyDescent="0.25">
      <c r="A32702" s="1"/>
      <c r="B32702" s="2"/>
      <c r="BJ32702" s="3"/>
      <c r="BL32702" s="3"/>
      <c r="BN32702" s="3"/>
      <c r="BP32702" s="3"/>
    </row>
    <row r="32703" spans="1:68" x14ac:dyDescent="0.25">
      <c r="A32703" s="1"/>
      <c r="B32703" s="2"/>
      <c r="BJ32703" s="3"/>
      <c r="BL32703" s="3"/>
      <c r="BN32703" s="3"/>
      <c r="BP32703" s="3"/>
    </row>
    <row r="32704" spans="1:68" x14ac:dyDescent="0.25">
      <c r="A32704" s="1"/>
      <c r="B32704" s="2"/>
      <c r="BJ32704" s="3"/>
      <c r="BL32704" s="3"/>
      <c r="BN32704" s="3"/>
      <c r="BP32704" s="3"/>
    </row>
    <row r="32705" spans="1:68" x14ac:dyDescent="0.25">
      <c r="A32705" s="1"/>
      <c r="B32705" s="2"/>
      <c r="BJ32705" s="3"/>
      <c r="BL32705" s="3"/>
      <c r="BN32705" s="3"/>
      <c r="BP32705" s="3"/>
    </row>
    <row r="32706" spans="1:68" x14ac:dyDescent="0.25">
      <c r="A32706" s="1"/>
      <c r="B32706" s="2"/>
      <c r="BJ32706" s="3"/>
      <c r="BL32706" s="3"/>
      <c r="BN32706" s="3"/>
      <c r="BP32706" s="3"/>
    </row>
    <row r="32707" spans="1:68" x14ac:dyDescent="0.25">
      <c r="A32707" s="1"/>
      <c r="B32707" s="2"/>
      <c r="BJ32707" s="3"/>
      <c r="BL32707" s="3"/>
      <c r="BN32707" s="3"/>
      <c r="BP32707" s="3"/>
    </row>
    <row r="32708" spans="1:68" x14ac:dyDescent="0.25">
      <c r="A32708" s="1"/>
      <c r="B32708" s="2"/>
      <c r="BJ32708" s="3"/>
      <c r="BL32708" s="3"/>
      <c r="BN32708" s="3"/>
      <c r="BP32708" s="3"/>
    </row>
    <row r="32709" spans="1:68" x14ac:dyDescent="0.25">
      <c r="A32709" s="1"/>
      <c r="B32709" s="2"/>
      <c r="BJ32709" s="3"/>
      <c r="BL32709" s="3"/>
      <c r="BN32709" s="3"/>
      <c r="BP32709" s="3"/>
    </row>
    <row r="32710" spans="1:68" x14ac:dyDescent="0.25">
      <c r="A32710" s="1"/>
      <c r="B32710" s="2"/>
      <c r="BJ32710" s="3"/>
      <c r="BL32710" s="3"/>
      <c r="BN32710" s="3"/>
      <c r="BP32710" s="3"/>
    </row>
    <row r="32711" spans="1:68" x14ac:dyDescent="0.25">
      <c r="A32711" s="1"/>
      <c r="B32711" s="2"/>
      <c r="BJ32711" s="3"/>
      <c r="BL32711" s="3"/>
      <c r="BN32711" s="3"/>
      <c r="BP32711" s="3"/>
    </row>
    <row r="32712" spans="1:68" x14ac:dyDescent="0.25">
      <c r="A32712" s="1"/>
      <c r="B32712" s="2"/>
      <c r="BJ32712" s="3"/>
      <c r="BL32712" s="3"/>
      <c r="BN32712" s="3"/>
      <c r="BP32712" s="3"/>
    </row>
    <row r="32713" spans="1:68" x14ac:dyDescent="0.25">
      <c r="A32713" s="1"/>
      <c r="B32713" s="2"/>
      <c r="BJ32713" s="3"/>
      <c r="BL32713" s="3"/>
      <c r="BN32713" s="3"/>
      <c r="BP32713" s="3"/>
    </row>
    <row r="32714" spans="1:68" x14ac:dyDescent="0.25">
      <c r="A32714" s="1"/>
      <c r="B32714" s="2"/>
      <c r="BJ32714" s="3"/>
      <c r="BL32714" s="3"/>
      <c r="BN32714" s="3"/>
      <c r="BP32714" s="3"/>
    </row>
    <row r="32715" spans="1:68" x14ac:dyDescent="0.25">
      <c r="A32715" s="1"/>
      <c r="B32715" s="2"/>
      <c r="BJ32715" s="3"/>
      <c r="BL32715" s="3"/>
      <c r="BN32715" s="3"/>
      <c r="BP32715" s="3"/>
    </row>
    <row r="32716" spans="1:68" x14ac:dyDescent="0.25">
      <c r="A32716" s="1"/>
      <c r="B32716" s="2"/>
      <c r="BJ32716" s="3"/>
      <c r="BL32716" s="3"/>
      <c r="BN32716" s="3"/>
      <c r="BP32716" s="3"/>
    </row>
    <row r="32717" spans="1:68" x14ac:dyDescent="0.25">
      <c r="A32717" s="1"/>
      <c r="B32717" s="2"/>
      <c r="BJ32717" s="3"/>
      <c r="BL32717" s="3"/>
      <c r="BN32717" s="3"/>
      <c r="BP32717" s="3"/>
    </row>
    <row r="32718" spans="1:68" x14ac:dyDescent="0.25">
      <c r="A32718" s="1"/>
      <c r="B32718" s="2"/>
      <c r="BJ32718" s="3"/>
      <c r="BL32718" s="3"/>
      <c r="BN32718" s="3"/>
      <c r="BP32718" s="3"/>
    </row>
    <row r="32719" spans="1:68" x14ac:dyDescent="0.25">
      <c r="A32719" s="1"/>
      <c r="B32719" s="2"/>
      <c r="BJ32719" s="3"/>
      <c r="BL32719" s="3"/>
      <c r="BN32719" s="3"/>
      <c r="BP32719" s="3"/>
    </row>
    <row r="32720" spans="1:68" x14ac:dyDescent="0.25">
      <c r="A32720" s="1"/>
      <c r="B32720" s="2"/>
      <c r="BJ32720" s="3"/>
      <c r="BL32720" s="3"/>
      <c r="BN32720" s="3"/>
      <c r="BP32720" s="3"/>
    </row>
    <row r="32721" spans="1:68" x14ac:dyDescent="0.25">
      <c r="A32721" s="1"/>
      <c r="B32721" s="2"/>
      <c r="BJ32721" s="3"/>
      <c r="BL32721" s="3"/>
      <c r="BN32721" s="3"/>
      <c r="BP32721" s="3"/>
    </row>
    <row r="32722" spans="1:68" x14ac:dyDescent="0.25">
      <c r="A32722" s="1"/>
      <c r="B32722" s="2"/>
      <c r="BJ32722" s="3"/>
      <c r="BL32722" s="3"/>
      <c r="BN32722" s="3"/>
      <c r="BP32722" s="3"/>
    </row>
    <row r="32723" spans="1:68" x14ac:dyDescent="0.25">
      <c r="A32723" s="1"/>
      <c r="B32723" s="2"/>
      <c r="BJ32723" s="3"/>
      <c r="BL32723" s="3"/>
      <c r="BN32723" s="3"/>
      <c r="BP32723" s="3"/>
    </row>
    <row r="32724" spans="1:68" x14ac:dyDescent="0.25">
      <c r="A32724" s="1"/>
      <c r="B32724" s="2"/>
      <c r="BJ32724" s="3"/>
      <c r="BL32724" s="3"/>
      <c r="BN32724" s="3"/>
      <c r="BP32724" s="3"/>
    </row>
    <row r="32725" spans="1:68" x14ac:dyDescent="0.25">
      <c r="A32725" s="1"/>
      <c r="B32725" s="2"/>
      <c r="BJ32725" s="3"/>
      <c r="BL32725" s="3"/>
      <c r="BN32725" s="3"/>
      <c r="BP32725" s="3"/>
    </row>
    <row r="32726" spans="1:68" x14ac:dyDescent="0.25">
      <c r="A32726" s="1"/>
      <c r="B32726" s="2"/>
      <c r="BJ32726" s="3"/>
      <c r="BL32726" s="3"/>
      <c r="BN32726" s="3"/>
      <c r="BP32726" s="3"/>
    </row>
    <row r="32727" spans="1:68" x14ac:dyDescent="0.25">
      <c r="A32727" s="1"/>
      <c r="B32727" s="2"/>
      <c r="BJ32727" s="3"/>
      <c r="BL32727" s="3"/>
      <c r="BN32727" s="3"/>
      <c r="BP32727" s="3"/>
    </row>
    <row r="32728" spans="1:68" x14ac:dyDescent="0.25">
      <c r="A32728" s="1"/>
      <c r="B32728" s="2"/>
      <c r="BJ32728" s="3"/>
      <c r="BL32728" s="3"/>
      <c r="BN32728" s="3"/>
      <c r="BP32728" s="3"/>
    </row>
    <row r="32729" spans="1:68" x14ac:dyDescent="0.25">
      <c r="A32729" s="1"/>
      <c r="B32729" s="2"/>
      <c r="BJ32729" s="3"/>
      <c r="BL32729" s="3"/>
      <c r="BN32729" s="3"/>
      <c r="BP32729" s="3"/>
    </row>
    <row r="32730" spans="1:68" x14ac:dyDescent="0.25">
      <c r="A32730" s="1"/>
      <c r="B32730" s="2"/>
      <c r="BJ32730" s="3"/>
      <c r="BL32730" s="3"/>
      <c r="BN32730" s="3"/>
      <c r="BP32730" s="3"/>
    </row>
    <row r="32731" spans="1:68" x14ac:dyDescent="0.25">
      <c r="A32731" s="1"/>
      <c r="B32731" s="2"/>
      <c r="BJ32731" s="3"/>
      <c r="BL32731" s="3"/>
      <c r="BN32731" s="3"/>
      <c r="BP32731" s="3"/>
    </row>
    <row r="32732" spans="1:68" x14ac:dyDescent="0.25">
      <c r="A32732" s="1"/>
      <c r="B32732" s="2"/>
      <c r="BJ32732" s="3"/>
      <c r="BL32732" s="3"/>
      <c r="BN32732" s="3"/>
      <c r="BP32732" s="3"/>
    </row>
    <row r="32733" spans="1:68" x14ac:dyDescent="0.25">
      <c r="A32733" s="1"/>
      <c r="B32733" s="2"/>
      <c r="BJ32733" s="3"/>
      <c r="BL32733" s="3"/>
      <c r="BN32733" s="3"/>
      <c r="BP32733" s="3"/>
    </row>
    <row r="32734" spans="1:68" x14ac:dyDescent="0.25">
      <c r="A32734" s="1"/>
      <c r="B32734" s="2"/>
      <c r="BJ32734" s="3"/>
      <c r="BL32734" s="3"/>
      <c r="BN32734" s="3"/>
      <c r="BP32734" s="3"/>
    </row>
    <row r="32735" spans="1:68" x14ac:dyDescent="0.25">
      <c r="A32735" s="1"/>
      <c r="B32735" s="2"/>
      <c r="BJ32735" s="3"/>
      <c r="BL32735" s="3"/>
      <c r="BN32735" s="3"/>
      <c r="BP32735" s="3"/>
    </row>
    <row r="32736" spans="1:68" x14ac:dyDescent="0.25">
      <c r="A32736" s="1"/>
      <c r="B32736" s="2"/>
      <c r="BJ32736" s="3"/>
      <c r="BL32736" s="3"/>
      <c r="BN32736" s="3"/>
      <c r="BP32736" s="3"/>
    </row>
    <row r="32737" spans="1:68" x14ac:dyDescent="0.25">
      <c r="A32737" s="1"/>
      <c r="B32737" s="2"/>
      <c r="BJ32737" s="3"/>
      <c r="BL32737" s="3"/>
      <c r="BN32737" s="3"/>
      <c r="BP32737" s="3"/>
    </row>
    <row r="32738" spans="1:68" x14ac:dyDescent="0.25">
      <c r="A32738" s="1"/>
      <c r="B32738" s="2"/>
      <c r="BJ32738" s="3"/>
      <c r="BL32738" s="3"/>
      <c r="BN32738" s="3"/>
      <c r="BP32738" s="3"/>
    </row>
    <row r="32739" spans="1:68" x14ac:dyDescent="0.25">
      <c r="A32739" s="1"/>
      <c r="B32739" s="2"/>
      <c r="BJ32739" s="3"/>
      <c r="BL32739" s="3"/>
      <c r="BN32739" s="3"/>
      <c r="BP32739" s="3"/>
    </row>
    <row r="32740" spans="1:68" x14ac:dyDescent="0.25">
      <c r="A32740" s="1"/>
      <c r="B32740" s="2"/>
      <c r="BJ32740" s="3"/>
      <c r="BL32740" s="3"/>
      <c r="BN32740" s="3"/>
      <c r="BP32740" s="3"/>
    </row>
    <row r="32741" spans="1:68" x14ac:dyDescent="0.25">
      <c r="A32741" s="1"/>
      <c r="B32741" s="2"/>
      <c r="BJ32741" s="3"/>
      <c r="BL32741" s="3"/>
      <c r="BN32741" s="3"/>
      <c r="BP32741" s="3"/>
    </row>
    <row r="32742" spans="1:68" x14ac:dyDescent="0.25">
      <c r="A32742" s="1"/>
      <c r="B32742" s="2"/>
      <c r="BJ32742" s="3"/>
      <c r="BL32742" s="3"/>
      <c r="BN32742" s="3"/>
      <c r="BP32742" s="3"/>
    </row>
    <row r="32743" spans="1:68" x14ac:dyDescent="0.25">
      <c r="A32743" s="1"/>
      <c r="B32743" s="2"/>
      <c r="BJ32743" s="3"/>
      <c r="BL32743" s="3"/>
      <c r="BN32743" s="3"/>
      <c r="BP32743" s="3"/>
    </row>
    <row r="32744" spans="1:68" x14ac:dyDescent="0.25">
      <c r="A32744" s="1"/>
      <c r="B32744" s="2"/>
      <c r="BJ32744" s="3"/>
      <c r="BL32744" s="3"/>
      <c r="BN32744" s="3"/>
      <c r="BP32744" s="3"/>
    </row>
    <row r="32745" spans="1:68" x14ac:dyDescent="0.25">
      <c r="A32745" s="1"/>
      <c r="B32745" s="2"/>
      <c r="BJ32745" s="3"/>
      <c r="BL32745" s="3"/>
      <c r="BN32745" s="3"/>
      <c r="BP32745" s="3"/>
    </row>
    <row r="32746" spans="1:68" x14ac:dyDescent="0.25">
      <c r="A32746" s="1"/>
      <c r="B32746" s="2"/>
      <c r="BJ32746" s="3"/>
      <c r="BL32746" s="3"/>
      <c r="BN32746" s="3"/>
      <c r="BP32746" s="3"/>
    </row>
    <row r="32747" spans="1:68" x14ac:dyDescent="0.25">
      <c r="A32747" s="1"/>
      <c r="B32747" s="2"/>
      <c r="BJ32747" s="3"/>
      <c r="BL32747" s="3"/>
      <c r="BN32747" s="3"/>
      <c r="BP32747" s="3"/>
    </row>
    <row r="32748" spans="1:68" x14ac:dyDescent="0.25">
      <c r="A32748" s="1"/>
      <c r="B32748" s="2"/>
      <c r="BJ32748" s="3"/>
      <c r="BL32748" s="3"/>
      <c r="BN32748" s="3"/>
      <c r="BP32748" s="3"/>
    </row>
    <row r="32749" spans="1:68" x14ac:dyDescent="0.25">
      <c r="A32749" s="1"/>
      <c r="B32749" s="2"/>
      <c r="BJ32749" s="3"/>
      <c r="BL32749" s="3"/>
      <c r="BN32749" s="3"/>
      <c r="BP32749" s="3"/>
    </row>
    <row r="32750" spans="1:68" x14ac:dyDescent="0.25">
      <c r="A32750" s="1"/>
      <c r="B32750" s="2"/>
      <c r="BJ32750" s="3"/>
      <c r="BL32750" s="3"/>
      <c r="BN32750" s="3"/>
      <c r="BP32750" s="3"/>
    </row>
    <row r="32751" spans="1:68" x14ac:dyDescent="0.25">
      <c r="A32751" s="1"/>
      <c r="B32751" s="2"/>
      <c r="BJ32751" s="3"/>
      <c r="BL32751" s="3"/>
      <c r="BN32751" s="3"/>
      <c r="BP32751" s="3"/>
    </row>
    <row r="32752" spans="1:68" x14ac:dyDescent="0.25">
      <c r="A32752" s="1"/>
      <c r="B32752" s="2"/>
      <c r="BJ32752" s="3"/>
      <c r="BL32752" s="3"/>
      <c r="BN32752" s="3"/>
      <c r="BP32752" s="3"/>
    </row>
    <row r="32753" spans="1:68" x14ac:dyDescent="0.25">
      <c r="A32753" s="1"/>
      <c r="B32753" s="2"/>
      <c r="BJ32753" s="3"/>
      <c r="BL32753" s="3"/>
      <c r="BN32753" s="3"/>
      <c r="BP32753" s="3"/>
    </row>
    <row r="32754" spans="1:68" x14ac:dyDescent="0.25">
      <c r="A32754" s="1"/>
      <c r="B32754" s="2"/>
      <c r="BJ32754" s="3"/>
      <c r="BL32754" s="3"/>
      <c r="BN32754" s="3"/>
      <c r="BP32754" s="3"/>
    </row>
    <row r="32755" spans="1:68" x14ac:dyDescent="0.25">
      <c r="A32755" s="1"/>
      <c r="B32755" s="2"/>
      <c r="BJ32755" s="3"/>
      <c r="BL32755" s="3"/>
      <c r="BN32755" s="3"/>
      <c r="BP32755" s="3"/>
    </row>
    <row r="32756" spans="1:68" x14ac:dyDescent="0.25">
      <c r="A32756" s="1"/>
      <c r="B32756" s="2"/>
      <c r="BJ32756" s="3"/>
      <c r="BL32756" s="3"/>
      <c r="BN32756" s="3"/>
      <c r="BP32756" s="3"/>
    </row>
    <row r="32757" spans="1:68" x14ac:dyDescent="0.25">
      <c r="A32757" s="1"/>
      <c r="B32757" s="2"/>
      <c r="BJ32757" s="3"/>
      <c r="BL32757" s="3"/>
      <c r="BN32757" s="3"/>
      <c r="BP32757" s="3"/>
    </row>
    <row r="32758" spans="1:68" x14ac:dyDescent="0.25">
      <c r="A32758" s="1"/>
      <c r="B32758" s="2"/>
      <c r="BJ32758" s="3"/>
      <c r="BL32758" s="3"/>
      <c r="BN32758" s="3"/>
      <c r="BP32758" s="3"/>
    </row>
    <row r="32759" spans="1:68" x14ac:dyDescent="0.25">
      <c r="A32759" s="1"/>
      <c r="B32759" s="2"/>
      <c r="BJ32759" s="3"/>
      <c r="BL32759" s="3"/>
      <c r="BN32759" s="3"/>
      <c r="BP32759" s="3"/>
    </row>
    <row r="32760" spans="1:68" x14ac:dyDescent="0.25">
      <c r="A32760" s="1"/>
      <c r="B32760" s="2"/>
      <c r="BJ32760" s="3"/>
      <c r="BL32760" s="3"/>
      <c r="BN32760" s="3"/>
      <c r="BP32760" s="3"/>
    </row>
    <row r="32761" spans="1:68" x14ac:dyDescent="0.25">
      <c r="A32761" s="1"/>
      <c r="B32761" s="2"/>
      <c r="BJ32761" s="3"/>
      <c r="BL32761" s="3"/>
      <c r="BN32761" s="3"/>
      <c r="BP32761" s="3"/>
    </row>
    <row r="32762" spans="1:68" x14ac:dyDescent="0.25">
      <c r="A32762" s="1"/>
      <c r="B32762" s="2"/>
      <c r="BJ32762" s="3"/>
      <c r="BL32762" s="3"/>
      <c r="BN32762" s="3"/>
      <c r="BP32762" s="3"/>
    </row>
    <row r="32763" spans="1:68" x14ac:dyDescent="0.25">
      <c r="A32763" s="1"/>
      <c r="B32763" s="2"/>
      <c r="BJ32763" s="3"/>
      <c r="BL32763" s="3"/>
      <c r="BN32763" s="3"/>
      <c r="BP32763" s="3"/>
    </row>
    <row r="32764" spans="1:68" x14ac:dyDescent="0.25">
      <c r="A32764" s="1"/>
      <c r="B32764" s="2"/>
      <c r="BJ32764" s="3"/>
      <c r="BL32764" s="3"/>
      <c r="BN32764" s="3"/>
      <c r="BP32764" s="3"/>
    </row>
    <row r="32765" spans="1:68" x14ac:dyDescent="0.25">
      <c r="A32765" s="1"/>
      <c r="B32765" s="2"/>
      <c r="BJ32765" s="3"/>
      <c r="BL32765" s="3"/>
      <c r="BN32765" s="3"/>
      <c r="BP32765" s="3"/>
    </row>
    <row r="32766" spans="1:68" x14ac:dyDescent="0.25">
      <c r="A32766" s="1"/>
      <c r="B32766" s="2"/>
      <c r="BJ32766" s="3"/>
      <c r="BL32766" s="3"/>
      <c r="BN32766" s="3"/>
      <c r="BP32766" s="3"/>
    </row>
    <row r="32767" spans="1:68" x14ac:dyDescent="0.25">
      <c r="A32767" s="1"/>
      <c r="B32767" s="2"/>
      <c r="BJ32767" s="3"/>
      <c r="BL32767" s="3"/>
      <c r="BN32767" s="3"/>
      <c r="BP32767" s="3"/>
    </row>
    <row r="32768" spans="1:68" x14ac:dyDescent="0.25">
      <c r="A32768" s="1"/>
      <c r="B32768" s="2"/>
      <c r="BJ32768" s="3"/>
      <c r="BL32768" s="3"/>
      <c r="BN32768" s="3"/>
      <c r="BP32768" s="3"/>
    </row>
    <row r="32769" spans="1:68" x14ac:dyDescent="0.25">
      <c r="A32769" s="1"/>
      <c r="B32769" s="2"/>
      <c r="BJ32769" s="3"/>
      <c r="BL32769" s="3"/>
      <c r="BN32769" s="3"/>
      <c r="BP32769" s="3"/>
    </row>
    <row r="32770" spans="1:68" x14ac:dyDescent="0.25">
      <c r="A32770" s="1"/>
      <c r="B32770" s="2"/>
      <c r="BJ32770" s="3"/>
      <c r="BL32770" s="3"/>
      <c r="BN32770" s="3"/>
      <c r="BP32770" s="3"/>
    </row>
    <row r="32771" spans="1:68" x14ac:dyDescent="0.25">
      <c r="A32771" s="1"/>
      <c r="B32771" s="2"/>
      <c r="BJ32771" s="3"/>
      <c r="BL32771" s="3"/>
      <c r="BN32771" s="3"/>
      <c r="BP32771" s="3"/>
    </row>
    <row r="32772" spans="1:68" x14ac:dyDescent="0.25">
      <c r="A32772" s="1"/>
      <c r="B32772" s="2"/>
      <c r="BJ32772" s="3"/>
      <c r="BL32772" s="3"/>
      <c r="BN32772" s="3"/>
      <c r="BP32772" s="3"/>
    </row>
    <row r="32773" spans="1:68" x14ac:dyDescent="0.25">
      <c r="A32773" s="1"/>
      <c r="B32773" s="2"/>
      <c r="BJ32773" s="3"/>
      <c r="BL32773" s="3"/>
      <c r="BN32773" s="3"/>
      <c r="BP32773" s="3"/>
    </row>
    <row r="32774" spans="1:68" x14ac:dyDescent="0.25">
      <c r="A32774" s="1"/>
      <c r="B32774" s="2"/>
      <c r="BJ32774" s="3"/>
      <c r="BL32774" s="3"/>
      <c r="BN32774" s="3"/>
      <c r="BP32774" s="3"/>
    </row>
    <row r="32775" spans="1:68" x14ac:dyDescent="0.25">
      <c r="A32775" s="1"/>
      <c r="B32775" s="2"/>
      <c r="BJ32775" s="3"/>
      <c r="BL32775" s="3"/>
      <c r="BN32775" s="3"/>
      <c r="BP32775" s="3"/>
    </row>
    <row r="32776" spans="1:68" x14ac:dyDescent="0.25">
      <c r="A32776" s="1"/>
      <c r="B32776" s="2"/>
      <c r="BJ32776" s="3"/>
      <c r="BL32776" s="3"/>
      <c r="BN32776" s="3"/>
      <c r="BP32776" s="3"/>
    </row>
    <row r="32777" spans="1:68" x14ac:dyDescent="0.25">
      <c r="A32777" s="1"/>
      <c r="B32777" s="2"/>
      <c r="BJ32777" s="3"/>
      <c r="BL32777" s="3"/>
      <c r="BN32777" s="3"/>
      <c r="BP32777" s="3"/>
    </row>
    <row r="32778" spans="1:68" x14ac:dyDescent="0.25">
      <c r="A32778" s="1"/>
      <c r="B32778" s="2"/>
      <c r="BJ32778" s="3"/>
      <c r="BL32778" s="3"/>
      <c r="BN32778" s="3"/>
      <c r="BP32778" s="3"/>
    </row>
    <row r="32779" spans="1:68" x14ac:dyDescent="0.25">
      <c r="A32779" s="1"/>
      <c r="B32779" s="2"/>
      <c r="BJ32779" s="3"/>
      <c r="BL32779" s="3"/>
      <c r="BN32779" s="3"/>
      <c r="BP32779" s="3"/>
    </row>
    <row r="32780" spans="1:68" x14ac:dyDescent="0.25">
      <c r="A32780" s="1"/>
      <c r="B32780" s="2"/>
      <c r="BJ32780" s="3"/>
      <c r="BL32780" s="3"/>
      <c r="BN32780" s="3"/>
      <c r="BP32780" s="3"/>
    </row>
    <row r="32781" spans="1:68" x14ac:dyDescent="0.25">
      <c r="A32781" s="1"/>
      <c r="B32781" s="2"/>
      <c r="BJ32781" s="3"/>
      <c r="BL32781" s="3"/>
      <c r="BN32781" s="3"/>
      <c r="BP32781" s="3"/>
    </row>
    <row r="32782" spans="1:68" x14ac:dyDescent="0.25">
      <c r="A32782" s="1"/>
      <c r="B32782" s="2"/>
      <c r="BJ32782" s="3"/>
      <c r="BL32782" s="3"/>
      <c r="BN32782" s="3"/>
      <c r="BP32782" s="3"/>
    </row>
    <row r="32783" spans="1:68" x14ac:dyDescent="0.25">
      <c r="A32783" s="1"/>
      <c r="B32783" s="2"/>
      <c r="BJ32783" s="3"/>
      <c r="BL32783" s="3"/>
      <c r="BN32783" s="3"/>
      <c r="BP32783" s="3"/>
    </row>
    <row r="32784" spans="1:68" x14ac:dyDescent="0.25">
      <c r="A32784" s="1"/>
      <c r="B32784" s="2"/>
      <c r="BJ32784" s="3"/>
      <c r="BL32784" s="3"/>
      <c r="BN32784" s="3"/>
      <c r="BP32784" s="3"/>
    </row>
    <row r="32785" spans="1:68" x14ac:dyDescent="0.25">
      <c r="A32785" s="1"/>
      <c r="B32785" s="2"/>
      <c r="BJ32785" s="3"/>
      <c r="BL32785" s="3"/>
      <c r="BN32785" s="3"/>
      <c r="BP32785" s="3"/>
    </row>
    <row r="32786" spans="1:68" x14ac:dyDescent="0.25">
      <c r="A32786" s="1"/>
      <c r="B32786" s="2"/>
      <c r="BJ32786" s="3"/>
      <c r="BL32786" s="3"/>
      <c r="BN32786" s="3"/>
      <c r="BP32786" s="3"/>
    </row>
    <row r="32787" spans="1:68" x14ac:dyDescent="0.25">
      <c r="A32787" s="1"/>
      <c r="B32787" s="2"/>
      <c r="BJ32787" s="3"/>
      <c r="BL32787" s="3"/>
      <c r="BN32787" s="3"/>
      <c r="BP32787" s="3"/>
    </row>
    <row r="32788" spans="1:68" x14ac:dyDescent="0.25">
      <c r="A32788" s="1"/>
      <c r="B32788" s="2"/>
      <c r="BJ32788" s="3"/>
      <c r="BL32788" s="3"/>
      <c r="BN32788" s="3"/>
      <c r="BP32788" s="3"/>
    </row>
    <row r="32789" spans="1:68" x14ac:dyDescent="0.25">
      <c r="A32789" s="1"/>
      <c r="B32789" s="2"/>
      <c r="BJ32789" s="3"/>
      <c r="BL32789" s="3"/>
      <c r="BN32789" s="3"/>
      <c r="BP32789" s="3"/>
    </row>
    <row r="32790" spans="1:68" x14ac:dyDescent="0.25">
      <c r="A32790" s="1"/>
      <c r="B32790" s="2"/>
      <c r="BJ32790" s="3"/>
      <c r="BL32790" s="3"/>
      <c r="BN32790" s="3"/>
      <c r="BP32790" s="3"/>
    </row>
    <row r="32791" spans="1:68" x14ac:dyDescent="0.25">
      <c r="A32791" s="1"/>
      <c r="B32791" s="2"/>
      <c r="BJ32791" s="3"/>
      <c r="BL32791" s="3"/>
      <c r="BN32791" s="3"/>
      <c r="BP32791" s="3"/>
    </row>
    <row r="32792" spans="1:68" x14ac:dyDescent="0.25">
      <c r="A32792" s="1"/>
      <c r="B32792" s="2"/>
      <c r="BJ32792" s="3"/>
      <c r="BL32792" s="3"/>
      <c r="BN32792" s="3"/>
      <c r="BP32792" s="3"/>
    </row>
    <row r="32793" spans="1:68" x14ac:dyDescent="0.25">
      <c r="A32793" s="1"/>
      <c r="B32793" s="2"/>
      <c r="BJ32793" s="3"/>
      <c r="BL32793" s="3"/>
      <c r="BN32793" s="3"/>
      <c r="BP32793" s="3"/>
    </row>
    <row r="32794" spans="1:68" x14ac:dyDescent="0.25">
      <c r="A32794" s="1"/>
      <c r="B32794" s="2"/>
      <c r="BJ32794" s="3"/>
      <c r="BL32794" s="3"/>
      <c r="BN32794" s="3"/>
      <c r="BP32794" s="3"/>
    </row>
    <row r="32795" spans="1:68" x14ac:dyDescent="0.25">
      <c r="A32795" s="1"/>
      <c r="B32795" s="2"/>
      <c r="BJ32795" s="3"/>
      <c r="BL32795" s="3"/>
      <c r="BN32795" s="3"/>
      <c r="BP32795" s="3"/>
    </row>
    <row r="32796" spans="1:68" x14ac:dyDescent="0.25">
      <c r="A32796" s="1"/>
      <c r="B32796" s="2"/>
      <c r="BJ32796" s="3"/>
      <c r="BL32796" s="3"/>
      <c r="BN32796" s="3"/>
      <c r="BP32796" s="3"/>
    </row>
    <row r="32797" spans="1:68" x14ac:dyDescent="0.25">
      <c r="A32797" s="1"/>
      <c r="B32797" s="2"/>
      <c r="BJ32797" s="3"/>
      <c r="BL32797" s="3"/>
      <c r="BN32797" s="3"/>
      <c r="BP32797" s="3"/>
    </row>
    <row r="32798" spans="1:68" x14ac:dyDescent="0.25">
      <c r="A32798" s="1"/>
      <c r="B32798" s="2"/>
      <c r="BJ32798" s="3"/>
      <c r="BL32798" s="3"/>
      <c r="BN32798" s="3"/>
      <c r="BP32798" s="3"/>
    </row>
    <row r="32799" spans="1:68" x14ac:dyDescent="0.25">
      <c r="A32799" s="1"/>
      <c r="B32799" s="2"/>
      <c r="BJ32799" s="3"/>
      <c r="BL32799" s="3"/>
      <c r="BN32799" s="3"/>
      <c r="BP32799" s="3"/>
    </row>
    <row r="32800" spans="1:68" x14ac:dyDescent="0.25">
      <c r="A32800" s="1"/>
      <c r="B32800" s="2"/>
      <c r="BJ32800" s="3"/>
      <c r="BL32800" s="3"/>
      <c r="BN32800" s="3"/>
      <c r="BP32800" s="3"/>
    </row>
    <row r="32801" spans="1:68" x14ac:dyDescent="0.25">
      <c r="A32801" s="1"/>
      <c r="B32801" s="2"/>
      <c r="BJ32801" s="3"/>
      <c r="BL32801" s="3"/>
      <c r="BN32801" s="3"/>
      <c r="BP32801" s="3"/>
    </row>
    <row r="32802" spans="1:68" x14ac:dyDescent="0.25">
      <c r="A32802" s="1"/>
      <c r="B32802" s="2"/>
      <c r="BJ32802" s="3"/>
      <c r="BL32802" s="3"/>
      <c r="BN32802" s="3"/>
      <c r="BP32802" s="3"/>
    </row>
    <row r="32803" spans="1:68" x14ac:dyDescent="0.25">
      <c r="A32803" s="1"/>
      <c r="B32803" s="2"/>
      <c r="BJ32803" s="3"/>
      <c r="BL32803" s="3"/>
      <c r="BN32803" s="3"/>
      <c r="BP32803" s="3"/>
    </row>
    <row r="32804" spans="1:68" x14ac:dyDescent="0.25">
      <c r="A32804" s="1"/>
      <c r="B32804" s="2"/>
      <c r="BJ32804" s="3"/>
      <c r="BL32804" s="3"/>
      <c r="BN32804" s="3"/>
      <c r="BP32804" s="3"/>
    </row>
    <row r="32805" spans="1:68" x14ac:dyDescent="0.25">
      <c r="A32805" s="1"/>
      <c r="B32805" s="2"/>
      <c r="BJ32805" s="3"/>
      <c r="BL32805" s="3"/>
      <c r="BN32805" s="3"/>
      <c r="BP32805" s="3"/>
    </row>
    <row r="32806" spans="1:68" x14ac:dyDescent="0.25">
      <c r="A32806" s="1"/>
      <c r="B32806" s="2"/>
      <c r="BJ32806" s="3"/>
      <c r="BL32806" s="3"/>
      <c r="BN32806" s="3"/>
      <c r="BP32806" s="3"/>
    </row>
    <row r="32807" spans="1:68" x14ac:dyDescent="0.25">
      <c r="A32807" s="1"/>
      <c r="B32807" s="2"/>
      <c r="BJ32807" s="3"/>
      <c r="BL32807" s="3"/>
      <c r="BN32807" s="3"/>
      <c r="BP32807" s="3"/>
    </row>
    <row r="32808" spans="1:68" x14ac:dyDescent="0.25">
      <c r="A32808" s="1"/>
      <c r="B32808" s="2"/>
      <c r="BJ32808" s="3"/>
      <c r="BL32808" s="3"/>
      <c r="BN32808" s="3"/>
      <c r="BP32808" s="3"/>
    </row>
    <row r="32809" spans="1:68" x14ac:dyDescent="0.25">
      <c r="A32809" s="1"/>
      <c r="B32809" s="2"/>
      <c r="BJ32809" s="3"/>
      <c r="BL32809" s="3"/>
      <c r="BN32809" s="3"/>
      <c r="BP32809" s="3"/>
    </row>
    <row r="32810" spans="1:68" x14ac:dyDescent="0.25">
      <c r="A32810" s="1"/>
      <c r="B32810" s="2"/>
      <c r="BJ32810" s="3"/>
      <c r="BL32810" s="3"/>
      <c r="BN32810" s="3"/>
      <c r="BP32810" s="3"/>
    </row>
    <row r="32811" spans="1:68" x14ac:dyDescent="0.25">
      <c r="A32811" s="1"/>
      <c r="B32811" s="2"/>
      <c r="BJ32811" s="3"/>
      <c r="BL32811" s="3"/>
      <c r="BN32811" s="3"/>
      <c r="BP32811" s="3"/>
    </row>
    <row r="32812" spans="1:68" x14ac:dyDescent="0.25">
      <c r="A32812" s="1"/>
      <c r="B32812" s="2"/>
      <c r="BJ32812" s="3"/>
      <c r="BL32812" s="3"/>
      <c r="BN32812" s="3"/>
      <c r="BP32812" s="3"/>
    </row>
    <row r="32813" spans="1:68" x14ac:dyDescent="0.25">
      <c r="A32813" s="1"/>
      <c r="B32813" s="2"/>
      <c r="BJ32813" s="3"/>
      <c r="BL32813" s="3"/>
      <c r="BN32813" s="3"/>
      <c r="BP32813" s="3"/>
    </row>
    <row r="32814" spans="1:68" x14ac:dyDescent="0.25">
      <c r="A32814" s="1"/>
      <c r="B32814" s="2"/>
      <c r="BJ32814" s="3"/>
      <c r="BL32814" s="3"/>
      <c r="BN32814" s="3"/>
      <c r="BP32814" s="3"/>
    </row>
    <row r="32815" spans="1:68" x14ac:dyDescent="0.25">
      <c r="A32815" s="1"/>
      <c r="B32815" s="2"/>
      <c r="BJ32815" s="3"/>
      <c r="BL32815" s="3"/>
      <c r="BN32815" s="3"/>
      <c r="BP32815" s="3"/>
    </row>
    <row r="32816" spans="1:68" x14ac:dyDescent="0.25">
      <c r="A32816" s="1"/>
      <c r="B32816" s="2"/>
      <c r="BJ32816" s="3"/>
      <c r="BL32816" s="3"/>
      <c r="BN32816" s="3"/>
      <c r="BP32816" s="3"/>
    </row>
    <row r="32817" spans="1:68" x14ac:dyDescent="0.25">
      <c r="A32817" s="1"/>
      <c r="B32817" s="2"/>
      <c r="BJ32817" s="3"/>
      <c r="BL32817" s="3"/>
      <c r="BN32817" s="3"/>
      <c r="BP32817" s="3"/>
    </row>
    <row r="32818" spans="1:68" x14ac:dyDescent="0.25">
      <c r="A32818" s="1"/>
      <c r="B32818" s="2"/>
      <c r="BJ32818" s="3"/>
      <c r="BL32818" s="3"/>
      <c r="BN32818" s="3"/>
      <c r="BP32818" s="3"/>
    </row>
    <row r="32819" spans="1:68" x14ac:dyDescent="0.25">
      <c r="A32819" s="1"/>
      <c r="B32819" s="2"/>
      <c r="BJ32819" s="3"/>
      <c r="BL32819" s="3"/>
      <c r="BN32819" s="3"/>
      <c r="BP32819" s="3"/>
    </row>
    <row r="32820" spans="1:68" x14ac:dyDescent="0.25">
      <c r="A32820" s="1"/>
      <c r="B32820" s="2"/>
      <c r="BJ32820" s="3"/>
      <c r="BL32820" s="3"/>
      <c r="BN32820" s="3"/>
      <c r="BP32820" s="3"/>
    </row>
    <row r="32821" spans="1:68" x14ac:dyDescent="0.25">
      <c r="A32821" s="1"/>
      <c r="B32821" s="2"/>
      <c r="BJ32821" s="3"/>
      <c r="BL32821" s="3"/>
      <c r="BN32821" s="3"/>
      <c r="BP32821" s="3"/>
    </row>
    <row r="32822" spans="1:68" x14ac:dyDescent="0.25">
      <c r="A32822" s="1"/>
      <c r="B32822" s="2"/>
      <c r="BJ32822" s="3"/>
      <c r="BL32822" s="3"/>
      <c r="BN32822" s="3"/>
      <c r="BP32822" s="3"/>
    </row>
    <row r="32823" spans="1:68" x14ac:dyDescent="0.25">
      <c r="A32823" s="1"/>
      <c r="B32823" s="2"/>
      <c r="BJ32823" s="3"/>
      <c r="BL32823" s="3"/>
      <c r="BN32823" s="3"/>
      <c r="BP32823" s="3"/>
    </row>
    <row r="32824" spans="1:68" x14ac:dyDescent="0.25">
      <c r="A32824" s="1"/>
      <c r="B32824" s="2"/>
      <c r="BJ32824" s="3"/>
      <c r="BL32824" s="3"/>
      <c r="BN32824" s="3"/>
      <c r="BP32824" s="3"/>
    </row>
    <row r="32825" spans="1:68" x14ac:dyDescent="0.25">
      <c r="A32825" s="1"/>
      <c r="B32825" s="2"/>
      <c r="BJ32825" s="3"/>
      <c r="BL32825" s="3"/>
      <c r="BN32825" s="3"/>
      <c r="BP32825" s="3"/>
    </row>
    <row r="32826" spans="1:68" x14ac:dyDescent="0.25">
      <c r="A32826" s="1"/>
      <c r="B32826" s="2"/>
      <c r="BJ32826" s="3"/>
      <c r="BL32826" s="3"/>
      <c r="BN32826" s="3"/>
      <c r="BP32826" s="3"/>
    </row>
    <row r="32827" spans="1:68" x14ac:dyDescent="0.25">
      <c r="A32827" s="1"/>
      <c r="B32827" s="2"/>
      <c r="BJ32827" s="3"/>
      <c r="BL32827" s="3"/>
      <c r="BN32827" s="3"/>
      <c r="BP32827" s="3"/>
    </row>
    <row r="32828" spans="1:68" x14ac:dyDescent="0.25">
      <c r="A32828" s="1"/>
      <c r="B32828" s="2"/>
      <c r="BJ32828" s="3"/>
      <c r="BL32828" s="3"/>
      <c r="BN32828" s="3"/>
      <c r="BP32828" s="3"/>
    </row>
    <row r="32829" spans="1:68" x14ac:dyDescent="0.25">
      <c r="A32829" s="1"/>
      <c r="B32829" s="2"/>
      <c r="BJ32829" s="3"/>
      <c r="BL32829" s="3"/>
      <c r="BN32829" s="3"/>
      <c r="BP32829" s="3"/>
    </row>
    <row r="32830" spans="1:68" x14ac:dyDescent="0.25">
      <c r="A32830" s="1"/>
      <c r="B32830" s="2"/>
      <c r="BJ32830" s="3"/>
      <c r="BL32830" s="3"/>
      <c r="BN32830" s="3"/>
      <c r="BP32830" s="3"/>
    </row>
    <row r="32831" spans="1:68" x14ac:dyDescent="0.25">
      <c r="A32831" s="1"/>
      <c r="B32831" s="2"/>
      <c r="BJ32831" s="3"/>
      <c r="BL32831" s="3"/>
      <c r="BN32831" s="3"/>
      <c r="BP32831" s="3"/>
    </row>
    <row r="32832" spans="1:68" x14ac:dyDescent="0.25">
      <c r="A32832" s="1"/>
      <c r="B32832" s="2"/>
      <c r="BJ32832" s="3"/>
      <c r="BL32832" s="3"/>
      <c r="BN32832" s="3"/>
      <c r="BP32832" s="3"/>
    </row>
    <row r="32833" spans="1:68" x14ac:dyDescent="0.25">
      <c r="A32833" s="1"/>
      <c r="B32833" s="2"/>
      <c r="BJ32833" s="3"/>
      <c r="BL32833" s="3"/>
      <c r="BN32833" s="3"/>
      <c r="BP32833" s="3"/>
    </row>
    <row r="32834" spans="1:68" x14ac:dyDescent="0.25">
      <c r="A32834" s="1"/>
      <c r="B32834" s="2"/>
      <c r="BJ32834" s="3"/>
      <c r="BL32834" s="3"/>
      <c r="BN32834" s="3"/>
      <c r="BP32834" s="3"/>
    </row>
    <row r="32835" spans="1:68" x14ac:dyDescent="0.25">
      <c r="A32835" s="1"/>
      <c r="B32835" s="2"/>
      <c r="BJ32835" s="3"/>
      <c r="BL32835" s="3"/>
      <c r="BN32835" s="3"/>
      <c r="BP32835" s="3"/>
    </row>
    <row r="32836" spans="1:68" x14ac:dyDescent="0.25">
      <c r="A32836" s="1"/>
      <c r="B32836" s="2"/>
      <c r="BJ32836" s="3"/>
      <c r="BL32836" s="3"/>
      <c r="BN32836" s="3"/>
      <c r="BP32836" s="3"/>
    </row>
    <row r="32837" spans="1:68" x14ac:dyDescent="0.25">
      <c r="A32837" s="1"/>
      <c r="B32837" s="2"/>
      <c r="BJ32837" s="3"/>
      <c r="BL32837" s="3"/>
      <c r="BN32837" s="3"/>
      <c r="BP32837" s="3"/>
    </row>
    <row r="32838" spans="1:68" x14ac:dyDescent="0.25">
      <c r="A32838" s="1"/>
      <c r="B32838" s="2"/>
      <c r="BJ32838" s="3"/>
      <c r="BL32838" s="3"/>
      <c r="BN32838" s="3"/>
      <c r="BP32838" s="3"/>
    </row>
    <row r="32839" spans="1:68" x14ac:dyDescent="0.25">
      <c r="A32839" s="1"/>
      <c r="B32839" s="2"/>
      <c r="BJ32839" s="3"/>
      <c r="BL32839" s="3"/>
      <c r="BN32839" s="3"/>
      <c r="BP32839" s="3"/>
    </row>
    <row r="32840" spans="1:68" x14ac:dyDescent="0.25">
      <c r="A32840" s="1"/>
      <c r="B32840" s="2"/>
      <c r="BJ32840" s="3"/>
      <c r="BL32840" s="3"/>
      <c r="BN32840" s="3"/>
      <c r="BP32840" s="3"/>
    </row>
    <row r="32841" spans="1:68" x14ac:dyDescent="0.25">
      <c r="A32841" s="1"/>
      <c r="B32841" s="2"/>
      <c r="BJ32841" s="3"/>
      <c r="BL32841" s="3"/>
      <c r="BN32841" s="3"/>
      <c r="BP32841" s="3"/>
    </row>
    <row r="32842" spans="1:68" x14ac:dyDescent="0.25">
      <c r="A32842" s="1"/>
      <c r="B32842" s="2"/>
      <c r="BJ32842" s="3"/>
      <c r="BL32842" s="3"/>
      <c r="BN32842" s="3"/>
      <c r="BP32842" s="3"/>
    </row>
    <row r="32843" spans="1:68" x14ac:dyDescent="0.25">
      <c r="A32843" s="1"/>
      <c r="B32843" s="2"/>
      <c r="BJ32843" s="3"/>
      <c r="BL32843" s="3"/>
      <c r="BN32843" s="3"/>
      <c r="BP32843" s="3"/>
    </row>
    <row r="32844" spans="1:68" x14ac:dyDescent="0.25">
      <c r="A32844" s="1"/>
      <c r="B32844" s="2"/>
      <c r="BJ32844" s="3"/>
      <c r="BL32844" s="3"/>
      <c r="BN32844" s="3"/>
      <c r="BP32844" s="3"/>
    </row>
    <row r="32845" spans="1:68" x14ac:dyDescent="0.25">
      <c r="A32845" s="1"/>
      <c r="B32845" s="2"/>
      <c r="BJ32845" s="3"/>
      <c r="BL32845" s="3"/>
      <c r="BN32845" s="3"/>
      <c r="BP32845" s="3"/>
    </row>
    <row r="32846" spans="1:68" x14ac:dyDescent="0.25">
      <c r="A32846" s="1"/>
      <c r="B32846" s="2"/>
      <c r="BJ32846" s="3"/>
      <c r="BL32846" s="3"/>
      <c r="BN32846" s="3"/>
      <c r="BP32846" s="3"/>
    </row>
    <row r="32847" spans="1:68" x14ac:dyDescent="0.25">
      <c r="A32847" s="1"/>
      <c r="B32847" s="2"/>
      <c r="BJ32847" s="3"/>
      <c r="BL32847" s="3"/>
      <c r="BN32847" s="3"/>
      <c r="BP32847" s="3"/>
    </row>
    <row r="32848" spans="1:68" x14ac:dyDescent="0.25">
      <c r="A32848" s="1"/>
      <c r="B32848" s="2"/>
      <c r="BJ32848" s="3"/>
      <c r="BL32848" s="3"/>
      <c r="BN32848" s="3"/>
      <c r="BP32848" s="3"/>
    </row>
    <row r="32849" spans="1:68" x14ac:dyDescent="0.25">
      <c r="A32849" s="1"/>
      <c r="B32849" s="2"/>
      <c r="BJ32849" s="3"/>
      <c r="BL32849" s="3"/>
      <c r="BN32849" s="3"/>
      <c r="BP32849" s="3"/>
    </row>
    <row r="32850" spans="1:68" x14ac:dyDescent="0.25">
      <c r="A32850" s="1"/>
      <c r="B32850" s="2"/>
      <c r="BJ32850" s="3"/>
      <c r="BL32850" s="3"/>
      <c r="BN32850" s="3"/>
      <c r="BP32850" s="3"/>
    </row>
    <row r="32851" spans="1:68" x14ac:dyDescent="0.25">
      <c r="A32851" s="1"/>
      <c r="B32851" s="2"/>
      <c r="BJ32851" s="3"/>
      <c r="BL32851" s="3"/>
      <c r="BN32851" s="3"/>
      <c r="BP32851" s="3"/>
    </row>
    <row r="32852" spans="1:68" x14ac:dyDescent="0.25">
      <c r="A32852" s="1"/>
      <c r="B32852" s="2"/>
      <c r="BJ32852" s="3"/>
      <c r="BL32852" s="3"/>
      <c r="BN32852" s="3"/>
      <c r="BP32852" s="3"/>
    </row>
    <row r="32853" spans="1:68" x14ac:dyDescent="0.25">
      <c r="A32853" s="1"/>
      <c r="B32853" s="2"/>
      <c r="BJ32853" s="3"/>
      <c r="BL32853" s="3"/>
      <c r="BN32853" s="3"/>
      <c r="BP32853" s="3"/>
    </row>
    <row r="32854" spans="1:68" x14ac:dyDescent="0.25">
      <c r="A32854" s="1"/>
      <c r="B32854" s="2"/>
      <c r="BJ32854" s="3"/>
      <c r="BL32854" s="3"/>
      <c r="BN32854" s="3"/>
      <c r="BP32854" s="3"/>
    </row>
    <row r="32855" spans="1:68" x14ac:dyDescent="0.25">
      <c r="A32855" s="1"/>
      <c r="B32855" s="2"/>
      <c r="BJ32855" s="3"/>
      <c r="BL32855" s="3"/>
      <c r="BN32855" s="3"/>
      <c r="BP32855" s="3"/>
    </row>
    <row r="32856" spans="1:68" x14ac:dyDescent="0.25">
      <c r="A32856" s="1"/>
      <c r="B32856" s="2"/>
      <c r="BJ32856" s="3"/>
      <c r="BL32856" s="3"/>
      <c r="BN32856" s="3"/>
      <c r="BP32856" s="3"/>
    </row>
    <row r="32857" spans="1:68" x14ac:dyDescent="0.25">
      <c r="A32857" s="1"/>
      <c r="B32857" s="2"/>
      <c r="BJ32857" s="3"/>
      <c r="BL32857" s="3"/>
      <c r="BN32857" s="3"/>
      <c r="BP32857" s="3"/>
    </row>
    <row r="32858" spans="1:68" x14ac:dyDescent="0.25">
      <c r="A32858" s="1"/>
      <c r="B32858" s="2"/>
      <c r="BJ32858" s="3"/>
      <c r="BL32858" s="3"/>
      <c r="BN32858" s="3"/>
      <c r="BP32858" s="3"/>
    </row>
    <row r="32859" spans="1:68" x14ac:dyDescent="0.25">
      <c r="A32859" s="1"/>
      <c r="B32859" s="2"/>
      <c r="BJ32859" s="3"/>
      <c r="BL32859" s="3"/>
      <c r="BN32859" s="3"/>
      <c r="BP32859" s="3"/>
    </row>
    <row r="32860" spans="1:68" x14ac:dyDescent="0.25">
      <c r="A32860" s="1"/>
      <c r="B32860" s="2"/>
      <c r="BJ32860" s="3"/>
      <c r="BL32860" s="3"/>
      <c r="BN32860" s="3"/>
      <c r="BP32860" s="3"/>
    </row>
    <row r="32861" spans="1:68" x14ac:dyDescent="0.25">
      <c r="A32861" s="1"/>
      <c r="B32861" s="2"/>
      <c r="BJ32861" s="3"/>
      <c r="BL32861" s="3"/>
      <c r="BN32861" s="3"/>
      <c r="BP32861" s="3"/>
    </row>
    <row r="32862" spans="1:68" x14ac:dyDescent="0.25">
      <c r="A32862" s="1"/>
      <c r="B32862" s="2"/>
      <c r="BJ32862" s="3"/>
      <c r="BL32862" s="3"/>
      <c r="BN32862" s="3"/>
      <c r="BP32862" s="3"/>
    </row>
    <row r="32863" spans="1:68" x14ac:dyDescent="0.25">
      <c r="A32863" s="1"/>
      <c r="B32863" s="2"/>
      <c r="BJ32863" s="3"/>
      <c r="BL32863" s="3"/>
      <c r="BN32863" s="3"/>
      <c r="BP32863" s="3"/>
    </row>
    <row r="32864" spans="1:68" x14ac:dyDescent="0.25">
      <c r="A32864" s="1"/>
      <c r="B32864" s="2"/>
      <c r="BJ32864" s="3"/>
      <c r="BL32864" s="3"/>
      <c r="BN32864" s="3"/>
      <c r="BP32864" s="3"/>
    </row>
    <row r="32865" spans="1:68" x14ac:dyDescent="0.25">
      <c r="A32865" s="1"/>
      <c r="B32865" s="2"/>
      <c r="BJ32865" s="3"/>
      <c r="BL32865" s="3"/>
      <c r="BN32865" s="3"/>
      <c r="BP32865" s="3"/>
    </row>
    <row r="32866" spans="1:68" x14ac:dyDescent="0.25">
      <c r="A32866" s="1"/>
      <c r="B32866" s="2"/>
      <c r="BJ32866" s="3"/>
      <c r="BL32866" s="3"/>
      <c r="BN32866" s="3"/>
      <c r="BP32866" s="3"/>
    </row>
    <row r="32867" spans="1:68" x14ac:dyDescent="0.25">
      <c r="A32867" s="1"/>
      <c r="B32867" s="2"/>
      <c r="BJ32867" s="3"/>
      <c r="BL32867" s="3"/>
      <c r="BN32867" s="3"/>
      <c r="BP32867" s="3"/>
    </row>
    <row r="32868" spans="1:68" x14ac:dyDescent="0.25">
      <c r="A32868" s="1"/>
      <c r="B32868" s="2"/>
      <c r="BJ32868" s="3"/>
      <c r="BL32868" s="3"/>
      <c r="BN32868" s="3"/>
      <c r="BP32868" s="3"/>
    </row>
    <row r="32869" spans="1:68" x14ac:dyDescent="0.25">
      <c r="A32869" s="1"/>
      <c r="B32869" s="2"/>
      <c r="BJ32869" s="3"/>
      <c r="BL32869" s="3"/>
      <c r="BN32869" s="3"/>
      <c r="BP32869" s="3"/>
    </row>
    <row r="32870" spans="1:68" x14ac:dyDescent="0.25">
      <c r="A32870" s="1"/>
      <c r="B32870" s="2"/>
      <c r="BJ32870" s="3"/>
      <c r="BL32870" s="3"/>
      <c r="BN32870" s="3"/>
      <c r="BP32870" s="3"/>
    </row>
    <row r="32871" spans="1:68" x14ac:dyDescent="0.25">
      <c r="A32871" s="1"/>
      <c r="B32871" s="2"/>
      <c r="BJ32871" s="3"/>
      <c r="BL32871" s="3"/>
      <c r="BN32871" s="3"/>
      <c r="BP32871" s="3"/>
    </row>
    <row r="32872" spans="1:68" x14ac:dyDescent="0.25">
      <c r="A32872" s="1"/>
      <c r="B32872" s="2"/>
      <c r="BJ32872" s="3"/>
      <c r="BL32872" s="3"/>
      <c r="BN32872" s="3"/>
      <c r="BP32872" s="3"/>
    </row>
    <row r="32873" spans="1:68" x14ac:dyDescent="0.25">
      <c r="A32873" s="1"/>
      <c r="B32873" s="2"/>
      <c r="BJ32873" s="3"/>
      <c r="BL32873" s="3"/>
      <c r="BN32873" s="3"/>
      <c r="BP32873" s="3"/>
    </row>
    <row r="32874" spans="1:68" x14ac:dyDescent="0.25">
      <c r="A32874" s="1"/>
      <c r="B32874" s="2"/>
      <c r="BJ32874" s="3"/>
      <c r="BL32874" s="3"/>
      <c r="BN32874" s="3"/>
      <c r="BP32874" s="3"/>
    </row>
    <row r="32875" spans="1:68" x14ac:dyDescent="0.25">
      <c r="A32875" s="1"/>
      <c r="B32875" s="2"/>
      <c r="BJ32875" s="3"/>
      <c r="BL32875" s="3"/>
      <c r="BN32875" s="3"/>
      <c r="BP32875" s="3"/>
    </row>
    <row r="32876" spans="1:68" x14ac:dyDescent="0.25">
      <c r="A32876" s="1"/>
      <c r="B32876" s="2"/>
      <c r="BJ32876" s="3"/>
      <c r="BL32876" s="3"/>
      <c r="BN32876" s="3"/>
      <c r="BP32876" s="3"/>
    </row>
    <row r="32877" spans="1:68" x14ac:dyDescent="0.25">
      <c r="A32877" s="1"/>
      <c r="B32877" s="2"/>
      <c r="BJ32877" s="3"/>
      <c r="BL32877" s="3"/>
      <c r="BN32877" s="3"/>
      <c r="BP32877" s="3"/>
    </row>
    <row r="32878" spans="1:68" x14ac:dyDescent="0.25">
      <c r="A32878" s="1"/>
      <c r="B32878" s="2"/>
      <c r="BJ32878" s="3"/>
      <c r="BL32878" s="3"/>
      <c r="BN32878" s="3"/>
      <c r="BP32878" s="3"/>
    </row>
    <row r="32879" spans="1:68" x14ac:dyDescent="0.25">
      <c r="A32879" s="1"/>
      <c r="B32879" s="2"/>
      <c r="BJ32879" s="3"/>
      <c r="BL32879" s="3"/>
      <c r="BN32879" s="3"/>
      <c r="BP32879" s="3"/>
    </row>
    <row r="32880" spans="1:68" x14ac:dyDescent="0.25">
      <c r="A32880" s="1"/>
      <c r="B32880" s="2"/>
      <c r="BJ32880" s="3"/>
      <c r="BL32880" s="3"/>
      <c r="BN32880" s="3"/>
      <c r="BP32880" s="3"/>
    </row>
    <row r="32881" spans="1:68" x14ac:dyDescent="0.25">
      <c r="A32881" s="1"/>
      <c r="B32881" s="2"/>
      <c r="BJ32881" s="3"/>
      <c r="BL32881" s="3"/>
      <c r="BN32881" s="3"/>
      <c r="BP32881" s="3"/>
    </row>
    <row r="32882" spans="1:68" x14ac:dyDescent="0.25">
      <c r="A32882" s="1"/>
      <c r="B32882" s="2"/>
      <c r="BJ32882" s="3"/>
      <c r="BL32882" s="3"/>
      <c r="BN32882" s="3"/>
      <c r="BP32882" s="3"/>
    </row>
    <row r="32883" spans="1:68" x14ac:dyDescent="0.25">
      <c r="A32883" s="1"/>
      <c r="B32883" s="2"/>
      <c r="BJ32883" s="3"/>
      <c r="BL32883" s="3"/>
      <c r="BN32883" s="3"/>
      <c r="BP32883" s="3"/>
    </row>
    <row r="32884" spans="1:68" x14ac:dyDescent="0.25">
      <c r="A32884" s="1"/>
      <c r="B32884" s="2"/>
      <c r="BJ32884" s="3"/>
      <c r="BL32884" s="3"/>
      <c r="BN32884" s="3"/>
      <c r="BP32884" s="3"/>
    </row>
    <row r="32885" spans="1:68" x14ac:dyDescent="0.25">
      <c r="A32885" s="1"/>
      <c r="B32885" s="2"/>
      <c r="BJ32885" s="3"/>
      <c r="BL32885" s="3"/>
      <c r="BN32885" s="3"/>
      <c r="BP32885" s="3"/>
    </row>
    <row r="32886" spans="1:68" x14ac:dyDescent="0.25">
      <c r="A32886" s="1"/>
      <c r="B32886" s="2"/>
      <c r="BJ32886" s="3"/>
      <c r="BL32886" s="3"/>
      <c r="BN32886" s="3"/>
      <c r="BP32886" s="3"/>
    </row>
    <row r="32887" spans="1:68" x14ac:dyDescent="0.25">
      <c r="A32887" s="1"/>
      <c r="B32887" s="2"/>
      <c r="BJ32887" s="3"/>
      <c r="BL32887" s="3"/>
      <c r="BN32887" s="3"/>
      <c r="BP32887" s="3"/>
    </row>
    <row r="32888" spans="1:68" x14ac:dyDescent="0.25">
      <c r="A32888" s="1"/>
      <c r="B32888" s="2"/>
      <c r="BJ32888" s="3"/>
      <c r="BL32888" s="3"/>
      <c r="BN32888" s="3"/>
      <c r="BP32888" s="3"/>
    </row>
    <row r="32889" spans="1:68" x14ac:dyDescent="0.25">
      <c r="A32889" s="1"/>
      <c r="B32889" s="2"/>
      <c r="BJ32889" s="3"/>
      <c r="BL32889" s="3"/>
      <c r="BN32889" s="3"/>
      <c r="BP32889" s="3"/>
    </row>
    <row r="32890" spans="1:68" x14ac:dyDescent="0.25">
      <c r="A32890" s="1"/>
      <c r="B32890" s="2"/>
      <c r="BJ32890" s="3"/>
      <c r="BL32890" s="3"/>
      <c r="BN32890" s="3"/>
      <c r="BP32890" s="3"/>
    </row>
    <row r="32891" spans="1:68" x14ac:dyDescent="0.25">
      <c r="A32891" s="1"/>
      <c r="B32891" s="2"/>
      <c r="BJ32891" s="3"/>
      <c r="BL32891" s="3"/>
      <c r="BN32891" s="3"/>
      <c r="BP32891" s="3"/>
    </row>
    <row r="32892" spans="1:68" x14ac:dyDescent="0.25">
      <c r="A32892" s="1"/>
      <c r="B32892" s="2"/>
      <c r="BJ32892" s="3"/>
      <c r="BL32892" s="3"/>
      <c r="BN32892" s="3"/>
      <c r="BP32892" s="3"/>
    </row>
    <row r="32893" spans="1:68" x14ac:dyDescent="0.25">
      <c r="A32893" s="1"/>
      <c r="B32893" s="2"/>
      <c r="BJ32893" s="3"/>
      <c r="BL32893" s="3"/>
      <c r="BN32893" s="3"/>
      <c r="BP32893" s="3"/>
    </row>
    <row r="32894" spans="1:68" x14ac:dyDescent="0.25">
      <c r="A32894" s="1"/>
      <c r="B32894" s="2"/>
      <c r="BJ32894" s="3"/>
      <c r="BL32894" s="3"/>
      <c r="BN32894" s="3"/>
      <c r="BP32894" s="3"/>
    </row>
    <row r="32895" spans="1:68" x14ac:dyDescent="0.25">
      <c r="A32895" s="1"/>
      <c r="B32895" s="2"/>
      <c r="BJ32895" s="3"/>
      <c r="BL32895" s="3"/>
      <c r="BN32895" s="3"/>
      <c r="BP32895" s="3"/>
    </row>
    <row r="32896" spans="1:68" x14ac:dyDescent="0.25">
      <c r="A32896" s="1"/>
      <c r="B32896" s="2"/>
      <c r="BJ32896" s="3"/>
      <c r="BL32896" s="3"/>
      <c r="BN32896" s="3"/>
      <c r="BP32896" s="3"/>
    </row>
    <row r="32897" spans="1:68" x14ac:dyDescent="0.25">
      <c r="A32897" s="1"/>
      <c r="B32897" s="2"/>
      <c r="BJ32897" s="3"/>
      <c r="BL32897" s="3"/>
      <c r="BN32897" s="3"/>
      <c r="BP32897" s="3"/>
    </row>
    <row r="32898" spans="1:68" x14ac:dyDescent="0.25">
      <c r="A32898" s="1"/>
      <c r="B32898" s="2"/>
      <c r="BJ32898" s="3"/>
      <c r="BL32898" s="3"/>
      <c r="BN32898" s="3"/>
      <c r="BP32898" s="3"/>
    </row>
    <row r="32899" spans="1:68" x14ac:dyDescent="0.25">
      <c r="A32899" s="1"/>
      <c r="B32899" s="2"/>
      <c r="BJ32899" s="3"/>
      <c r="BL32899" s="3"/>
      <c r="BN32899" s="3"/>
      <c r="BP32899" s="3"/>
    </row>
    <row r="32900" spans="1:68" x14ac:dyDescent="0.25">
      <c r="A32900" s="1"/>
      <c r="B32900" s="2"/>
      <c r="BJ32900" s="3"/>
      <c r="BL32900" s="3"/>
      <c r="BN32900" s="3"/>
      <c r="BP32900" s="3"/>
    </row>
    <row r="32901" spans="1:68" x14ac:dyDescent="0.25">
      <c r="A32901" s="1"/>
      <c r="B32901" s="2"/>
      <c r="BJ32901" s="3"/>
      <c r="BL32901" s="3"/>
      <c r="BN32901" s="3"/>
      <c r="BP32901" s="3"/>
    </row>
    <row r="32902" spans="1:68" x14ac:dyDescent="0.25">
      <c r="A32902" s="1"/>
      <c r="B32902" s="2"/>
      <c r="BJ32902" s="3"/>
      <c r="BL32902" s="3"/>
      <c r="BN32902" s="3"/>
      <c r="BP32902" s="3"/>
    </row>
    <row r="32903" spans="1:68" x14ac:dyDescent="0.25">
      <c r="A32903" s="1"/>
      <c r="B32903" s="2"/>
      <c r="BJ32903" s="3"/>
      <c r="BL32903" s="3"/>
      <c r="BN32903" s="3"/>
      <c r="BP32903" s="3"/>
    </row>
    <row r="32904" spans="1:68" x14ac:dyDescent="0.25">
      <c r="A32904" s="1"/>
      <c r="B32904" s="2"/>
      <c r="BJ32904" s="3"/>
      <c r="BL32904" s="3"/>
      <c r="BN32904" s="3"/>
      <c r="BP32904" s="3"/>
    </row>
    <row r="32905" spans="1:68" x14ac:dyDescent="0.25">
      <c r="A32905" s="1"/>
      <c r="B32905" s="2"/>
      <c r="BJ32905" s="3"/>
      <c r="BL32905" s="3"/>
      <c r="BN32905" s="3"/>
      <c r="BP32905" s="3"/>
    </row>
    <row r="32906" spans="1:68" x14ac:dyDescent="0.25">
      <c r="A32906" s="1"/>
      <c r="B32906" s="2"/>
      <c r="BJ32906" s="3"/>
      <c r="BL32906" s="3"/>
      <c r="BN32906" s="3"/>
      <c r="BP32906" s="3"/>
    </row>
    <row r="32907" spans="1:68" x14ac:dyDescent="0.25">
      <c r="A32907" s="1"/>
      <c r="B32907" s="2"/>
      <c r="BJ32907" s="3"/>
      <c r="BL32907" s="3"/>
      <c r="BN32907" s="3"/>
      <c r="BP32907" s="3"/>
    </row>
    <row r="32908" spans="1:68" x14ac:dyDescent="0.25">
      <c r="A32908" s="1"/>
      <c r="B32908" s="2"/>
      <c r="BJ32908" s="3"/>
      <c r="BL32908" s="3"/>
      <c r="BN32908" s="3"/>
      <c r="BP32908" s="3"/>
    </row>
    <row r="32909" spans="1:68" x14ac:dyDescent="0.25">
      <c r="A32909" s="1"/>
      <c r="B32909" s="2"/>
      <c r="BJ32909" s="3"/>
      <c r="BL32909" s="3"/>
      <c r="BN32909" s="3"/>
      <c r="BP32909" s="3"/>
    </row>
    <row r="32910" spans="1:68" x14ac:dyDescent="0.25">
      <c r="A32910" s="1"/>
      <c r="B32910" s="2"/>
      <c r="BJ32910" s="3"/>
      <c r="BL32910" s="3"/>
      <c r="BN32910" s="3"/>
      <c r="BP32910" s="3"/>
    </row>
    <row r="32911" spans="1:68" x14ac:dyDescent="0.25">
      <c r="A32911" s="1"/>
      <c r="B32911" s="2"/>
      <c r="BJ32911" s="3"/>
      <c r="BL32911" s="3"/>
      <c r="BN32911" s="3"/>
      <c r="BP32911" s="3"/>
    </row>
    <row r="32912" spans="1:68" x14ac:dyDescent="0.25">
      <c r="A32912" s="1"/>
      <c r="B32912" s="2"/>
      <c r="BJ32912" s="3"/>
      <c r="BL32912" s="3"/>
      <c r="BN32912" s="3"/>
      <c r="BP32912" s="3"/>
    </row>
    <row r="32913" spans="1:68" x14ac:dyDescent="0.25">
      <c r="A32913" s="1"/>
      <c r="B32913" s="2"/>
      <c r="BJ32913" s="3"/>
      <c r="BL32913" s="3"/>
      <c r="BN32913" s="3"/>
      <c r="BP32913" s="3"/>
    </row>
    <row r="32914" spans="1:68" x14ac:dyDescent="0.25">
      <c r="A32914" s="1"/>
      <c r="B32914" s="2"/>
      <c r="BJ32914" s="3"/>
      <c r="BL32914" s="3"/>
      <c r="BN32914" s="3"/>
      <c r="BP32914" s="3"/>
    </row>
    <row r="32915" spans="1:68" x14ac:dyDescent="0.25">
      <c r="A32915" s="1"/>
      <c r="B32915" s="2"/>
      <c r="BJ32915" s="3"/>
      <c r="BL32915" s="3"/>
      <c r="BN32915" s="3"/>
      <c r="BP32915" s="3"/>
    </row>
    <row r="32916" spans="1:68" x14ac:dyDescent="0.25">
      <c r="A32916" s="1"/>
      <c r="B32916" s="2"/>
      <c r="BJ32916" s="3"/>
      <c r="BL32916" s="3"/>
      <c r="BN32916" s="3"/>
      <c r="BP32916" s="3"/>
    </row>
    <row r="32917" spans="1:68" x14ac:dyDescent="0.25">
      <c r="A32917" s="1"/>
      <c r="B32917" s="2"/>
      <c r="BJ32917" s="3"/>
      <c r="BL32917" s="3"/>
      <c r="BN32917" s="3"/>
      <c r="BP32917" s="3"/>
    </row>
    <row r="32918" spans="1:68" x14ac:dyDescent="0.25">
      <c r="A32918" s="1"/>
      <c r="B32918" s="2"/>
      <c r="BJ32918" s="3"/>
      <c r="BL32918" s="3"/>
      <c r="BN32918" s="3"/>
      <c r="BP32918" s="3"/>
    </row>
    <row r="32919" spans="1:68" x14ac:dyDescent="0.25">
      <c r="A32919" s="1"/>
      <c r="B32919" s="2"/>
      <c r="BJ32919" s="3"/>
      <c r="BL32919" s="3"/>
      <c r="BN32919" s="3"/>
      <c r="BP32919" s="3"/>
    </row>
    <row r="32920" spans="1:68" x14ac:dyDescent="0.25">
      <c r="A32920" s="1"/>
      <c r="B32920" s="2"/>
      <c r="BJ32920" s="3"/>
      <c r="BL32920" s="3"/>
      <c r="BN32920" s="3"/>
      <c r="BP32920" s="3"/>
    </row>
    <row r="32921" spans="1:68" x14ac:dyDescent="0.25">
      <c r="A32921" s="1"/>
      <c r="B32921" s="2"/>
      <c r="BJ32921" s="3"/>
      <c r="BL32921" s="3"/>
      <c r="BN32921" s="3"/>
      <c r="BP32921" s="3"/>
    </row>
    <row r="32922" spans="1:68" x14ac:dyDescent="0.25">
      <c r="A32922" s="1"/>
      <c r="B32922" s="2"/>
      <c r="BJ32922" s="3"/>
      <c r="BL32922" s="3"/>
      <c r="BN32922" s="3"/>
      <c r="BP32922" s="3"/>
    </row>
    <row r="32923" spans="1:68" x14ac:dyDescent="0.25">
      <c r="A32923" s="1"/>
      <c r="B32923" s="2"/>
      <c r="BJ32923" s="3"/>
      <c r="BL32923" s="3"/>
      <c r="BN32923" s="3"/>
      <c r="BP32923" s="3"/>
    </row>
    <row r="32924" spans="1:68" x14ac:dyDescent="0.25">
      <c r="A32924" s="1"/>
      <c r="B32924" s="2"/>
      <c r="BJ32924" s="3"/>
      <c r="BL32924" s="3"/>
      <c r="BN32924" s="3"/>
      <c r="BP32924" s="3"/>
    </row>
    <row r="32925" spans="1:68" x14ac:dyDescent="0.25">
      <c r="A32925" s="1"/>
      <c r="B32925" s="2"/>
      <c r="BJ32925" s="3"/>
      <c r="BL32925" s="3"/>
      <c r="BN32925" s="3"/>
      <c r="BP32925" s="3"/>
    </row>
    <row r="32926" spans="1:68" x14ac:dyDescent="0.25">
      <c r="A32926" s="1"/>
      <c r="B32926" s="2"/>
      <c r="BJ32926" s="3"/>
      <c r="BL32926" s="3"/>
      <c r="BN32926" s="3"/>
      <c r="BP32926" s="3"/>
    </row>
    <row r="32927" spans="1:68" x14ac:dyDescent="0.25">
      <c r="A32927" s="1"/>
      <c r="B32927" s="2"/>
      <c r="BJ32927" s="3"/>
      <c r="BL32927" s="3"/>
      <c r="BN32927" s="3"/>
      <c r="BP32927" s="3"/>
    </row>
    <row r="32928" spans="1:68" x14ac:dyDescent="0.25">
      <c r="A32928" s="1"/>
      <c r="B32928" s="2"/>
      <c r="BJ32928" s="3"/>
      <c r="BL32928" s="3"/>
      <c r="BN32928" s="3"/>
      <c r="BP32928" s="3"/>
    </row>
    <row r="32929" spans="1:68" x14ac:dyDescent="0.25">
      <c r="A32929" s="1"/>
      <c r="B32929" s="2"/>
      <c r="BJ32929" s="3"/>
      <c r="BL32929" s="3"/>
      <c r="BN32929" s="3"/>
      <c r="BP32929" s="3"/>
    </row>
    <row r="32930" spans="1:68" x14ac:dyDescent="0.25">
      <c r="A32930" s="1"/>
      <c r="B32930" s="2"/>
      <c r="BJ32930" s="3"/>
      <c r="BL32930" s="3"/>
      <c r="BN32930" s="3"/>
      <c r="BP32930" s="3"/>
    </row>
    <row r="32931" spans="1:68" x14ac:dyDescent="0.25">
      <c r="A32931" s="1"/>
      <c r="B32931" s="2"/>
      <c r="BJ32931" s="3"/>
      <c r="BL32931" s="3"/>
      <c r="BN32931" s="3"/>
      <c r="BP32931" s="3"/>
    </row>
    <row r="32932" spans="1:68" x14ac:dyDescent="0.25">
      <c r="A32932" s="1"/>
      <c r="B32932" s="2"/>
      <c r="BJ32932" s="3"/>
      <c r="BL32932" s="3"/>
      <c r="BN32932" s="3"/>
      <c r="BP32932" s="3"/>
    </row>
    <row r="32933" spans="1:68" x14ac:dyDescent="0.25">
      <c r="A32933" s="1"/>
      <c r="B32933" s="2"/>
      <c r="BJ32933" s="3"/>
      <c r="BL32933" s="3"/>
      <c r="BN32933" s="3"/>
      <c r="BP32933" s="3"/>
    </row>
    <row r="32934" spans="1:68" x14ac:dyDescent="0.25">
      <c r="A32934" s="1"/>
      <c r="B32934" s="2"/>
      <c r="BJ32934" s="3"/>
      <c r="BL32934" s="3"/>
      <c r="BN32934" s="3"/>
      <c r="BP32934" s="3"/>
    </row>
    <row r="32935" spans="1:68" x14ac:dyDescent="0.25">
      <c r="A32935" s="1"/>
      <c r="B32935" s="2"/>
      <c r="BJ32935" s="3"/>
      <c r="BL32935" s="3"/>
      <c r="BN32935" s="3"/>
      <c r="BP32935" s="3"/>
    </row>
    <row r="32936" spans="1:68" x14ac:dyDescent="0.25">
      <c r="A32936" s="1"/>
      <c r="B32936" s="2"/>
      <c r="BJ32936" s="3"/>
      <c r="BL32936" s="3"/>
      <c r="BN32936" s="3"/>
      <c r="BP32936" s="3"/>
    </row>
    <row r="32937" spans="1:68" x14ac:dyDescent="0.25">
      <c r="A32937" s="1"/>
      <c r="B32937" s="2"/>
      <c r="BJ32937" s="3"/>
      <c r="BL32937" s="3"/>
      <c r="BN32937" s="3"/>
      <c r="BP32937" s="3"/>
    </row>
    <row r="32938" spans="1:68" x14ac:dyDescent="0.25">
      <c r="A32938" s="1"/>
      <c r="B32938" s="2"/>
      <c r="BJ32938" s="3"/>
      <c r="BL32938" s="3"/>
      <c r="BN32938" s="3"/>
      <c r="BP32938" s="3"/>
    </row>
    <row r="32939" spans="1:68" x14ac:dyDescent="0.25">
      <c r="A32939" s="1"/>
      <c r="B32939" s="2"/>
      <c r="BJ32939" s="3"/>
      <c r="BL32939" s="3"/>
      <c r="BN32939" s="3"/>
      <c r="BP32939" s="3"/>
    </row>
    <row r="32940" spans="1:68" x14ac:dyDescent="0.25">
      <c r="A32940" s="1"/>
      <c r="B32940" s="2"/>
      <c r="BJ32940" s="3"/>
      <c r="BL32940" s="3"/>
      <c r="BN32940" s="3"/>
      <c r="BP32940" s="3"/>
    </row>
    <row r="32941" spans="1:68" x14ac:dyDescent="0.25">
      <c r="A32941" s="1"/>
      <c r="B32941" s="2"/>
      <c r="BJ32941" s="3"/>
      <c r="BL32941" s="3"/>
      <c r="BN32941" s="3"/>
      <c r="BP32941" s="3"/>
    </row>
    <row r="32942" spans="1:68" x14ac:dyDescent="0.25">
      <c r="A32942" s="1"/>
      <c r="B32942" s="2"/>
      <c r="BJ32942" s="3"/>
      <c r="BL32942" s="3"/>
      <c r="BN32942" s="3"/>
      <c r="BP32942" s="3"/>
    </row>
    <row r="32943" spans="1:68" x14ac:dyDescent="0.25">
      <c r="A32943" s="1"/>
      <c r="B32943" s="2"/>
      <c r="BJ32943" s="3"/>
      <c r="BL32943" s="3"/>
      <c r="BN32943" s="3"/>
      <c r="BP32943" s="3"/>
    </row>
    <row r="32944" spans="1:68" x14ac:dyDescent="0.25">
      <c r="A32944" s="1"/>
      <c r="B32944" s="2"/>
      <c r="BJ32944" s="3"/>
      <c r="BL32944" s="3"/>
      <c r="BN32944" s="3"/>
      <c r="BP32944" s="3"/>
    </row>
    <row r="32945" spans="1:68" x14ac:dyDescent="0.25">
      <c r="A32945" s="1"/>
      <c r="B32945" s="2"/>
      <c r="BJ32945" s="3"/>
      <c r="BL32945" s="3"/>
      <c r="BN32945" s="3"/>
      <c r="BP32945" s="3"/>
    </row>
    <row r="32946" spans="1:68" x14ac:dyDescent="0.25">
      <c r="A32946" s="1"/>
      <c r="B32946" s="2"/>
      <c r="BJ32946" s="3"/>
      <c r="BL32946" s="3"/>
      <c r="BN32946" s="3"/>
      <c r="BP32946" s="3"/>
    </row>
    <row r="32947" spans="1:68" x14ac:dyDescent="0.25">
      <c r="A32947" s="1"/>
      <c r="B32947" s="2"/>
      <c r="BJ32947" s="3"/>
      <c r="BL32947" s="3"/>
      <c r="BN32947" s="3"/>
      <c r="BP32947" s="3"/>
    </row>
    <row r="32948" spans="1:68" x14ac:dyDescent="0.25">
      <c r="A32948" s="1"/>
      <c r="B32948" s="2"/>
      <c r="BJ32948" s="3"/>
      <c r="BL32948" s="3"/>
      <c r="BN32948" s="3"/>
      <c r="BP32948" s="3"/>
    </row>
    <row r="32949" spans="1:68" x14ac:dyDescent="0.25">
      <c r="A32949" s="1"/>
      <c r="B32949" s="2"/>
      <c r="BJ32949" s="3"/>
      <c r="BL32949" s="3"/>
      <c r="BN32949" s="3"/>
      <c r="BP32949" s="3"/>
    </row>
    <row r="32950" spans="1:68" x14ac:dyDescent="0.25">
      <c r="A32950" s="1"/>
      <c r="B32950" s="2"/>
      <c r="BJ32950" s="3"/>
      <c r="BL32950" s="3"/>
      <c r="BN32950" s="3"/>
      <c r="BP32950" s="3"/>
    </row>
    <row r="32951" spans="1:68" x14ac:dyDescent="0.25">
      <c r="A32951" s="1"/>
      <c r="B32951" s="2"/>
      <c r="BJ32951" s="3"/>
      <c r="BL32951" s="3"/>
      <c r="BN32951" s="3"/>
      <c r="BP32951" s="3"/>
    </row>
    <row r="32952" spans="1:68" x14ac:dyDescent="0.25">
      <c r="A32952" s="1"/>
      <c r="B32952" s="2"/>
      <c r="BJ32952" s="3"/>
      <c r="BL32952" s="3"/>
      <c r="BN32952" s="3"/>
      <c r="BP32952" s="3"/>
    </row>
    <row r="32953" spans="1:68" x14ac:dyDescent="0.25">
      <c r="A32953" s="1"/>
      <c r="B32953" s="2"/>
      <c r="BJ32953" s="3"/>
      <c r="BL32953" s="3"/>
      <c r="BN32953" s="3"/>
      <c r="BP32953" s="3"/>
    </row>
    <row r="32954" spans="1:68" x14ac:dyDescent="0.25">
      <c r="A32954" s="1"/>
      <c r="B32954" s="2"/>
      <c r="BJ32954" s="3"/>
      <c r="BL32954" s="3"/>
      <c r="BN32954" s="3"/>
      <c r="BP32954" s="3"/>
    </row>
    <row r="32955" spans="1:68" x14ac:dyDescent="0.25">
      <c r="A32955" s="1"/>
      <c r="B32955" s="2"/>
      <c r="BJ32955" s="3"/>
      <c r="BL32955" s="3"/>
      <c r="BN32955" s="3"/>
      <c r="BP32955" s="3"/>
    </row>
    <row r="32956" spans="1:68" x14ac:dyDescent="0.25">
      <c r="A32956" s="1"/>
      <c r="B32956" s="2"/>
      <c r="BJ32956" s="3"/>
      <c r="BL32956" s="3"/>
      <c r="BN32956" s="3"/>
      <c r="BP32956" s="3"/>
    </row>
    <row r="32957" spans="1:68" x14ac:dyDescent="0.25">
      <c r="A32957" s="1"/>
      <c r="B32957" s="2"/>
      <c r="BJ32957" s="3"/>
      <c r="BL32957" s="3"/>
      <c r="BN32957" s="3"/>
      <c r="BP32957" s="3"/>
    </row>
    <row r="32958" spans="1:68" x14ac:dyDescent="0.25">
      <c r="A32958" s="1"/>
      <c r="B32958" s="2"/>
      <c r="BJ32958" s="3"/>
      <c r="BL32958" s="3"/>
      <c r="BN32958" s="3"/>
      <c r="BP32958" s="3"/>
    </row>
    <row r="32959" spans="1:68" x14ac:dyDescent="0.25">
      <c r="A32959" s="1"/>
      <c r="B32959" s="2"/>
      <c r="BJ32959" s="3"/>
      <c r="BL32959" s="3"/>
      <c r="BN32959" s="3"/>
      <c r="BP32959" s="3"/>
    </row>
    <row r="32960" spans="1:68" x14ac:dyDescent="0.25">
      <c r="A32960" s="1"/>
      <c r="B32960" s="2"/>
      <c r="BJ32960" s="3"/>
      <c r="BL32960" s="3"/>
      <c r="BN32960" s="3"/>
      <c r="BP32960" s="3"/>
    </row>
    <row r="32961" spans="1:68" x14ac:dyDescent="0.25">
      <c r="A32961" s="1"/>
      <c r="B32961" s="2"/>
      <c r="BJ32961" s="3"/>
      <c r="BL32961" s="3"/>
      <c r="BN32961" s="3"/>
      <c r="BP32961" s="3"/>
    </row>
    <row r="32962" spans="1:68" x14ac:dyDescent="0.25">
      <c r="A32962" s="1"/>
      <c r="B32962" s="2"/>
      <c r="BJ32962" s="3"/>
      <c r="BL32962" s="3"/>
      <c r="BN32962" s="3"/>
      <c r="BP32962" s="3"/>
    </row>
    <row r="32963" spans="1:68" x14ac:dyDescent="0.25">
      <c r="A32963" s="1"/>
      <c r="B32963" s="2"/>
      <c r="BJ32963" s="3"/>
      <c r="BL32963" s="3"/>
      <c r="BN32963" s="3"/>
      <c r="BP32963" s="3"/>
    </row>
    <row r="32964" spans="1:68" x14ac:dyDescent="0.25">
      <c r="A32964" s="1"/>
      <c r="B32964" s="2"/>
      <c r="BJ32964" s="3"/>
      <c r="BL32964" s="3"/>
      <c r="BN32964" s="3"/>
      <c r="BP32964" s="3"/>
    </row>
    <row r="32965" spans="1:68" x14ac:dyDescent="0.25">
      <c r="A32965" s="1"/>
      <c r="B32965" s="2"/>
      <c r="BJ32965" s="3"/>
      <c r="BL32965" s="3"/>
      <c r="BN32965" s="3"/>
      <c r="BP32965" s="3"/>
    </row>
    <row r="32966" spans="1:68" x14ac:dyDescent="0.25">
      <c r="A32966" s="1"/>
      <c r="B32966" s="2"/>
      <c r="BJ32966" s="3"/>
      <c r="BL32966" s="3"/>
      <c r="BN32966" s="3"/>
      <c r="BP32966" s="3"/>
    </row>
    <row r="32967" spans="1:68" x14ac:dyDescent="0.25">
      <c r="A32967" s="1"/>
      <c r="B32967" s="2"/>
      <c r="BJ32967" s="3"/>
      <c r="BL32967" s="3"/>
      <c r="BN32967" s="3"/>
      <c r="BP32967" s="3"/>
    </row>
    <row r="32968" spans="1:68" x14ac:dyDescent="0.25">
      <c r="A32968" s="1"/>
      <c r="B32968" s="2"/>
      <c r="BJ32968" s="3"/>
      <c r="BL32968" s="3"/>
      <c r="BN32968" s="3"/>
      <c r="BP32968" s="3"/>
    </row>
    <row r="32969" spans="1:68" x14ac:dyDescent="0.25">
      <c r="A32969" s="1"/>
      <c r="B32969" s="2"/>
      <c r="BJ32969" s="3"/>
      <c r="BL32969" s="3"/>
      <c r="BN32969" s="3"/>
      <c r="BP32969" s="3"/>
    </row>
    <row r="32970" spans="1:68" x14ac:dyDescent="0.25">
      <c r="A32970" s="1"/>
      <c r="B32970" s="2"/>
      <c r="BJ32970" s="3"/>
      <c r="BL32970" s="3"/>
      <c r="BN32970" s="3"/>
      <c r="BP32970" s="3"/>
    </row>
    <row r="32971" spans="1:68" x14ac:dyDescent="0.25">
      <c r="A32971" s="1"/>
      <c r="B32971" s="2"/>
      <c r="BJ32971" s="3"/>
      <c r="BL32971" s="3"/>
      <c r="BN32971" s="3"/>
      <c r="BP32971" s="3"/>
    </row>
    <row r="32972" spans="1:68" x14ac:dyDescent="0.25">
      <c r="A32972" s="1"/>
      <c r="B32972" s="2"/>
      <c r="BJ32972" s="3"/>
      <c r="BL32972" s="3"/>
      <c r="BN32972" s="3"/>
      <c r="BP32972" s="3"/>
    </row>
    <row r="32973" spans="1:68" x14ac:dyDescent="0.25">
      <c r="A32973" s="1"/>
      <c r="B32973" s="2"/>
      <c r="BJ32973" s="3"/>
      <c r="BL32973" s="3"/>
      <c r="BN32973" s="3"/>
      <c r="BP32973" s="3"/>
    </row>
    <row r="32974" spans="1:68" x14ac:dyDescent="0.25">
      <c r="A32974" s="1"/>
      <c r="B32974" s="2"/>
      <c r="BJ32974" s="3"/>
      <c r="BL32974" s="3"/>
      <c r="BN32974" s="3"/>
      <c r="BP32974" s="3"/>
    </row>
    <row r="32975" spans="1:68" x14ac:dyDescent="0.25">
      <c r="A32975" s="1"/>
      <c r="B32975" s="2"/>
      <c r="BJ32975" s="3"/>
      <c r="BL32975" s="3"/>
      <c r="BN32975" s="3"/>
      <c r="BP32975" s="3"/>
    </row>
    <row r="32976" spans="1:68" x14ac:dyDescent="0.25">
      <c r="A32976" s="1"/>
      <c r="B32976" s="2"/>
      <c r="BJ32976" s="3"/>
      <c r="BL32976" s="3"/>
      <c r="BN32976" s="3"/>
      <c r="BP32976" s="3"/>
    </row>
    <row r="32977" spans="1:68" x14ac:dyDescent="0.25">
      <c r="A32977" s="1"/>
      <c r="B32977" s="2"/>
      <c r="BJ32977" s="3"/>
      <c r="BL32977" s="3"/>
      <c r="BN32977" s="3"/>
      <c r="BP32977" s="3"/>
    </row>
    <row r="32978" spans="1:68" x14ac:dyDescent="0.25">
      <c r="A32978" s="1"/>
      <c r="B32978" s="2"/>
      <c r="BJ32978" s="3"/>
      <c r="BL32978" s="3"/>
      <c r="BN32978" s="3"/>
      <c r="BP32978" s="3"/>
    </row>
    <row r="32979" spans="1:68" x14ac:dyDescent="0.25">
      <c r="A32979" s="1"/>
      <c r="B32979" s="2"/>
      <c r="BJ32979" s="3"/>
      <c r="BL32979" s="3"/>
      <c r="BN32979" s="3"/>
      <c r="BP32979" s="3"/>
    </row>
    <row r="32980" spans="1:68" x14ac:dyDescent="0.25">
      <c r="A32980" s="1"/>
      <c r="B32980" s="2"/>
      <c r="BJ32980" s="3"/>
      <c r="BL32980" s="3"/>
      <c r="BN32980" s="3"/>
      <c r="BP32980" s="3"/>
    </row>
    <row r="32981" spans="1:68" x14ac:dyDescent="0.25">
      <c r="A32981" s="1"/>
      <c r="B32981" s="2"/>
      <c r="BJ32981" s="3"/>
      <c r="BL32981" s="3"/>
      <c r="BN32981" s="3"/>
      <c r="BP32981" s="3"/>
    </row>
    <row r="32982" spans="1:68" x14ac:dyDescent="0.25">
      <c r="A32982" s="1"/>
      <c r="B32982" s="2"/>
      <c r="BJ32982" s="3"/>
      <c r="BL32982" s="3"/>
      <c r="BN32982" s="3"/>
      <c r="BP32982" s="3"/>
    </row>
    <row r="32983" spans="1:68" x14ac:dyDescent="0.25">
      <c r="A32983" s="1"/>
      <c r="B32983" s="2"/>
      <c r="BJ32983" s="3"/>
      <c r="BL32983" s="3"/>
      <c r="BN32983" s="3"/>
      <c r="BP32983" s="3"/>
    </row>
    <row r="32984" spans="1:68" x14ac:dyDescent="0.25">
      <c r="A32984" s="1"/>
      <c r="B32984" s="2"/>
      <c r="BJ32984" s="3"/>
      <c r="BL32984" s="3"/>
      <c r="BN32984" s="3"/>
      <c r="BP32984" s="3"/>
    </row>
    <row r="32985" spans="1:68" x14ac:dyDescent="0.25">
      <c r="A32985" s="1"/>
      <c r="B32985" s="2"/>
      <c r="BJ32985" s="3"/>
      <c r="BL32985" s="3"/>
      <c r="BN32985" s="3"/>
      <c r="BP32985" s="3"/>
    </row>
    <row r="32986" spans="1:68" x14ac:dyDescent="0.25">
      <c r="A32986" s="1"/>
      <c r="B32986" s="2"/>
      <c r="BJ32986" s="3"/>
      <c r="BL32986" s="3"/>
      <c r="BN32986" s="3"/>
      <c r="BP32986" s="3"/>
    </row>
    <row r="32987" spans="1:68" x14ac:dyDescent="0.25">
      <c r="A32987" s="1"/>
      <c r="B32987" s="2"/>
      <c r="BJ32987" s="3"/>
      <c r="BL32987" s="3"/>
      <c r="BN32987" s="3"/>
      <c r="BP32987" s="3"/>
    </row>
    <row r="32988" spans="1:68" x14ac:dyDescent="0.25">
      <c r="A32988" s="1"/>
      <c r="B32988" s="2"/>
      <c r="BJ32988" s="3"/>
      <c r="BL32988" s="3"/>
      <c r="BN32988" s="3"/>
      <c r="BP32988" s="3"/>
    </row>
    <row r="32989" spans="1:68" x14ac:dyDescent="0.25">
      <c r="A32989" s="1"/>
      <c r="B32989" s="2"/>
      <c r="BJ32989" s="3"/>
      <c r="BL32989" s="3"/>
      <c r="BN32989" s="3"/>
      <c r="BP32989" s="3"/>
    </row>
    <row r="32990" spans="1:68" x14ac:dyDescent="0.25">
      <c r="A32990" s="1"/>
      <c r="B32990" s="2"/>
      <c r="BJ32990" s="3"/>
      <c r="BL32990" s="3"/>
      <c r="BN32990" s="3"/>
      <c r="BP32990" s="3"/>
    </row>
    <row r="32991" spans="1:68" x14ac:dyDescent="0.25">
      <c r="A32991" s="1"/>
      <c r="B32991" s="2"/>
      <c r="BJ32991" s="3"/>
      <c r="BL32991" s="3"/>
      <c r="BN32991" s="3"/>
      <c r="BP32991" s="3"/>
    </row>
    <row r="32992" spans="1:68" x14ac:dyDescent="0.25">
      <c r="A32992" s="1"/>
      <c r="B32992" s="2"/>
      <c r="BJ32992" s="3"/>
      <c r="BL32992" s="3"/>
      <c r="BN32992" s="3"/>
      <c r="BP32992" s="3"/>
    </row>
    <row r="32993" spans="1:68" x14ac:dyDescent="0.25">
      <c r="A32993" s="1"/>
      <c r="B32993" s="2"/>
      <c r="BJ32993" s="3"/>
      <c r="BL32993" s="3"/>
      <c r="BN32993" s="3"/>
      <c r="BP32993" s="3"/>
    </row>
    <row r="32994" spans="1:68" x14ac:dyDescent="0.25">
      <c r="A32994" s="1"/>
      <c r="B32994" s="2"/>
      <c r="BJ32994" s="3"/>
      <c r="BL32994" s="3"/>
      <c r="BN32994" s="3"/>
      <c r="BP32994" s="3"/>
    </row>
    <row r="32995" spans="1:68" x14ac:dyDescent="0.25">
      <c r="A32995" s="1"/>
      <c r="B32995" s="2"/>
      <c r="BJ32995" s="3"/>
      <c r="BL32995" s="3"/>
      <c r="BN32995" s="3"/>
      <c r="BP32995" s="3"/>
    </row>
    <row r="32996" spans="1:68" x14ac:dyDescent="0.25">
      <c r="A32996" s="1"/>
      <c r="B32996" s="2"/>
      <c r="BJ32996" s="3"/>
      <c r="BL32996" s="3"/>
      <c r="BN32996" s="3"/>
      <c r="BP32996" s="3"/>
    </row>
    <row r="32997" spans="1:68" x14ac:dyDescent="0.25">
      <c r="A32997" s="1"/>
      <c r="B32997" s="2"/>
      <c r="BJ32997" s="3"/>
      <c r="BL32997" s="3"/>
      <c r="BN32997" s="3"/>
      <c r="BP32997" s="3"/>
    </row>
    <row r="32998" spans="1:68" x14ac:dyDescent="0.25">
      <c r="A32998" s="1"/>
      <c r="B32998" s="2"/>
      <c r="BJ32998" s="3"/>
      <c r="BL32998" s="3"/>
      <c r="BN32998" s="3"/>
      <c r="BP32998" s="3"/>
    </row>
    <row r="32999" spans="1:68" x14ac:dyDescent="0.25">
      <c r="A32999" s="1"/>
      <c r="B32999" s="2"/>
      <c r="BJ32999" s="3"/>
      <c r="BL32999" s="3"/>
      <c r="BN32999" s="3"/>
      <c r="BP32999" s="3"/>
    </row>
    <row r="33000" spans="1:68" x14ac:dyDescent="0.25">
      <c r="A33000" s="1"/>
      <c r="B33000" s="2"/>
      <c r="BJ33000" s="3"/>
      <c r="BL33000" s="3"/>
      <c r="BN33000" s="3"/>
      <c r="BP33000" s="3"/>
    </row>
    <row r="33001" spans="1:68" x14ac:dyDescent="0.25">
      <c r="A33001" s="1"/>
      <c r="B33001" s="2"/>
      <c r="BJ33001" s="3"/>
      <c r="BL33001" s="3"/>
      <c r="BN33001" s="3"/>
      <c r="BP33001" s="3"/>
    </row>
    <row r="33002" spans="1:68" x14ac:dyDescent="0.25">
      <c r="A33002" s="1"/>
      <c r="B33002" s="2"/>
      <c r="BJ33002" s="3"/>
      <c r="BL33002" s="3"/>
      <c r="BN33002" s="3"/>
      <c r="BP33002" s="3"/>
    </row>
    <row r="33003" spans="1:68" x14ac:dyDescent="0.25">
      <c r="A33003" s="1"/>
      <c r="B33003" s="2"/>
      <c r="BJ33003" s="3"/>
      <c r="BL33003" s="3"/>
      <c r="BN33003" s="3"/>
      <c r="BP33003" s="3"/>
    </row>
    <row r="33004" spans="1:68" x14ac:dyDescent="0.25">
      <c r="A33004" s="1"/>
      <c r="B33004" s="2"/>
      <c r="BJ33004" s="3"/>
      <c r="BL33004" s="3"/>
      <c r="BN33004" s="3"/>
      <c r="BP33004" s="3"/>
    </row>
    <row r="33005" spans="1:68" x14ac:dyDescent="0.25">
      <c r="A33005" s="1"/>
      <c r="B33005" s="2"/>
      <c r="BJ33005" s="3"/>
      <c r="BL33005" s="3"/>
      <c r="BN33005" s="3"/>
      <c r="BP33005" s="3"/>
    </row>
    <row r="33006" spans="1:68" x14ac:dyDescent="0.25">
      <c r="A33006" s="1"/>
      <c r="B33006" s="2"/>
      <c r="BJ33006" s="3"/>
      <c r="BL33006" s="3"/>
      <c r="BN33006" s="3"/>
      <c r="BP33006" s="3"/>
    </row>
    <row r="33007" spans="1:68" x14ac:dyDescent="0.25">
      <c r="A33007" s="1"/>
      <c r="B33007" s="2"/>
      <c r="BJ33007" s="3"/>
      <c r="BL33007" s="3"/>
      <c r="BN33007" s="3"/>
      <c r="BP33007" s="3"/>
    </row>
    <row r="33008" spans="1:68" x14ac:dyDescent="0.25">
      <c r="A33008" s="1"/>
      <c r="B33008" s="2"/>
      <c r="BJ33008" s="3"/>
      <c r="BL33008" s="3"/>
      <c r="BN33008" s="3"/>
      <c r="BP33008" s="3"/>
    </row>
    <row r="33009" spans="1:68" x14ac:dyDescent="0.25">
      <c r="A33009" s="1"/>
      <c r="B33009" s="2"/>
      <c r="BJ33009" s="3"/>
      <c r="BL33009" s="3"/>
      <c r="BN33009" s="3"/>
      <c r="BP33009" s="3"/>
    </row>
    <row r="33010" spans="1:68" x14ac:dyDescent="0.25">
      <c r="A33010" s="1"/>
      <c r="B33010" s="2"/>
      <c r="BJ33010" s="3"/>
      <c r="BL33010" s="3"/>
      <c r="BN33010" s="3"/>
      <c r="BP33010" s="3"/>
    </row>
    <row r="33011" spans="1:68" x14ac:dyDescent="0.25">
      <c r="A33011" s="1"/>
      <c r="B33011" s="2"/>
      <c r="BJ33011" s="3"/>
      <c r="BL33011" s="3"/>
      <c r="BN33011" s="3"/>
      <c r="BP33011" s="3"/>
    </row>
    <row r="33012" spans="1:68" x14ac:dyDescent="0.25">
      <c r="A33012" s="1"/>
      <c r="B33012" s="2"/>
      <c r="BJ33012" s="3"/>
      <c r="BL33012" s="3"/>
      <c r="BN33012" s="3"/>
      <c r="BP33012" s="3"/>
    </row>
    <row r="33013" spans="1:68" x14ac:dyDescent="0.25">
      <c r="A33013" s="1"/>
      <c r="B33013" s="2"/>
      <c r="BJ33013" s="3"/>
      <c r="BL33013" s="3"/>
      <c r="BN33013" s="3"/>
      <c r="BP33013" s="3"/>
    </row>
    <row r="33014" spans="1:68" x14ac:dyDescent="0.25">
      <c r="A33014" s="1"/>
      <c r="B33014" s="2"/>
      <c r="BJ33014" s="3"/>
      <c r="BL33014" s="3"/>
      <c r="BN33014" s="3"/>
      <c r="BP33014" s="3"/>
    </row>
    <row r="33015" spans="1:68" x14ac:dyDescent="0.25">
      <c r="A33015" s="1"/>
      <c r="B33015" s="2"/>
      <c r="BJ33015" s="3"/>
      <c r="BL33015" s="3"/>
      <c r="BN33015" s="3"/>
      <c r="BP33015" s="3"/>
    </row>
    <row r="33016" spans="1:68" x14ac:dyDescent="0.25">
      <c r="A33016" s="1"/>
      <c r="B33016" s="2"/>
      <c r="BJ33016" s="3"/>
      <c r="BL33016" s="3"/>
      <c r="BN33016" s="3"/>
      <c r="BP33016" s="3"/>
    </row>
    <row r="33017" spans="1:68" x14ac:dyDescent="0.25">
      <c r="A33017" s="1"/>
      <c r="B33017" s="2"/>
      <c r="BJ33017" s="3"/>
      <c r="BL33017" s="3"/>
      <c r="BN33017" s="3"/>
      <c r="BP33017" s="3"/>
    </row>
    <row r="33018" spans="1:68" x14ac:dyDescent="0.25">
      <c r="A33018" s="1"/>
      <c r="B33018" s="2"/>
      <c r="BJ33018" s="3"/>
      <c r="BL33018" s="3"/>
      <c r="BN33018" s="3"/>
      <c r="BP33018" s="3"/>
    </row>
    <row r="33019" spans="1:68" x14ac:dyDescent="0.25">
      <c r="A33019" s="1"/>
      <c r="B33019" s="2"/>
      <c r="BJ33019" s="3"/>
      <c r="BL33019" s="3"/>
      <c r="BN33019" s="3"/>
      <c r="BP33019" s="3"/>
    </row>
    <row r="33020" spans="1:68" x14ac:dyDescent="0.25">
      <c r="A33020" s="1"/>
      <c r="B33020" s="2"/>
      <c r="BJ33020" s="3"/>
      <c r="BL33020" s="3"/>
      <c r="BN33020" s="3"/>
      <c r="BP33020" s="3"/>
    </row>
    <row r="33021" spans="1:68" x14ac:dyDescent="0.25">
      <c r="A33021" s="1"/>
      <c r="B33021" s="2"/>
      <c r="BJ33021" s="3"/>
      <c r="BL33021" s="3"/>
      <c r="BN33021" s="3"/>
      <c r="BP33021" s="3"/>
    </row>
    <row r="33022" spans="1:68" x14ac:dyDescent="0.25">
      <c r="A33022" s="1"/>
      <c r="B33022" s="2"/>
      <c r="BJ33022" s="3"/>
      <c r="BL33022" s="3"/>
      <c r="BN33022" s="3"/>
      <c r="BP33022" s="3"/>
    </row>
    <row r="33023" spans="1:68" x14ac:dyDescent="0.25">
      <c r="A33023" s="1"/>
      <c r="B33023" s="2"/>
      <c r="BJ33023" s="3"/>
      <c r="BL33023" s="3"/>
      <c r="BN33023" s="3"/>
      <c r="BP33023" s="3"/>
    </row>
    <row r="33024" spans="1:68" x14ac:dyDescent="0.25">
      <c r="A33024" s="1"/>
      <c r="B33024" s="2"/>
      <c r="BJ33024" s="3"/>
      <c r="BL33024" s="3"/>
      <c r="BN33024" s="3"/>
      <c r="BP33024" s="3"/>
    </row>
    <row r="33025" spans="1:68" x14ac:dyDescent="0.25">
      <c r="A33025" s="1"/>
      <c r="B33025" s="2"/>
      <c r="BJ33025" s="3"/>
      <c r="BL33025" s="3"/>
      <c r="BN33025" s="3"/>
      <c r="BP33025" s="3"/>
    </row>
    <row r="33026" spans="1:68" x14ac:dyDescent="0.25">
      <c r="A33026" s="1"/>
      <c r="B33026" s="2"/>
      <c r="BJ33026" s="3"/>
      <c r="BL33026" s="3"/>
      <c r="BN33026" s="3"/>
      <c r="BP33026" s="3"/>
    </row>
    <row r="33027" spans="1:68" x14ac:dyDescent="0.25">
      <c r="A33027" s="1"/>
      <c r="B33027" s="2"/>
      <c r="BJ33027" s="3"/>
      <c r="BL33027" s="3"/>
      <c r="BN33027" s="3"/>
      <c r="BP33027" s="3"/>
    </row>
    <row r="33028" spans="1:68" x14ac:dyDescent="0.25">
      <c r="A33028" s="1"/>
      <c r="B33028" s="2"/>
      <c r="BJ33028" s="3"/>
      <c r="BL33028" s="3"/>
      <c r="BN33028" s="3"/>
      <c r="BP33028" s="3"/>
    </row>
    <row r="33029" spans="1:68" x14ac:dyDescent="0.25">
      <c r="A33029" s="1"/>
      <c r="B33029" s="2"/>
      <c r="BJ33029" s="3"/>
      <c r="BL33029" s="3"/>
      <c r="BN33029" s="3"/>
      <c r="BP33029" s="3"/>
    </row>
    <row r="33030" spans="1:68" x14ac:dyDescent="0.25">
      <c r="A33030" s="1"/>
      <c r="B33030" s="2"/>
      <c r="BJ33030" s="3"/>
      <c r="BL33030" s="3"/>
      <c r="BN33030" s="3"/>
      <c r="BP33030" s="3"/>
    </row>
    <row r="33031" spans="1:68" x14ac:dyDescent="0.25">
      <c r="A33031" s="1"/>
      <c r="B33031" s="2"/>
      <c r="BJ33031" s="3"/>
      <c r="BL33031" s="3"/>
      <c r="BN33031" s="3"/>
      <c r="BP33031" s="3"/>
    </row>
    <row r="33032" spans="1:68" x14ac:dyDescent="0.25">
      <c r="A33032" s="1"/>
      <c r="B33032" s="2"/>
      <c r="BJ33032" s="3"/>
      <c r="BL33032" s="3"/>
      <c r="BN33032" s="3"/>
      <c r="BP33032" s="3"/>
    </row>
    <row r="33033" spans="1:68" x14ac:dyDescent="0.25">
      <c r="A33033" s="1"/>
      <c r="B33033" s="2"/>
      <c r="BJ33033" s="3"/>
      <c r="BL33033" s="3"/>
      <c r="BN33033" s="3"/>
      <c r="BP33033" s="3"/>
    </row>
    <row r="33034" spans="1:68" x14ac:dyDescent="0.25">
      <c r="A33034" s="1"/>
      <c r="B33034" s="2"/>
      <c r="BJ33034" s="3"/>
      <c r="BL33034" s="3"/>
      <c r="BN33034" s="3"/>
      <c r="BP33034" s="3"/>
    </row>
    <row r="33035" spans="1:68" x14ac:dyDescent="0.25">
      <c r="A33035" s="1"/>
      <c r="B33035" s="2"/>
      <c r="BJ33035" s="3"/>
      <c r="BL33035" s="3"/>
      <c r="BN33035" s="3"/>
      <c r="BP33035" s="3"/>
    </row>
    <row r="33036" spans="1:68" x14ac:dyDescent="0.25">
      <c r="A33036" s="1"/>
      <c r="B33036" s="2"/>
      <c r="BJ33036" s="3"/>
      <c r="BL33036" s="3"/>
      <c r="BN33036" s="3"/>
      <c r="BP33036" s="3"/>
    </row>
    <row r="33037" spans="1:68" x14ac:dyDescent="0.25">
      <c r="A33037" s="1"/>
      <c r="B33037" s="2"/>
      <c r="BJ33037" s="3"/>
      <c r="BL33037" s="3"/>
      <c r="BN33037" s="3"/>
      <c r="BP33037" s="3"/>
    </row>
    <row r="33038" spans="1:68" x14ac:dyDescent="0.25">
      <c r="A33038" s="1"/>
      <c r="B33038" s="2"/>
      <c r="BJ33038" s="3"/>
      <c r="BL33038" s="3"/>
      <c r="BN33038" s="3"/>
      <c r="BP33038" s="3"/>
    </row>
    <row r="33039" spans="1:68" x14ac:dyDescent="0.25">
      <c r="A33039" s="1"/>
      <c r="B33039" s="2"/>
      <c r="BJ33039" s="3"/>
      <c r="BL33039" s="3"/>
      <c r="BN33039" s="3"/>
      <c r="BP33039" s="3"/>
    </row>
    <row r="33040" spans="1:68" x14ac:dyDescent="0.25">
      <c r="A33040" s="1"/>
      <c r="B33040" s="2"/>
      <c r="BJ33040" s="3"/>
      <c r="BL33040" s="3"/>
      <c r="BN33040" s="3"/>
      <c r="BP33040" s="3"/>
    </row>
    <row r="33041" spans="1:68" x14ac:dyDescent="0.25">
      <c r="A33041" s="1"/>
      <c r="B33041" s="2"/>
      <c r="BJ33041" s="3"/>
      <c r="BL33041" s="3"/>
      <c r="BN33041" s="3"/>
      <c r="BP33041" s="3"/>
    </row>
    <row r="33042" spans="1:68" x14ac:dyDescent="0.25">
      <c r="A33042" s="1"/>
      <c r="B33042" s="2"/>
      <c r="BJ33042" s="3"/>
      <c r="BL33042" s="3"/>
      <c r="BN33042" s="3"/>
      <c r="BP33042" s="3"/>
    </row>
    <row r="33043" spans="1:68" x14ac:dyDescent="0.25">
      <c r="A33043" s="1"/>
      <c r="B33043" s="2"/>
      <c r="BJ33043" s="3"/>
      <c r="BL33043" s="3"/>
      <c r="BN33043" s="3"/>
      <c r="BP33043" s="3"/>
    </row>
    <row r="33044" spans="1:68" x14ac:dyDescent="0.25">
      <c r="A33044" s="1"/>
      <c r="B33044" s="2"/>
      <c r="BJ33044" s="3"/>
      <c r="BL33044" s="3"/>
      <c r="BN33044" s="3"/>
      <c r="BP33044" s="3"/>
    </row>
    <row r="33045" spans="1:68" x14ac:dyDescent="0.25">
      <c r="A33045" s="1"/>
      <c r="B33045" s="2"/>
      <c r="BJ33045" s="3"/>
      <c r="BL33045" s="3"/>
      <c r="BN33045" s="3"/>
      <c r="BP33045" s="3"/>
    </row>
    <row r="33046" spans="1:68" x14ac:dyDescent="0.25">
      <c r="A33046" s="1"/>
      <c r="B33046" s="2"/>
      <c r="BJ33046" s="3"/>
      <c r="BL33046" s="3"/>
      <c r="BN33046" s="3"/>
      <c r="BP33046" s="3"/>
    </row>
    <row r="33047" spans="1:68" x14ac:dyDescent="0.25">
      <c r="A33047" s="1"/>
      <c r="B33047" s="2"/>
      <c r="BJ33047" s="3"/>
      <c r="BL33047" s="3"/>
      <c r="BN33047" s="3"/>
      <c r="BP33047" s="3"/>
    </row>
    <row r="33048" spans="1:68" x14ac:dyDescent="0.25">
      <c r="A33048" s="1"/>
      <c r="B33048" s="2"/>
      <c r="BJ33048" s="3"/>
      <c r="BL33048" s="3"/>
      <c r="BN33048" s="3"/>
      <c r="BP33048" s="3"/>
    </row>
    <row r="33049" spans="1:68" x14ac:dyDescent="0.25">
      <c r="A33049" s="1"/>
      <c r="B33049" s="2"/>
      <c r="BJ33049" s="3"/>
      <c r="BL33049" s="3"/>
      <c r="BN33049" s="3"/>
      <c r="BP33049" s="3"/>
    </row>
    <row r="33050" spans="1:68" x14ac:dyDescent="0.25">
      <c r="A33050" s="1"/>
      <c r="B33050" s="2"/>
      <c r="BJ33050" s="3"/>
      <c r="BL33050" s="3"/>
      <c r="BN33050" s="3"/>
      <c r="BP33050" s="3"/>
    </row>
    <row r="33051" spans="1:68" x14ac:dyDescent="0.25">
      <c r="A33051" s="1"/>
      <c r="B33051" s="2"/>
      <c r="BJ33051" s="3"/>
      <c r="BL33051" s="3"/>
      <c r="BN33051" s="3"/>
      <c r="BP33051" s="3"/>
    </row>
    <row r="33052" spans="1:68" x14ac:dyDescent="0.25">
      <c r="A33052" s="1"/>
      <c r="B33052" s="2"/>
      <c r="BJ33052" s="3"/>
      <c r="BL33052" s="3"/>
      <c r="BN33052" s="3"/>
      <c r="BP33052" s="3"/>
    </row>
    <row r="33053" spans="1:68" x14ac:dyDescent="0.25">
      <c r="A33053" s="1"/>
      <c r="B33053" s="2"/>
      <c r="BJ33053" s="3"/>
      <c r="BL33053" s="3"/>
      <c r="BN33053" s="3"/>
      <c r="BP33053" s="3"/>
    </row>
    <row r="33054" spans="1:68" x14ac:dyDescent="0.25">
      <c r="A33054" s="1"/>
      <c r="B33054" s="2"/>
      <c r="BJ33054" s="3"/>
      <c r="BL33054" s="3"/>
      <c r="BN33054" s="3"/>
      <c r="BP33054" s="3"/>
    </row>
    <row r="33055" spans="1:68" x14ac:dyDescent="0.25">
      <c r="A33055" s="1"/>
      <c r="B33055" s="2"/>
      <c r="BJ33055" s="3"/>
      <c r="BL33055" s="3"/>
      <c r="BN33055" s="3"/>
      <c r="BP33055" s="3"/>
    </row>
    <row r="33056" spans="1:68" x14ac:dyDescent="0.25">
      <c r="A33056" s="1"/>
      <c r="B33056" s="2"/>
      <c r="BJ33056" s="3"/>
      <c r="BL33056" s="3"/>
      <c r="BN33056" s="3"/>
      <c r="BP33056" s="3"/>
    </row>
    <row r="33057" spans="1:68" x14ac:dyDescent="0.25">
      <c r="A33057" s="1"/>
      <c r="B33057" s="2"/>
      <c r="BJ33057" s="3"/>
      <c r="BL33057" s="3"/>
      <c r="BN33057" s="3"/>
      <c r="BP33057" s="3"/>
    </row>
    <row r="33058" spans="1:68" x14ac:dyDescent="0.25">
      <c r="A33058" s="1"/>
      <c r="B33058" s="2"/>
      <c r="BJ33058" s="3"/>
      <c r="BL33058" s="3"/>
      <c r="BN33058" s="3"/>
      <c r="BP33058" s="3"/>
    </row>
    <row r="33059" spans="1:68" x14ac:dyDescent="0.25">
      <c r="A33059" s="1"/>
      <c r="B33059" s="2"/>
      <c r="BJ33059" s="3"/>
      <c r="BL33059" s="3"/>
      <c r="BN33059" s="3"/>
      <c r="BP33059" s="3"/>
    </row>
    <row r="33060" spans="1:68" x14ac:dyDescent="0.25">
      <c r="A33060" s="1"/>
      <c r="B33060" s="2"/>
      <c r="BJ33060" s="3"/>
      <c r="BL33060" s="3"/>
      <c r="BN33060" s="3"/>
      <c r="BP33060" s="3"/>
    </row>
    <row r="33061" spans="1:68" x14ac:dyDescent="0.25">
      <c r="A33061" s="1"/>
      <c r="B33061" s="2"/>
      <c r="BJ33061" s="3"/>
      <c r="BL33061" s="3"/>
      <c r="BN33061" s="3"/>
      <c r="BP33061" s="3"/>
    </row>
    <row r="33062" spans="1:68" x14ac:dyDescent="0.25">
      <c r="A33062" s="1"/>
      <c r="B33062" s="2"/>
      <c r="BJ33062" s="3"/>
      <c r="BL33062" s="3"/>
      <c r="BN33062" s="3"/>
      <c r="BP33062" s="3"/>
    </row>
    <row r="33063" spans="1:68" x14ac:dyDescent="0.25">
      <c r="A33063" s="1"/>
      <c r="B33063" s="2"/>
      <c r="BJ33063" s="3"/>
      <c r="BL33063" s="3"/>
      <c r="BN33063" s="3"/>
      <c r="BP33063" s="3"/>
    </row>
    <row r="33064" spans="1:68" x14ac:dyDescent="0.25">
      <c r="A33064" s="1"/>
      <c r="B33064" s="2"/>
      <c r="BJ33064" s="3"/>
      <c r="BL33064" s="3"/>
      <c r="BN33064" s="3"/>
      <c r="BP33064" s="3"/>
    </row>
    <row r="33065" spans="1:68" x14ac:dyDescent="0.25">
      <c r="A33065" s="1"/>
      <c r="B33065" s="2"/>
      <c r="BJ33065" s="3"/>
      <c r="BL33065" s="3"/>
      <c r="BN33065" s="3"/>
      <c r="BP33065" s="3"/>
    </row>
    <row r="33066" spans="1:68" x14ac:dyDescent="0.25">
      <c r="A33066" s="1"/>
      <c r="B33066" s="2"/>
      <c r="BJ33066" s="3"/>
      <c r="BL33066" s="3"/>
      <c r="BN33066" s="3"/>
      <c r="BP33066" s="3"/>
    </row>
    <row r="33067" spans="1:68" x14ac:dyDescent="0.25">
      <c r="A33067" s="1"/>
      <c r="B33067" s="2"/>
      <c r="BJ33067" s="3"/>
      <c r="BL33067" s="3"/>
      <c r="BN33067" s="3"/>
      <c r="BP33067" s="3"/>
    </row>
    <row r="33068" spans="1:68" x14ac:dyDescent="0.25">
      <c r="A33068" s="1"/>
      <c r="B33068" s="2"/>
      <c r="BJ33068" s="3"/>
      <c r="BL33068" s="3"/>
      <c r="BN33068" s="3"/>
      <c r="BP33068" s="3"/>
    </row>
    <row r="33069" spans="1:68" x14ac:dyDescent="0.25">
      <c r="A33069" s="1"/>
      <c r="B33069" s="2"/>
      <c r="BJ33069" s="3"/>
      <c r="BL33069" s="3"/>
      <c r="BN33069" s="3"/>
      <c r="BP33069" s="3"/>
    </row>
    <row r="33070" spans="1:68" x14ac:dyDescent="0.25">
      <c r="A33070" s="1"/>
      <c r="B33070" s="2"/>
      <c r="BJ33070" s="3"/>
      <c r="BL33070" s="3"/>
      <c r="BN33070" s="3"/>
      <c r="BP33070" s="3"/>
    </row>
    <row r="33071" spans="1:68" x14ac:dyDescent="0.25">
      <c r="A33071" s="1"/>
      <c r="B33071" s="2"/>
      <c r="BJ33071" s="3"/>
      <c r="BL33071" s="3"/>
      <c r="BN33071" s="3"/>
      <c r="BP33071" s="3"/>
    </row>
    <row r="33072" spans="1:68" x14ac:dyDescent="0.25">
      <c r="A33072" s="1"/>
      <c r="B33072" s="2"/>
      <c r="BJ33072" s="3"/>
      <c r="BL33072" s="3"/>
      <c r="BN33072" s="3"/>
      <c r="BP33072" s="3"/>
    </row>
    <row r="33073" spans="1:68" x14ac:dyDescent="0.25">
      <c r="A33073" s="1"/>
      <c r="B33073" s="2"/>
      <c r="BJ33073" s="3"/>
      <c r="BL33073" s="3"/>
      <c r="BN33073" s="3"/>
      <c r="BP33073" s="3"/>
    </row>
    <row r="33074" spans="1:68" x14ac:dyDescent="0.25">
      <c r="A33074" s="1"/>
      <c r="B33074" s="2"/>
      <c r="BJ33074" s="3"/>
      <c r="BL33074" s="3"/>
      <c r="BN33074" s="3"/>
      <c r="BP33074" s="3"/>
    </row>
    <row r="33075" spans="1:68" x14ac:dyDescent="0.25">
      <c r="A33075" s="1"/>
      <c r="B33075" s="2"/>
      <c r="BJ33075" s="3"/>
      <c r="BL33075" s="3"/>
      <c r="BN33075" s="3"/>
      <c r="BP33075" s="3"/>
    </row>
    <row r="33076" spans="1:68" x14ac:dyDescent="0.25">
      <c r="A33076" s="1"/>
      <c r="B33076" s="2"/>
      <c r="BJ33076" s="3"/>
      <c r="BL33076" s="3"/>
      <c r="BN33076" s="3"/>
      <c r="BP33076" s="3"/>
    </row>
    <row r="33077" spans="1:68" x14ac:dyDescent="0.25">
      <c r="A33077" s="1"/>
      <c r="B33077" s="2"/>
      <c r="BJ33077" s="3"/>
      <c r="BL33077" s="3"/>
      <c r="BN33077" s="3"/>
      <c r="BP33077" s="3"/>
    </row>
    <row r="33078" spans="1:68" x14ac:dyDescent="0.25">
      <c r="A33078" s="1"/>
      <c r="B33078" s="2"/>
      <c r="BJ33078" s="3"/>
      <c r="BL33078" s="3"/>
      <c r="BN33078" s="3"/>
      <c r="BP33078" s="3"/>
    </row>
    <row r="33079" spans="1:68" x14ac:dyDescent="0.25">
      <c r="A33079" s="1"/>
      <c r="B33079" s="2"/>
      <c r="BJ33079" s="3"/>
      <c r="BL33079" s="3"/>
      <c r="BN33079" s="3"/>
      <c r="BP33079" s="3"/>
    </row>
    <row r="33080" spans="1:68" x14ac:dyDescent="0.25">
      <c r="A33080" s="1"/>
      <c r="B33080" s="2"/>
      <c r="BJ33080" s="3"/>
      <c r="BL33080" s="3"/>
      <c r="BN33080" s="3"/>
      <c r="BP33080" s="3"/>
    </row>
    <row r="33081" spans="1:68" x14ac:dyDescent="0.25">
      <c r="A33081" s="1"/>
      <c r="B33081" s="2"/>
      <c r="BJ33081" s="3"/>
      <c r="BL33081" s="3"/>
      <c r="BN33081" s="3"/>
      <c r="BP33081" s="3"/>
    </row>
    <row r="33082" spans="1:68" x14ac:dyDescent="0.25">
      <c r="A33082" s="1"/>
      <c r="B33082" s="2"/>
      <c r="BJ33082" s="3"/>
      <c r="BL33082" s="3"/>
      <c r="BN33082" s="3"/>
      <c r="BP33082" s="3"/>
    </row>
    <row r="33083" spans="1:68" x14ac:dyDescent="0.25">
      <c r="A33083" s="1"/>
      <c r="B33083" s="2"/>
      <c r="BJ33083" s="3"/>
      <c r="BL33083" s="3"/>
      <c r="BN33083" s="3"/>
      <c r="BP33083" s="3"/>
    </row>
    <row r="33084" spans="1:68" x14ac:dyDescent="0.25">
      <c r="A33084" s="1"/>
      <c r="B33084" s="2"/>
      <c r="BJ33084" s="3"/>
      <c r="BL33084" s="3"/>
      <c r="BN33084" s="3"/>
      <c r="BP33084" s="3"/>
    </row>
    <row r="33085" spans="1:68" x14ac:dyDescent="0.25">
      <c r="A33085" s="1"/>
      <c r="B33085" s="2"/>
      <c r="BJ33085" s="3"/>
      <c r="BL33085" s="3"/>
      <c r="BN33085" s="3"/>
      <c r="BP33085" s="3"/>
    </row>
    <row r="33086" spans="1:68" x14ac:dyDescent="0.25">
      <c r="A33086" s="1"/>
      <c r="B33086" s="2"/>
      <c r="BJ33086" s="3"/>
      <c r="BL33086" s="3"/>
      <c r="BN33086" s="3"/>
      <c r="BP33086" s="3"/>
    </row>
    <row r="33087" spans="1:68" x14ac:dyDescent="0.25">
      <c r="A33087" s="1"/>
      <c r="B33087" s="2"/>
      <c r="BJ33087" s="3"/>
      <c r="BL33087" s="3"/>
      <c r="BN33087" s="3"/>
      <c r="BP33087" s="3"/>
    </row>
    <row r="33088" spans="1:68" x14ac:dyDescent="0.25">
      <c r="A33088" s="1"/>
      <c r="B33088" s="2"/>
      <c r="BJ33088" s="3"/>
      <c r="BL33088" s="3"/>
      <c r="BN33088" s="3"/>
      <c r="BP33088" s="3"/>
    </row>
    <row r="33089" spans="1:68" x14ac:dyDescent="0.25">
      <c r="A33089" s="1"/>
      <c r="B33089" s="2"/>
      <c r="BJ33089" s="3"/>
      <c r="BL33089" s="3"/>
      <c r="BN33089" s="3"/>
      <c r="BP33089" s="3"/>
    </row>
    <row r="33090" spans="1:68" x14ac:dyDescent="0.25">
      <c r="A33090" s="1"/>
      <c r="B33090" s="2"/>
      <c r="BJ33090" s="3"/>
      <c r="BL33090" s="3"/>
      <c r="BN33090" s="3"/>
      <c r="BP33090" s="3"/>
    </row>
    <row r="33091" spans="1:68" x14ac:dyDescent="0.25">
      <c r="A33091" s="1"/>
      <c r="B33091" s="2"/>
      <c r="BJ33091" s="3"/>
      <c r="BL33091" s="3"/>
      <c r="BN33091" s="3"/>
      <c r="BP33091" s="3"/>
    </row>
    <row r="33092" spans="1:68" x14ac:dyDescent="0.25">
      <c r="A33092" s="1"/>
      <c r="B33092" s="2"/>
      <c r="BJ33092" s="3"/>
      <c r="BL33092" s="3"/>
      <c r="BN33092" s="3"/>
      <c r="BP33092" s="3"/>
    </row>
    <row r="33093" spans="1:68" x14ac:dyDescent="0.25">
      <c r="A33093" s="1"/>
      <c r="B33093" s="2"/>
      <c r="BJ33093" s="3"/>
      <c r="BL33093" s="3"/>
      <c r="BN33093" s="3"/>
      <c r="BP33093" s="3"/>
    </row>
    <row r="33094" spans="1:68" x14ac:dyDescent="0.25">
      <c r="A33094" s="1"/>
      <c r="B33094" s="2"/>
      <c r="BJ33094" s="3"/>
      <c r="BL33094" s="3"/>
      <c r="BN33094" s="3"/>
      <c r="BP33094" s="3"/>
    </row>
    <row r="33095" spans="1:68" x14ac:dyDescent="0.25">
      <c r="A33095" s="1"/>
      <c r="B33095" s="2"/>
      <c r="BJ33095" s="3"/>
      <c r="BL33095" s="3"/>
      <c r="BN33095" s="3"/>
      <c r="BP33095" s="3"/>
    </row>
    <row r="33096" spans="1:68" x14ac:dyDescent="0.25">
      <c r="A33096" s="1"/>
      <c r="B33096" s="2"/>
      <c r="BJ33096" s="3"/>
      <c r="BL33096" s="3"/>
      <c r="BN33096" s="3"/>
      <c r="BP33096" s="3"/>
    </row>
    <row r="33097" spans="1:68" x14ac:dyDescent="0.25">
      <c r="A33097" s="1"/>
      <c r="B33097" s="2"/>
      <c r="BJ33097" s="3"/>
      <c r="BL33097" s="3"/>
      <c r="BN33097" s="3"/>
      <c r="BP33097" s="3"/>
    </row>
    <row r="33098" spans="1:68" x14ac:dyDescent="0.25">
      <c r="A33098" s="1"/>
      <c r="B33098" s="2"/>
      <c r="BJ33098" s="3"/>
      <c r="BL33098" s="3"/>
      <c r="BN33098" s="3"/>
      <c r="BP33098" s="3"/>
    </row>
    <row r="33099" spans="1:68" x14ac:dyDescent="0.25">
      <c r="A33099" s="1"/>
      <c r="B33099" s="2"/>
      <c r="BJ33099" s="3"/>
      <c r="BL33099" s="3"/>
      <c r="BN33099" s="3"/>
      <c r="BP33099" s="3"/>
    </row>
    <row r="33100" spans="1:68" x14ac:dyDescent="0.25">
      <c r="A33100" s="1"/>
      <c r="B33100" s="2"/>
      <c r="BJ33100" s="3"/>
      <c r="BL33100" s="3"/>
      <c r="BN33100" s="3"/>
      <c r="BP33100" s="3"/>
    </row>
    <row r="33101" spans="1:68" x14ac:dyDescent="0.25">
      <c r="A33101" s="1"/>
      <c r="B33101" s="2"/>
      <c r="BJ33101" s="3"/>
      <c r="BL33101" s="3"/>
      <c r="BN33101" s="3"/>
      <c r="BP33101" s="3"/>
    </row>
    <row r="33102" spans="1:68" x14ac:dyDescent="0.25">
      <c r="A33102" s="1"/>
      <c r="B33102" s="2"/>
      <c r="BJ33102" s="3"/>
      <c r="BL33102" s="3"/>
      <c r="BN33102" s="3"/>
      <c r="BP33102" s="3"/>
    </row>
    <row r="33103" spans="1:68" x14ac:dyDescent="0.25">
      <c r="A33103" s="1"/>
      <c r="B33103" s="2"/>
      <c r="BJ33103" s="3"/>
      <c r="BL33103" s="3"/>
      <c r="BN33103" s="3"/>
      <c r="BP33103" s="3"/>
    </row>
    <row r="33104" spans="1:68" x14ac:dyDescent="0.25">
      <c r="A33104" s="1"/>
      <c r="B33104" s="2"/>
      <c r="BJ33104" s="3"/>
      <c r="BL33104" s="3"/>
      <c r="BN33104" s="3"/>
      <c r="BP33104" s="3"/>
    </row>
    <row r="33105" spans="1:68" x14ac:dyDescent="0.25">
      <c r="A33105" s="1"/>
      <c r="B33105" s="2"/>
      <c r="BJ33105" s="3"/>
      <c r="BL33105" s="3"/>
      <c r="BN33105" s="3"/>
      <c r="BP33105" s="3"/>
    </row>
    <row r="33106" spans="1:68" x14ac:dyDescent="0.25">
      <c r="A33106" s="1"/>
      <c r="B33106" s="2"/>
      <c r="BJ33106" s="3"/>
      <c r="BL33106" s="3"/>
      <c r="BN33106" s="3"/>
      <c r="BP33106" s="3"/>
    </row>
    <row r="33107" spans="1:68" x14ac:dyDescent="0.25">
      <c r="A33107" s="1"/>
      <c r="B33107" s="2"/>
      <c r="BJ33107" s="3"/>
      <c r="BL33107" s="3"/>
      <c r="BN33107" s="3"/>
      <c r="BP33107" s="3"/>
    </row>
    <row r="33108" spans="1:68" x14ac:dyDescent="0.25">
      <c r="A33108" s="1"/>
      <c r="B33108" s="2"/>
      <c r="BJ33108" s="3"/>
      <c r="BL33108" s="3"/>
      <c r="BN33108" s="3"/>
      <c r="BP33108" s="3"/>
    </row>
    <row r="33109" spans="1:68" x14ac:dyDescent="0.25">
      <c r="A33109" s="1"/>
      <c r="B33109" s="2"/>
      <c r="BJ33109" s="3"/>
      <c r="BL33109" s="3"/>
      <c r="BN33109" s="3"/>
      <c r="BP33109" s="3"/>
    </row>
    <row r="33110" spans="1:68" x14ac:dyDescent="0.25">
      <c r="A33110" s="1"/>
      <c r="B33110" s="2"/>
      <c r="BJ33110" s="3"/>
      <c r="BL33110" s="3"/>
      <c r="BN33110" s="3"/>
      <c r="BP33110" s="3"/>
    </row>
    <row r="33111" spans="1:68" x14ac:dyDescent="0.25">
      <c r="A33111" s="1"/>
      <c r="B33111" s="2"/>
      <c r="BJ33111" s="3"/>
      <c r="BL33111" s="3"/>
      <c r="BN33111" s="3"/>
      <c r="BP33111" s="3"/>
    </row>
    <row r="33112" spans="1:68" x14ac:dyDescent="0.25">
      <c r="A33112" s="1"/>
      <c r="B33112" s="2"/>
      <c r="BJ33112" s="3"/>
      <c r="BL33112" s="3"/>
      <c r="BN33112" s="3"/>
      <c r="BP33112" s="3"/>
    </row>
    <row r="33113" spans="1:68" x14ac:dyDescent="0.25">
      <c r="A33113" s="1"/>
      <c r="B33113" s="2"/>
      <c r="BJ33113" s="3"/>
      <c r="BL33113" s="3"/>
      <c r="BN33113" s="3"/>
      <c r="BP33113" s="3"/>
    </row>
    <row r="33114" spans="1:68" x14ac:dyDescent="0.25">
      <c r="A33114" s="1"/>
      <c r="B33114" s="2"/>
      <c r="BJ33114" s="3"/>
      <c r="BL33114" s="3"/>
      <c r="BN33114" s="3"/>
      <c r="BP33114" s="3"/>
    </row>
    <row r="33115" spans="1:68" x14ac:dyDescent="0.25">
      <c r="A33115" s="1"/>
      <c r="B33115" s="2"/>
      <c r="BJ33115" s="3"/>
      <c r="BL33115" s="3"/>
      <c r="BN33115" s="3"/>
      <c r="BP33115" s="3"/>
    </row>
    <row r="33116" spans="1:68" x14ac:dyDescent="0.25">
      <c r="A33116" s="1"/>
      <c r="B33116" s="2"/>
      <c r="BJ33116" s="3"/>
      <c r="BL33116" s="3"/>
      <c r="BN33116" s="3"/>
      <c r="BP33116" s="3"/>
    </row>
    <row r="33117" spans="1:68" x14ac:dyDescent="0.25">
      <c r="A33117" s="1"/>
      <c r="B33117" s="2"/>
      <c r="BJ33117" s="3"/>
      <c r="BL33117" s="3"/>
      <c r="BN33117" s="3"/>
      <c r="BP33117" s="3"/>
    </row>
    <row r="33118" spans="1:68" x14ac:dyDescent="0.25">
      <c r="A33118" s="1"/>
      <c r="B33118" s="2"/>
      <c r="BJ33118" s="3"/>
      <c r="BL33118" s="3"/>
      <c r="BN33118" s="3"/>
      <c r="BP33118" s="3"/>
    </row>
    <row r="33119" spans="1:68" x14ac:dyDescent="0.25">
      <c r="A33119" s="1"/>
      <c r="B33119" s="2"/>
      <c r="BJ33119" s="3"/>
      <c r="BL33119" s="3"/>
      <c r="BN33119" s="3"/>
      <c r="BP33119" s="3"/>
    </row>
    <row r="33120" spans="1:68" x14ac:dyDescent="0.25">
      <c r="A33120" s="1"/>
      <c r="B33120" s="2"/>
      <c r="BJ33120" s="3"/>
      <c r="BL33120" s="3"/>
      <c r="BN33120" s="3"/>
      <c r="BP33120" s="3"/>
    </row>
    <row r="33121" spans="1:68" x14ac:dyDescent="0.25">
      <c r="A33121" s="1"/>
      <c r="B33121" s="2"/>
      <c r="BJ33121" s="3"/>
      <c r="BL33121" s="3"/>
      <c r="BN33121" s="3"/>
      <c r="BP33121" s="3"/>
    </row>
    <row r="33122" spans="1:68" x14ac:dyDescent="0.25">
      <c r="A33122" s="1"/>
      <c r="B33122" s="2"/>
      <c r="BJ33122" s="3"/>
      <c r="BL33122" s="3"/>
      <c r="BN33122" s="3"/>
      <c r="BP33122" s="3"/>
    </row>
    <row r="33123" spans="1:68" x14ac:dyDescent="0.25">
      <c r="A33123" s="1"/>
      <c r="B33123" s="2"/>
      <c r="BJ33123" s="3"/>
      <c r="BL33123" s="3"/>
      <c r="BN33123" s="3"/>
      <c r="BP33123" s="3"/>
    </row>
    <row r="33124" spans="1:68" x14ac:dyDescent="0.25">
      <c r="A33124" s="1"/>
      <c r="B33124" s="2"/>
      <c r="BJ33124" s="3"/>
      <c r="BL33124" s="3"/>
      <c r="BN33124" s="3"/>
      <c r="BP33124" s="3"/>
    </row>
    <row r="33125" spans="1:68" x14ac:dyDescent="0.25">
      <c r="A33125" s="1"/>
      <c r="B33125" s="2"/>
      <c r="BJ33125" s="3"/>
      <c r="BL33125" s="3"/>
      <c r="BN33125" s="3"/>
      <c r="BP33125" s="3"/>
    </row>
    <row r="33126" spans="1:68" x14ac:dyDescent="0.25">
      <c r="A33126" s="1"/>
      <c r="B33126" s="2"/>
      <c r="BJ33126" s="3"/>
      <c r="BL33126" s="3"/>
      <c r="BN33126" s="3"/>
      <c r="BP33126" s="3"/>
    </row>
    <row r="33127" spans="1:68" x14ac:dyDescent="0.25">
      <c r="A33127" s="1"/>
      <c r="B33127" s="2"/>
      <c r="BJ33127" s="3"/>
      <c r="BL33127" s="3"/>
      <c r="BN33127" s="3"/>
      <c r="BP33127" s="3"/>
    </row>
    <row r="33128" spans="1:68" x14ac:dyDescent="0.25">
      <c r="A33128" s="1"/>
      <c r="B33128" s="2"/>
      <c r="BJ33128" s="3"/>
      <c r="BL33128" s="3"/>
      <c r="BN33128" s="3"/>
      <c r="BP33128" s="3"/>
    </row>
    <row r="33129" spans="1:68" x14ac:dyDescent="0.25">
      <c r="A33129" s="1"/>
      <c r="B33129" s="2"/>
      <c r="BJ33129" s="3"/>
      <c r="BL33129" s="3"/>
      <c r="BN33129" s="3"/>
      <c r="BP33129" s="3"/>
    </row>
    <row r="33130" spans="1:68" x14ac:dyDescent="0.25">
      <c r="A33130" s="1"/>
      <c r="B33130" s="2"/>
      <c r="BJ33130" s="3"/>
      <c r="BL33130" s="3"/>
      <c r="BN33130" s="3"/>
      <c r="BP33130" s="3"/>
    </row>
    <row r="33131" spans="1:68" x14ac:dyDescent="0.25">
      <c r="A33131" s="1"/>
      <c r="B33131" s="2"/>
      <c r="BJ33131" s="3"/>
      <c r="BL33131" s="3"/>
      <c r="BN33131" s="3"/>
      <c r="BP33131" s="3"/>
    </row>
    <row r="33132" spans="1:68" x14ac:dyDescent="0.25">
      <c r="A33132" s="1"/>
      <c r="B33132" s="2"/>
      <c r="BJ33132" s="3"/>
      <c r="BL33132" s="3"/>
      <c r="BN33132" s="3"/>
      <c r="BP33132" s="3"/>
    </row>
    <row r="33133" spans="1:68" x14ac:dyDescent="0.25">
      <c r="A33133" s="1"/>
      <c r="B33133" s="2"/>
      <c r="BJ33133" s="3"/>
      <c r="BL33133" s="3"/>
      <c r="BN33133" s="3"/>
      <c r="BP33133" s="3"/>
    </row>
    <row r="33134" spans="1:68" x14ac:dyDescent="0.25">
      <c r="A33134" s="1"/>
      <c r="B33134" s="2"/>
      <c r="BJ33134" s="3"/>
      <c r="BL33134" s="3"/>
      <c r="BN33134" s="3"/>
      <c r="BP33134" s="3"/>
    </row>
    <row r="33135" spans="1:68" x14ac:dyDescent="0.25">
      <c r="A33135" s="1"/>
      <c r="B33135" s="2"/>
      <c r="BJ33135" s="3"/>
      <c r="BL33135" s="3"/>
      <c r="BN33135" s="3"/>
      <c r="BP33135" s="3"/>
    </row>
    <row r="33136" spans="1:68" x14ac:dyDescent="0.25">
      <c r="A33136" s="1"/>
      <c r="B33136" s="2"/>
      <c r="BJ33136" s="3"/>
      <c r="BL33136" s="3"/>
      <c r="BN33136" s="3"/>
      <c r="BP33136" s="3"/>
    </row>
    <row r="33137" spans="1:68" x14ac:dyDescent="0.25">
      <c r="A33137" s="1"/>
      <c r="B33137" s="2"/>
      <c r="BJ33137" s="3"/>
      <c r="BL33137" s="3"/>
      <c r="BN33137" s="3"/>
      <c r="BP33137" s="3"/>
    </row>
    <row r="33138" spans="1:68" x14ac:dyDescent="0.25">
      <c r="A33138" s="1"/>
      <c r="B33138" s="2"/>
      <c r="BJ33138" s="3"/>
      <c r="BL33138" s="3"/>
      <c r="BN33138" s="3"/>
      <c r="BP33138" s="3"/>
    </row>
    <row r="33139" spans="1:68" x14ac:dyDescent="0.25">
      <c r="A33139" s="1"/>
      <c r="B33139" s="2"/>
      <c r="BJ33139" s="3"/>
      <c r="BL33139" s="3"/>
      <c r="BN33139" s="3"/>
      <c r="BP33139" s="3"/>
    </row>
    <row r="33140" spans="1:68" x14ac:dyDescent="0.25">
      <c r="A33140" s="1"/>
      <c r="B33140" s="2"/>
      <c r="BJ33140" s="3"/>
      <c r="BL33140" s="3"/>
      <c r="BN33140" s="3"/>
      <c r="BP33140" s="3"/>
    </row>
    <row r="33141" spans="1:68" x14ac:dyDescent="0.25">
      <c r="A33141" s="1"/>
      <c r="B33141" s="2"/>
      <c r="BJ33141" s="3"/>
      <c r="BL33141" s="3"/>
      <c r="BN33141" s="3"/>
      <c r="BP33141" s="3"/>
    </row>
    <row r="33142" spans="1:68" x14ac:dyDescent="0.25">
      <c r="A33142" s="1"/>
      <c r="B33142" s="2"/>
      <c r="BJ33142" s="3"/>
      <c r="BL33142" s="3"/>
      <c r="BN33142" s="3"/>
      <c r="BP33142" s="3"/>
    </row>
    <row r="33143" spans="1:68" x14ac:dyDescent="0.25">
      <c r="A33143" s="1"/>
      <c r="B33143" s="2"/>
      <c r="BJ33143" s="3"/>
      <c r="BL33143" s="3"/>
      <c r="BN33143" s="3"/>
      <c r="BP33143" s="3"/>
    </row>
    <row r="33144" spans="1:68" x14ac:dyDescent="0.25">
      <c r="A33144" s="1"/>
      <c r="B33144" s="2"/>
      <c r="BJ33144" s="3"/>
      <c r="BL33144" s="3"/>
      <c r="BN33144" s="3"/>
      <c r="BP33144" s="3"/>
    </row>
    <row r="33145" spans="1:68" x14ac:dyDescent="0.25">
      <c r="A33145" s="1"/>
      <c r="B33145" s="2"/>
      <c r="BJ33145" s="3"/>
      <c r="BL33145" s="3"/>
      <c r="BN33145" s="3"/>
      <c r="BP33145" s="3"/>
    </row>
    <row r="33146" spans="1:68" x14ac:dyDescent="0.25">
      <c r="A33146" s="1"/>
      <c r="B33146" s="2"/>
      <c r="BJ33146" s="3"/>
      <c r="BL33146" s="3"/>
      <c r="BN33146" s="3"/>
      <c r="BP33146" s="3"/>
    </row>
    <row r="33147" spans="1:68" x14ac:dyDescent="0.25">
      <c r="A33147" s="1"/>
      <c r="B33147" s="2"/>
      <c r="BJ33147" s="3"/>
      <c r="BL33147" s="3"/>
      <c r="BN33147" s="3"/>
      <c r="BP33147" s="3"/>
    </row>
    <row r="33148" spans="1:68" x14ac:dyDescent="0.25">
      <c r="A33148" s="1"/>
      <c r="B33148" s="2"/>
      <c r="BJ33148" s="3"/>
      <c r="BL33148" s="3"/>
      <c r="BN33148" s="3"/>
      <c r="BP33148" s="3"/>
    </row>
    <row r="33149" spans="1:68" x14ac:dyDescent="0.25">
      <c r="A33149" s="1"/>
      <c r="B33149" s="2"/>
      <c r="BJ33149" s="3"/>
      <c r="BL33149" s="3"/>
      <c r="BN33149" s="3"/>
      <c r="BP33149" s="3"/>
    </row>
    <row r="33150" spans="1:68" x14ac:dyDescent="0.25">
      <c r="A33150" s="1"/>
      <c r="B33150" s="2"/>
      <c r="BJ33150" s="3"/>
      <c r="BL33150" s="3"/>
      <c r="BN33150" s="3"/>
      <c r="BP33150" s="3"/>
    </row>
    <row r="33151" spans="1:68" x14ac:dyDescent="0.25">
      <c r="A33151" s="1"/>
      <c r="B33151" s="2"/>
      <c r="BJ33151" s="3"/>
      <c r="BL33151" s="3"/>
      <c r="BN33151" s="3"/>
      <c r="BP33151" s="3"/>
    </row>
    <row r="33152" spans="1:68" x14ac:dyDescent="0.25">
      <c r="A33152" s="1"/>
      <c r="B33152" s="2"/>
      <c r="BJ33152" s="3"/>
      <c r="BL33152" s="3"/>
      <c r="BN33152" s="3"/>
      <c r="BP33152" s="3"/>
    </row>
    <row r="33153" spans="1:68" x14ac:dyDescent="0.25">
      <c r="A33153" s="1"/>
      <c r="B33153" s="2"/>
      <c r="BJ33153" s="3"/>
      <c r="BL33153" s="3"/>
      <c r="BN33153" s="3"/>
      <c r="BP33153" s="3"/>
    </row>
    <row r="33154" spans="1:68" x14ac:dyDescent="0.25">
      <c r="A33154" s="1"/>
      <c r="B33154" s="2"/>
      <c r="BJ33154" s="3"/>
      <c r="BL33154" s="3"/>
      <c r="BN33154" s="3"/>
      <c r="BP33154" s="3"/>
    </row>
    <row r="33155" spans="1:68" x14ac:dyDescent="0.25">
      <c r="A33155" s="1"/>
      <c r="B33155" s="2"/>
      <c r="BJ33155" s="3"/>
      <c r="BL33155" s="3"/>
      <c r="BN33155" s="3"/>
      <c r="BP33155" s="3"/>
    </row>
    <row r="33156" spans="1:68" x14ac:dyDescent="0.25">
      <c r="A33156" s="1"/>
      <c r="B33156" s="2"/>
      <c r="BJ33156" s="3"/>
      <c r="BL33156" s="3"/>
      <c r="BN33156" s="3"/>
      <c r="BP33156" s="3"/>
    </row>
    <row r="33157" spans="1:68" x14ac:dyDescent="0.25">
      <c r="A33157" s="1"/>
      <c r="B33157" s="2"/>
      <c r="BJ33157" s="3"/>
      <c r="BL33157" s="3"/>
      <c r="BN33157" s="3"/>
      <c r="BP33157" s="3"/>
    </row>
    <row r="33158" spans="1:68" x14ac:dyDescent="0.25">
      <c r="A33158" s="1"/>
      <c r="B33158" s="2"/>
      <c r="BJ33158" s="3"/>
      <c r="BL33158" s="3"/>
      <c r="BN33158" s="3"/>
      <c r="BP33158" s="3"/>
    </row>
    <row r="33159" spans="1:68" x14ac:dyDescent="0.25">
      <c r="A33159" s="1"/>
      <c r="B33159" s="2"/>
      <c r="BJ33159" s="3"/>
      <c r="BL33159" s="3"/>
      <c r="BN33159" s="3"/>
      <c r="BP33159" s="3"/>
    </row>
    <row r="33160" spans="1:68" x14ac:dyDescent="0.25">
      <c r="A33160" s="1"/>
      <c r="B33160" s="2"/>
      <c r="BJ33160" s="3"/>
      <c r="BL33160" s="3"/>
      <c r="BN33160" s="3"/>
      <c r="BP33160" s="3"/>
    </row>
    <row r="33161" spans="1:68" x14ac:dyDescent="0.25">
      <c r="A33161" s="1"/>
      <c r="B33161" s="2"/>
      <c r="BJ33161" s="3"/>
      <c r="BL33161" s="3"/>
      <c r="BN33161" s="3"/>
      <c r="BP33161" s="3"/>
    </row>
    <row r="33162" spans="1:68" x14ac:dyDescent="0.25">
      <c r="A33162" s="1"/>
      <c r="B33162" s="2"/>
      <c r="BJ33162" s="3"/>
      <c r="BL33162" s="3"/>
      <c r="BN33162" s="3"/>
      <c r="BP33162" s="3"/>
    </row>
    <row r="33163" spans="1:68" x14ac:dyDescent="0.25">
      <c r="A33163" s="1"/>
      <c r="B33163" s="2"/>
      <c r="BJ33163" s="3"/>
      <c r="BL33163" s="3"/>
      <c r="BN33163" s="3"/>
      <c r="BP33163" s="3"/>
    </row>
    <row r="33164" spans="1:68" x14ac:dyDescent="0.25">
      <c r="A33164" s="1"/>
      <c r="B33164" s="2"/>
      <c r="BJ33164" s="3"/>
      <c r="BL33164" s="3"/>
      <c r="BN33164" s="3"/>
      <c r="BP33164" s="3"/>
    </row>
    <row r="33165" spans="1:68" x14ac:dyDescent="0.25">
      <c r="A33165" s="1"/>
      <c r="B33165" s="2"/>
      <c r="BJ33165" s="3"/>
      <c r="BL33165" s="3"/>
      <c r="BN33165" s="3"/>
      <c r="BP33165" s="3"/>
    </row>
    <row r="33166" spans="1:68" x14ac:dyDescent="0.25">
      <c r="A33166" s="1"/>
      <c r="B33166" s="2"/>
      <c r="BJ33166" s="3"/>
      <c r="BL33166" s="3"/>
      <c r="BN33166" s="3"/>
      <c r="BP33166" s="3"/>
    </row>
    <row r="33167" spans="1:68" x14ac:dyDescent="0.25">
      <c r="A33167" s="1"/>
      <c r="B33167" s="2"/>
      <c r="BJ33167" s="3"/>
      <c r="BL33167" s="3"/>
      <c r="BN33167" s="3"/>
      <c r="BP33167" s="3"/>
    </row>
    <row r="33168" spans="1:68" x14ac:dyDescent="0.25">
      <c r="A33168" s="1"/>
      <c r="B33168" s="2"/>
      <c r="BJ33168" s="3"/>
      <c r="BL33168" s="3"/>
      <c r="BN33168" s="3"/>
      <c r="BP33168" s="3"/>
    </row>
    <row r="33169" spans="1:68" x14ac:dyDescent="0.25">
      <c r="A33169" s="1"/>
      <c r="B33169" s="2"/>
      <c r="BJ33169" s="3"/>
      <c r="BL33169" s="3"/>
      <c r="BN33169" s="3"/>
      <c r="BP33169" s="3"/>
    </row>
    <row r="33170" spans="1:68" x14ac:dyDescent="0.25">
      <c r="A33170" s="1"/>
      <c r="B33170" s="2"/>
      <c r="BJ33170" s="3"/>
      <c r="BL33170" s="3"/>
      <c r="BN33170" s="3"/>
      <c r="BP33170" s="3"/>
    </row>
    <row r="33171" spans="1:68" x14ac:dyDescent="0.25">
      <c r="A33171" s="1"/>
      <c r="B33171" s="2"/>
      <c r="BJ33171" s="3"/>
      <c r="BL33171" s="3"/>
      <c r="BN33171" s="3"/>
      <c r="BP33171" s="3"/>
    </row>
    <row r="33172" spans="1:68" x14ac:dyDescent="0.25">
      <c r="A33172" s="1"/>
      <c r="B33172" s="2"/>
      <c r="BJ33172" s="3"/>
      <c r="BL33172" s="3"/>
      <c r="BN33172" s="3"/>
      <c r="BP33172" s="3"/>
    </row>
    <row r="33173" spans="1:68" x14ac:dyDescent="0.25">
      <c r="A33173" s="1"/>
      <c r="B33173" s="2"/>
      <c r="BJ33173" s="3"/>
      <c r="BL33173" s="3"/>
      <c r="BN33173" s="3"/>
      <c r="BP33173" s="3"/>
    </row>
    <row r="33174" spans="1:68" x14ac:dyDescent="0.25">
      <c r="A33174" s="1"/>
      <c r="B33174" s="2"/>
      <c r="BJ33174" s="3"/>
      <c r="BL33174" s="3"/>
      <c r="BN33174" s="3"/>
      <c r="BP33174" s="3"/>
    </row>
    <row r="33175" spans="1:68" x14ac:dyDescent="0.25">
      <c r="A33175" s="1"/>
      <c r="B33175" s="2"/>
      <c r="BJ33175" s="3"/>
      <c r="BL33175" s="3"/>
      <c r="BN33175" s="3"/>
      <c r="BP33175" s="3"/>
    </row>
    <row r="33176" spans="1:68" x14ac:dyDescent="0.25">
      <c r="A33176" s="1"/>
      <c r="B33176" s="2"/>
      <c r="BJ33176" s="3"/>
      <c r="BL33176" s="3"/>
      <c r="BN33176" s="3"/>
      <c r="BP33176" s="3"/>
    </row>
    <row r="33177" spans="1:68" x14ac:dyDescent="0.25">
      <c r="A33177" s="1"/>
      <c r="B33177" s="2"/>
      <c r="BJ33177" s="3"/>
      <c r="BL33177" s="3"/>
      <c r="BN33177" s="3"/>
      <c r="BP33177" s="3"/>
    </row>
    <row r="33178" spans="1:68" x14ac:dyDescent="0.25">
      <c r="A33178" s="1"/>
      <c r="B33178" s="2"/>
      <c r="BJ33178" s="3"/>
      <c r="BL33178" s="3"/>
      <c r="BN33178" s="3"/>
      <c r="BP33178" s="3"/>
    </row>
    <row r="33179" spans="1:68" x14ac:dyDescent="0.25">
      <c r="A33179" s="1"/>
      <c r="B33179" s="2"/>
      <c r="BJ33179" s="3"/>
      <c r="BL33179" s="3"/>
      <c r="BN33179" s="3"/>
      <c r="BP33179" s="3"/>
    </row>
    <row r="33180" spans="1:68" x14ac:dyDescent="0.25">
      <c r="A33180" s="1"/>
      <c r="B33180" s="2"/>
      <c r="BJ33180" s="3"/>
      <c r="BL33180" s="3"/>
      <c r="BN33180" s="3"/>
      <c r="BP33180" s="3"/>
    </row>
    <row r="33181" spans="1:68" x14ac:dyDescent="0.25">
      <c r="A33181" s="1"/>
      <c r="B33181" s="2"/>
      <c r="BJ33181" s="3"/>
      <c r="BL33181" s="3"/>
      <c r="BN33181" s="3"/>
      <c r="BP33181" s="3"/>
    </row>
    <row r="33182" spans="1:68" x14ac:dyDescent="0.25">
      <c r="A33182" s="1"/>
      <c r="B33182" s="2"/>
      <c r="BJ33182" s="3"/>
      <c r="BL33182" s="3"/>
      <c r="BN33182" s="3"/>
      <c r="BP33182" s="3"/>
    </row>
    <row r="33183" spans="1:68" x14ac:dyDescent="0.25">
      <c r="A33183" s="1"/>
      <c r="B33183" s="2"/>
      <c r="BJ33183" s="3"/>
      <c r="BL33183" s="3"/>
      <c r="BN33183" s="3"/>
      <c r="BP33183" s="3"/>
    </row>
    <row r="33184" spans="1:68" x14ac:dyDescent="0.25">
      <c r="A33184" s="1"/>
      <c r="B33184" s="2"/>
      <c r="BJ33184" s="3"/>
      <c r="BL33184" s="3"/>
      <c r="BN33184" s="3"/>
      <c r="BP33184" s="3"/>
    </row>
    <row r="33185" spans="1:68" x14ac:dyDescent="0.25">
      <c r="A33185" s="1"/>
      <c r="B33185" s="2"/>
      <c r="BJ33185" s="3"/>
      <c r="BL33185" s="3"/>
      <c r="BN33185" s="3"/>
      <c r="BP33185" s="3"/>
    </row>
    <row r="33186" spans="1:68" x14ac:dyDescent="0.25">
      <c r="A33186" s="1"/>
      <c r="B33186" s="2"/>
      <c r="BJ33186" s="3"/>
      <c r="BL33186" s="3"/>
      <c r="BN33186" s="3"/>
      <c r="BP33186" s="3"/>
    </row>
    <row r="33187" spans="1:68" x14ac:dyDescent="0.25">
      <c r="A33187" s="1"/>
      <c r="B33187" s="2"/>
      <c r="BJ33187" s="3"/>
      <c r="BL33187" s="3"/>
      <c r="BN33187" s="3"/>
      <c r="BP33187" s="3"/>
    </row>
    <row r="33188" spans="1:68" x14ac:dyDescent="0.25">
      <c r="A33188" s="1"/>
      <c r="B33188" s="2"/>
      <c r="BJ33188" s="3"/>
      <c r="BL33188" s="3"/>
      <c r="BN33188" s="3"/>
      <c r="BP33188" s="3"/>
    </row>
    <row r="33189" spans="1:68" x14ac:dyDescent="0.25">
      <c r="A33189" s="1"/>
      <c r="B33189" s="2"/>
      <c r="BJ33189" s="3"/>
      <c r="BL33189" s="3"/>
      <c r="BN33189" s="3"/>
      <c r="BP33189" s="3"/>
    </row>
    <row r="33190" spans="1:68" x14ac:dyDescent="0.25">
      <c r="A33190" s="1"/>
      <c r="B33190" s="2"/>
      <c r="BJ33190" s="3"/>
      <c r="BL33190" s="3"/>
      <c r="BN33190" s="3"/>
      <c r="BP33190" s="3"/>
    </row>
    <row r="33191" spans="1:68" x14ac:dyDescent="0.25">
      <c r="A33191" s="1"/>
      <c r="B33191" s="2"/>
      <c r="BJ33191" s="3"/>
      <c r="BL33191" s="3"/>
      <c r="BN33191" s="3"/>
      <c r="BP33191" s="3"/>
    </row>
    <row r="33192" spans="1:68" x14ac:dyDescent="0.25">
      <c r="A33192" s="1"/>
      <c r="B33192" s="2"/>
      <c r="BJ33192" s="3"/>
      <c r="BL33192" s="3"/>
      <c r="BN33192" s="3"/>
      <c r="BP33192" s="3"/>
    </row>
    <row r="33193" spans="1:68" x14ac:dyDescent="0.25">
      <c r="A33193" s="1"/>
      <c r="B33193" s="2"/>
      <c r="BJ33193" s="3"/>
      <c r="BL33193" s="3"/>
      <c r="BN33193" s="3"/>
      <c r="BP33193" s="3"/>
    </row>
    <row r="33194" spans="1:68" x14ac:dyDescent="0.25">
      <c r="A33194" s="1"/>
      <c r="B33194" s="2"/>
      <c r="BJ33194" s="3"/>
      <c r="BL33194" s="3"/>
      <c r="BN33194" s="3"/>
      <c r="BP33194" s="3"/>
    </row>
    <row r="33195" spans="1:68" x14ac:dyDescent="0.25">
      <c r="A33195" s="1"/>
      <c r="B33195" s="2"/>
      <c r="BJ33195" s="3"/>
      <c r="BL33195" s="3"/>
      <c r="BN33195" s="3"/>
      <c r="BP33195" s="3"/>
    </row>
    <row r="33196" spans="1:68" x14ac:dyDescent="0.25">
      <c r="A33196" s="1"/>
      <c r="B33196" s="2"/>
      <c r="BJ33196" s="3"/>
      <c r="BL33196" s="3"/>
      <c r="BN33196" s="3"/>
      <c r="BP33196" s="3"/>
    </row>
    <row r="33197" spans="1:68" x14ac:dyDescent="0.25">
      <c r="A33197" s="1"/>
      <c r="B33197" s="2"/>
      <c r="BJ33197" s="3"/>
      <c r="BL33197" s="3"/>
      <c r="BN33197" s="3"/>
      <c r="BP33197" s="3"/>
    </row>
    <row r="33198" spans="1:68" x14ac:dyDescent="0.25">
      <c r="A33198" s="1"/>
      <c r="B33198" s="2"/>
      <c r="BJ33198" s="3"/>
      <c r="BL33198" s="3"/>
      <c r="BN33198" s="3"/>
      <c r="BP33198" s="3"/>
    </row>
    <row r="33199" spans="1:68" x14ac:dyDescent="0.25">
      <c r="A33199" s="1"/>
      <c r="B33199" s="2"/>
      <c r="BJ33199" s="3"/>
      <c r="BL33199" s="3"/>
      <c r="BN33199" s="3"/>
      <c r="BP33199" s="3"/>
    </row>
    <row r="33200" spans="1:68" x14ac:dyDescent="0.25">
      <c r="A33200" s="1"/>
      <c r="B33200" s="2"/>
      <c r="BJ33200" s="3"/>
      <c r="BL33200" s="3"/>
      <c r="BN33200" s="3"/>
      <c r="BP33200" s="3"/>
    </row>
    <row r="33201" spans="1:68" x14ac:dyDescent="0.25">
      <c r="A33201" s="1"/>
      <c r="B33201" s="2"/>
      <c r="BJ33201" s="3"/>
      <c r="BL33201" s="3"/>
      <c r="BN33201" s="3"/>
      <c r="BP33201" s="3"/>
    </row>
    <row r="33202" spans="1:68" x14ac:dyDescent="0.25">
      <c r="A33202" s="1"/>
      <c r="B33202" s="2"/>
      <c r="BJ33202" s="3"/>
      <c r="BL33202" s="3"/>
      <c r="BN33202" s="3"/>
      <c r="BP33202" s="3"/>
    </row>
    <row r="33203" spans="1:68" x14ac:dyDescent="0.25">
      <c r="A33203" s="1"/>
      <c r="B33203" s="2"/>
      <c r="BJ33203" s="3"/>
      <c r="BL33203" s="3"/>
      <c r="BN33203" s="3"/>
      <c r="BP33203" s="3"/>
    </row>
    <row r="33204" spans="1:68" x14ac:dyDescent="0.25">
      <c r="A33204" s="1"/>
      <c r="B33204" s="2"/>
      <c r="BJ33204" s="3"/>
      <c r="BL33204" s="3"/>
      <c r="BN33204" s="3"/>
      <c r="BP33204" s="3"/>
    </row>
    <row r="33205" spans="1:68" x14ac:dyDescent="0.25">
      <c r="A33205" s="1"/>
      <c r="B33205" s="2"/>
      <c r="BJ33205" s="3"/>
      <c r="BL33205" s="3"/>
      <c r="BN33205" s="3"/>
      <c r="BP33205" s="3"/>
    </row>
    <row r="33206" spans="1:68" x14ac:dyDescent="0.25">
      <c r="A33206" s="1"/>
      <c r="B33206" s="2"/>
      <c r="BJ33206" s="3"/>
      <c r="BL33206" s="3"/>
      <c r="BN33206" s="3"/>
      <c r="BP33206" s="3"/>
    </row>
    <row r="33207" spans="1:68" x14ac:dyDescent="0.25">
      <c r="A33207" s="1"/>
      <c r="B33207" s="2"/>
      <c r="BJ33207" s="3"/>
      <c r="BL33207" s="3"/>
      <c r="BN33207" s="3"/>
      <c r="BP33207" s="3"/>
    </row>
    <row r="33208" spans="1:68" x14ac:dyDescent="0.25">
      <c r="A33208" s="1"/>
      <c r="B33208" s="2"/>
      <c r="BJ33208" s="3"/>
      <c r="BL33208" s="3"/>
      <c r="BN33208" s="3"/>
      <c r="BP33208" s="3"/>
    </row>
    <row r="33209" spans="1:68" x14ac:dyDescent="0.25">
      <c r="A33209" s="1"/>
      <c r="B33209" s="2"/>
      <c r="BJ33209" s="3"/>
      <c r="BL33209" s="3"/>
      <c r="BN33209" s="3"/>
      <c r="BP33209" s="3"/>
    </row>
    <row r="33210" spans="1:68" x14ac:dyDescent="0.25">
      <c r="A33210" s="1"/>
      <c r="B33210" s="2"/>
      <c r="BJ33210" s="3"/>
      <c r="BL33210" s="3"/>
      <c r="BN33210" s="3"/>
      <c r="BP33210" s="3"/>
    </row>
    <row r="33211" spans="1:68" x14ac:dyDescent="0.25">
      <c r="A33211" s="1"/>
      <c r="B33211" s="2"/>
      <c r="BJ33211" s="3"/>
      <c r="BL33211" s="3"/>
      <c r="BN33211" s="3"/>
      <c r="BP33211" s="3"/>
    </row>
    <row r="33212" spans="1:68" x14ac:dyDescent="0.25">
      <c r="A33212" s="1"/>
      <c r="B33212" s="2"/>
      <c r="BJ33212" s="3"/>
      <c r="BL33212" s="3"/>
      <c r="BN33212" s="3"/>
      <c r="BP33212" s="3"/>
    </row>
    <row r="33213" spans="1:68" x14ac:dyDescent="0.25">
      <c r="A33213" s="1"/>
      <c r="B33213" s="2"/>
      <c r="BJ33213" s="3"/>
      <c r="BL33213" s="3"/>
      <c r="BN33213" s="3"/>
      <c r="BP33213" s="3"/>
    </row>
    <row r="33214" spans="1:68" x14ac:dyDescent="0.25">
      <c r="A33214" s="1"/>
      <c r="B33214" s="2"/>
      <c r="BJ33214" s="3"/>
      <c r="BL33214" s="3"/>
      <c r="BN33214" s="3"/>
      <c r="BP33214" s="3"/>
    </row>
    <row r="33215" spans="1:68" x14ac:dyDescent="0.25">
      <c r="A33215" s="1"/>
      <c r="B33215" s="2"/>
      <c r="BJ33215" s="3"/>
      <c r="BL33215" s="3"/>
      <c r="BN33215" s="3"/>
      <c r="BP33215" s="3"/>
    </row>
    <row r="33216" spans="1:68" x14ac:dyDescent="0.25">
      <c r="A33216" s="1"/>
      <c r="B33216" s="2"/>
      <c r="BJ33216" s="3"/>
      <c r="BL33216" s="3"/>
      <c r="BN33216" s="3"/>
      <c r="BP33216" s="3"/>
    </row>
    <row r="33217" spans="1:68" x14ac:dyDescent="0.25">
      <c r="A33217" s="1"/>
      <c r="B33217" s="2"/>
      <c r="BJ33217" s="3"/>
      <c r="BL33217" s="3"/>
      <c r="BN33217" s="3"/>
      <c r="BP33217" s="3"/>
    </row>
    <row r="33218" spans="1:68" x14ac:dyDescent="0.25">
      <c r="A33218" s="1"/>
      <c r="B33218" s="2"/>
      <c r="BJ33218" s="3"/>
      <c r="BL33218" s="3"/>
      <c r="BN33218" s="3"/>
      <c r="BP33218" s="3"/>
    </row>
    <row r="33219" spans="1:68" x14ac:dyDescent="0.25">
      <c r="A33219" s="1"/>
      <c r="B33219" s="2"/>
      <c r="BJ33219" s="3"/>
      <c r="BL33219" s="3"/>
      <c r="BN33219" s="3"/>
      <c r="BP33219" s="3"/>
    </row>
    <row r="33220" spans="1:68" x14ac:dyDescent="0.25">
      <c r="A33220" s="1"/>
      <c r="B33220" s="2"/>
      <c r="BJ33220" s="3"/>
      <c r="BL33220" s="3"/>
      <c r="BN33220" s="3"/>
      <c r="BP33220" s="3"/>
    </row>
    <row r="33221" spans="1:68" x14ac:dyDescent="0.25">
      <c r="A33221" s="1"/>
      <c r="B33221" s="2"/>
      <c r="BJ33221" s="3"/>
      <c r="BL33221" s="3"/>
      <c r="BN33221" s="3"/>
      <c r="BP33221" s="3"/>
    </row>
    <row r="33222" spans="1:68" x14ac:dyDescent="0.25">
      <c r="A33222" s="1"/>
      <c r="B33222" s="2"/>
      <c r="BJ33222" s="3"/>
      <c r="BL33222" s="3"/>
      <c r="BN33222" s="3"/>
      <c r="BP33222" s="3"/>
    </row>
    <row r="33223" spans="1:68" x14ac:dyDescent="0.25">
      <c r="A33223" s="1"/>
      <c r="B33223" s="2"/>
      <c r="BJ33223" s="3"/>
      <c r="BL33223" s="3"/>
      <c r="BN33223" s="3"/>
      <c r="BP33223" s="3"/>
    </row>
    <row r="33224" spans="1:68" x14ac:dyDescent="0.25">
      <c r="A33224" s="1"/>
      <c r="B33224" s="2"/>
      <c r="BJ33224" s="3"/>
      <c r="BL33224" s="3"/>
      <c r="BN33224" s="3"/>
      <c r="BP33224" s="3"/>
    </row>
    <row r="33225" spans="1:68" x14ac:dyDescent="0.25">
      <c r="A33225" s="1"/>
      <c r="B33225" s="2"/>
      <c r="BJ33225" s="3"/>
      <c r="BL33225" s="3"/>
      <c r="BN33225" s="3"/>
      <c r="BP33225" s="3"/>
    </row>
    <row r="33226" spans="1:68" x14ac:dyDescent="0.25">
      <c r="A33226" s="1"/>
      <c r="B33226" s="2"/>
      <c r="BJ33226" s="3"/>
      <c r="BL33226" s="3"/>
      <c r="BN33226" s="3"/>
      <c r="BP33226" s="3"/>
    </row>
    <row r="33227" spans="1:68" x14ac:dyDescent="0.25">
      <c r="A33227" s="1"/>
      <c r="B33227" s="2"/>
      <c r="BJ33227" s="3"/>
      <c r="BL33227" s="3"/>
      <c r="BN33227" s="3"/>
      <c r="BP33227" s="3"/>
    </row>
    <row r="33228" spans="1:68" x14ac:dyDescent="0.25">
      <c r="A33228" s="1"/>
      <c r="B33228" s="2"/>
      <c r="BJ33228" s="3"/>
      <c r="BL33228" s="3"/>
      <c r="BN33228" s="3"/>
      <c r="BP33228" s="3"/>
    </row>
    <row r="33229" spans="1:68" x14ac:dyDescent="0.25">
      <c r="A33229" s="1"/>
      <c r="B33229" s="2"/>
      <c r="BJ33229" s="3"/>
      <c r="BL33229" s="3"/>
      <c r="BN33229" s="3"/>
      <c r="BP33229" s="3"/>
    </row>
    <row r="33230" spans="1:68" x14ac:dyDescent="0.25">
      <c r="A33230" s="1"/>
      <c r="B33230" s="2"/>
      <c r="BJ33230" s="3"/>
      <c r="BL33230" s="3"/>
      <c r="BN33230" s="3"/>
      <c r="BP33230" s="3"/>
    </row>
    <row r="33231" spans="1:68" x14ac:dyDescent="0.25">
      <c r="A33231" s="1"/>
      <c r="B33231" s="2"/>
      <c r="BJ33231" s="3"/>
      <c r="BL33231" s="3"/>
      <c r="BN33231" s="3"/>
      <c r="BP33231" s="3"/>
    </row>
    <row r="33232" spans="1:68" x14ac:dyDescent="0.25">
      <c r="A33232" s="1"/>
      <c r="B33232" s="2"/>
      <c r="BJ33232" s="3"/>
      <c r="BL33232" s="3"/>
      <c r="BN33232" s="3"/>
      <c r="BP33232" s="3"/>
    </row>
    <row r="33233" spans="1:68" x14ac:dyDescent="0.25">
      <c r="A33233" s="1"/>
      <c r="B33233" s="2"/>
      <c r="BJ33233" s="3"/>
      <c r="BL33233" s="3"/>
      <c r="BN33233" s="3"/>
      <c r="BP33233" s="3"/>
    </row>
    <row r="33234" spans="1:68" x14ac:dyDescent="0.25">
      <c r="A33234" s="1"/>
      <c r="B33234" s="2"/>
      <c r="BJ33234" s="3"/>
      <c r="BL33234" s="3"/>
      <c r="BN33234" s="3"/>
      <c r="BP33234" s="3"/>
    </row>
    <row r="33235" spans="1:68" x14ac:dyDescent="0.25">
      <c r="A33235" s="1"/>
      <c r="B33235" s="2"/>
      <c r="BJ33235" s="3"/>
      <c r="BL33235" s="3"/>
      <c r="BN33235" s="3"/>
      <c r="BP33235" s="3"/>
    </row>
    <row r="33236" spans="1:68" x14ac:dyDescent="0.25">
      <c r="A33236" s="1"/>
      <c r="B33236" s="2"/>
      <c r="BJ33236" s="3"/>
      <c r="BL33236" s="3"/>
      <c r="BN33236" s="3"/>
      <c r="BP33236" s="3"/>
    </row>
    <row r="33237" spans="1:68" x14ac:dyDescent="0.25">
      <c r="A33237" s="1"/>
      <c r="B33237" s="2"/>
      <c r="BJ33237" s="3"/>
      <c r="BL33237" s="3"/>
      <c r="BN33237" s="3"/>
      <c r="BP33237" s="3"/>
    </row>
    <row r="33238" spans="1:68" x14ac:dyDescent="0.25">
      <c r="A33238" s="1"/>
      <c r="B33238" s="2"/>
      <c r="BJ33238" s="3"/>
      <c r="BL33238" s="3"/>
      <c r="BN33238" s="3"/>
      <c r="BP33238" s="3"/>
    </row>
    <row r="33239" spans="1:68" x14ac:dyDescent="0.25">
      <c r="A33239" s="1"/>
      <c r="B33239" s="2"/>
      <c r="BJ33239" s="3"/>
      <c r="BL33239" s="3"/>
      <c r="BN33239" s="3"/>
      <c r="BP33239" s="3"/>
    </row>
    <row r="33240" spans="1:68" x14ac:dyDescent="0.25">
      <c r="A33240" s="1"/>
      <c r="B33240" s="2"/>
      <c r="BJ33240" s="3"/>
      <c r="BL33240" s="3"/>
      <c r="BN33240" s="3"/>
      <c r="BP33240" s="3"/>
    </row>
    <row r="33241" spans="1:68" x14ac:dyDescent="0.25">
      <c r="A33241" s="1"/>
      <c r="B33241" s="2"/>
      <c r="BJ33241" s="3"/>
      <c r="BL33241" s="3"/>
      <c r="BN33241" s="3"/>
      <c r="BP33241" s="3"/>
    </row>
    <row r="33242" spans="1:68" x14ac:dyDescent="0.25">
      <c r="A33242" s="1"/>
      <c r="B33242" s="2"/>
      <c r="BJ33242" s="3"/>
      <c r="BL33242" s="3"/>
      <c r="BN33242" s="3"/>
      <c r="BP33242" s="3"/>
    </row>
    <row r="33243" spans="1:68" x14ac:dyDescent="0.25">
      <c r="A33243" s="1"/>
      <c r="B33243" s="2"/>
      <c r="BJ33243" s="3"/>
      <c r="BL33243" s="3"/>
      <c r="BN33243" s="3"/>
      <c r="BP33243" s="3"/>
    </row>
    <row r="33244" spans="1:68" x14ac:dyDescent="0.25">
      <c r="A33244" s="1"/>
      <c r="B33244" s="2"/>
      <c r="BJ33244" s="3"/>
      <c r="BL33244" s="3"/>
      <c r="BN33244" s="3"/>
      <c r="BP33244" s="3"/>
    </row>
    <row r="33245" spans="1:68" x14ac:dyDescent="0.25">
      <c r="A33245" s="1"/>
      <c r="B33245" s="2"/>
      <c r="BJ33245" s="3"/>
      <c r="BL33245" s="3"/>
      <c r="BN33245" s="3"/>
      <c r="BP33245" s="3"/>
    </row>
    <row r="33246" spans="1:68" x14ac:dyDescent="0.25">
      <c r="A33246" s="1"/>
      <c r="B33246" s="2"/>
      <c r="BJ33246" s="3"/>
      <c r="BL33246" s="3"/>
      <c r="BN33246" s="3"/>
      <c r="BP33246" s="3"/>
    </row>
    <row r="33247" spans="1:68" x14ac:dyDescent="0.25">
      <c r="A33247" s="1"/>
      <c r="B33247" s="2"/>
      <c r="BJ33247" s="3"/>
      <c r="BL33247" s="3"/>
      <c r="BN33247" s="3"/>
      <c r="BP33247" s="3"/>
    </row>
    <row r="33248" spans="1:68" x14ac:dyDescent="0.25">
      <c r="A33248" s="1"/>
      <c r="B33248" s="2"/>
      <c r="BJ33248" s="3"/>
      <c r="BL33248" s="3"/>
      <c r="BN33248" s="3"/>
      <c r="BP33248" s="3"/>
    </row>
    <row r="33249" spans="1:68" x14ac:dyDescent="0.25">
      <c r="A33249" s="1"/>
      <c r="B33249" s="2"/>
      <c r="BJ33249" s="3"/>
      <c r="BL33249" s="3"/>
      <c r="BN33249" s="3"/>
      <c r="BP33249" s="3"/>
    </row>
    <row r="33250" spans="1:68" x14ac:dyDescent="0.25">
      <c r="A33250" s="1"/>
      <c r="B33250" s="2"/>
      <c r="BJ33250" s="3"/>
      <c r="BL33250" s="3"/>
      <c r="BN33250" s="3"/>
      <c r="BP33250" s="3"/>
    </row>
    <row r="33251" spans="1:68" x14ac:dyDescent="0.25">
      <c r="A33251" s="1"/>
      <c r="B33251" s="2"/>
      <c r="BJ33251" s="3"/>
      <c r="BL33251" s="3"/>
      <c r="BN33251" s="3"/>
      <c r="BP33251" s="3"/>
    </row>
    <row r="33252" spans="1:68" x14ac:dyDescent="0.25">
      <c r="A33252" s="1"/>
      <c r="B33252" s="2"/>
      <c r="BJ33252" s="3"/>
      <c r="BL33252" s="3"/>
      <c r="BN33252" s="3"/>
      <c r="BP33252" s="3"/>
    </row>
    <row r="33253" spans="1:68" x14ac:dyDescent="0.25">
      <c r="A33253" s="1"/>
      <c r="B33253" s="2"/>
      <c r="BJ33253" s="3"/>
      <c r="BL33253" s="3"/>
      <c r="BN33253" s="3"/>
      <c r="BP33253" s="3"/>
    </row>
    <row r="33254" spans="1:68" x14ac:dyDescent="0.25">
      <c r="A33254" s="1"/>
      <c r="B33254" s="2"/>
      <c r="BJ33254" s="3"/>
      <c r="BL33254" s="3"/>
      <c r="BN33254" s="3"/>
      <c r="BP33254" s="3"/>
    </row>
    <row r="33255" spans="1:68" x14ac:dyDescent="0.25">
      <c r="A33255" s="1"/>
      <c r="B33255" s="2"/>
      <c r="BJ33255" s="3"/>
      <c r="BL33255" s="3"/>
      <c r="BN33255" s="3"/>
      <c r="BP33255" s="3"/>
    </row>
    <row r="33256" spans="1:68" x14ac:dyDescent="0.25">
      <c r="A33256" s="1"/>
      <c r="B33256" s="2"/>
      <c r="BJ33256" s="3"/>
      <c r="BL33256" s="3"/>
      <c r="BN33256" s="3"/>
      <c r="BP33256" s="3"/>
    </row>
    <row r="33257" spans="1:68" x14ac:dyDescent="0.25">
      <c r="A33257" s="1"/>
      <c r="B33257" s="2"/>
      <c r="BJ33257" s="3"/>
      <c r="BL33257" s="3"/>
      <c r="BN33257" s="3"/>
      <c r="BP33257" s="3"/>
    </row>
    <row r="33258" spans="1:68" x14ac:dyDescent="0.25">
      <c r="A33258" s="1"/>
      <c r="B33258" s="2"/>
      <c r="BJ33258" s="3"/>
      <c r="BL33258" s="3"/>
      <c r="BN33258" s="3"/>
      <c r="BP33258" s="3"/>
    </row>
    <row r="33259" spans="1:68" x14ac:dyDescent="0.25">
      <c r="A33259" s="1"/>
      <c r="B33259" s="2"/>
      <c r="BJ33259" s="3"/>
      <c r="BL33259" s="3"/>
      <c r="BN33259" s="3"/>
      <c r="BP33259" s="3"/>
    </row>
    <row r="33260" spans="1:68" x14ac:dyDescent="0.25">
      <c r="A33260" s="1"/>
      <c r="B33260" s="2"/>
      <c r="BJ33260" s="3"/>
      <c r="BL33260" s="3"/>
      <c r="BN33260" s="3"/>
      <c r="BP33260" s="3"/>
    </row>
    <row r="33261" spans="1:68" x14ac:dyDescent="0.25">
      <c r="A33261" s="1"/>
      <c r="B33261" s="2"/>
      <c r="BJ33261" s="3"/>
      <c r="BL33261" s="3"/>
      <c r="BN33261" s="3"/>
      <c r="BP33261" s="3"/>
    </row>
    <row r="33262" spans="1:68" x14ac:dyDescent="0.25">
      <c r="A33262" s="1"/>
      <c r="B33262" s="2"/>
      <c r="BJ33262" s="3"/>
      <c r="BL33262" s="3"/>
      <c r="BN33262" s="3"/>
      <c r="BP33262" s="3"/>
    </row>
    <row r="33263" spans="1:68" x14ac:dyDescent="0.25">
      <c r="A33263" s="1"/>
      <c r="B33263" s="2"/>
      <c r="BJ33263" s="3"/>
      <c r="BL33263" s="3"/>
      <c r="BN33263" s="3"/>
      <c r="BP33263" s="3"/>
    </row>
    <row r="33264" spans="1:68" x14ac:dyDescent="0.25">
      <c r="A33264" s="1"/>
      <c r="B33264" s="2"/>
      <c r="BJ33264" s="3"/>
      <c r="BL33264" s="3"/>
      <c r="BN33264" s="3"/>
      <c r="BP33264" s="3"/>
    </row>
    <row r="33265" spans="1:68" x14ac:dyDescent="0.25">
      <c r="A33265" s="1"/>
      <c r="B33265" s="2"/>
      <c r="BJ33265" s="3"/>
      <c r="BL33265" s="3"/>
      <c r="BN33265" s="3"/>
      <c r="BP33265" s="3"/>
    </row>
    <row r="33266" spans="1:68" x14ac:dyDescent="0.25">
      <c r="A33266" s="1"/>
      <c r="B33266" s="2"/>
      <c r="BJ33266" s="3"/>
      <c r="BL33266" s="3"/>
      <c r="BN33266" s="3"/>
      <c r="BP33266" s="3"/>
    </row>
    <row r="33267" spans="1:68" x14ac:dyDescent="0.25">
      <c r="A33267" s="1"/>
      <c r="B33267" s="2"/>
      <c r="BJ33267" s="3"/>
      <c r="BL33267" s="3"/>
      <c r="BN33267" s="3"/>
      <c r="BP33267" s="3"/>
    </row>
    <row r="33268" spans="1:68" x14ac:dyDescent="0.25">
      <c r="A33268" s="1"/>
      <c r="B33268" s="2"/>
      <c r="BJ33268" s="3"/>
      <c r="BL33268" s="3"/>
      <c r="BN33268" s="3"/>
      <c r="BP33268" s="3"/>
    </row>
    <row r="33269" spans="1:68" x14ac:dyDescent="0.25">
      <c r="A33269" s="1"/>
      <c r="B33269" s="2"/>
      <c r="BJ33269" s="3"/>
      <c r="BL33269" s="3"/>
      <c r="BN33269" s="3"/>
      <c r="BP33269" s="3"/>
    </row>
    <row r="33270" spans="1:68" x14ac:dyDescent="0.25">
      <c r="A33270" s="1"/>
      <c r="B33270" s="2"/>
      <c r="BJ33270" s="3"/>
      <c r="BL33270" s="3"/>
      <c r="BN33270" s="3"/>
      <c r="BP33270" s="3"/>
    </row>
    <row r="33271" spans="1:68" x14ac:dyDescent="0.25">
      <c r="A33271" s="1"/>
      <c r="B33271" s="2"/>
      <c r="BJ33271" s="3"/>
      <c r="BL33271" s="3"/>
      <c r="BN33271" s="3"/>
      <c r="BP33271" s="3"/>
    </row>
    <row r="33272" spans="1:68" x14ac:dyDescent="0.25">
      <c r="A33272" s="1"/>
      <c r="B33272" s="2"/>
      <c r="BJ33272" s="3"/>
      <c r="BL33272" s="3"/>
      <c r="BN33272" s="3"/>
      <c r="BP33272" s="3"/>
    </row>
    <row r="33273" spans="1:68" x14ac:dyDescent="0.25">
      <c r="A33273" s="1"/>
      <c r="B33273" s="2"/>
      <c r="BJ33273" s="3"/>
      <c r="BL33273" s="3"/>
      <c r="BN33273" s="3"/>
      <c r="BP33273" s="3"/>
    </row>
    <row r="33274" spans="1:68" x14ac:dyDescent="0.25">
      <c r="A33274" s="1"/>
      <c r="B33274" s="2"/>
      <c r="BJ33274" s="3"/>
      <c r="BL33274" s="3"/>
      <c r="BN33274" s="3"/>
      <c r="BP33274" s="3"/>
    </row>
    <row r="33275" spans="1:68" x14ac:dyDescent="0.25">
      <c r="A33275" s="1"/>
      <c r="B33275" s="2"/>
      <c r="BJ33275" s="3"/>
      <c r="BL33275" s="3"/>
      <c r="BN33275" s="3"/>
      <c r="BP33275" s="3"/>
    </row>
    <row r="33276" spans="1:68" x14ac:dyDescent="0.25">
      <c r="A33276" s="1"/>
      <c r="B33276" s="2"/>
      <c r="BJ33276" s="3"/>
      <c r="BL33276" s="3"/>
      <c r="BN33276" s="3"/>
      <c r="BP33276" s="3"/>
    </row>
    <row r="33277" spans="1:68" x14ac:dyDescent="0.25">
      <c r="A33277" s="1"/>
      <c r="B33277" s="2"/>
      <c r="BJ33277" s="3"/>
      <c r="BL33277" s="3"/>
      <c r="BN33277" s="3"/>
      <c r="BP33277" s="3"/>
    </row>
    <row r="33278" spans="1:68" x14ac:dyDescent="0.25">
      <c r="A33278" s="1"/>
      <c r="B33278" s="2"/>
      <c r="BJ33278" s="3"/>
      <c r="BL33278" s="3"/>
      <c r="BN33278" s="3"/>
      <c r="BP33278" s="3"/>
    </row>
    <row r="33279" spans="1:68" x14ac:dyDescent="0.25">
      <c r="A33279" s="1"/>
      <c r="B33279" s="2"/>
      <c r="BJ33279" s="3"/>
      <c r="BL33279" s="3"/>
      <c r="BN33279" s="3"/>
      <c r="BP33279" s="3"/>
    </row>
    <row r="33280" spans="1:68" x14ac:dyDescent="0.25">
      <c r="A33280" s="1"/>
      <c r="B33280" s="2"/>
      <c r="BJ33280" s="3"/>
      <c r="BL33280" s="3"/>
      <c r="BN33280" s="3"/>
      <c r="BP33280" s="3"/>
    </row>
    <row r="33281" spans="1:68" x14ac:dyDescent="0.25">
      <c r="A33281" s="1"/>
      <c r="B33281" s="2"/>
      <c r="BJ33281" s="3"/>
      <c r="BL33281" s="3"/>
      <c r="BN33281" s="3"/>
      <c r="BP33281" s="3"/>
    </row>
    <row r="33282" spans="1:68" x14ac:dyDescent="0.25">
      <c r="A33282" s="1"/>
      <c r="B33282" s="2"/>
      <c r="BJ33282" s="3"/>
      <c r="BL33282" s="3"/>
      <c r="BN33282" s="3"/>
      <c r="BP33282" s="3"/>
    </row>
    <row r="33283" spans="1:68" x14ac:dyDescent="0.25">
      <c r="A33283" s="1"/>
      <c r="B33283" s="2"/>
      <c r="BJ33283" s="3"/>
      <c r="BL33283" s="3"/>
      <c r="BN33283" s="3"/>
      <c r="BP33283" s="3"/>
    </row>
    <row r="33284" spans="1:68" x14ac:dyDescent="0.25">
      <c r="A33284" s="1"/>
      <c r="B33284" s="2"/>
      <c r="BJ33284" s="3"/>
      <c r="BL33284" s="3"/>
      <c r="BN33284" s="3"/>
      <c r="BP33284" s="3"/>
    </row>
    <row r="33285" spans="1:68" x14ac:dyDescent="0.25">
      <c r="A33285" s="1"/>
      <c r="B33285" s="2"/>
      <c r="BJ33285" s="3"/>
      <c r="BL33285" s="3"/>
      <c r="BN33285" s="3"/>
      <c r="BP33285" s="3"/>
    </row>
    <row r="33286" spans="1:68" x14ac:dyDescent="0.25">
      <c r="A33286" s="1"/>
      <c r="B33286" s="2"/>
      <c r="BJ33286" s="3"/>
      <c r="BL33286" s="3"/>
      <c r="BN33286" s="3"/>
      <c r="BP33286" s="3"/>
    </row>
    <row r="33287" spans="1:68" x14ac:dyDescent="0.25">
      <c r="A33287" s="1"/>
      <c r="B33287" s="2"/>
      <c r="BJ33287" s="3"/>
      <c r="BL33287" s="3"/>
      <c r="BN33287" s="3"/>
      <c r="BP33287" s="3"/>
    </row>
    <row r="33288" spans="1:68" x14ac:dyDescent="0.25">
      <c r="A33288" s="1"/>
      <c r="B33288" s="2"/>
      <c r="BJ33288" s="3"/>
      <c r="BL33288" s="3"/>
      <c r="BN33288" s="3"/>
      <c r="BP33288" s="3"/>
    </row>
    <row r="33289" spans="1:68" x14ac:dyDescent="0.25">
      <c r="A33289" s="1"/>
      <c r="B33289" s="2"/>
      <c r="BJ33289" s="3"/>
      <c r="BL33289" s="3"/>
      <c r="BN33289" s="3"/>
      <c r="BP33289" s="3"/>
    </row>
    <row r="33290" spans="1:68" x14ac:dyDescent="0.25">
      <c r="A33290" s="1"/>
      <c r="B33290" s="2"/>
      <c r="BJ33290" s="3"/>
      <c r="BL33290" s="3"/>
      <c r="BN33290" s="3"/>
      <c r="BP33290" s="3"/>
    </row>
    <row r="33291" spans="1:68" x14ac:dyDescent="0.25">
      <c r="A33291" s="1"/>
      <c r="B33291" s="2"/>
      <c r="BJ33291" s="3"/>
      <c r="BL33291" s="3"/>
      <c r="BN33291" s="3"/>
      <c r="BP33291" s="3"/>
    </row>
    <row r="33292" spans="1:68" x14ac:dyDescent="0.25">
      <c r="A33292" s="1"/>
      <c r="B33292" s="2"/>
      <c r="BJ33292" s="3"/>
      <c r="BL33292" s="3"/>
      <c r="BN33292" s="3"/>
      <c r="BP33292" s="3"/>
    </row>
    <row r="33293" spans="1:68" x14ac:dyDescent="0.25">
      <c r="A33293" s="1"/>
      <c r="B33293" s="2"/>
      <c r="BJ33293" s="3"/>
      <c r="BL33293" s="3"/>
      <c r="BN33293" s="3"/>
      <c r="BP33293" s="3"/>
    </row>
    <row r="33294" spans="1:68" x14ac:dyDescent="0.25">
      <c r="A33294" s="1"/>
      <c r="B33294" s="2"/>
      <c r="BJ33294" s="3"/>
      <c r="BL33294" s="3"/>
      <c r="BN33294" s="3"/>
      <c r="BP33294" s="3"/>
    </row>
    <row r="33295" spans="1:68" x14ac:dyDescent="0.25">
      <c r="A33295" s="1"/>
      <c r="B33295" s="2"/>
      <c r="BJ33295" s="3"/>
      <c r="BL33295" s="3"/>
      <c r="BN33295" s="3"/>
      <c r="BP33295" s="3"/>
    </row>
    <row r="33296" spans="1:68" x14ac:dyDescent="0.25">
      <c r="A33296" s="1"/>
      <c r="B33296" s="2"/>
      <c r="BJ33296" s="3"/>
      <c r="BL33296" s="3"/>
      <c r="BN33296" s="3"/>
      <c r="BP33296" s="3"/>
    </row>
    <row r="33297" spans="1:68" x14ac:dyDescent="0.25">
      <c r="A33297" s="1"/>
      <c r="B33297" s="2"/>
      <c r="BJ33297" s="3"/>
      <c r="BL33297" s="3"/>
      <c r="BN33297" s="3"/>
      <c r="BP33297" s="3"/>
    </row>
    <row r="33298" spans="1:68" x14ac:dyDescent="0.25">
      <c r="A33298" s="1"/>
      <c r="B33298" s="2"/>
      <c r="BJ33298" s="3"/>
      <c r="BL33298" s="3"/>
      <c r="BN33298" s="3"/>
      <c r="BP33298" s="3"/>
    </row>
    <row r="33299" spans="1:68" x14ac:dyDescent="0.25">
      <c r="A33299" s="1"/>
      <c r="B33299" s="2"/>
      <c r="BJ33299" s="3"/>
      <c r="BL33299" s="3"/>
      <c r="BN33299" s="3"/>
      <c r="BP33299" s="3"/>
    </row>
    <row r="33300" spans="1:68" x14ac:dyDescent="0.25">
      <c r="A33300" s="1"/>
      <c r="B33300" s="2"/>
      <c r="BJ33300" s="3"/>
      <c r="BL33300" s="3"/>
      <c r="BN33300" s="3"/>
      <c r="BP33300" s="3"/>
    </row>
    <row r="33301" spans="1:68" x14ac:dyDescent="0.25">
      <c r="A33301" s="1"/>
      <c r="B33301" s="2"/>
      <c r="BJ33301" s="3"/>
      <c r="BL33301" s="3"/>
      <c r="BN33301" s="3"/>
      <c r="BP33301" s="3"/>
    </row>
    <row r="33302" spans="1:68" x14ac:dyDescent="0.25">
      <c r="A33302" s="1"/>
      <c r="B33302" s="2"/>
      <c r="BJ33302" s="3"/>
      <c r="BL33302" s="3"/>
      <c r="BN33302" s="3"/>
      <c r="BP33302" s="3"/>
    </row>
    <row r="33303" spans="1:68" x14ac:dyDescent="0.25">
      <c r="A33303" s="1"/>
      <c r="B33303" s="2"/>
      <c r="BJ33303" s="3"/>
      <c r="BL33303" s="3"/>
      <c r="BN33303" s="3"/>
      <c r="BP33303" s="3"/>
    </row>
    <row r="33304" spans="1:68" x14ac:dyDescent="0.25">
      <c r="A33304" s="1"/>
      <c r="B33304" s="2"/>
      <c r="BJ33304" s="3"/>
      <c r="BL33304" s="3"/>
      <c r="BN33304" s="3"/>
      <c r="BP33304" s="3"/>
    </row>
    <row r="33305" spans="1:68" x14ac:dyDescent="0.25">
      <c r="A33305" s="1"/>
      <c r="B33305" s="2"/>
      <c r="BJ33305" s="3"/>
      <c r="BL33305" s="3"/>
      <c r="BN33305" s="3"/>
      <c r="BP33305" s="3"/>
    </row>
    <row r="33306" spans="1:68" x14ac:dyDescent="0.25">
      <c r="A33306" s="1"/>
      <c r="B33306" s="2"/>
      <c r="BJ33306" s="3"/>
      <c r="BL33306" s="3"/>
      <c r="BN33306" s="3"/>
      <c r="BP33306" s="3"/>
    </row>
    <row r="33307" spans="1:68" x14ac:dyDescent="0.25">
      <c r="A33307" s="1"/>
      <c r="B33307" s="2"/>
      <c r="BJ33307" s="3"/>
      <c r="BL33307" s="3"/>
      <c r="BN33307" s="3"/>
      <c r="BP33307" s="3"/>
    </row>
    <row r="33308" spans="1:68" x14ac:dyDescent="0.25">
      <c r="A33308" s="1"/>
      <c r="B33308" s="2"/>
      <c r="BJ33308" s="3"/>
      <c r="BL33308" s="3"/>
      <c r="BN33308" s="3"/>
      <c r="BP33308" s="3"/>
    </row>
    <row r="33309" spans="1:68" x14ac:dyDescent="0.25">
      <c r="A33309" s="1"/>
      <c r="B33309" s="2"/>
      <c r="BJ33309" s="3"/>
      <c r="BL33309" s="3"/>
      <c r="BN33309" s="3"/>
      <c r="BP33309" s="3"/>
    </row>
    <row r="33310" spans="1:68" x14ac:dyDescent="0.25">
      <c r="A33310" s="1"/>
      <c r="B33310" s="2"/>
      <c r="BJ33310" s="3"/>
      <c r="BL33310" s="3"/>
      <c r="BN33310" s="3"/>
      <c r="BP33310" s="3"/>
    </row>
    <row r="33311" spans="1:68" x14ac:dyDescent="0.25">
      <c r="A33311" s="1"/>
      <c r="B33311" s="2"/>
      <c r="BJ33311" s="3"/>
      <c r="BL33311" s="3"/>
      <c r="BN33311" s="3"/>
      <c r="BP33311" s="3"/>
    </row>
    <row r="33312" spans="1:68" x14ac:dyDescent="0.25">
      <c r="A33312" s="1"/>
      <c r="B33312" s="2"/>
      <c r="BJ33312" s="3"/>
      <c r="BL33312" s="3"/>
      <c r="BN33312" s="3"/>
      <c r="BP33312" s="3"/>
    </row>
    <row r="33313" spans="1:68" x14ac:dyDescent="0.25">
      <c r="A33313" s="1"/>
      <c r="B33313" s="2"/>
      <c r="BJ33313" s="3"/>
      <c r="BL33313" s="3"/>
      <c r="BN33313" s="3"/>
      <c r="BP33313" s="3"/>
    </row>
    <row r="33314" spans="1:68" x14ac:dyDescent="0.25">
      <c r="A33314" s="1"/>
      <c r="B33314" s="2"/>
      <c r="BJ33314" s="3"/>
      <c r="BL33314" s="3"/>
      <c r="BN33314" s="3"/>
      <c r="BP33314" s="3"/>
    </row>
    <row r="33315" spans="1:68" x14ac:dyDescent="0.25">
      <c r="A33315" s="1"/>
      <c r="B33315" s="2"/>
      <c r="BJ33315" s="3"/>
      <c r="BL33315" s="3"/>
      <c r="BN33315" s="3"/>
      <c r="BP33315" s="3"/>
    </row>
    <row r="33316" spans="1:68" x14ac:dyDescent="0.25">
      <c r="A33316" s="1"/>
      <c r="B33316" s="2"/>
      <c r="BJ33316" s="3"/>
      <c r="BL33316" s="3"/>
      <c r="BN33316" s="3"/>
      <c r="BP33316" s="3"/>
    </row>
    <row r="33317" spans="1:68" x14ac:dyDescent="0.25">
      <c r="A33317" s="1"/>
      <c r="B33317" s="2"/>
      <c r="BJ33317" s="3"/>
      <c r="BL33317" s="3"/>
      <c r="BN33317" s="3"/>
      <c r="BP33317" s="3"/>
    </row>
    <row r="33318" spans="1:68" x14ac:dyDescent="0.25">
      <c r="A33318" s="1"/>
      <c r="B33318" s="2"/>
      <c r="BJ33318" s="3"/>
      <c r="BL33318" s="3"/>
      <c r="BN33318" s="3"/>
      <c r="BP33318" s="3"/>
    </row>
    <row r="33319" spans="1:68" x14ac:dyDescent="0.25">
      <c r="A33319" s="1"/>
      <c r="B33319" s="2"/>
      <c r="BJ33319" s="3"/>
      <c r="BL33319" s="3"/>
      <c r="BN33319" s="3"/>
      <c r="BP33319" s="3"/>
    </row>
    <row r="33320" spans="1:68" x14ac:dyDescent="0.25">
      <c r="A33320" s="1"/>
      <c r="B33320" s="2"/>
      <c r="BJ33320" s="3"/>
      <c r="BL33320" s="3"/>
      <c r="BN33320" s="3"/>
      <c r="BP33320" s="3"/>
    </row>
    <row r="33321" spans="1:68" x14ac:dyDescent="0.25">
      <c r="A33321" s="1"/>
      <c r="B33321" s="2"/>
      <c r="BJ33321" s="3"/>
      <c r="BL33321" s="3"/>
      <c r="BN33321" s="3"/>
      <c r="BP33321" s="3"/>
    </row>
    <row r="33322" spans="1:68" x14ac:dyDescent="0.25">
      <c r="A33322" s="1"/>
      <c r="B33322" s="2"/>
      <c r="BJ33322" s="3"/>
      <c r="BL33322" s="3"/>
      <c r="BN33322" s="3"/>
      <c r="BP33322" s="3"/>
    </row>
    <row r="33323" spans="1:68" x14ac:dyDescent="0.25">
      <c r="A33323" s="1"/>
      <c r="B33323" s="2"/>
      <c r="BJ33323" s="3"/>
      <c r="BL33323" s="3"/>
      <c r="BN33323" s="3"/>
      <c r="BP33323" s="3"/>
    </row>
    <row r="33324" spans="1:68" x14ac:dyDescent="0.25">
      <c r="A33324" s="1"/>
      <c r="B33324" s="2"/>
      <c r="BJ33324" s="3"/>
      <c r="BL33324" s="3"/>
      <c r="BN33324" s="3"/>
      <c r="BP33324" s="3"/>
    </row>
    <row r="33325" spans="1:68" x14ac:dyDescent="0.25">
      <c r="A33325" s="1"/>
      <c r="B33325" s="2"/>
      <c r="BJ33325" s="3"/>
      <c r="BL33325" s="3"/>
      <c r="BN33325" s="3"/>
      <c r="BP33325" s="3"/>
    </row>
    <row r="33326" spans="1:68" x14ac:dyDescent="0.25">
      <c r="A33326" s="1"/>
      <c r="B33326" s="2"/>
      <c r="BJ33326" s="3"/>
      <c r="BL33326" s="3"/>
      <c r="BN33326" s="3"/>
      <c r="BP33326" s="3"/>
    </row>
    <row r="33327" spans="1:68" x14ac:dyDescent="0.25">
      <c r="A33327" s="1"/>
      <c r="B33327" s="2"/>
      <c r="BJ33327" s="3"/>
      <c r="BL33327" s="3"/>
      <c r="BN33327" s="3"/>
      <c r="BP33327" s="3"/>
    </row>
    <row r="33328" spans="1:68" x14ac:dyDescent="0.25">
      <c r="A33328" s="1"/>
      <c r="B33328" s="2"/>
      <c r="BJ33328" s="3"/>
      <c r="BL33328" s="3"/>
      <c r="BN33328" s="3"/>
      <c r="BP33328" s="3"/>
    </row>
    <row r="33329" spans="1:68" x14ac:dyDescent="0.25">
      <c r="A33329" s="1"/>
      <c r="B33329" s="2"/>
      <c r="BJ33329" s="3"/>
      <c r="BL33329" s="3"/>
      <c r="BN33329" s="3"/>
      <c r="BP33329" s="3"/>
    </row>
    <row r="33330" spans="1:68" x14ac:dyDescent="0.25">
      <c r="A33330" s="1"/>
      <c r="B33330" s="2"/>
      <c r="BJ33330" s="3"/>
      <c r="BL33330" s="3"/>
      <c r="BN33330" s="3"/>
      <c r="BP33330" s="3"/>
    </row>
    <row r="33331" spans="1:68" x14ac:dyDescent="0.25">
      <c r="A33331" s="1"/>
      <c r="B33331" s="2"/>
      <c r="BJ33331" s="3"/>
      <c r="BL33331" s="3"/>
      <c r="BN33331" s="3"/>
      <c r="BP33331" s="3"/>
    </row>
    <row r="33332" spans="1:68" x14ac:dyDescent="0.25">
      <c r="A33332" s="1"/>
      <c r="B33332" s="2"/>
      <c r="BJ33332" s="3"/>
      <c r="BL33332" s="3"/>
      <c r="BN33332" s="3"/>
      <c r="BP33332" s="3"/>
    </row>
    <row r="33333" spans="1:68" x14ac:dyDescent="0.25">
      <c r="A33333" s="1"/>
      <c r="B33333" s="2"/>
      <c r="BJ33333" s="3"/>
      <c r="BL33333" s="3"/>
      <c r="BN33333" s="3"/>
      <c r="BP33333" s="3"/>
    </row>
    <row r="33334" spans="1:68" x14ac:dyDescent="0.25">
      <c r="A33334" s="1"/>
      <c r="B33334" s="2"/>
      <c r="BJ33334" s="3"/>
      <c r="BL33334" s="3"/>
      <c r="BN33334" s="3"/>
      <c r="BP33334" s="3"/>
    </row>
    <row r="33335" spans="1:68" x14ac:dyDescent="0.25">
      <c r="A33335" s="1"/>
      <c r="B33335" s="2"/>
      <c r="BJ33335" s="3"/>
      <c r="BL33335" s="3"/>
      <c r="BN33335" s="3"/>
      <c r="BP33335" s="3"/>
    </row>
    <row r="33336" spans="1:68" x14ac:dyDescent="0.25">
      <c r="A33336" s="1"/>
      <c r="B33336" s="2"/>
      <c r="BJ33336" s="3"/>
      <c r="BL33336" s="3"/>
      <c r="BN33336" s="3"/>
      <c r="BP33336" s="3"/>
    </row>
    <row r="33337" spans="1:68" x14ac:dyDescent="0.25">
      <c r="A33337" s="1"/>
      <c r="B33337" s="2"/>
      <c r="BJ33337" s="3"/>
      <c r="BL33337" s="3"/>
      <c r="BN33337" s="3"/>
      <c r="BP33337" s="3"/>
    </row>
    <row r="33338" spans="1:68" x14ac:dyDescent="0.25">
      <c r="A33338" s="1"/>
      <c r="B33338" s="2"/>
      <c r="BJ33338" s="3"/>
      <c r="BL33338" s="3"/>
      <c r="BN33338" s="3"/>
      <c r="BP33338" s="3"/>
    </row>
    <row r="33339" spans="1:68" x14ac:dyDescent="0.25">
      <c r="A33339" s="1"/>
      <c r="B33339" s="2"/>
      <c r="BJ33339" s="3"/>
      <c r="BL33339" s="3"/>
      <c r="BN33339" s="3"/>
      <c r="BP33339" s="3"/>
    </row>
    <row r="33340" spans="1:68" x14ac:dyDescent="0.25">
      <c r="A33340" s="1"/>
      <c r="B33340" s="2"/>
      <c r="BJ33340" s="3"/>
      <c r="BL33340" s="3"/>
      <c r="BN33340" s="3"/>
      <c r="BP33340" s="3"/>
    </row>
    <row r="33341" spans="1:68" x14ac:dyDescent="0.25">
      <c r="A33341" s="1"/>
      <c r="B33341" s="2"/>
      <c r="BJ33341" s="3"/>
      <c r="BL33341" s="3"/>
      <c r="BN33341" s="3"/>
      <c r="BP33341" s="3"/>
    </row>
    <row r="33342" spans="1:68" x14ac:dyDescent="0.25">
      <c r="A33342" s="1"/>
      <c r="B33342" s="2"/>
      <c r="BJ33342" s="3"/>
      <c r="BL33342" s="3"/>
      <c r="BN33342" s="3"/>
      <c r="BP33342" s="3"/>
    </row>
    <row r="33343" spans="1:68" x14ac:dyDescent="0.25">
      <c r="A33343" s="1"/>
      <c r="B33343" s="2"/>
      <c r="BJ33343" s="3"/>
      <c r="BL33343" s="3"/>
      <c r="BN33343" s="3"/>
      <c r="BP33343" s="3"/>
    </row>
    <row r="33344" spans="1:68" x14ac:dyDescent="0.25">
      <c r="A33344" s="1"/>
      <c r="B33344" s="2"/>
      <c r="BJ33344" s="3"/>
      <c r="BL33344" s="3"/>
      <c r="BN33344" s="3"/>
      <c r="BP33344" s="3"/>
    </row>
    <row r="33345" spans="1:68" x14ac:dyDescent="0.25">
      <c r="A33345" s="1"/>
      <c r="B33345" s="2"/>
      <c r="BJ33345" s="3"/>
      <c r="BL33345" s="3"/>
      <c r="BN33345" s="3"/>
      <c r="BP33345" s="3"/>
    </row>
    <row r="33346" spans="1:68" x14ac:dyDescent="0.25">
      <c r="A33346" s="1"/>
      <c r="B33346" s="2"/>
      <c r="BJ33346" s="3"/>
      <c r="BL33346" s="3"/>
      <c r="BN33346" s="3"/>
      <c r="BP33346" s="3"/>
    </row>
    <row r="33347" spans="1:68" x14ac:dyDescent="0.25">
      <c r="A33347" s="1"/>
      <c r="B33347" s="2"/>
      <c r="BJ33347" s="3"/>
      <c r="BL33347" s="3"/>
      <c r="BN33347" s="3"/>
      <c r="BP33347" s="3"/>
    </row>
    <row r="33348" spans="1:68" x14ac:dyDescent="0.25">
      <c r="A33348" s="1"/>
      <c r="B33348" s="2"/>
      <c r="BJ33348" s="3"/>
      <c r="BL33348" s="3"/>
      <c r="BN33348" s="3"/>
      <c r="BP33348" s="3"/>
    </row>
    <row r="33349" spans="1:68" x14ac:dyDescent="0.25">
      <c r="A33349" s="1"/>
      <c r="B33349" s="2"/>
      <c r="BJ33349" s="3"/>
      <c r="BL33349" s="3"/>
      <c r="BN33349" s="3"/>
      <c r="BP33349" s="3"/>
    </row>
    <row r="33350" spans="1:68" x14ac:dyDescent="0.25">
      <c r="A33350" s="1"/>
      <c r="B33350" s="2"/>
      <c r="BJ33350" s="3"/>
      <c r="BL33350" s="3"/>
      <c r="BN33350" s="3"/>
      <c r="BP33350" s="3"/>
    </row>
    <row r="33351" spans="1:68" x14ac:dyDescent="0.25">
      <c r="A33351" s="1"/>
      <c r="B33351" s="2"/>
      <c r="BJ33351" s="3"/>
      <c r="BL33351" s="3"/>
      <c r="BN33351" s="3"/>
      <c r="BP33351" s="3"/>
    </row>
    <row r="33352" spans="1:68" x14ac:dyDescent="0.25">
      <c r="A33352" s="1"/>
      <c r="B33352" s="2"/>
      <c r="BJ33352" s="3"/>
      <c r="BL33352" s="3"/>
      <c r="BN33352" s="3"/>
      <c r="BP33352" s="3"/>
    </row>
    <row r="33353" spans="1:68" x14ac:dyDescent="0.25">
      <c r="A33353" s="1"/>
      <c r="B33353" s="2"/>
      <c r="BJ33353" s="3"/>
      <c r="BL33353" s="3"/>
      <c r="BN33353" s="3"/>
      <c r="BP33353" s="3"/>
    </row>
    <row r="33354" spans="1:68" x14ac:dyDescent="0.25">
      <c r="A33354" s="1"/>
      <c r="B33354" s="2"/>
      <c r="BJ33354" s="3"/>
      <c r="BL33354" s="3"/>
      <c r="BN33354" s="3"/>
      <c r="BP33354" s="3"/>
    </row>
    <row r="33355" spans="1:68" x14ac:dyDescent="0.25">
      <c r="A33355" s="1"/>
      <c r="B33355" s="2"/>
      <c r="BJ33355" s="3"/>
      <c r="BL33355" s="3"/>
      <c r="BN33355" s="3"/>
      <c r="BP33355" s="3"/>
    </row>
    <row r="33356" spans="1:68" x14ac:dyDescent="0.25">
      <c r="A33356" s="1"/>
      <c r="B33356" s="2"/>
      <c r="BJ33356" s="3"/>
      <c r="BL33356" s="3"/>
      <c r="BN33356" s="3"/>
      <c r="BP33356" s="3"/>
    </row>
    <row r="33357" spans="1:68" x14ac:dyDescent="0.25">
      <c r="A33357" s="1"/>
      <c r="B33357" s="2"/>
      <c r="BJ33357" s="3"/>
      <c r="BL33357" s="3"/>
      <c r="BN33357" s="3"/>
      <c r="BP33357" s="3"/>
    </row>
    <row r="33358" spans="1:68" x14ac:dyDescent="0.25">
      <c r="A33358" s="1"/>
      <c r="B33358" s="2"/>
      <c r="BJ33358" s="3"/>
      <c r="BL33358" s="3"/>
      <c r="BN33358" s="3"/>
      <c r="BP33358" s="3"/>
    </row>
    <row r="33359" spans="1:68" x14ac:dyDescent="0.25">
      <c r="A33359" s="1"/>
      <c r="B33359" s="2"/>
      <c r="BJ33359" s="3"/>
      <c r="BL33359" s="3"/>
      <c r="BN33359" s="3"/>
      <c r="BP33359" s="3"/>
    </row>
    <row r="33360" spans="1:68" x14ac:dyDescent="0.25">
      <c r="A33360" s="1"/>
      <c r="B33360" s="2"/>
      <c r="BJ33360" s="3"/>
      <c r="BL33360" s="3"/>
      <c r="BN33360" s="3"/>
      <c r="BP33360" s="3"/>
    </row>
    <row r="33361" spans="1:68" x14ac:dyDescent="0.25">
      <c r="A33361" s="1"/>
      <c r="B33361" s="2"/>
      <c r="BJ33361" s="3"/>
      <c r="BL33361" s="3"/>
      <c r="BN33361" s="3"/>
      <c r="BP33361" s="3"/>
    </row>
    <row r="33362" spans="1:68" x14ac:dyDescent="0.25">
      <c r="A33362" s="1"/>
      <c r="B33362" s="2"/>
      <c r="BJ33362" s="3"/>
      <c r="BL33362" s="3"/>
      <c r="BN33362" s="3"/>
      <c r="BP33362" s="3"/>
    </row>
    <row r="33363" spans="1:68" x14ac:dyDescent="0.25">
      <c r="A33363" s="1"/>
      <c r="B33363" s="2"/>
      <c r="BJ33363" s="3"/>
      <c r="BL33363" s="3"/>
      <c r="BN33363" s="3"/>
      <c r="BP33363" s="3"/>
    </row>
    <row r="33364" spans="1:68" x14ac:dyDescent="0.25">
      <c r="A33364" s="1"/>
      <c r="B33364" s="2"/>
      <c r="BJ33364" s="3"/>
      <c r="BL33364" s="3"/>
      <c r="BN33364" s="3"/>
      <c r="BP33364" s="3"/>
    </row>
    <row r="33365" spans="1:68" x14ac:dyDescent="0.25">
      <c r="A33365" s="1"/>
      <c r="B33365" s="2"/>
      <c r="BJ33365" s="3"/>
      <c r="BL33365" s="3"/>
      <c r="BN33365" s="3"/>
      <c r="BP33365" s="3"/>
    </row>
    <row r="33366" spans="1:68" x14ac:dyDescent="0.25">
      <c r="A33366" s="1"/>
      <c r="B33366" s="2"/>
      <c r="BJ33366" s="3"/>
      <c r="BL33366" s="3"/>
      <c r="BN33366" s="3"/>
      <c r="BP33366" s="3"/>
    </row>
    <row r="33367" spans="1:68" x14ac:dyDescent="0.25">
      <c r="A33367" s="1"/>
      <c r="B33367" s="2"/>
      <c r="BJ33367" s="3"/>
      <c r="BL33367" s="3"/>
      <c r="BN33367" s="3"/>
      <c r="BP33367" s="3"/>
    </row>
    <row r="33368" spans="1:68" x14ac:dyDescent="0.25">
      <c r="A33368" s="1"/>
      <c r="B33368" s="2"/>
      <c r="BJ33368" s="3"/>
      <c r="BL33368" s="3"/>
      <c r="BN33368" s="3"/>
      <c r="BP33368" s="3"/>
    </row>
    <row r="33369" spans="1:68" x14ac:dyDescent="0.25">
      <c r="A33369" s="1"/>
      <c r="B33369" s="2"/>
      <c r="BJ33369" s="3"/>
      <c r="BL33369" s="3"/>
      <c r="BN33369" s="3"/>
      <c r="BP33369" s="3"/>
    </row>
    <row r="33370" spans="1:68" x14ac:dyDescent="0.25">
      <c r="A33370" s="1"/>
      <c r="B33370" s="2"/>
      <c r="BJ33370" s="3"/>
      <c r="BL33370" s="3"/>
      <c r="BN33370" s="3"/>
      <c r="BP33370" s="3"/>
    </row>
    <row r="33371" spans="1:68" x14ac:dyDescent="0.25">
      <c r="A33371" s="1"/>
      <c r="B33371" s="2"/>
      <c r="BJ33371" s="3"/>
      <c r="BL33371" s="3"/>
      <c r="BN33371" s="3"/>
      <c r="BP33371" s="3"/>
    </row>
    <row r="33372" spans="1:68" x14ac:dyDescent="0.25">
      <c r="A33372" s="1"/>
      <c r="B33372" s="2"/>
      <c r="BJ33372" s="3"/>
      <c r="BL33372" s="3"/>
      <c r="BN33372" s="3"/>
      <c r="BP33372" s="3"/>
    </row>
    <row r="33373" spans="1:68" x14ac:dyDescent="0.25">
      <c r="A33373" s="1"/>
      <c r="B33373" s="2"/>
      <c r="BJ33373" s="3"/>
      <c r="BL33373" s="3"/>
      <c r="BN33373" s="3"/>
      <c r="BP33373" s="3"/>
    </row>
    <row r="33374" spans="1:68" x14ac:dyDescent="0.25">
      <c r="A33374" s="1"/>
      <c r="B33374" s="2"/>
      <c r="BJ33374" s="3"/>
      <c r="BL33374" s="3"/>
      <c r="BN33374" s="3"/>
      <c r="BP33374" s="3"/>
    </row>
    <row r="33375" spans="1:68" x14ac:dyDescent="0.25">
      <c r="A33375" s="1"/>
      <c r="B33375" s="2"/>
      <c r="BJ33375" s="3"/>
      <c r="BL33375" s="3"/>
      <c r="BN33375" s="3"/>
      <c r="BP33375" s="3"/>
    </row>
    <row r="33376" spans="1:68" x14ac:dyDescent="0.25">
      <c r="A33376" s="1"/>
      <c r="B33376" s="2"/>
      <c r="BJ33376" s="3"/>
      <c r="BL33376" s="3"/>
      <c r="BN33376" s="3"/>
      <c r="BP33376" s="3"/>
    </row>
    <row r="33377" spans="1:68" x14ac:dyDescent="0.25">
      <c r="A33377" s="1"/>
      <c r="B33377" s="2"/>
      <c r="BJ33377" s="3"/>
      <c r="BL33377" s="3"/>
      <c r="BN33377" s="3"/>
      <c r="BP33377" s="3"/>
    </row>
    <row r="33378" spans="1:68" x14ac:dyDescent="0.25">
      <c r="A33378" s="1"/>
      <c r="B33378" s="2"/>
      <c r="BJ33378" s="3"/>
      <c r="BL33378" s="3"/>
      <c r="BN33378" s="3"/>
      <c r="BP33378" s="3"/>
    </row>
    <row r="33379" spans="1:68" x14ac:dyDescent="0.25">
      <c r="A33379" s="1"/>
      <c r="B33379" s="2"/>
      <c r="BJ33379" s="3"/>
      <c r="BL33379" s="3"/>
      <c r="BN33379" s="3"/>
      <c r="BP33379" s="3"/>
    </row>
    <row r="33380" spans="1:68" x14ac:dyDescent="0.25">
      <c r="A33380" s="1"/>
      <c r="B33380" s="2"/>
      <c r="BJ33380" s="3"/>
      <c r="BL33380" s="3"/>
      <c r="BN33380" s="3"/>
      <c r="BP33380" s="3"/>
    </row>
    <row r="33381" spans="1:68" x14ac:dyDescent="0.25">
      <c r="A33381" s="1"/>
      <c r="B33381" s="2"/>
      <c r="BJ33381" s="3"/>
      <c r="BL33381" s="3"/>
      <c r="BN33381" s="3"/>
      <c r="BP33381" s="3"/>
    </row>
    <row r="33382" spans="1:68" x14ac:dyDescent="0.25">
      <c r="A33382" s="1"/>
      <c r="B33382" s="2"/>
      <c r="BJ33382" s="3"/>
      <c r="BL33382" s="3"/>
      <c r="BN33382" s="3"/>
      <c r="BP33382" s="3"/>
    </row>
    <row r="33383" spans="1:68" x14ac:dyDescent="0.25">
      <c r="A33383" s="1"/>
      <c r="B33383" s="2"/>
      <c r="BJ33383" s="3"/>
      <c r="BL33383" s="3"/>
      <c r="BN33383" s="3"/>
      <c r="BP33383" s="3"/>
    </row>
    <row r="33384" spans="1:68" x14ac:dyDescent="0.25">
      <c r="A33384" s="1"/>
      <c r="B33384" s="2"/>
      <c r="BJ33384" s="3"/>
      <c r="BL33384" s="3"/>
      <c r="BN33384" s="3"/>
      <c r="BP33384" s="3"/>
    </row>
    <row r="33385" spans="1:68" x14ac:dyDescent="0.25">
      <c r="A33385" s="1"/>
      <c r="B33385" s="2"/>
      <c r="BJ33385" s="3"/>
      <c r="BL33385" s="3"/>
      <c r="BN33385" s="3"/>
      <c r="BP33385" s="3"/>
    </row>
    <row r="33386" spans="1:68" x14ac:dyDescent="0.25">
      <c r="A33386" s="1"/>
      <c r="B33386" s="2"/>
      <c r="BJ33386" s="3"/>
      <c r="BL33386" s="3"/>
      <c r="BN33386" s="3"/>
      <c r="BP33386" s="3"/>
    </row>
    <row r="33387" spans="1:68" x14ac:dyDescent="0.25">
      <c r="A33387" s="1"/>
      <c r="B33387" s="2"/>
      <c r="BJ33387" s="3"/>
      <c r="BL33387" s="3"/>
      <c r="BN33387" s="3"/>
      <c r="BP33387" s="3"/>
    </row>
    <row r="33388" spans="1:68" x14ac:dyDescent="0.25">
      <c r="A33388" s="1"/>
      <c r="B33388" s="2"/>
      <c r="BJ33388" s="3"/>
      <c r="BL33388" s="3"/>
      <c r="BN33388" s="3"/>
      <c r="BP33388" s="3"/>
    </row>
    <row r="33389" spans="1:68" x14ac:dyDescent="0.25">
      <c r="A33389" s="1"/>
      <c r="B33389" s="2"/>
      <c r="BJ33389" s="3"/>
      <c r="BL33389" s="3"/>
      <c r="BN33389" s="3"/>
      <c r="BP33389" s="3"/>
    </row>
    <row r="33390" spans="1:68" x14ac:dyDescent="0.25">
      <c r="A33390" s="1"/>
      <c r="B33390" s="2"/>
      <c r="BJ33390" s="3"/>
      <c r="BL33390" s="3"/>
      <c r="BN33390" s="3"/>
      <c r="BP33390" s="3"/>
    </row>
    <row r="33391" spans="1:68" x14ac:dyDescent="0.25">
      <c r="A33391" s="1"/>
      <c r="B33391" s="2"/>
      <c r="BJ33391" s="3"/>
      <c r="BL33391" s="3"/>
      <c r="BN33391" s="3"/>
      <c r="BP33391" s="3"/>
    </row>
    <row r="33392" spans="1:68" x14ac:dyDescent="0.25">
      <c r="A33392" s="1"/>
      <c r="B33392" s="2"/>
      <c r="BJ33392" s="3"/>
      <c r="BL33392" s="3"/>
      <c r="BN33392" s="3"/>
      <c r="BP33392" s="3"/>
    </row>
    <row r="33393" spans="1:68" x14ac:dyDescent="0.25">
      <c r="A33393" s="1"/>
      <c r="B33393" s="2"/>
      <c r="BJ33393" s="3"/>
      <c r="BL33393" s="3"/>
      <c r="BN33393" s="3"/>
      <c r="BP33393" s="3"/>
    </row>
    <row r="33394" spans="1:68" x14ac:dyDescent="0.25">
      <c r="A33394" s="1"/>
      <c r="B33394" s="2"/>
      <c r="BJ33394" s="3"/>
      <c r="BL33394" s="3"/>
      <c r="BN33394" s="3"/>
      <c r="BP33394" s="3"/>
    </row>
    <row r="33395" spans="1:68" x14ac:dyDescent="0.25">
      <c r="A33395" s="1"/>
      <c r="B33395" s="2"/>
      <c r="BJ33395" s="3"/>
      <c r="BL33395" s="3"/>
      <c r="BN33395" s="3"/>
      <c r="BP33395" s="3"/>
    </row>
    <row r="33396" spans="1:68" x14ac:dyDescent="0.25">
      <c r="A33396" s="1"/>
      <c r="B33396" s="2"/>
      <c r="BJ33396" s="3"/>
      <c r="BL33396" s="3"/>
      <c r="BN33396" s="3"/>
      <c r="BP33396" s="3"/>
    </row>
    <row r="33397" spans="1:68" x14ac:dyDescent="0.25">
      <c r="A33397" s="1"/>
      <c r="B33397" s="2"/>
      <c r="BJ33397" s="3"/>
      <c r="BL33397" s="3"/>
      <c r="BN33397" s="3"/>
      <c r="BP33397" s="3"/>
    </row>
    <row r="33398" spans="1:68" x14ac:dyDescent="0.25">
      <c r="A33398" s="1"/>
      <c r="B33398" s="2"/>
      <c r="BJ33398" s="3"/>
      <c r="BL33398" s="3"/>
      <c r="BN33398" s="3"/>
      <c r="BP33398" s="3"/>
    </row>
    <row r="33399" spans="1:68" x14ac:dyDescent="0.25">
      <c r="A33399" s="1"/>
      <c r="B33399" s="2"/>
      <c r="BJ33399" s="3"/>
      <c r="BL33399" s="3"/>
      <c r="BN33399" s="3"/>
      <c r="BP33399" s="3"/>
    </row>
    <row r="33400" spans="1:68" x14ac:dyDescent="0.25">
      <c r="A33400" s="1"/>
      <c r="B33400" s="2"/>
      <c r="BJ33400" s="3"/>
      <c r="BL33400" s="3"/>
      <c r="BN33400" s="3"/>
      <c r="BP33400" s="3"/>
    </row>
    <row r="33401" spans="1:68" x14ac:dyDescent="0.25">
      <c r="A33401" s="1"/>
      <c r="B33401" s="2"/>
      <c r="BJ33401" s="3"/>
      <c r="BL33401" s="3"/>
      <c r="BN33401" s="3"/>
      <c r="BP33401" s="3"/>
    </row>
    <row r="33402" spans="1:68" x14ac:dyDescent="0.25">
      <c r="A33402" s="1"/>
      <c r="B33402" s="2"/>
      <c r="BJ33402" s="3"/>
      <c r="BL33402" s="3"/>
      <c r="BN33402" s="3"/>
      <c r="BP33402" s="3"/>
    </row>
    <row r="33403" spans="1:68" x14ac:dyDescent="0.25">
      <c r="A33403" s="1"/>
      <c r="B33403" s="2"/>
      <c r="BJ33403" s="3"/>
      <c r="BL33403" s="3"/>
      <c r="BN33403" s="3"/>
      <c r="BP33403" s="3"/>
    </row>
    <row r="33404" spans="1:68" x14ac:dyDescent="0.25">
      <c r="A33404" s="1"/>
      <c r="B33404" s="2"/>
      <c r="BJ33404" s="3"/>
      <c r="BL33404" s="3"/>
      <c r="BN33404" s="3"/>
      <c r="BP33404" s="3"/>
    </row>
    <row r="33405" spans="1:68" x14ac:dyDescent="0.25">
      <c r="A33405" s="1"/>
      <c r="B33405" s="2"/>
      <c r="BJ33405" s="3"/>
      <c r="BL33405" s="3"/>
      <c r="BN33405" s="3"/>
      <c r="BP33405" s="3"/>
    </row>
    <row r="33406" spans="1:68" x14ac:dyDescent="0.25">
      <c r="A33406" s="1"/>
      <c r="B33406" s="2"/>
      <c r="BJ33406" s="3"/>
      <c r="BL33406" s="3"/>
      <c r="BN33406" s="3"/>
      <c r="BP33406" s="3"/>
    </row>
    <row r="33407" spans="1:68" x14ac:dyDescent="0.25">
      <c r="A33407" s="1"/>
      <c r="B33407" s="2"/>
      <c r="BJ33407" s="3"/>
      <c r="BL33407" s="3"/>
      <c r="BN33407" s="3"/>
      <c r="BP33407" s="3"/>
    </row>
    <row r="33408" spans="1:68" x14ac:dyDescent="0.25">
      <c r="A33408" s="1"/>
      <c r="B33408" s="2"/>
      <c r="BJ33408" s="3"/>
      <c r="BL33408" s="3"/>
      <c r="BN33408" s="3"/>
      <c r="BP33408" s="3"/>
    </row>
    <row r="33409" spans="1:68" x14ac:dyDescent="0.25">
      <c r="A33409" s="1"/>
      <c r="B33409" s="2"/>
      <c r="BJ33409" s="3"/>
      <c r="BL33409" s="3"/>
      <c r="BN33409" s="3"/>
      <c r="BP33409" s="3"/>
    </row>
    <row r="33410" spans="1:68" x14ac:dyDescent="0.25">
      <c r="A33410" s="1"/>
      <c r="B33410" s="2"/>
      <c r="BJ33410" s="3"/>
      <c r="BL33410" s="3"/>
      <c r="BN33410" s="3"/>
      <c r="BP33410" s="3"/>
    </row>
    <row r="33411" spans="1:68" x14ac:dyDescent="0.25">
      <c r="A33411" s="1"/>
      <c r="B33411" s="2"/>
      <c r="BJ33411" s="3"/>
      <c r="BL33411" s="3"/>
      <c r="BN33411" s="3"/>
      <c r="BP33411" s="3"/>
    </row>
    <row r="33412" spans="1:68" x14ac:dyDescent="0.25">
      <c r="A33412" s="1"/>
      <c r="B33412" s="2"/>
      <c r="BJ33412" s="3"/>
      <c r="BL33412" s="3"/>
      <c r="BN33412" s="3"/>
      <c r="BP33412" s="3"/>
    </row>
    <row r="33413" spans="1:68" x14ac:dyDescent="0.25">
      <c r="A33413" s="1"/>
      <c r="B33413" s="2"/>
      <c r="BJ33413" s="3"/>
      <c r="BL33413" s="3"/>
      <c r="BN33413" s="3"/>
      <c r="BP33413" s="3"/>
    </row>
    <row r="33414" spans="1:68" x14ac:dyDescent="0.25">
      <c r="A33414" s="1"/>
      <c r="B33414" s="2"/>
      <c r="BJ33414" s="3"/>
      <c r="BL33414" s="3"/>
      <c r="BN33414" s="3"/>
      <c r="BP33414" s="3"/>
    </row>
    <row r="33415" spans="1:68" x14ac:dyDescent="0.25">
      <c r="A33415" s="1"/>
      <c r="B33415" s="2"/>
      <c r="BJ33415" s="3"/>
      <c r="BL33415" s="3"/>
      <c r="BN33415" s="3"/>
      <c r="BP33415" s="3"/>
    </row>
    <row r="33416" spans="1:68" x14ac:dyDescent="0.25">
      <c r="A33416" s="1"/>
      <c r="B33416" s="2"/>
      <c r="BJ33416" s="3"/>
      <c r="BL33416" s="3"/>
      <c r="BN33416" s="3"/>
      <c r="BP33416" s="3"/>
    </row>
    <row r="33417" spans="1:68" x14ac:dyDescent="0.25">
      <c r="A33417" s="1"/>
      <c r="B33417" s="2"/>
      <c r="BJ33417" s="3"/>
      <c r="BL33417" s="3"/>
      <c r="BN33417" s="3"/>
      <c r="BP33417" s="3"/>
    </row>
    <row r="33418" spans="1:68" x14ac:dyDescent="0.25">
      <c r="A33418" s="1"/>
      <c r="B33418" s="2"/>
      <c r="BJ33418" s="3"/>
      <c r="BL33418" s="3"/>
      <c r="BN33418" s="3"/>
      <c r="BP33418" s="3"/>
    </row>
    <row r="33419" spans="1:68" x14ac:dyDescent="0.25">
      <c r="A33419" s="1"/>
      <c r="B33419" s="2"/>
      <c r="BJ33419" s="3"/>
      <c r="BL33419" s="3"/>
      <c r="BN33419" s="3"/>
      <c r="BP33419" s="3"/>
    </row>
    <row r="33420" spans="1:68" x14ac:dyDescent="0.25">
      <c r="A33420" s="1"/>
      <c r="B33420" s="2"/>
      <c r="BJ33420" s="3"/>
      <c r="BL33420" s="3"/>
      <c r="BN33420" s="3"/>
      <c r="BP33420" s="3"/>
    </row>
    <row r="33421" spans="1:68" x14ac:dyDescent="0.25">
      <c r="A33421" s="1"/>
      <c r="B33421" s="2"/>
      <c r="BJ33421" s="3"/>
      <c r="BL33421" s="3"/>
      <c r="BN33421" s="3"/>
      <c r="BP33421" s="3"/>
    </row>
    <row r="33422" spans="1:68" x14ac:dyDescent="0.25">
      <c r="A33422" s="1"/>
      <c r="B33422" s="2"/>
      <c r="BJ33422" s="3"/>
      <c r="BL33422" s="3"/>
      <c r="BN33422" s="3"/>
      <c r="BP33422" s="3"/>
    </row>
    <row r="33423" spans="1:68" x14ac:dyDescent="0.25">
      <c r="A33423" s="1"/>
      <c r="B33423" s="2"/>
      <c r="BJ33423" s="3"/>
      <c r="BL33423" s="3"/>
      <c r="BN33423" s="3"/>
      <c r="BP33423" s="3"/>
    </row>
    <row r="33424" spans="1:68" x14ac:dyDescent="0.25">
      <c r="A33424" s="1"/>
      <c r="B33424" s="2"/>
      <c r="BJ33424" s="3"/>
      <c r="BL33424" s="3"/>
      <c r="BN33424" s="3"/>
      <c r="BP33424" s="3"/>
    </row>
    <row r="33425" spans="1:68" x14ac:dyDescent="0.25">
      <c r="A33425" s="1"/>
      <c r="B33425" s="2"/>
      <c r="BJ33425" s="3"/>
      <c r="BL33425" s="3"/>
      <c r="BN33425" s="3"/>
      <c r="BP33425" s="3"/>
    </row>
    <row r="33426" spans="1:68" x14ac:dyDescent="0.25">
      <c r="A33426" s="1"/>
      <c r="B33426" s="2"/>
      <c r="BJ33426" s="3"/>
      <c r="BL33426" s="3"/>
      <c r="BN33426" s="3"/>
      <c r="BP33426" s="3"/>
    </row>
    <row r="33427" spans="1:68" x14ac:dyDescent="0.25">
      <c r="A33427" s="1"/>
      <c r="B33427" s="2"/>
      <c r="BJ33427" s="3"/>
      <c r="BL33427" s="3"/>
      <c r="BN33427" s="3"/>
      <c r="BP33427" s="3"/>
    </row>
    <row r="33428" spans="1:68" x14ac:dyDescent="0.25">
      <c r="A33428" s="1"/>
      <c r="B33428" s="2"/>
      <c r="BJ33428" s="3"/>
      <c r="BL33428" s="3"/>
      <c r="BN33428" s="3"/>
      <c r="BP33428" s="3"/>
    </row>
    <row r="33429" spans="1:68" x14ac:dyDescent="0.25">
      <c r="A33429" s="1"/>
      <c r="B33429" s="2"/>
      <c r="BJ33429" s="3"/>
      <c r="BL33429" s="3"/>
      <c r="BN33429" s="3"/>
      <c r="BP33429" s="3"/>
    </row>
    <row r="33430" spans="1:68" x14ac:dyDescent="0.25">
      <c r="A33430" s="1"/>
      <c r="B33430" s="2"/>
      <c r="BJ33430" s="3"/>
      <c r="BL33430" s="3"/>
      <c r="BN33430" s="3"/>
      <c r="BP33430" s="3"/>
    </row>
    <row r="33431" spans="1:68" x14ac:dyDescent="0.25">
      <c r="A33431" s="1"/>
      <c r="B33431" s="2"/>
      <c r="BJ33431" s="3"/>
      <c r="BL33431" s="3"/>
      <c r="BN33431" s="3"/>
      <c r="BP33431" s="3"/>
    </row>
    <row r="33432" spans="1:68" x14ac:dyDescent="0.25">
      <c r="A33432" s="1"/>
      <c r="B33432" s="2"/>
      <c r="BJ33432" s="3"/>
      <c r="BL33432" s="3"/>
      <c r="BN33432" s="3"/>
      <c r="BP33432" s="3"/>
    </row>
    <row r="33433" spans="1:68" x14ac:dyDescent="0.25">
      <c r="A33433" s="1"/>
      <c r="B33433" s="2"/>
      <c r="BJ33433" s="3"/>
      <c r="BL33433" s="3"/>
      <c r="BN33433" s="3"/>
      <c r="BP33433" s="3"/>
    </row>
    <row r="33434" spans="1:68" x14ac:dyDescent="0.25">
      <c r="A33434" s="1"/>
      <c r="B33434" s="2"/>
      <c r="BJ33434" s="3"/>
      <c r="BL33434" s="3"/>
      <c r="BN33434" s="3"/>
      <c r="BP33434" s="3"/>
    </row>
    <row r="33435" spans="1:68" x14ac:dyDescent="0.25">
      <c r="A33435" s="1"/>
      <c r="B33435" s="2"/>
      <c r="BJ33435" s="3"/>
      <c r="BL33435" s="3"/>
      <c r="BN33435" s="3"/>
      <c r="BP33435" s="3"/>
    </row>
    <row r="33436" spans="1:68" x14ac:dyDescent="0.25">
      <c r="A33436" s="1"/>
      <c r="B33436" s="2"/>
      <c r="BJ33436" s="3"/>
      <c r="BL33436" s="3"/>
      <c r="BN33436" s="3"/>
      <c r="BP33436" s="3"/>
    </row>
    <row r="33437" spans="1:68" x14ac:dyDescent="0.25">
      <c r="A33437" s="1"/>
      <c r="B33437" s="2"/>
      <c r="BJ33437" s="3"/>
      <c r="BL33437" s="3"/>
      <c r="BN33437" s="3"/>
      <c r="BP33437" s="3"/>
    </row>
    <row r="33438" spans="1:68" x14ac:dyDescent="0.25">
      <c r="A33438" s="1"/>
      <c r="B33438" s="2"/>
      <c r="BJ33438" s="3"/>
      <c r="BL33438" s="3"/>
      <c r="BN33438" s="3"/>
      <c r="BP33438" s="3"/>
    </row>
    <row r="33439" spans="1:68" x14ac:dyDescent="0.25">
      <c r="A33439" s="1"/>
      <c r="B33439" s="2"/>
      <c r="BJ33439" s="3"/>
      <c r="BL33439" s="3"/>
      <c r="BN33439" s="3"/>
      <c r="BP33439" s="3"/>
    </row>
    <row r="33440" spans="1:68" x14ac:dyDescent="0.25">
      <c r="A33440" s="1"/>
      <c r="B33440" s="2"/>
      <c r="BJ33440" s="3"/>
      <c r="BL33440" s="3"/>
      <c r="BN33440" s="3"/>
      <c r="BP33440" s="3"/>
    </row>
    <row r="33441" spans="1:68" x14ac:dyDescent="0.25">
      <c r="A33441" s="1"/>
      <c r="B33441" s="2"/>
      <c r="BJ33441" s="3"/>
      <c r="BL33441" s="3"/>
      <c r="BN33441" s="3"/>
      <c r="BP33441" s="3"/>
    </row>
    <row r="33442" spans="1:68" x14ac:dyDescent="0.25">
      <c r="A33442" s="1"/>
      <c r="B33442" s="2"/>
      <c r="BJ33442" s="3"/>
      <c r="BL33442" s="3"/>
      <c r="BN33442" s="3"/>
      <c r="BP33442" s="3"/>
    </row>
    <row r="33443" spans="1:68" x14ac:dyDescent="0.25">
      <c r="A33443" s="1"/>
      <c r="B33443" s="2"/>
      <c r="BJ33443" s="3"/>
      <c r="BL33443" s="3"/>
      <c r="BN33443" s="3"/>
      <c r="BP33443" s="3"/>
    </row>
    <row r="33444" spans="1:68" x14ac:dyDescent="0.25">
      <c r="A33444" s="1"/>
      <c r="B33444" s="2"/>
      <c r="BJ33444" s="3"/>
      <c r="BL33444" s="3"/>
      <c r="BN33444" s="3"/>
      <c r="BP33444" s="3"/>
    </row>
    <row r="33445" spans="1:68" x14ac:dyDescent="0.25">
      <c r="A33445" s="1"/>
      <c r="B33445" s="2"/>
      <c r="BJ33445" s="3"/>
      <c r="BL33445" s="3"/>
      <c r="BN33445" s="3"/>
      <c r="BP33445" s="3"/>
    </row>
    <row r="33446" spans="1:68" x14ac:dyDescent="0.25">
      <c r="A33446" s="1"/>
      <c r="B33446" s="2"/>
      <c r="BJ33446" s="3"/>
      <c r="BL33446" s="3"/>
      <c r="BN33446" s="3"/>
      <c r="BP33446" s="3"/>
    </row>
    <row r="33447" spans="1:68" x14ac:dyDescent="0.25">
      <c r="A33447" s="1"/>
      <c r="B33447" s="2"/>
      <c r="BJ33447" s="3"/>
      <c r="BL33447" s="3"/>
      <c r="BN33447" s="3"/>
      <c r="BP33447" s="3"/>
    </row>
    <row r="33448" spans="1:68" x14ac:dyDescent="0.25">
      <c r="A33448" s="1"/>
      <c r="B33448" s="2"/>
      <c r="BJ33448" s="3"/>
      <c r="BL33448" s="3"/>
      <c r="BN33448" s="3"/>
      <c r="BP33448" s="3"/>
    </row>
    <row r="33449" spans="1:68" x14ac:dyDescent="0.25">
      <c r="A33449" s="1"/>
      <c r="B33449" s="2"/>
      <c r="BJ33449" s="3"/>
      <c r="BL33449" s="3"/>
      <c r="BN33449" s="3"/>
      <c r="BP33449" s="3"/>
    </row>
    <row r="33450" spans="1:68" x14ac:dyDescent="0.25">
      <c r="A33450" s="1"/>
      <c r="B33450" s="2"/>
      <c r="BJ33450" s="3"/>
      <c r="BL33450" s="3"/>
      <c r="BN33450" s="3"/>
      <c r="BP33450" s="3"/>
    </row>
    <row r="33451" spans="1:68" x14ac:dyDescent="0.25">
      <c r="A33451" s="1"/>
      <c r="B33451" s="2"/>
      <c r="BJ33451" s="3"/>
      <c r="BL33451" s="3"/>
      <c r="BN33451" s="3"/>
      <c r="BP33451" s="3"/>
    </row>
    <row r="33452" spans="1:68" x14ac:dyDescent="0.25">
      <c r="A33452" s="1"/>
      <c r="B33452" s="2"/>
      <c r="BJ33452" s="3"/>
      <c r="BL33452" s="3"/>
      <c r="BN33452" s="3"/>
      <c r="BP33452" s="3"/>
    </row>
    <row r="33453" spans="1:68" x14ac:dyDescent="0.25">
      <c r="A33453" s="1"/>
      <c r="B33453" s="2"/>
      <c r="BJ33453" s="3"/>
      <c r="BL33453" s="3"/>
      <c r="BN33453" s="3"/>
      <c r="BP33453" s="3"/>
    </row>
    <row r="33454" spans="1:68" x14ac:dyDescent="0.25">
      <c r="A33454" s="1"/>
      <c r="B33454" s="2"/>
      <c r="BJ33454" s="3"/>
      <c r="BL33454" s="3"/>
      <c r="BN33454" s="3"/>
      <c r="BP33454" s="3"/>
    </row>
    <row r="33455" spans="1:68" x14ac:dyDescent="0.25">
      <c r="A33455" s="1"/>
      <c r="B33455" s="2"/>
      <c r="BJ33455" s="3"/>
      <c r="BL33455" s="3"/>
      <c r="BN33455" s="3"/>
      <c r="BP33455" s="3"/>
    </row>
    <row r="33456" spans="1:68" x14ac:dyDescent="0.25">
      <c r="A33456" s="1"/>
      <c r="B33456" s="2"/>
      <c r="BJ33456" s="3"/>
      <c r="BL33456" s="3"/>
      <c r="BN33456" s="3"/>
      <c r="BP33456" s="3"/>
    </row>
    <row r="33457" spans="1:68" x14ac:dyDescent="0.25">
      <c r="A33457" s="1"/>
      <c r="B33457" s="2"/>
      <c r="BJ33457" s="3"/>
      <c r="BL33457" s="3"/>
      <c r="BN33457" s="3"/>
      <c r="BP33457" s="3"/>
    </row>
    <row r="33458" spans="1:68" x14ac:dyDescent="0.25">
      <c r="A33458" s="1"/>
      <c r="B33458" s="2"/>
      <c r="BJ33458" s="3"/>
      <c r="BL33458" s="3"/>
      <c r="BN33458" s="3"/>
      <c r="BP33458" s="3"/>
    </row>
    <row r="33459" spans="1:68" x14ac:dyDescent="0.25">
      <c r="A33459" s="1"/>
      <c r="B33459" s="2"/>
      <c r="BJ33459" s="3"/>
      <c r="BL33459" s="3"/>
      <c r="BN33459" s="3"/>
      <c r="BP33459" s="3"/>
    </row>
    <row r="33460" spans="1:68" x14ac:dyDescent="0.25">
      <c r="A33460" s="1"/>
      <c r="B33460" s="2"/>
      <c r="BJ33460" s="3"/>
      <c r="BL33460" s="3"/>
      <c r="BN33460" s="3"/>
      <c r="BP33460" s="3"/>
    </row>
    <row r="33461" spans="1:68" x14ac:dyDescent="0.25">
      <c r="A33461" s="1"/>
      <c r="B33461" s="2"/>
      <c r="BJ33461" s="3"/>
      <c r="BL33461" s="3"/>
      <c r="BN33461" s="3"/>
      <c r="BP33461" s="3"/>
    </row>
    <row r="33462" spans="1:68" x14ac:dyDescent="0.25">
      <c r="A33462" s="1"/>
      <c r="B33462" s="2"/>
      <c r="BJ33462" s="3"/>
      <c r="BL33462" s="3"/>
      <c r="BN33462" s="3"/>
      <c r="BP33462" s="3"/>
    </row>
    <row r="33463" spans="1:68" x14ac:dyDescent="0.25">
      <c r="A33463" s="1"/>
      <c r="B33463" s="2"/>
      <c r="BJ33463" s="3"/>
      <c r="BL33463" s="3"/>
      <c r="BN33463" s="3"/>
      <c r="BP33463" s="3"/>
    </row>
    <row r="33464" spans="1:68" x14ac:dyDescent="0.25">
      <c r="A33464" s="1"/>
      <c r="B33464" s="2"/>
      <c r="BJ33464" s="3"/>
      <c r="BL33464" s="3"/>
      <c r="BN33464" s="3"/>
      <c r="BP33464" s="3"/>
    </row>
    <row r="33465" spans="1:68" x14ac:dyDescent="0.25">
      <c r="A33465" s="1"/>
      <c r="B33465" s="2"/>
      <c r="BJ33465" s="3"/>
      <c r="BL33465" s="3"/>
      <c r="BN33465" s="3"/>
      <c r="BP33465" s="3"/>
    </row>
    <row r="33466" spans="1:68" x14ac:dyDescent="0.25">
      <c r="A33466" s="1"/>
      <c r="B33466" s="2"/>
      <c r="BJ33466" s="3"/>
      <c r="BL33466" s="3"/>
      <c r="BN33466" s="3"/>
      <c r="BP33466" s="3"/>
    </row>
    <row r="33467" spans="1:68" x14ac:dyDescent="0.25">
      <c r="A33467" s="1"/>
      <c r="B33467" s="2"/>
      <c r="BJ33467" s="3"/>
      <c r="BL33467" s="3"/>
      <c r="BN33467" s="3"/>
      <c r="BP33467" s="3"/>
    </row>
    <row r="33468" spans="1:68" x14ac:dyDescent="0.25">
      <c r="A33468" s="1"/>
      <c r="B33468" s="2"/>
      <c r="BJ33468" s="3"/>
      <c r="BL33468" s="3"/>
      <c r="BN33468" s="3"/>
      <c r="BP33468" s="3"/>
    </row>
    <row r="33469" spans="1:68" x14ac:dyDescent="0.25">
      <c r="A33469" s="1"/>
      <c r="B33469" s="2"/>
      <c r="BJ33469" s="3"/>
      <c r="BL33469" s="3"/>
      <c r="BN33469" s="3"/>
      <c r="BP33469" s="3"/>
    </row>
    <row r="33470" spans="1:68" x14ac:dyDescent="0.25">
      <c r="A33470" s="1"/>
      <c r="B33470" s="2"/>
      <c r="BJ33470" s="3"/>
      <c r="BL33470" s="3"/>
      <c r="BN33470" s="3"/>
      <c r="BP33470" s="3"/>
    </row>
    <row r="33471" spans="1:68" x14ac:dyDescent="0.25">
      <c r="A33471" s="1"/>
      <c r="B33471" s="2"/>
      <c r="BJ33471" s="3"/>
      <c r="BL33471" s="3"/>
      <c r="BN33471" s="3"/>
      <c r="BP33471" s="3"/>
    </row>
    <row r="33472" spans="1:68" x14ac:dyDescent="0.25">
      <c r="A33472" s="1"/>
      <c r="B33472" s="2"/>
      <c r="BJ33472" s="3"/>
      <c r="BL33472" s="3"/>
      <c r="BN33472" s="3"/>
      <c r="BP33472" s="3"/>
    </row>
    <row r="33473" spans="1:68" x14ac:dyDescent="0.25">
      <c r="A33473" s="1"/>
      <c r="B33473" s="2"/>
      <c r="BJ33473" s="3"/>
      <c r="BL33473" s="3"/>
      <c r="BN33473" s="3"/>
      <c r="BP33473" s="3"/>
    </row>
    <row r="33474" spans="1:68" x14ac:dyDescent="0.25">
      <c r="A33474" s="1"/>
      <c r="B33474" s="2"/>
      <c r="BJ33474" s="3"/>
      <c r="BL33474" s="3"/>
      <c r="BN33474" s="3"/>
      <c r="BP33474" s="3"/>
    </row>
    <row r="33475" spans="1:68" x14ac:dyDescent="0.25">
      <c r="A33475" s="1"/>
      <c r="B33475" s="2"/>
      <c r="BJ33475" s="3"/>
      <c r="BL33475" s="3"/>
      <c r="BN33475" s="3"/>
      <c r="BP33475" s="3"/>
    </row>
    <row r="33476" spans="1:68" x14ac:dyDescent="0.25">
      <c r="A33476" s="1"/>
      <c r="B33476" s="2"/>
      <c r="BJ33476" s="3"/>
      <c r="BL33476" s="3"/>
      <c r="BN33476" s="3"/>
      <c r="BP33476" s="3"/>
    </row>
    <row r="33477" spans="1:68" x14ac:dyDescent="0.25">
      <c r="A33477" s="1"/>
      <c r="B33477" s="2"/>
      <c r="BJ33477" s="3"/>
      <c r="BL33477" s="3"/>
      <c r="BN33477" s="3"/>
      <c r="BP33477" s="3"/>
    </row>
    <row r="33478" spans="1:68" x14ac:dyDescent="0.25">
      <c r="A33478" s="1"/>
      <c r="B33478" s="2"/>
      <c r="BJ33478" s="3"/>
      <c r="BL33478" s="3"/>
      <c r="BN33478" s="3"/>
      <c r="BP33478" s="3"/>
    </row>
    <row r="33479" spans="1:68" x14ac:dyDescent="0.25">
      <c r="A33479" s="1"/>
      <c r="B33479" s="2"/>
      <c r="BJ33479" s="3"/>
      <c r="BL33479" s="3"/>
      <c r="BN33479" s="3"/>
      <c r="BP33479" s="3"/>
    </row>
    <row r="33480" spans="1:68" x14ac:dyDescent="0.25">
      <c r="A33480" s="1"/>
      <c r="B33480" s="2"/>
      <c r="BJ33480" s="3"/>
      <c r="BL33480" s="3"/>
      <c r="BN33480" s="3"/>
      <c r="BP33480" s="3"/>
    </row>
    <row r="33481" spans="1:68" x14ac:dyDescent="0.25">
      <c r="A33481" s="1"/>
      <c r="B33481" s="2"/>
      <c r="BJ33481" s="3"/>
      <c r="BL33481" s="3"/>
      <c r="BN33481" s="3"/>
      <c r="BP33481" s="3"/>
    </row>
    <row r="33482" spans="1:68" x14ac:dyDescent="0.25">
      <c r="A33482" s="1"/>
      <c r="B33482" s="2"/>
      <c r="BJ33482" s="3"/>
      <c r="BL33482" s="3"/>
      <c r="BN33482" s="3"/>
      <c r="BP33482" s="3"/>
    </row>
    <row r="33483" spans="1:68" x14ac:dyDescent="0.25">
      <c r="A33483" s="1"/>
      <c r="B33483" s="2"/>
      <c r="BJ33483" s="3"/>
      <c r="BL33483" s="3"/>
      <c r="BN33483" s="3"/>
      <c r="BP33483" s="3"/>
    </row>
    <row r="33484" spans="1:68" x14ac:dyDescent="0.25">
      <c r="A33484" s="1"/>
      <c r="B33484" s="2"/>
      <c r="BJ33484" s="3"/>
      <c r="BL33484" s="3"/>
      <c r="BN33484" s="3"/>
      <c r="BP33484" s="3"/>
    </row>
    <row r="33485" spans="1:68" x14ac:dyDescent="0.25">
      <c r="A33485" s="1"/>
      <c r="B33485" s="2"/>
      <c r="BJ33485" s="3"/>
      <c r="BL33485" s="3"/>
      <c r="BN33485" s="3"/>
      <c r="BP33485" s="3"/>
    </row>
    <row r="33486" spans="1:68" x14ac:dyDescent="0.25">
      <c r="A33486" s="1"/>
      <c r="B33486" s="2"/>
      <c r="BJ33486" s="3"/>
      <c r="BL33486" s="3"/>
      <c r="BN33486" s="3"/>
      <c r="BP33486" s="3"/>
    </row>
    <row r="33487" spans="1:68" x14ac:dyDescent="0.25">
      <c r="A33487" s="1"/>
      <c r="B33487" s="2"/>
      <c r="BJ33487" s="3"/>
      <c r="BL33487" s="3"/>
      <c r="BN33487" s="3"/>
      <c r="BP33487" s="3"/>
    </row>
    <row r="33488" spans="1:68" x14ac:dyDescent="0.25">
      <c r="A33488" s="1"/>
      <c r="B33488" s="2"/>
      <c r="BJ33488" s="3"/>
      <c r="BL33488" s="3"/>
      <c r="BN33488" s="3"/>
      <c r="BP33488" s="3"/>
    </row>
    <row r="33489" spans="1:68" x14ac:dyDescent="0.25">
      <c r="A33489" s="1"/>
      <c r="B33489" s="2"/>
      <c r="BJ33489" s="3"/>
      <c r="BL33489" s="3"/>
      <c r="BN33489" s="3"/>
      <c r="BP33489" s="3"/>
    </row>
    <row r="33490" spans="1:68" x14ac:dyDescent="0.25">
      <c r="A33490" s="1"/>
      <c r="B33490" s="2"/>
      <c r="BJ33490" s="3"/>
      <c r="BL33490" s="3"/>
      <c r="BN33490" s="3"/>
      <c r="BP33490" s="3"/>
    </row>
    <row r="33491" spans="1:68" x14ac:dyDescent="0.25">
      <c r="A33491" s="1"/>
      <c r="B33491" s="2"/>
      <c r="BJ33491" s="3"/>
      <c r="BL33491" s="3"/>
      <c r="BN33491" s="3"/>
      <c r="BP33491" s="3"/>
    </row>
    <row r="33492" spans="1:68" x14ac:dyDescent="0.25">
      <c r="A33492" s="1"/>
      <c r="B33492" s="2"/>
      <c r="BJ33492" s="3"/>
      <c r="BL33492" s="3"/>
      <c r="BN33492" s="3"/>
      <c r="BP33492" s="3"/>
    </row>
    <row r="33493" spans="1:68" x14ac:dyDescent="0.25">
      <c r="A33493" s="1"/>
      <c r="B33493" s="2"/>
      <c r="BJ33493" s="3"/>
      <c r="BL33493" s="3"/>
      <c r="BN33493" s="3"/>
      <c r="BP33493" s="3"/>
    </row>
    <row r="33494" spans="1:68" x14ac:dyDescent="0.25">
      <c r="A33494" s="1"/>
      <c r="B33494" s="2"/>
      <c r="BJ33494" s="3"/>
      <c r="BL33494" s="3"/>
      <c r="BN33494" s="3"/>
      <c r="BP33494" s="3"/>
    </row>
    <row r="33495" spans="1:68" x14ac:dyDescent="0.25">
      <c r="A33495" s="1"/>
      <c r="B33495" s="2"/>
      <c r="BJ33495" s="3"/>
      <c r="BL33495" s="3"/>
      <c r="BN33495" s="3"/>
      <c r="BP33495" s="3"/>
    </row>
    <row r="33496" spans="1:68" x14ac:dyDescent="0.25">
      <c r="A33496" s="1"/>
      <c r="B33496" s="2"/>
      <c r="BJ33496" s="3"/>
      <c r="BL33496" s="3"/>
      <c r="BN33496" s="3"/>
      <c r="BP33496" s="3"/>
    </row>
    <row r="33497" spans="1:68" x14ac:dyDescent="0.25">
      <c r="A33497" s="1"/>
      <c r="B33497" s="2"/>
      <c r="BJ33497" s="3"/>
      <c r="BL33497" s="3"/>
      <c r="BN33497" s="3"/>
      <c r="BP33497" s="3"/>
    </row>
    <row r="33498" spans="1:68" x14ac:dyDescent="0.25">
      <c r="A33498" s="1"/>
      <c r="B33498" s="2"/>
      <c r="BJ33498" s="3"/>
      <c r="BL33498" s="3"/>
      <c r="BN33498" s="3"/>
      <c r="BP33498" s="3"/>
    </row>
    <row r="33499" spans="1:68" x14ac:dyDescent="0.25">
      <c r="A33499" s="1"/>
      <c r="B33499" s="2"/>
      <c r="BJ33499" s="3"/>
      <c r="BL33499" s="3"/>
      <c r="BN33499" s="3"/>
      <c r="BP33499" s="3"/>
    </row>
    <row r="33500" spans="1:68" x14ac:dyDescent="0.25">
      <c r="A33500" s="1"/>
      <c r="B33500" s="2"/>
      <c r="BJ33500" s="3"/>
      <c r="BL33500" s="3"/>
      <c r="BN33500" s="3"/>
      <c r="BP33500" s="3"/>
    </row>
    <row r="33501" spans="1:68" x14ac:dyDescent="0.25">
      <c r="A33501" s="1"/>
      <c r="B33501" s="2"/>
      <c r="BJ33501" s="3"/>
      <c r="BL33501" s="3"/>
      <c r="BN33501" s="3"/>
      <c r="BP33501" s="3"/>
    </row>
    <row r="33502" spans="1:68" x14ac:dyDescent="0.25">
      <c r="A33502" s="1"/>
      <c r="B33502" s="2"/>
      <c r="BJ33502" s="3"/>
      <c r="BL33502" s="3"/>
      <c r="BN33502" s="3"/>
      <c r="BP33502" s="3"/>
    </row>
    <row r="33503" spans="1:68" x14ac:dyDescent="0.25">
      <c r="A33503" s="1"/>
      <c r="B33503" s="2"/>
      <c r="BJ33503" s="3"/>
      <c r="BL33503" s="3"/>
      <c r="BN33503" s="3"/>
      <c r="BP33503" s="3"/>
    </row>
    <row r="33504" spans="1:68" x14ac:dyDescent="0.25">
      <c r="A33504" s="1"/>
      <c r="B33504" s="2"/>
      <c r="BJ33504" s="3"/>
      <c r="BL33504" s="3"/>
      <c r="BN33504" s="3"/>
      <c r="BP33504" s="3"/>
    </row>
    <row r="33505" spans="1:68" x14ac:dyDescent="0.25">
      <c r="A33505" s="1"/>
      <c r="B33505" s="2"/>
      <c r="BJ33505" s="3"/>
      <c r="BL33505" s="3"/>
      <c r="BN33505" s="3"/>
      <c r="BP33505" s="3"/>
    </row>
    <row r="33506" spans="1:68" x14ac:dyDescent="0.25">
      <c r="A33506" s="1"/>
      <c r="B33506" s="2"/>
      <c r="BJ33506" s="3"/>
      <c r="BL33506" s="3"/>
      <c r="BN33506" s="3"/>
      <c r="BP33506" s="3"/>
    </row>
    <row r="33507" spans="1:68" x14ac:dyDescent="0.25">
      <c r="A33507" s="1"/>
      <c r="B33507" s="2"/>
      <c r="BJ33507" s="3"/>
      <c r="BL33507" s="3"/>
      <c r="BN33507" s="3"/>
      <c r="BP33507" s="3"/>
    </row>
    <row r="33508" spans="1:68" x14ac:dyDescent="0.25">
      <c r="A33508" s="1"/>
      <c r="B33508" s="2"/>
      <c r="BJ33508" s="3"/>
      <c r="BL33508" s="3"/>
      <c r="BN33508" s="3"/>
      <c r="BP33508" s="3"/>
    </row>
    <row r="33509" spans="1:68" x14ac:dyDescent="0.25">
      <c r="A33509" s="1"/>
      <c r="B33509" s="2"/>
      <c r="BJ33509" s="3"/>
      <c r="BL33509" s="3"/>
      <c r="BN33509" s="3"/>
      <c r="BP33509" s="3"/>
    </row>
    <row r="33510" spans="1:68" x14ac:dyDescent="0.25">
      <c r="A33510" s="1"/>
      <c r="B33510" s="2"/>
      <c r="BJ33510" s="3"/>
      <c r="BL33510" s="3"/>
      <c r="BN33510" s="3"/>
      <c r="BP33510" s="3"/>
    </row>
    <row r="33511" spans="1:68" x14ac:dyDescent="0.25">
      <c r="A33511" s="1"/>
      <c r="B33511" s="2"/>
      <c r="BJ33511" s="3"/>
      <c r="BL33511" s="3"/>
      <c r="BN33511" s="3"/>
      <c r="BP33511" s="3"/>
    </row>
    <row r="33512" spans="1:68" x14ac:dyDescent="0.25">
      <c r="A33512" s="1"/>
      <c r="B33512" s="2"/>
      <c r="BJ33512" s="3"/>
      <c r="BL33512" s="3"/>
      <c r="BN33512" s="3"/>
      <c r="BP33512" s="3"/>
    </row>
    <row r="33513" spans="1:68" x14ac:dyDescent="0.25">
      <c r="A33513" s="1"/>
      <c r="B33513" s="2"/>
      <c r="BJ33513" s="3"/>
      <c r="BL33513" s="3"/>
      <c r="BN33513" s="3"/>
      <c r="BP33513" s="3"/>
    </row>
    <row r="33514" spans="1:68" x14ac:dyDescent="0.25">
      <c r="A33514" s="1"/>
      <c r="B33514" s="2"/>
      <c r="BJ33514" s="3"/>
      <c r="BL33514" s="3"/>
      <c r="BN33514" s="3"/>
      <c r="BP33514" s="3"/>
    </row>
    <row r="33515" spans="1:68" x14ac:dyDescent="0.25">
      <c r="A33515" s="1"/>
      <c r="B33515" s="2"/>
      <c r="BJ33515" s="3"/>
      <c r="BL33515" s="3"/>
      <c r="BN33515" s="3"/>
      <c r="BP33515" s="3"/>
    </row>
    <row r="33516" spans="1:68" x14ac:dyDescent="0.25">
      <c r="A33516" s="1"/>
      <c r="B33516" s="2"/>
      <c r="BJ33516" s="3"/>
      <c r="BL33516" s="3"/>
      <c r="BN33516" s="3"/>
      <c r="BP33516" s="3"/>
    </row>
    <row r="33517" spans="1:68" x14ac:dyDescent="0.25">
      <c r="A33517" s="1"/>
      <c r="B33517" s="2"/>
      <c r="BJ33517" s="3"/>
      <c r="BL33517" s="3"/>
      <c r="BN33517" s="3"/>
      <c r="BP33517" s="3"/>
    </row>
    <row r="33518" spans="1:68" x14ac:dyDescent="0.25">
      <c r="A33518" s="1"/>
      <c r="B33518" s="2"/>
      <c r="BJ33518" s="3"/>
      <c r="BL33518" s="3"/>
      <c r="BN33518" s="3"/>
      <c r="BP33518" s="3"/>
    </row>
    <row r="33519" spans="1:68" x14ac:dyDescent="0.25">
      <c r="A33519" s="1"/>
      <c r="B33519" s="2"/>
      <c r="BJ33519" s="3"/>
      <c r="BL33519" s="3"/>
      <c r="BN33519" s="3"/>
      <c r="BP33519" s="3"/>
    </row>
    <row r="33520" spans="1:68" x14ac:dyDescent="0.25">
      <c r="A33520" s="1"/>
      <c r="B33520" s="2"/>
      <c r="BJ33520" s="3"/>
      <c r="BL33520" s="3"/>
      <c r="BN33520" s="3"/>
      <c r="BP33520" s="3"/>
    </row>
    <row r="33521" spans="1:68" x14ac:dyDescent="0.25">
      <c r="A33521" s="1"/>
      <c r="B33521" s="2"/>
      <c r="BJ33521" s="3"/>
      <c r="BL33521" s="3"/>
      <c r="BN33521" s="3"/>
      <c r="BP33521" s="3"/>
    </row>
    <row r="33522" spans="1:68" x14ac:dyDescent="0.25">
      <c r="A33522" s="1"/>
      <c r="B33522" s="2"/>
      <c r="BJ33522" s="3"/>
      <c r="BL33522" s="3"/>
      <c r="BN33522" s="3"/>
      <c r="BP33522" s="3"/>
    </row>
    <row r="33523" spans="1:68" x14ac:dyDescent="0.25">
      <c r="A33523" s="1"/>
      <c r="B33523" s="2"/>
      <c r="BJ33523" s="3"/>
      <c r="BL33523" s="3"/>
      <c r="BN33523" s="3"/>
      <c r="BP33523" s="3"/>
    </row>
    <row r="33524" spans="1:68" x14ac:dyDescent="0.25">
      <c r="A33524" s="1"/>
      <c r="B33524" s="2"/>
      <c r="BJ33524" s="3"/>
      <c r="BL33524" s="3"/>
      <c r="BN33524" s="3"/>
      <c r="BP33524" s="3"/>
    </row>
    <row r="33525" spans="1:68" x14ac:dyDescent="0.25">
      <c r="A33525" s="1"/>
      <c r="B33525" s="2"/>
      <c r="BJ33525" s="3"/>
      <c r="BL33525" s="3"/>
      <c r="BN33525" s="3"/>
      <c r="BP33525" s="3"/>
    </row>
    <row r="33526" spans="1:68" x14ac:dyDescent="0.25">
      <c r="A33526" s="1"/>
      <c r="B33526" s="2"/>
      <c r="BJ33526" s="3"/>
      <c r="BL33526" s="3"/>
      <c r="BN33526" s="3"/>
      <c r="BP33526" s="3"/>
    </row>
    <row r="33527" spans="1:68" x14ac:dyDescent="0.25">
      <c r="A33527" s="1"/>
      <c r="B33527" s="2"/>
      <c r="BJ33527" s="3"/>
      <c r="BL33527" s="3"/>
      <c r="BN33527" s="3"/>
      <c r="BP33527" s="3"/>
    </row>
    <row r="33528" spans="1:68" x14ac:dyDescent="0.25">
      <c r="A33528" s="1"/>
      <c r="B33528" s="2"/>
      <c r="BJ33528" s="3"/>
      <c r="BL33528" s="3"/>
      <c r="BN33528" s="3"/>
      <c r="BP33528" s="3"/>
    </row>
    <row r="33529" spans="1:68" x14ac:dyDescent="0.25">
      <c r="A33529" s="1"/>
      <c r="B33529" s="2"/>
      <c r="BJ33529" s="3"/>
      <c r="BL33529" s="3"/>
      <c r="BN33529" s="3"/>
      <c r="BP33529" s="3"/>
    </row>
    <row r="33530" spans="1:68" x14ac:dyDescent="0.25">
      <c r="A33530" s="1"/>
      <c r="B33530" s="2"/>
      <c r="BJ33530" s="3"/>
      <c r="BL33530" s="3"/>
      <c r="BN33530" s="3"/>
      <c r="BP33530" s="3"/>
    </row>
    <row r="33531" spans="1:68" x14ac:dyDescent="0.25">
      <c r="A33531" s="1"/>
      <c r="B33531" s="2"/>
      <c r="BJ33531" s="3"/>
      <c r="BL33531" s="3"/>
      <c r="BN33531" s="3"/>
      <c r="BP33531" s="3"/>
    </row>
    <row r="33532" spans="1:68" x14ac:dyDescent="0.25">
      <c r="A33532" s="1"/>
      <c r="B33532" s="2"/>
      <c r="BJ33532" s="3"/>
      <c r="BL33532" s="3"/>
      <c r="BN33532" s="3"/>
      <c r="BP33532" s="3"/>
    </row>
    <row r="33533" spans="1:68" x14ac:dyDescent="0.25">
      <c r="A33533" s="1"/>
      <c r="B33533" s="2"/>
      <c r="BJ33533" s="3"/>
      <c r="BL33533" s="3"/>
      <c r="BN33533" s="3"/>
      <c r="BP33533" s="3"/>
    </row>
    <row r="33534" spans="1:68" x14ac:dyDescent="0.25">
      <c r="A33534" s="1"/>
      <c r="B33534" s="2"/>
      <c r="BJ33534" s="3"/>
      <c r="BL33534" s="3"/>
      <c r="BN33534" s="3"/>
      <c r="BP33534" s="3"/>
    </row>
    <row r="33535" spans="1:68" x14ac:dyDescent="0.25">
      <c r="A33535" s="1"/>
      <c r="B33535" s="2"/>
      <c r="BJ33535" s="3"/>
      <c r="BL33535" s="3"/>
      <c r="BN33535" s="3"/>
      <c r="BP33535" s="3"/>
    </row>
    <row r="33536" spans="1:68" x14ac:dyDescent="0.25">
      <c r="A33536" s="1"/>
      <c r="B33536" s="2"/>
      <c r="BJ33536" s="3"/>
      <c r="BL33536" s="3"/>
      <c r="BN33536" s="3"/>
      <c r="BP33536" s="3"/>
    </row>
    <row r="33537" spans="1:68" x14ac:dyDescent="0.25">
      <c r="A33537" s="1"/>
      <c r="B33537" s="2"/>
      <c r="BJ33537" s="3"/>
      <c r="BL33537" s="3"/>
      <c r="BN33537" s="3"/>
      <c r="BP33537" s="3"/>
    </row>
    <row r="33538" spans="1:68" x14ac:dyDescent="0.25">
      <c r="A33538" s="1"/>
      <c r="B33538" s="2"/>
      <c r="BJ33538" s="3"/>
      <c r="BL33538" s="3"/>
      <c r="BN33538" s="3"/>
      <c r="BP33538" s="3"/>
    </row>
    <row r="33539" spans="1:68" x14ac:dyDescent="0.25">
      <c r="A33539" s="1"/>
      <c r="B33539" s="2"/>
      <c r="BJ33539" s="3"/>
      <c r="BL33539" s="3"/>
      <c r="BN33539" s="3"/>
      <c r="BP33539" s="3"/>
    </row>
    <row r="33540" spans="1:68" x14ac:dyDescent="0.25">
      <c r="A33540" s="1"/>
      <c r="B33540" s="2"/>
      <c r="BJ33540" s="3"/>
      <c r="BL33540" s="3"/>
      <c r="BN33540" s="3"/>
      <c r="BP33540" s="3"/>
    </row>
    <row r="33541" spans="1:68" x14ac:dyDescent="0.25">
      <c r="A33541" s="1"/>
      <c r="B33541" s="2"/>
      <c r="BJ33541" s="3"/>
      <c r="BL33541" s="3"/>
      <c r="BN33541" s="3"/>
      <c r="BP33541" s="3"/>
    </row>
    <row r="33542" spans="1:68" x14ac:dyDescent="0.25">
      <c r="A33542" s="1"/>
      <c r="B33542" s="2"/>
      <c r="BJ33542" s="3"/>
      <c r="BL33542" s="3"/>
      <c r="BN33542" s="3"/>
      <c r="BP33542" s="3"/>
    </row>
    <row r="33543" spans="1:68" x14ac:dyDescent="0.25">
      <c r="A33543" s="1"/>
      <c r="B33543" s="2"/>
      <c r="BJ33543" s="3"/>
      <c r="BL33543" s="3"/>
      <c r="BN33543" s="3"/>
      <c r="BP33543" s="3"/>
    </row>
    <row r="33544" spans="1:68" x14ac:dyDescent="0.25">
      <c r="A33544" s="1"/>
      <c r="B33544" s="2"/>
      <c r="BJ33544" s="3"/>
      <c r="BL33544" s="3"/>
      <c r="BN33544" s="3"/>
      <c r="BP33544" s="3"/>
    </row>
    <row r="33545" spans="1:68" x14ac:dyDescent="0.25">
      <c r="A33545" s="1"/>
      <c r="B33545" s="2"/>
      <c r="BJ33545" s="3"/>
      <c r="BL33545" s="3"/>
      <c r="BN33545" s="3"/>
      <c r="BP33545" s="3"/>
    </row>
    <row r="33546" spans="1:68" x14ac:dyDescent="0.25">
      <c r="A33546" s="1"/>
      <c r="B33546" s="2"/>
      <c r="BJ33546" s="3"/>
      <c r="BL33546" s="3"/>
      <c r="BN33546" s="3"/>
      <c r="BP33546" s="3"/>
    </row>
    <row r="33547" spans="1:68" x14ac:dyDescent="0.25">
      <c r="A33547" s="1"/>
      <c r="B33547" s="2"/>
      <c r="BJ33547" s="3"/>
      <c r="BL33547" s="3"/>
      <c r="BN33547" s="3"/>
      <c r="BP33547" s="3"/>
    </row>
    <row r="33548" spans="1:68" x14ac:dyDescent="0.25">
      <c r="A33548" s="1"/>
      <c r="B33548" s="2"/>
      <c r="BJ33548" s="3"/>
      <c r="BL33548" s="3"/>
      <c r="BN33548" s="3"/>
      <c r="BP33548" s="3"/>
    </row>
    <row r="33549" spans="1:68" x14ac:dyDescent="0.25">
      <c r="A33549" s="1"/>
      <c r="B33549" s="2"/>
      <c r="BJ33549" s="3"/>
      <c r="BL33549" s="3"/>
      <c r="BN33549" s="3"/>
      <c r="BP33549" s="3"/>
    </row>
    <row r="33550" spans="1:68" x14ac:dyDescent="0.25">
      <c r="A33550" s="1"/>
      <c r="B33550" s="2"/>
      <c r="BJ33550" s="3"/>
      <c r="BL33550" s="3"/>
      <c r="BN33550" s="3"/>
      <c r="BP33550" s="3"/>
    </row>
    <row r="33551" spans="1:68" x14ac:dyDescent="0.25">
      <c r="A33551" s="1"/>
      <c r="B33551" s="2"/>
      <c r="BJ33551" s="3"/>
      <c r="BL33551" s="3"/>
      <c r="BN33551" s="3"/>
      <c r="BP33551" s="3"/>
    </row>
    <row r="33552" spans="1:68" x14ac:dyDescent="0.25">
      <c r="A33552" s="1"/>
      <c r="B33552" s="2"/>
      <c r="BJ33552" s="3"/>
      <c r="BL33552" s="3"/>
      <c r="BN33552" s="3"/>
      <c r="BP33552" s="3"/>
    </row>
    <row r="33553" spans="1:68" x14ac:dyDescent="0.25">
      <c r="A33553" s="1"/>
      <c r="B33553" s="2"/>
      <c r="BJ33553" s="3"/>
      <c r="BL33553" s="3"/>
      <c r="BN33553" s="3"/>
      <c r="BP33553" s="3"/>
    </row>
    <row r="33554" spans="1:68" x14ac:dyDescent="0.25">
      <c r="A33554" s="1"/>
      <c r="B33554" s="2"/>
      <c r="BJ33554" s="3"/>
      <c r="BL33554" s="3"/>
      <c r="BN33554" s="3"/>
      <c r="BP33554" s="3"/>
    </row>
    <row r="33555" spans="1:68" x14ac:dyDescent="0.25">
      <c r="A33555" s="1"/>
      <c r="B33555" s="2"/>
      <c r="BJ33555" s="3"/>
      <c r="BL33555" s="3"/>
      <c r="BN33555" s="3"/>
      <c r="BP33555" s="3"/>
    </row>
    <row r="33556" spans="1:68" x14ac:dyDescent="0.25">
      <c r="A33556" s="1"/>
      <c r="B33556" s="2"/>
      <c r="BJ33556" s="3"/>
      <c r="BL33556" s="3"/>
      <c r="BN33556" s="3"/>
      <c r="BP33556" s="3"/>
    </row>
    <row r="33557" spans="1:68" x14ac:dyDescent="0.25">
      <c r="A33557" s="1"/>
      <c r="B33557" s="2"/>
      <c r="BJ33557" s="3"/>
      <c r="BL33557" s="3"/>
      <c r="BN33557" s="3"/>
      <c r="BP33557" s="3"/>
    </row>
    <row r="33558" spans="1:68" x14ac:dyDescent="0.25">
      <c r="A33558" s="1"/>
      <c r="B33558" s="2"/>
      <c r="BJ33558" s="3"/>
      <c r="BL33558" s="3"/>
      <c r="BN33558" s="3"/>
      <c r="BP33558" s="3"/>
    </row>
    <row r="33559" spans="1:68" x14ac:dyDescent="0.25">
      <c r="A33559" s="1"/>
      <c r="B33559" s="2"/>
      <c r="BJ33559" s="3"/>
      <c r="BL33559" s="3"/>
      <c r="BN33559" s="3"/>
      <c r="BP33559" s="3"/>
    </row>
    <row r="33560" spans="1:68" x14ac:dyDescent="0.25">
      <c r="A33560" s="1"/>
      <c r="B33560" s="2"/>
      <c r="BJ33560" s="3"/>
      <c r="BL33560" s="3"/>
      <c r="BN33560" s="3"/>
      <c r="BP33560" s="3"/>
    </row>
    <row r="33561" spans="1:68" x14ac:dyDescent="0.25">
      <c r="A33561" s="1"/>
      <c r="B33561" s="2"/>
      <c r="BJ33561" s="3"/>
      <c r="BL33561" s="3"/>
      <c r="BN33561" s="3"/>
      <c r="BP33561" s="3"/>
    </row>
    <row r="33562" spans="1:68" x14ac:dyDescent="0.25">
      <c r="A33562" s="1"/>
      <c r="B33562" s="2"/>
      <c r="BJ33562" s="3"/>
      <c r="BL33562" s="3"/>
      <c r="BN33562" s="3"/>
      <c r="BP33562" s="3"/>
    </row>
    <row r="33563" spans="1:68" x14ac:dyDescent="0.25">
      <c r="A33563" s="1"/>
      <c r="B33563" s="2"/>
      <c r="BJ33563" s="3"/>
      <c r="BL33563" s="3"/>
      <c r="BN33563" s="3"/>
      <c r="BP33563" s="3"/>
    </row>
    <row r="33564" spans="1:68" x14ac:dyDescent="0.25">
      <c r="A33564" s="1"/>
      <c r="B33564" s="2"/>
      <c r="BJ33564" s="3"/>
      <c r="BL33564" s="3"/>
      <c r="BN33564" s="3"/>
      <c r="BP33564" s="3"/>
    </row>
    <row r="33565" spans="1:68" x14ac:dyDescent="0.25">
      <c r="A33565" s="1"/>
      <c r="B33565" s="2"/>
      <c r="BJ33565" s="3"/>
      <c r="BL33565" s="3"/>
      <c r="BN33565" s="3"/>
      <c r="BP33565" s="3"/>
    </row>
    <row r="33566" spans="1:68" x14ac:dyDescent="0.25">
      <c r="A33566" s="1"/>
      <c r="B33566" s="2"/>
      <c r="BJ33566" s="3"/>
      <c r="BL33566" s="3"/>
      <c r="BN33566" s="3"/>
      <c r="BP33566" s="3"/>
    </row>
    <row r="33567" spans="1:68" x14ac:dyDescent="0.25">
      <c r="A33567" s="1"/>
      <c r="B33567" s="2"/>
      <c r="BJ33567" s="3"/>
      <c r="BL33567" s="3"/>
      <c r="BN33567" s="3"/>
      <c r="BP33567" s="3"/>
    </row>
    <row r="33568" spans="1:68" x14ac:dyDescent="0.25">
      <c r="A33568" s="1"/>
      <c r="B33568" s="2"/>
      <c r="BJ33568" s="3"/>
      <c r="BL33568" s="3"/>
      <c r="BN33568" s="3"/>
      <c r="BP33568" s="3"/>
    </row>
    <row r="33569" spans="1:68" x14ac:dyDescent="0.25">
      <c r="A33569" s="1"/>
      <c r="B33569" s="2"/>
      <c r="BJ33569" s="3"/>
      <c r="BL33569" s="3"/>
      <c r="BN33569" s="3"/>
      <c r="BP33569" s="3"/>
    </row>
    <row r="33570" spans="1:68" x14ac:dyDescent="0.25">
      <c r="A33570" s="1"/>
      <c r="B33570" s="2"/>
      <c r="BJ33570" s="3"/>
      <c r="BL33570" s="3"/>
      <c r="BN33570" s="3"/>
      <c r="BP33570" s="3"/>
    </row>
    <row r="33571" spans="1:68" x14ac:dyDescent="0.25">
      <c r="A33571" s="1"/>
      <c r="B33571" s="2"/>
      <c r="BJ33571" s="3"/>
      <c r="BL33571" s="3"/>
      <c r="BN33571" s="3"/>
      <c r="BP33571" s="3"/>
    </row>
    <row r="33572" spans="1:68" x14ac:dyDescent="0.25">
      <c r="A33572" s="1"/>
      <c r="B33572" s="2"/>
      <c r="BJ33572" s="3"/>
      <c r="BL33572" s="3"/>
      <c r="BN33572" s="3"/>
      <c r="BP33572" s="3"/>
    </row>
    <row r="33573" spans="1:68" x14ac:dyDescent="0.25">
      <c r="A33573" s="1"/>
      <c r="B33573" s="2"/>
      <c r="BJ33573" s="3"/>
      <c r="BL33573" s="3"/>
      <c r="BN33573" s="3"/>
      <c r="BP33573" s="3"/>
    </row>
    <row r="33574" spans="1:68" x14ac:dyDescent="0.25">
      <c r="A33574" s="1"/>
      <c r="B33574" s="2"/>
      <c r="BJ33574" s="3"/>
      <c r="BL33574" s="3"/>
      <c r="BN33574" s="3"/>
      <c r="BP33574" s="3"/>
    </row>
    <row r="33575" spans="1:68" x14ac:dyDescent="0.25">
      <c r="A33575" s="1"/>
      <c r="B33575" s="2"/>
      <c r="BJ33575" s="3"/>
      <c r="BL33575" s="3"/>
      <c r="BN33575" s="3"/>
      <c r="BP33575" s="3"/>
    </row>
    <row r="33576" spans="1:68" x14ac:dyDescent="0.25">
      <c r="A33576" s="1"/>
      <c r="B33576" s="2"/>
      <c r="BJ33576" s="3"/>
      <c r="BL33576" s="3"/>
      <c r="BN33576" s="3"/>
      <c r="BP33576" s="3"/>
    </row>
    <row r="33577" spans="1:68" x14ac:dyDescent="0.25">
      <c r="A33577" s="1"/>
      <c r="B33577" s="2"/>
      <c r="BJ33577" s="3"/>
      <c r="BL33577" s="3"/>
      <c r="BN33577" s="3"/>
      <c r="BP33577" s="3"/>
    </row>
    <row r="33578" spans="1:68" x14ac:dyDescent="0.25">
      <c r="A33578" s="1"/>
      <c r="B33578" s="2"/>
      <c r="BJ33578" s="3"/>
      <c r="BL33578" s="3"/>
      <c r="BN33578" s="3"/>
      <c r="BP33578" s="3"/>
    </row>
    <row r="33579" spans="1:68" x14ac:dyDescent="0.25">
      <c r="A33579" s="1"/>
      <c r="B33579" s="2"/>
      <c r="BJ33579" s="3"/>
      <c r="BL33579" s="3"/>
      <c r="BN33579" s="3"/>
      <c r="BP33579" s="3"/>
    </row>
    <row r="33580" spans="1:68" x14ac:dyDescent="0.25">
      <c r="A33580" s="1"/>
      <c r="B33580" s="2"/>
      <c r="BJ33580" s="3"/>
      <c r="BL33580" s="3"/>
      <c r="BN33580" s="3"/>
      <c r="BP33580" s="3"/>
    </row>
    <row r="33581" spans="1:68" x14ac:dyDescent="0.25">
      <c r="A33581" s="1"/>
      <c r="B33581" s="2"/>
      <c r="BJ33581" s="3"/>
      <c r="BL33581" s="3"/>
      <c r="BN33581" s="3"/>
      <c r="BP33581" s="3"/>
    </row>
    <row r="33582" spans="1:68" x14ac:dyDescent="0.25">
      <c r="A33582" s="1"/>
      <c r="B33582" s="2"/>
      <c r="BJ33582" s="3"/>
      <c r="BL33582" s="3"/>
      <c r="BN33582" s="3"/>
      <c r="BP33582" s="3"/>
    </row>
    <row r="33583" spans="1:68" x14ac:dyDescent="0.25">
      <c r="A33583" s="1"/>
      <c r="B33583" s="2"/>
      <c r="BJ33583" s="3"/>
      <c r="BL33583" s="3"/>
      <c r="BN33583" s="3"/>
      <c r="BP33583" s="3"/>
    </row>
    <row r="33584" spans="1:68" x14ac:dyDescent="0.25">
      <c r="A33584" s="1"/>
      <c r="B33584" s="2"/>
      <c r="BJ33584" s="3"/>
      <c r="BL33584" s="3"/>
      <c r="BN33584" s="3"/>
      <c r="BP33584" s="3"/>
    </row>
    <row r="33585" spans="1:68" x14ac:dyDescent="0.25">
      <c r="A33585" s="1"/>
      <c r="B33585" s="2"/>
      <c r="BJ33585" s="3"/>
      <c r="BL33585" s="3"/>
      <c r="BN33585" s="3"/>
      <c r="BP33585" s="3"/>
    </row>
    <row r="33586" spans="1:68" x14ac:dyDescent="0.25">
      <c r="A33586" s="1"/>
      <c r="B33586" s="2"/>
      <c r="BJ33586" s="3"/>
      <c r="BL33586" s="3"/>
      <c r="BN33586" s="3"/>
      <c r="BP33586" s="3"/>
    </row>
    <row r="33587" spans="1:68" x14ac:dyDescent="0.25">
      <c r="A33587" s="1"/>
      <c r="B33587" s="2"/>
      <c r="BJ33587" s="3"/>
      <c r="BL33587" s="3"/>
      <c r="BN33587" s="3"/>
      <c r="BP33587" s="3"/>
    </row>
    <row r="33588" spans="1:68" x14ac:dyDescent="0.25">
      <c r="A33588" s="1"/>
      <c r="B33588" s="2"/>
      <c r="BJ33588" s="3"/>
      <c r="BL33588" s="3"/>
      <c r="BN33588" s="3"/>
      <c r="BP33588" s="3"/>
    </row>
    <row r="33589" spans="1:68" x14ac:dyDescent="0.25">
      <c r="A33589" s="1"/>
      <c r="B33589" s="2"/>
      <c r="BJ33589" s="3"/>
      <c r="BL33589" s="3"/>
      <c r="BN33589" s="3"/>
      <c r="BP33589" s="3"/>
    </row>
    <row r="33590" spans="1:68" x14ac:dyDescent="0.25">
      <c r="A33590" s="1"/>
      <c r="B33590" s="2"/>
      <c r="BJ33590" s="3"/>
      <c r="BL33590" s="3"/>
      <c r="BN33590" s="3"/>
      <c r="BP33590" s="3"/>
    </row>
    <row r="33591" spans="1:68" x14ac:dyDescent="0.25">
      <c r="A33591" s="1"/>
      <c r="B33591" s="2"/>
      <c r="BJ33591" s="3"/>
      <c r="BL33591" s="3"/>
      <c r="BN33591" s="3"/>
      <c r="BP33591" s="3"/>
    </row>
    <row r="33592" spans="1:68" x14ac:dyDescent="0.25">
      <c r="A33592" s="1"/>
      <c r="B33592" s="2"/>
      <c r="BJ33592" s="3"/>
      <c r="BL33592" s="3"/>
      <c r="BN33592" s="3"/>
      <c r="BP33592" s="3"/>
    </row>
    <row r="33593" spans="1:68" x14ac:dyDescent="0.25">
      <c r="A33593" s="1"/>
      <c r="B33593" s="2"/>
      <c r="BJ33593" s="3"/>
      <c r="BL33593" s="3"/>
      <c r="BN33593" s="3"/>
      <c r="BP33593" s="3"/>
    </row>
    <row r="33594" spans="1:68" x14ac:dyDescent="0.25">
      <c r="A33594" s="1"/>
      <c r="B33594" s="2"/>
      <c r="BJ33594" s="3"/>
      <c r="BL33594" s="3"/>
      <c r="BN33594" s="3"/>
      <c r="BP33594" s="3"/>
    </row>
    <row r="33595" spans="1:68" x14ac:dyDescent="0.25">
      <c r="A33595" s="1"/>
      <c r="B33595" s="2"/>
      <c r="BJ33595" s="3"/>
      <c r="BL33595" s="3"/>
      <c r="BN33595" s="3"/>
      <c r="BP33595" s="3"/>
    </row>
    <row r="33596" spans="1:68" x14ac:dyDescent="0.25">
      <c r="A33596" s="1"/>
      <c r="B33596" s="2"/>
      <c r="BJ33596" s="3"/>
      <c r="BL33596" s="3"/>
      <c r="BN33596" s="3"/>
      <c r="BP33596" s="3"/>
    </row>
    <row r="33597" spans="1:68" x14ac:dyDescent="0.25">
      <c r="A33597" s="1"/>
      <c r="B33597" s="2"/>
      <c r="BJ33597" s="3"/>
      <c r="BL33597" s="3"/>
      <c r="BN33597" s="3"/>
      <c r="BP33597" s="3"/>
    </row>
    <row r="33598" spans="1:68" x14ac:dyDescent="0.25">
      <c r="A33598" s="1"/>
      <c r="B33598" s="2"/>
      <c r="BJ33598" s="3"/>
      <c r="BL33598" s="3"/>
      <c r="BN33598" s="3"/>
      <c r="BP33598" s="3"/>
    </row>
    <row r="33599" spans="1:68" x14ac:dyDescent="0.25">
      <c r="A33599" s="1"/>
      <c r="B33599" s="2"/>
      <c r="BJ33599" s="3"/>
      <c r="BL33599" s="3"/>
      <c r="BN33599" s="3"/>
      <c r="BP33599" s="3"/>
    </row>
    <row r="33600" spans="1:68" x14ac:dyDescent="0.25">
      <c r="A33600" s="1"/>
      <c r="B33600" s="2"/>
      <c r="BJ33600" s="3"/>
      <c r="BL33600" s="3"/>
      <c r="BN33600" s="3"/>
      <c r="BP33600" s="3"/>
    </row>
    <row r="33601" spans="1:68" x14ac:dyDescent="0.25">
      <c r="A33601" s="1"/>
      <c r="B33601" s="2"/>
      <c r="BJ33601" s="3"/>
      <c r="BL33601" s="3"/>
      <c r="BN33601" s="3"/>
      <c r="BP33601" s="3"/>
    </row>
    <row r="33602" spans="1:68" x14ac:dyDescent="0.25">
      <c r="A33602" s="1"/>
      <c r="B33602" s="2"/>
      <c r="BJ33602" s="3"/>
      <c r="BL33602" s="3"/>
      <c r="BN33602" s="3"/>
      <c r="BP33602" s="3"/>
    </row>
    <row r="33603" spans="1:68" x14ac:dyDescent="0.25">
      <c r="A33603" s="1"/>
      <c r="B33603" s="2"/>
      <c r="BJ33603" s="3"/>
      <c r="BL33603" s="3"/>
      <c r="BN33603" s="3"/>
      <c r="BP33603" s="3"/>
    </row>
    <row r="33604" spans="1:68" x14ac:dyDescent="0.25">
      <c r="A33604" s="1"/>
      <c r="B33604" s="2"/>
      <c r="BJ33604" s="3"/>
      <c r="BL33604" s="3"/>
      <c r="BN33604" s="3"/>
      <c r="BP33604" s="3"/>
    </row>
    <row r="33605" spans="1:68" x14ac:dyDescent="0.25">
      <c r="A33605" s="1"/>
      <c r="B33605" s="2"/>
      <c r="BJ33605" s="3"/>
      <c r="BL33605" s="3"/>
      <c r="BN33605" s="3"/>
      <c r="BP33605" s="3"/>
    </row>
    <row r="33606" spans="1:68" x14ac:dyDescent="0.25">
      <c r="A33606" s="1"/>
      <c r="B33606" s="2"/>
      <c r="BJ33606" s="3"/>
      <c r="BL33606" s="3"/>
      <c r="BN33606" s="3"/>
      <c r="BP33606" s="3"/>
    </row>
    <row r="33607" spans="1:68" x14ac:dyDescent="0.25">
      <c r="A33607" s="1"/>
      <c r="B33607" s="2"/>
      <c r="BJ33607" s="3"/>
      <c r="BL33607" s="3"/>
      <c r="BN33607" s="3"/>
      <c r="BP33607" s="3"/>
    </row>
    <row r="33608" spans="1:68" x14ac:dyDescent="0.25">
      <c r="A33608" s="1"/>
      <c r="B33608" s="2"/>
      <c r="BJ33608" s="3"/>
      <c r="BL33608" s="3"/>
      <c r="BN33608" s="3"/>
      <c r="BP33608" s="3"/>
    </row>
    <row r="33609" spans="1:68" x14ac:dyDescent="0.25">
      <c r="A33609" s="1"/>
      <c r="B33609" s="2"/>
      <c r="BJ33609" s="3"/>
      <c r="BL33609" s="3"/>
      <c r="BN33609" s="3"/>
      <c r="BP33609" s="3"/>
    </row>
    <row r="33610" spans="1:68" x14ac:dyDescent="0.25">
      <c r="A33610" s="1"/>
      <c r="B33610" s="2"/>
      <c r="BJ33610" s="3"/>
      <c r="BL33610" s="3"/>
      <c r="BN33610" s="3"/>
      <c r="BP33610" s="3"/>
    </row>
    <row r="33611" spans="1:68" x14ac:dyDescent="0.25">
      <c r="A33611" s="1"/>
      <c r="B33611" s="2"/>
      <c r="BJ33611" s="3"/>
      <c r="BL33611" s="3"/>
      <c r="BN33611" s="3"/>
      <c r="BP33611" s="3"/>
    </row>
    <row r="33612" spans="1:68" x14ac:dyDescent="0.25">
      <c r="A33612" s="1"/>
      <c r="B33612" s="2"/>
      <c r="BJ33612" s="3"/>
      <c r="BL33612" s="3"/>
      <c r="BN33612" s="3"/>
      <c r="BP33612" s="3"/>
    </row>
    <row r="33613" spans="1:68" x14ac:dyDescent="0.25">
      <c r="A33613" s="1"/>
      <c r="B33613" s="2"/>
      <c r="BJ33613" s="3"/>
      <c r="BL33613" s="3"/>
      <c r="BN33613" s="3"/>
      <c r="BP33613" s="3"/>
    </row>
    <row r="33614" spans="1:68" x14ac:dyDescent="0.25">
      <c r="A33614" s="1"/>
      <c r="B33614" s="2"/>
      <c r="BJ33614" s="3"/>
      <c r="BL33614" s="3"/>
      <c r="BN33614" s="3"/>
      <c r="BP33614" s="3"/>
    </row>
    <row r="33615" spans="1:68" x14ac:dyDescent="0.25">
      <c r="A33615" s="1"/>
      <c r="B33615" s="2"/>
      <c r="BJ33615" s="3"/>
      <c r="BL33615" s="3"/>
      <c r="BN33615" s="3"/>
      <c r="BP33615" s="3"/>
    </row>
    <row r="33616" spans="1:68" x14ac:dyDescent="0.25">
      <c r="A33616" s="1"/>
      <c r="B33616" s="2"/>
      <c r="BJ33616" s="3"/>
      <c r="BL33616" s="3"/>
      <c r="BN33616" s="3"/>
      <c r="BP33616" s="3"/>
    </row>
    <row r="33617" spans="1:68" x14ac:dyDescent="0.25">
      <c r="A33617" s="1"/>
      <c r="B33617" s="2"/>
      <c r="BJ33617" s="3"/>
      <c r="BL33617" s="3"/>
      <c r="BN33617" s="3"/>
      <c r="BP33617" s="3"/>
    </row>
    <row r="33618" spans="1:68" x14ac:dyDescent="0.25">
      <c r="A33618" s="1"/>
      <c r="B33618" s="2"/>
      <c r="BJ33618" s="3"/>
      <c r="BL33618" s="3"/>
      <c r="BN33618" s="3"/>
      <c r="BP33618" s="3"/>
    </row>
    <row r="33619" spans="1:68" x14ac:dyDescent="0.25">
      <c r="A33619" s="1"/>
      <c r="B33619" s="2"/>
      <c r="BJ33619" s="3"/>
      <c r="BL33619" s="3"/>
      <c r="BN33619" s="3"/>
      <c r="BP33619" s="3"/>
    </row>
    <row r="33620" spans="1:68" x14ac:dyDescent="0.25">
      <c r="A33620" s="1"/>
      <c r="B33620" s="2"/>
      <c r="BJ33620" s="3"/>
      <c r="BL33620" s="3"/>
      <c r="BN33620" s="3"/>
      <c r="BP33620" s="3"/>
    </row>
    <row r="33621" spans="1:68" x14ac:dyDescent="0.25">
      <c r="A33621" s="1"/>
      <c r="B33621" s="2"/>
      <c r="BJ33621" s="3"/>
      <c r="BL33621" s="3"/>
      <c r="BN33621" s="3"/>
      <c r="BP33621" s="3"/>
    </row>
    <row r="33622" spans="1:68" x14ac:dyDescent="0.25">
      <c r="A33622" s="1"/>
      <c r="B33622" s="2"/>
      <c r="BJ33622" s="3"/>
      <c r="BL33622" s="3"/>
      <c r="BN33622" s="3"/>
      <c r="BP33622" s="3"/>
    </row>
    <row r="33623" spans="1:68" x14ac:dyDescent="0.25">
      <c r="A33623" s="1"/>
      <c r="B33623" s="2"/>
      <c r="BJ33623" s="3"/>
      <c r="BL33623" s="3"/>
      <c r="BN33623" s="3"/>
      <c r="BP33623" s="3"/>
    </row>
    <row r="33624" spans="1:68" x14ac:dyDescent="0.25">
      <c r="A33624" s="1"/>
      <c r="B33624" s="2"/>
      <c r="BJ33624" s="3"/>
      <c r="BL33624" s="3"/>
      <c r="BN33624" s="3"/>
      <c r="BP33624" s="3"/>
    </row>
    <row r="33625" spans="1:68" x14ac:dyDescent="0.25">
      <c r="A33625" s="1"/>
      <c r="B33625" s="2"/>
      <c r="BJ33625" s="3"/>
      <c r="BL33625" s="3"/>
      <c r="BN33625" s="3"/>
      <c r="BP33625" s="3"/>
    </row>
    <row r="33626" spans="1:68" x14ac:dyDescent="0.25">
      <c r="A33626" s="1"/>
      <c r="B33626" s="2"/>
      <c r="BJ33626" s="3"/>
      <c r="BL33626" s="3"/>
      <c r="BN33626" s="3"/>
      <c r="BP33626" s="3"/>
    </row>
    <row r="33627" spans="1:68" x14ac:dyDescent="0.25">
      <c r="A33627" s="1"/>
      <c r="B33627" s="2"/>
      <c r="BJ33627" s="3"/>
      <c r="BL33627" s="3"/>
      <c r="BN33627" s="3"/>
      <c r="BP33627" s="3"/>
    </row>
    <row r="33628" spans="1:68" x14ac:dyDescent="0.25">
      <c r="A33628" s="1"/>
      <c r="B33628" s="2"/>
      <c r="BJ33628" s="3"/>
      <c r="BL33628" s="3"/>
      <c r="BN33628" s="3"/>
      <c r="BP33628" s="3"/>
    </row>
    <row r="33629" spans="1:68" x14ac:dyDescent="0.25">
      <c r="A33629" s="1"/>
      <c r="B33629" s="2"/>
      <c r="BJ33629" s="3"/>
      <c r="BL33629" s="3"/>
      <c r="BN33629" s="3"/>
      <c r="BP33629" s="3"/>
    </row>
    <row r="33630" spans="1:68" x14ac:dyDescent="0.25">
      <c r="A33630" s="1"/>
      <c r="B33630" s="2"/>
      <c r="BJ33630" s="3"/>
      <c r="BL33630" s="3"/>
      <c r="BN33630" s="3"/>
      <c r="BP33630" s="3"/>
    </row>
    <row r="33631" spans="1:68" x14ac:dyDescent="0.25">
      <c r="A33631" s="1"/>
      <c r="B33631" s="2"/>
      <c r="BJ33631" s="3"/>
      <c r="BL33631" s="3"/>
      <c r="BN33631" s="3"/>
      <c r="BP33631" s="3"/>
    </row>
    <row r="33632" spans="1:68" x14ac:dyDescent="0.25">
      <c r="A33632" s="1"/>
      <c r="B33632" s="2"/>
      <c r="BJ33632" s="3"/>
      <c r="BL33632" s="3"/>
      <c r="BN33632" s="3"/>
      <c r="BP33632" s="3"/>
    </row>
    <row r="33633" spans="1:68" x14ac:dyDescent="0.25">
      <c r="A33633" s="1"/>
      <c r="B33633" s="2"/>
      <c r="BJ33633" s="3"/>
      <c r="BL33633" s="3"/>
      <c r="BN33633" s="3"/>
      <c r="BP33633" s="3"/>
    </row>
    <row r="33634" spans="1:68" x14ac:dyDescent="0.25">
      <c r="A33634" s="1"/>
      <c r="B33634" s="2"/>
      <c r="BJ33634" s="3"/>
      <c r="BL33634" s="3"/>
      <c r="BN33634" s="3"/>
      <c r="BP33634" s="3"/>
    </row>
    <row r="33635" spans="1:68" x14ac:dyDescent="0.25">
      <c r="A33635" s="1"/>
      <c r="B33635" s="2"/>
      <c r="BJ33635" s="3"/>
      <c r="BL33635" s="3"/>
      <c r="BN33635" s="3"/>
      <c r="BP33635" s="3"/>
    </row>
    <row r="33636" spans="1:68" x14ac:dyDescent="0.25">
      <c r="A33636" s="1"/>
      <c r="B33636" s="2"/>
      <c r="BJ33636" s="3"/>
      <c r="BL33636" s="3"/>
      <c r="BN33636" s="3"/>
      <c r="BP33636" s="3"/>
    </row>
    <row r="33637" spans="1:68" x14ac:dyDescent="0.25">
      <c r="A33637" s="1"/>
      <c r="B33637" s="2"/>
      <c r="BJ33637" s="3"/>
      <c r="BL33637" s="3"/>
      <c r="BN33637" s="3"/>
      <c r="BP33637" s="3"/>
    </row>
    <row r="33638" spans="1:68" x14ac:dyDescent="0.25">
      <c r="A33638" s="1"/>
      <c r="B33638" s="2"/>
      <c r="BJ33638" s="3"/>
      <c r="BL33638" s="3"/>
      <c r="BN33638" s="3"/>
      <c r="BP33638" s="3"/>
    </row>
    <row r="33639" spans="1:68" x14ac:dyDescent="0.25">
      <c r="A33639" s="1"/>
      <c r="B33639" s="2"/>
      <c r="BJ33639" s="3"/>
      <c r="BL33639" s="3"/>
      <c r="BN33639" s="3"/>
      <c r="BP33639" s="3"/>
    </row>
    <row r="33640" spans="1:68" x14ac:dyDescent="0.25">
      <c r="A33640" s="1"/>
      <c r="B33640" s="2"/>
      <c r="BJ33640" s="3"/>
      <c r="BL33640" s="3"/>
      <c r="BN33640" s="3"/>
      <c r="BP33640" s="3"/>
    </row>
    <row r="33641" spans="1:68" x14ac:dyDescent="0.25">
      <c r="A33641" s="1"/>
      <c r="B33641" s="2"/>
      <c r="BJ33641" s="3"/>
      <c r="BL33641" s="3"/>
      <c r="BN33641" s="3"/>
      <c r="BP33641" s="3"/>
    </row>
    <row r="33642" spans="1:68" x14ac:dyDescent="0.25">
      <c r="A33642" s="1"/>
      <c r="B33642" s="2"/>
      <c r="BJ33642" s="3"/>
      <c r="BL33642" s="3"/>
      <c r="BN33642" s="3"/>
      <c r="BP33642" s="3"/>
    </row>
    <row r="33643" spans="1:68" x14ac:dyDescent="0.25">
      <c r="A33643" s="1"/>
      <c r="B33643" s="2"/>
      <c r="BJ33643" s="3"/>
      <c r="BL33643" s="3"/>
      <c r="BN33643" s="3"/>
      <c r="BP33643" s="3"/>
    </row>
    <row r="33644" spans="1:68" x14ac:dyDescent="0.25">
      <c r="A33644" s="1"/>
      <c r="B33644" s="2"/>
      <c r="BJ33644" s="3"/>
      <c r="BL33644" s="3"/>
      <c r="BN33644" s="3"/>
      <c r="BP33644" s="3"/>
    </row>
    <row r="33645" spans="1:68" x14ac:dyDescent="0.25">
      <c r="A33645" s="1"/>
      <c r="B33645" s="2"/>
      <c r="BJ33645" s="3"/>
      <c r="BL33645" s="3"/>
      <c r="BN33645" s="3"/>
      <c r="BP33645" s="3"/>
    </row>
    <row r="33646" spans="1:68" x14ac:dyDescent="0.25">
      <c r="A33646" s="1"/>
      <c r="B33646" s="2"/>
      <c r="BJ33646" s="3"/>
      <c r="BL33646" s="3"/>
      <c r="BN33646" s="3"/>
      <c r="BP33646" s="3"/>
    </row>
    <row r="33647" spans="1:68" x14ac:dyDescent="0.25">
      <c r="A33647" s="1"/>
      <c r="B33647" s="2"/>
      <c r="BJ33647" s="3"/>
      <c r="BL33647" s="3"/>
      <c r="BN33647" s="3"/>
      <c r="BP33647" s="3"/>
    </row>
    <row r="33648" spans="1:68" x14ac:dyDescent="0.25">
      <c r="A33648" s="1"/>
      <c r="B33648" s="2"/>
      <c r="BJ33648" s="3"/>
      <c r="BL33648" s="3"/>
      <c r="BN33648" s="3"/>
      <c r="BP33648" s="3"/>
    </row>
    <row r="33649" spans="1:68" x14ac:dyDescent="0.25">
      <c r="A33649" s="1"/>
      <c r="B33649" s="2"/>
      <c r="BJ33649" s="3"/>
      <c r="BL33649" s="3"/>
      <c r="BN33649" s="3"/>
      <c r="BP33649" s="3"/>
    </row>
    <row r="33650" spans="1:68" x14ac:dyDescent="0.25">
      <c r="A33650" s="1"/>
      <c r="B33650" s="2"/>
      <c r="BJ33650" s="3"/>
      <c r="BL33650" s="3"/>
      <c r="BN33650" s="3"/>
      <c r="BP33650" s="3"/>
    </row>
    <row r="33651" spans="1:68" x14ac:dyDescent="0.25">
      <c r="A33651" s="1"/>
      <c r="B33651" s="2"/>
      <c r="BJ33651" s="3"/>
      <c r="BL33651" s="3"/>
      <c r="BN33651" s="3"/>
      <c r="BP33651" s="3"/>
    </row>
    <row r="33652" spans="1:68" x14ac:dyDescent="0.25">
      <c r="A33652" s="1"/>
      <c r="B33652" s="2"/>
      <c r="BJ33652" s="3"/>
      <c r="BL33652" s="3"/>
      <c r="BN33652" s="3"/>
      <c r="BP33652" s="3"/>
    </row>
    <row r="33653" spans="1:68" x14ac:dyDescent="0.25">
      <c r="A33653" s="1"/>
      <c r="B33653" s="2"/>
      <c r="BJ33653" s="3"/>
      <c r="BL33653" s="3"/>
      <c r="BN33653" s="3"/>
      <c r="BP33653" s="3"/>
    </row>
    <row r="33654" spans="1:68" x14ac:dyDescent="0.25">
      <c r="A33654" s="1"/>
      <c r="B33654" s="2"/>
      <c r="BJ33654" s="3"/>
      <c r="BL33654" s="3"/>
      <c r="BN33654" s="3"/>
      <c r="BP33654" s="3"/>
    </row>
    <row r="33655" spans="1:68" x14ac:dyDescent="0.25">
      <c r="A33655" s="1"/>
      <c r="B33655" s="2"/>
      <c r="BJ33655" s="3"/>
      <c r="BL33655" s="3"/>
      <c r="BN33655" s="3"/>
      <c r="BP33655" s="3"/>
    </row>
    <row r="33656" spans="1:68" x14ac:dyDescent="0.25">
      <c r="A33656" s="1"/>
      <c r="B33656" s="2"/>
      <c r="BJ33656" s="3"/>
      <c r="BL33656" s="3"/>
      <c r="BN33656" s="3"/>
      <c r="BP33656" s="3"/>
    </row>
    <row r="33657" spans="1:68" x14ac:dyDescent="0.25">
      <c r="A33657" s="1"/>
      <c r="B33657" s="2"/>
      <c r="BJ33657" s="3"/>
      <c r="BL33657" s="3"/>
      <c r="BN33657" s="3"/>
      <c r="BP33657" s="3"/>
    </row>
    <row r="33658" spans="1:68" x14ac:dyDescent="0.25">
      <c r="A33658" s="1"/>
      <c r="B33658" s="2"/>
      <c r="BJ33658" s="3"/>
      <c r="BL33658" s="3"/>
      <c r="BN33658" s="3"/>
      <c r="BP33658" s="3"/>
    </row>
    <row r="33659" spans="1:68" x14ac:dyDescent="0.25">
      <c r="A33659" s="1"/>
      <c r="B33659" s="2"/>
      <c r="BJ33659" s="3"/>
      <c r="BL33659" s="3"/>
      <c r="BN33659" s="3"/>
      <c r="BP33659" s="3"/>
    </row>
    <row r="33660" spans="1:68" x14ac:dyDescent="0.25">
      <c r="A33660" s="1"/>
      <c r="B33660" s="2"/>
      <c r="BJ33660" s="3"/>
      <c r="BL33660" s="3"/>
      <c r="BN33660" s="3"/>
      <c r="BP33660" s="3"/>
    </row>
    <row r="33661" spans="1:68" x14ac:dyDescent="0.25">
      <c r="A33661" s="1"/>
      <c r="B33661" s="2"/>
      <c r="BJ33661" s="3"/>
      <c r="BL33661" s="3"/>
      <c r="BN33661" s="3"/>
      <c r="BP33661" s="3"/>
    </row>
    <row r="33662" spans="1:68" x14ac:dyDescent="0.25">
      <c r="A33662" s="1"/>
      <c r="B33662" s="2"/>
      <c r="BJ33662" s="3"/>
      <c r="BL33662" s="3"/>
      <c r="BN33662" s="3"/>
      <c r="BP33662" s="3"/>
    </row>
    <row r="33663" spans="1:68" x14ac:dyDescent="0.25">
      <c r="A33663" s="1"/>
      <c r="B33663" s="2"/>
      <c r="BJ33663" s="3"/>
      <c r="BL33663" s="3"/>
      <c r="BN33663" s="3"/>
      <c r="BP33663" s="3"/>
    </row>
    <row r="33664" spans="1:68" x14ac:dyDescent="0.25">
      <c r="A33664" s="1"/>
      <c r="B33664" s="2"/>
      <c r="BJ33664" s="3"/>
      <c r="BL33664" s="3"/>
      <c r="BN33664" s="3"/>
      <c r="BP33664" s="3"/>
    </row>
    <row r="33665" spans="1:68" x14ac:dyDescent="0.25">
      <c r="A33665" s="1"/>
      <c r="B33665" s="2"/>
      <c r="BJ33665" s="3"/>
      <c r="BL33665" s="3"/>
      <c r="BN33665" s="3"/>
      <c r="BP33665" s="3"/>
    </row>
    <row r="33666" spans="1:68" x14ac:dyDescent="0.25">
      <c r="A33666" s="1"/>
      <c r="B33666" s="2"/>
      <c r="BJ33666" s="3"/>
      <c r="BL33666" s="3"/>
      <c r="BN33666" s="3"/>
      <c r="BP33666" s="3"/>
    </row>
    <row r="33667" spans="1:68" x14ac:dyDescent="0.25">
      <c r="A33667" s="1"/>
      <c r="B33667" s="2"/>
      <c r="BJ33667" s="3"/>
      <c r="BL33667" s="3"/>
      <c r="BN33667" s="3"/>
      <c r="BP33667" s="3"/>
    </row>
    <row r="33668" spans="1:68" x14ac:dyDescent="0.25">
      <c r="A33668" s="1"/>
      <c r="B33668" s="2"/>
      <c r="BJ33668" s="3"/>
      <c r="BL33668" s="3"/>
      <c r="BN33668" s="3"/>
      <c r="BP33668" s="3"/>
    </row>
    <row r="33669" spans="1:68" x14ac:dyDescent="0.25">
      <c r="A33669" s="1"/>
      <c r="B33669" s="2"/>
      <c r="BJ33669" s="3"/>
      <c r="BL33669" s="3"/>
      <c r="BN33669" s="3"/>
      <c r="BP33669" s="3"/>
    </row>
    <row r="33670" spans="1:68" x14ac:dyDescent="0.25">
      <c r="A33670" s="1"/>
      <c r="B33670" s="2"/>
      <c r="BJ33670" s="3"/>
      <c r="BL33670" s="3"/>
      <c r="BN33670" s="3"/>
      <c r="BP33670" s="3"/>
    </row>
    <row r="33671" spans="1:68" x14ac:dyDescent="0.25">
      <c r="A33671" s="1"/>
      <c r="B33671" s="2"/>
      <c r="BJ33671" s="3"/>
      <c r="BL33671" s="3"/>
      <c r="BN33671" s="3"/>
      <c r="BP33671" s="3"/>
    </row>
    <row r="33672" spans="1:68" x14ac:dyDescent="0.25">
      <c r="A33672" s="1"/>
      <c r="B33672" s="2"/>
      <c r="BJ33672" s="3"/>
      <c r="BL33672" s="3"/>
      <c r="BN33672" s="3"/>
      <c r="BP33672" s="3"/>
    </row>
    <row r="33673" spans="1:68" x14ac:dyDescent="0.25">
      <c r="A33673" s="1"/>
      <c r="B33673" s="2"/>
      <c r="BJ33673" s="3"/>
      <c r="BL33673" s="3"/>
      <c r="BN33673" s="3"/>
      <c r="BP33673" s="3"/>
    </row>
    <row r="33674" spans="1:68" x14ac:dyDescent="0.25">
      <c r="A33674" s="1"/>
      <c r="B33674" s="2"/>
      <c r="BJ33674" s="3"/>
      <c r="BL33674" s="3"/>
      <c r="BN33674" s="3"/>
      <c r="BP33674" s="3"/>
    </row>
    <row r="33675" spans="1:68" x14ac:dyDescent="0.25">
      <c r="A33675" s="1"/>
      <c r="B33675" s="2"/>
      <c r="BJ33675" s="3"/>
      <c r="BL33675" s="3"/>
      <c r="BN33675" s="3"/>
      <c r="BP33675" s="3"/>
    </row>
    <row r="33676" spans="1:68" x14ac:dyDescent="0.25">
      <c r="A33676" s="1"/>
      <c r="B33676" s="2"/>
      <c r="BJ33676" s="3"/>
      <c r="BL33676" s="3"/>
      <c r="BN33676" s="3"/>
      <c r="BP33676" s="3"/>
    </row>
    <row r="33677" spans="1:68" x14ac:dyDescent="0.25">
      <c r="A33677" s="1"/>
      <c r="B33677" s="2"/>
      <c r="BJ33677" s="3"/>
      <c r="BL33677" s="3"/>
      <c r="BN33677" s="3"/>
      <c r="BP33677" s="3"/>
    </row>
    <row r="33678" spans="1:68" x14ac:dyDescent="0.25">
      <c r="A33678" s="1"/>
      <c r="B33678" s="2"/>
      <c r="BJ33678" s="3"/>
      <c r="BL33678" s="3"/>
      <c r="BN33678" s="3"/>
      <c r="BP33678" s="3"/>
    </row>
    <row r="33679" spans="1:68" x14ac:dyDescent="0.25">
      <c r="A33679" s="1"/>
      <c r="B33679" s="2"/>
      <c r="BJ33679" s="3"/>
      <c r="BL33679" s="3"/>
      <c r="BN33679" s="3"/>
      <c r="BP33679" s="3"/>
    </row>
    <row r="33680" spans="1:68" x14ac:dyDescent="0.25">
      <c r="A33680" s="1"/>
      <c r="B33680" s="2"/>
      <c r="BJ33680" s="3"/>
      <c r="BL33680" s="3"/>
      <c r="BN33680" s="3"/>
      <c r="BP33680" s="3"/>
    </row>
    <row r="33681" spans="1:68" x14ac:dyDescent="0.25">
      <c r="A33681" s="1"/>
      <c r="B33681" s="2"/>
      <c r="BJ33681" s="3"/>
      <c r="BL33681" s="3"/>
      <c r="BN33681" s="3"/>
      <c r="BP33681" s="3"/>
    </row>
    <row r="33682" spans="1:68" x14ac:dyDescent="0.25">
      <c r="A33682" s="1"/>
      <c r="B33682" s="2"/>
      <c r="BJ33682" s="3"/>
      <c r="BL33682" s="3"/>
      <c r="BN33682" s="3"/>
      <c r="BP33682" s="3"/>
    </row>
    <row r="33683" spans="1:68" x14ac:dyDescent="0.25">
      <c r="A33683" s="1"/>
      <c r="B33683" s="2"/>
      <c r="BJ33683" s="3"/>
      <c r="BL33683" s="3"/>
      <c r="BN33683" s="3"/>
      <c r="BP33683" s="3"/>
    </row>
    <row r="33684" spans="1:68" x14ac:dyDescent="0.25">
      <c r="A33684" s="1"/>
      <c r="B33684" s="2"/>
      <c r="BJ33684" s="3"/>
      <c r="BL33684" s="3"/>
      <c r="BN33684" s="3"/>
      <c r="BP33684" s="3"/>
    </row>
    <row r="33685" spans="1:68" x14ac:dyDescent="0.25">
      <c r="A33685" s="1"/>
      <c r="B33685" s="2"/>
      <c r="BJ33685" s="3"/>
      <c r="BL33685" s="3"/>
      <c r="BN33685" s="3"/>
      <c r="BP33685" s="3"/>
    </row>
    <row r="33686" spans="1:68" x14ac:dyDescent="0.25">
      <c r="A33686" s="1"/>
      <c r="B33686" s="2"/>
      <c r="BJ33686" s="3"/>
      <c r="BL33686" s="3"/>
      <c r="BN33686" s="3"/>
      <c r="BP33686" s="3"/>
    </row>
    <row r="33687" spans="1:68" x14ac:dyDescent="0.25">
      <c r="A33687" s="1"/>
      <c r="B33687" s="2"/>
      <c r="BJ33687" s="3"/>
      <c r="BL33687" s="3"/>
      <c r="BN33687" s="3"/>
      <c r="BP33687" s="3"/>
    </row>
    <row r="33688" spans="1:68" x14ac:dyDescent="0.25">
      <c r="A33688" s="1"/>
      <c r="B33688" s="2"/>
      <c r="BJ33688" s="3"/>
      <c r="BL33688" s="3"/>
      <c r="BN33688" s="3"/>
      <c r="BP33688" s="3"/>
    </row>
    <row r="33689" spans="1:68" x14ac:dyDescent="0.25">
      <c r="A33689" s="1"/>
      <c r="B33689" s="2"/>
      <c r="BJ33689" s="3"/>
      <c r="BL33689" s="3"/>
      <c r="BN33689" s="3"/>
      <c r="BP33689" s="3"/>
    </row>
    <row r="33690" spans="1:68" x14ac:dyDescent="0.25">
      <c r="A33690" s="1"/>
      <c r="B33690" s="2"/>
      <c r="BJ33690" s="3"/>
      <c r="BL33690" s="3"/>
      <c r="BN33690" s="3"/>
      <c r="BP33690" s="3"/>
    </row>
    <row r="33691" spans="1:68" x14ac:dyDescent="0.25">
      <c r="A33691" s="1"/>
      <c r="B33691" s="2"/>
      <c r="BJ33691" s="3"/>
      <c r="BL33691" s="3"/>
      <c r="BN33691" s="3"/>
      <c r="BP33691" s="3"/>
    </row>
    <row r="33692" spans="1:68" x14ac:dyDescent="0.25">
      <c r="A33692" s="1"/>
      <c r="B33692" s="2"/>
      <c r="BJ33692" s="3"/>
      <c r="BL33692" s="3"/>
      <c r="BN33692" s="3"/>
      <c r="BP33692" s="3"/>
    </row>
    <row r="33693" spans="1:68" x14ac:dyDescent="0.25">
      <c r="A33693" s="1"/>
      <c r="B33693" s="2"/>
      <c r="BJ33693" s="3"/>
      <c r="BL33693" s="3"/>
      <c r="BN33693" s="3"/>
      <c r="BP33693" s="3"/>
    </row>
    <row r="33694" spans="1:68" x14ac:dyDescent="0.25">
      <c r="A33694" s="1"/>
      <c r="B33694" s="2"/>
      <c r="BJ33694" s="3"/>
      <c r="BL33694" s="3"/>
      <c r="BN33694" s="3"/>
      <c r="BP33694" s="3"/>
    </row>
    <row r="33695" spans="1:68" x14ac:dyDescent="0.25">
      <c r="A33695" s="1"/>
      <c r="B33695" s="2"/>
      <c r="BJ33695" s="3"/>
      <c r="BL33695" s="3"/>
      <c r="BN33695" s="3"/>
      <c r="BP33695" s="3"/>
    </row>
    <row r="33696" spans="1:68" x14ac:dyDescent="0.25">
      <c r="A33696" s="1"/>
      <c r="B33696" s="2"/>
      <c r="BJ33696" s="3"/>
      <c r="BL33696" s="3"/>
      <c r="BN33696" s="3"/>
      <c r="BP33696" s="3"/>
    </row>
    <row r="33697" spans="1:68" x14ac:dyDescent="0.25">
      <c r="A33697" s="1"/>
      <c r="B33697" s="2"/>
      <c r="BJ33697" s="3"/>
      <c r="BL33697" s="3"/>
      <c r="BN33697" s="3"/>
      <c r="BP33697" s="3"/>
    </row>
    <row r="33698" spans="1:68" x14ac:dyDescent="0.25">
      <c r="A33698" s="1"/>
      <c r="B33698" s="2"/>
      <c r="BJ33698" s="3"/>
      <c r="BL33698" s="3"/>
      <c r="BN33698" s="3"/>
      <c r="BP33698" s="3"/>
    </row>
    <row r="33699" spans="1:68" x14ac:dyDescent="0.25">
      <c r="A33699" s="1"/>
      <c r="B33699" s="2"/>
      <c r="BJ33699" s="3"/>
      <c r="BL33699" s="3"/>
      <c r="BN33699" s="3"/>
      <c r="BP33699" s="3"/>
    </row>
    <row r="33700" spans="1:68" x14ac:dyDescent="0.25">
      <c r="A33700" s="1"/>
      <c r="B33700" s="2"/>
      <c r="BJ33700" s="3"/>
      <c r="BL33700" s="3"/>
      <c r="BN33700" s="3"/>
      <c r="BP33700" s="3"/>
    </row>
    <row r="33701" spans="1:68" x14ac:dyDescent="0.25">
      <c r="A33701" s="1"/>
      <c r="B33701" s="2"/>
      <c r="BJ33701" s="3"/>
      <c r="BL33701" s="3"/>
      <c r="BN33701" s="3"/>
      <c r="BP33701" s="3"/>
    </row>
    <row r="33702" spans="1:68" x14ac:dyDescent="0.25">
      <c r="A33702" s="1"/>
      <c r="B33702" s="2"/>
      <c r="BJ33702" s="3"/>
      <c r="BL33702" s="3"/>
      <c r="BN33702" s="3"/>
      <c r="BP33702" s="3"/>
    </row>
    <row r="33703" spans="1:68" x14ac:dyDescent="0.25">
      <c r="A33703" s="1"/>
      <c r="B33703" s="2"/>
      <c r="BJ33703" s="3"/>
      <c r="BL33703" s="3"/>
      <c r="BN33703" s="3"/>
      <c r="BP33703" s="3"/>
    </row>
    <row r="33704" spans="1:68" x14ac:dyDescent="0.25">
      <c r="A33704" s="1"/>
      <c r="B33704" s="2"/>
      <c r="BJ33704" s="3"/>
      <c r="BL33704" s="3"/>
      <c r="BN33704" s="3"/>
      <c r="BP33704" s="3"/>
    </row>
    <row r="33705" spans="1:68" x14ac:dyDescent="0.25">
      <c r="A33705" s="1"/>
      <c r="B33705" s="2"/>
      <c r="BJ33705" s="3"/>
      <c r="BL33705" s="3"/>
      <c r="BN33705" s="3"/>
      <c r="BP33705" s="3"/>
    </row>
    <row r="33706" spans="1:68" x14ac:dyDescent="0.25">
      <c r="A33706" s="1"/>
      <c r="B33706" s="2"/>
      <c r="BJ33706" s="3"/>
      <c r="BL33706" s="3"/>
      <c r="BN33706" s="3"/>
      <c r="BP33706" s="3"/>
    </row>
    <row r="33707" spans="1:68" x14ac:dyDescent="0.25">
      <c r="A33707" s="1"/>
      <c r="B33707" s="2"/>
      <c r="BJ33707" s="3"/>
      <c r="BL33707" s="3"/>
      <c r="BN33707" s="3"/>
      <c r="BP33707" s="3"/>
    </row>
    <row r="33708" spans="1:68" x14ac:dyDescent="0.25">
      <c r="A33708" s="1"/>
      <c r="B33708" s="2"/>
      <c r="BJ33708" s="3"/>
      <c r="BL33708" s="3"/>
      <c r="BN33708" s="3"/>
      <c r="BP33708" s="3"/>
    </row>
    <row r="33709" spans="1:68" x14ac:dyDescent="0.25">
      <c r="A33709" s="1"/>
      <c r="B33709" s="2"/>
      <c r="BJ33709" s="3"/>
      <c r="BL33709" s="3"/>
      <c r="BN33709" s="3"/>
      <c r="BP33709" s="3"/>
    </row>
    <row r="33710" spans="1:68" x14ac:dyDescent="0.25">
      <c r="A33710" s="1"/>
      <c r="B33710" s="2"/>
      <c r="BJ33710" s="3"/>
      <c r="BL33710" s="3"/>
      <c r="BN33710" s="3"/>
      <c r="BP33710" s="3"/>
    </row>
    <row r="33711" spans="1:68" x14ac:dyDescent="0.25">
      <c r="A33711" s="1"/>
      <c r="B33711" s="2"/>
      <c r="BJ33711" s="3"/>
      <c r="BL33711" s="3"/>
      <c r="BN33711" s="3"/>
      <c r="BP33711" s="3"/>
    </row>
    <row r="33712" spans="1:68" x14ac:dyDescent="0.25">
      <c r="A33712" s="1"/>
      <c r="B33712" s="2"/>
      <c r="BJ33712" s="3"/>
      <c r="BL33712" s="3"/>
      <c r="BN33712" s="3"/>
      <c r="BP33712" s="3"/>
    </row>
    <row r="33713" spans="1:68" x14ac:dyDescent="0.25">
      <c r="A33713" s="1"/>
      <c r="B33713" s="2"/>
      <c r="BJ33713" s="3"/>
      <c r="BL33713" s="3"/>
      <c r="BN33713" s="3"/>
      <c r="BP33713" s="3"/>
    </row>
    <row r="33714" spans="1:68" x14ac:dyDescent="0.25">
      <c r="A33714" s="1"/>
      <c r="B33714" s="2"/>
      <c r="BJ33714" s="3"/>
      <c r="BL33714" s="3"/>
      <c r="BN33714" s="3"/>
      <c r="BP33714" s="3"/>
    </row>
    <row r="33715" spans="1:68" x14ac:dyDescent="0.25">
      <c r="A33715" s="1"/>
      <c r="B33715" s="2"/>
      <c r="BJ33715" s="3"/>
      <c r="BL33715" s="3"/>
      <c r="BN33715" s="3"/>
      <c r="BP33715" s="3"/>
    </row>
    <row r="33716" spans="1:68" x14ac:dyDescent="0.25">
      <c r="A33716" s="1"/>
      <c r="B33716" s="2"/>
      <c r="BJ33716" s="3"/>
      <c r="BL33716" s="3"/>
      <c r="BN33716" s="3"/>
      <c r="BP33716" s="3"/>
    </row>
    <row r="33717" spans="1:68" x14ac:dyDescent="0.25">
      <c r="A33717" s="1"/>
      <c r="B33717" s="2"/>
      <c r="BJ33717" s="3"/>
      <c r="BL33717" s="3"/>
      <c r="BN33717" s="3"/>
      <c r="BP33717" s="3"/>
    </row>
    <row r="33718" spans="1:68" x14ac:dyDescent="0.25">
      <c r="A33718" s="1"/>
      <c r="B33718" s="2"/>
      <c r="BJ33718" s="3"/>
      <c r="BL33718" s="3"/>
      <c r="BN33718" s="3"/>
      <c r="BP33718" s="3"/>
    </row>
    <row r="33719" spans="1:68" x14ac:dyDescent="0.25">
      <c r="A33719" s="1"/>
      <c r="B33719" s="2"/>
      <c r="BJ33719" s="3"/>
      <c r="BL33719" s="3"/>
      <c r="BN33719" s="3"/>
      <c r="BP33719" s="3"/>
    </row>
    <row r="33720" spans="1:68" x14ac:dyDescent="0.25">
      <c r="A33720" s="1"/>
      <c r="B33720" s="2"/>
      <c r="BJ33720" s="3"/>
      <c r="BL33720" s="3"/>
      <c r="BN33720" s="3"/>
      <c r="BP33720" s="3"/>
    </row>
    <row r="33721" spans="1:68" x14ac:dyDescent="0.25">
      <c r="A33721" s="1"/>
      <c r="B33721" s="2"/>
      <c r="BJ33721" s="3"/>
      <c r="BL33721" s="3"/>
      <c r="BN33721" s="3"/>
      <c r="BP33721" s="3"/>
    </row>
    <row r="33722" spans="1:68" x14ac:dyDescent="0.25">
      <c r="A33722" s="1"/>
      <c r="B33722" s="2"/>
      <c r="BJ33722" s="3"/>
      <c r="BL33722" s="3"/>
      <c r="BN33722" s="3"/>
      <c r="BP33722" s="3"/>
    </row>
    <row r="33723" spans="1:68" x14ac:dyDescent="0.25">
      <c r="A33723" s="1"/>
      <c r="B33723" s="2"/>
      <c r="BJ33723" s="3"/>
      <c r="BL33723" s="3"/>
      <c r="BN33723" s="3"/>
      <c r="BP33723" s="3"/>
    </row>
    <row r="33724" spans="1:68" x14ac:dyDescent="0.25">
      <c r="A33724" s="1"/>
      <c r="B33724" s="2"/>
      <c r="BJ33724" s="3"/>
      <c r="BL33724" s="3"/>
      <c r="BN33724" s="3"/>
      <c r="BP33724" s="3"/>
    </row>
    <row r="33725" spans="1:68" x14ac:dyDescent="0.25">
      <c r="A33725" s="1"/>
      <c r="B33725" s="2"/>
      <c r="BJ33725" s="3"/>
      <c r="BL33725" s="3"/>
      <c r="BN33725" s="3"/>
      <c r="BP33725" s="3"/>
    </row>
    <row r="33726" spans="1:68" x14ac:dyDescent="0.25">
      <c r="A33726" s="1"/>
      <c r="B33726" s="2"/>
      <c r="BJ33726" s="3"/>
      <c r="BL33726" s="3"/>
      <c r="BN33726" s="3"/>
      <c r="BP33726" s="3"/>
    </row>
    <row r="33727" spans="1:68" x14ac:dyDescent="0.25">
      <c r="A33727" s="1"/>
      <c r="B33727" s="2"/>
      <c r="BJ33727" s="3"/>
      <c r="BL33727" s="3"/>
      <c r="BN33727" s="3"/>
      <c r="BP33727" s="3"/>
    </row>
    <row r="33728" spans="1:68" x14ac:dyDescent="0.25">
      <c r="A33728" s="1"/>
      <c r="B33728" s="2"/>
      <c r="BJ33728" s="3"/>
      <c r="BL33728" s="3"/>
      <c r="BN33728" s="3"/>
      <c r="BP33728" s="3"/>
    </row>
    <row r="33729" spans="1:68" x14ac:dyDescent="0.25">
      <c r="A33729" s="1"/>
      <c r="B33729" s="2"/>
      <c r="BJ33729" s="3"/>
      <c r="BL33729" s="3"/>
      <c r="BN33729" s="3"/>
      <c r="BP33729" s="3"/>
    </row>
    <row r="33730" spans="1:68" x14ac:dyDescent="0.25">
      <c r="A33730" s="1"/>
      <c r="B33730" s="2"/>
      <c r="BJ33730" s="3"/>
      <c r="BL33730" s="3"/>
      <c r="BN33730" s="3"/>
      <c r="BP33730" s="3"/>
    </row>
    <row r="33731" spans="1:68" x14ac:dyDescent="0.25">
      <c r="A33731" s="1"/>
      <c r="B33731" s="2"/>
      <c r="BJ33731" s="3"/>
      <c r="BL33731" s="3"/>
      <c r="BN33731" s="3"/>
      <c r="BP33731" s="3"/>
    </row>
    <row r="33732" spans="1:68" x14ac:dyDescent="0.25">
      <c r="A33732" s="1"/>
      <c r="B33732" s="2"/>
      <c r="BJ33732" s="3"/>
      <c r="BL33732" s="3"/>
      <c r="BN33732" s="3"/>
      <c r="BP33732" s="3"/>
    </row>
    <row r="33733" spans="1:68" x14ac:dyDescent="0.25">
      <c r="A33733" s="1"/>
      <c r="B33733" s="2"/>
      <c r="BJ33733" s="3"/>
      <c r="BL33733" s="3"/>
      <c r="BN33733" s="3"/>
      <c r="BP33733" s="3"/>
    </row>
    <row r="33734" spans="1:68" x14ac:dyDescent="0.25">
      <c r="A33734" s="1"/>
      <c r="B33734" s="2"/>
      <c r="BJ33734" s="3"/>
      <c r="BL33734" s="3"/>
      <c r="BN33734" s="3"/>
      <c r="BP33734" s="3"/>
    </row>
    <row r="33735" spans="1:68" x14ac:dyDescent="0.25">
      <c r="A33735" s="1"/>
      <c r="B33735" s="2"/>
      <c r="BJ33735" s="3"/>
      <c r="BL33735" s="3"/>
      <c r="BN33735" s="3"/>
      <c r="BP33735" s="3"/>
    </row>
    <row r="33736" spans="1:68" x14ac:dyDescent="0.25">
      <c r="A33736" s="1"/>
      <c r="B33736" s="2"/>
      <c r="BJ33736" s="3"/>
      <c r="BL33736" s="3"/>
      <c r="BN33736" s="3"/>
      <c r="BP33736" s="3"/>
    </row>
    <row r="33737" spans="1:68" x14ac:dyDescent="0.25">
      <c r="A33737" s="1"/>
      <c r="B33737" s="2"/>
      <c r="BJ33737" s="3"/>
      <c r="BL33737" s="3"/>
      <c r="BN33737" s="3"/>
      <c r="BP33737" s="3"/>
    </row>
    <row r="33738" spans="1:68" x14ac:dyDescent="0.25">
      <c r="A33738" s="1"/>
      <c r="B33738" s="2"/>
      <c r="BJ33738" s="3"/>
      <c r="BL33738" s="3"/>
      <c r="BN33738" s="3"/>
      <c r="BP33738" s="3"/>
    </row>
    <row r="33739" spans="1:68" x14ac:dyDescent="0.25">
      <c r="A33739" s="1"/>
      <c r="B33739" s="2"/>
      <c r="BJ33739" s="3"/>
      <c r="BL33739" s="3"/>
      <c r="BN33739" s="3"/>
      <c r="BP33739" s="3"/>
    </row>
    <row r="33740" spans="1:68" x14ac:dyDescent="0.25">
      <c r="A33740" s="1"/>
      <c r="B33740" s="2"/>
      <c r="BJ33740" s="3"/>
      <c r="BL33740" s="3"/>
      <c r="BN33740" s="3"/>
      <c r="BP33740" s="3"/>
    </row>
    <row r="33741" spans="1:68" x14ac:dyDescent="0.25">
      <c r="A33741" s="1"/>
      <c r="B33741" s="2"/>
      <c r="BJ33741" s="3"/>
      <c r="BL33741" s="3"/>
      <c r="BN33741" s="3"/>
      <c r="BP33741" s="3"/>
    </row>
    <row r="33742" spans="1:68" x14ac:dyDescent="0.25">
      <c r="A33742" s="1"/>
      <c r="B33742" s="2"/>
      <c r="BJ33742" s="3"/>
      <c r="BL33742" s="3"/>
      <c r="BN33742" s="3"/>
      <c r="BP33742" s="3"/>
    </row>
    <row r="33743" spans="1:68" x14ac:dyDescent="0.25">
      <c r="A33743" s="1"/>
      <c r="B33743" s="2"/>
      <c r="BJ33743" s="3"/>
      <c r="BL33743" s="3"/>
      <c r="BN33743" s="3"/>
      <c r="BP33743" s="3"/>
    </row>
    <row r="33744" spans="1:68" x14ac:dyDescent="0.25">
      <c r="A33744" s="1"/>
      <c r="B33744" s="2"/>
      <c r="BJ33744" s="3"/>
      <c r="BL33744" s="3"/>
      <c r="BN33744" s="3"/>
      <c r="BP33744" s="3"/>
    </row>
    <row r="33745" spans="1:68" x14ac:dyDescent="0.25">
      <c r="A33745" s="1"/>
      <c r="B33745" s="2"/>
      <c r="BJ33745" s="3"/>
      <c r="BL33745" s="3"/>
      <c r="BN33745" s="3"/>
      <c r="BP33745" s="3"/>
    </row>
    <row r="33746" spans="1:68" x14ac:dyDescent="0.25">
      <c r="A33746" s="1"/>
      <c r="B33746" s="2"/>
      <c r="BJ33746" s="3"/>
      <c r="BL33746" s="3"/>
      <c r="BN33746" s="3"/>
      <c r="BP33746" s="3"/>
    </row>
    <row r="33747" spans="1:68" x14ac:dyDescent="0.25">
      <c r="A33747" s="1"/>
      <c r="B33747" s="2"/>
      <c r="BJ33747" s="3"/>
      <c r="BL33747" s="3"/>
      <c r="BN33747" s="3"/>
      <c r="BP33747" s="3"/>
    </row>
    <row r="33748" spans="1:68" x14ac:dyDescent="0.25">
      <c r="A33748" s="1"/>
      <c r="B33748" s="2"/>
      <c r="BJ33748" s="3"/>
      <c r="BL33748" s="3"/>
      <c r="BN33748" s="3"/>
      <c r="BP33748" s="3"/>
    </row>
    <row r="33749" spans="1:68" x14ac:dyDescent="0.25">
      <c r="A33749" s="1"/>
      <c r="B33749" s="2"/>
      <c r="BJ33749" s="3"/>
      <c r="BL33749" s="3"/>
      <c r="BN33749" s="3"/>
      <c r="BP33749" s="3"/>
    </row>
    <row r="33750" spans="1:68" x14ac:dyDescent="0.25">
      <c r="A33750" s="1"/>
      <c r="B33750" s="2"/>
      <c r="BJ33750" s="3"/>
      <c r="BL33750" s="3"/>
      <c r="BN33750" s="3"/>
      <c r="BP33750" s="3"/>
    </row>
    <row r="33751" spans="1:68" x14ac:dyDescent="0.25">
      <c r="A33751" s="1"/>
      <c r="B33751" s="2"/>
      <c r="BJ33751" s="3"/>
      <c r="BL33751" s="3"/>
      <c r="BN33751" s="3"/>
      <c r="BP33751" s="3"/>
    </row>
    <row r="33752" spans="1:68" x14ac:dyDescent="0.25">
      <c r="A33752" s="1"/>
      <c r="B33752" s="2"/>
      <c r="BJ33752" s="3"/>
      <c r="BL33752" s="3"/>
      <c r="BN33752" s="3"/>
      <c r="BP33752" s="3"/>
    </row>
    <row r="33753" spans="1:68" x14ac:dyDescent="0.25">
      <c r="A33753" s="1"/>
      <c r="B33753" s="2"/>
      <c r="BJ33753" s="3"/>
      <c r="BL33753" s="3"/>
      <c r="BN33753" s="3"/>
      <c r="BP33753" s="3"/>
    </row>
    <row r="33754" spans="1:68" x14ac:dyDescent="0.25">
      <c r="A33754" s="1"/>
      <c r="B33754" s="2"/>
      <c r="BJ33754" s="3"/>
      <c r="BL33754" s="3"/>
      <c r="BN33754" s="3"/>
      <c r="BP33754" s="3"/>
    </row>
    <row r="33755" spans="1:68" x14ac:dyDescent="0.25">
      <c r="A33755" s="1"/>
      <c r="B33755" s="2"/>
      <c r="BJ33755" s="3"/>
      <c r="BL33755" s="3"/>
      <c r="BN33755" s="3"/>
      <c r="BP33755" s="3"/>
    </row>
    <row r="33756" spans="1:68" x14ac:dyDescent="0.25">
      <c r="A33756" s="1"/>
      <c r="B33756" s="2"/>
      <c r="BJ33756" s="3"/>
      <c r="BL33756" s="3"/>
      <c r="BN33756" s="3"/>
      <c r="BP33756" s="3"/>
    </row>
    <row r="33757" spans="1:68" x14ac:dyDescent="0.25">
      <c r="A33757" s="1"/>
      <c r="B33757" s="2"/>
      <c r="BJ33757" s="3"/>
      <c r="BL33757" s="3"/>
      <c r="BN33757" s="3"/>
      <c r="BP33757" s="3"/>
    </row>
    <row r="33758" spans="1:68" x14ac:dyDescent="0.25">
      <c r="A33758" s="1"/>
      <c r="B33758" s="2"/>
      <c r="BJ33758" s="3"/>
      <c r="BL33758" s="3"/>
      <c r="BN33758" s="3"/>
      <c r="BP33758" s="3"/>
    </row>
    <row r="33759" spans="1:68" x14ac:dyDescent="0.25">
      <c r="A33759" s="1"/>
      <c r="B33759" s="2"/>
      <c r="BJ33759" s="3"/>
      <c r="BL33759" s="3"/>
      <c r="BN33759" s="3"/>
      <c r="BP33759" s="3"/>
    </row>
    <row r="33760" spans="1:68" x14ac:dyDescent="0.25">
      <c r="A33760" s="1"/>
      <c r="B33760" s="2"/>
      <c r="BJ33760" s="3"/>
      <c r="BL33760" s="3"/>
      <c r="BN33760" s="3"/>
      <c r="BP33760" s="3"/>
    </row>
    <row r="33761" spans="1:68" x14ac:dyDescent="0.25">
      <c r="A33761" s="1"/>
      <c r="B33761" s="2"/>
      <c r="BJ33761" s="3"/>
      <c r="BL33761" s="3"/>
      <c r="BN33761" s="3"/>
      <c r="BP33761" s="3"/>
    </row>
    <row r="33762" spans="1:68" x14ac:dyDescent="0.25">
      <c r="A33762" s="1"/>
      <c r="B33762" s="2"/>
      <c r="BJ33762" s="3"/>
      <c r="BL33762" s="3"/>
      <c r="BN33762" s="3"/>
      <c r="BP33762" s="3"/>
    </row>
    <row r="33763" spans="1:68" x14ac:dyDescent="0.25">
      <c r="A33763" s="1"/>
      <c r="B33763" s="2"/>
      <c r="BJ33763" s="3"/>
      <c r="BL33763" s="3"/>
      <c r="BN33763" s="3"/>
      <c r="BP33763" s="3"/>
    </row>
    <row r="33764" spans="1:68" x14ac:dyDescent="0.25">
      <c r="A33764" s="1"/>
      <c r="B33764" s="2"/>
      <c r="BJ33764" s="3"/>
      <c r="BL33764" s="3"/>
      <c r="BN33764" s="3"/>
      <c r="BP33764" s="3"/>
    </row>
    <row r="33765" spans="1:68" x14ac:dyDescent="0.25">
      <c r="A33765" s="1"/>
      <c r="B33765" s="2"/>
      <c r="BJ33765" s="3"/>
      <c r="BL33765" s="3"/>
      <c r="BN33765" s="3"/>
      <c r="BP33765" s="3"/>
    </row>
    <row r="33766" spans="1:68" x14ac:dyDescent="0.25">
      <c r="A33766" s="1"/>
      <c r="B33766" s="2"/>
      <c r="BJ33766" s="3"/>
      <c r="BL33766" s="3"/>
      <c r="BN33766" s="3"/>
      <c r="BP33766" s="3"/>
    </row>
    <row r="33767" spans="1:68" x14ac:dyDescent="0.25">
      <c r="A33767" s="1"/>
      <c r="B33767" s="2"/>
      <c r="BJ33767" s="3"/>
      <c r="BL33767" s="3"/>
      <c r="BN33767" s="3"/>
      <c r="BP33767" s="3"/>
    </row>
    <row r="33768" spans="1:68" x14ac:dyDescent="0.25">
      <c r="A33768" s="1"/>
      <c r="B33768" s="2"/>
      <c r="BJ33768" s="3"/>
      <c r="BL33768" s="3"/>
      <c r="BN33768" s="3"/>
      <c r="BP33768" s="3"/>
    </row>
    <row r="33769" spans="1:68" x14ac:dyDescent="0.25">
      <c r="A33769" s="1"/>
      <c r="B33769" s="2"/>
      <c r="BJ33769" s="3"/>
      <c r="BL33769" s="3"/>
      <c r="BN33769" s="3"/>
      <c r="BP33769" s="3"/>
    </row>
    <row r="33770" spans="1:68" x14ac:dyDescent="0.25">
      <c r="A33770" s="1"/>
      <c r="B33770" s="2"/>
      <c r="BJ33770" s="3"/>
      <c r="BL33770" s="3"/>
      <c r="BN33770" s="3"/>
      <c r="BP33770" s="3"/>
    </row>
    <row r="33771" spans="1:68" x14ac:dyDescent="0.25">
      <c r="A33771" s="1"/>
      <c r="B33771" s="2"/>
      <c r="BJ33771" s="3"/>
      <c r="BL33771" s="3"/>
      <c r="BN33771" s="3"/>
      <c r="BP33771" s="3"/>
    </row>
    <row r="33772" spans="1:68" x14ac:dyDescent="0.25">
      <c r="A33772" s="1"/>
      <c r="B33772" s="2"/>
      <c r="BJ33772" s="3"/>
      <c r="BL33772" s="3"/>
      <c r="BN33772" s="3"/>
      <c r="BP33772" s="3"/>
    </row>
    <row r="33773" spans="1:68" x14ac:dyDescent="0.25">
      <c r="A33773" s="1"/>
      <c r="B33773" s="2"/>
      <c r="BJ33773" s="3"/>
      <c r="BL33773" s="3"/>
      <c r="BN33773" s="3"/>
      <c r="BP33773" s="3"/>
    </row>
    <row r="33774" spans="1:68" x14ac:dyDescent="0.25">
      <c r="A33774" s="1"/>
      <c r="B33774" s="2"/>
      <c r="BJ33774" s="3"/>
      <c r="BL33774" s="3"/>
      <c r="BN33774" s="3"/>
      <c r="BP33774" s="3"/>
    </row>
    <row r="33775" spans="1:68" x14ac:dyDescent="0.25">
      <c r="A33775" s="1"/>
      <c r="B33775" s="2"/>
      <c r="BJ33775" s="3"/>
      <c r="BL33775" s="3"/>
      <c r="BN33775" s="3"/>
      <c r="BP33775" s="3"/>
    </row>
    <row r="33776" spans="1:68" x14ac:dyDescent="0.25">
      <c r="A33776" s="1"/>
      <c r="B33776" s="2"/>
      <c r="BJ33776" s="3"/>
      <c r="BL33776" s="3"/>
      <c r="BN33776" s="3"/>
      <c r="BP33776" s="3"/>
    </row>
    <row r="33777" spans="1:68" x14ac:dyDescent="0.25">
      <c r="A33777" s="1"/>
      <c r="B33777" s="2"/>
      <c r="BJ33777" s="3"/>
      <c r="BL33777" s="3"/>
      <c r="BN33777" s="3"/>
      <c r="BP33777" s="3"/>
    </row>
    <row r="33778" spans="1:68" x14ac:dyDescent="0.25">
      <c r="A33778" s="1"/>
      <c r="B33778" s="2"/>
      <c r="BJ33778" s="3"/>
      <c r="BL33778" s="3"/>
      <c r="BN33778" s="3"/>
      <c r="BP33778" s="3"/>
    </row>
    <row r="33779" spans="1:68" x14ac:dyDescent="0.25">
      <c r="A33779" s="1"/>
      <c r="B33779" s="2"/>
      <c r="BJ33779" s="3"/>
      <c r="BL33779" s="3"/>
      <c r="BN33779" s="3"/>
      <c r="BP33779" s="3"/>
    </row>
    <row r="33780" spans="1:68" x14ac:dyDescent="0.25">
      <c r="A33780" s="1"/>
      <c r="B33780" s="2"/>
      <c r="BJ33780" s="3"/>
      <c r="BL33780" s="3"/>
      <c r="BN33780" s="3"/>
      <c r="BP33780" s="3"/>
    </row>
    <row r="33781" spans="1:68" x14ac:dyDescent="0.25">
      <c r="A33781" s="1"/>
      <c r="B33781" s="2"/>
      <c r="BJ33781" s="3"/>
      <c r="BL33781" s="3"/>
      <c r="BN33781" s="3"/>
      <c r="BP33781" s="3"/>
    </row>
    <row r="33782" spans="1:68" x14ac:dyDescent="0.25">
      <c r="A33782" s="1"/>
      <c r="B33782" s="2"/>
      <c r="BJ33782" s="3"/>
      <c r="BL33782" s="3"/>
      <c r="BN33782" s="3"/>
      <c r="BP33782" s="3"/>
    </row>
    <row r="33783" spans="1:68" x14ac:dyDescent="0.25">
      <c r="A33783" s="1"/>
      <c r="B33783" s="2"/>
      <c r="BJ33783" s="3"/>
      <c r="BL33783" s="3"/>
      <c r="BN33783" s="3"/>
      <c r="BP33783" s="3"/>
    </row>
    <row r="33784" spans="1:68" x14ac:dyDescent="0.25">
      <c r="A33784" s="1"/>
      <c r="B33784" s="2"/>
      <c r="BJ33784" s="3"/>
      <c r="BL33784" s="3"/>
      <c r="BN33784" s="3"/>
      <c r="BP33784" s="3"/>
    </row>
    <row r="33785" spans="1:68" x14ac:dyDescent="0.25">
      <c r="A33785" s="1"/>
      <c r="B33785" s="2"/>
      <c r="BJ33785" s="3"/>
      <c r="BL33785" s="3"/>
      <c r="BN33785" s="3"/>
      <c r="BP33785" s="3"/>
    </row>
    <row r="33786" spans="1:68" x14ac:dyDescent="0.25">
      <c r="A33786" s="1"/>
      <c r="B33786" s="2"/>
      <c r="BJ33786" s="3"/>
      <c r="BL33786" s="3"/>
      <c r="BN33786" s="3"/>
      <c r="BP33786" s="3"/>
    </row>
    <row r="33787" spans="1:68" x14ac:dyDescent="0.25">
      <c r="A33787" s="1"/>
      <c r="B33787" s="2"/>
      <c r="BJ33787" s="3"/>
      <c r="BL33787" s="3"/>
      <c r="BN33787" s="3"/>
      <c r="BP33787" s="3"/>
    </row>
    <row r="33788" spans="1:68" x14ac:dyDescent="0.25">
      <c r="A33788" s="1"/>
      <c r="B33788" s="2"/>
      <c r="BJ33788" s="3"/>
      <c r="BL33788" s="3"/>
      <c r="BN33788" s="3"/>
      <c r="BP33788" s="3"/>
    </row>
    <row r="33789" spans="1:68" x14ac:dyDescent="0.25">
      <c r="A33789" s="1"/>
      <c r="B33789" s="2"/>
      <c r="BJ33789" s="3"/>
      <c r="BL33789" s="3"/>
      <c r="BN33789" s="3"/>
      <c r="BP33789" s="3"/>
    </row>
    <row r="33790" spans="1:68" x14ac:dyDescent="0.25">
      <c r="A33790" s="1"/>
      <c r="B33790" s="2"/>
      <c r="BJ33790" s="3"/>
      <c r="BL33790" s="3"/>
      <c r="BN33790" s="3"/>
      <c r="BP33790" s="3"/>
    </row>
    <row r="33791" spans="1:68" x14ac:dyDescent="0.25">
      <c r="A33791" s="1"/>
      <c r="B33791" s="2"/>
      <c r="BJ33791" s="3"/>
      <c r="BL33791" s="3"/>
      <c r="BN33791" s="3"/>
      <c r="BP33791" s="3"/>
    </row>
    <row r="33792" spans="1:68" x14ac:dyDescent="0.25">
      <c r="A33792" s="1"/>
      <c r="B33792" s="2"/>
      <c r="BJ33792" s="3"/>
      <c r="BL33792" s="3"/>
      <c r="BN33792" s="3"/>
      <c r="BP33792" s="3"/>
    </row>
    <row r="33793" spans="1:68" x14ac:dyDescent="0.25">
      <c r="A33793" s="1"/>
      <c r="B33793" s="2"/>
      <c r="BJ33793" s="3"/>
      <c r="BL33793" s="3"/>
      <c r="BN33793" s="3"/>
      <c r="BP33793" s="3"/>
    </row>
    <row r="33794" spans="1:68" x14ac:dyDescent="0.25">
      <c r="A33794" s="1"/>
      <c r="B33794" s="2"/>
      <c r="BJ33794" s="3"/>
      <c r="BL33794" s="3"/>
      <c r="BN33794" s="3"/>
      <c r="BP33794" s="3"/>
    </row>
    <row r="33795" spans="1:68" x14ac:dyDescent="0.25">
      <c r="A33795" s="1"/>
      <c r="B33795" s="2"/>
      <c r="BJ33795" s="3"/>
      <c r="BL33795" s="3"/>
      <c r="BN33795" s="3"/>
      <c r="BP33795" s="3"/>
    </row>
    <row r="33796" spans="1:68" x14ac:dyDescent="0.25">
      <c r="A33796" s="1"/>
      <c r="B33796" s="2"/>
      <c r="BJ33796" s="3"/>
      <c r="BL33796" s="3"/>
      <c r="BN33796" s="3"/>
      <c r="BP33796" s="3"/>
    </row>
    <row r="33797" spans="1:68" x14ac:dyDescent="0.25">
      <c r="A33797" s="1"/>
      <c r="B33797" s="2"/>
      <c r="BJ33797" s="3"/>
      <c r="BL33797" s="3"/>
      <c r="BN33797" s="3"/>
      <c r="BP33797" s="3"/>
    </row>
    <row r="33798" spans="1:68" x14ac:dyDescent="0.25">
      <c r="A33798" s="1"/>
      <c r="B33798" s="2"/>
      <c r="BJ33798" s="3"/>
      <c r="BL33798" s="3"/>
      <c r="BN33798" s="3"/>
      <c r="BP33798" s="3"/>
    </row>
    <row r="33799" spans="1:68" x14ac:dyDescent="0.25">
      <c r="A33799" s="1"/>
      <c r="B33799" s="2"/>
      <c r="BJ33799" s="3"/>
      <c r="BL33799" s="3"/>
      <c r="BN33799" s="3"/>
      <c r="BP33799" s="3"/>
    </row>
    <row r="33800" spans="1:68" x14ac:dyDescent="0.25">
      <c r="A33800" s="1"/>
      <c r="B33800" s="2"/>
      <c r="BJ33800" s="3"/>
      <c r="BL33800" s="3"/>
      <c r="BN33800" s="3"/>
      <c r="BP33800" s="3"/>
    </row>
    <row r="33801" spans="1:68" x14ac:dyDescent="0.25">
      <c r="A33801" s="1"/>
      <c r="B33801" s="2"/>
      <c r="BJ33801" s="3"/>
      <c r="BL33801" s="3"/>
      <c r="BN33801" s="3"/>
      <c r="BP33801" s="3"/>
    </row>
    <row r="33802" spans="1:68" x14ac:dyDescent="0.25">
      <c r="A33802" s="1"/>
      <c r="B33802" s="2"/>
      <c r="BJ33802" s="3"/>
      <c r="BL33802" s="3"/>
      <c r="BN33802" s="3"/>
      <c r="BP33802" s="3"/>
    </row>
    <row r="33803" spans="1:68" x14ac:dyDescent="0.25">
      <c r="A33803" s="1"/>
      <c r="B33803" s="2"/>
      <c r="BJ33803" s="3"/>
      <c r="BL33803" s="3"/>
      <c r="BN33803" s="3"/>
      <c r="BP33803" s="3"/>
    </row>
    <row r="33804" spans="1:68" x14ac:dyDescent="0.25">
      <c r="A33804" s="1"/>
      <c r="B33804" s="2"/>
      <c r="BJ33804" s="3"/>
      <c r="BL33804" s="3"/>
      <c r="BN33804" s="3"/>
      <c r="BP33804" s="3"/>
    </row>
    <row r="33805" spans="1:68" x14ac:dyDescent="0.25">
      <c r="A33805" s="1"/>
      <c r="B33805" s="2"/>
      <c r="BJ33805" s="3"/>
      <c r="BL33805" s="3"/>
      <c r="BN33805" s="3"/>
      <c r="BP33805" s="3"/>
    </row>
    <row r="33806" spans="1:68" x14ac:dyDescent="0.25">
      <c r="A33806" s="1"/>
      <c r="B33806" s="2"/>
      <c r="BJ33806" s="3"/>
      <c r="BL33806" s="3"/>
      <c r="BN33806" s="3"/>
      <c r="BP33806" s="3"/>
    </row>
    <row r="33807" spans="1:68" x14ac:dyDescent="0.25">
      <c r="A33807" s="1"/>
      <c r="B33807" s="2"/>
      <c r="BJ33807" s="3"/>
      <c r="BL33807" s="3"/>
      <c r="BN33807" s="3"/>
      <c r="BP33807" s="3"/>
    </row>
    <row r="33808" spans="1:68" x14ac:dyDescent="0.25">
      <c r="A33808" s="1"/>
      <c r="B33808" s="2"/>
      <c r="BJ33808" s="3"/>
      <c r="BL33808" s="3"/>
      <c r="BN33808" s="3"/>
      <c r="BP33808" s="3"/>
    </row>
    <row r="33809" spans="1:68" x14ac:dyDescent="0.25">
      <c r="A33809" s="1"/>
      <c r="B33809" s="2"/>
      <c r="BJ33809" s="3"/>
      <c r="BL33809" s="3"/>
      <c r="BN33809" s="3"/>
      <c r="BP33809" s="3"/>
    </row>
    <row r="33810" spans="1:68" x14ac:dyDescent="0.25">
      <c r="A33810" s="1"/>
      <c r="B33810" s="2"/>
      <c r="BJ33810" s="3"/>
      <c r="BL33810" s="3"/>
      <c r="BN33810" s="3"/>
      <c r="BP33810" s="3"/>
    </row>
    <row r="33811" spans="1:68" x14ac:dyDescent="0.25">
      <c r="A33811" s="1"/>
      <c r="B33811" s="2"/>
      <c r="BJ33811" s="3"/>
      <c r="BL33811" s="3"/>
      <c r="BN33811" s="3"/>
      <c r="BP33811" s="3"/>
    </row>
    <row r="33812" spans="1:68" x14ac:dyDescent="0.25">
      <c r="A33812" s="1"/>
      <c r="B33812" s="2"/>
      <c r="BJ33812" s="3"/>
      <c r="BL33812" s="3"/>
      <c r="BN33812" s="3"/>
      <c r="BP33812" s="3"/>
    </row>
    <row r="33813" spans="1:68" x14ac:dyDescent="0.25">
      <c r="A33813" s="1"/>
      <c r="B33813" s="2"/>
      <c r="BJ33813" s="3"/>
      <c r="BL33813" s="3"/>
      <c r="BN33813" s="3"/>
      <c r="BP33813" s="3"/>
    </row>
    <row r="33814" spans="1:68" x14ac:dyDescent="0.25">
      <c r="A33814" s="1"/>
      <c r="B33814" s="2"/>
      <c r="BJ33814" s="3"/>
      <c r="BL33814" s="3"/>
      <c r="BN33814" s="3"/>
      <c r="BP33814" s="3"/>
    </row>
    <row r="33815" spans="1:68" x14ac:dyDescent="0.25">
      <c r="A33815" s="1"/>
      <c r="B33815" s="2"/>
      <c r="BJ33815" s="3"/>
      <c r="BL33815" s="3"/>
      <c r="BN33815" s="3"/>
      <c r="BP33815" s="3"/>
    </row>
    <row r="33816" spans="1:68" x14ac:dyDescent="0.25">
      <c r="A33816" s="1"/>
      <c r="B33816" s="2"/>
      <c r="BJ33816" s="3"/>
      <c r="BL33816" s="3"/>
      <c r="BN33816" s="3"/>
      <c r="BP33816" s="3"/>
    </row>
    <row r="33817" spans="1:68" x14ac:dyDescent="0.25">
      <c r="A33817" s="1"/>
      <c r="B33817" s="2"/>
      <c r="BJ33817" s="3"/>
      <c r="BL33817" s="3"/>
      <c r="BN33817" s="3"/>
      <c r="BP33817" s="3"/>
    </row>
    <row r="33818" spans="1:68" x14ac:dyDescent="0.25">
      <c r="A33818" s="1"/>
      <c r="B33818" s="2"/>
      <c r="BJ33818" s="3"/>
      <c r="BL33818" s="3"/>
      <c r="BN33818" s="3"/>
      <c r="BP33818" s="3"/>
    </row>
    <row r="33819" spans="1:68" x14ac:dyDescent="0.25">
      <c r="A33819" s="1"/>
      <c r="B33819" s="2"/>
      <c r="BJ33819" s="3"/>
      <c r="BL33819" s="3"/>
      <c r="BN33819" s="3"/>
      <c r="BP33819" s="3"/>
    </row>
    <row r="33820" spans="1:68" x14ac:dyDescent="0.25">
      <c r="A33820" s="1"/>
      <c r="B33820" s="2"/>
      <c r="BJ33820" s="3"/>
      <c r="BL33820" s="3"/>
      <c r="BN33820" s="3"/>
      <c r="BP33820" s="3"/>
    </row>
    <row r="33821" spans="1:68" x14ac:dyDescent="0.25">
      <c r="A33821" s="1"/>
      <c r="B33821" s="2"/>
      <c r="BJ33821" s="3"/>
      <c r="BL33821" s="3"/>
      <c r="BN33821" s="3"/>
      <c r="BP33821" s="3"/>
    </row>
    <row r="33822" spans="1:68" x14ac:dyDescent="0.25">
      <c r="A33822" s="1"/>
      <c r="B33822" s="2"/>
      <c r="BJ33822" s="3"/>
      <c r="BL33822" s="3"/>
      <c r="BN33822" s="3"/>
      <c r="BP33822" s="3"/>
    </row>
    <row r="33823" spans="1:68" x14ac:dyDescent="0.25">
      <c r="A33823" s="1"/>
      <c r="B33823" s="2"/>
      <c r="BJ33823" s="3"/>
      <c r="BL33823" s="3"/>
      <c r="BN33823" s="3"/>
      <c r="BP33823" s="3"/>
    </row>
    <row r="33824" spans="1:68" x14ac:dyDescent="0.25">
      <c r="A33824" s="1"/>
      <c r="B33824" s="2"/>
      <c r="BJ33824" s="3"/>
      <c r="BL33824" s="3"/>
      <c r="BN33824" s="3"/>
      <c r="BP33824" s="3"/>
    </row>
    <row r="33825" spans="1:68" x14ac:dyDescent="0.25">
      <c r="A33825" s="1"/>
      <c r="B33825" s="2"/>
      <c r="BJ33825" s="3"/>
      <c r="BL33825" s="3"/>
      <c r="BN33825" s="3"/>
      <c r="BP33825" s="3"/>
    </row>
    <row r="33826" spans="1:68" x14ac:dyDescent="0.25">
      <c r="A33826" s="1"/>
      <c r="B33826" s="2"/>
      <c r="BJ33826" s="3"/>
      <c r="BL33826" s="3"/>
      <c r="BN33826" s="3"/>
      <c r="BP33826" s="3"/>
    </row>
    <row r="33827" spans="1:68" x14ac:dyDescent="0.25">
      <c r="A33827" s="1"/>
      <c r="B33827" s="2"/>
      <c r="BJ33827" s="3"/>
      <c r="BL33827" s="3"/>
      <c r="BN33827" s="3"/>
      <c r="BP33827" s="3"/>
    </row>
    <row r="33828" spans="1:68" x14ac:dyDescent="0.25">
      <c r="A33828" s="1"/>
      <c r="B33828" s="2"/>
      <c r="BJ33828" s="3"/>
      <c r="BL33828" s="3"/>
      <c r="BN33828" s="3"/>
      <c r="BP33828" s="3"/>
    </row>
    <row r="33829" spans="1:68" x14ac:dyDescent="0.25">
      <c r="A33829" s="1"/>
      <c r="B33829" s="2"/>
      <c r="BJ33829" s="3"/>
      <c r="BL33829" s="3"/>
      <c r="BN33829" s="3"/>
      <c r="BP33829" s="3"/>
    </row>
    <row r="33830" spans="1:68" x14ac:dyDescent="0.25">
      <c r="A33830" s="1"/>
      <c r="B33830" s="2"/>
      <c r="BJ33830" s="3"/>
      <c r="BL33830" s="3"/>
      <c r="BN33830" s="3"/>
      <c r="BP33830" s="3"/>
    </row>
    <row r="33831" spans="1:68" x14ac:dyDescent="0.25">
      <c r="A33831" s="1"/>
      <c r="B33831" s="2"/>
      <c r="BJ33831" s="3"/>
      <c r="BL33831" s="3"/>
      <c r="BN33831" s="3"/>
      <c r="BP33831" s="3"/>
    </row>
    <row r="33832" spans="1:68" x14ac:dyDescent="0.25">
      <c r="A33832" s="1"/>
      <c r="B33832" s="2"/>
      <c r="BJ33832" s="3"/>
      <c r="BL33832" s="3"/>
      <c r="BN33832" s="3"/>
      <c r="BP33832" s="3"/>
    </row>
    <row r="33833" spans="1:68" x14ac:dyDescent="0.25">
      <c r="A33833" s="1"/>
      <c r="B33833" s="2"/>
      <c r="BJ33833" s="3"/>
      <c r="BL33833" s="3"/>
      <c r="BN33833" s="3"/>
      <c r="BP33833" s="3"/>
    </row>
    <row r="33834" spans="1:68" x14ac:dyDescent="0.25">
      <c r="A33834" s="1"/>
      <c r="B33834" s="2"/>
      <c r="BJ33834" s="3"/>
      <c r="BL33834" s="3"/>
      <c r="BN33834" s="3"/>
      <c r="BP33834" s="3"/>
    </row>
    <row r="33835" spans="1:68" x14ac:dyDescent="0.25">
      <c r="A33835" s="1"/>
      <c r="B33835" s="2"/>
      <c r="BJ33835" s="3"/>
      <c r="BL33835" s="3"/>
      <c r="BN33835" s="3"/>
      <c r="BP33835" s="3"/>
    </row>
    <row r="33836" spans="1:68" x14ac:dyDescent="0.25">
      <c r="A33836" s="1"/>
      <c r="B33836" s="2"/>
      <c r="BJ33836" s="3"/>
      <c r="BL33836" s="3"/>
      <c r="BN33836" s="3"/>
      <c r="BP33836" s="3"/>
    </row>
    <row r="33837" spans="1:68" x14ac:dyDescent="0.25">
      <c r="A33837" s="1"/>
      <c r="B33837" s="2"/>
      <c r="BJ33837" s="3"/>
      <c r="BL33837" s="3"/>
      <c r="BN33837" s="3"/>
      <c r="BP33837" s="3"/>
    </row>
    <row r="33838" spans="1:68" x14ac:dyDescent="0.25">
      <c r="A33838" s="1"/>
      <c r="B33838" s="2"/>
      <c r="BJ33838" s="3"/>
      <c r="BL33838" s="3"/>
      <c r="BN33838" s="3"/>
      <c r="BP33838" s="3"/>
    </row>
    <row r="33839" spans="1:68" x14ac:dyDescent="0.25">
      <c r="A33839" s="1"/>
      <c r="B33839" s="2"/>
      <c r="BJ33839" s="3"/>
      <c r="BL33839" s="3"/>
      <c r="BN33839" s="3"/>
      <c r="BP33839" s="3"/>
    </row>
    <row r="33840" spans="1:68" x14ac:dyDescent="0.25">
      <c r="A33840" s="1"/>
      <c r="B33840" s="2"/>
      <c r="BJ33840" s="3"/>
      <c r="BL33840" s="3"/>
      <c r="BN33840" s="3"/>
      <c r="BP33840" s="3"/>
    </row>
    <row r="33841" spans="1:68" x14ac:dyDescent="0.25">
      <c r="A33841" s="1"/>
      <c r="B33841" s="2"/>
      <c r="BJ33841" s="3"/>
      <c r="BL33841" s="3"/>
      <c r="BN33841" s="3"/>
      <c r="BP33841" s="3"/>
    </row>
    <row r="33842" spans="1:68" x14ac:dyDescent="0.25">
      <c r="A33842" s="1"/>
      <c r="B33842" s="2"/>
      <c r="BJ33842" s="3"/>
      <c r="BL33842" s="3"/>
      <c r="BN33842" s="3"/>
      <c r="BP33842" s="3"/>
    </row>
    <row r="33843" spans="1:68" x14ac:dyDescent="0.25">
      <c r="A33843" s="1"/>
      <c r="B33843" s="2"/>
      <c r="BJ33843" s="3"/>
      <c r="BL33843" s="3"/>
      <c r="BN33843" s="3"/>
      <c r="BP33843" s="3"/>
    </row>
    <row r="33844" spans="1:68" x14ac:dyDescent="0.25">
      <c r="A33844" s="1"/>
      <c r="B33844" s="2"/>
      <c r="BJ33844" s="3"/>
      <c r="BL33844" s="3"/>
      <c r="BN33844" s="3"/>
      <c r="BP33844" s="3"/>
    </row>
    <row r="33845" spans="1:68" x14ac:dyDescent="0.25">
      <c r="A33845" s="1"/>
      <c r="B33845" s="2"/>
      <c r="BJ33845" s="3"/>
      <c r="BL33845" s="3"/>
      <c r="BN33845" s="3"/>
      <c r="BP33845" s="3"/>
    </row>
    <row r="33846" spans="1:68" x14ac:dyDescent="0.25">
      <c r="A33846" s="1"/>
      <c r="B33846" s="2"/>
      <c r="BJ33846" s="3"/>
      <c r="BL33846" s="3"/>
      <c r="BN33846" s="3"/>
      <c r="BP33846" s="3"/>
    </row>
    <row r="33847" spans="1:68" x14ac:dyDescent="0.25">
      <c r="A33847" s="1"/>
      <c r="B33847" s="2"/>
      <c r="BJ33847" s="3"/>
      <c r="BL33847" s="3"/>
      <c r="BN33847" s="3"/>
      <c r="BP33847" s="3"/>
    </row>
    <row r="33848" spans="1:68" x14ac:dyDescent="0.25">
      <c r="A33848" s="1"/>
      <c r="B33848" s="2"/>
      <c r="BJ33848" s="3"/>
      <c r="BL33848" s="3"/>
      <c r="BN33848" s="3"/>
      <c r="BP33848" s="3"/>
    </row>
    <row r="33849" spans="1:68" x14ac:dyDescent="0.25">
      <c r="A33849" s="1"/>
      <c r="B33849" s="2"/>
      <c r="BJ33849" s="3"/>
      <c r="BL33849" s="3"/>
      <c r="BN33849" s="3"/>
      <c r="BP33849" s="3"/>
    </row>
    <row r="33850" spans="1:68" x14ac:dyDescent="0.25">
      <c r="A33850" s="1"/>
      <c r="B33850" s="2"/>
      <c r="BJ33850" s="3"/>
      <c r="BL33850" s="3"/>
      <c r="BN33850" s="3"/>
      <c r="BP33850" s="3"/>
    </row>
    <row r="33851" spans="1:68" x14ac:dyDescent="0.25">
      <c r="A33851" s="1"/>
      <c r="B33851" s="2"/>
      <c r="BJ33851" s="3"/>
      <c r="BL33851" s="3"/>
      <c r="BN33851" s="3"/>
      <c r="BP33851" s="3"/>
    </row>
    <row r="33852" spans="1:68" x14ac:dyDescent="0.25">
      <c r="A33852" s="1"/>
      <c r="B33852" s="2"/>
      <c r="BJ33852" s="3"/>
      <c r="BL33852" s="3"/>
      <c r="BN33852" s="3"/>
      <c r="BP33852" s="3"/>
    </row>
    <row r="33853" spans="1:68" x14ac:dyDescent="0.25">
      <c r="A33853" s="1"/>
      <c r="B33853" s="2"/>
      <c r="BJ33853" s="3"/>
      <c r="BL33853" s="3"/>
      <c r="BN33853" s="3"/>
      <c r="BP33853" s="3"/>
    </row>
    <row r="33854" spans="1:68" x14ac:dyDescent="0.25">
      <c r="A33854" s="1"/>
      <c r="B33854" s="2"/>
      <c r="BJ33854" s="3"/>
      <c r="BL33854" s="3"/>
      <c r="BN33854" s="3"/>
      <c r="BP33854" s="3"/>
    </row>
    <row r="33855" spans="1:68" x14ac:dyDescent="0.25">
      <c r="A33855" s="1"/>
      <c r="B33855" s="2"/>
      <c r="BJ33855" s="3"/>
      <c r="BL33855" s="3"/>
      <c r="BN33855" s="3"/>
      <c r="BP33855" s="3"/>
    </row>
    <row r="33856" spans="1:68" x14ac:dyDescent="0.25">
      <c r="A33856" s="1"/>
      <c r="B33856" s="2"/>
      <c r="BJ33856" s="3"/>
      <c r="BL33856" s="3"/>
      <c r="BN33856" s="3"/>
      <c r="BP33856" s="3"/>
    </row>
    <row r="33857" spans="1:68" x14ac:dyDescent="0.25">
      <c r="A33857" s="1"/>
      <c r="B33857" s="2"/>
      <c r="BJ33857" s="3"/>
      <c r="BL33857" s="3"/>
      <c r="BN33857" s="3"/>
      <c r="BP33857" s="3"/>
    </row>
    <row r="33858" spans="1:68" x14ac:dyDescent="0.25">
      <c r="A33858" s="1"/>
      <c r="B33858" s="2"/>
      <c r="BJ33858" s="3"/>
      <c r="BL33858" s="3"/>
      <c r="BN33858" s="3"/>
      <c r="BP33858" s="3"/>
    </row>
    <row r="33859" spans="1:68" x14ac:dyDescent="0.25">
      <c r="A33859" s="1"/>
      <c r="B33859" s="2"/>
      <c r="BJ33859" s="3"/>
      <c r="BL33859" s="3"/>
      <c r="BN33859" s="3"/>
      <c r="BP33859" s="3"/>
    </row>
    <row r="33860" spans="1:68" x14ac:dyDescent="0.25">
      <c r="A33860" s="1"/>
      <c r="B33860" s="2"/>
      <c r="BJ33860" s="3"/>
      <c r="BL33860" s="3"/>
      <c r="BN33860" s="3"/>
      <c r="BP33860" s="3"/>
    </row>
    <row r="33861" spans="1:68" x14ac:dyDescent="0.25">
      <c r="A33861" s="1"/>
      <c r="B33861" s="2"/>
      <c r="BJ33861" s="3"/>
      <c r="BL33861" s="3"/>
      <c r="BN33861" s="3"/>
      <c r="BP33861" s="3"/>
    </row>
    <row r="33862" spans="1:68" x14ac:dyDescent="0.25">
      <c r="A33862" s="1"/>
      <c r="B33862" s="2"/>
      <c r="BJ33862" s="3"/>
      <c r="BL33862" s="3"/>
      <c r="BN33862" s="3"/>
      <c r="BP33862" s="3"/>
    </row>
    <row r="33863" spans="1:68" x14ac:dyDescent="0.25">
      <c r="A33863" s="1"/>
      <c r="B33863" s="2"/>
      <c r="BJ33863" s="3"/>
      <c r="BL33863" s="3"/>
      <c r="BN33863" s="3"/>
      <c r="BP33863" s="3"/>
    </row>
    <row r="33864" spans="1:68" x14ac:dyDescent="0.25">
      <c r="A33864" s="1"/>
      <c r="B33864" s="2"/>
      <c r="BJ33864" s="3"/>
      <c r="BL33864" s="3"/>
      <c r="BN33864" s="3"/>
      <c r="BP33864" s="3"/>
    </row>
    <row r="33865" spans="1:68" x14ac:dyDescent="0.25">
      <c r="A33865" s="1"/>
      <c r="B33865" s="2"/>
      <c r="BJ33865" s="3"/>
      <c r="BL33865" s="3"/>
      <c r="BN33865" s="3"/>
      <c r="BP33865" s="3"/>
    </row>
    <row r="33866" spans="1:68" x14ac:dyDescent="0.25">
      <c r="A33866" s="1"/>
      <c r="B33866" s="2"/>
      <c r="BJ33866" s="3"/>
      <c r="BL33866" s="3"/>
      <c r="BN33866" s="3"/>
      <c r="BP33866" s="3"/>
    </row>
    <row r="33867" spans="1:68" x14ac:dyDescent="0.25">
      <c r="A33867" s="1"/>
      <c r="B33867" s="2"/>
      <c r="BJ33867" s="3"/>
      <c r="BL33867" s="3"/>
      <c r="BN33867" s="3"/>
      <c r="BP33867" s="3"/>
    </row>
    <row r="33868" spans="1:68" x14ac:dyDescent="0.25">
      <c r="A33868" s="1"/>
      <c r="B33868" s="2"/>
      <c r="BJ33868" s="3"/>
      <c r="BL33868" s="3"/>
      <c r="BN33868" s="3"/>
      <c r="BP33868" s="3"/>
    </row>
    <row r="33869" spans="1:68" x14ac:dyDescent="0.25">
      <c r="A33869" s="1"/>
      <c r="B33869" s="2"/>
      <c r="BJ33869" s="3"/>
      <c r="BL33869" s="3"/>
      <c r="BN33869" s="3"/>
      <c r="BP33869" s="3"/>
    </row>
    <row r="33870" spans="1:68" x14ac:dyDescent="0.25">
      <c r="A33870" s="1"/>
      <c r="B33870" s="2"/>
      <c r="BJ33870" s="3"/>
      <c r="BL33870" s="3"/>
      <c r="BN33870" s="3"/>
      <c r="BP33870" s="3"/>
    </row>
    <row r="33871" spans="1:68" x14ac:dyDescent="0.25">
      <c r="A33871" s="1"/>
      <c r="B33871" s="2"/>
      <c r="BJ33871" s="3"/>
      <c r="BL33871" s="3"/>
      <c r="BN33871" s="3"/>
      <c r="BP33871" s="3"/>
    </row>
    <row r="33872" spans="1:68" x14ac:dyDescent="0.25">
      <c r="A33872" s="1"/>
      <c r="B33872" s="2"/>
      <c r="BJ33872" s="3"/>
      <c r="BL33872" s="3"/>
      <c r="BN33872" s="3"/>
      <c r="BP33872" s="3"/>
    </row>
    <row r="33873" spans="1:68" x14ac:dyDescent="0.25">
      <c r="A33873" s="1"/>
      <c r="B33873" s="2"/>
      <c r="BJ33873" s="3"/>
      <c r="BL33873" s="3"/>
      <c r="BN33873" s="3"/>
      <c r="BP33873" s="3"/>
    </row>
    <row r="33874" spans="1:68" x14ac:dyDescent="0.25">
      <c r="A33874" s="1"/>
      <c r="B33874" s="2"/>
      <c r="BJ33874" s="3"/>
      <c r="BL33874" s="3"/>
      <c r="BN33874" s="3"/>
      <c r="BP33874" s="3"/>
    </row>
    <row r="33875" spans="1:68" x14ac:dyDescent="0.25">
      <c r="A33875" s="1"/>
      <c r="B33875" s="2"/>
      <c r="BJ33875" s="3"/>
      <c r="BL33875" s="3"/>
      <c r="BN33875" s="3"/>
      <c r="BP33875" s="3"/>
    </row>
    <row r="33876" spans="1:68" x14ac:dyDescent="0.25">
      <c r="A33876" s="1"/>
      <c r="B33876" s="2"/>
      <c r="BJ33876" s="3"/>
      <c r="BL33876" s="3"/>
      <c r="BN33876" s="3"/>
      <c r="BP33876" s="3"/>
    </row>
    <row r="33877" spans="1:68" x14ac:dyDescent="0.25">
      <c r="A33877" s="1"/>
      <c r="B33877" s="2"/>
      <c r="BJ33877" s="3"/>
      <c r="BL33877" s="3"/>
      <c r="BN33877" s="3"/>
      <c r="BP33877" s="3"/>
    </row>
    <row r="33878" spans="1:68" x14ac:dyDescent="0.25">
      <c r="A33878" s="1"/>
      <c r="B33878" s="2"/>
      <c r="BJ33878" s="3"/>
      <c r="BL33878" s="3"/>
      <c r="BN33878" s="3"/>
      <c r="BP33878" s="3"/>
    </row>
    <row r="33879" spans="1:68" x14ac:dyDescent="0.25">
      <c r="A33879" s="1"/>
      <c r="B33879" s="2"/>
      <c r="BJ33879" s="3"/>
      <c r="BL33879" s="3"/>
      <c r="BN33879" s="3"/>
      <c r="BP33879" s="3"/>
    </row>
    <row r="33880" spans="1:68" x14ac:dyDescent="0.25">
      <c r="A33880" s="1"/>
      <c r="B33880" s="2"/>
      <c r="BJ33880" s="3"/>
      <c r="BL33880" s="3"/>
      <c r="BN33880" s="3"/>
      <c r="BP33880" s="3"/>
    </row>
    <row r="33881" spans="1:68" x14ac:dyDescent="0.25">
      <c r="A33881" s="1"/>
      <c r="B33881" s="2"/>
      <c r="BJ33881" s="3"/>
      <c r="BL33881" s="3"/>
      <c r="BN33881" s="3"/>
      <c r="BP33881" s="3"/>
    </row>
    <row r="33882" spans="1:68" x14ac:dyDescent="0.25">
      <c r="A33882" s="1"/>
      <c r="B33882" s="2"/>
      <c r="BJ33882" s="3"/>
      <c r="BL33882" s="3"/>
      <c r="BN33882" s="3"/>
      <c r="BP33882" s="3"/>
    </row>
    <row r="33883" spans="1:68" x14ac:dyDescent="0.25">
      <c r="A33883" s="1"/>
      <c r="B33883" s="2"/>
      <c r="BJ33883" s="3"/>
      <c r="BL33883" s="3"/>
      <c r="BN33883" s="3"/>
      <c r="BP33883" s="3"/>
    </row>
    <row r="33884" spans="1:68" x14ac:dyDescent="0.25">
      <c r="A33884" s="1"/>
      <c r="B33884" s="2"/>
      <c r="BJ33884" s="3"/>
      <c r="BL33884" s="3"/>
      <c r="BN33884" s="3"/>
      <c r="BP33884" s="3"/>
    </row>
    <row r="33885" spans="1:68" x14ac:dyDescent="0.25">
      <c r="A33885" s="1"/>
      <c r="B33885" s="2"/>
      <c r="BJ33885" s="3"/>
      <c r="BL33885" s="3"/>
      <c r="BN33885" s="3"/>
      <c r="BP33885" s="3"/>
    </row>
    <row r="33886" spans="1:68" x14ac:dyDescent="0.25">
      <c r="A33886" s="1"/>
      <c r="B33886" s="2"/>
      <c r="BJ33886" s="3"/>
      <c r="BL33886" s="3"/>
      <c r="BN33886" s="3"/>
      <c r="BP33886" s="3"/>
    </row>
    <row r="33887" spans="1:68" x14ac:dyDescent="0.25">
      <c r="A33887" s="1"/>
      <c r="B33887" s="2"/>
      <c r="BJ33887" s="3"/>
      <c r="BL33887" s="3"/>
      <c r="BN33887" s="3"/>
      <c r="BP33887" s="3"/>
    </row>
    <row r="33888" spans="1:68" x14ac:dyDescent="0.25">
      <c r="A33888" s="1"/>
      <c r="B33888" s="2"/>
      <c r="BJ33888" s="3"/>
      <c r="BL33888" s="3"/>
      <c r="BN33888" s="3"/>
      <c r="BP33888" s="3"/>
    </row>
    <row r="33889" spans="1:68" x14ac:dyDescent="0.25">
      <c r="A33889" s="1"/>
      <c r="B33889" s="2"/>
      <c r="BJ33889" s="3"/>
      <c r="BL33889" s="3"/>
      <c r="BN33889" s="3"/>
      <c r="BP33889" s="3"/>
    </row>
    <row r="33890" spans="1:68" x14ac:dyDescent="0.25">
      <c r="A33890" s="1"/>
      <c r="B33890" s="2"/>
      <c r="BJ33890" s="3"/>
      <c r="BL33890" s="3"/>
      <c r="BN33890" s="3"/>
      <c r="BP33890" s="3"/>
    </row>
    <row r="33891" spans="1:68" x14ac:dyDescent="0.25">
      <c r="A33891" s="1"/>
      <c r="B33891" s="2"/>
      <c r="BJ33891" s="3"/>
      <c r="BL33891" s="3"/>
      <c r="BN33891" s="3"/>
      <c r="BP33891" s="3"/>
    </row>
    <row r="33892" spans="1:68" x14ac:dyDescent="0.25">
      <c r="A33892" s="1"/>
      <c r="B33892" s="2"/>
      <c r="BJ33892" s="3"/>
      <c r="BL33892" s="3"/>
      <c r="BN33892" s="3"/>
      <c r="BP33892" s="3"/>
    </row>
    <row r="33893" spans="1:68" x14ac:dyDescent="0.25">
      <c r="A33893" s="1"/>
      <c r="B33893" s="2"/>
      <c r="BJ33893" s="3"/>
      <c r="BL33893" s="3"/>
      <c r="BN33893" s="3"/>
      <c r="BP33893" s="3"/>
    </row>
    <row r="33894" spans="1:68" x14ac:dyDescent="0.25">
      <c r="A33894" s="1"/>
      <c r="B33894" s="2"/>
      <c r="BJ33894" s="3"/>
      <c r="BL33894" s="3"/>
      <c r="BN33894" s="3"/>
      <c r="BP33894" s="3"/>
    </row>
    <row r="33895" spans="1:68" x14ac:dyDescent="0.25">
      <c r="A33895" s="1"/>
      <c r="B33895" s="2"/>
      <c r="BJ33895" s="3"/>
      <c r="BL33895" s="3"/>
      <c r="BN33895" s="3"/>
      <c r="BP33895" s="3"/>
    </row>
    <row r="33896" spans="1:68" x14ac:dyDescent="0.25">
      <c r="A33896" s="1"/>
      <c r="B33896" s="2"/>
      <c r="BJ33896" s="3"/>
      <c r="BL33896" s="3"/>
      <c r="BN33896" s="3"/>
      <c r="BP33896" s="3"/>
    </row>
    <row r="33897" spans="1:68" x14ac:dyDescent="0.25">
      <c r="A33897" s="1"/>
      <c r="B33897" s="2"/>
      <c r="BJ33897" s="3"/>
      <c r="BL33897" s="3"/>
      <c r="BN33897" s="3"/>
      <c r="BP33897" s="3"/>
    </row>
    <row r="33898" spans="1:68" x14ac:dyDescent="0.25">
      <c r="A33898" s="1"/>
      <c r="B33898" s="2"/>
      <c r="BJ33898" s="3"/>
      <c r="BL33898" s="3"/>
      <c r="BN33898" s="3"/>
      <c r="BP33898" s="3"/>
    </row>
    <row r="33899" spans="1:68" x14ac:dyDescent="0.25">
      <c r="A33899" s="1"/>
      <c r="B33899" s="2"/>
      <c r="BJ33899" s="3"/>
      <c r="BL33899" s="3"/>
      <c r="BN33899" s="3"/>
      <c r="BP33899" s="3"/>
    </row>
    <row r="33900" spans="1:68" x14ac:dyDescent="0.25">
      <c r="A33900" s="1"/>
      <c r="B33900" s="2"/>
      <c r="BJ33900" s="3"/>
      <c r="BL33900" s="3"/>
      <c r="BN33900" s="3"/>
      <c r="BP33900" s="3"/>
    </row>
    <row r="33901" spans="1:68" x14ac:dyDescent="0.25">
      <c r="A33901" s="1"/>
      <c r="B33901" s="2"/>
      <c r="BJ33901" s="3"/>
      <c r="BL33901" s="3"/>
      <c r="BN33901" s="3"/>
      <c r="BP33901" s="3"/>
    </row>
    <row r="33902" spans="1:68" x14ac:dyDescent="0.25">
      <c r="A33902" s="1"/>
      <c r="B33902" s="2"/>
      <c r="BJ33902" s="3"/>
      <c r="BL33902" s="3"/>
      <c r="BN33902" s="3"/>
      <c r="BP33902" s="3"/>
    </row>
    <row r="33903" spans="1:68" x14ac:dyDescent="0.25">
      <c r="A33903" s="1"/>
      <c r="B33903" s="2"/>
      <c r="BJ33903" s="3"/>
      <c r="BL33903" s="3"/>
      <c r="BN33903" s="3"/>
      <c r="BP33903" s="3"/>
    </row>
    <row r="33904" spans="1:68" x14ac:dyDescent="0.25">
      <c r="A33904" s="1"/>
      <c r="B33904" s="2"/>
      <c r="BJ33904" s="3"/>
      <c r="BL33904" s="3"/>
      <c r="BN33904" s="3"/>
      <c r="BP33904" s="3"/>
    </row>
    <row r="33905" spans="1:68" x14ac:dyDescent="0.25">
      <c r="A33905" s="1"/>
      <c r="B33905" s="2"/>
      <c r="BJ33905" s="3"/>
      <c r="BL33905" s="3"/>
      <c r="BN33905" s="3"/>
      <c r="BP33905" s="3"/>
    </row>
    <row r="33906" spans="1:68" x14ac:dyDescent="0.25">
      <c r="A33906" s="1"/>
      <c r="B33906" s="2"/>
      <c r="BJ33906" s="3"/>
      <c r="BL33906" s="3"/>
      <c r="BN33906" s="3"/>
      <c r="BP33906" s="3"/>
    </row>
    <row r="33907" spans="1:68" x14ac:dyDescent="0.25">
      <c r="A33907" s="1"/>
      <c r="B33907" s="2"/>
      <c r="BJ33907" s="3"/>
      <c r="BL33907" s="3"/>
      <c r="BN33907" s="3"/>
      <c r="BP33907" s="3"/>
    </row>
    <row r="33908" spans="1:68" x14ac:dyDescent="0.25">
      <c r="A33908" s="1"/>
      <c r="B33908" s="2"/>
      <c r="BJ33908" s="3"/>
      <c r="BL33908" s="3"/>
      <c r="BN33908" s="3"/>
      <c r="BP33908" s="3"/>
    </row>
    <row r="33909" spans="1:68" x14ac:dyDescent="0.25">
      <c r="A33909" s="1"/>
      <c r="B33909" s="2"/>
      <c r="BJ33909" s="3"/>
      <c r="BL33909" s="3"/>
      <c r="BN33909" s="3"/>
      <c r="BP33909" s="3"/>
    </row>
    <row r="33910" spans="1:68" x14ac:dyDescent="0.25">
      <c r="A33910" s="1"/>
      <c r="B33910" s="2"/>
      <c r="BJ33910" s="3"/>
      <c r="BL33910" s="3"/>
      <c r="BN33910" s="3"/>
      <c r="BP33910" s="3"/>
    </row>
    <row r="33911" spans="1:68" x14ac:dyDescent="0.25">
      <c r="A33911" s="1"/>
      <c r="B33911" s="2"/>
      <c r="BJ33911" s="3"/>
      <c r="BL33911" s="3"/>
      <c r="BN33911" s="3"/>
      <c r="BP33911" s="3"/>
    </row>
    <row r="33912" spans="1:68" x14ac:dyDescent="0.25">
      <c r="A33912" s="1"/>
      <c r="B33912" s="2"/>
      <c r="BJ33912" s="3"/>
      <c r="BL33912" s="3"/>
      <c r="BN33912" s="3"/>
      <c r="BP33912" s="3"/>
    </row>
    <row r="33913" spans="1:68" x14ac:dyDescent="0.25">
      <c r="A33913" s="1"/>
      <c r="B33913" s="2"/>
      <c r="BJ33913" s="3"/>
      <c r="BL33913" s="3"/>
      <c r="BN33913" s="3"/>
      <c r="BP33913" s="3"/>
    </row>
    <row r="33914" spans="1:68" x14ac:dyDescent="0.25">
      <c r="A33914" s="1"/>
      <c r="B33914" s="2"/>
      <c r="BJ33914" s="3"/>
      <c r="BL33914" s="3"/>
      <c r="BN33914" s="3"/>
      <c r="BP33914" s="3"/>
    </row>
    <row r="33915" spans="1:68" x14ac:dyDescent="0.25">
      <c r="A33915" s="1"/>
      <c r="B33915" s="2"/>
      <c r="BJ33915" s="3"/>
      <c r="BL33915" s="3"/>
      <c r="BN33915" s="3"/>
      <c r="BP33915" s="3"/>
    </row>
    <row r="33916" spans="1:68" x14ac:dyDescent="0.25">
      <c r="A33916" s="1"/>
      <c r="B33916" s="2"/>
      <c r="BJ33916" s="3"/>
      <c r="BL33916" s="3"/>
      <c r="BN33916" s="3"/>
      <c r="BP33916" s="3"/>
    </row>
    <row r="33917" spans="1:68" x14ac:dyDescent="0.25">
      <c r="A33917" s="1"/>
      <c r="B33917" s="2"/>
      <c r="BJ33917" s="3"/>
      <c r="BL33917" s="3"/>
      <c r="BN33917" s="3"/>
      <c r="BP33917" s="3"/>
    </row>
    <row r="33918" spans="1:68" x14ac:dyDescent="0.25">
      <c r="A33918" s="1"/>
      <c r="B33918" s="2"/>
      <c r="BJ33918" s="3"/>
      <c r="BL33918" s="3"/>
      <c r="BN33918" s="3"/>
      <c r="BP33918" s="3"/>
    </row>
    <row r="33919" spans="1:68" x14ac:dyDescent="0.25">
      <c r="A33919" s="1"/>
      <c r="B33919" s="2"/>
      <c r="BJ33919" s="3"/>
      <c r="BL33919" s="3"/>
      <c r="BN33919" s="3"/>
      <c r="BP33919" s="3"/>
    </row>
    <row r="33920" spans="1:68" x14ac:dyDescent="0.25">
      <c r="A33920" s="1"/>
      <c r="B33920" s="2"/>
      <c r="BJ33920" s="3"/>
      <c r="BL33920" s="3"/>
      <c r="BN33920" s="3"/>
      <c r="BP33920" s="3"/>
    </row>
    <row r="33921" spans="1:68" x14ac:dyDescent="0.25">
      <c r="A33921" s="1"/>
      <c r="B33921" s="2"/>
      <c r="BJ33921" s="3"/>
      <c r="BL33921" s="3"/>
      <c r="BN33921" s="3"/>
      <c r="BP33921" s="3"/>
    </row>
    <row r="33922" spans="1:68" x14ac:dyDescent="0.25">
      <c r="A33922" s="1"/>
      <c r="B33922" s="2"/>
      <c r="BJ33922" s="3"/>
      <c r="BL33922" s="3"/>
      <c r="BN33922" s="3"/>
      <c r="BP33922" s="3"/>
    </row>
    <row r="33923" spans="1:68" x14ac:dyDescent="0.25">
      <c r="A33923" s="1"/>
      <c r="B33923" s="2"/>
      <c r="BJ33923" s="3"/>
      <c r="BL33923" s="3"/>
      <c r="BN33923" s="3"/>
      <c r="BP33923" s="3"/>
    </row>
    <row r="33924" spans="1:68" x14ac:dyDescent="0.25">
      <c r="A33924" s="1"/>
      <c r="B33924" s="2"/>
      <c r="BJ33924" s="3"/>
      <c r="BL33924" s="3"/>
      <c r="BN33924" s="3"/>
      <c r="BP33924" s="3"/>
    </row>
    <row r="33925" spans="1:68" x14ac:dyDescent="0.25">
      <c r="A33925" s="1"/>
      <c r="B33925" s="2"/>
      <c r="BJ33925" s="3"/>
      <c r="BL33925" s="3"/>
      <c r="BN33925" s="3"/>
      <c r="BP33925" s="3"/>
    </row>
    <row r="33926" spans="1:68" x14ac:dyDescent="0.25">
      <c r="A33926" s="1"/>
      <c r="B33926" s="2"/>
      <c r="BJ33926" s="3"/>
      <c r="BL33926" s="3"/>
      <c r="BN33926" s="3"/>
      <c r="BP33926" s="3"/>
    </row>
    <row r="33927" spans="1:68" x14ac:dyDescent="0.25">
      <c r="A33927" s="1"/>
      <c r="B33927" s="2"/>
      <c r="BJ33927" s="3"/>
      <c r="BL33927" s="3"/>
      <c r="BN33927" s="3"/>
      <c r="BP33927" s="3"/>
    </row>
    <row r="33928" spans="1:68" x14ac:dyDescent="0.25">
      <c r="A33928" s="1"/>
      <c r="B33928" s="2"/>
      <c r="BJ33928" s="3"/>
      <c r="BL33928" s="3"/>
      <c r="BN33928" s="3"/>
      <c r="BP33928" s="3"/>
    </row>
    <row r="33929" spans="1:68" x14ac:dyDescent="0.25">
      <c r="A33929" s="1"/>
      <c r="B33929" s="2"/>
      <c r="BJ33929" s="3"/>
      <c r="BL33929" s="3"/>
      <c r="BN33929" s="3"/>
      <c r="BP33929" s="3"/>
    </row>
    <row r="33930" spans="1:68" x14ac:dyDescent="0.25">
      <c r="A33930" s="1"/>
      <c r="B33930" s="2"/>
      <c r="BJ33930" s="3"/>
      <c r="BL33930" s="3"/>
      <c r="BN33930" s="3"/>
      <c r="BP33930" s="3"/>
    </row>
    <row r="33931" spans="1:68" x14ac:dyDescent="0.25">
      <c r="A33931" s="1"/>
      <c r="B33931" s="2"/>
      <c r="BJ33931" s="3"/>
      <c r="BL33931" s="3"/>
      <c r="BN33931" s="3"/>
      <c r="BP33931" s="3"/>
    </row>
    <row r="33932" spans="1:68" x14ac:dyDescent="0.25">
      <c r="A33932" s="1"/>
      <c r="B33932" s="2"/>
      <c r="BJ33932" s="3"/>
      <c r="BL33932" s="3"/>
      <c r="BN33932" s="3"/>
      <c r="BP33932" s="3"/>
    </row>
    <row r="33933" spans="1:68" x14ac:dyDescent="0.25">
      <c r="A33933" s="1"/>
      <c r="B33933" s="2"/>
      <c r="BJ33933" s="3"/>
      <c r="BL33933" s="3"/>
      <c r="BN33933" s="3"/>
      <c r="BP33933" s="3"/>
    </row>
    <row r="33934" spans="1:68" x14ac:dyDescent="0.25">
      <c r="A33934" s="1"/>
      <c r="B33934" s="2"/>
      <c r="BJ33934" s="3"/>
      <c r="BL33934" s="3"/>
      <c r="BN33934" s="3"/>
      <c r="BP33934" s="3"/>
    </row>
    <row r="33935" spans="1:68" x14ac:dyDescent="0.25">
      <c r="A33935" s="1"/>
      <c r="B33935" s="2"/>
      <c r="BJ33935" s="3"/>
      <c r="BL33935" s="3"/>
      <c r="BN33935" s="3"/>
      <c r="BP33935" s="3"/>
    </row>
    <row r="33936" spans="1:68" x14ac:dyDescent="0.25">
      <c r="A33936" s="1"/>
      <c r="B33936" s="2"/>
      <c r="BJ33936" s="3"/>
      <c r="BL33936" s="3"/>
      <c r="BN33936" s="3"/>
      <c r="BP33936" s="3"/>
    </row>
    <row r="33937" spans="1:68" x14ac:dyDescent="0.25">
      <c r="A33937" s="1"/>
      <c r="B33937" s="2"/>
      <c r="BJ33937" s="3"/>
      <c r="BL33937" s="3"/>
      <c r="BN33937" s="3"/>
      <c r="BP33937" s="3"/>
    </row>
    <row r="33938" spans="1:68" x14ac:dyDescent="0.25">
      <c r="A33938" s="1"/>
      <c r="B33938" s="2"/>
      <c r="BJ33938" s="3"/>
      <c r="BL33938" s="3"/>
      <c r="BN33938" s="3"/>
      <c r="BP33938" s="3"/>
    </row>
    <row r="33939" spans="1:68" x14ac:dyDescent="0.25">
      <c r="A33939" s="1"/>
      <c r="B33939" s="2"/>
      <c r="BJ33939" s="3"/>
      <c r="BL33939" s="3"/>
      <c r="BN33939" s="3"/>
      <c r="BP33939" s="3"/>
    </row>
    <row r="33940" spans="1:68" x14ac:dyDescent="0.25">
      <c r="A33940" s="1"/>
      <c r="B33940" s="2"/>
      <c r="BJ33940" s="3"/>
      <c r="BL33940" s="3"/>
      <c r="BN33940" s="3"/>
      <c r="BP33940" s="3"/>
    </row>
    <row r="33941" spans="1:68" x14ac:dyDescent="0.25">
      <c r="A33941" s="1"/>
      <c r="B33941" s="2"/>
      <c r="BJ33941" s="3"/>
      <c r="BL33941" s="3"/>
      <c r="BN33941" s="3"/>
      <c r="BP33941" s="3"/>
    </row>
    <row r="33942" spans="1:68" x14ac:dyDescent="0.25">
      <c r="A33942" s="1"/>
      <c r="B33942" s="2"/>
      <c r="BJ33942" s="3"/>
      <c r="BL33942" s="3"/>
      <c r="BN33942" s="3"/>
      <c r="BP33942" s="3"/>
    </row>
    <row r="33943" spans="1:68" x14ac:dyDescent="0.25">
      <c r="A33943" s="1"/>
      <c r="B33943" s="2"/>
      <c r="BJ33943" s="3"/>
      <c r="BL33943" s="3"/>
      <c r="BN33943" s="3"/>
      <c r="BP33943" s="3"/>
    </row>
    <row r="33944" spans="1:68" x14ac:dyDescent="0.25">
      <c r="A33944" s="1"/>
      <c r="B33944" s="2"/>
      <c r="BJ33944" s="3"/>
      <c r="BL33944" s="3"/>
      <c r="BN33944" s="3"/>
      <c r="BP33944" s="3"/>
    </row>
    <row r="33945" spans="1:68" x14ac:dyDescent="0.25">
      <c r="A33945" s="1"/>
      <c r="B33945" s="2"/>
      <c r="BJ33945" s="3"/>
      <c r="BL33945" s="3"/>
      <c r="BN33945" s="3"/>
      <c r="BP33945" s="3"/>
    </row>
    <row r="33946" spans="1:68" x14ac:dyDescent="0.25">
      <c r="A33946" s="1"/>
      <c r="B33946" s="2"/>
      <c r="BJ33946" s="3"/>
      <c r="BL33946" s="3"/>
      <c r="BN33946" s="3"/>
      <c r="BP33946" s="3"/>
    </row>
    <row r="33947" spans="1:68" x14ac:dyDescent="0.25">
      <c r="A33947" s="1"/>
      <c r="B33947" s="2"/>
      <c r="BJ33947" s="3"/>
      <c r="BL33947" s="3"/>
      <c r="BN33947" s="3"/>
      <c r="BP33947" s="3"/>
    </row>
    <row r="33948" spans="1:68" x14ac:dyDescent="0.25">
      <c r="A33948" s="1"/>
      <c r="B33948" s="2"/>
      <c r="BJ33948" s="3"/>
      <c r="BL33948" s="3"/>
      <c r="BN33948" s="3"/>
      <c r="BP33948" s="3"/>
    </row>
    <row r="33949" spans="1:68" x14ac:dyDescent="0.25">
      <c r="A33949" s="1"/>
      <c r="B33949" s="2"/>
      <c r="BJ33949" s="3"/>
      <c r="BL33949" s="3"/>
      <c r="BN33949" s="3"/>
      <c r="BP33949" s="3"/>
    </row>
    <row r="33950" spans="1:68" x14ac:dyDescent="0.25">
      <c r="A33950" s="1"/>
      <c r="B33950" s="2"/>
      <c r="BJ33950" s="3"/>
      <c r="BL33950" s="3"/>
      <c r="BN33950" s="3"/>
      <c r="BP33950" s="3"/>
    </row>
    <row r="33951" spans="1:68" x14ac:dyDescent="0.25">
      <c r="A33951" s="1"/>
      <c r="B33951" s="2"/>
      <c r="BJ33951" s="3"/>
      <c r="BL33951" s="3"/>
      <c r="BN33951" s="3"/>
      <c r="BP33951" s="3"/>
    </row>
    <row r="33952" spans="1:68" x14ac:dyDescent="0.25">
      <c r="A33952" s="1"/>
      <c r="B33952" s="2"/>
      <c r="BJ33952" s="3"/>
      <c r="BL33952" s="3"/>
      <c r="BN33952" s="3"/>
      <c r="BP33952" s="3"/>
    </row>
    <row r="33953" spans="1:68" x14ac:dyDescent="0.25">
      <c r="A33953" s="1"/>
      <c r="B33953" s="2"/>
      <c r="BJ33953" s="3"/>
      <c r="BL33953" s="3"/>
      <c r="BN33953" s="3"/>
      <c r="BP33953" s="3"/>
    </row>
    <row r="33954" spans="1:68" x14ac:dyDescent="0.25">
      <c r="A33954" s="1"/>
      <c r="B33954" s="2"/>
      <c r="BJ33954" s="3"/>
      <c r="BL33954" s="3"/>
      <c r="BN33954" s="3"/>
      <c r="BP33954" s="3"/>
    </row>
    <row r="33955" spans="1:68" x14ac:dyDescent="0.25">
      <c r="A33955" s="1"/>
      <c r="B33955" s="2"/>
      <c r="BJ33955" s="3"/>
      <c r="BL33955" s="3"/>
      <c r="BN33955" s="3"/>
      <c r="BP33955" s="3"/>
    </row>
    <row r="33956" spans="1:68" x14ac:dyDescent="0.25">
      <c r="A33956" s="1"/>
      <c r="B33956" s="2"/>
      <c r="BJ33956" s="3"/>
      <c r="BL33956" s="3"/>
      <c r="BN33956" s="3"/>
      <c r="BP33956" s="3"/>
    </row>
    <row r="33957" spans="1:68" x14ac:dyDescent="0.25">
      <c r="A33957" s="1"/>
      <c r="B33957" s="2"/>
      <c r="BJ33957" s="3"/>
      <c r="BL33957" s="3"/>
      <c r="BN33957" s="3"/>
      <c r="BP33957" s="3"/>
    </row>
    <row r="33958" spans="1:68" x14ac:dyDescent="0.25">
      <c r="A33958" s="1"/>
      <c r="B33958" s="2"/>
      <c r="BJ33958" s="3"/>
      <c r="BL33958" s="3"/>
      <c r="BN33958" s="3"/>
      <c r="BP33958" s="3"/>
    </row>
    <row r="33959" spans="1:68" x14ac:dyDescent="0.25">
      <c r="A33959" s="1"/>
      <c r="B33959" s="2"/>
      <c r="BJ33959" s="3"/>
      <c r="BL33959" s="3"/>
      <c r="BN33959" s="3"/>
      <c r="BP33959" s="3"/>
    </row>
    <row r="33960" spans="1:68" x14ac:dyDescent="0.25">
      <c r="A33960" s="1"/>
      <c r="B33960" s="2"/>
      <c r="BJ33960" s="3"/>
      <c r="BL33960" s="3"/>
      <c r="BN33960" s="3"/>
      <c r="BP33960" s="3"/>
    </row>
    <row r="33961" spans="1:68" x14ac:dyDescent="0.25">
      <c r="A33961" s="1"/>
      <c r="B33961" s="2"/>
      <c r="BJ33961" s="3"/>
      <c r="BL33961" s="3"/>
      <c r="BN33961" s="3"/>
      <c r="BP33961" s="3"/>
    </row>
    <row r="33962" spans="1:68" x14ac:dyDescent="0.25">
      <c r="A33962" s="1"/>
      <c r="B33962" s="2"/>
      <c r="BJ33962" s="3"/>
      <c r="BL33962" s="3"/>
      <c r="BN33962" s="3"/>
      <c r="BP33962" s="3"/>
    </row>
    <row r="33963" spans="1:68" x14ac:dyDescent="0.25">
      <c r="A33963" s="1"/>
      <c r="B33963" s="2"/>
      <c r="BJ33963" s="3"/>
      <c r="BL33963" s="3"/>
      <c r="BN33963" s="3"/>
      <c r="BP33963" s="3"/>
    </row>
    <row r="33964" spans="1:68" x14ac:dyDescent="0.25">
      <c r="A33964" s="1"/>
      <c r="B33964" s="2"/>
      <c r="BJ33964" s="3"/>
      <c r="BL33964" s="3"/>
      <c r="BN33964" s="3"/>
      <c r="BP33964" s="3"/>
    </row>
    <row r="33965" spans="1:68" x14ac:dyDescent="0.25">
      <c r="A33965" s="1"/>
      <c r="B33965" s="2"/>
      <c r="BJ33965" s="3"/>
      <c r="BL33965" s="3"/>
      <c r="BN33965" s="3"/>
      <c r="BP33965" s="3"/>
    </row>
    <row r="33966" spans="1:68" x14ac:dyDescent="0.25">
      <c r="A33966" s="1"/>
      <c r="B33966" s="2"/>
      <c r="BJ33966" s="3"/>
      <c r="BL33966" s="3"/>
      <c r="BN33966" s="3"/>
      <c r="BP33966" s="3"/>
    </row>
    <row r="33967" spans="1:68" x14ac:dyDescent="0.25">
      <c r="A33967" s="1"/>
      <c r="B33967" s="2"/>
      <c r="BJ33967" s="3"/>
      <c r="BL33967" s="3"/>
      <c r="BN33967" s="3"/>
      <c r="BP33967" s="3"/>
    </row>
    <row r="33968" spans="1:68" x14ac:dyDescent="0.25">
      <c r="A33968" s="1"/>
      <c r="B33968" s="2"/>
      <c r="BJ33968" s="3"/>
      <c r="BL33968" s="3"/>
      <c r="BN33968" s="3"/>
      <c r="BP33968" s="3"/>
    </row>
    <row r="33969" spans="1:68" x14ac:dyDescent="0.25">
      <c r="A33969" s="1"/>
      <c r="B33969" s="2"/>
      <c r="BJ33969" s="3"/>
      <c r="BL33969" s="3"/>
      <c r="BN33969" s="3"/>
      <c r="BP33969" s="3"/>
    </row>
    <row r="33970" spans="1:68" x14ac:dyDescent="0.25">
      <c r="A33970" s="1"/>
      <c r="B33970" s="2"/>
      <c r="BJ33970" s="3"/>
      <c r="BL33970" s="3"/>
      <c r="BN33970" s="3"/>
      <c r="BP33970" s="3"/>
    </row>
    <row r="33971" spans="1:68" x14ac:dyDescent="0.25">
      <c r="A33971" s="1"/>
      <c r="B33971" s="2"/>
      <c r="BJ33971" s="3"/>
      <c r="BL33971" s="3"/>
      <c r="BN33971" s="3"/>
      <c r="BP33971" s="3"/>
    </row>
    <row r="33972" spans="1:68" x14ac:dyDescent="0.25">
      <c r="A33972" s="1"/>
      <c r="B33972" s="2"/>
      <c r="BJ33972" s="3"/>
      <c r="BL33972" s="3"/>
      <c r="BN33972" s="3"/>
      <c r="BP33972" s="3"/>
    </row>
    <row r="33973" spans="1:68" x14ac:dyDescent="0.25">
      <c r="A33973" s="1"/>
      <c r="B33973" s="2"/>
      <c r="BJ33973" s="3"/>
      <c r="BL33973" s="3"/>
      <c r="BN33973" s="3"/>
      <c r="BP33973" s="3"/>
    </row>
    <row r="33974" spans="1:68" x14ac:dyDescent="0.25">
      <c r="A33974" s="1"/>
      <c r="B33974" s="2"/>
      <c r="BJ33974" s="3"/>
      <c r="BL33974" s="3"/>
      <c r="BN33974" s="3"/>
      <c r="BP33974" s="3"/>
    </row>
    <row r="33975" spans="1:68" x14ac:dyDescent="0.25">
      <c r="A33975" s="1"/>
      <c r="B33975" s="2"/>
      <c r="BJ33975" s="3"/>
      <c r="BL33975" s="3"/>
      <c r="BN33975" s="3"/>
      <c r="BP33975" s="3"/>
    </row>
    <row r="33976" spans="1:68" x14ac:dyDescent="0.25">
      <c r="A33976" s="1"/>
      <c r="B33976" s="2"/>
      <c r="BJ33976" s="3"/>
      <c r="BL33976" s="3"/>
      <c r="BN33976" s="3"/>
      <c r="BP33976" s="3"/>
    </row>
    <row r="33977" spans="1:68" x14ac:dyDescent="0.25">
      <c r="A33977" s="1"/>
      <c r="B33977" s="2"/>
      <c r="BJ33977" s="3"/>
      <c r="BL33977" s="3"/>
      <c r="BN33977" s="3"/>
      <c r="BP33977" s="3"/>
    </row>
    <row r="33978" spans="1:68" x14ac:dyDescent="0.25">
      <c r="A33978" s="1"/>
      <c r="B33978" s="2"/>
      <c r="BJ33978" s="3"/>
      <c r="BL33978" s="3"/>
      <c r="BN33978" s="3"/>
      <c r="BP33978" s="3"/>
    </row>
    <row r="33979" spans="1:68" x14ac:dyDescent="0.25">
      <c r="A33979" s="1"/>
      <c r="B33979" s="2"/>
      <c r="BJ33979" s="3"/>
      <c r="BL33979" s="3"/>
      <c r="BN33979" s="3"/>
      <c r="BP33979" s="3"/>
    </row>
    <row r="33980" spans="1:68" x14ac:dyDescent="0.25">
      <c r="A33980" s="1"/>
      <c r="B33980" s="2"/>
      <c r="BJ33980" s="3"/>
      <c r="BL33980" s="3"/>
      <c r="BN33980" s="3"/>
      <c r="BP33980" s="3"/>
    </row>
    <row r="33981" spans="1:68" x14ac:dyDescent="0.25">
      <c r="A33981" s="1"/>
      <c r="B33981" s="2"/>
      <c r="BJ33981" s="3"/>
      <c r="BL33981" s="3"/>
      <c r="BN33981" s="3"/>
      <c r="BP33981" s="3"/>
    </row>
    <row r="33982" spans="1:68" x14ac:dyDescent="0.25">
      <c r="A33982" s="1"/>
      <c r="B33982" s="2"/>
      <c r="BJ33982" s="3"/>
      <c r="BL33982" s="3"/>
      <c r="BN33982" s="3"/>
      <c r="BP33982" s="3"/>
    </row>
    <row r="33983" spans="1:68" x14ac:dyDescent="0.25">
      <c r="A33983" s="1"/>
      <c r="B33983" s="2"/>
      <c r="BJ33983" s="3"/>
      <c r="BL33983" s="3"/>
      <c r="BN33983" s="3"/>
      <c r="BP33983" s="3"/>
    </row>
    <row r="33984" spans="1:68" x14ac:dyDescent="0.25">
      <c r="A33984" s="1"/>
      <c r="B33984" s="2"/>
      <c r="BJ33984" s="3"/>
      <c r="BL33984" s="3"/>
      <c r="BN33984" s="3"/>
      <c r="BP33984" s="3"/>
    </row>
    <row r="33985" spans="1:68" x14ac:dyDescent="0.25">
      <c r="A33985" s="1"/>
      <c r="B33985" s="2"/>
      <c r="BJ33985" s="3"/>
      <c r="BL33985" s="3"/>
      <c r="BN33985" s="3"/>
      <c r="BP33985" s="3"/>
    </row>
    <row r="33986" spans="1:68" x14ac:dyDescent="0.25">
      <c r="A33986" s="1"/>
      <c r="B33986" s="2"/>
      <c r="BJ33986" s="3"/>
      <c r="BL33986" s="3"/>
      <c r="BN33986" s="3"/>
      <c r="BP33986" s="3"/>
    </row>
    <row r="33987" spans="1:68" x14ac:dyDescent="0.25">
      <c r="A33987" s="1"/>
      <c r="B33987" s="2"/>
      <c r="BJ33987" s="3"/>
      <c r="BL33987" s="3"/>
      <c r="BN33987" s="3"/>
      <c r="BP33987" s="3"/>
    </row>
    <row r="33988" spans="1:68" x14ac:dyDescent="0.25">
      <c r="A33988" s="1"/>
      <c r="B33988" s="2"/>
      <c r="BJ33988" s="3"/>
      <c r="BL33988" s="3"/>
      <c r="BN33988" s="3"/>
      <c r="BP33988" s="3"/>
    </row>
    <row r="33989" spans="1:68" x14ac:dyDescent="0.25">
      <c r="A33989" s="1"/>
      <c r="B33989" s="2"/>
      <c r="BJ33989" s="3"/>
      <c r="BL33989" s="3"/>
      <c r="BN33989" s="3"/>
      <c r="BP33989" s="3"/>
    </row>
    <row r="33990" spans="1:68" x14ac:dyDescent="0.25">
      <c r="A33990" s="1"/>
      <c r="B33990" s="2"/>
      <c r="BJ33990" s="3"/>
      <c r="BL33990" s="3"/>
      <c r="BN33990" s="3"/>
      <c r="BP33990" s="3"/>
    </row>
    <row r="33991" spans="1:68" x14ac:dyDescent="0.25">
      <c r="A33991" s="1"/>
      <c r="B33991" s="2"/>
      <c r="BJ33991" s="3"/>
      <c r="BL33991" s="3"/>
      <c r="BN33991" s="3"/>
      <c r="BP33991" s="3"/>
    </row>
    <row r="33992" spans="1:68" x14ac:dyDescent="0.25">
      <c r="A33992" s="1"/>
      <c r="B33992" s="2"/>
      <c r="BJ33992" s="3"/>
      <c r="BL33992" s="3"/>
      <c r="BN33992" s="3"/>
      <c r="BP33992" s="3"/>
    </row>
    <row r="33993" spans="1:68" x14ac:dyDescent="0.25">
      <c r="A33993" s="1"/>
      <c r="B33993" s="2"/>
      <c r="BJ33993" s="3"/>
      <c r="BL33993" s="3"/>
      <c r="BN33993" s="3"/>
      <c r="BP33993" s="3"/>
    </row>
    <row r="33994" spans="1:68" x14ac:dyDescent="0.25">
      <c r="A33994" s="1"/>
      <c r="B33994" s="2"/>
      <c r="BJ33994" s="3"/>
      <c r="BL33994" s="3"/>
      <c r="BN33994" s="3"/>
      <c r="BP33994" s="3"/>
    </row>
    <row r="33995" spans="1:68" x14ac:dyDescent="0.25">
      <c r="A33995" s="1"/>
      <c r="B33995" s="2"/>
      <c r="BJ33995" s="3"/>
      <c r="BL33995" s="3"/>
      <c r="BN33995" s="3"/>
      <c r="BP33995" s="3"/>
    </row>
    <row r="33996" spans="1:68" x14ac:dyDescent="0.25">
      <c r="A33996" s="1"/>
      <c r="B33996" s="2"/>
      <c r="BJ33996" s="3"/>
      <c r="BL33996" s="3"/>
      <c r="BN33996" s="3"/>
      <c r="BP33996" s="3"/>
    </row>
    <row r="33997" spans="1:68" x14ac:dyDescent="0.25">
      <c r="A33997" s="1"/>
      <c r="B33997" s="2"/>
      <c r="BJ33997" s="3"/>
      <c r="BL33997" s="3"/>
      <c r="BN33997" s="3"/>
      <c r="BP33997" s="3"/>
    </row>
    <row r="33998" spans="1:68" x14ac:dyDescent="0.25">
      <c r="A33998" s="1"/>
      <c r="B33998" s="2"/>
      <c r="BJ33998" s="3"/>
      <c r="BL33998" s="3"/>
      <c r="BN33998" s="3"/>
      <c r="BP33998" s="3"/>
    </row>
    <row r="33999" spans="1:68" x14ac:dyDescent="0.25">
      <c r="A33999" s="1"/>
      <c r="B33999" s="2"/>
      <c r="BJ33999" s="3"/>
      <c r="BL33999" s="3"/>
      <c r="BN33999" s="3"/>
      <c r="BP33999" s="3"/>
    </row>
    <row r="34000" spans="1:68" x14ac:dyDescent="0.25">
      <c r="A34000" s="1"/>
      <c r="B34000" s="2"/>
      <c r="BJ34000" s="3"/>
      <c r="BL34000" s="3"/>
      <c r="BN34000" s="3"/>
      <c r="BP34000" s="3"/>
    </row>
    <row r="34001" spans="1:68" x14ac:dyDescent="0.25">
      <c r="A34001" s="1"/>
      <c r="B34001" s="2"/>
      <c r="BJ34001" s="3"/>
      <c r="BL34001" s="3"/>
      <c r="BN34001" s="3"/>
      <c r="BP34001" s="3"/>
    </row>
    <row r="34002" spans="1:68" x14ac:dyDescent="0.25">
      <c r="A34002" s="1"/>
      <c r="B34002" s="2"/>
      <c r="BJ34002" s="3"/>
      <c r="BL34002" s="3"/>
      <c r="BN34002" s="3"/>
      <c r="BP34002" s="3"/>
    </row>
    <row r="34003" spans="1:68" x14ac:dyDescent="0.25">
      <c r="A34003" s="1"/>
      <c r="B34003" s="2"/>
      <c r="BJ34003" s="3"/>
      <c r="BL34003" s="3"/>
      <c r="BN34003" s="3"/>
      <c r="BP34003" s="3"/>
    </row>
    <row r="34004" spans="1:68" x14ac:dyDescent="0.25">
      <c r="A34004" s="1"/>
      <c r="B34004" s="2"/>
      <c r="BJ34004" s="3"/>
      <c r="BL34004" s="3"/>
      <c r="BN34004" s="3"/>
      <c r="BP34004" s="3"/>
    </row>
    <row r="34005" spans="1:68" x14ac:dyDescent="0.25">
      <c r="A34005" s="1"/>
      <c r="B34005" s="2"/>
      <c r="BJ34005" s="3"/>
      <c r="BL34005" s="3"/>
      <c r="BN34005" s="3"/>
      <c r="BP34005" s="3"/>
    </row>
    <row r="34006" spans="1:68" x14ac:dyDescent="0.25">
      <c r="A34006" s="1"/>
      <c r="B34006" s="2"/>
      <c r="BJ34006" s="3"/>
      <c r="BL34006" s="3"/>
      <c r="BN34006" s="3"/>
      <c r="BP34006" s="3"/>
    </row>
    <row r="34007" spans="1:68" x14ac:dyDescent="0.25">
      <c r="A34007" s="1"/>
      <c r="B34007" s="2"/>
      <c r="BJ34007" s="3"/>
      <c r="BL34007" s="3"/>
      <c r="BN34007" s="3"/>
      <c r="BP34007" s="3"/>
    </row>
    <row r="34008" spans="1:68" x14ac:dyDescent="0.25">
      <c r="A34008" s="1"/>
      <c r="B34008" s="2"/>
      <c r="BJ34008" s="3"/>
      <c r="BL34008" s="3"/>
      <c r="BN34008" s="3"/>
      <c r="BP34008" s="3"/>
    </row>
    <row r="34009" spans="1:68" x14ac:dyDescent="0.25">
      <c r="A34009" s="1"/>
      <c r="B34009" s="2"/>
      <c r="BJ34009" s="3"/>
      <c r="BL34009" s="3"/>
      <c r="BN34009" s="3"/>
      <c r="BP34009" s="3"/>
    </row>
    <row r="34010" spans="1:68" x14ac:dyDescent="0.25">
      <c r="A34010" s="1"/>
      <c r="B34010" s="2"/>
      <c r="BJ34010" s="3"/>
      <c r="BL34010" s="3"/>
      <c r="BN34010" s="3"/>
      <c r="BP34010" s="3"/>
    </row>
    <row r="34011" spans="1:68" x14ac:dyDescent="0.25">
      <c r="A34011" s="1"/>
      <c r="B34011" s="2"/>
      <c r="BJ34011" s="3"/>
      <c r="BL34011" s="3"/>
      <c r="BN34011" s="3"/>
      <c r="BP34011" s="3"/>
    </row>
    <row r="34012" spans="1:68" x14ac:dyDescent="0.25">
      <c r="A34012" s="1"/>
      <c r="B34012" s="2"/>
      <c r="BJ34012" s="3"/>
      <c r="BL34012" s="3"/>
      <c r="BN34012" s="3"/>
      <c r="BP34012" s="3"/>
    </row>
    <row r="34013" spans="1:68" x14ac:dyDescent="0.25">
      <c r="A34013" s="1"/>
      <c r="B34013" s="2"/>
      <c r="BJ34013" s="3"/>
      <c r="BL34013" s="3"/>
      <c r="BN34013" s="3"/>
      <c r="BP34013" s="3"/>
    </row>
    <row r="34014" spans="1:68" x14ac:dyDescent="0.25">
      <c r="A34014" s="1"/>
      <c r="B34014" s="2"/>
      <c r="BJ34014" s="3"/>
      <c r="BL34014" s="3"/>
      <c r="BN34014" s="3"/>
      <c r="BP34014" s="3"/>
    </row>
    <row r="34015" spans="1:68" x14ac:dyDescent="0.25">
      <c r="A34015" s="1"/>
      <c r="B34015" s="2"/>
      <c r="BJ34015" s="3"/>
      <c r="BL34015" s="3"/>
      <c r="BN34015" s="3"/>
      <c r="BP34015" s="3"/>
    </row>
    <row r="34016" spans="1:68" x14ac:dyDescent="0.25">
      <c r="A34016" s="1"/>
      <c r="B34016" s="2"/>
      <c r="BJ34016" s="3"/>
      <c r="BL34016" s="3"/>
      <c r="BN34016" s="3"/>
      <c r="BP34016" s="3"/>
    </row>
    <row r="34017" spans="1:68" x14ac:dyDescent="0.25">
      <c r="A34017" s="1"/>
      <c r="B34017" s="2"/>
      <c r="BJ34017" s="3"/>
      <c r="BL34017" s="3"/>
      <c r="BN34017" s="3"/>
      <c r="BP34017" s="3"/>
    </row>
    <row r="34018" spans="1:68" x14ac:dyDescent="0.25">
      <c r="A34018" s="1"/>
      <c r="B34018" s="2"/>
      <c r="BJ34018" s="3"/>
      <c r="BL34018" s="3"/>
      <c r="BN34018" s="3"/>
      <c r="BP34018" s="3"/>
    </row>
    <row r="34019" spans="1:68" x14ac:dyDescent="0.25">
      <c r="A34019" s="1"/>
      <c r="B34019" s="2"/>
      <c r="BJ34019" s="3"/>
      <c r="BL34019" s="3"/>
      <c r="BN34019" s="3"/>
      <c r="BP34019" s="3"/>
    </row>
    <row r="34020" spans="1:68" x14ac:dyDescent="0.25">
      <c r="A34020" s="1"/>
      <c r="B34020" s="2"/>
      <c r="BJ34020" s="3"/>
      <c r="BL34020" s="3"/>
      <c r="BN34020" s="3"/>
      <c r="BP34020" s="3"/>
    </row>
    <row r="34021" spans="1:68" x14ac:dyDescent="0.25">
      <c r="A34021" s="1"/>
      <c r="B34021" s="2"/>
      <c r="BJ34021" s="3"/>
      <c r="BL34021" s="3"/>
      <c r="BN34021" s="3"/>
      <c r="BP34021" s="3"/>
    </row>
    <row r="34022" spans="1:68" x14ac:dyDescent="0.25">
      <c r="A34022" s="1"/>
      <c r="B34022" s="2"/>
      <c r="BJ34022" s="3"/>
      <c r="BL34022" s="3"/>
      <c r="BN34022" s="3"/>
      <c r="BP34022" s="3"/>
    </row>
    <row r="34023" spans="1:68" x14ac:dyDescent="0.25">
      <c r="A34023" s="1"/>
      <c r="B34023" s="2"/>
      <c r="BJ34023" s="3"/>
      <c r="BL34023" s="3"/>
      <c r="BN34023" s="3"/>
      <c r="BP34023" s="3"/>
    </row>
    <row r="34024" spans="1:68" x14ac:dyDescent="0.25">
      <c r="A34024" s="1"/>
      <c r="B34024" s="2"/>
      <c r="BJ34024" s="3"/>
      <c r="BL34024" s="3"/>
      <c r="BN34024" s="3"/>
      <c r="BP34024" s="3"/>
    </row>
    <row r="34025" spans="1:68" x14ac:dyDescent="0.25">
      <c r="A34025" s="1"/>
      <c r="B34025" s="2"/>
      <c r="BJ34025" s="3"/>
      <c r="BL34025" s="3"/>
      <c r="BN34025" s="3"/>
      <c r="BP34025" s="3"/>
    </row>
    <row r="34026" spans="1:68" x14ac:dyDescent="0.25">
      <c r="A34026" s="1"/>
      <c r="B34026" s="2"/>
      <c r="BJ34026" s="3"/>
      <c r="BL34026" s="3"/>
      <c r="BN34026" s="3"/>
      <c r="BP34026" s="3"/>
    </row>
    <row r="34027" spans="1:68" x14ac:dyDescent="0.25">
      <c r="A34027" s="1"/>
      <c r="B34027" s="2"/>
      <c r="BJ34027" s="3"/>
      <c r="BL34027" s="3"/>
      <c r="BN34027" s="3"/>
      <c r="BP34027" s="3"/>
    </row>
    <row r="34028" spans="1:68" x14ac:dyDescent="0.25">
      <c r="A34028" s="1"/>
      <c r="B34028" s="2"/>
      <c r="BJ34028" s="3"/>
      <c r="BL34028" s="3"/>
      <c r="BN34028" s="3"/>
      <c r="BP34028" s="3"/>
    </row>
    <row r="34029" spans="1:68" x14ac:dyDescent="0.25">
      <c r="A34029" s="1"/>
      <c r="B34029" s="2"/>
      <c r="BJ34029" s="3"/>
      <c r="BL34029" s="3"/>
      <c r="BN34029" s="3"/>
      <c r="BP34029" s="3"/>
    </row>
    <row r="34030" spans="1:68" x14ac:dyDescent="0.25">
      <c r="A34030" s="1"/>
      <c r="B34030" s="2"/>
      <c r="BJ34030" s="3"/>
      <c r="BL34030" s="3"/>
      <c r="BN34030" s="3"/>
      <c r="BP34030" s="3"/>
    </row>
    <row r="34031" spans="1:68" x14ac:dyDescent="0.25">
      <c r="A34031" s="1"/>
      <c r="B34031" s="2"/>
      <c r="BJ34031" s="3"/>
      <c r="BL34031" s="3"/>
      <c r="BN34031" s="3"/>
      <c r="BP34031" s="3"/>
    </row>
    <row r="34032" spans="1:68" x14ac:dyDescent="0.25">
      <c r="A34032" s="1"/>
      <c r="B34032" s="2"/>
      <c r="BJ34032" s="3"/>
      <c r="BL34032" s="3"/>
      <c r="BN34032" s="3"/>
      <c r="BP34032" s="3"/>
    </row>
    <row r="34033" spans="1:68" x14ac:dyDescent="0.25">
      <c r="A34033" s="1"/>
      <c r="B34033" s="2"/>
      <c r="BJ34033" s="3"/>
      <c r="BL34033" s="3"/>
      <c r="BN34033" s="3"/>
      <c r="BP34033" s="3"/>
    </row>
    <row r="34034" spans="1:68" x14ac:dyDescent="0.25">
      <c r="A34034" s="1"/>
      <c r="B34034" s="2"/>
      <c r="BJ34034" s="3"/>
      <c r="BL34034" s="3"/>
      <c r="BN34034" s="3"/>
      <c r="BP34034" s="3"/>
    </row>
    <row r="34035" spans="1:68" x14ac:dyDescent="0.25">
      <c r="A34035" s="1"/>
      <c r="B34035" s="2"/>
      <c r="BJ34035" s="3"/>
      <c r="BL34035" s="3"/>
      <c r="BN34035" s="3"/>
      <c r="BP34035" s="3"/>
    </row>
    <row r="34036" spans="1:68" x14ac:dyDescent="0.25">
      <c r="A34036" s="1"/>
      <c r="B34036" s="2"/>
      <c r="BJ34036" s="3"/>
      <c r="BL34036" s="3"/>
      <c r="BN34036" s="3"/>
      <c r="BP34036" s="3"/>
    </row>
    <row r="34037" spans="1:68" x14ac:dyDescent="0.25">
      <c r="A34037" s="1"/>
      <c r="B34037" s="2"/>
      <c r="BJ34037" s="3"/>
      <c r="BL34037" s="3"/>
      <c r="BN34037" s="3"/>
      <c r="BP34037" s="3"/>
    </row>
    <row r="34038" spans="1:68" x14ac:dyDescent="0.25">
      <c r="A34038" s="1"/>
      <c r="B34038" s="2"/>
      <c r="BJ34038" s="3"/>
      <c r="BL34038" s="3"/>
      <c r="BN34038" s="3"/>
      <c r="BP34038" s="3"/>
    </row>
    <row r="34039" spans="1:68" x14ac:dyDescent="0.25">
      <c r="A34039" s="1"/>
      <c r="B34039" s="2"/>
      <c r="BJ34039" s="3"/>
      <c r="BL34039" s="3"/>
      <c r="BN34039" s="3"/>
      <c r="BP34039" s="3"/>
    </row>
    <row r="34040" spans="1:68" x14ac:dyDescent="0.25">
      <c r="A34040" s="1"/>
      <c r="B34040" s="2"/>
      <c r="BJ34040" s="3"/>
      <c r="BL34040" s="3"/>
      <c r="BN34040" s="3"/>
      <c r="BP34040" s="3"/>
    </row>
    <row r="34041" spans="1:68" x14ac:dyDescent="0.25">
      <c r="A34041" s="1"/>
      <c r="B34041" s="2"/>
      <c r="BJ34041" s="3"/>
      <c r="BL34041" s="3"/>
      <c r="BN34041" s="3"/>
      <c r="BP34041" s="3"/>
    </row>
    <row r="34042" spans="1:68" x14ac:dyDescent="0.25">
      <c r="A34042" s="1"/>
      <c r="B34042" s="2"/>
      <c r="BJ34042" s="3"/>
      <c r="BL34042" s="3"/>
      <c r="BN34042" s="3"/>
      <c r="BP34042" s="3"/>
    </row>
    <row r="34043" spans="1:68" x14ac:dyDescent="0.25">
      <c r="A34043" s="1"/>
      <c r="B34043" s="2"/>
      <c r="BJ34043" s="3"/>
      <c r="BL34043" s="3"/>
      <c r="BN34043" s="3"/>
      <c r="BP34043" s="3"/>
    </row>
    <row r="34044" spans="1:68" x14ac:dyDescent="0.25">
      <c r="A34044" s="1"/>
      <c r="B34044" s="2"/>
      <c r="BJ34044" s="3"/>
      <c r="BL34044" s="3"/>
      <c r="BN34044" s="3"/>
      <c r="BP34044" s="3"/>
    </row>
    <row r="34045" spans="1:68" x14ac:dyDescent="0.25">
      <c r="A34045" s="1"/>
      <c r="B34045" s="2"/>
      <c r="BJ34045" s="3"/>
      <c r="BL34045" s="3"/>
      <c r="BN34045" s="3"/>
      <c r="BP34045" s="3"/>
    </row>
    <row r="34046" spans="1:68" x14ac:dyDescent="0.25">
      <c r="A34046" s="1"/>
      <c r="B34046" s="2"/>
      <c r="BJ34046" s="3"/>
      <c r="BL34046" s="3"/>
      <c r="BN34046" s="3"/>
      <c r="BP34046" s="3"/>
    </row>
    <row r="34047" spans="1:68" x14ac:dyDescent="0.25">
      <c r="A34047" s="1"/>
      <c r="B34047" s="2"/>
      <c r="BJ34047" s="3"/>
      <c r="BL34047" s="3"/>
      <c r="BN34047" s="3"/>
      <c r="BP34047" s="3"/>
    </row>
    <row r="34048" spans="1:68" x14ac:dyDescent="0.25">
      <c r="A34048" s="1"/>
      <c r="B34048" s="2"/>
      <c r="BJ34048" s="3"/>
      <c r="BL34048" s="3"/>
      <c r="BN34048" s="3"/>
      <c r="BP34048" s="3"/>
    </row>
    <row r="34049" spans="1:68" x14ac:dyDescent="0.25">
      <c r="A34049" s="1"/>
      <c r="B34049" s="2"/>
      <c r="BJ34049" s="3"/>
      <c r="BL34049" s="3"/>
      <c r="BN34049" s="3"/>
      <c r="BP34049" s="3"/>
    </row>
    <row r="34050" spans="1:68" x14ac:dyDescent="0.25">
      <c r="A34050" s="1"/>
      <c r="B34050" s="2"/>
      <c r="BJ34050" s="3"/>
      <c r="BL34050" s="3"/>
      <c r="BN34050" s="3"/>
      <c r="BP34050" s="3"/>
    </row>
    <row r="34051" spans="1:68" x14ac:dyDescent="0.25">
      <c r="A34051" s="1"/>
      <c r="B34051" s="2"/>
      <c r="BJ34051" s="3"/>
      <c r="BL34051" s="3"/>
      <c r="BN34051" s="3"/>
      <c r="BP34051" s="3"/>
    </row>
    <row r="34052" spans="1:68" x14ac:dyDescent="0.25">
      <c r="A34052" s="1"/>
      <c r="B34052" s="2"/>
      <c r="BJ34052" s="3"/>
      <c r="BL34052" s="3"/>
      <c r="BN34052" s="3"/>
      <c r="BP34052" s="3"/>
    </row>
    <row r="34053" spans="1:68" x14ac:dyDescent="0.25">
      <c r="A34053" s="1"/>
      <c r="B34053" s="2"/>
      <c r="BJ34053" s="3"/>
      <c r="BL34053" s="3"/>
      <c r="BN34053" s="3"/>
      <c r="BP34053" s="3"/>
    </row>
    <row r="34054" spans="1:68" x14ac:dyDescent="0.25">
      <c r="A34054" s="1"/>
      <c r="B34054" s="2"/>
      <c r="BJ34054" s="3"/>
      <c r="BL34054" s="3"/>
      <c r="BN34054" s="3"/>
      <c r="BP34054" s="3"/>
    </row>
    <row r="34055" spans="1:68" x14ac:dyDescent="0.25">
      <c r="A34055" s="1"/>
      <c r="B34055" s="2"/>
      <c r="BJ34055" s="3"/>
      <c r="BL34055" s="3"/>
      <c r="BN34055" s="3"/>
      <c r="BP34055" s="3"/>
    </row>
    <row r="34056" spans="1:68" x14ac:dyDescent="0.25">
      <c r="A34056" s="1"/>
      <c r="B34056" s="2"/>
      <c r="BJ34056" s="3"/>
      <c r="BL34056" s="3"/>
      <c r="BN34056" s="3"/>
      <c r="BP34056" s="3"/>
    </row>
    <row r="34057" spans="1:68" x14ac:dyDescent="0.25">
      <c r="A34057" s="1"/>
      <c r="B34057" s="2"/>
      <c r="BJ34057" s="3"/>
      <c r="BL34057" s="3"/>
      <c r="BN34057" s="3"/>
      <c r="BP34057" s="3"/>
    </row>
    <row r="34058" spans="1:68" x14ac:dyDescent="0.25">
      <c r="A34058" s="1"/>
      <c r="B34058" s="2"/>
      <c r="BJ34058" s="3"/>
      <c r="BL34058" s="3"/>
      <c r="BN34058" s="3"/>
      <c r="BP34058" s="3"/>
    </row>
    <row r="34059" spans="1:68" x14ac:dyDescent="0.25">
      <c r="A34059" s="1"/>
      <c r="B34059" s="2"/>
      <c r="BJ34059" s="3"/>
      <c r="BL34059" s="3"/>
      <c r="BN34059" s="3"/>
      <c r="BP34059" s="3"/>
    </row>
    <row r="34060" spans="1:68" x14ac:dyDescent="0.25">
      <c r="A34060" s="1"/>
      <c r="B34060" s="2"/>
      <c r="BJ34060" s="3"/>
      <c r="BL34060" s="3"/>
      <c r="BN34060" s="3"/>
      <c r="BP34060" s="3"/>
    </row>
    <row r="34061" spans="1:68" x14ac:dyDescent="0.25">
      <c r="A34061" s="1"/>
      <c r="B34061" s="2"/>
      <c r="BJ34061" s="3"/>
      <c r="BL34061" s="3"/>
      <c r="BN34061" s="3"/>
      <c r="BP34061" s="3"/>
    </row>
    <row r="34062" spans="1:68" x14ac:dyDescent="0.25">
      <c r="A34062" s="1"/>
      <c r="B34062" s="2"/>
      <c r="BJ34062" s="3"/>
      <c r="BL34062" s="3"/>
      <c r="BN34062" s="3"/>
      <c r="BP34062" s="3"/>
    </row>
    <row r="34063" spans="1:68" x14ac:dyDescent="0.25">
      <c r="A34063" s="1"/>
      <c r="B34063" s="2"/>
      <c r="BJ34063" s="3"/>
      <c r="BL34063" s="3"/>
      <c r="BN34063" s="3"/>
      <c r="BP34063" s="3"/>
    </row>
    <row r="34064" spans="1:68" x14ac:dyDescent="0.25">
      <c r="A34064" s="1"/>
      <c r="B34064" s="2"/>
      <c r="BJ34064" s="3"/>
      <c r="BL34064" s="3"/>
      <c r="BN34064" s="3"/>
      <c r="BP34064" s="3"/>
    </row>
    <row r="34065" spans="1:68" x14ac:dyDescent="0.25">
      <c r="A34065" s="1"/>
      <c r="B34065" s="2"/>
      <c r="BJ34065" s="3"/>
      <c r="BL34065" s="3"/>
      <c r="BN34065" s="3"/>
      <c r="BP34065" s="3"/>
    </row>
    <row r="34066" spans="1:68" x14ac:dyDescent="0.25">
      <c r="A34066" s="1"/>
      <c r="B34066" s="2"/>
      <c r="BJ34066" s="3"/>
      <c r="BL34066" s="3"/>
      <c r="BN34066" s="3"/>
      <c r="BP34066" s="3"/>
    </row>
    <row r="34067" spans="1:68" x14ac:dyDescent="0.25">
      <c r="A34067" s="1"/>
      <c r="B34067" s="2"/>
      <c r="BJ34067" s="3"/>
      <c r="BL34067" s="3"/>
      <c r="BN34067" s="3"/>
      <c r="BP34067" s="3"/>
    </row>
    <row r="34068" spans="1:68" x14ac:dyDescent="0.25">
      <c r="A34068" s="1"/>
      <c r="B34068" s="2"/>
      <c r="BJ34068" s="3"/>
      <c r="BL34068" s="3"/>
      <c r="BN34068" s="3"/>
      <c r="BP34068" s="3"/>
    </row>
    <row r="34069" spans="1:68" x14ac:dyDescent="0.25">
      <c r="A34069" s="1"/>
      <c r="B34069" s="2"/>
      <c r="BJ34069" s="3"/>
      <c r="BL34069" s="3"/>
      <c r="BN34069" s="3"/>
      <c r="BP34069" s="3"/>
    </row>
    <row r="34070" spans="1:68" x14ac:dyDescent="0.25">
      <c r="A34070" s="1"/>
      <c r="B34070" s="2"/>
      <c r="BJ34070" s="3"/>
      <c r="BL34070" s="3"/>
      <c r="BN34070" s="3"/>
      <c r="BP34070" s="3"/>
    </row>
    <row r="34071" spans="1:68" x14ac:dyDescent="0.25">
      <c r="A34071" s="1"/>
      <c r="B34071" s="2"/>
      <c r="BJ34071" s="3"/>
      <c r="BL34071" s="3"/>
      <c r="BN34071" s="3"/>
      <c r="BP34071" s="3"/>
    </row>
    <row r="34072" spans="1:68" x14ac:dyDescent="0.25">
      <c r="A34072" s="1"/>
      <c r="B34072" s="2"/>
      <c r="BJ34072" s="3"/>
      <c r="BL34072" s="3"/>
      <c r="BN34072" s="3"/>
      <c r="BP34072" s="3"/>
    </row>
    <row r="34073" spans="1:68" x14ac:dyDescent="0.25">
      <c r="A34073" s="1"/>
      <c r="B34073" s="2"/>
      <c r="BJ34073" s="3"/>
      <c r="BL34073" s="3"/>
      <c r="BN34073" s="3"/>
      <c r="BP34073" s="3"/>
    </row>
    <row r="34074" spans="1:68" x14ac:dyDescent="0.25">
      <c r="A34074" s="1"/>
      <c r="B34074" s="2"/>
      <c r="BJ34074" s="3"/>
      <c r="BL34074" s="3"/>
      <c r="BN34074" s="3"/>
      <c r="BP34074" s="3"/>
    </row>
    <row r="34075" spans="1:68" x14ac:dyDescent="0.25">
      <c r="A34075" s="1"/>
      <c r="B34075" s="2"/>
      <c r="BJ34075" s="3"/>
      <c r="BL34075" s="3"/>
      <c r="BN34075" s="3"/>
      <c r="BP34075" s="3"/>
    </row>
    <row r="34076" spans="1:68" x14ac:dyDescent="0.25">
      <c r="A34076" s="1"/>
      <c r="B34076" s="2"/>
      <c r="BJ34076" s="3"/>
      <c r="BL34076" s="3"/>
      <c r="BN34076" s="3"/>
      <c r="BP34076" s="3"/>
    </row>
    <row r="34077" spans="1:68" x14ac:dyDescent="0.25">
      <c r="A34077" s="1"/>
      <c r="B34077" s="2"/>
      <c r="BJ34077" s="3"/>
      <c r="BL34077" s="3"/>
      <c r="BN34077" s="3"/>
      <c r="BP34077" s="3"/>
    </row>
    <row r="34078" spans="1:68" x14ac:dyDescent="0.25">
      <c r="A34078" s="1"/>
      <c r="B34078" s="2"/>
      <c r="BJ34078" s="3"/>
      <c r="BL34078" s="3"/>
      <c r="BN34078" s="3"/>
      <c r="BP34078" s="3"/>
    </row>
    <row r="34079" spans="1:68" x14ac:dyDescent="0.25">
      <c r="A34079" s="1"/>
      <c r="B34079" s="2"/>
      <c r="BJ34079" s="3"/>
      <c r="BL34079" s="3"/>
      <c r="BN34079" s="3"/>
      <c r="BP34079" s="3"/>
    </row>
    <row r="34080" spans="1:68" x14ac:dyDescent="0.25">
      <c r="A34080" s="1"/>
      <c r="B34080" s="2"/>
      <c r="BJ34080" s="3"/>
      <c r="BL34080" s="3"/>
      <c r="BN34080" s="3"/>
      <c r="BP34080" s="3"/>
    </row>
    <row r="34081" spans="1:68" x14ac:dyDescent="0.25">
      <c r="A34081" s="1"/>
      <c r="B34081" s="2"/>
      <c r="BJ34081" s="3"/>
      <c r="BL34081" s="3"/>
      <c r="BN34081" s="3"/>
      <c r="BP34081" s="3"/>
    </row>
    <row r="34082" spans="1:68" x14ac:dyDescent="0.25">
      <c r="A34082" s="1"/>
      <c r="B34082" s="2"/>
      <c r="BJ34082" s="3"/>
      <c r="BL34082" s="3"/>
      <c r="BN34082" s="3"/>
      <c r="BP34082" s="3"/>
    </row>
    <row r="34083" spans="1:68" x14ac:dyDescent="0.25">
      <c r="A34083" s="1"/>
      <c r="B34083" s="2"/>
      <c r="BJ34083" s="3"/>
      <c r="BL34083" s="3"/>
      <c r="BN34083" s="3"/>
      <c r="BP34083" s="3"/>
    </row>
    <row r="34084" spans="1:68" x14ac:dyDescent="0.25">
      <c r="A34084" s="1"/>
      <c r="B34084" s="2"/>
      <c r="BJ34084" s="3"/>
      <c r="BL34084" s="3"/>
      <c r="BN34084" s="3"/>
      <c r="BP34084" s="3"/>
    </row>
    <row r="34085" spans="1:68" x14ac:dyDescent="0.25">
      <c r="A34085" s="1"/>
      <c r="B34085" s="2"/>
      <c r="BJ34085" s="3"/>
      <c r="BL34085" s="3"/>
      <c r="BN34085" s="3"/>
      <c r="BP34085" s="3"/>
    </row>
    <row r="34086" spans="1:68" x14ac:dyDescent="0.25">
      <c r="A34086" s="1"/>
      <c r="B34086" s="2"/>
      <c r="BJ34086" s="3"/>
      <c r="BL34086" s="3"/>
      <c r="BN34086" s="3"/>
      <c r="BP34086" s="3"/>
    </row>
    <row r="34087" spans="1:68" x14ac:dyDescent="0.25">
      <c r="A34087" s="1"/>
      <c r="B34087" s="2"/>
      <c r="BJ34087" s="3"/>
      <c r="BL34087" s="3"/>
      <c r="BN34087" s="3"/>
      <c r="BP34087" s="3"/>
    </row>
    <row r="34088" spans="1:68" x14ac:dyDescent="0.25">
      <c r="A34088" s="1"/>
      <c r="B34088" s="2"/>
      <c r="BJ34088" s="3"/>
      <c r="BL34088" s="3"/>
      <c r="BN34088" s="3"/>
      <c r="BP34088" s="3"/>
    </row>
    <row r="34089" spans="1:68" x14ac:dyDescent="0.25">
      <c r="A34089" s="1"/>
      <c r="B34089" s="2"/>
      <c r="BJ34089" s="3"/>
      <c r="BL34089" s="3"/>
      <c r="BN34089" s="3"/>
      <c r="BP34089" s="3"/>
    </row>
    <row r="34090" spans="1:68" x14ac:dyDescent="0.25">
      <c r="A34090" s="1"/>
      <c r="B34090" s="2"/>
      <c r="BJ34090" s="3"/>
      <c r="BL34090" s="3"/>
      <c r="BN34090" s="3"/>
      <c r="BP34090" s="3"/>
    </row>
    <row r="34091" spans="1:68" x14ac:dyDescent="0.25">
      <c r="A34091" s="1"/>
      <c r="B34091" s="2"/>
      <c r="BJ34091" s="3"/>
      <c r="BL34091" s="3"/>
      <c r="BN34091" s="3"/>
      <c r="BP34091" s="3"/>
    </row>
    <row r="34092" spans="1:68" x14ac:dyDescent="0.25">
      <c r="A34092" s="1"/>
      <c r="B34092" s="2"/>
      <c r="BJ34092" s="3"/>
      <c r="BL34092" s="3"/>
      <c r="BN34092" s="3"/>
      <c r="BP34092" s="3"/>
    </row>
    <row r="34093" spans="1:68" x14ac:dyDescent="0.25">
      <c r="A34093" s="1"/>
      <c r="B34093" s="2"/>
      <c r="BJ34093" s="3"/>
      <c r="BL34093" s="3"/>
      <c r="BN34093" s="3"/>
      <c r="BP34093" s="3"/>
    </row>
    <row r="34094" spans="1:68" x14ac:dyDescent="0.25">
      <c r="A34094" s="1"/>
      <c r="B34094" s="2"/>
      <c r="BJ34094" s="3"/>
      <c r="BL34094" s="3"/>
      <c r="BN34094" s="3"/>
      <c r="BP34094" s="3"/>
    </row>
    <row r="34095" spans="1:68" x14ac:dyDescent="0.25">
      <c r="A34095" s="1"/>
      <c r="B34095" s="2"/>
      <c r="BJ34095" s="3"/>
      <c r="BL34095" s="3"/>
      <c r="BN34095" s="3"/>
      <c r="BP34095" s="3"/>
    </row>
    <row r="34096" spans="1:68" x14ac:dyDescent="0.25">
      <c r="A34096" s="1"/>
      <c r="B34096" s="2"/>
      <c r="BJ34096" s="3"/>
      <c r="BL34096" s="3"/>
      <c r="BN34096" s="3"/>
      <c r="BP34096" s="3"/>
    </row>
    <row r="34097" spans="1:68" x14ac:dyDescent="0.25">
      <c r="A34097" s="1"/>
      <c r="B34097" s="2"/>
      <c r="BJ34097" s="3"/>
      <c r="BL34097" s="3"/>
      <c r="BN34097" s="3"/>
      <c r="BP34097" s="3"/>
    </row>
    <row r="34098" spans="1:68" x14ac:dyDescent="0.25">
      <c r="A34098" s="1"/>
      <c r="B34098" s="2"/>
      <c r="BJ34098" s="3"/>
      <c r="BL34098" s="3"/>
      <c r="BN34098" s="3"/>
      <c r="BP34098" s="3"/>
    </row>
    <row r="34099" spans="1:68" x14ac:dyDescent="0.25">
      <c r="A34099" s="1"/>
      <c r="B34099" s="2"/>
      <c r="BJ34099" s="3"/>
      <c r="BL34099" s="3"/>
      <c r="BN34099" s="3"/>
      <c r="BP34099" s="3"/>
    </row>
    <row r="34100" spans="1:68" x14ac:dyDescent="0.25">
      <c r="A34100" s="1"/>
      <c r="B34100" s="2"/>
      <c r="BJ34100" s="3"/>
      <c r="BL34100" s="3"/>
      <c r="BN34100" s="3"/>
      <c r="BP34100" s="3"/>
    </row>
    <row r="34101" spans="1:68" x14ac:dyDescent="0.25">
      <c r="A34101" s="1"/>
      <c r="B34101" s="2"/>
      <c r="BJ34101" s="3"/>
      <c r="BL34101" s="3"/>
      <c r="BN34101" s="3"/>
      <c r="BP34101" s="3"/>
    </row>
    <row r="34102" spans="1:68" x14ac:dyDescent="0.25">
      <c r="A34102" s="1"/>
      <c r="B34102" s="2"/>
      <c r="BJ34102" s="3"/>
      <c r="BL34102" s="3"/>
      <c r="BN34102" s="3"/>
      <c r="BP34102" s="3"/>
    </row>
    <row r="34103" spans="1:68" x14ac:dyDescent="0.25">
      <c r="A34103" s="1"/>
      <c r="B34103" s="2"/>
      <c r="BJ34103" s="3"/>
      <c r="BL34103" s="3"/>
      <c r="BN34103" s="3"/>
      <c r="BP34103" s="3"/>
    </row>
    <row r="34104" spans="1:68" x14ac:dyDescent="0.25">
      <c r="A34104" s="1"/>
      <c r="B34104" s="2"/>
      <c r="BJ34104" s="3"/>
      <c r="BL34104" s="3"/>
      <c r="BN34104" s="3"/>
      <c r="BP34104" s="3"/>
    </row>
    <row r="34105" spans="1:68" x14ac:dyDescent="0.25">
      <c r="A34105" s="1"/>
      <c r="B34105" s="2"/>
      <c r="BJ34105" s="3"/>
      <c r="BL34105" s="3"/>
      <c r="BN34105" s="3"/>
      <c r="BP34105" s="3"/>
    </row>
    <row r="34106" spans="1:68" x14ac:dyDescent="0.25">
      <c r="A34106" s="1"/>
      <c r="B34106" s="2"/>
      <c r="BJ34106" s="3"/>
      <c r="BL34106" s="3"/>
      <c r="BN34106" s="3"/>
      <c r="BP34106" s="3"/>
    </row>
    <row r="34107" spans="1:68" x14ac:dyDescent="0.25">
      <c r="A34107" s="1"/>
      <c r="B34107" s="2"/>
      <c r="BJ34107" s="3"/>
      <c r="BL34107" s="3"/>
      <c r="BN34107" s="3"/>
      <c r="BP34107" s="3"/>
    </row>
    <row r="34108" spans="1:68" x14ac:dyDescent="0.25">
      <c r="A34108" s="1"/>
      <c r="B34108" s="2"/>
      <c r="BJ34108" s="3"/>
      <c r="BL34108" s="3"/>
      <c r="BN34108" s="3"/>
      <c r="BP34108" s="3"/>
    </row>
    <row r="34109" spans="1:68" x14ac:dyDescent="0.25">
      <c r="A34109" s="1"/>
      <c r="B34109" s="2"/>
      <c r="BJ34109" s="3"/>
      <c r="BL34109" s="3"/>
      <c r="BN34109" s="3"/>
      <c r="BP34109" s="3"/>
    </row>
    <row r="34110" spans="1:68" x14ac:dyDescent="0.25">
      <c r="A34110" s="1"/>
      <c r="B34110" s="2"/>
      <c r="BJ34110" s="3"/>
      <c r="BL34110" s="3"/>
      <c r="BN34110" s="3"/>
      <c r="BP34110" s="3"/>
    </row>
    <row r="34111" spans="1:68" x14ac:dyDescent="0.25">
      <c r="A34111" s="1"/>
      <c r="B34111" s="2"/>
      <c r="BJ34111" s="3"/>
      <c r="BL34111" s="3"/>
      <c r="BN34111" s="3"/>
      <c r="BP34111" s="3"/>
    </row>
    <row r="34112" spans="1:68" x14ac:dyDescent="0.25">
      <c r="A34112" s="1"/>
      <c r="B34112" s="2"/>
      <c r="BJ34112" s="3"/>
      <c r="BL34112" s="3"/>
      <c r="BN34112" s="3"/>
      <c r="BP34112" s="3"/>
    </row>
    <row r="34113" spans="1:68" x14ac:dyDescent="0.25">
      <c r="A34113" s="1"/>
      <c r="B34113" s="2"/>
      <c r="BJ34113" s="3"/>
      <c r="BL34113" s="3"/>
      <c r="BN34113" s="3"/>
      <c r="BP34113" s="3"/>
    </row>
    <row r="34114" spans="1:68" x14ac:dyDescent="0.25">
      <c r="A34114" s="1"/>
      <c r="B34114" s="2"/>
      <c r="BJ34114" s="3"/>
      <c r="BL34114" s="3"/>
      <c r="BN34114" s="3"/>
      <c r="BP34114" s="3"/>
    </row>
    <row r="34115" spans="1:68" x14ac:dyDescent="0.25">
      <c r="A34115" s="1"/>
      <c r="B34115" s="2"/>
      <c r="BJ34115" s="3"/>
      <c r="BL34115" s="3"/>
      <c r="BN34115" s="3"/>
      <c r="BP34115" s="3"/>
    </row>
    <row r="34116" spans="1:68" x14ac:dyDescent="0.25">
      <c r="A34116" s="1"/>
      <c r="B34116" s="2"/>
      <c r="BJ34116" s="3"/>
      <c r="BL34116" s="3"/>
      <c r="BN34116" s="3"/>
      <c r="BP34116" s="3"/>
    </row>
    <row r="34117" spans="1:68" x14ac:dyDescent="0.25">
      <c r="A34117" s="1"/>
      <c r="B34117" s="2"/>
      <c r="BJ34117" s="3"/>
      <c r="BL34117" s="3"/>
      <c r="BN34117" s="3"/>
      <c r="BP34117" s="3"/>
    </row>
    <row r="34118" spans="1:68" x14ac:dyDescent="0.25">
      <c r="A34118" s="1"/>
      <c r="B34118" s="2"/>
      <c r="BJ34118" s="3"/>
      <c r="BL34118" s="3"/>
      <c r="BN34118" s="3"/>
      <c r="BP34118" s="3"/>
    </row>
    <row r="34119" spans="1:68" x14ac:dyDescent="0.25">
      <c r="A34119" s="1"/>
      <c r="B34119" s="2"/>
      <c r="BJ34119" s="3"/>
      <c r="BL34119" s="3"/>
      <c r="BN34119" s="3"/>
      <c r="BP34119" s="3"/>
    </row>
    <row r="34120" spans="1:68" x14ac:dyDescent="0.25">
      <c r="A34120" s="1"/>
      <c r="B34120" s="2"/>
      <c r="BJ34120" s="3"/>
      <c r="BL34120" s="3"/>
      <c r="BN34120" s="3"/>
      <c r="BP34120" s="3"/>
    </row>
    <row r="34121" spans="1:68" x14ac:dyDescent="0.25">
      <c r="A34121" s="1"/>
      <c r="B34121" s="2"/>
      <c r="BJ34121" s="3"/>
      <c r="BL34121" s="3"/>
      <c r="BN34121" s="3"/>
      <c r="BP34121" s="3"/>
    </row>
    <row r="34122" spans="1:68" x14ac:dyDescent="0.25">
      <c r="A34122" s="1"/>
      <c r="B34122" s="2"/>
      <c r="BJ34122" s="3"/>
      <c r="BL34122" s="3"/>
      <c r="BN34122" s="3"/>
      <c r="BP34122" s="3"/>
    </row>
    <row r="34123" spans="1:68" x14ac:dyDescent="0.25">
      <c r="A34123" s="1"/>
      <c r="B34123" s="2"/>
      <c r="BJ34123" s="3"/>
      <c r="BL34123" s="3"/>
      <c r="BN34123" s="3"/>
      <c r="BP34123" s="3"/>
    </row>
    <row r="34124" spans="1:68" x14ac:dyDescent="0.25">
      <c r="A34124" s="1"/>
      <c r="B34124" s="2"/>
      <c r="BJ34124" s="3"/>
      <c r="BL34124" s="3"/>
      <c r="BN34124" s="3"/>
      <c r="BP34124" s="3"/>
    </row>
    <row r="34125" spans="1:68" x14ac:dyDescent="0.25">
      <c r="A34125" s="1"/>
      <c r="B34125" s="2"/>
      <c r="BJ34125" s="3"/>
      <c r="BL34125" s="3"/>
      <c r="BN34125" s="3"/>
      <c r="BP34125" s="3"/>
    </row>
    <row r="34126" spans="1:68" x14ac:dyDescent="0.25">
      <c r="A34126" s="1"/>
      <c r="B34126" s="2"/>
      <c r="BJ34126" s="3"/>
      <c r="BL34126" s="3"/>
      <c r="BN34126" s="3"/>
      <c r="BP34126" s="3"/>
    </row>
    <row r="34127" spans="1:68" x14ac:dyDescent="0.25">
      <c r="A34127" s="1"/>
      <c r="B34127" s="2"/>
      <c r="BJ34127" s="3"/>
      <c r="BL34127" s="3"/>
      <c r="BN34127" s="3"/>
      <c r="BP34127" s="3"/>
    </row>
    <row r="34128" spans="1:68" x14ac:dyDescent="0.25">
      <c r="A34128" s="1"/>
      <c r="B34128" s="2"/>
      <c r="BJ34128" s="3"/>
      <c r="BL34128" s="3"/>
      <c r="BN34128" s="3"/>
      <c r="BP34128" s="3"/>
    </row>
    <row r="34129" spans="1:68" x14ac:dyDescent="0.25">
      <c r="A34129" s="1"/>
      <c r="B34129" s="2"/>
      <c r="BJ34129" s="3"/>
      <c r="BL34129" s="3"/>
      <c r="BN34129" s="3"/>
      <c r="BP34129" s="3"/>
    </row>
    <row r="34130" spans="1:68" x14ac:dyDescent="0.25">
      <c r="A34130" s="1"/>
      <c r="B34130" s="2"/>
      <c r="BJ34130" s="3"/>
      <c r="BL34130" s="3"/>
      <c r="BN34130" s="3"/>
      <c r="BP34130" s="3"/>
    </row>
    <row r="34131" spans="1:68" x14ac:dyDescent="0.25">
      <c r="A34131" s="1"/>
      <c r="B34131" s="2"/>
      <c r="BJ34131" s="3"/>
      <c r="BL34131" s="3"/>
      <c r="BN34131" s="3"/>
      <c r="BP34131" s="3"/>
    </row>
    <row r="34132" spans="1:68" x14ac:dyDescent="0.25">
      <c r="A34132" s="1"/>
      <c r="B34132" s="2"/>
      <c r="BJ34132" s="3"/>
      <c r="BL34132" s="3"/>
      <c r="BN34132" s="3"/>
      <c r="BP34132" s="3"/>
    </row>
    <row r="34133" spans="1:68" x14ac:dyDescent="0.25">
      <c r="A34133" s="1"/>
      <c r="B34133" s="2"/>
      <c r="BJ34133" s="3"/>
      <c r="BL34133" s="3"/>
      <c r="BN34133" s="3"/>
      <c r="BP34133" s="3"/>
    </row>
    <row r="34134" spans="1:68" x14ac:dyDescent="0.25">
      <c r="A34134" s="1"/>
      <c r="B34134" s="2"/>
      <c r="BJ34134" s="3"/>
      <c r="BL34134" s="3"/>
      <c r="BN34134" s="3"/>
      <c r="BP34134" s="3"/>
    </row>
    <row r="34135" spans="1:68" x14ac:dyDescent="0.25">
      <c r="A34135" s="1"/>
      <c r="B34135" s="2"/>
      <c r="BJ34135" s="3"/>
      <c r="BL34135" s="3"/>
      <c r="BN34135" s="3"/>
      <c r="BP34135" s="3"/>
    </row>
    <row r="34136" spans="1:68" x14ac:dyDescent="0.25">
      <c r="A34136" s="1"/>
      <c r="B34136" s="2"/>
      <c r="BJ34136" s="3"/>
      <c r="BL34136" s="3"/>
      <c r="BN34136" s="3"/>
      <c r="BP34136" s="3"/>
    </row>
    <row r="34137" spans="1:68" x14ac:dyDescent="0.25">
      <c r="A34137" s="1"/>
      <c r="B34137" s="2"/>
      <c r="BJ34137" s="3"/>
      <c r="BL34137" s="3"/>
      <c r="BN34137" s="3"/>
      <c r="BP34137" s="3"/>
    </row>
    <row r="34138" spans="1:68" x14ac:dyDescent="0.25">
      <c r="A34138" s="1"/>
      <c r="B34138" s="2"/>
      <c r="BJ34138" s="3"/>
      <c r="BL34138" s="3"/>
      <c r="BN34138" s="3"/>
      <c r="BP34138" s="3"/>
    </row>
    <row r="34139" spans="1:68" x14ac:dyDescent="0.25">
      <c r="A34139" s="1"/>
      <c r="B34139" s="2"/>
      <c r="BJ34139" s="3"/>
      <c r="BL34139" s="3"/>
      <c r="BN34139" s="3"/>
      <c r="BP34139" s="3"/>
    </row>
    <row r="34140" spans="1:68" x14ac:dyDescent="0.25">
      <c r="A34140" s="1"/>
      <c r="B34140" s="2"/>
      <c r="BJ34140" s="3"/>
      <c r="BL34140" s="3"/>
      <c r="BN34140" s="3"/>
      <c r="BP34140" s="3"/>
    </row>
    <row r="34141" spans="1:68" x14ac:dyDescent="0.25">
      <c r="A34141" s="1"/>
      <c r="B34141" s="2"/>
      <c r="BJ34141" s="3"/>
      <c r="BL34141" s="3"/>
      <c r="BN34141" s="3"/>
      <c r="BP34141" s="3"/>
    </row>
    <row r="34142" spans="1:68" x14ac:dyDescent="0.25">
      <c r="A34142" s="1"/>
      <c r="B34142" s="2"/>
      <c r="BJ34142" s="3"/>
      <c r="BL34142" s="3"/>
      <c r="BN34142" s="3"/>
      <c r="BP34142" s="3"/>
    </row>
    <row r="34143" spans="1:68" x14ac:dyDescent="0.25">
      <c r="A34143" s="1"/>
      <c r="B34143" s="2"/>
      <c r="BJ34143" s="3"/>
      <c r="BL34143" s="3"/>
      <c r="BN34143" s="3"/>
      <c r="BP34143" s="3"/>
    </row>
    <row r="34144" spans="1:68" x14ac:dyDescent="0.25">
      <c r="A34144" s="1"/>
      <c r="B34144" s="2"/>
      <c r="BJ34144" s="3"/>
      <c r="BL34144" s="3"/>
      <c r="BN34144" s="3"/>
      <c r="BP34144" s="3"/>
    </row>
    <row r="34145" spans="1:68" x14ac:dyDescent="0.25">
      <c r="A34145" s="1"/>
      <c r="B34145" s="2"/>
      <c r="BJ34145" s="3"/>
      <c r="BL34145" s="3"/>
      <c r="BN34145" s="3"/>
      <c r="BP34145" s="3"/>
    </row>
    <row r="34146" spans="1:68" x14ac:dyDescent="0.25">
      <c r="A34146" s="1"/>
      <c r="B34146" s="2"/>
      <c r="BJ34146" s="3"/>
      <c r="BL34146" s="3"/>
      <c r="BN34146" s="3"/>
      <c r="BP34146" s="3"/>
    </row>
    <row r="34147" spans="1:68" x14ac:dyDescent="0.25">
      <c r="A34147" s="1"/>
      <c r="B34147" s="2"/>
      <c r="BJ34147" s="3"/>
      <c r="BL34147" s="3"/>
      <c r="BN34147" s="3"/>
      <c r="BP34147" s="3"/>
    </row>
    <row r="34148" spans="1:68" x14ac:dyDescent="0.25">
      <c r="A34148" s="1"/>
      <c r="B34148" s="2"/>
      <c r="BJ34148" s="3"/>
      <c r="BL34148" s="3"/>
      <c r="BN34148" s="3"/>
      <c r="BP34148" s="3"/>
    </row>
    <row r="34149" spans="1:68" x14ac:dyDescent="0.25">
      <c r="A34149" s="1"/>
      <c r="B34149" s="2"/>
      <c r="BJ34149" s="3"/>
      <c r="BL34149" s="3"/>
      <c r="BN34149" s="3"/>
      <c r="BP34149" s="3"/>
    </row>
    <row r="34150" spans="1:68" x14ac:dyDescent="0.25">
      <c r="A34150" s="1"/>
      <c r="B34150" s="2"/>
      <c r="BJ34150" s="3"/>
      <c r="BL34150" s="3"/>
      <c r="BN34150" s="3"/>
      <c r="BP34150" s="3"/>
    </row>
    <row r="34151" spans="1:68" x14ac:dyDescent="0.25">
      <c r="A34151" s="1"/>
      <c r="B34151" s="2"/>
      <c r="BJ34151" s="3"/>
      <c r="BL34151" s="3"/>
      <c r="BN34151" s="3"/>
      <c r="BP34151" s="3"/>
    </row>
    <row r="34152" spans="1:68" x14ac:dyDescent="0.25">
      <c r="A34152" s="1"/>
      <c r="B34152" s="2"/>
      <c r="BJ34152" s="3"/>
      <c r="BL34152" s="3"/>
      <c r="BN34152" s="3"/>
      <c r="BP34152" s="3"/>
    </row>
    <row r="34153" spans="1:68" x14ac:dyDescent="0.25">
      <c r="A34153" s="1"/>
      <c r="B34153" s="2"/>
      <c r="BJ34153" s="3"/>
      <c r="BL34153" s="3"/>
      <c r="BN34153" s="3"/>
      <c r="BP34153" s="3"/>
    </row>
    <row r="34154" spans="1:68" x14ac:dyDescent="0.25">
      <c r="A34154" s="1"/>
      <c r="B34154" s="2"/>
      <c r="BJ34154" s="3"/>
      <c r="BL34154" s="3"/>
      <c r="BN34154" s="3"/>
      <c r="BP34154" s="3"/>
    </row>
    <row r="34155" spans="1:68" x14ac:dyDescent="0.25">
      <c r="A34155" s="1"/>
      <c r="B34155" s="2"/>
      <c r="BJ34155" s="3"/>
      <c r="BL34155" s="3"/>
      <c r="BN34155" s="3"/>
      <c r="BP34155" s="3"/>
    </row>
    <row r="34156" spans="1:68" x14ac:dyDescent="0.25">
      <c r="A34156" s="1"/>
      <c r="B34156" s="2"/>
      <c r="BJ34156" s="3"/>
      <c r="BL34156" s="3"/>
      <c r="BN34156" s="3"/>
      <c r="BP34156" s="3"/>
    </row>
    <row r="34157" spans="1:68" x14ac:dyDescent="0.25">
      <c r="A34157" s="1"/>
      <c r="B34157" s="2"/>
      <c r="BJ34157" s="3"/>
      <c r="BL34157" s="3"/>
      <c r="BN34157" s="3"/>
      <c r="BP34157" s="3"/>
    </row>
    <row r="34158" spans="1:68" x14ac:dyDescent="0.25">
      <c r="A34158" s="1"/>
      <c r="B34158" s="2"/>
      <c r="BJ34158" s="3"/>
      <c r="BL34158" s="3"/>
      <c r="BN34158" s="3"/>
      <c r="BP34158" s="3"/>
    </row>
    <row r="34159" spans="1:68" x14ac:dyDescent="0.25">
      <c r="A34159" s="1"/>
      <c r="B34159" s="2"/>
      <c r="BJ34159" s="3"/>
      <c r="BL34159" s="3"/>
      <c r="BN34159" s="3"/>
      <c r="BP34159" s="3"/>
    </row>
    <row r="34160" spans="1:68" x14ac:dyDescent="0.25">
      <c r="A34160" s="1"/>
      <c r="B34160" s="2"/>
      <c r="BJ34160" s="3"/>
      <c r="BL34160" s="3"/>
      <c r="BN34160" s="3"/>
      <c r="BP34160" s="3"/>
    </row>
    <row r="34161" spans="1:68" x14ac:dyDescent="0.25">
      <c r="A34161" s="1"/>
      <c r="B34161" s="2"/>
      <c r="BJ34161" s="3"/>
      <c r="BL34161" s="3"/>
      <c r="BN34161" s="3"/>
      <c r="BP34161" s="3"/>
    </row>
    <row r="34162" spans="1:68" x14ac:dyDescent="0.25">
      <c r="A34162" s="1"/>
      <c r="B34162" s="2"/>
      <c r="BJ34162" s="3"/>
      <c r="BL34162" s="3"/>
      <c r="BN34162" s="3"/>
      <c r="BP34162" s="3"/>
    </row>
    <row r="34163" spans="1:68" x14ac:dyDescent="0.25">
      <c r="A34163" s="1"/>
      <c r="B34163" s="2"/>
      <c r="BJ34163" s="3"/>
      <c r="BL34163" s="3"/>
      <c r="BN34163" s="3"/>
      <c r="BP34163" s="3"/>
    </row>
    <row r="34164" spans="1:68" x14ac:dyDescent="0.25">
      <c r="A34164" s="1"/>
      <c r="B34164" s="2"/>
      <c r="BJ34164" s="3"/>
      <c r="BL34164" s="3"/>
      <c r="BN34164" s="3"/>
      <c r="BP34164" s="3"/>
    </row>
    <row r="34165" spans="1:68" x14ac:dyDescent="0.25">
      <c r="A34165" s="1"/>
      <c r="B34165" s="2"/>
      <c r="BJ34165" s="3"/>
      <c r="BL34165" s="3"/>
      <c r="BN34165" s="3"/>
      <c r="BP34165" s="3"/>
    </row>
    <row r="34166" spans="1:68" x14ac:dyDescent="0.25">
      <c r="A34166" s="1"/>
      <c r="B34166" s="2"/>
      <c r="BJ34166" s="3"/>
      <c r="BL34166" s="3"/>
      <c r="BN34166" s="3"/>
      <c r="BP34166" s="3"/>
    </row>
    <row r="34167" spans="1:68" x14ac:dyDescent="0.25">
      <c r="A34167" s="1"/>
      <c r="B34167" s="2"/>
      <c r="BJ34167" s="3"/>
      <c r="BL34167" s="3"/>
      <c r="BN34167" s="3"/>
      <c r="BP34167" s="3"/>
    </row>
    <row r="34168" spans="1:68" x14ac:dyDescent="0.25">
      <c r="A34168" s="1"/>
      <c r="B34168" s="2"/>
      <c r="BJ34168" s="3"/>
      <c r="BL34168" s="3"/>
      <c r="BN34168" s="3"/>
      <c r="BP34168" s="3"/>
    </row>
    <row r="34169" spans="1:68" x14ac:dyDescent="0.25">
      <c r="A34169" s="1"/>
      <c r="B34169" s="2"/>
      <c r="BJ34169" s="3"/>
      <c r="BL34169" s="3"/>
      <c r="BN34169" s="3"/>
      <c r="BP34169" s="3"/>
    </row>
    <row r="34170" spans="1:68" x14ac:dyDescent="0.25">
      <c r="A34170" s="1"/>
      <c r="B34170" s="2"/>
      <c r="BJ34170" s="3"/>
      <c r="BL34170" s="3"/>
      <c r="BN34170" s="3"/>
      <c r="BP34170" s="3"/>
    </row>
    <row r="34171" spans="1:68" x14ac:dyDescent="0.25">
      <c r="A34171" s="1"/>
      <c r="B34171" s="2"/>
      <c r="BJ34171" s="3"/>
      <c r="BL34171" s="3"/>
      <c r="BN34171" s="3"/>
      <c r="BP34171" s="3"/>
    </row>
    <row r="34172" spans="1:68" x14ac:dyDescent="0.25">
      <c r="A34172" s="1"/>
      <c r="B34172" s="2"/>
      <c r="BJ34172" s="3"/>
      <c r="BL34172" s="3"/>
      <c r="BN34172" s="3"/>
      <c r="BP34172" s="3"/>
    </row>
    <row r="34173" spans="1:68" x14ac:dyDescent="0.25">
      <c r="A34173" s="1"/>
      <c r="B34173" s="2"/>
      <c r="BJ34173" s="3"/>
      <c r="BL34173" s="3"/>
      <c r="BN34173" s="3"/>
      <c r="BP34173" s="3"/>
    </row>
    <row r="34174" spans="1:68" x14ac:dyDescent="0.25">
      <c r="A34174" s="1"/>
      <c r="B34174" s="2"/>
      <c r="BJ34174" s="3"/>
      <c r="BL34174" s="3"/>
      <c r="BN34174" s="3"/>
      <c r="BP34174" s="3"/>
    </row>
    <row r="34175" spans="1:68" x14ac:dyDescent="0.25">
      <c r="A34175" s="1"/>
      <c r="B34175" s="2"/>
      <c r="BJ34175" s="3"/>
      <c r="BL34175" s="3"/>
      <c r="BN34175" s="3"/>
      <c r="BP34175" s="3"/>
    </row>
    <row r="34176" spans="1:68" x14ac:dyDescent="0.25">
      <c r="A34176" s="1"/>
      <c r="B34176" s="2"/>
      <c r="BJ34176" s="3"/>
      <c r="BL34176" s="3"/>
      <c r="BN34176" s="3"/>
      <c r="BP34176" s="3"/>
    </row>
    <row r="34177" spans="1:68" x14ac:dyDescent="0.25">
      <c r="A34177" s="1"/>
      <c r="B34177" s="2"/>
      <c r="BJ34177" s="3"/>
      <c r="BL34177" s="3"/>
      <c r="BN34177" s="3"/>
      <c r="BP34177" s="3"/>
    </row>
    <row r="34178" spans="1:68" x14ac:dyDescent="0.25">
      <c r="A34178" s="1"/>
      <c r="B34178" s="2"/>
      <c r="BJ34178" s="3"/>
      <c r="BL34178" s="3"/>
      <c r="BN34178" s="3"/>
      <c r="BP34178" s="3"/>
    </row>
    <row r="34179" spans="1:68" x14ac:dyDescent="0.25">
      <c r="A34179" s="1"/>
      <c r="B34179" s="2"/>
      <c r="BJ34179" s="3"/>
      <c r="BL34179" s="3"/>
      <c r="BN34179" s="3"/>
      <c r="BP34179" s="3"/>
    </row>
    <row r="34180" spans="1:68" x14ac:dyDescent="0.25">
      <c r="A34180" s="1"/>
      <c r="B34180" s="2"/>
      <c r="BJ34180" s="3"/>
      <c r="BL34180" s="3"/>
      <c r="BN34180" s="3"/>
      <c r="BP34180" s="3"/>
    </row>
    <row r="34181" spans="1:68" x14ac:dyDescent="0.25">
      <c r="A34181" s="1"/>
      <c r="B34181" s="2"/>
      <c r="BJ34181" s="3"/>
      <c r="BL34181" s="3"/>
      <c r="BN34181" s="3"/>
      <c r="BP34181" s="3"/>
    </row>
    <row r="34182" spans="1:68" x14ac:dyDescent="0.25">
      <c r="A34182" s="1"/>
      <c r="B34182" s="2"/>
      <c r="BJ34182" s="3"/>
      <c r="BL34182" s="3"/>
      <c r="BN34182" s="3"/>
      <c r="BP34182" s="3"/>
    </row>
    <row r="34183" spans="1:68" x14ac:dyDescent="0.25">
      <c r="A34183" s="1"/>
      <c r="B34183" s="2"/>
      <c r="BJ34183" s="3"/>
      <c r="BL34183" s="3"/>
      <c r="BN34183" s="3"/>
      <c r="BP34183" s="3"/>
    </row>
    <row r="34184" spans="1:68" x14ac:dyDescent="0.25">
      <c r="A34184" s="1"/>
      <c r="B34184" s="2"/>
      <c r="BJ34184" s="3"/>
      <c r="BL34184" s="3"/>
      <c r="BN34184" s="3"/>
      <c r="BP34184" s="3"/>
    </row>
    <row r="34185" spans="1:68" x14ac:dyDescent="0.25">
      <c r="A34185" s="1"/>
      <c r="B34185" s="2"/>
      <c r="BJ34185" s="3"/>
      <c r="BL34185" s="3"/>
      <c r="BN34185" s="3"/>
      <c r="BP34185" s="3"/>
    </row>
    <row r="34186" spans="1:68" x14ac:dyDescent="0.25">
      <c r="A34186" s="1"/>
      <c r="B34186" s="2"/>
      <c r="BJ34186" s="3"/>
      <c r="BL34186" s="3"/>
      <c r="BN34186" s="3"/>
      <c r="BP34186" s="3"/>
    </row>
    <row r="34187" spans="1:68" x14ac:dyDescent="0.25">
      <c r="A34187" s="1"/>
      <c r="B34187" s="2"/>
      <c r="BJ34187" s="3"/>
      <c r="BL34187" s="3"/>
      <c r="BN34187" s="3"/>
      <c r="BP34187" s="3"/>
    </row>
    <row r="34188" spans="1:68" x14ac:dyDescent="0.25">
      <c r="A34188" s="1"/>
      <c r="B34188" s="2"/>
      <c r="BJ34188" s="3"/>
      <c r="BL34188" s="3"/>
      <c r="BN34188" s="3"/>
      <c r="BP34188" s="3"/>
    </row>
    <row r="34189" spans="1:68" x14ac:dyDescent="0.25">
      <c r="A34189" s="1"/>
      <c r="B34189" s="2"/>
      <c r="BJ34189" s="3"/>
      <c r="BL34189" s="3"/>
      <c r="BN34189" s="3"/>
      <c r="BP34189" s="3"/>
    </row>
    <row r="34190" spans="1:68" x14ac:dyDescent="0.25">
      <c r="A34190" s="1"/>
      <c r="B34190" s="2"/>
      <c r="BJ34190" s="3"/>
      <c r="BL34190" s="3"/>
      <c r="BN34190" s="3"/>
      <c r="BP34190" s="3"/>
    </row>
    <row r="34191" spans="1:68" x14ac:dyDescent="0.25">
      <c r="A34191" s="1"/>
      <c r="B34191" s="2"/>
      <c r="BJ34191" s="3"/>
      <c r="BL34191" s="3"/>
      <c r="BN34191" s="3"/>
      <c r="BP34191" s="3"/>
    </row>
    <row r="34192" spans="1:68" x14ac:dyDescent="0.25">
      <c r="A34192" s="1"/>
      <c r="B34192" s="2"/>
      <c r="BJ34192" s="3"/>
      <c r="BL34192" s="3"/>
      <c r="BN34192" s="3"/>
      <c r="BP34192" s="3"/>
    </row>
    <row r="34193" spans="1:68" x14ac:dyDescent="0.25">
      <c r="A34193" s="1"/>
      <c r="B34193" s="2"/>
      <c r="BJ34193" s="3"/>
      <c r="BL34193" s="3"/>
      <c r="BN34193" s="3"/>
      <c r="BP34193" s="3"/>
    </row>
    <row r="34194" spans="1:68" x14ac:dyDescent="0.25">
      <c r="A34194" s="1"/>
      <c r="B34194" s="2"/>
      <c r="BJ34194" s="3"/>
      <c r="BL34194" s="3"/>
      <c r="BN34194" s="3"/>
      <c r="BP34194" s="3"/>
    </row>
    <row r="34195" spans="1:68" x14ac:dyDescent="0.25">
      <c r="A34195" s="1"/>
      <c r="B34195" s="2"/>
      <c r="BJ34195" s="3"/>
      <c r="BL34195" s="3"/>
      <c r="BN34195" s="3"/>
      <c r="BP34195" s="3"/>
    </row>
    <row r="34196" spans="1:68" x14ac:dyDescent="0.25">
      <c r="A34196" s="1"/>
      <c r="B34196" s="2"/>
      <c r="BJ34196" s="3"/>
      <c r="BL34196" s="3"/>
      <c r="BN34196" s="3"/>
      <c r="BP34196" s="3"/>
    </row>
    <row r="34197" spans="1:68" x14ac:dyDescent="0.25">
      <c r="A34197" s="1"/>
      <c r="B34197" s="2"/>
      <c r="BJ34197" s="3"/>
      <c r="BL34197" s="3"/>
      <c r="BN34197" s="3"/>
      <c r="BP34197" s="3"/>
    </row>
    <row r="34198" spans="1:68" x14ac:dyDescent="0.25">
      <c r="A34198" s="1"/>
      <c r="B34198" s="2"/>
      <c r="BJ34198" s="3"/>
      <c r="BL34198" s="3"/>
      <c r="BN34198" s="3"/>
      <c r="BP34198" s="3"/>
    </row>
    <row r="34199" spans="1:68" x14ac:dyDescent="0.25">
      <c r="A34199" s="1"/>
      <c r="B34199" s="2"/>
      <c r="BJ34199" s="3"/>
      <c r="BL34199" s="3"/>
      <c r="BN34199" s="3"/>
      <c r="BP34199" s="3"/>
    </row>
    <row r="34200" spans="1:68" x14ac:dyDescent="0.25">
      <c r="A34200" s="1"/>
      <c r="B34200" s="2"/>
      <c r="BJ34200" s="3"/>
      <c r="BL34200" s="3"/>
      <c r="BN34200" s="3"/>
      <c r="BP34200" s="3"/>
    </row>
    <row r="34201" spans="1:68" x14ac:dyDescent="0.25">
      <c r="A34201" s="1"/>
      <c r="B34201" s="2"/>
      <c r="BJ34201" s="3"/>
      <c r="BL34201" s="3"/>
      <c r="BN34201" s="3"/>
      <c r="BP34201" s="3"/>
    </row>
    <row r="34202" spans="1:68" x14ac:dyDescent="0.25">
      <c r="A34202" s="1"/>
      <c r="B34202" s="2"/>
      <c r="BJ34202" s="3"/>
      <c r="BL34202" s="3"/>
      <c r="BN34202" s="3"/>
      <c r="BP34202" s="3"/>
    </row>
    <row r="34203" spans="1:68" x14ac:dyDescent="0.25">
      <c r="A34203" s="1"/>
      <c r="B34203" s="2"/>
      <c r="BJ34203" s="3"/>
      <c r="BL34203" s="3"/>
      <c r="BN34203" s="3"/>
      <c r="BP34203" s="3"/>
    </row>
    <row r="34204" spans="1:68" x14ac:dyDescent="0.25">
      <c r="A34204" s="1"/>
      <c r="B34204" s="2"/>
      <c r="BJ34204" s="3"/>
      <c r="BL34204" s="3"/>
      <c r="BN34204" s="3"/>
      <c r="BP34204" s="3"/>
    </row>
    <row r="34205" spans="1:68" x14ac:dyDescent="0.25">
      <c r="A34205" s="1"/>
      <c r="B34205" s="2"/>
      <c r="BJ34205" s="3"/>
      <c r="BL34205" s="3"/>
      <c r="BN34205" s="3"/>
      <c r="BP34205" s="3"/>
    </row>
    <row r="34206" spans="1:68" x14ac:dyDescent="0.25">
      <c r="A34206" s="1"/>
      <c r="B34206" s="2"/>
      <c r="BJ34206" s="3"/>
      <c r="BL34206" s="3"/>
      <c r="BN34206" s="3"/>
      <c r="BP34206" s="3"/>
    </row>
    <row r="34207" spans="1:68" x14ac:dyDescent="0.25">
      <c r="A34207" s="1"/>
      <c r="B34207" s="2"/>
      <c r="BJ34207" s="3"/>
      <c r="BL34207" s="3"/>
      <c r="BN34207" s="3"/>
      <c r="BP34207" s="3"/>
    </row>
    <row r="34208" spans="1:68" x14ac:dyDescent="0.25">
      <c r="A34208" s="1"/>
      <c r="B34208" s="2"/>
      <c r="BJ34208" s="3"/>
      <c r="BL34208" s="3"/>
      <c r="BN34208" s="3"/>
      <c r="BP34208" s="3"/>
    </row>
    <row r="34209" spans="1:68" x14ac:dyDescent="0.25">
      <c r="A34209" s="1"/>
      <c r="B34209" s="2"/>
      <c r="BJ34209" s="3"/>
      <c r="BL34209" s="3"/>
      <c r="BN34209" s="3"/>
      <c r="BP34209" s="3"/>
    </row>
    <row r="34210" spans="1:68" x14ac:dyDescent="0.25">
      <c r="A34210" s="1"/>
      <c r="B34210" s="2"/>
      <c r="BJ34210" s="3"/>
      <c r="BL34210" s="3"/>
      <c r="BN34210" s="3"/>
      <c r="BP34210" s="3"/>
    </row>
    <row r="34211" spans="1:68" x14ac:dyDescent="0.25">
      <c r="A34211" s="1"/>
      <c r="B34211" s="2"/>
      <c r="BJ34211" s="3"/>
      <c r="BL34211" s="3"/>
      <c r="BN34211" s="3"/>
      <c r="BP34211" s="3"/>
    </row>
    <row r="34212" spans="1:68" x14ac:dyDescent="0.25">
      <c r="A34212" s="1"/>
      <c r="B34212" s="2"/>
      <c r="BJ34212" s="3"/>
      <c r="BL34212" s="3"/>
      <c r="BN34212" s="3"/>
      <c r="BP34212" s="3"/>
    </row>
    <row r="34213" spans="1:68" x14ac:dyDescent="0.25">
      <c r="A34213" s="1"/>
      <c r="B34213" s="2"/>
      <c r="BJ34213" s="3"/>
      <c r="BL34213" s="3"/>
      <c r="BN34213" s="3"/>
      <c r="BP34213" s="3"/>
    </row>
    <row r="34214" spans="1:68" x14ac:dyDescent="0.25">
      <c r="A34214" s="1"/>
      <c r="B34214" s="2"/>
      <c r="BJ34214" s="3"/>
      <c r="BL34214" s="3"/>
      <c r="BN34214" s="3"/>
      <c r="BP34214" s="3"/>
    </row>
    <row r="34215" spans="1:68" x14ac:dyDescent="0.25">
      <c r="A34215" s="1"/>
      <c r="B34215" s="2"/>
      <c r="BJ34215" s="3"/>
      <c r="BL34215" s="3"/>
      <c r="BN34215" s="3"/>
      <c r="BP34215" s="3"/>
    </row>
    <row r="34216" spans="1:68" x14ac:dyDescent="0.25">
      <c r="A34216" s="1"/>
      <c r="B34216" s="2"/>
      <c r="BJ34216" s="3"/>
      <c r="BL34216" s="3"/>
      <c r="BN34216" s="3"/>
      <c r="BP34216" s="3"/>
    </row>
    <row r="34217" spans="1:68" x14ac:dyDescent="0.25">
      <c r="A34217" s="1"/>
      <c r="B34217" s="2"/>
      <c r="BJ34217" s="3"/>
      <c r="BL34217" s="3"/>
      <c r="BN34217" s="3"/>
      <c r="BP34217" s="3"/>
    </row>
    <row r="34218" spans="1:68" x14ac:dyDescent="0.25">
      <c r="A34218" s="1"/>
      <c r="B34218" s="2"/>
      <c r="BJ34218" s="3"/>
      <c r="BL34218" s="3"/>
      <c r="BN34218" s="3"/>
      <c r="BP34218" s="3"/>
    </row>
    <row r="34219" spans="1:68" x14ac:dyDescent="0.25">
      <c r="A34219" s="1"/>
      <c r="B34219" s="2"/>
      <c r="BJ34219" s="3"/>
      <c r="BL34219" s="3"/>
      <c r="BN34219" s="3"/>
      <c r="BP34219" s="3"/>
    </row>
    <row r="34220" spans="1:68" x14ac:dyDescent="0.25">
      <c r="A34220" s="1"/>
      <c r="B34220" s="2"/>
      <c r="BJ34220" s="3"/>
      <c r="BL34220" s="3"/>
      <c r="BN34220" s="3"/>
      <c r="BP34220" s="3"/>
    </row>
    <row r="34221" spans="1:68" x14ac:dyDescent="0.25">
      <c r="A34221" s="1"/>
      <c r="B34221" s="2"/>
      <c r="BJ34221" s="3"/>
      <c r="BL34221" s="3"/>
      <c r="BN34221" s="3"/>
      <c r="BP34221" s="3"/>
    </row>
    <row r="34222" spans="1:68" x14ac:dyDescent="0.25">
      <c r="A34222" s="1"/>
      <c r="B34222" s="2"/>
      <c r="BJ34222" s="3"/>
      <c r="BL34222" s="3"/>
      <c r="BN34222" s="3"/>
      <c r="BP34222" s="3"/>
    </row>
    <row r="34223" spans="1:68" x14ac:dyDescent="0.25">
      <c r="A34223" s="1"/>
      <c r="B34223" s="2"/>
      <c r="BJ34223" s="3"/>
      <c r="BL34223" s="3"/>
      <c r="BN34223" s="3"/>
      <c r="BP34223" s="3"/>
    </row>
    <row r="34224" spans="1:68" x14ac:dyDescent="0.25">
      <c r="A34224" s="1"/>
      <c r="B34224" s="2"/>
      <c r="BJ34224" s="3"/>
      <c r="BL34224" s="3"/>
      <c r="BN34224" s="3"/>
      <c r="BP34224" s="3"/>
    </row>
    <row r="34225" spans="1:68" x14ac:dyDescent="0.25">
      <c r="A34225" s="1"/>
      <c r="B34225" s="2"/>
      <c r="BJ34225" s="3"/>
      <c r="BL34225" s="3"/>
      <c r="BN34225" s="3"/>
      <c r="BP34225" s="3"/>
    </row>
    <row r="34226" spans="1:68" x14ac:dyDescent="0.25">
      <c r="A34226" s="1"/>
      <c r="B34226" s="2"/>
      <c r="BJ34226" s="3"/>
      <c r="BL34226" s="3"/>
      <c r="BN34226" s="3"/>
      <c r="BP34226" s="3"/>
    </row>
    <row r="34227" spans="1:68" x14ac:dyDescent="0.25">
      <c r="A34227" s="1"/>
      <c r="B34227" s="2"/>
      <c r="BJ34227" s="3"/>
      <c r="BL34227" s="3"/>
      <c r="BN34227" s="3"/>
      <c r="BP34227" s="3"/>
    </row>
    <row r="34228" spans="1:68" x14ac:dyDescent="0.25">
      <c r="A34228" s="1"/>
      <c r="B34228" s="2"/>
      <c r="BJ34228" s="3"/>
      <c r="BL34228" s="3"/>
      <c r="BN34228" s="3"/>
      <c r="BP34228" s="3"/>
    </row>
    <row r="34229" spans="1:68" x14ac:dyDescent="0.25">
      <c r="A34229" s="1"/>
      <c r="B34229" s="2"/>
      <c r="BJ34229" s="3"/>
      <c r="BL34229" s="3"/>
      <c r="BN34229" s="3"/>
      <c r="BP34229" s="3"/>
    </row>
    <row r="34230" spans="1:68" x14ac:dyDescent="0.25">
      <c r="A34230" s="1"/>
      <c r="B34230" s="2"/>
      <c r="BJ34230" s="3"/>
      <c r="BL34230" s="3"/>
      <c r="BN34230" s="3"/>
      <c r="BP34230" s="3"/>
    </row>
    <row r="34231" spans="1:68" x14ac:dyDescent="0.25">
      <c r="A34231" s="1"/>
      <c r="B34231" s="2"/>
      <c r="BJ34231" s="3"/>
      <c r="BL34231" s="3"/>
      <c r="BN34231" s="3"/>
      <c r="BP34231" s="3"/>
    </row>
    <row r="34232" spans="1:68" x14ac:dyDescent="0.25">
      <c r="A34232" s="1"/>
      <c r="B34232" s="2"/>
      <c r="BJ34232" s="3"/>
      <c r="BL34232" s="3"/>
      <c r="BN34232" s="3"/>
      <c r="BP34232" s="3"/>
    </row>
    <row r="34233" spans="1:68" x14ac:dyDescent="0.25">
      <c r="A34233" s="1"/>
      <c r="B34233" s="2"/>
      <c r="BJ34233" s="3"/>
      <c r="BL34233" s="3"/>
      <c r="BN34233" s="3"/>
      <c r="BP34233" s="3"/>
    </row>
    <row r="34234" spans="1:68" x14ac:dyDescent="0.25">
      <c r="A34234" s="1"/>
      <c r="B34234" s="2"/>
      <c r="BJ34234" s="3"/>
      <c r="BL34234" s="3"/>
      <c r="BN34234" s="3"/>
      <c r="BP34234" s="3"/>
    </row>
    <row r="34235" spans="1:68" x14ac:dyDescent="0.25">
      <c r="A34235" s="1"/>
      <c r="B34235" s="2"/>
      <c r="BJ34235" s="3"/>
      <c r="BL34235" s="3"/>
      <c r="BN34235" s="3"/>
      <c r="BP34235" s="3"/>
    </row>
    <row r="34236" spans="1:68" x14ac:dyDescent="0.25">
      <c r="A34236" s="1"/>
      <c r="B34236" s="2"/>
      <c r="BJ34236" s="3"/>
      <c r="BL34236" s="3"/>
      <c r="BN34236" s="3"/>
      <c r="BP34236" s="3"/>
    </row>
    <row r="34237" spans="1:68" x14ac:dyDescent="0.25">
      <c r="A34237" s="1"/>
      <c r="B34237" s="2"/>
      <c r="BJ34237" s="3"/>
      <c r="BL34237" s="3"/>
      <c r="BN34237" s="3"/>
      <c r="BP34237" s="3"/>
    </row>
    <row r="34238" spans="1:68" x14ac:dyDescent="0.25">
      <c r="A34238" s="1"/>
      <c r="B34238" s="2"/>
      <c r="BJ34238" s="3"/>
      <c r="BL34238" s="3"/>
      <c r="BN34238" s="3"/>
      <c r="BP34238" s="3"/>
    </row>
    <row r="34239" spans="1:68" x14ac:dyDescent="0.25">
      <c r="A34239" s="1"/>
      <c r="B34239" s="2"/>
      <c r="BJ34239" s="3"/>
      <c r="BL34239" s="3"/>
      <c r="BN34239" s="3"/>
      <c r="BP34239" s="3"/>
    </row>
    <row r="34240" spans="1:68" x14ac:dyDescent="0.25">
      <c r="A34240" s="1"/>
      <c r="B34240" s="2"/>
      <c r="BJ34240" s="3"/>
      <c r="BL34240" s="3"/>
      <c r="BN34240" s="3"/>
      <c r="BP34240" s="3"/>
    </row>
    <row r="34241" spans="1:68" x14ac:dyDescent="0.25">
      <c r="A34241" s="1"/>
      <c r="B34241" s="2"/>
      <c r="BJ34241" s="3"/>
      <c r="BL34241" s="3"/>
      <c r="BN34241" s="3"/>
      <c r="BP34241" s="3"/>
    </row>
    <row r="34242" spans="1:68" x14ac:dyDescent="0.25">
      <c r="A34242" s="1"/>
      <c r="B34242" s="2"/>
      <c r="BJ34242" s="3"/>
      <c r="BL34242" s="3"/>
      <c r="BN34242" s="3"/>
      <c r="BP34242" s="3"/>
    </row>
    <row r="34243" spans="1:68" x14ac:dyDescent="0.25">
      <c r="A34243" s="1"/>
      <c r="B34243" s="2"/>
      <c r="BJ34243" s="3"/>
      <c r="BL34243" s="3"/>
      <c r="BN34243" s="3"/>
      <c r="BP34243" s="3"/>
    </row>
    <row r="34244" spans="1:68" x14ac:dyDescent="0.25">
      <c r="A34244" s="1"/>
      <c r="B34244" s="2"/>
      <c r="BJ34244" s="3"/>
      <c r="BL34244" s="3"/>
      <c r="BN34244" s="3"/>
      <c r="BP34244" s="3"/>
    </row>
    <row r="34245" spans="1:68" x14ac:dyDescent="0.25">
      <c r="A34245" s="1"/>
      <c r="B34245" s="2"/>
      <c r="BJ34245" s="3"/>
      <c r="BL34245" s="3"/>
      <c r="BN34245" s="3"/>
      <c r="BP34245" s="3"/>
    </row>
    <row r="34246" spans="1:68" x14ac:dyDescent="0.25">
      <c r="A34246" s="1"/>
      <c r="B34246" s="2"/>
      <c r="BJ34246" s="3"/>
      <c r="BL34246" s="3"/>
      <c r="BN34246" s="3"/>
      <c r="BP34246" s="3"/>
    </row>
    <row r="34247" spans="1:68" x14ac:dyDescent="0.25">
      <c r="A34247" s="1"/>
      <c r="B34247" s="2"/>
      <c r="BJ34247" s="3"/>
      <c r="BL34247" s="3"/>
      <c r="BN34247" s="3"/>
      <c r="BP34247" s="3"/>
    </row>
    <row r="34248" spans="1:68" x14ac:dyDescent="0.25">
      <c r="A34248" s="1"/>
      <c r="B34248" s="2"/>
      <c r="BJ34248" s="3"/>
      <c r="BL34248" s="3"/>
      <c r="BN34248" s="3"/>
      <c r="BP34248" s="3"/>
    </row>
    <row r="34249" spans="1:68" x14ac:dyDescent="0.25">
      <c r="A34249" s="1"/>
      <c r="B34249" s="2"/>
      <c r="BJ34249" s="3"/>
      <c r="BL34249" s="3"/>
      <c r="BN34249" s="3"/>
      <c r="BP34249" s="3"/>
    </row>
    <row r="34250" spans="1:68" x14ac:dyDescent="0.25">
      <c r="A34250" s="1"/>
      <c r="B34250" s="2"/>
      <c r="BJ34250" s="3"/>
      <c r="BL34250" s="3"/>
      <c r="BN34250" s="3"/>
      <c r="BP34250" s="3"/>
    </row>
    <row r="34251" spans="1:68" x14ac:dyDescent="0.25">
      <c r="A34251" s="1"/>
      <c r="B34251" s="2"/>
      <c r="BJ34251" s="3"/>
      <c r="BL34251" s="3"/>
      <c r="BN34251" s="3"/>
      <c r="BP34251" s="3"/>
    </row>
    <row r="34252" spans="1:68" x14ac:dyDescent="0.25">
      <c r="A34252" s="1"/>
      <c r="B34252" s="2"/>
      <c r="BJ34252" s="3"/>
      <c r="BL34252" s="3"/>
      <c r="BN34252" s="3"/>
      <c r="BP34252" s="3"/>
    </row>
    <row r="34253" spans="1:68" x14ac:dyDescent="0.25">
      <c r="A34253" s="1"/>
      <c r="B34253" s="2"/>
      <c r="BJ34253" s="3"/>
      <c r="BL34253" s="3"/>
      <c r="BN34253" s="3"/>
      <c r="BP34253" s="3"/>
    </row>
    <row r="34254" spans="1:68" x14ac:dyDescent="0.25">
      <c r="A34254" s="1"/>
      <c r="B34254" s="2"/>
      <c r="BJ34254" s="3"/>
      <c r="BL34254" s="3"/>
      <c r="BN34254" s="3"/>
      <c r="BP34254" s="3"/>
    </row>
    <row r="34255" spans="1:68" x14ac:dyDescent="0.25">
      <c r="A34255" s="1"/>
      <c r="B34255" s="2"/>
      <c r="BJ34255" s="3"/>
      <c r="BL34255" s="3"/>
      <c r="BN34255" s="3"/>
      <c r="BP34255" s="3"/>
    </row>
    <row r="34256" spans="1:68" x14ac:dyDescent="0.25">
      <c r="A34256" s="1"/>
      <c r="B34256" s="2"/>
      <c r="BJ34256" s="3"/>
      <c r="BL34256" s="3"/>
      <c r="BN34256" s="3"/>
      <c r="BP34256" s="3"/>
    </row>
    <row r="34257" spans="1:68" x14ac:dyDescent="0.25">
      <c r="A34257" s="1"/>
      <c r="B34257" s="2"/>
      <c r="BJ34257" s="3"/>
      <c r="BL34257" s="3"/>
      <c r="BN34257" s="3"/>
      <c r="BP34257" s="3"/>
    </row>
    <row r="34258" spans="1:68" x14ac:dyDescent="0.25">
      <c r="A34258" s="1"/>
      <c r="B34258" s="2"/>
      <c r="BJ34258" s="3"/>
      <c r="BL34258" s="3"/>
      <c r="BN34258" s="3"/>
      <c r="BP34258" s="3"/>
    </row>
    <row r="34259" spans="1:68" x14ac:dyDescent="0.25">
      <c r="A34259" s="1"/>
      <c r="B34259" s="2"/>
      <c r="BJ34259" s="3"/>
      <c r="BL34259" s="3"/>
      <c r="BN34259" s="3"/>
      <c r="BP34259" s="3"/>
    </row>
    <row r="34260" spans="1:68" x14ac:dyDescent="0.25">
      <c r="A34260" s="1"/>
      <c r="B34260" s="2"/>
      <c r="BJ34260" s="3"/>
      <c r="BL34260" s="3"/>
      <c r="BN34260" s="3"/>
      <c r="BP34260" s="3"/>
    </row>
    <row r="34261" spans="1:68" x14ac:dyDescent="0.25">
      <c r="A34261" s="1"/>
      <c r="B34261" s="2"/>
      <c r="BJ34261" s="3"/>
      <c r="BL34261" s="3"/>
      <c r="BN34261" s="3"/>
      <c r="BP34261" s="3"/>
    </row>
    <row r="34262" spans="1:68" x14ac:dyDescent="0.25">
      <c r="A34262" s="1"/>
      <c r="B34262" s="2"/>
      <c r="BJ34262" s="3"/>
      <c r="BL34262" s="3"/>
      <c r="BN34262" s="3"/>
      <c r="BP34262" s="3"/>
    </row>
    <row r="34263" spans="1:68" x14ac:dyDescent="0.25">
      <c r="A34263" s="1"/>
      <c r="B34263" s="2"/>
      <c r="BJ34263" s="3"/>
      <c r="BL34263" s="3"/>
      <c r="BN34263" s="3"/>
      <c r="BP34263" s="3"/>
    </row>
    <row r="34264" spans="1:68" x14ac:dyDescent="0.25">
      <c r="A34264" s="1"/>
      <c r="B34264" s="2"/>
      <c r="BJ34264" s="3"/>
      <c r="BL34264" s="3"/>
      <c r="BN34264" s="3"/>
      <c r="BP34264" s="3"/>
    </row>
    <row r="34265" spans="1:68" x14ac:dyDescent="0.25">
      <c r="A34265" s="1"/>
      <c r="B34265" s="2"/>
      <c r="BJ34265" s="3"/>
      <c r="BL34265" s="3"/>
      <c r="BN34265" s="3"/>
      <c r="BP34265" s="3"/>
    </row>
    <row r="34266" spans="1:68" x14ac:dyDescent="0.25">
      <c r="A34266" s="1"/>
      <c r="B34266" s="2"/>
      <c r="BJ34266" s="3"/>
      <c r="BL34266" s="3"/>
      <c r="BN34266" s="3"/>
      <c r="BP34266" s="3"/>
    </row>
    <row r="34267" spans="1:68" x14ac:dyDescent="0.25">
      <c r="A34267" s="1"/>
      <c r="B34267" s="2"/>
      <c r="BJ34267" s="3"/>
      <c r="BL34267" s="3"/>
      <c r="BN34267" s="3"/>
      <c r="BP34267" s="3"/>
    </row>
    <row r="34268" spans="1:68" x14ac:dyDescent="0.25">
      <c r="A34268" s="1"/>
      <c r="B34268" s="2"/>
      <c r="BJ34268" s="3"/>
      <c r="BL34268" s="3"/>
      <c r="BN34268" s="3"/>
      <c r="BP34268" s="3"/>
    </row>
    <row r="34269" spans="1:68" x14ac:dyDescent="0.25">
      <c r="A34269" s="1"/>
      <c r="B34269" s="2"/>
      <c r="BJ34269" s="3"/>
      <c r="BL34269" s="3"/>
      <c r="BN34269" s="3"/>
      <c r="BP34269" s="3"/>
    </row>
    <row r="34270" spans="1:68" x14ac:dyDescent="0.25">
      <c r="A34270" s="1"/>
      <c r="B34270" s="2"/>
      <c r="BJ34270" s="3"/>
      <c r="BL34270" s="3"/>
      <c r="BN34270" s="3"/>
      <c r="BP34270" s="3"/>
    </row>
    <row r="34271" spans="1:68" x14ac:dyDescent="0.25">
      <c r="A34271" s="1"/>
      <c r="B34271" s="2"/>
      <c r="BJ34271" s="3"/>
      <c r="BL34271" s="3"/>
      <c r="BN34271" s="3"/>
      <c r="BP34271" s="3"/>
    </row>
    <row r="34272" spans="1:68" x14ac:dyDescent="0.25">
      <c r="A34272" s="1"/>
      <c r="B34272" s="2"/>
      <c r="BJ34272" s="3"/>
      <c r="BL34272" s="3"/>
      <c r="BN34272" s="3"/>
      <c r="BP34272" s="3"/>
    </row>
    <row r="34273" spans="1:68" x14ac:dyDescent="0.25">
      <c r="A34273" s="1"/>
      <c r="B34273" s="2"/>
      <c r="BJ34273" s="3"/>
      <c r="BL34273" s="3"/>
      <c r="BN34273" s="3"/>
      <c r="BP34273" s="3"/>
    </row>
    <row r="34274" spans="1:68" x14ac:dyDescent="0.25">
      <c r="A34274" s="1"/>
      <c r="B34274" s="2"/>
      <c r="BJ34274" s="3"/>
      <c r="BL34274" s="3"/>
      <c r="BN34274" s="3"/>
      <c r="BP34274" s="3"/>
    </row>
    <row r="34275" spans="1:68" x14ac:dyDescent="0.25">
      <c r="A34275" s="1"/>
      <c r="B34275" s="2"/>
      <c r="BJ34275" s="3"/>
      <c r="BL34275" s="3"/>
      <c r="BN34275" s="3"/>
      <c r="BP34275" s="3"/>
    </row>
    <row r="34276" spans="1:68" x14ac:dyDescent="0.25">
      <c r="A34276" s="1"/>
      <c r="B34276" s="2"/>
      <c r="BJ34276" s="3"/>
      <c r="BL34276" s="3"/>
      <c r="BN34276" s="3"/>
      <c r="BP34276" s="3"/>
    </row>
    <row r="34277" spans="1:68" x14ac:dyDescent="0.25">
      <c r="A34277" s="1"/>
      <c r="B34277" s="2"/>
      <c r="BJ34277" s="3"/>
      <c r="BL34277" s="3"/>
      <c r="BN34277" s="3"/>
      <c r="BP34277" s="3"/>
    </row>
    <row r="34278" spans="1:68" x14ac:dyDescent="0.25">
      <c r="A34278" s="1"/>
      <c r="B34278" s="2"/>
      <c r="BJ34278" s="3"/>
      <c r="BL34278" s="3"/>
      <c r="BN34278" s="3"/>
      <c r="BP34278" s="3"/>
    </row>
    <row r="34279" spans="1:68" x14ac:dyDescent="0.25">
      <c r="A34279" s="1"/>
      <c r="B34279" s="2"/>
      <c r="BJ34279" s="3"/>
      <c r="BL34279" s="3"/>
      <c r="BN34279" s="3"/>
      <c r="BP34279" s="3"/>
    </row>
    <row r="34280" spans="1:68" x14ac:dyDescent="0.25">
      <c r="A34280" s="1"/>
      <c r="B34280" s="2"/>
      <c r="BJ34280" s="3"/>
      <c r="BL34280" s="3"/>
      <c r="BN34280" s="3"/>
      <c r="BP34280" s="3"/>
    </row>
    <row r="34281" spans="1:68" x14ac:dyDescent="0.25">
      <c r="A34281" s="1"/>
      <c r="B34281" s="2"/>
      <c r="BJ34281" s="3"/>
      <c r="BL34281" s="3"/>
      <c r="BN34281" s="3"/>
      <c r="BP34281" s="3"/>
    </row>
    <row r="34282" spans="1:68" x14ac:dyDescent="0.25">
      <c r="A34282" s="1"/>
      <c r="B34282" s="2"/>
      <c r="BJ34282" s="3"/>
      <c r="BL34282" s="3"/>
      <c r="BN34282" s="3"/>
      <c r="BP34282" s="3"/>
    </row>
    <row r="34283" spans="1:68" x14ac:dyDescent="0.25">
      <c r="A34283" s="1"/>
      <c r="B34283" s="2"/>
      <c r="BJ34283" s="3"/>
      <c r="BL34283" s="3"/>
      <c r="BN34283" s="3"/>
      <c r="BP34283" s="3"/>
    </row>
    <row r="34284" spans="1:68" x14ac:dyDescent="0.25">
      <c r="A34284" s="1"/>
      <c r="B34284" s="2"/>
      <c r="BJ34284" s="3"/>
      <c r="BL34284" s="3"/>
      <c r="BN34284" s="3"/>
      <c r="BP34284" s="3"/>
    </row>
    <row r="34285" spans="1:68" x14ac:dyDescent="0.25">
      <c r="A34285" s="1"/>
      <c r="B34285" s="2"/>
      <c r="BJ34285" s="3"/>
      <c r="BL34285" s="3"/>
      <c r="BN34285" s="3"/>
      <c r="BP34285" s="3"/>
    </row>
    <row r="34286" spans="1:68" x14ac:dyDescent="0.25">
      <c r="A34286" s="1"/>
      <c r="B34286" s="2"/>
      <c r="BJ34286" s="3"/>
      <c r="BL34286" s="3"/>
      <c r="BN34286" s="3"/>
      <c r="BP34286" s="3"/>
    </row>
    <row r="34287" spans="1:68" x14ac:dyDescent="0.25">
      <c r="A34287" s="1"/>
      <c r="B34287" s="2"/>
      <c r="BJ34287" s="3"/>
      <c r="BL34287" s="3"/>
      <c r="BN34287" s="3"/>
      <c r="BP34287" s="3"/>
    </row>
    <row r="34288" spans="1:68" x14ac:dyDescent="0.25">
      <c r="A34288" s="1"/>
      <c r="B34288" s="2"/>
      <c r="BJ34288" s="3"/>
      <c r="BL34288" s="3"/>
      <c r="BN34288" s="3"/>
      <c r="BP34288" s="3"/>
    </row>
    <row r="34289" spans="1:68" x14ac:dyDescent="0.25">
      <c r="A34289" s="1"/>
      <c r="B34289" s="2"/>
      <c r="BJ34289" s="3"/>
      <c r="BL34289" s="3"/>
      <c r="BN34289" s="3"/>
      <c r="BP34289" s="3"/>
    </row>
    <row r="34290" spans="1:68" x14ac:dyDescent="0.25">
      <c r="A34290" s="1"/>
      <c r="B34290" s="2"/>
      <c r="BJ34290" s="3"/>
      <c r="BL34290" s="3"/>
      <c r="BN34290" s="3"/>
      <c r="BP34290" s="3"/>
    </row>
    <row r="34291" spans="1:68" x14ac:dyDescent="0.25">
      <c r="A34291" s="1"/>
      <c r="B34291" s="2"/>
      <c r="BJ34291" s="3"/>
      <c r="BL34291" s="3"/>
      <c r="BN34291" s="3"/>
      <c r="BP34291" s="3"/>
    </row>
    <row r="34292" spans="1:68" x14ac:dyDescent="0.25">
      <c r="A34292" s="1"/>
      <c r="B34292" s="2"/>
      <c r="BJ34292" s="3"/>
      <c r="BL34292" s="3"/>
      <c r="BN34292" s="3"/>
      <c r="BP34292" s="3"/>
    </row>
    <row r="34293" spans="1:68" x14ac:dyDescent="0.25">
      <c r="A34293" s="1"/>
      <c r="B34293" s="2"/>
      <c r="BJ34293" s="3"/>
      <c r="BL34293" s="3"/>
      <c r="BN34293" s="3"/>
      <c r="BP34293" s="3"/>
    </row>
    <row r="34294" spans="1:68" x14ac:dyDescent="0.25">
      <c r="A34294" s="1"/>
      <c r="B34294" s="2"/>
      <c r="BJ34294" s="3"/>
      <c r="BL34294" s="3"/>
      <c r="BN34294" s="3"/>
      <c r="BP34294" s="3"/>
    </row>
    <row r="34295" spans="1:68" x14ac:dyDescent="0.25">
      <c r="A34295" s="1"/>
      <c r="B34295" s="2"/>
      <c r="BJ34295" s="3"/>
      <c r="BL34295" s="3"/>
      <c r="BN34295" s="3"/>
      <c r="BP34295" s="3"/>
    </row>
    <row r="34296" spans="1:68" x14ac:dyDescent="0.25">
      <c r="A34296" s="1"/>
      <c r="B34296" s="2"/>
      <c r="BJ34296" s="3"/>
      <c r="BL34296" s="3"/>
      <c r="BN34296" s="3"/>
      <c r="BP34296" s="3"/>
    </row>
    <row r="34297" spans="1:68" x14ac:dyDescent="0.25">
      <c r="A34297" s="1"/>
      <c r="B34297" s="2"/>
      <c r="BJ34297" s="3"/>
      <c r="BL34297" s="3"/>
      <c r="BN34297" s="3"/>
      <c r="BP34297" s="3"/>
    </row>
    <row r="34298" spans="1:68" x14ac:dyDescent="0.25">
      <c r="A34298" s="1"/>
      <c r="B34298" s="2"/>
      <c r="BJ34298" s="3"/>
      <c r="BL34298" s="3"/>
      <c r="BN34298" s="3"/>
      <c r="BP34298" s="3"/>
    </row>
    <row r="34299" spans="1:68" x14ac:dyDescent="0.25">
      <c r="A34299" s="1"/>
      <c r="B34299" s="2"/>
      <c r="BJ34299" s="3"/>
      <c r="BL34299" s="3"/>
      <c r="BN34299" s="3"/>
      <c r="BP34299" s="3"/>
    </row>
    <row r="34300" spans="1:68" x14ac:dyDescent="0.25">
      <c r="A34300" s="1"/>
      <c r="B34300" s="2"/>
      <c r="BJ34300" s="3"/>
      <c r="BL34300" s="3"/>
      <c r="BN34300" s="3"/>
      <c r="BP34300" s="3"/>
    </row>
    <row r="34301" spans="1:68" x14ac:dyDescent="0.25">
      <c r="A34301" s="1"/>
      <c r="B34301" s="2"/>
      <c r="BJ34301" s="3"/>
      <c r="BL34301" s="3"/>
      <c r="BN34301" s="3"/>
      <c r="BP34301" s="3"/>
    </row>
    <row r="34302" spans="1:68" x14ac:dyDescent="0.25">
      <c r="A34302" s="1"/>
      <c r="B34302" s="2"/>
      <c r="BJ34302" s="3"/>
      <c r="BL34302" s="3"/>
      <c r="BN34302" s="3"/>
      <c r="BP34302" s="3"/>
    </row>
    <row r="34303" spans="1:68" x14ac:dyDescent="0.25">
      <c r="A34303" s="1"/>
      <c r="B34303" s="2"/>
      <c r="BJ34303" s="3"/>
      <c r="BL34303" s="3"/>
      <c r="BN34303" s="3"/>
      <c r="BP34303" s="3"/>
    </row>
    <row r="34304" spans="1:68" x14ac:dyDescent="0.25">
      <c r="A34304" s="1"/>
      <c r="B34304" s="2"/>
      <c r="BJ34304" s="3"/>
      <c r="BL34304" s="3"/>
      <c r="BN34304" s="3"/>
      <c r="BP34304" s="3"/>
    </row>
    <row r="34305" spans="1:68" x14ac:dyDescent="0.25">
      <c r="A34305" s="1"/>
      <c r="B34305" s="2"/>
      <c r="BJ34305" s="3"/>
      <c r="BL34305" s="3"/>
      <c r="BN34305" s="3"/>
      <c r="BP34305" s="3"/>
    </row>
    <row r="34306" spans="1:68" x14ac:dyDescent="0.25">
      <c r="A34306" s="1"/>
      <c r="B34306" s="2"/>
      <c r="BJ34306" s="3"/>
      <c r="BL34306" s="3"/>
      <c r="BN34306" s="3"/>
      <c r="BP34306" s="3"/>
    </row>
    <row r="34307" spans="1:68" x14ac:dyDescent="0.25">
      <c r="A34307" s="1"/>
      <c r="B34307" s="2"/>
      <c r="BJ34307" s="3"/>
      <c r="BL34307" s="3"/>
      <c r="BN34307" s="3"/>
      <c r="BP34307" s="3"/>
    </row>
    <row r="34308" spans="1:68" x14ac:dyDescent="0.25">
      <c r="A34308" s="1"/>
      <c r="B34308" s="2"/>
      <c r="BJ34308" s="3"/>
      <c r="BL34308" s="3"/>
      <c r="BN34308" s="3"/>
      <c r="BP34308" s="3"/>
    </row>
    <row r="34309" spans="1:68" x14ac:dyDescent="0.25">
      <c r="A34309" s="1"/>
      <c r="B34309" s="2"/>
      <c r="BJ34309" s="3"/>
      <c r="BL34309" s="3"/>
      <c r="BN34309" s="3"/>
      <c r="BP34309" s="3"/>
    </row>
    <row r="34310" spans="1:68" x14ac:dyDescent="0.25">
      <c r="A34310" s="1"/>
      <c r="B34310" s="2"/>
      <c r="BJ34310" s="3"/>
      <c r="BL34310" s="3"/>
      <c r="BN34310" s="3"/>
      <c r="BP34310" s="3"/>
    </row>
    <row r="34311" spans="1:68" x14ac:dyDescent="0.25">
      <c r="A34311" s="1"/>
      <c r="B34311" s="2"/>
      <c r="BJ34311" s="3"/>
      <c r="BL34311" s="3"/>
      <c r="BN34311" s="3"/>
      <c r="BP34311" s="3"/>
    </row>
    <row r="34312" spans="1:68" x14ac:dyDescent="0.25">
      <c r="A34312" s="1"/>
      <c r="B34312" s="2"/>
      <c r="BJ34312" s="3"/>
      <c r="BL34312" s="3"/>
      <c r="BN34312" s="3"/>
      <c r="BP34312" s="3"/>
    </row>
    <row r="34313" spans="1:68" x14ac:dyDescent="0.25">
      <c r="A34313" s="1"/>
      <c r="B34313" s="2"/>
      <c r="BJ34313" s="3"/>
      <c r="BL34313" s="3"/>
      <c r="BN34313" s="3"/>
      <c r="BP34313" s="3"/>
    </row>
    <row r="34314" spans="1:68" x14ac:dyDescent="0.25">
      <c r="A34314" s="1"/>
      <c r="B34314" s="2"/>
      <c r="BJ34314" s="3"/>
      <c r="BL34314" s="3"/>
      <c r="BN34314" s="3"/>
      <c r="BP34314" s="3"/>
    </row>
    <row r="34315" spans="1:68" x14ac:dyDescent="0.25">
      <c r="A34315" s="1"/>
      <c r="B34315" s="2"/>
      <c r="BJ34315" s="3"/>
      <c r="BL34315" s="3"/>
      <c r="BN34315" s="3"/>
      <c r="BP34315" s="3"/>
    </row>
    <row r="34316" spans="1:68" x14ac:dyDescent="0.25">
      <c r="A34316" s="1"/>
      <c r="B34316" s="2"/>
      <c r="BJ34316" s="3"/>
      <c r="BL34316" s="3"/>
      <c r="BN34316" s="3"/>
      <c r="BP34316" s="3"/>
    </row>
    <row r="34317" spans="1:68" x14ac:dyDescent="0.25">
      <c r="A34317" s="1"/>
      <c r="B34317" s="2"/>
      <c r="BJ34317" s="3"/>
      <c r="BL34317" s="3"/>
      <c r="BN34317" s="3"/>
      <c r="BP34317" s="3"/>
    </row>
    <row r="34318" spans="1:68" x14ac:dyDescent="0.25">
      <c r="A34318" s="1"/>
      <c r="B34318" s="2"/>
      <c r="BJ34318" s="3"/>
      <c r="BL34318" s="3"/>
      <c r="BN34318" s="3"/>
      <c r="BP34318" s="3"/>
    </row>
    <row r="34319" spans="1:68" x14ac:dyDescent="0.25">
      <c r="A34319" s="1"/>
      <c r="B34319" s="2"/>
      <c r="BJ34319" s="3"/>
      <c r="BL34319" s="3"/>
      <c r="BN34319" s="3"/>
      <c r="BP34319" s="3"/>
    </row>
    <row r="34320" spans="1:68" x14ac:dyDescent="0.25">
      <c r="A34320" s="1"/>
      <c r="B34320" s="2"/>
      <c r="BJ34320" s="3"/>
      <c r="BL34320" s="3"/>
      <c r="BN34320" s="3"/>
      <c r="BP34320" s="3"/>
    </row>
    <row r="34321" spans="1:68" x14ac:dyDescent="0.25">
      <c r="A34321" s="1"/>
      <c r="B34321" s="2"/>
      <c r="BJ34321" s="3"/>
      <c r="BL34321" s="3"/>
      <c r="BN34321" s="3"/>
      <c r="BP34321" s="3"/>
    </row>
    <row r="34322" spans="1:68" x14ac:dyDescent="0.25">
      <c r="A34322" s="1"/>
      <c r="B34322" s="2"/>
      <c r="BJ34322" s="3"/>
      <c r="BL34322" s="3"/>
      <c r="BN34322" s="3"/>
      <c r="BP34322" s="3"/>
    </row>
    <row r="34323" spans="1:68" x14ac:dyDescent="0.25">
      <c r="A34323" s="1"/>
      <c r="B34323" s="2"/>
      <c r="BJ34323" s="3"/>
      <c r="BL34323" s="3"/>
      <c r="BN34323" s="3"/>
      <c r="BP34323" s="3"/>
    </row>
    <row r="34324" spans="1:68" x14ac:dyDescent="0.25">
      <c r="A34324" s="1"/>
      <c r="B34324" s="2"/>
      <c r="BJ34324" s="3"/>
      <c r="BL34324" s="3"/>
      <c r="BN34324" s="3"/>
      <c r="BP34324" s="3"/>
    </row>
    <row r="34325" spans="1:68" x14ac:dyDescent="0.25">
      <c r="A34325" s="1"/>
      <c r="B34325" s="2"/>
      <c r="BJ34325" s="3"/>
      <c r="BL34325" s="3"/>
      <c r="BN34325" s="3"/>
      <c r="BP34325" s="3"/>
    </row>
    <row r="34326" spans="1:68" x14ac:dyDescent="0.25">
      <c r="A34326" s="1"/>
      <c r="B34326" s="2"/>
      <c r="BJ34326" s="3"/>
      <c r="BL34326" s="3"/>
      <c r="BN34326" s="3"/>
      <c r="BP34326" s="3"/>
    </row>
    <row r="34327" spans="1:68" x14ac:dyDescent="0.25">
      <c r="A34327" s="1"/>
      <c r="B34327" s="2"/>
      <c r="BJ34327" s="3"/>
      <c r="BL34327" s="3"/>
      <c r="BN34327" s="3"/>
      <c r="BP34327" s="3"/>
    </row>
    <row r="34328" spans="1:68" x14ac:dyDescent="0.25">
      <c r="A34328" s="1"/>
      <c r="B34328" s="2"/>
      <c r="BJ34328" s="3"/>
      <c r="BL34328" s="3"/>
      <c r="BN34328" s="3"/>
      <c r="BP34328" s="3"/>
    </row>
    <row r="34329" spans="1:68" x14ac:dyDescent="0.25">
      <c r="A34329" s="1"/>
      <c r="B34329" s="2"/>
      <c r="BJ34329" s="3"/>
      <c r="BL34329" s="3"/>
      <c r="BN34329" s="3"/>
      <c r="BP34329" s="3"/>
    </row>
    <row r="34330" spans="1:68" x14ac:dyDescent="0.25">
      <c r="A34330" s="1"/>
      <c r="B34330" s="2"/>
      <c r="BJ34330" s="3"/>
      <c r="BL34330" s="3"/>
      <c r="BN34330" s="3"/>
      <c r="BP34330" s="3"/>
    </row>
    <row r="34331" spans="1:68" x14ac:dyDescent="0.25">
      <c r="A34331" s="1"/>
      <c r="B34331" s="2"/>
      <c r="BJ34331" s="3"/>
      <c r="BL34331" s="3"/>
      <c r="BN34331" s="3"/>
      <c r="BP34331" s="3"/>
    </row>
    <row r="34332" spans="1:68" x14ac:dyDescent="0.25">
      <c r="A34332" s="1"/>
      <c r="B34332" s="2"/>
      <c r="BJ34332" s="3"/>
      <c r="BL34332" s="3"/>
      <c r="BN34332" s="3"/>
      <c r="BP34332" s="3"/>
    </row>
    <row r="34333" spans="1:68" x14ac:dyDescent="0.25">
      <c r="A34333" s="1"/>
      <c r="B34333" s="2"/>
      <c r="BJ34333" s="3"/>
      <c r="BL34333" s="3"/>
      <c r="BN34333" s="3"/>
      <c r="BP34333" s="3"/>
    </row>
    <row r="34334" spans="1:68" x14ac:dyDescent="0.25">
      <c r="A34334" s="1"/>
      <c r="B34334" s="2"/>
      <c r="BJ34334" s="3"/>
      <c r="BL34334" s="3"/>
      <c r="BN34334" s="3"/>
      <c r="BP34334" s="3"/>
    </row>
    <row r="34335" spans="1:68" x14ac:dyDescent="0.25">
      <c r="A34335" s="1"/>
      <c r="B34335" s="2"/>
      <c r="BJ34335" s="3"/>
      <c r="BL34335" s="3"/>
      <c r="BN34335" s="3"/>
      <c r="BP34335" s="3"/>
    </row>
    <row r="34336" spans="1:68" x14ac:dyDescent="0.25">
      <c r="A34336" s="1"/>
      <c r="B34336" s="2"/>
      <c r="BJ34336" s="3"/>
      <c r="BL34336" s="3"/>
      <c r="BN34336" s="3"/>
      <c r="BP34336" s="3"/>
    </row>
    <row r="34337" spans="1:68" x14ac:dyDescent="0.25">
      <c r="A34337" s="1"/>
      <c r="B34337" s="2"/>
      <c r="BJ34337" s="3"/>
      <c r="BL34337" s="3"/>
      <c r="BN34337" s="3"/>
      <c r="BP34337" s="3"/>
    </row>
    <row r="34338" spans="1:68" x14ac:dyDescent="0.25">
      <c r="A34338" s="1"/>
      <c r="B34338" s="2"/>
      <c r="BJ34338" s="3"/>
      <c r="BL34338" s="3"/>
      <c r="BN34338" s="3"/>
      <c r="BP34338" s="3"/>
    </row>
    <row r="34339" spans="1:68" x14ac:dyDescent="0.25">
      <c r="A34339" s="1"/>
      <c r="B34339" s="2"/>
      <c r="BJ34339" s="3"/>
      <c r="BL34339" s="3"/>
      <c r="BN34339" s="3"/>
      <c r="BP34339" s="3"/>
    </row>
    <row r="34340" spans="1:68" x14ac:dyDescent="0.25">
      <c r="A34340" s="1"/>
      <c r="B34340" s="2"/>
      <c r="BJ34340" s="3"/>
      <c r="BL34340" s="3"/>
      <c r="BN34340" s="3"/>
      <c r="BP34340" s="3"/>
    </row>
    <row r="34341" spans="1:68" x14ac:dyDescent="0.25">
      <c r="A34341" s="1"/>
      <c r="B34341" s="2"/>
      <c r="BJ34341" s="3"/>
      <c r="BL34341" s="3"/>
      <c r="BN34341" s="3"/>
      <c r="BP34341" s="3"/>
    </row>
    <row r="34342" spans="1:68" x14ac:dyDescent="0.25">
      <c r="A34342" s="1"/>
      <c r="B34342" s="2"/>
      <c r="BJ34342" s="3"/>
      <c r="BL34342" s="3"/>
      <c r="BN34342" s="3"/>
      <c r="BP34342" s="3"/>
    </row>
    <row r="34343" spans="1:68" x14ac:dyDescent="0.25">
      <c r="A34343" s="1"/>
      <c r="B34343" s="2"/>
      <c r="BJ34343" s="3"/>
      <c r="BL34343" s="3"/>
      <c r="BN34343" s="3"/>
      <c r="BP34343" s="3"/>
    </row>
    <row r="34344" spans="1:68" x14ac:dyDescent="0.25">
      <c r="A34344" s="1"/>
      <c r="B34344" s="2"/>
      <c r="BJ34344" s="3"/>
      <c r="BL34344" s="3"/>
      <c r="BN34344" s="3"/>
      <c r="BP34344" s="3"/>
    </row>
    <row r="34345" spans="1:68" x14ac:dyDescent="0.25">
      <c r="A34345" s="1"/>
      <c r="B34345" s="2"/>
      <c r="BJ34345" s="3"/>
      <c r="BL34345" s="3"/>
      <c r="BN34345" s="3"/>
      <c r="BP34345" s="3"/>
    </row>
    <row r="34346" spans="1:68" x14ac:dyDescent="0.25">
      <c r="A34346" s="1"/>
      <c r="B34346" s="2"/>
      <c r="BJ34346" s="3"/>
      <c r="BL34346" s="3"/>
      <c r="BN34346" s="3"/>
      <c r="BP34346" s="3"/>
    </row>
    <row r="34347" spans="1:68" x14ac:dyDescent="0.25">
      <c r="A34347" s="1"/>
      <c r="B34347" s="2"/>
      <c r="BJ34347" s="3"/>
      <c r="BL34347" s="3"/>
      <c r="BN34347" s="3"/>
      <c r="BP34347" s="3"/>
    </row>
    <row r="34348" spans="1:68" x14ac:dyDescent="0.25">
      <c r="A34348" s="1"/>
      <c r="B34348" s="2"/>
      <c r="BJ34348" s="3"/>
      <c r="BL34348" s="3"/>
      <c r="BN34348" s="3"/>
      <c r="BP34348" s="3"/>
    </row>
    <row r="34349" spans="1:68" x14ac:dyDescent="0.25">
      <c r="A34349" s="1"/>
      <c r="B34349" s="2"/>
      <c r="BJ34349" s="3"/>
      <c r="BL34349" s="3"/>
      <c r="BN34349" s="3"/>
      <c r="BP34349" s="3"/>
    </row>
    <row r="34350" spans="1:68" x14ac:dyDescent="0.25">
      <c r="A34350" s="1"/>
      <c r="B34350" s="2"/>
      <c r="BJ34350" s="3"/>
      <c r="BL34350" s="3"/>
      <c r="BN34350" s="3"/>
      <c r="BP34350" s="3"/>
    </row>
    <row r="34351" spans="1:68" x14ac:dyDescent="0.25">
      <c r="A34351" s="1"/>
      <c r="B34351" s="2"/>
      <c r="BJ34351" s="3"/>
      <c r="BL34351" s="3"/>
      <c r="BN34351" s="3"/>
      <c r="BP34351" s="3"/>
    </row>
    <row r="34352" spans="1:68" x14ac:dyDescent="0.25">
      <c r="A34352" s="1"/>
      <c r="B34352" s="2"/>
      <c r="BJ34352" s="3"/>
      <c r="BL34352" s="3"/>
      <c r="BN34352" s="3"/>
      <c r="BP34352" s="3"/>
    </row>
    <row r="34353" spans="1:68" x14ac:dyDescent="0.25">
      <c r="A34353" s="1"/>
      <c r="B34353" s="2"/>
      <c r="BJ34353" s="3"/>
      <c r="BL34353" s="3"/>
      <c r="BN34353" s="3"/>
      <c r="BP34353" s="3"/>
    </row>
    <row r="34354" spans="1:68" x14ac:dyDescent="0.25">
      <c r="A34354" s="1"/>
      <c r="B34354" s="2"/>
      <c r="BJ34354" s="3"/>
      <c r="BL34354" s="3"/>
      <c r="BN34354" s="3"/>
      <c r="BP34354" s="3"/>
    </row>
    <row r="34355" spans="1:68" x14ac:dyDescent="0.25">
      <c r="A34355" s="1"/>
      <c r="B34355" s="2"/>
      <c r="BJ34355" s="3"/>
      <c r="BL34355" s="3"/>
      <c r="BN34355" s="3"/>
      <c r="BP34355" s="3"/>
    </row>
    <row r="34356" spans="1:68" x14ac:dyDescent="0.25">
      <c r="A34356" s="1"/>
      <c r="B34356" s="2"/>
      <c r="BJ34356" s="3"/>
      <c r="BL34356" s="3"/>
      <c r="BN34356" s="3"/>
      <c r="BP34356" s="3"/>
    </row>
    <row r="34357" spans="1:68" x14ac:dyDescent="0.25">
      <c r="A34357" s="1"/>
      <c r="B34357" s="2"/>
      <c r="BJ34357" s="3"/>
      <c r="BL34357" s="3"/>
      <c r="BN34357" s="3"/>
      <c r="BP34357" s="3"/>
    </row>
    <row r="34358" spans="1:68" x14ac:dyDescent="0.25">
      <c r="A34358" s="1"/>
      <c r="B34358" s="2"/>
      <c r="BJ34358" s="3"/>
      <c r="BL34358" s="3"/>
      <c r="BN34358" s="3"/>
      <c r="BP34358" s="3"/>
    </row>
    <row r="34359" spans="1:68" x14ac:dyDescent="0.25">
      <c r="A34359" s="1"/>
      <c r="B34359" s="2"/>
      <c r="BJ34359" s="3"/>
      <c r="BL34359" s="3"/>
      <c r="BN34359" s="3"/>
      <c r="BP34359" s="3"/>
    </row>
    <row r="34360" spans="1:68" x14ac:dyDescent="0.25">
      <c r="A34360" s="1"/>
      <c r="B34360" s="2"/>
      <c r="BJ34360" s="3"/>
      <c r="BL34360" s="3"/>
      <c r="BN34360" s="3"/>
      <c r="BP34360" s="3"/>
    </row>
    <row r="34361" spans="1:68" x14ac:dyDescent="0.25">
      <c r="A34361" s="1"/>
      <c r="B34361" s="2"/>
      <c r="BJ34361" s="3"/>
      <c r="BL34361" s="3"/>
      <c r="BN34361" s="3"/>
      <c r="BP34361" s="3"/>
    </row>
    <row r="34362" spans="1:68" x14ac:dyDescent="0.25">
      <c r="A34362" s="1"/>
      <c r="B34362" s="2"/>
      <c r="BJ34362" s="3"/>
      <c r="BL34362" s="3"/>
      <c r="BN34362" s="3"/>
      <c r="BP34362" s="3"/>
    </row>
    <row r="34363" spans="1:68" x14ac:dyDescent="0.25">
      <c r="A34363" s="1"/>
      <c r="B34363" s="2"/>
      <c r="BJ34363" s="3"/>
      <c r="BL34363" s="3"/>
      <c r="BN34363" s="3"/>
      <c r="BP34363" s="3"/>
    </row>
    <row r="34364" spans="1:68" x14ac:dyDescent="0.25">
      <c r="A34364" s="1"/>
      <c r="B34364" s="2"/>
      <c r="BJ34364" s="3"/>
      <c r="BL34364" s="3"/>
      <c r="BN34364" s="3"/>
      <c r="BP34364" s="3"/>
    </row>
    <row r="34365" spans="1:68" x14ac:dyDescent="0.25">
      <c r="A34365" s="1"/>
      <c r="B34365" s="2"/>
      <c r="BJ34365" s="3"/>
      <c r="BL34365" s="3"/>
      <c r="BN34365" s="3"/>
      <c r="BP34365" s="3"/>
    </row>
    <row r="34366" spans="1:68" x14ac:dyDescent="0.25">
      <c r="A34366" s="1"/>
      <c r="B34366" s="2"/>
      <c r="BJ34366" s="3"/>
      <c r="BL34366" s="3"/>
      <c r="BN34366" s="3"/>
      <c r="BP34366" s="3"/>
    </row>
    <row r="34367" spans="1:68" x14ac:dyDescent="0.25">
      <c r="A34367" s="1"/>
      <c r="B34367" s="2"/>
      <c r="BJ34367" s="3"/>
      <c r="BL34367" s="3"/>
      <c r="BN34367" s="3"/>
      <c r="BP34367" s="3"/>
    </row>
    <row r="34368" spans="1:68" x14ac:dyDescent="0.25">
      <c r="A34368" s="1"/>
      <c r="B34368" s="2"/>
      <c r="BJ34368" s="3"/>
      <c r="BL34368" s="3"/>
      <c r="BN34368" s="3"/>
      <c r="BP34368" s="3"/>
    </row>
    <row r="34369" spans="1:68" x14ac:dyDescent="0.25">
      <c r="A34369" s="1"/>
      <c r="B34369" s="2"/>
      <c r="BJ34369" s="3"/>
      <c r="BL34369" s="3"/>
      <c r="BN34369" s="3"/>
      <c r="BP34369" s="3"/>
    </row>
    <row r="34370" spans="1:68" x14ac:dyDescent="0.25">
      <c r="A34370" s="1"/>
      <c r="B34370" s="2"/>
      <c r="BJ34370" s="3"/>
      <c r="BL34370" s="3"/>
      <c r="BN34370" s="3"/>
      <c r="BP34370" s="3"/>
    </row>
    <row r="34371" spans="1:68" x14ac:dyDescent="0.25">
      <c r="A34371" s="1"/>
      <c r="B34371" s="2"/>
      <c r="BJ34371" s="3"/>
      <c r="BL34371" s="3"/>
      <c r="BN34371" s="3"/>
      <c r="BP34371" s="3"/>
    </row>
    <row r="34372" spans="1:68" x14ac:dyDescent="0.25">
      <c r="A34372" s="1"/>
      <c r="B34372" s="2"/>
      <c r="BJ34372" s="3"/>
      <c r="BL34372" s="3"/>
      <c r="BN34372" s="3"/>
      <c r="BP34372" s="3"/>
    </row>
    <row r="34373" spans="1:68" x14ac:dyDescent="0.25">
      <c r="A34373" s="1"/>
      <c r="B34373" s="2"/>
      <c r="BJ34373" s="3"/>
      <c r="BL34373" s="3"/>
      <c r="BN34373" s="3"/>
      <c r="BP34373" s="3"/>
    </row>
    <row r="34374" spans="1:68" x14ac:dyDescent="0.25">
      <c r="A34374" s="1"/>
      <c r="B34374" s="2"/>
      <c r="BJ34374" s="3"/>
      <c r="BL34374" s="3"/>
      <c r="BN34374" s="3"/>
      <c r="BP34374" s="3"/>
    </row>
    <row r="34375" spans="1:68" x14ac:dyDescent="0.25">
      <c r="A34375" s="1"/>
      <c r="B34375" s="2"/>
      <c r="BJ34375" s="3"/>
      <c r="BL34375" s="3"/>
      <c r="BN34375" s="3"/>
      <c r="BP34375" s="3"/>
    </row>
    <row r="34376" spans="1:68" x14ac:dyDescent="0.25">
      <c r="A34376" s="1"/>
      <c r="B34376" s="2"/>
      <c r="BJ34376" s="3"/>
      <c r="BL34376" s="3"/>
      <c r="BN34376" s="3"/>
      <c r="BP34376" s="3"/>
    </row>
    <row r="34377" spans="1:68" x14ac:dyDescent="0.25">
      <c r="A34377" s="1"/>
      <c r="B34377" s="2"/>
      <c r="BJ34377" s="3"/>
      <c r="BL34377" s="3"/>
      <c r="BN34377" s="3"/>
      <c r="BP34377" s="3"/>
    </row>
    <row r="34378" spans="1:68" x14ac:dyDescent="0.25">
      <c r="A34378" s="1"/>
      <c r="B34378" s="2"/>
      <c r="BJ34378" s="3"/>
      <c r="BL34378" s="3"/>
      <c r="BN34378" s="3"/>
      <c r="BP34378" s="3"/>
    </row>
    <row r="34379" spans="1:68" x14ac:dyDescent="0.25">
      <c r="A34379" s="1"/>
      <c r="B34379" s="2"/>
      <c r="BJ34379" s="3"/>
      <c r="BL34379" s="3"/>
      <c r="BN34379" s="3"/>
      <c r="BP34379" s="3"/>
    </row>
    <row r="34380" spans="1:68" x14ac:dyDescent="0.25">
      <c r="A34380" s="1"/>
      <c r="B34380" s="2"/>
      <c r="BJ34380" s="3"/>
      <c r="BL34380" s="3"/>
      <c r="BN34380" s="3"/>
      <c r="BP34380" s="3"/>
    </row>
    <row r="34381" spans="1:68" x14ac:dyDescent="0.25">
      <c r="A34381" s="1"/>
      <c r="B34381" s="2"/>
      <c r="BJ34381" s="3"/>
      <c r="BL34381" s="3"/>
      <c r="BN34381" s="3"/>
      <c r="BP34381" s="3"/>
    </row>
    <row r="34382" spans="1:68" x14ac:dyDescent="0.25">
      <c r="A34382" s="1"/>
      <c r="B34382" s="2"/>
      <c r="BJ34382" s="3"/>
      <c r="BL34382" s="3"/>
      <c r="BN34382" s="3"/>
      <c r="BP34382" s="3"/>
    </row>
    <row r="34383" spans="1:68" x14ac:dyDescent="0.25">
      <c r="A34383" s="1"/>
      <c r="B34383" s="2"/>
      <c r="BJ34383" s="3"/>
      <c r="BL34383" s="3"/>
      <c r="BN34383" s="3"/>
      <c r="BP34383" s="3"/>
    </row>
    <row r="34384" spans="1:68" x14ac:dyDescent="0.25">
      <c r="A34384" s="1"/>
      <c r="B34384" s="2"/>
      <c r="BJ34384" s="3"/>
      <c r="BL34384" s="3"/>
      <c r="BN34384" s="3"/>
      <c r="BP34384" s="3"/>
    </row>
    <row r="34385" spans="1:68" x14ac:dyDescent="0.25">
      <c r="A34385" s="1"/>
      <c r="B34385" s="2"/>
      <c r="BJ34385" s="3"/>
      <c r="BL34385" s="3"/>
      <c r="BN34385" s="3"/>
      <c r="BP34385" s="3"/>
    </row>
    <row r="34386" spans="1:68" x14ac:dyDescent="0.25">
      <c r="A34386" s="1"/>
      <c r="B34386" s="2"/>
      <c r="BJ34386" s="3"/>
      <c r="BL34386" s="3"/>
      <c r="BN34386" s="3"/>
      <c r="BP34386" s="3"/>
    </row>
    <row r="34387" spans="1:68" x14ac:dyDescent="0.25">
      <c r="A34387" s="1"/>
      <c r="B34387" s="2"/>
      <c r="BJ34387" s="3"/>
      <c r="BL34387" s="3"/>
      <c r="BN34387" s="3"/>
      <c r="BP34387" s="3"/>
    </row>
    <row r="34388" spans="1:68" x14ac:dyDescent="0.25">
      <c r="A34388" s="1"/>
      <c r="B34388" s="2"/>
      <c r="BJ34388" s="3"/>
      <c r="BL34388" s="3"/>
      <c r="BN34388" s="3"/>
      <c r="BP34388" s="3"/>
    </row>
    <row r="34389" spans="1:68" x14ac:dyDescent="0.25">
      <c r="A34389" s="1"/>
      <c r="B34389" s="2"/>
      <c r="BJ34389" s="3"/>
      <c r="BL34389" s="3"/>
      <c r="BN34389" s="3"/>
      <c r="BP34389" s="3"/>
    </row>
    <row r="34390" spans="1:68" x14ac:dyDescent="0.25">
      <c r="A34390" s="1"/>
      <c r="B34390" s="2"/>
      <c r="BJ34390" s="3"/>
      <c r="BL34390" s="3"/>
      <c r="BN34390" s="3"/>
      <c r="BP34390" s="3"/>
    </row>
    <row r="34391" spans="1:68" x14ac:dyDescent="0.25">
      <c r="A34391" s="1"/>
      <c r="B34391" s="2"/>
      <c r="BJ34391" s="3"/>
      <c r="BL34391" s="3"/>
      <c r="BN34391" s="3"/>
      <c r="BP34391" s="3"/>
    </row>
    <row r="34392" spans="1:68" x14ac:dyDescent="0.25">
      <c r="A34392" s="1"/>
      <c r="B34392" s="2"/>
      <c r="BJ34392" s="3"/>
      <c r="BL34392" s="3"/>
      <c r="BN34392" s="3"/>
      <c r="BP34392" s="3"/>
    </row>
    <row r="34393" spans="1:68" x14ac:dyDescent="0.25">
      <c r="A34393" s="1"/>
      <c r="B34393" s="2"/>
      <c r="BJ34393" s="3"/>
      <c r="BL34393" s="3"/>
      <c r="BN34393" s="3"/>
      <c r="BP34393" s="3"/>
    </row>
    <row r="34394" spans="1:68" x14ac:dyDescent="0.25">
      <c r="A34394" s="1"/>
      <c r="B34394" s="2"/>
      <c r="BJ34394" s="3"/>
      <c r="BL34394" s="3"/>
      <c r="BN34394" s="3"/>
      <c r="BP34394" s="3"/>
    </row>
    <row r="34395" spans="1:68" x14ac:dyDescent="0.25">
      <c r="A34395" s="1"/>
      <c r="B34395" s="2"/>
      <c r="BJ34395" s="3"/>
      <c r="BL34395" s="3"/>
      <c r="BN34395" s="3"/>
      <c r="BP34395" s="3"/>
    </row>
    <row r="34396" spans="1:68" x14ac:dyDescent="0.25">
      <c r="A34396" s="1"/>
      <c r="B34396" s="2"/>
      <c r="BJ34396" s="3"/>
      <c r="BL34396" s="3"/>
      <c r="BN34396" s="3"/>
      <c r="BP34396" s="3"/>
    </row>
    <row r="34397" spans="1:68" x14ac:dyDescent="0.25">
      <c r="A34397" s="1"/>
      <c r="B34397" s="2"/>
      <c r="BJ34397" s="3"/>
      <c r="BL34397" s="3"/>
      <c r="BN34397" s="3"/>
      <c r="BP34397" s="3"/>
    </row>
    <row r="34398" spans="1:68" x14ac:dyDescent="0.25">
      <c r="A34398" s="1"/>
      <c r="B34398" s="2"/>
      <c r="BJ34398" s="3"/>
      <c r="BL34398" s="3"/>
      <c r="BN34398" s="3"/>
      <c r="BP34398" s="3"/>
    </row>
    <row r="34399" spans="1:68" x14ac:dyDescent="0.25">
      <c r="A34399" s="1"/>
      <c r="B34399" s="2"/>
      <c r="BJ34399" s="3"/>
      <c r="BL34399" s="3"/>
      <c r="BN34399" s="3"/>
      <c r="BP34399" s="3"/>
    </row>
    <row r="34400" spans="1:68" x14ac:dyDescent="0.25">
      <c r="A34400" s="1"/>
      <c r="B34400" s="2"/>
      <c r="BJ34400" s="3"/>
      <c r="BL34400" s="3"/>
      <c r="BN34400" s="3"/>
      <c r="BP34400" s="3"/>
    </row>
    <row r="34401" spans="1:68" x14ac:dyDescent="0.25">
      <c r="A34401" s="1"/>
      <c r="B34401" s="2"/>
      <c r="BJ34401" s="3"/>
      <c r="BL34401" s="3"/>
      <c r="BN34401" s="3"/>
      <c r="BP34401" s="3"/>
    </row>
    <row r="34402" spans="1:68" x14ac:dyDescent="0.25">
      <c r="A34402" s="1"/>
      <c r="B34402" s="2"/>
      <c r="BJ34402" s="3"/>
      <c r="BL34402" s="3"/>
      <c r="BN34402" s="3"/>
      <c r="BP34402" s="3"/>
    </row>
    <row r="34403" spans="1:68" x14ac:dyDescent="0.25">
      <c r="A34403" s="1"/>
      <c r="B34403" s="2"/>
      <c r="BJ34403" s="3"/>
      <c r="BL34403" s="3"/>
      <c r="BN34403" s="3"/>
      <c r="BP34403" s="3"/>
    </row>
    <row r="34404" spans="1:68" x14ac:dyDescent="0.25">
      <c r="A34404" s="1"/>
      <c r="B34404" s="2"/>
      <c r="BJ34404" s="3"/>
      <c r="BL34404" s="3"/>
      <c r="BN34404" s="3"/>
      <c r="BP34404" s="3"/>
    </row>
    <row r="34405" spans="1:68" x14ac:dyDescent="0.25">
      <c r="A34405" s="1"/>
      <c r="B34405" s="2"/>
      <c r="BJ34405" s="3"/>
      <c r="BL34405" s="3"/>
      <c r="BN34405" s="3"/>
      <c r="BP34405" s="3"/>
    </row>
    <row r="34406" spans="1:68" x14ac:dyDescent="0.25">
      <c r="A34406" s="1"/>
      <c r="B34406" s="2"/>
      <c r="BJ34406" s="3"/>
      <c r="BL34406" s="3"/>
      <c r="BN34406" s="3"/>
      <c r="BP34406" s="3"/>
    </row>
    <row r="34407" spans="1:68" x14ac:dyDescent="0.25">
      <c r="A34407" s="1"/>
      <c r="B34407" s="2"/>
      <c r="BJ34407" s="3"/>
      <c r="BL34407" s="3"/>
      <c r="BN34407" s="3"/>
      <c r="BP34407" s="3"/>
    </row>
    <row r="34408" spans="1:68" x14ac:dyDescent="0.25">
      <c r="A34408" s="1"/>
      <c r="B34408" s="2"/>
      <c r="BJ34408" s="3"/>
      <c r="BL34408" s="3"/>
      <c r="BN34408" s="3"/>
      <c r="BP34408" s="3"/>
    </row>
    <row r="34409" spans="1:68" x14ac:dyDescent="0.25">
      <c r="A34409" s="1"/>
      <c r="B34409" s="2"/>
      <c r="BJ34409" s="3"/>
      <c r="BL34409" s="3"/>
      <c r="BN34409" s="3"/>
      <c r="BP34409" s="3"/>
    </row>
    <row r="34410" spans="1:68" x14ac:dyDescent="0.25">
      <c r="A34410" s="1"/>
      <c r="B34410" s="2"/>
      <c r="BJ34410" s="3"/>
      <c r="BL34410" s="3"/>
      <c r="BN34410" s="3"/>
      <c r="BP34410" s="3"/>
    </row>
    <row r="34411" spans="1:68" x14ac:dyDescent="0.25">
      <c r="A34411" s="1"/>
      <c r="B34411" s="2"/>
      <c r="BJ34411" s="3"/>
      <c r="BL34411" s="3"/>
      <c r="BN34411" s="3"/>
      <c r="BP34411" s="3"/>
    </row>
    <row r="34412" spans="1:68" x14ac:dyDescent="0.25">
      <c r="A34412" s="1"/>
      <c r="B34412" s="2"/>
      <c r="BJ34412" s="3"/>
      <c r="BL34412" s="3"/>
      <c r="BN34412" s="3"/>
      <c r="BP34412" s="3"/>
    </row>
    <row r="34413" spans="1:68" x14ac:dyDescent="0.25">
      <c r="A34413" s="1"/>
      <c r="B34413" s="2"/>
      <c r="BJ34413" s="3"/>
      <c r="BL34413" s="3"/>
      <c r="BN34413" s="3"/>
      <c r="BP34413" s="3"/>
    </row>
    <row r="34414" spans="1:68" x14ac:dyDescent="0.25">
      <c r="A34414" s="1"/>
      <c r="B34414" s="2"/>
      <c r="BJ34414" s="3"/>
      <c r="BL34414" s="3"/>
      <c r="BN34414" s="3"/>
      <c r="BP34414" s="3"/>
    </row>
    <row r="34415" spans="1:68" x14ac:dyDescent="0.25">
      <c r="A34415" s="1"/>
      <c r="B34415" s="2"/>
      <c r="BJ34415" s="3"/>
      <c r="BL34415" s="3"/>
      <c r="BN34415" s="3"/>
      <c r="BP34415" s="3"/>
    </row>
    <row r="34416" spans="1:68" x14ac:dyDescent="0.25">
      <c r="A34416" s="1"/>
      <c r="B34416" s="2"/>
      <c r="BJ34416" s="3"/>
      <c r="BL34416" s="3"/>
      <c r="BN34416" s="3"/>
      <c r="BP34416" s="3"/>
    </row>
    <row r="34417" spans="1:68" x14ac:dyDescent="0.25">
      <c r="A34417" s="1"/>
      <c r="B34417" s="2"/>
      <c r="BJ34417" s="3"/>
      <c r="BL34417" s="3"/>
      <c r="BN34417" s="3"/>
      <c r="BP34417" s="3"/>
    </row>
    <row r="34418" spans="1:68" x14ac:dyDescent="0.25">
      <c r="A34418" s="1"/>
      <c r="B34418" s="2"/>
      <c r="BJ34418" s="3"/>
      <c r="BL34418" s="3"/>
      <c r="BN34418" s="3"/>
      <c r="BP34418" s="3"/>
    </row>
    <row r="34419" spans="1:68" x14ac:dyDescent="0.25">
      <c r="A34419" s="1"/>
      <c r="B34419" s="2"/>
      <c r="BJ34419" s="3"/>
      <c r="BL34419" s="3"/>
      <c r="BN34419" s="3"/>
      <c r="BP34419" s="3"/>
    </row>
    <row r="34420" spans="1:68" x14ac:dyDescent="0.25">
      <c r="A34420" s="1"/>
      <c r="B34420" s="2"/>
      <c r="BJ34420" s="3"/>
      <c r="BL34420" s="3"/>
      <c r="BN34420" s="3"/>
      <c r="BP34420" s="3"/>
    </row>
    <row r="34421" spans="1:68" x14ac:dyDescent="0.25">
      <c r="A34421" s="1"/>
      <c r="B34421" s="2"/>
      <c r="BJ34421" s="3"/>
      <c r="BL34421" s="3"/>
      <c r="BN34421" s="3"/>
      <c r="BP34421" s="3"/>
    </row>
    <row r="34422" spans="1:68" x14ac:dyDescent="0.25">
      <c r="A34422" s="1"/>
      <c r="B34422" s="2"/>
      <c r="BJ34422" s="3"/>
      <c r="BL34422" s="3"/>
      <c r="BN34422" s="3"/>
      <c r="BP34422" s="3"/>
    </row>
    <row r="34423" spans="1:68" x14ac:dyDescent="0.25">
      <c r="A34423" s="1"/>
      <c r="B34423" s="2"/>
      <c r="BJ34423" s="3"/>
      <c r="BL34423" s="3"/>
      <c r="BN34423" s="3"/>
      <c r="BP34423" s="3"/>
    </row>
    <row r="34424" spans="1:68" x14ac:dyDescent="0.25">
      <c r="A34424" s="1"/>
      <c r="B34424" s="2"/>
      <c r="BJ34424" s="3"/>
      <c r="BL34424" s="3"/>
      <c r="BN34424" s="3"/>
      <c r="BP34424" s="3"/>
    </row>
    <row r="34425" spans="1:68" x14ac:dyDescent="0.25">
      <c r="A34425" s="1"/>
      <c r="B34425" s="2"/>
      <c r="BJ34425" s="3"/>
      <c r="BL34425" s="3"/>
      <c r="BN34425" s="3"/>
      <c r="BP34425" s="3"/>
    </row>
    <row r="34426" spans="1:68" x14ac:dyDescent="0.25">
      <c r="A34426" s="1"/>
      <c r="B34426" s="2"/>
      <c r="BJ34426" s="3"/>
      <c r="BL34426" s="3"/>
      <c r="BN34426" s="3"/>
      <c r="BP34426" s="3"/>
    </row>
    <row r="34427" spans="1:68" x14ac:dyDescent="0.25">
      <c r="A34427" s="1"/>
      <c r="B34427" s="2"/>
      <c r="BJ34427" s="3"/>
      <c r="BL34427" s="3"/>
      <c r="BN34427" s="3"/>
      <c r="BP34427" s="3"/>
    </row>
    <row r="34428" spans="1:68" x14ac:dyDescent="0.25">
      <c r="A34428" s="1"/>
      <c r="B34428" s="2"/>
      <c r="BJ34428" s="3"/>
      <c r="BL34428" s="3"/>
      <c r="BN34428" s="3"/>
      <c r="BP34428" s="3"/>
    </row>
    <row r="34429" spans="1:68" x14ac:dyDescent="0.25">
      <c r="A34429" s="1"/>
      <c r="B34429" s="2"/>
      <c r="BJ34429" s="3"/>
      <c r="BL34429" s="3"/>
      <c r="BN34429" s="3"/>
      <c r="BP34429" s="3"/>
    </row>
    <row r="34430" spans="1:68" x14ac:dyDescent="0.25">
      <c r="A34430" s="1"/>
      <c r="B34430" s="2"/>
      <c r="BJ34430" s="3"/>
      <c r="BL34430" s="3"/>
      <c r="BN34430" s="3"/>
      <c r="BP34430" s="3"/>
    </row>
    <row r="34431" spans="1:68" x14ac:dyDescent="0.25">
      <c r="A34431" s="1"/>
      <c r="B34431" s="2"/>
      <c r="BJ34431" s="3"/>
      <c r="BL34431" s="3"/>
      <c r="BN34431" s="3"/>
      <c r="BP34431" s="3"/>
    </row>
    <row r="34432" spans="1:68" x14ac:dyDescent="0.25">
      <c r="A34432" s="1"/>
      <c r="B34432" s="2"/>
      <c r="BJ34432" s="3"/>
      <c r="BL34432" s="3"/>
      <c r="BN34432" s="3"/>
      <c r="BP34432" s="3"/>
    </row>
    <row r="34433" spans="1:68" x14ac:dyDescent="0.25">
      <c r="A34433" s="1"/>
      <c r="B34433" s="2"/>
      <c r="BJ34433" s="3"/>
      <c r="BL34433" s="3"/>
      <c r="BN34433" s="3"/>
      <c r="BP34433" s="3"/>
    </row>
    <row r="34434" spans="1:68" x14ac:dyDescent="0.25">
      <c r="A34434" s="1"/>
      <c r="B34434" s="2"/>
      <c r="BJ34434" s="3"/>
      <c r="BL34434" s="3"/>
      <c r="BN34434" s="3"/>
      <c r="BP34434" s="3"/>
    </row>
    <row r="34435" spans="1:68" x14ac:dyDescent="0.25">
      <c r="A34435" s="1"/>
      <c r="B34435" s="2"/>
      <c r="BJ34435" s="3"/>
      <c r="BL34435" s="3"/>
      <c r="BN34435" s="3"/>
      <c r="BP34435" s="3"/>
    </row>
    <row r="34436" spans="1:68" x14ac:dyDescent="0.25">
      <c r="A34436" s="1"/>
      <c r="B34436" s="2"/>
      <c r="BJ34436" s="3"/>
      <c r="BL34436" s="3"/>
      <c r="BN34436" s="3"/>
      <c r="BP34436" s="3"/>
    </row>
    <row r="34437" spans="1:68" x14ac:dyDescent="0.25">
      <c r="A34437" s="1"/>
      <c r="B34437" s="2"/>
      <c r="BJ34437" s="3"/>
      <c r="BL34437" s="3"/>
      <c r="BN34437" s="3"/>
      <c r="BP34437" s="3"/>
    </row>
    <row r="34438" spans="1:68" x14ac:dyDescent="0.25">
      <c r="A34438" s="1"/>
      <c r="B34438" s="2"/>
      <c r="BJ34438" s="3"/>
      <c r="BL34438" s="3"/>
      <c r="BN34438" s="3"/>
      <c r="BP34438" s="3"/>
    </row>
    <row r="34439" spans="1:68" x14ac:dyDescent="0.25">
      <c r="A34439" s="1"/>
      <c r="B34439" s="2"/>
      <c r="BJ34439" s="3"/>
      <c r="BL34439" s="3"/>
      <c r="BN34439" s="3"/>
      <c r="BP34439" s="3"/>
    </row>
    <row r="34440" spans="1:68" x14ac:dyDescent="0.25">
      <c r="A34440" s="1"/>
      <c r="B34440" s="2"/>
      <c r="BJ34440" s="3"/>
      <c r="BL34440" s="3"/>
      <c r="BN34440" s="3"/>
      <c r="BP34440" s="3"/>
    </row>
    <row r="34441" spans="1:68" x14ac:dyDescent="0.25">
      <c r="A34441" s="1"/>
      <c r="B34441" s="2"/>
      <c r="BJ34441" s="3"/>
      <c r="BL34441" s="3"/>
      <c r="BN34441" s="3"/>
      <c r="BP34441" s="3"/>
    </row>
    <row r="34442" spans="1:68" x14ac:dyDescent="0.25">
      <c r="A34442" s="1"/>
      <c r="B34442" s="2"/>
      <c r="BJ34442" s="3"/>
      <c r="BL34442" s="3"/>
      <c r="BN34442" s="3"/>
      <c r="BP34442" s="3"/>
    </row>
    <row r="34443" spans="1:68" x14ac:dyDescent="0.25">
      <c r="A34443" s="1"/>
      <c r="B34443" s="2"/>
      <c r="BJ34443" s="3"/>
      <c r="BL34443" s="3"/>
      <c r="BN34443" s="3"/>
      <c r="BP34443" s="3"/>
    </row>
    <row r="34444" spans="1:68" x14ac:dyDescent="0.25">
      <c r="A34444" s="1"/>
      <c r="B34444" s="2"/>
      <c r="BJ34444" s="3"/>
      <c r="BL34444" s="3"/>
      <c r="BN34444" s="3"/>
      <c r="BP34444" s="3"/>
    </row>
    <row r="34445" spans="1:68" x14ac:dyDescent="0.25">
      <c r="A34445" s="1"/>
      <c r="B34445" s="2"/>
      <c r="BJ34445" s="3"/>
      <c r="BL34445" s="3"/>
      <c r="BN34445" s="3"/>
      <c r="BP34445" s="3"/>
    </row>
    <row r="34446" spans="1:68" x14ac:dyDescent="0.25">
      <c r="A34446" s="1"/>
      <c r="B34446" s="2"/>
      <c r="BJ34446" s="3"/>
      <c r="BL34446" s="3"/>
      <c r="BN34446" s="3"/>
      <c r="BP34446" s="3"/>
    </row>
    <row r="34447" spans="1:68" x14ac:dyDescent="0.25">
      <c r="A34447" s="1"/>
      <c r="B34447" s="2"/>
      <c r="BJ34447" s="3"/>
      <c r="BL34447" s="3"/>
      <c r="BN34447" s="3"/>
      <c r="BP34447" s="3"/>
    </row>
    <row r="34448" spans="1:68" x14ac:dyDescent="0.25">
      <c r="A34448" s="1"/>
      <c r="B34448" s="2"/>
      <c r="BJ34448" s="3"/>
      <c r="BL34448" s="3"/>
      <c r="BN34448" s="3"/>
      <c r="BP34448" s="3"/>
    </row>
    <row r="34449" spans="1:68" x14ac:dyDescent="0.25">
      <c r="A34449" s="1"/>
      <c r="B34449" s="2"/>
      <c r="BJ34449" s="3"/>
      <c r="BL34449" s="3"/>
      <c r="BN34449" s="3"/>
      <c r="BP34449" s="3"/>
    </row>
    <row r="34450" spans="1:68" x14ac:dyDescent="0.25">
      <c r="A34450" s="1"/>
      <c r="B34450" s="2"/>
      <c r="BJ34450" s="3"/>
      <c r="BL34450" s="3"/>
      <c r="BN34450" s="3"/>
      <c r="BP34450" s="3"/>
    </row>
    <row r="34451" spans="1:68" x14ac:dyDescent="0.25">
      <c r="A34451" s="1"/>
      <c r="B34451" s="2"/>
      <c r="BJ34451" s="3"/>
      <c r="BL34451" s="3"/>
      <c r="BN34451" s="3"/>
      <c r="BP34451" s="3"/>
    </row>
    <row r="34452" spans="1:68" x14ac:dyDescent="0.25">
      <c r="A34452" s="1"/>
      <c r="B34452" s="2"/>
      <c r="BJ34452" s="3"/>
      <c r="BL34452" s="3"/>
      <c r="BN34452" s="3"/>
      <c r="BP34452" s="3"/>
    </row>
    <row r="34453" spans="1:68" x14ac:dyDescent="0.25">
      <c r="A34453" s="1"/>
      <c r="B34453" s="2"/>
      <c r="BJ34453" s="3"/>
      <c r="BL34453" s="3"/>
      <c r="BN34453" s="3"/>
      <c r="BP34453" s="3"/>
    </row>
    <row r="34454" spans="1:68" x14ac:dyDescent="0.25">
      <c r="A34454" s="1"/>
      <c r="B34454" s="2"/>
      <c r="BJ34454" s="3"/>
      <c r="BL34454" s="3"/>
      <c r="BN34454" s="3"/>
      <c r="BP34454" s="3"/>
    </row>
    <row r="34455" spans="1:68" x14ac:dyDescent="0.25">
      <c r="A34455" s="1"/>
      <c r="B34455" s="2"/>
      <c r="BJ34455" s="3"/>
      <c r="BL34455" s="3"/>
      <c r="BN34455" s="3"/>
      <c r="BP34455" s="3"/>
    </row>
    <row r="34456" spans="1:68" x14ac:dyDescent="0.25">
      <c r="A34456" s="1"/>
      <c r="B34456" s="2"/>
      <c r="BJ34456" s="3"/>
      <c r="BL34456" s="3"/>
      <c r="BN34456" s="3"/>
      <c r="BP34456" s="3"/>
    </row>
    <row r="34457" spans="1:68" x14ac:dyDescent="0.25">
      <c r="A34457" s="1"/>
      <c r="B34457" s="2"/>
      <c r="BJ34457" s="3"/>
      <c r="BL34457" s="3"/>
      <c r="BN34457" s="3"/>
      <c r="BP34457" s="3"/>
    </row>
    <row r="34458" spans="1:68" x14ac:dyDescent="0.25">
      <c r="A34458" s="1"/>
      <c r="B34458" s="2"/>
      <c r="BJ34458" s="3"/>
      <c r="BL34458" s="3"/>
      <c r="BN34458" s="3"/>
      <c r="BP34458" s="3"/>
    </row>
    <row r="34459" spans="1:68" x14ac:dyDescent="0.25">
      <c r="A34459" s="1"/>
      <c r="B34459" s="2"/>
      <c r="BJ34459" s="3"/>
      <c r="BL34459" s="3"/>
      <c r="BN34459" s="3"/>
      <c r="BP34459" s="3"/>
    </row>
    <row r="34460" spans="1:68" x14ac:dyDescent="0.25">
      <c r="A34460" s="1"/>
      <c r="B34460" s="2"/>
      <c r="BJ34460" s="3"/>
      <c r="BL34460" s="3"/>
      <c r="BN34460" s="3"/>
      <c r="BP34460" s="3"/>
    </row>
    <row r="34461" spans="1:68" x14ac:dyDescent="0.25">
      <c r="A34461" s="1"/>
      <c r="B34461" s="2"/>
      <c r="BJ34461" s="3"/>
      <c r="BL34461" s="3"/>
      <c r="BN34461" s="3"/>
      <c r="BP34461" s="3"/>
    </row>
    <row r="34462" spans="1:68" x14ac:dyDescent="0.25">
      <c r="A34462" s="1"/>
      <c r="B34462" s="2"/>
      <c r="BJ34462" s="3"/>
      <c r="BL34462" s="3"/>
      <c r="BN34462" s="3"/>
      <c r="BP34462" s="3"/>
    </row>
    <row r="34463" spans="1:68" x14ac:dyDescent="0.25">
      <c r="A34463" s="1"/>
      <c r="B34463" s="2"/>
      <c r="BJ34463" s="3"/>
      <c r="BL34463" s="3"/>
      <c r="BN34463" s="3"/>
      <c r="BP34463" s="3"/>
    </row>
    <row r="34464" spans="1:68" x14ac:dyDescent="0.25">
      <c r="A34464" s="1"/>
      <c r="B34464" s="2"/>
      <c r="BJ34464" s="3"/>
      <c r="BL34464" s="3"/>
      <c r="BN34464" s="3"/>
      <c r="BP34464" s="3"/>
    </row>
    <row r="34465" spans="1:68" x14ac:dyDescent="0.25">
      <c r="A34465" s="1"/>
      <c r="B34465" s="2"/>
      <c r="BJ34465" s="3"/>
      <c r="BL34465" s="3"/>
      <c r="BN34465" s="3"/>
      <c r="BP34465" s="3"/>
    </row>
    <row r="34466" spans="1:68" x14ac:dyDescent="0.25">
      <c r="A34466" s="1"/>
      <c r="B34466" s="2"/>
      <c r="BJ34466" s="3"/>
      <c r="BL34466" s="3"/>
      <c r="BN34466" s="3"/>
      <c r="BP34466" s="3"/>
    </row>
    <row r="34467" spans="1:68" x14ac:dyDescent="0.25">
      <c r="A34467" s="1"/>
      <c r="B34467" s="2"/>
      <c r="BJ34467" s="3"/>
      <c r="BL34467" s="3"/>
      <c r="BN34467" s="3"/>
      <c r="BP34467" s="3"/>
    </row>
    <row r="34468" spans="1:68" x14ac:dyDescent="0.25">
      <c r="A34468" s="1"/>
      <c r="B34468" s="2"/>
      <c r="BJ34468" s="3"/>
      <c r="BL34468" s="3"/>
      <c r="BN34468" s="3"/>
      <c r="BP34468" s="3"/>
    </row>
    <row r="34469" spans="1:68" x14ac:dyDescent="0.25">
      <c r="A34469" s="1"/>
      <c r="B34469" s="2"/>
      <c r="BJ34469" s="3"/>
      <c r="BL34469" s="3"/>
      <c r="BN34469" s="3"/>
      <c r="BP34469" s="3"/>
    </row>
    <row r="34470" spans="1:68" x14ac:dyDescent="0.25">
      <c r="A34470" s="1"/>
      <c r="B34470" s="2"/>
      <c r="BJ34470" s="3"/>
      <c r="BL34470" s="3"/>
      <c r="BN34470" s="3"/>
      <c r="BP34470" s="3"/>
    </row>
    <row r="34471" spans="1:68" x14ac:dyDescent="0.25">
      <c r="A34471" s="1"/>
      <c r="B34471" s="2"/>
      <c r="BJ34471" s="3"/>
      <c r="BL34471" s="3"/>
      <c r="BN34471" s="3"/>
      <c r="BP34471" s="3"/>
    </row>
    <row r="34472" spans="1:68" x14ac:dyDescent="0.25">
      <c r="A34472" s="1"/>
      <c r="B34472" s="2"/>
      <c r="BJ34472" s="3"/>
      <c r="BL34472" s="3"/>
      <c r="BN34472" s="3"/>
      <c r="BP34472" s="3"/>
    </row>
    <row r="34473" spans="1:68" x14ac:dyDescent="0.25">
      <c r="A34473" s="1"/>
      <c r="B34473" s="2"/>
      <c r="BJ34473" s="3"/>
      <c r="BL34473" s="3"/>
      <c r="BN34473" s="3"/>
      <c r="BP34473" s="3"/>
    </row>
    <row r="34474" spans="1:68" x14ac:dyDescent="0.25">
      <c r="A34474" s="1"/>
      <c r="B34474" s="2"/>
      <c r="BJ34474" s="3"/>
      <c r="BL34474" s="3"/>
      <c r="BN34474" s="3"/>
      <c r="BP34474" s="3"/>
    </row>
    <row r="34475" spans="1:68" x14ac:dyDescent="0.25">
      <c r="A34475" s="1"/>
      <c r="B34475" s="2"/>
      <c r="BJ34475" s="3"/>
      <c r="BL34475" s="3"/>
      <c r="BN34475" s="3"/>
      <c r="BP34475" s="3"/>
    </row>
    <row r="34476" spans="1:68" x14ac:dyDescent="0.25">
      <c r="A34476" s="1"/>
      <c r="B34476" s="2"/>
      <c r="BJ34476" s="3"/>
      <c r="BL34476" s="3"/>
      <c r="BN34476" s="3"/>
      <c r="BP34476" s="3"/>
    </row>
    <row r="34477" spans="1:68" x14ac:dyDescent="0.25">
      <c r="A34477" s="1"/>
      <c r="B34477" s="2"/>
      <c r="BJ34477" s="3"/>
      <c r="BL34477" s="3"/>
      <c r="BN34477" s="3"/>
      <c r="BP34477" s="3"/>
    </row>
    <row r="34478" spans="1:68" x14ac:dyDescent="0.25">
      <c r="A34478" s="1"/>
      <c r="B34478" s="2"/>
      <c r="BJ34478" s="3"/>
      <c r="BL34478" s="3"/>
      <c r="BN34478" s="3"/>
      <c r="BP34478" s="3"/>
    </row>
    <row r="34479" spans="1:68" x14ac:dyDescent="0.25">
      <c r="A34479" s="1"/>
      <c r="B34479" s="2"/>
      <c r="BJ34479" s="3"/>
      <c r="BL34479" s="3"/>
      <c r="BN34479" s="3"/>
      <c r="BP34479" s="3"/>
    </row>
    <row r="34480" spans="1:68" x14ac:dyDescent="0.25">
      <c r="A34480" s="1"/>
      <c r="B34480" s="2"/>
      <c r="BJ34480" s="3"/>
      <c r="BL34480" s="3"/>
      <c r="BN34480" s="3"/>
      <c r="BP34480" s="3"/>
    </row>
    <row r="34481" spans="1:68" x14ac:dyDescent="0.25">
      <c r="A34481" s="1"/>
      <c r="B34481" s="2"/>
      <c r="BJ34481" s="3"/>
      <c r="BL34481" s="3"/>
      <c r="BN34481" s="3"/>
      <c r="BP34481" s="3"/>
    </row>
    <row r="34482" spans="1:68" x14ac:dyDescent="0.25">
      <c r="A34482" s="1"/>
      <c r="B34482" s="2"/>
      <c r="BJ34482" s="3"/>
      <c r="BL34482" s="3"/>
      <c r="BN34482" s="3"/>
      <c r="BP34482" s="3"/>
    </row>
    <row r="34483" spans="1:68" x14ac:dyDescent="0.25">
      <c r="A34483" s="1"/>
      <c r="B34483" s="2"/>
      <c r="BJ34483" s="3"/>
      <c r="BL34483" s="3"/>
      <c r="BN34483" s="3"/>
      <c r="BP34483" s="3"/>
    </row>
    <row r="34484" spans="1:68" x14ac:dyDescent="0.25">
      <c r="A34484" s="1"/>
      <c r="B34484" s="2"/>
      <c r="BJ34484" s="3"/>
      <c r="BL34484" s="3"/>
      <c r="BN34484" s="3"/>
      <c r="BP34484" s="3"/>
    </row>
    <row r="34485" spans="1:68" x14ac:dyDescent="0.25">
      <c r="A34485" s="1"/>
      <c r="B34485" s="2"/>
      <c r="BJ34485" s="3"/>
      <c r="BL34485" s="3"/>
      <c r="BN34485" s="3"/>
      <c r="BP34485" s="3"/>
    </row>
    <row r="34486" spans="1:68" x14ac:dyDescent="0.25">
      <c r="A34486" s="1"/>
      <c r="B34486" s="2"/>
      <c r="BJ34486" s="3"/>
      <c r="BL34486" s="3"/>
      <c r="BN34486" s="3"/>
      <c r="BP34486" s="3"/>
    </row>
    <row r="34487" spans="1:68" x14ac:dyDescent="0.25">
      <c r="A34487" s="1"/>
      <c r="B34487" s="2"/>
      <c r="BJ34487" s="3"/>
      <c r="BL34487" s="3"/>
      <c r="BN34487" s="3"/>
      <c r="BP34487" s="3"/>
    </row>
    <row r="34488" spans="1:68" x14ac:dyDescent="0.25">
      <c r="A34488" s="1"/>
      <c r="B34488" s="2"/>
      <c r="BJ34488" s="3"/>
      <c r="BL34488" s="3"/>
      <c r="BN34488" s="3"/>
      <c r="BP34488" s="3"/>
    </row>
    <row r="34489" spans="1:68" x14ac:dyDescent="0.25">
      <c r="A34489" s="1"/>
      <c r="B34489" s="2"/>
      <c r="BJ34489" s="3"/>
      <c r="BL34489" s="3"/>
      <c r="BN34489" s="3"/>
      <c r="BP34489" s="3"/>
    </row>
    <row r="34490" spans="1:68" x14ac:dyDescent="0.25">
      <c r="A34490" s="1"/>
      <c r="B34490" s="2"/>
      <c r="BJ34490" s="3"/>
      <c r="BL34490" s="3"/>
      <c r="BN34490" s="3"/>
      <c r="BP34490" s="3"/>
    </row>
    <row r="34491" spans="1:68" x14ac:dyDescent="0.25">
      <c r="A34491" s="1"/>
      <c r="B34491" s="2"/>
      <c r="BJ34491" s="3"/>
      <c r="BL34491" s="3"/>
      <c r="BN34491" s="3"/>
      <c r="BP34491" s="3"/>
    </row>
    <row r="34492" spans="1:68" x14ac:dyDescent="0.25">
      <c r="A34492" s="1"/>
      <c r="B34492" s="2"/>
      <c r="BJ34492" s="3"/>
      <c r="BL34492" s="3"/>
      <c r="BN34492" s="3"/>
      <c r="BP34492" s="3"/>
    </row>
    <row r="34493" spans="1:68" x14ac:dyDescent="0.25">
      <c r="A34493" s="1"/>
      <c r="B34493" s="2"/>
      <c r="BJ34493" s="3"/>
      <c r="BL34493" s="3"/>
      <c r="BN34493" s="3"/>
      <c r="BP34493" s="3"/>
    </row>
    <row r="34494" spans="1:68" x14ac:dyDescent="0.25">
      <c r="A34494" s="1"/>
      <c r="B34494" s="2"/>
      <c r="BJ34494" s="3"/>
      <c r="BL34494" s="3"/>
      <c r="BN34494" s="3"/>
      <c r="BP34494" s="3"/>
    </row>
    <row r="34495" spans="1:68" x14ac:dyDescent="0.25">
      <c r="A34495" s="1"/>
      <c r="B34495" s="2"/>
      <c r="BJ34495" s="3"/>
      <c r="BL34495" s="3"/>
      <c r="BN34495" s="3"/>
      <c r="BP34495" s="3"/>
    </row>
    <row r="34496" spans="1:68" x14ac:dyDescent="0.25">
      <c r="A34496" s="1"/>
      <c r="B34496" s="2"/>
      <c r="BJ34496" s="3"/>
      <c r="BL34496" s="3"/>
      <c r="BN34496" s="3"/>
      <c r="BP34496" s="3"/>
    </row>
    <row r="34497" spans="1:68" x14ac:dyDescent="0.25">
      <c r="A34497" s="1"/>
      <c r="B34497" s="2"/>
      <c r="BJ34497" s="3"/>
      <c r="BL34497" s="3"/>
      <c r="BN34497" s="3"/>
      <c r="BP34497" s="3"/>
    </row>
    <row r="34498" spans="1:68" x14ac:dyDescent="0.25">
      <c r="A34498" s="1"/>
      <c r="B34498" s="2"/>
      <c r="BJ34498" s="3"/>
      <c r="BL34498" s="3"/>
      <c r="BN34498" s="3"/>
      <c r="BP34498" s="3"/>
    </row>
    <row r="34499" spans="1:68" x14ac:dyDescent="0.25">
      <c r="A34499" s="1"/>
      <c r="B34499" s="2"/>
      <c r="BJ34499" s="3"/>
      <c r="BL34499" s="3"/>
      <c r="BN34499" s="3"/>
      <c r="BP34499" s="3"/>
    </row>
    <row r="34500" spans="1:68" x14ac:dyDescent="0.25">
      <c r="A34500" s="1"/>
      <c r="B34500" s="2"/>
      <c r="BJ34500" s="3"/>
      <c r="BL34500" s="3"/>
      <c r="BN34500" s="3"/>
      <c r="BP34500" s="3"/>
    </row>
    <row r="34501" spans="1:68" x14ac:dyDescent="0.25">
      <c r="A34501" s="1"/>
      <c r="B34501" s="2"/>
      <c r="BJ34501" s="3"/>
      <c r="BL34501" s="3"/>
      <c r="BN34501" s="3"/>
      <c r="BP34501" s="3"/>
    </row>
    <row r="34502" spans="1:68" x14ac:dyDescent="0.25">
      <c r="A34502" s="1"/>
      <c r="B34502" s="2"/>
      <c r="BJ34502" s="3"/>
      <c r="BL34502" s="3"/>
      <c r="BN34502" s="3"/>
      <c r="BP34502" s="3"/>
    </row>
    <row r="34503" spans="1:68" x14ac:dyDescent="0.25">
      <c r="A34503" s="1"/>
      <c r="B34503" s="2"/>
      <c r="BJ34503" s="3"/>
      <c r="BL34503" s="3"/>
      <c r="BN34503" s="3"/>
      <c r="BP34503" s="3"/>
    </row>
    <row r="34504" spans="1:68" x14ac:dyDescent="0.25">
      <c r="A34504" s="1"/>
      <c r="B34504" s="2"/>
      <c r="BJ34504" s="3"/>
      <c r="BL34504" s="3"/>
      <c r="BN34504" s="3"/>
      <c r="BP34504" s="3"/>
    </row>
    <row r="34505" spans="1:68" x14ac:dyDescent="0.25">
      <c r="A34505" s="1"/>
      <c r="B34505" s="2"/>
      <c r="BJ34505" s="3"/>
      <c r="BL34505" s="3"/>
      <c r="BN34505" s="3"/>
      <c r="BP34505" s="3"/>
    </row>
    <row r="34506" spans="1:68" x14ac:dyDescent="0.25">
      <c r="A34506" s="1"/>
      <c r="B34506" s="2"/>
      <c r="BJ34506" s="3"/>
      <c r="BL34506" s="3"/>
      <c r="BN34506" s="3"/>
      <c r="BP34506" s="3"/>
    </row>
    <row r="34507" spans="1:68" x14ac:dyDescent="0.25">
      <c r="A34507" s="1"/>
      <c r="B34507" s="2"/>
      <c r="BJ34507" s="3"/>
      <c r="BL34507" s="3"/>
      <c r="BN34507" s="3"/>
      <c r="BP34507" s="3"/>
    </row>
    <row r="34508" spans="1:68" x14ac:dyDescent="0.25">
      <c r="A34508" s="1"/>
      <c r="B34508" s="2"/>
      <c r="BJ34508" s="3"/>
      <c r="BL34508" s="3"/>
      <c r="BN34508" s="3"/>
      <c r="BP34508" s="3"/>
    </row>
    <row r="34509" spans="1:68" x14ac:dyDescent="0.25">
      <c r="A34509" s="1"/>
      <c r="B34509" s="2"/>
      <c r="BJ34509" s="3"/>
      <c r="BL34509" s="3"/>
      <c r="BN34509" s="3"/>
      <c r="BP34509" s="3"/>
    </row>
    <row r="34510" spans="1:68" x14ac:dyDescent="0.25">
      <c r="A34510" s="1"/>
      <c r="B34510" s="2"/>
      <c r="BJ34510" s="3"/>
      <c r="BL34510" s="3"/>
      <c r="BN34510" s="3"/>
      <c r="BP34510" s="3"/>
    </row>
    <row r="34511" spans="1:68" x14ac:dyDescent="0.25">
      <c r="A34511" s="1"/>
      <c r="B34511" s="2"/>
      <c r="BJ34511" s="3"/>
      <c r="BL34511" s="3"/>
      <c r="BN34511" s="3"/>
      <c r="BP34511" s="3"/>
    </row>
    <row r="34512" spans="1:68" x14ac:dyDescent="0.25">
      <c r="A34512" s="1"/>
      <c r="B34512" s="2"/>
      <c r="BJ34512" s="3"/>
      <c r="BL34512" s="3"/>
      <c r="BN34512" s="3"/>
      <c r="BP34512" s="3"/>
    </row>
    <row r="34513" spans="1:68" x14ac:dyDescent="0.25">
      <c r="A34513" s="1"/>
      <c r="B34513" s="2"/>
      <c r="BJ34513" s="3"/>
      <c r="BL34513" s="3"/>
      <c r="BN34513" s="3"/>
      <c r="BP34513" s="3"/>
    </row>
    <row r="34514" spans="1:68" x14ac:dyDescent="0.25">
      <c r="A34514" s="1"/>
      <c r="B34514" s="2"/>
      <c r="BJ34514" s="3"/>
      <c r="BL34514" s="3"/>
      <c r="BN34514" s="3"/>
      <c r="BP34514" s="3"/>
    </row>
    <row r="34515" spans="1:68" x14ac:dyDescent="0.25">
      <c r="A34515" s="1"/>
      <c r="B34515" s="2"/>
      <c r="BJ34515" s="3"/>
      <c r="BL34515" s="3"/>
      <c r="BN34515" s="3"/>
      <c r="BP34515" s="3"/>
    </row>
    <row r="34516" spans="1:68" x14ac:dyDescent="0.25">
      <c r="A34516" s="1"/>
      <c r="B34516" s="2"/>
      <c r="BJ34516" s="3"/>
      <c r="BL34516" s="3"/>
      <c r="BN34516" s="3"/>
      <c r="BP34516" s="3"/>
    </row>
    <row r="34517" spans="1:68" x14ac:dyDescent="0.25">
      <c r="A34517" s="1"/>
      <c r="B34517" s="2"/>
      <c r="BJ34517" s="3"/>
      <c r="BL34517" s="3"/>
      <c r="BN34517" s="3"/>
      <c r="BP34517" s="3"/>
    </row>
    <row r="34518" spans="1:68" x14ac:dyDescent="0.25">
      <c r="A34518" s="1"/>
      <c r="B34518" s="2"/>
      <c r="BJ34518" s="3"/>
      <c r="BL34518" s="3"/>
      <c r="BN34518" s="3"/>
      <c r="BP34518" s="3"/>
    </row>
    <row r="34519" spans="1:68" x14ac:dyDescent="0.25">
      <c r="A34519" s="1"/>
      <c r="B34519" s="2"/>
      <c r="BJ34519" s="3"/>
      <c r="BL34519" s="3"/>
      <c r="BN34519" s="3"/>
      <c r="BP34519" s="3"/>
    </row>
    <row r="34520" spans="1:68" x14ac:dyDescent="0.25">
      <c r="A34520" s="1"/>
      <c r="B34520" s="2"/>
      <c r="BJ34520" s="3"/>
      <c r="BL34520" s="3"/>
      <c r="BN34520" s="3"/>
      <c r="BP34520" s="3"/>
    </row>
    <row r="34521" spans="1:68" x14ac:dyDescent="0.25">
      <c r="A34521" s="1"/>
      <c r="B34521" s="2"/>
      <c r="BJ34521" s="3"/>
      <c r="BL34521" s="3"/>
      <c r="BN34521" s="3"/>
      <c r="BP34521" s="3"/>
    </row>
    <row r="34522" spans="1:68" x14ac:dyDescent="0.25">
      <c r="A34522" s="1"/>
      <c r="B34522" s="2"/>
      <c r="BJ34522" s="3"/>
      <c r="BL34522" s="3"/>
      <c r="BN34522" s="3"/>
      <c r="BP34522" s="3"/>
    </row>
    <row r="34523" spans="1:68" x14ac:dyDescent="0.25">
      <c r="A34523" s="1"/>
      <c r="B34523" s="2"/>
      <c r="BJ34523" s="3"/>
      <c r="BL34523" s="3"/>
      <c r="BN34523" s="3"/>
      <c r="BP34523" s="3"/>
    </row>
    <row r="34524" spans="1:68" x14ac:dyDescent="0.25">
      <c r="A34524" s="1"/>
      <c r="B34524" s="2"/>
      <c r="BJ34524" s="3"/>
      <c r="BL34524" s="3"/>
      <c r="BN34524" s="3"/>
      <c r="BP34524" s="3"/>
    </row>
    <row r="34525" spans="1:68" x14ac:dyDescent="0.25">
      <c r="A34525" s="1"/>
      <c r="B34525" s="2"/>
      <c r="BJ34525" s="3"/>
      <c r="BL34525" s="3"/>
      <c r="BN34525" s="3"/>
      <c r="BP34525" s="3"/>
    </row>
    <row r="34526" spans="1:68" x14ac:dyDescent="0.25">
      <c r="A34526" s="1"/>
      <c r="B34526" s="2"/>
      <c r="BJ34526" s="3"/>
      <c r="BL34526" s="3"/>
      <c r="BN34526" s="3"/>
      <c r="BP34526" s="3"/>
    </row>
    <row r="34527" spans="1:68" x14ac:dyDescent="0.25">
      <c r="A34527" s="1"/>
      <c r="B34527" s="2"/>
      <c r="BJ34527" s="3"/>
      <c r="BL34527" s="3"/>
      <c r="BN34527" s="3"/>
      <c r="BP34527" s="3"/>
    </row>
    <row r="34528" spans="1:68" x14ac:dyDescent="0.25">
      <c r="A34528" s="1"/>
      <c r="B34528" s="2"/>
      <c r="BJ34528" s="3"/>
      <c r="BL34528" s="3"/>
      <c r="BN34528" s="3"/>
      <c r="BP34528" s="3"/>
    </row>
    <row r="34529" spans="1:68" x14ac:dyDescent="0.25">
      <c r="A34529" s="1"/>
      <c r="B34529" s="2"/>
      <c r="BJ34529" s="3"/>
      <c r="BL34529" s="3"/>
      <c r="BN34529" s="3"/>
      <c r="BP34529" s="3"/>
    </row>
    <row r="34530" spans="1:68" x14ac:dyDescent="0.25">
      <c r="A34530" s="1"/>
      <c r="B34530" s="2"/>
      <c r="BJ34530" s="3"/>
      <c r="BL34530" s="3"/>
      <c r="BN34530" s="3"/>
      <c r="BP34530" s="3"/>
    </row>
    <row r="34531" spans="1:68" x14ac:dyDescent="0.25">
      <c r="A34531" s="1"/>
      <c r="B34531" s="2"/>
      <c r="BJ34531" s="3"/>
      <c r="BL34531" s="3"/>
      <c r="BN34531" s="3"/>
      <c r="BP34531" s="3"/>
    </row>
    <row r="34532" spans="1:68" x14ac:dyDescent="0.25">
      <c r="A34532" s="1"/>
      <c r="B34532" s="2"/>
      <c r="BJ34532" s="3"/>
      <c r="BL34532" s="3"/>
      <c r="BN34532" s="3"/>
      <c r="BP34532" s="3"/>
    </row>
    <row r="34533" spans="1:68" x14ac:dyDescent="0.25">
      <c r="A34533" s="1"/>
      <c r="B34533" s="2"/>
      <c r="BJ34533" s="3"/>
      <c r="BL34533" s="3"/>
      <c r="BN34533" s="3"/>
      <c r="BP34533" s="3"/>
    </row>
    <row r="34534" spans="1:68" x14ac:dyDescent="0.25">
      <c r="A34534" s="1"/>
      <c r="B34534" s="2"/>
      <c r="BJ34534" s="3"/>
      <c r="BL34534" s="3"/>
      <c r="BN34534" s="3"/>
      <c r="BP34534" s="3"/>
    </row>
    <row r="34535" spans="1:68" x14ac:dyDescent="0.25">
      <c r="A34535" s="1"/>
      <c r="B34535" s="2"/>
      <c r="BJ34535" s="3"/>
      <c r="BL34535" s="3"/>
      <c r="BN34535" s="3"/>
      <c r="BP34535" s="3"/>
    </row>
    <row r="34536" spans="1:68" x14ac:dyDescent="0.25">
      <c r="A34536" s="1"/>
      <c r="B34536" s="2"/>
      <c r="BJ34536" s="3"/>
      <c r="BL34536" s="3"/>
      <c r="BN34536" s="3"/>
      <c r="BP34536" s="3"/>
    </row>
    <row r="34537" spans="1:68" x14ac:dyDescent="0.25">
      <c r="A34537" s="1"/>
      <c r="B34537" s="2"/>
      <c r="BJ34537" s="3"/>
      <c r="BL34537" s="3"/>
      <c r="BN34537" s="3"/>
      <c r="BP34537" s="3"/>
    </row>
    <row r="34538" spans="1:68" x14ac:dyDescent="0.25">
      <c r="A34538" s="1"/>
      <c r="B34538" s="2"/>
      <c r="BJ34538" s="3"/>
      <c r="BL34538" s="3"/>
      <c r="BN34538" s="3"/>
      <c r="BP34538" s="3"/>
    </row>
    <row r="34539" spans="1:68" x14ac:dyDescent="0.25">
      <c r="A34539" s="1"/>
      <c r="B34539" s="2"/>
      <c r="BJ34539" s="3"/>
      <c r="BL34539" s="3"/>
      <c r="BN34539" s="3"/>
      <c r="BP34539" s="3"/>
    </row>
    <row r="34540" spans="1:68" x14ac:dyDescent="0.25">
      <c r="A34540" s="1"/>
      <c r="B34540" s="2"/>
      <c r="BJ34540" s="3"/>
      <c r="BL34540" s="3"/>
      <c r="BN34540" s="3"/>
      <c r="BP34540" s="3"/>
    </row>
    <row r="34541" spans="1:68" x14ac:dyDescent="0.25">
      <c r="A34541" s="1"/>
      <c r="B34541" s="2"/>
      <c r="BJ34541" s="3"/>
      <c r="BL34541" s="3"/>
      <c r="BN34541" s="3"/>
      <c r="BP34541" s="3"/>
    </row>
    <row r="34542" spans="1:68" x14ac:dyDescent="0.25">
      <c r="A34542" s="1"/>
      <c r="B34542" s="2"/>
      <c r="BJ34542" s="3"/>
      <c r="BL34542" s="3"/>
      <c r="BN34542" s="3"/>
      <c r="BP34542" s="3"/>
    </row>
    <row r="34543" spans="1:68" x14ac:dyDescent="0.25">
      <c r="A34543" s="1"/>
      <c r="B34543" s="2"/>
      <c r="BJ34543" s="3"/>
      <c r="BL34543" s="3"/>
      <c r="BN34543" s="3"/>
      <c r="BP34543" s="3"/>
    </row>
    <row r="34544" spans="1:68" x14ac:dyDescent="0.25">
      <c r="A34544" s="1"/>
      <c r="B34544" s="2"/>
      <c r="BJ34544" s="3"/>
      <c r="BL34544" s="3"/>
      <c r="BN34544" s="3"/>
      <c r="BP34544" s="3"/>
    </row>
    <row r="34545" spans="1:68" x14ac:dyDescent="0.25">
      <c r="A34545" s="1"/>
      <c r="B34545" s="2"/>
      <c r="BJ34545" s="3"/>
      <c r="BL34545" s="3"/>
      <c r="BN34545" s="3"/>
      <c r="BP34545" s="3"/>
    </row>
    <row r="34546" spans="1:68" x14ac:dyDescent="0.25">
      <c r="A34546" s="1"/>
      <c r="B34546" s="2"/>
      <c r="BJ34546" s="3"/>
      <c r="BL34546" s="3"/>
      <c r="BN34546" s="3"/>
      <c r="BP34546" s="3"/>
    </row>
    <row r="34547" spans="1:68" x14ac:dyDescent="0.25">
      <c r="A34547" s="1"/>
      <c r="B34547" s="2"/>
      <c r="BJ34547" s="3"/>
      <c r="BL34547" s="3"/>
      <c r="BN34547" s="3"/>
      <c r="BP34547" s="3"/>
    </row>
    <row r="34548" spans="1:68" x14ac:dyDescent="0.25">
      <c r="A34548" s="1"/>
      <c r="B34548" s="2"/>
      <c r="BJ34548" s="3"/>
      <c r="BL34548" s="3"/>
      <c r="BN34548" s="3"/>
      <c r="BP34548" s="3"/>
    </row>
    <row r="34549" spans="1:68" x14ac:dyDescent="0.25">
      <c r="A34549" s="1"/>
      <c r="B34549" s="2"/>
      <c r="BJ34549" s="3"/>
      <c r="BL34549" s="3"/>
      <c r="BN34549" s="3"/>
      <c r="BP34549" s="3"/>
    </row>
    <row r="34550" spans="1:68" x14ac:dyDescent="0.25">
      <c r="A34550" s="1"/>
      <c r="B34550" s="2"/>
      <c r="BJ34550" s="3"/>
      <c r="BL34550" s="3"/>
      <c r="BN34550" s="3"/>
      <c r="BP34550" s="3"/>
    </row>
    <row r="34551" spans="1:68" x14ac:dyDescent="0.25">
      <c r="A34551" s="1"/>
      <c r="B34551" s="2"/>
      <c r="BJ34551" s="3"/>
      <c r="BL34551" s="3"/>
      <c r="BN34551" s="3"/>
      <c r="BP34551" s="3"/>
    </row>
    <row r="34552" spans="1:68" x14ac:dyDescent="0.25">
      <c r="A34552" s="1"/>
      <c r="B34552" s="2"/>
      <c r="BJ34552" s="3"/>
      <c r="BL34552" s="3"/>
      <c r="BN34552" s="3"/>
      <c r="BP34552" s="3"/>
    </row>
    <row r="34553" spans="1:68" x14ac:dyDescent="0.25">
      <c r="A34553" s="1"/>
      <c r="B34553" s="2"/>
      <c r="BJ34553" s="3"/>
      <c r="BL34553" s="3"/>
      <c r="BN34553" s="3"/>
      <c r="BP34553" s="3"/>
    </row>
    <row r="34554" spans="1:68" x14ac:dyDescent="0.25">
      <c r="A34554" s="1"/>
      <c r="B34554" s="2"/>
      <c r="BJ34554" s="3"/>
      <c r="BL34554" s="3"/>
      <c r="BN34554" s="3"/>
      <c r="BP34554" s="3"/>
    </row>
    <row r="34555" spans="1:68" x14ac:dyDescent="0.25">
      <c r="A34555" s="1"/>
      <c r="B34555" s="2"/>
      <c r="BJ34555" s="3"/>
      <c r="BL34555" s="3"/>
      <c r="BN34555" s="3"/>
      <c r="BP34555" s="3"/>
    </row>
    <row r="34556" spans="1:68" x14ac:dyDescent="0.25">
      <c r="A34556" s="1"/>
      <c r="B34556" s="2"/>
      <c r="BJ34556" s="3"/>
      <c r="BL34556" s="3"/>
      <c r="BN34556" s="3"/>
      <c r="BP34556" s="3"/>
    </row>
    <row r="34557" spans="1:68" x14ac:dyDescent="0.25">
      <c r="A34557" s="1"/>
      <c r="B34557" s="2"/>
      <c r="BJ34557" s="3"/>
      <c r="BL34557" s="3"/>
      <c r="BN34557" s="3"/>
      <c r="BP34557" s="3"/>
    </row>
    <row r="34558" spans="1:68" x14ac:dyDescent="0.25">
      <c r="A34558" s="1"/>
      <c r="B34558" s="2"/>
      <c r="BJ34558" s="3"/>
      <c r="BL34558" s="3"/>
      <c r="BN34558" s="3"/>
      <c r="BP34558" s="3"/>
    </row>
    <row r="34559" spans="1:68" x14ac:dyDescent="0.25">
      <c r="A34559" s="1"/>
      <c r="B34559" s="2"/>
      <c r="BJ34559" s="3"/>
      <c r="BL34559" s="3"/>
      <c r="BN34559" s="3"/>
      <c r="BP34559" s="3"/>
    </row>
    <row r="34560" spans="1:68" x14ac:dyDescent="0.25">
      <c r="A34560" s="1"/>
      <c r="B34560" s="2"/>
      <c r="BJ34560" s="3"/>
      <c r="BL34560" s="3"/>
      <c r="BN34560" s="3"/>
      <c r="BP34560" s="3"/>
    </row>
    <row r="34561" spans="1:68" x14ac:dyDescent="0.25">
      <c r="A34561" s="1"/>
      <c r="B34561" s="2"/>
      <c r="BJ34561" s="3"/>
      <c r="BL34561" s="3"/>
      <c r="BN34561" s="3"/>
      <c r="BP34561" s="3"/>
    </row>
    <row r="34562" spans="1:68" x14ac:dyDescent="0.25">
      <c r="A34562" s="1"/>
      <c r="B34562" s="2"/>
      <c r="BJ34562" s="3"/>
      <c r="BL34562" s="3"/>
      <c r="BN34562" s="3"/>
      <c r="BP34562" s="3"/>
    </row>
    <row r="34563" spans="1:68" x14ac:dyDescent="0.25">
      <c r="A34563" s="1"/>
      <c r="B34563" s="2"/>
      <c r="BJ34563" s="3"/>
      <c r="BL34563" s="3"/>
      <c r="BN34563" s="3"/>
      <c r="BP34563" s="3"/>
    </row>
    <row r="34564" spans="1:68" x14ac:dyDescent="0.25">
      <c r="A34564" s="1"/>
      <c r="B34564" s="2"/>
      <c r="BJ34564" s="3"/>
      <c r="BL34564" s="3"/>
      <c r="BN34564" s="3"/>
      <c r="BP34564" s="3"/>
    </row>
    <row r="34565" spans="1:68" x14ac:dyDescent="0.25">
      <c r="A34565" s="1"/>
      <c r="B34565" s="2"/>
      <c r="BJ34565" s="3"/>
      <c r="BL34565" s="3"/>
      <c r="BN34565" s="3"/>
      <c r="BP34565" s="3"/>
    </row>
    <row r="34566" spans="1:68" x14ac:dyDescent="0.25">
      <c r="A34566" s="1"/>
      <c r="B34566" s="2"/>
      <c r="BJ34566" s="3"/>
      <c r="BL34566" s="3"/>
      <c r="BN34566" s="3"/>
      <c r="BP34566" s="3"/>
    </row>
    <row r="34567" spans="1:68" x14ac:dyDescent="0.25">
      <c r="A34567" s="1"/>
      <c r="B34567" s="2"/>
      <c r="BJ34567" s="3"/>
      <c r="BL34567" s="3"/>
      <c r="BN34567" s="3"/>
      <c r="BP34567" s="3"/>
    </row>
    <row r="34568" spans="1:68" x14ac:dyDescent="0.25">
      <c r="A34568" s="1"/>
      <c r="B34568" s="2"/>
      <c r="BJ34568" s="3"/>
      <c r="BL34568" s="3"/>
      <c r="BN34568" s="3"/>
      <c r="BP34568" s="3"/>
    </row>
    <row r="34569" spans="1:68" x14ac:dyDescent="0.25">
      <c r="A34569" s="1"/>
      <c r="B34569" s="2"/>
      <c r="BJ34569" s="3"/>
      <c r="BL34569" s="3"/>
      <c r="BN34569" s="3"/>
      <c r="BP34569" s="3"/>
    </row>
    <row r="34570" spans="1:68" x14ac:dyDescent="0.25">
      <c r="A34570" s="1"/>
      <c r="B34570" s="2"/>
      <c r="BJ34570" s="3"/>
      <c r="BL34570" s="3"/>
      <c r="BN34570" s="3"/>
      <c r="BP34570" s="3"/>
    </row>
    <row r="34571" spans="1:68" x14ac:dyDescent="0.25">
      <c r="A34571" s="1"/>
      <c r="B34571" s="2"/>
      <c r="BJ34571" s="3"/>
      <c r="BL34571" s="3"/>
      <c r="BN34571" s="3"/>
      <c r="BP34571" s="3"/>
    </row>
    <row r="34572" spans="1:68" x14ac:dyDescent="0.25">
      <c r="A34572" s="1"/>
      <c r="B34572" s="2"/>
      <c r="BJ34572" s="3"/>
      <c r="BL34572" s="3"/>
      <c r="BN34572" s="3"/>
      <c r="BP34572" s="3"/>
    </row>
    <row r="34573" spans="1:68" x14ac:dyDescent="0.25">
      <c r="A34573" s="1"/>
      <c r="B34573" s="2"/>
      <c r="BJ34573" s="3"/>
      <c r="BL34573" s="3"/>
      <c r="BN34573" s="3"/>
      <c r="BP34573" s="3"/>
    </row>
    <row r="34574" spans="1:68" x14ac:dyDescent="0.25">
      <c r="A34574" s="1"/>
      <c r="B34574" s="2"/>
      <c r="BJ34574" s="3"/>
      <c r="BL34574" s="3"/>
      <c r="BN34574" s="3"/>
      <c r="BP34574" s="3"/>
    </row>
    <row r="34575" spans="1:68" x14ac:dyDescent="0.25">
      <c r="A34575" s="1"/>
      <c r="B34575" s="2"/>
      <c r="BJ34575" s="3"/>
      <c r="BL34575" s="3"/>
      <c r="BN34575" s="3"/>
      <c r="BP34575" s="3"/>
    </row>
    <row r="34576" spans="1:68" x14ac:dyDescent="0.25">
      <c r="A34576" s="1"/>
      <c r="B34576" s="2"/>
      <c r="BJ34576" s="3"/>
      <c r="BL34576" s="3"/>
      <c r="BN34576" s="3"/>
      <c r="BP34576" s="3"/>
    </row>
    <row r="34577" spans="1:68" x14ac:dyDescent="0.25">
      <c r="A34577" s="1"/>
      <c r="B34577" s="2"/>
      <c r="BJ34577" s="3"/>
      <c r="BL34577" s="3"/>
      <c r="BN34577" s="3"/>
      <c r="BP34577" s="3"/>
    </row>
    <row r="34578" spans="1:68" x14ac:dyDescent="0.25">
      <c r="A34578" s="1"/>
      <c r="B34578" s="2"/>
      <c r="BJ34578" s="3"/>
      <c r="BL34578" s="3"/>
      <c r="BN34578" s="3"/>
      <c r="BP34578" s="3"/>
    </row>
    <row r="34579" spans="1:68" x14ac:dyDescent="0.25">
      <c r="A34579" s="1"/>
      <c r="B34579" s="2"/>
      <c r="BJ34579" s="3"/>
      <c r="BL34579" s="3"/>
      <c r="BN34579" s="3"/>
      <c r="BP34579" s="3"/>
    </row>
    <row r="34580" spans="1:68" x14ac:dyDescent="0.25">
      <c r="A34580" s="1"/>
      <c r="B34580" s="2"/>
      <c r="BJ34580" s="3"/>
      <c r="BL34580" s="3"/>
      <c r="BN34580" s="3"/>
      <c r="BP34580" s="3"/>
    </row>
    <row r="34581" spans="1:68" x14ac:dyDescent="0.25">
      <c r="A34581" s="1"/>
      <c r="B34581" s="2"/>
      <c r="BJ34581" s="3"/>
      <c r="BL34581" s="3"/>
      <c r="BN34581" s="3"/>
      <c r="BP34581" s="3"/>
    </row>
    <row r="34582" spans="1:68" x14ac:dyDescent="0.25">
      <c r="A34582" s="1"/>
      <c r="B34582" s="2"/>
      <c r="BJ34582" s="3"/>
      <c r="BL34582" s="3"/>
      <c r="BN34582" s="3"/>
      <c r="BP34582" s="3"/>
    </row>
    <row r="34583" spans="1:68" x14ac:dyDescent="0.25">
      <c r="A34583" s="1"/>
      <c r="B34583" s="2"/>
      <c r="BJ34583" s="3"/>
      <c r="BL34583" s="3"/>
      <c r="BN34583" s="3"/>
      <c r="BP34583" s="3"/>
    </row>
    <row r="34584" spans="1:68" x14ac:dyDescent="0.25">
      <c r="A34584" s="1"/>
      <c r="B34584" s="2"/>
      <c r="BJ34584" s="3"/>
      <c r="BL34584" s="3"/>
      <c r="BN34584" s="3"/>
      <c r="BP34584" s="3"/>
    </row>
    <row r="34585" spans="1:68" x14ac:dyDescent="0.25">
      <c r="A34585" s="1"/>
      <c r="B34585" s="2"/>
      <c r="BJ34585" s="3"/>
      <c r="BL34585" s="3"/>
      <c r="BN34585" s="3"/>
      <c r="BP34585" s="3"/>
    </row>
    <row r="34586" spans="1:68" x14ac:dyDescent="0.25">
      <c r="A34586" s="1"/>
      <c r="B34586" s="2"/>
      <c r="BJ34586" s="3"/>
      <c r="BL34586" s="3"/>
      <c r="BN34586" s="3"/>
      <c r="BP34586" s="3"/>
    </row>
    <row r="34587" spans="1:68" x14ac:dyDescent="0.25">
      <c r="A34587" s="1"/>
      <c r="B34587" s="2"/>
      <c r="BJ34587" s="3"/>
      <c r="BL34587" s="3"/>
      <c r="BN34587" s="3"/>
      <c r="BP34587" s="3"/>
    </row>
    <row r="34588" spans="1:68" x14ac:dyDescent="0.25">
      <c r="A34588" s="1"/>
      <c r="B34588" s="2"/>
      <c r="BJ34588" s="3"/>
      <c r="BL34588" s="3"/>
      <c r="BN34588" s="3"/>
      <c r="BP34588" s="3"/>
    </row>
    <row r="34589" spans="1:68" x14ac:dyDescent="0.25">
      <c r="A34589" s="1"/>
      <c r="B34589" s="2"/>
      <c r="BJ34589" s="3"/>
      <c r="BL34589" s="3"/>
      <c r="BN34589" s="3"/>
      <c r="BP34589" s="3"/>
    </row>
    <row r="34590" spans="1:68" x14ac:dyDescent="0.25">
      <c r="A34590" s="1"/>
      <c r="B34590" s="2"/>
      <c r="BJ34590" s="3"/>
      <c r="BL34590" s="3"/>
      <c r="BN34590" s="3"/>
      <c r="BP34590" s="3"/>
    </row>
    <row r="34591" spans="1:68" x14ac:dyDescent="0.25">
      <c r="A34591" s="1"/>
      <c r="B34591" s="2"/>
      <c r="BJ34591" s="3"/>
      <c r="BL34591" s="3"/>
      <c r="BN34591" s="3"/>
      <c r="BP34591" s="3"/>
    </row>
    <row r="34592" spans="1:68" x14ac:dyDescent="0.25">
      <c r="A34592" s="1"/>
      <c r="B34592" s="2"/>
      <c r="BJ34592" s="3"/>
      <c r="BL34592" s="3"/>
      <c r="BN34592" s="3"/>
      <c r="BP34592" s="3"/>
    </row>
    <row r="34593" spans="1:68" x14ac:dyDescent="0.25">
      <c r="A34593" s="1"/>
      <c r="B34593" s="2"/>
      <c r="BJ34593" s="3"/>
      <c r="BL34593" s="3"/>
      <c r="BN34593" s="3"/>
      <c r="BP34593" s="3"/>
    </row>
    <row r="34594" spans="1:68" x14ac:dyDescent="0.25">
      <c r="A34594" s="1"/>
      <c r="B34594" s="2"/>
      <c r="BJ34594" s="3"/>
      <c r="BL34594" s="3"/>
      <c r="BN34594" s="3"/>
      <c r="BP34594" s="3"/>
    </row>
    <row r="34595" spans="1:68" x14ac:dyDescent="0.25">
      <c r="A34595" s="1"/>
      <c r="B34595" s="2"/>
      <c r="BJ34595" s="3"/>
      <c r="BL34595" s="3"/>
      <c r="BN34595" s="3"/>
      <c r="BP34595" s="3"/>
    </row>
    <row r="34596" spans="1:68" x14ac:dyDescent="0.25">
      <c r="A34596" s="1"/>
      <c r="B34596" s="2"/>
      <c r="BJ34596" s="3"/>
      <c r="BL34596" s="3"/>
      <c r="BN34596" s="3"/>
      <c r="BP34596" s="3"/>
    </row>
    <row r="34597" spans="1:68" x14ac:dyDescent="0.25">
      <c r="A34597" s="1"/>
      <c r="B34597" s="2"/>
      <c r="BJ34597" s="3"/>
      <c r="BL34597" s="3"/>
      <c r="BN34597" s="3"/>
      <c r="BP34597" s="3"/>
    </row>
    <row r="34598" spans="1:68" x14ac:dyDescent="0.25">
      <c r="A34598" s="1"/>
      <c r="B34598" s="2"/>
      <c r="BJ34598" s="3"/>
      <c r="BL34598" s="3"/>
      <c r="BN34598" s="3"/>
      <c r="BP34598" s="3"/>
    </row>
    <row r="34599" spans="1:68" x14ac:dyDescent="0.25">
      <c r="A34599" s="1"/>
      <c r="B34599" s="2"/>
      <c r="BJ34599" s="3"/>
      <c r="BL34599" s="3"/>
      <c r="BN34599" s="3"/>
      <c r="BP34599" s="3"/>
    </row>
    <row r="34600" spans="1:68" x14ac:dyDescent="0.25">
      <c r="A34600" s="1"/>
      <c r="B34600" s="2"/>
      <c r="BJ34600" s="3"/>
      <c r="BL34600" s="3"/>
      <c r="BN34600" s="3"/>
      <c r="BP34600" s="3"/>
    </row>
    <row r="34601" spans="1:68" x14ac:dyDescent="0.25">
      <c r="A34601" s="1"/>
      <c r="B34601" s="2"/>
      <c r="BJ34601" s="3"/>
      <c r="BL34601" s="3"/>
      <c r="BN34601" s="3"/>
      <c r="BP34601" s="3"/>
    </row>
    <row r="34602" spans="1:68" x14ac:dyDescent="0.25">
      <c r="A34602" s="1"/>
      <c r="B34602" s="2"/>
      <c r="BJ34602" s="3"/>
      <c r="BL34602" s="3"/>
      <c r="BN34602" s="3"/>
      <c r="BP34602" s="3"/>
    </row>
    <row r="34603" spans="1:68" x14ac:dyDescent="0.25">
      <c r="A34603" s="1"/>
      <c r="B34603" s="2"/>
      <c r="BJ34603" s="3"/>
      <c r="BL34603" s="3"/>
      <c r="BN34603" s="3"/>
      <c r="BP34603" s="3"/>
    </row>
    <row r="34604" spans="1:68" x14ac:dyDescent="0.25">
      <c r="A34604" s="1"/>
      <c r="B34604" s="2"/>
      <c r="BJ34604" s="3"/>
      <c r="BL34604" s="3"/>
      <c r="BN34604" s="3"/>
      <c r="BP34604" s="3"/>
    </row>
    <row r="34605" spans="1:68" x14ac:dyDescent="0.25">
      <c r="A34605" s="1"/>
      <c r="B34605" s="2"/>
      <c r="BJ34605" s="3"/>
      <c r="BL34605" s="3"/>
      <c r="BN34605" s="3"/>
      <c r="BP34605" s="3"/>
    </row>
    <row r="34606" spans="1:68" x14ac:dyDescent="0.25">
      <c r="A34606" s="1"/>
      <c r="B34606" s="2"/>
      <c r="BJ34606" s="3"/>
      <c r="BL34606" s="3"/>
      <c r="BN34606" s="3"/>
      <c r="BP34606" s="3"/>
    </row>
    <row r="34607" spans="1:68" x14ac:dyDescent="0.25">
      <c r="A34607" s="1"/>
      <c r="B34607" s="2"/>
      <c r="BJ34607" s="3"/>
      <c r="BL34607" s="3"/>
      <c r="BN34607" s="3"/>
      <c r="BP34607" s="3"/>
    </row>
    <row r="34608" spans="1:68" x14ac:dyDescent="0.25">
      <c r="A34608" s="1"/>
      <c r="B34608" s="2"/>
      <c r="BJ34608" s="3"/>
      <c r="BL34608" s="3"/>
      <c r="BN34608" s="3"/>
      <c r="BP34608" s="3"/>
    </row>
    <row r="34609" spans="1:68" x14ac:dyDescent="0.25">
      <c r="A34609" s="1"/>
      <c r="B34609" s="2"/>
      <c r="BJ34609" s="3"/>
      <c r="BL34609" s="3"/>
      <c r="BN34609" s="3"/>
      <c r="BP34609" s="3"/>
    </row>
    <row r="34610" spans="1:68" x14ac:dyDescent="0.25">
      <c r="A34610" s="1"/>
      <c r="B34610" s="2"/>
      <c r="BJ34610" s="3"/>
      <c r="BL34610" s="3"/>
      <c r="BN34610" s="3"/>
      <c r="BP34610" s="3"/>
    </row>
    <row r="34611" spans="1:68" x14ac:dyDescent="0.25">
      <c r="A34611" s="1"/>
      <c r="B34611" s="2"/>
      <c r="BJ34611" s="3"/>
      <c r="BL34611" s="3"/>
      <c r="BN34611" s="3"/>
      <c r="BP34611" s="3"/>
    </row>
    <row r="34612" spans="1:68" x14ac:dyDescent="0.25">
      <c r="A34612" s="1"/>
      <c r="B34612" s="2"/>
      <c r="BJ34612" s="3"/>
      <c r="BL34612" s="3"/>
      <c r="BN34612" s="3"/>
      <c r="BP34612" s="3"/>
    </row>
    <row r="34613" spans="1:68" x14ac:dyDescent="0.25">
      <c r="A34613" s="1"/>
      <c r="B34613" s="2"/>
      <c r="BJ34613" s="3"/>
      <c r="BL34613" s="3"/>
      <c r="BN34613" s="3"/>
      <c r="BP34613" s="3"/>
    </row>
    <row r="34614" spans="1:68" x14ac:dyDescent="0.25">
      <c r="A34614" s="1"/>
      <c r="B34614" s="2"/>
      <c r="BJ34614" s="3"/>
      <c r="BL34614" s="3"/>
      <c r="BN34614" s="3"/>
      <c r="BP34614" s="3"/>
    </row>
    <row r="34615" spans="1:68" x14ac:dyDescent="0.25">
      <c r="A34615" s="1"/>
      <c r="B34615" s="2"/>
      <c r="BJ34615" s="3"/>
      <c r="BL34615" s="3"/>
      <c r="BN34615" s="3"/>
      <c r="BP34615" s="3"/>
    </row>
    <row r="34616" spans="1:68" x14ac:dyDescent="0.25">
      <c r="A34616" s="1"/>
      <c r="B34616" s="2"/>
      <c r="BJ34616" s="3"/>
      <c r="BL34616" s="3"/>
      <c r="BN34616" s="3"/>
      <c r="BP34616" s="3"/>
    </row>
    <row r="34617" spans="1:68" x14ac:dyDescent="0.25">
      <c r="A34617" s="1"/>
      <c r="B34617" s="2"/>
      <c r="BJ34617" s="3"/>
      <c r="BL34617" s="3"/>
      <c r="BN34617" s="3"/>
      <c r="BP34617" s="3"/>
    </row>
    <row r="34618" spans="1:68" x14ac:dyDescent="0.25">
      <c r="A34618" s="1"/>
      <c r="B34618" s="2"/>
      <c r="BJ34618" s="3"/>
      <c r="BL34618" s="3"/>
      <c r="BN34618" s="3"/>
      <c r="BP34618" s="3"/>
    </row>
    <row r="34619" spans="1:68" x14ac:dyDescent="0.25">
      <c r="A34619" s="1"/>
      <c r="B34619" s="2"/>
      <c r="BJ34619" s="3"/>
      <c r="BL34619" s="3"/>
      <c r="BN34619" s="3"/>
      <c r="BP34619" s="3"/>
    </row>
    <row r="34620" spans="1:68" x14ac:dyDescent="0.25">
      <c r="A34620" s="1"/>
      <c r="B34620" s="2"/>
      <c r="BJ34620" s="3"/>
      <c r="BL34620" s="3"/>
      <c r="BN34620" s="3"/>
      <c r="BP34620" s="3"/>
    </row>
    <row r="34621" spans="1:68" x14ac:dyDescent="0.25">
      <c r="A34621" s="1"/>
      <c r="B34621" s="2"/>
      <c r="BJ34621" s="3"/>
      <c r="BL34621" s="3"/>
      <c r="BN34621" s="3"/>
      <c r="BP34621" s="3"/>
    </row>
    <row r="34622" spans="1:68" x14ac:dyDescent="0.25">
      <c r="A34622" s="1"/>
      <c r="B34622" s="2"/>
      <c r="BJ34622" s="3"/>
      <c r="BL34622" s="3"/>
      <c r="BN34622" s="3"/>
      <c r="BP34622" s="3"/>
    </row>
    <row r="34623" spans="1:68" x14ac:dyDescent="0.25">
      <c r="A34623" s="1"/>
      <c r="B34623" s="2"/>
      <c r="BJ34623" s="3"/>
      <c r="BL34623" s="3"/>
      <c r="BN34623" s="3"/>
      <c r="BP34623" s="3"/>
    </row>
    <row r="34624" spans="1:68" x14ac:dyDescent="0.25">
      <c r="A34624" s="1"/>
      <c r="B34624" s="2"/>
      <c r="BJ34624" s="3"/>
      <c r="BL34624" s="3"/>
      <c r="BN34624" s="3"/>
      <c r="BP34624" s="3"/>
    </row>
    <row r="34625" spans="1:68" x14ac:dyDescent="0.25">
      <c r="A34625" s="1"/>
      <c r="B34625" s="2"/>
      <c r="BJ34625" s="3"/>
      <c r="BL34625" s="3"/>
      <c r="BN34625" s="3"/>
      <c r="BP34625" s="3"/>
    </row>
    <row r="34626" spans="1:68" x14ac:dyDescent="0.25">
      <c r="A34626" s="1"/>
      <c r="B34626" s="2"/>
      <c r="BJ34626" s="3"/>
      <c r="BL34626" s="3"/>
      <c r="BN34626" s="3"/>
      <c r="BP34626" s="3"/>
    </row>
    <row r="34627" spans="1:68" x14ac:dyDescent="0.25">
      <c r="A34627" s="1"/>
      <c r="B34627" s="2"/>
      <c r="BJ34627" s="3"/>
      <c r="BL34627" s="3"/>
      <c r="BN34627" s="3"/>
      <c r="BP34627" s="3"/>
    </row>
    <row r="34628" spans="1:68" x14ac:dyDescent="0.25">
      <c r="A34628" s="1"/>
      <c r="B34628" s="2"/>
      <c r="BJ34628" s="3"/>
      <c r="BL34628" s="3"/>
      <c r="BN34628" s="3"/>
      <c r="BP34628" s="3"/>
    </row>
    <row r="34629" spans="1:68" x14ac:dyDescent="0.25">
      <c r="A34629" s="1"/>
      <c r="B34629" s="2"/>
      <c r="BJ34629" s="3"/>
      <c r="BL34629" s="3"/>
      <c r="BN34629" s="3"/>
      <c r="BP34629" s="3"/>
    </row>
    <row r="34630" spans="1:68" x14ac:dyDescent="0.25">
      <c r="A34630" s="1"/>
      <c r="B34630" s="2"/>
      <c r="BJ34630" s="3"/>
      <c r="BL34630" s="3"/>
      <c r="BN34630" s="3"/>
      <c r="BP34630" s="3"/>
    </row>
    <row r="34631" spans="1:68" x14ac:dyDescent="0.25">
      <c r="A34631" s="1"/>
      <c r="B34631" s="2"/>
      <c r="BJ34631" s="3"/>
      <c r="BL34631" s="3"/>
      <c r="BN34631" s="3"/>
      <c r="BP34631" s="3"/>
    </row>
    <row r="34632" spans="1:68" x14ac:dyDescent="0.25">
      <c r="A34632" s="1"/>
      <c r="B34632" s="2"/>
      <c r="BJ34632" s="3"/>
      <c r="BL34632" s="3"/>
      <c r="BN34632" s="3"/>
      <c r="BP34632" s="3"/>
    </row>
    <row r="34633" spans="1:68" x14ac:dyDescent="0.25">
      <c r="A34633" s="1"/>
      <c r="B34633" s="2"/>
      <c r="BJ34633" s="3"/>
      <c r="BL34633" s="3"/>
      <c r="BN34633" s="3"/>
      <c r="BP34633" s="3"/>
    </row>
    <row r="34634" spans="1:68" x14ac:dyDescent="0.25">
      <c r="A34634" s="1"/>
      <c r="B34634" s="2"/>
      <c r="BJ34634" s="3"/>
      <c r="BL34634" s="3"/>
      <c r="BN34634" s="3"/>
      <c r="BP34634" s="3"/>
    </row>
    <row r="34635" spans="1:68" x14ac:dyDescent="0.25">
      <c r="A34635" s="1"/>
      <c r="B34635" s="2"/>
      <c r="BJ34635" s="3"/>
      <c r="BL34635" s="3"/>
      <c r="BN34635" s="3"/>
      <c r="BP34635" s="3"/>
    </row>
    <row r="34636" spans="1:68" x14ac:dyDescent="0.25">
      <c r="A34636" s="1"/>
      <c r="B34636" s="2"/>
      <c r="BJ34636" s="3"/>
      <c r="BL34636" s="3"/>
      <c r="BN34636" s="3"/>
      <c r="BP34636" s="3"/>
    </row>
    <row r="34637" spans="1:68" x14ac:dyDescent="0.25">
      <c r="A34637" s="1"/>
      <c r="B34637" s="2"/>
      <c r="BJ34637" s="3"/>
      <c r="BL34637" s="3"/>
      <c r="BN34637" s="3"/>
      <c r="BP34637" s="3"/>
    </row>
    <row r="34638" spans="1:68" x14ac:dyDescent="0.25">
      <c r="A34638" s="1"/>
      <c r="B34638" s="2"/>
      <c r="BJ34638" s="3"/>
      <c r="BL34638" s="3"/>
      <c r="BN34638" s="3"/>
      <c r="BP34638" s="3"/>
    </row>
    <row r="34639" spans="1:68" x14ac:dyDescent="0.25">
      <c r="A34639" s="1"/>
      <c r="B34639" s="2"/>
      <c r="BJ34639" s="3"/>
      <c r="BL34639" s="3"/>
      <c r="BN34639" s="3"/>
      <c r="BP34639" s="3"/>
    </row>
    <row r="34640" spans="1:68" x14ac:dyDescent="0.25">
      <c r="A34640" s="1"/>
      <c r="B34640" s="2"/>
      <c r="BJ34640" s="3"/>
      <c r="BL34640" s="3"/>
      <c r="BN34640" s="3"/>
      <c r="BP34640" s="3"/>
    </row>
    <row r="34641" spans="1:68" x14ac:dyDescent="0.25">
      <c r="A34641" s="1"/>
      <c r="B34641" s="2"/>
      <c r="BJ34641" s="3"/>
      <c r="BL34641" s="3"/>
      <c r="BN34641" s="3"/>
      <c r="BP34641" s="3"/>
    </row>
    <row r="34642" spans="1:68" x14ac:dyDescent="0.25">
      <c r="A34642" s="1"/>
      <c r="B34642" s="2"/>
      <c r="BJ34642" s="3"/>
      <c r="BL34642" s="3"/>
      <c r="BN34642" s="3"/>
      <c r="BP34642" s="3"/>
    </row>
    <row r="34643" spans="1:68" x14ac:dyDescent="0.25">
      <c r="A34643" s="1"/>
      <c r="B34643" s="2"/>
      <c r="BJ34643" s="3"/>
      <c r="BL34643" s="3"/>
      <c r="BN34643" s="3"/>
      <c r="BP34643" s="3"/>
    </row>
    <row r="34644" spans="1:68" x14ac:dyDescent="0.25">
      <c r="A34644" s="1"/>
      <c r="B34644" s="2"/>
      <c r="BJ34644" s="3"/>
      <c r="BL34644" s="3"/>
      <c r="BN34644" s="3"/>
      <c r="BP34644" s="3"/>
    </row>
    <row r="34645" spans="1:68" x14ac:dyDescent="0.25">
      <c r="A34645" s="1"/>
      <c r="B34645" s="2"/>
      <c r="BJ34645" s="3"/>
      <c r="BL34645" s="3"/>
      <c r="BN34645" s="3"/>
      <c r="BP34645" s="3"/>
    </row>
    <row r="34646" spans="1:68" x14ac:dyDescent="0.25">
      <c r="A34646" s="1"/>
      <c r="B34646" s="2"/>
      <c r="BJ34646" s="3"/>
      <c r="BL34646" s="3"/>
      <c r="BN34646" s="3"/>
      <c r="BP34646" s="3"/>
    </row>
    <row r="34647" spans="1:68" x14ac:dyDescent="0.25">
      <c r="A34647" s="1"/>
      <c r="B34647" s="2"/>
      <c r="BJ34647" s="3"/>
      <c r="BL34647" s="3"/>
      <c r="BN34647" s="3"/>
      <c r="BP34647" s="3"/>
    </row>
    <row r="34648" spans="1:68" x14ac:dyDescent="0.25">
      <c r="A34648" s="1"/>
      <c r="B34648" s="2"/>
      <c r="BJ34648" s="3"/>
      <c r="BL34648" s="3"/>
      <c r="BN34648" s="3"/>
      <c r="BP34648" s="3"/>
    </row>
    <row r="34649" spans="1:68" x14ac:dyDescent="0.25">
      <c r="A34649" s="1"/>
      <c r="B34649" s="2"/>
      <c r="BJ34649" s="3"/>
      <c r="BL34649" s="3"/>
      <c r="BN34649" s="3"/>
      <c r="BP34649" s="3"/>
    </row>
    <row r="34650" spans="1:68" x14ac:dyDescent="0.25">
      <c r="A34650" s="1"/>
      <c r="B34650" s="2"/>
      <c r="BJ34650" s="3"/>
      <c r="BL34650" s="3"/>
      <c r="BN34650" s="3"/>
      <c r="BP34650" s="3"/>
    </row>
    <row r="34651" spans="1:68" x14ac:dyDescent="0.25">
      <c r="A34651" s="1"/>
      <c r="B34651" s="2"/>
      <c r="BJ34651" s="3"/>
      <c r="BL34651" s="3"/>
      <c r="BN34651" s="3"/>
      <c r="BP34651" s="3"/>
    </row>
    <row r="34652" spans="1:68" x14ac:dyDescent="0.25">
      <c r="A34652" s="1"/>
      <c r="B34652" s="2"/>
      <c r="BJ34652" s="3"/>
      <c r="BL34652" s="3"/>
      <c r="BN34652" s="3"/>
      <c r="BP34652" s="3"/>
    </row>
    <row r="34653" spans="1:68" x14ac:dyDescent="0.25">
      <c r="A34653" s="1"/>
      <c r="B34653" s="2"/>
      <c r="BJ34653" s="3"/>
      <c r="BL34653" s="3"/>
      <c r="BN34653" s="3"/>
      <c r="BP34653" s="3"/>
    </row>
    <row r="34654" spans="1:68" x14ac:dyDescent="0.25">
      <c r="A34654" s="1"/>
      <c r="B34654" s="2"/>
      <c r="BJ34654" s="3"/>
      <c r="BL34654" s="3"/>
      <c r="BN34654" s="3"/>
      <c r="BP34654" s="3"/>
    </row>
    <row r="34655" spans="1:68" x14ac:dyDescent="0.25">
      <c r="A34655" s="1"/>
      <c r="B34655" s="2"/>
      <c r="BJ34655" s="3"/>
      <c r="BL34655" s="3"/>
      <c r="BN34655" s="3"/>
      <c r="BP34655" s="3"/>
    </row>
    <row r="34656" spans="1:68" x14ac:dyDescent="0.25">
      <c r="A34656" s="1"/>
      <c r="B34656" s="2"/>
      <c r="BJ34656" s="3"/>
      <c r="BL34656" s="3"/>
      <c r="BN34656" s="3"/>
      <c r="BP34656" s="3"/>
    </row>
    <row r="34657" spans="1:68" x14ac:dyDescent="0.25">
      <c r="A34657" s="1"/>
      <c r="B34657" s="2"/>
      <c r="BJ34657" s="3"/>
      <c r="BL34657" s="3"/>
      <c r="BN34657" s="3"/>
      <c r="BP34657" s="3"/>
    </row>
    <row r="34658" spans="1:68" x14ac:dyDescent="0.25">
      <c r="A34658" s="1"/>
      <c r="B34658" s="2"/>
      <c r="BJ34658" s="3"/>
      <c r="BL34658" s="3"/>
      <c r="BN34658" s="3"/>
      <c r="BP34658" s="3"/>
    </row>
    <row r="34659" spans="1:68" x14ac:dyDescent="0.25">
      <c r="A34659" s="1"/>
      <c r="B34659" s="2"/>
      <c r="BJ34659" s="3"/>
      <c r="BL34659" s="3"/>
      <c r="BN34659" s="3"/>
      <c r="BP34659" s="3"/>
    </row>
    <row r="34660" spans="1:68" x14ac:dyDescent="0.25">
      <c r="A34660" s="1"/>
      <c r="B34660" s="2"/>
      <c r="BJ34660" s="3"/>
      <c r="BL34660" s="3"/>
      <c r="BN34660" s="3"/>
      <c r="BP34660" s="3"/>
    </row>
    <row r="34661" spans="1:68" x14ac:dyDescent="0.25">
      <c r="A34661" s="1"/>
      <c r="B34661" s="2"/>
      <c r="BJ34661" s="3"/>
      <c r="BL34661" s="3"/>
      <c r="BN34661" s="3"/>
      <c r="BP34661" s="3"/>
    </row>
    <row r="34662" spans="1:68" x14ac:dyDescent="0.25">
      <c r="A34662" s="1"/>
      <c r="B34662" s="2"/>
      <c r="BJ34662" s="3"/>
      <c r="BL34662" s="3"/>
      <c r="BN34662" s="3"/>
      <c r="BP34662" s="3"/>
    </row>
    <row r="34663" spans="1:68" x14ac:dyDescent="0.25">
      <c r="A34663" s="1"/>
      <c r="B34663" s="2"/>
      <c r="BJ34663" s="3"/>
      <c r="BL34663" s="3"/>
      <c r="BN34663" s="3"/>
      <c r="BP34663" s="3"/>
    </row>
    <row r="34664" spans="1:68" x14ac:dyDescent="0.25">
      <c r="A34664" s="1"/>
      <c r="B34664" s="2"/>
      <c r="BJ34664" s="3"/>
      <c r="BL34664" s="3"/>
      <c r="BN34664" s="3"/>
      <c r="BP34664" s="3"/>
    </row>
    <row r="34665" spans="1:68" x14ac:dyDescent="0.25">
      <c r="A34665" s="1"/>
      <c r="B34665" s="2"/>
      <c r="BJ34665" s="3"/>
      <c r="BL34665" s="3"/>
      <c r="BN34665" s="3"/>
      <c r="BP34665" s="3"/>
    </row>
    <row r="34666" spans="1:68" x14ac:dyDescent="0.25">
      <c r="A34666" s="1"/>
      <c r="B34666" s="2"/>
      <c r="BJ34666" s="3"/>
      <c r="BL34666" s="3"/>
      <c r="BN34666" s="3"/>
      <c r="BP34666" s="3"/>
    </row>
    <row r="34667" spans="1:68" x14ac:dyDescent="0.25">
      <c r="A34667" s="1"/>
      <c r="B34667" s="2"/>
      <c r="BJ34667" s="3"/>
      <c r="BL34667" s="3"/>
      <c r="BN34667" s="3"/>
      <c r="BP34667" s="3"/>
    </row>
    <row r="34668" spans="1:68" x14ac:dyDescent="0.25">
      <c r="A34668" s="1"/>
      <c r="B34668" s="2"/>
      <c r="BJ34668" s="3"/>
      <c r="BL34668" s="3"/>
      <c r="BN34668" s="3"/>
      <c r="BP34668" s="3"/>
    </row>
    <row r="34669" spans="1:68" x14ac:dyDescent="0.25">
      <c r="A34669" s="1"/>
      <c r="B34669" s="2"/>
      <c r="BJ34669" s="3"/>
      <c r="BL34669" s="3"/>
      <c r="BN34669" s="3"/>
      <c r="BP34669" s="3"/>
    </row>
    <row r="34670" spans="1:68" x14ac:dyDescent="0.25">
      <c r="A34670" s="1"/>
      <c r="B34670" s="2"/>
      <c r="BJ34670" s="3"/>
      <c r="BL34670" s="3"/>
      <c r="BN34670" s="3"/>
      <c r="BP34670" s="3"/>
    </row>
    <row r="34671" spans="1:68" x14ac:dyDescent="0.25">
      <c r="A34671" s="1"/>
      <c r="B34671" s="2"/>
      <c r="BJ34671" s="3"/>
      <c r="BL34671" s="3"/>
      <c r="BN34671" s="3"/>
      <c r="BP34671" s="3"/>
    </row>
    <row r="34672" spans="1:68" x14ac:dyDescent="0.25">
      <c r="A34672" s="1"/>
      <c r="B34672" s="2"/>
      <c r="BJ34672" s="3"/>
      <c r="BL34672" s="3"/>
      <c r="BN34672" s="3"/>
      <c r="BP34672" s="3"/>
    </row>
    <row r="34673" spans="1:68" x14ac:dyDescent="0.25">
      <c r="A34673" s="1"/>
      <c r="B34673" s="2"/>
      <c r="BJ34673" s="3"/>
      <c r="BL34673" s="3"/>
      <c r="BN34673" s="3"/>
      <c r="BP34673" s="3"/>
    </row>
    <row r="34674" spans="1:68" x14ac:dyDescent="0.25">
      <c r="A34674" s="1"/>
      <c r="B34674" s="2"/>
      <c r="BJ34674" s="3"/>
      <c r="BL34674" s="3"/>
      <c r="BN34674" s="3"/>
      <c r="BP34674" s="3"/>
    </row>
    <row r="34675" spans="1:68" x14ac:dyDescent="0.25">
      <c r="A34675" s="1"/>
      <c r="B34675" s="2"/>
      <c r="BJ34675" s="3"/>
      <c r="BL34675" s="3"/>
      <c r="BN34675" s="3"/>
      <c r="BP34675" s="3"/>
    </row>
    <row r="34676" spans="1:68" x14ac:dyDescent="0.25">
      <c r="A34676" s="1"/>
      <c r="B34676" s="2"/>
      <c r="BJ34676" s="3"/>
      <c r="BL34676" s="3"/>
      <c r="BN34676" s="3"/>
      <c r="BP34676" s="3"/>
    </row>
    <row r="34677" spans="1:68" x14ac:dyDescent="0.25">
      <c r="A34677" s="1"/>
      <c r="B34677" s="2"/>
      <c r="BJ34677" s="3"/>
      <c r="BL34677" s="3"/>
      <c r="BN34677" s="3"/>
      <c r="BP34677" s="3"/>
    </row>
    <row r="34678" spans="1:68" x14ac:dyDescent="0.25">
      <c r="A34678" s="1"/>
      <c r="B34678" s="2"/>
      <c r="BJ34678" s="3"/>
      <c r="BL34678" s="3"/>
      <c r="BN34678" s="3"/>
      <c r="BP34678" s="3"/>
    </row>
    <row r="34679" spans="1:68" x14ac:dyDescent="0.25">
      <c r="A34679" s="1"/>
      <c r="B34679" s="2"/>
      <c r="BJ34679" s="3"/>
      <c r="BL34679" s="3"/>
      <c r="BN34679" s="3"/>
      <c r="BP34679" s="3"/>
    </row>
    <row r="34680" spans="1:68" x14ac:dyDescent="0.25">
      <c r="A34680" s="1"/>
      <c r="B34680" s="2"/>
      <c r="BJ34680" s="3"/>
      <c r="BL34680" s="3"/>
      <c r="BN34680" s="3"/>
      <c r="BP34680" s="3"/>
    </row>
    <row r="34681" spans="1:68" x14ac:dyDescent="0.25">
      <c r="A34681" s="1"/>
      <c r="B34681" s="2"/>
      <c r="BJ34681" s="3"/>
      <c r="BL34681" s="3"/>
      <c r="BN34681" s="3"/>
      <c r="BP34681" s="3"/>
    </row>
    <row r="34682" spans="1:68" x14ac:dyDescent="0.25">
      <c r="A34682" s="1"/>
      <c r="B34682" s="2"/>
      <c r="BJ34682" s="3"/>
      <c r="BL34682" s="3"/>
      <c r="BN34682" s="3"/>
      <c r="BP34682" s="3"/>
    </row>
    <row r="34683" spans="1:68" x14ac:dyDescent="0.25">
      <c r="A34683" s="1"/>
      <c r="B34683" s="2"/>
      <c r="BJ34683" s="3"/>
      <c r="BL34683" s="3"/>
      <c r="BN34683" s="3"/>
      <c r="BP34683" s="3"/>
    </row>
    <row r="34684" spans="1:68" x14ac:dyDescent="0.25">
      <c r="A34684" s="1"/>
      <c r="B34684" s="2"/>
      <c r="BJ34684" s="3"/>
      <c r="BL34684" s="3"/>
      <c r="BN34684" s="3"/>
      <c r="BP34684" s="3"/>
    </row>
    <row r="34685" spans="1:68" x14ac:dyDescent="0.25">
      <c r="A34685" s="1"/>
      <c r="B34685" s="2"/>
      <c r="BJ34685" s="3"/>
      <c r="BL34685" s="3"/>
      <c r="BN34685" s="3"/>
      <c r="BP34685" s="3"/>
    </row>
    <row r="34686" spans="1:68" x14ac:dyDescent="0.25">
      <c r="A34686" s="1"/>
      <c r="B34686" s="2"/>
      <c r="BJ34686" s="3"/>
      <c r="BL34686" s="3"/>
      <c r="BN34686" s="3"/>
      <c r="BP34686" s="3"/>
    </row>
    <row r="34687" spans="1:68" x14ac:dyDescent="0.25">
      <c r="A34687" s="1"/>
      <c r="B34687" s="2"/>
      <c r="BJ34687" s="3"/>
      <c r="BL34687" s="3"/>
      <c r="BN34687" s="3"/>
      <c r="BP34687" s="3"/>
    </row>
    <row r="34688" spans="1:68" x14ac:dyDescent="0.25">
      <c r="A34688" s="1"/>
      <c r="B34688" s="2"/>
      <c r="BJ34688" s="3"/>
      <c r="BL34688" s="3"/>
      <c r="BN34688" s="3"/>
      <c r="BP34688" s="3"/>
    </row>
    <row r="34689" spans="1:68" x14ac:dyDescent="0.25">
      <c r="A34689" s="1"/>
      <c r="B34689" s="2"/>
      <c r="BJ34689" s="3"/>
      <c r="BL34689" s="3"/>
      <c r="BN34689" s="3"/>
      <c r="BP34689" s="3"/>
    </row>
    <row r="34690" spans="1:68" x14ac:dyDescent="0.25">
      <c r="A34690" s="1"/>
      <c r="B34690" s="2"/>
      <c r="BJ34690" s="3"/>
      <c r="BL34690" s="3"/>
      <c r="BN34690" s="3"/>
      <c r="BP34690" s="3"/>
    </row>
    <row r="34691" spans="1:68" x14ac:dyDescent="0.25">
      <c r="A34691" s="1"/>
      <c r="B34691" s="2"/>
      <c r="BJ34691" s="3"/>
      <c r="BL34691" s="3"/>
      <c r="BN34691" s="3"/>
      <c r="BP34691" s="3"/>
    </row>
    <row r="34692" spans="1:68" x14ac:dyDescent="0.25">
      <c r="A34692" s="1"/>
      <c r="B34692" s="2"/>
      <c r="BJ34692" s="3"/>
      <c r="BL34692" s="3"/>
      <c r="BN34692" s="3"/>
      <c r="BP34692" s="3"/>
    </row>
    <row r="34693" spans="1:68" x14ac:dyDescent="0.25">
      <c r="A34693" s="1"/>
      <c r="B34693" s="2"/>
      <c r="BJ34693" s="3"/>
      <c r="BL34693" s="3"/>
      <c r="BN34693" s="3"/>
      <c r="BP34693" s="3"/>
    </row>
    <row r="34694" spans="1:68" x14ac:dyDescent="0.25">
      <c r="A34694" s="1"/>
      <c r="B34694" s="2"/>
      <c r="BJ34694" s="3"/>
      <c r="BL34694" s="3"/>
      <c r="BN34694" s="3"/>
      <c r="BP34694" s="3"/>
    </row>
    <row r="34695" spans="1:68" x14ac:dyDescent="0.25">
      <c r="A34695" s="1"/>
      <c r="B34695" s="2"/>
      <c r="BJ34695" s="3"/>
      <c r="BL34695" s="3"/>
      <c r="BN34695" s="3"/>
      <c r="BP34695" s="3"/>
    </row>
    <row r="34696" spans="1:68" x14ac:dyDescent="0.25">
      <c r="A34696" s="1"/>
      <c r="B34696" s="2"/>
      <c r="BJ34696" s="3"/>
      <c r="BL34696" s="3"/>
      <c r="BN34696" s="3"/>
      <c r="BP34696" s="3"/>
    </row>
    <row r="34697" spans="1:68" x14ac:dyDescent="0.25">
      <c r="A34697" s="1"/>
      <c r="B34697" s="2"/>
      <c r="BJ34697" s="3"/>
      <c r="BL34697" s="3"/>
      <c r="BN34697" s="3"/>
      <c r="BP34697" s="3"/>
    </row>
    <row r="34698" spans="1:68" x14ac:dyDescent="0.25">
      <c r="A34698" s="1"/>
      <c r="B34698" s="2"/>
      <c r="BJ34698" s="3"/>
      <c r="BL34698" s="3"/>
      <c r="BN34698" s="3"/>
      <c r="BP34698" s="3"/>
    </row>
    <row r="34699" spans="1:68" x14ac:dyDescent="0.25">
      <c r="A34699" s="1"/>
      <c r="B34699" s="2"/>
      <c r="BJ34699" s="3"/>
      <c r="BL34699" s="3"/>
      <c r="BN34699" s="3"/>
      <c r="BP34699" s="3"/>
    </row>
    <row r="34700" spans="1:68" x14ac:dyDescent="0.25">
      <c r="A34700" s="1"/>
      <c r="B34700" s="2"/>
      <c r="BJ34700" s="3"/>
      <c r="BL34700" s="3"/>
      <c r="BN34700" s="3"/>
      <c r="BP34700" s="3"/>
    </row>
    <row r="34701" spans="1:68" x14ac:dyDescent="0.25">
      <c r="A34701" s="1"/>
      <c r="B34701" s="2"/>
      <c r="BJ34701" s="3"/>
      <c r="BL34701" s="3"/>
      <c r="BN34701" s="3"/>
      <c r="BP34701" s="3"/>
    </row>
    <row r="34702" spans="1:68" x14ac:dyDescent="0.25">
      <c r="A34702" s="1"/>
      <c r="B34702" s="2"/>
      <c r="BJ34702" s="3"/>
      <c r="BL34702" s="3"/>
      <c r="BN34702" s="3"/>
      <c r="BP34702" s="3"/>
    </row>
    <row r="34703" spans="1:68" x14ac:dyDescent="0.25">
      <c r="A34703" s="1"/>
      <c r="B34703" s="2"/>
      <c r="BJ34703" s="3"/>
      <c r="BL34703" s="3"/>
      <c r="BN34703" s="3"/>
      <c r="BP34703" s="3"/>
    </row>
    <row r="34704" spans="1:68" x14ac:dyDescent="0.25">
      <c r="A34704" s="1"/>
      <c r="B34704" s="2"/>
      <c r="BJ34704" s="3"/>
      <c r="BL34704" s="3"/>
      <c r="BN34704" s="3"/>
      <c r="BP34704" s="3"/>
    </row>
    <row r="34705" spans="1:68" x14ac:dyDescent="0.25">
      <c r="A34705" s="1"/>
      <c r="B34705" s="2"/>
      <c r="BJ34705" s="3"/>
      <c r="BL34705" s="3"/>
      <c r="BN34705" s="3"/>
      <c r="BP34705" s="3"/>
    </row>
    <row r="34706" spans="1:68" x14ac:dyDescent="0.25">
      <c r="A34706" s="1"/>
      <c r="B34706" s="2"/>
      <c r="BJ34706" s="3"/>
      <c r="BL34706" s="3"/>
      <c r="BN34706" s="3"/>
      <c r="BP34706" s="3"/>
    </row>
    <row r="34707" spans="1:68" x14ac:dyDescent="0.25">
      <c r="A34707" s="1"/>
      <c r="B34707" s="2"/>
      <c r="BJ34707" s="3"/>
      <c r="BL34707" s="3"/>
      <c r="BN34707" s="3"/>
      <c r="BP34707" s="3"/>
    </row>
    <row r="34708" spans="1:68" x14ac:dyDescent="0.25">
      <c r="A34708" s="1"/>
      <c r="B34708" s="2"/>
      <c r="BJ34708" s="3"/>
      <c r="BL34708" s="3"/>
      <c r="BN34708" s="3"/>
      <c r="BP34708" s="3"/>
    </row>
    <row r="34709" spans="1:68" x14ac:dyDescent="0.25">
      <c r="A34709" s="1"/>
      <c r="B34709" s="2"/>
      <c r="BJ34709" s="3"/>
      <c r="BL34709" s="3"/>
      <c r="BN34709" s="3"/>
      <c r="BP34709" s="3"/>
    </row>
    <row r="34710" spans="1:68" x14ac:dyDescent="0.25">
      <c r="A34710" s="1"/>
      <c r="B34710" s="2"/>
      <c r="BJ34710" s="3"/>
      <c r="BL34710" s="3"/>
      <c r="BN34710" s="3"/>
      <c r="BP34710" s="3"/>
    </row>
    <row r="34711" spans="1:68" x14ac:dyDescent="0.25">
      <c r="A34711" s="1"/>
      <c r="B34711" s="2"/>
      <c r="BJ34711" s="3"/>
      <c r="BL34711" s="3"/>
      <c r="BN34711" s="3"/>
      <c r="BP34711" s="3"/>
    </row>
    <row r="34712" spans="1:68" x14ac:dyDescent="0.25">
      <c r="A34712" s="1"/>
      <c r="B34712" s="2"/>
      <c r="BJ34712" s="3"/>
      <c r="BL34712" s="3"/>
      <c r="BN34712" s="3"/>
      <c r="BP34712" s="3"/>
    </row>
    <row r="34713" spans="1:68" x14ac:dyDescent="0.25">
      <c r="A34713" s="1"/>
      <c r="B34713" s="2"/>
      <c r="BJ34713" s="3"/>
      <c r="BL34713" s="3"/>
      <c r="BN34713" s="3"/>
      <c r="BP34713" s="3"/>
    </row>
    <row r="34714" spans="1:68" x14ac:dyDescent="0.25">
      <c r="A34714" s="1"/>
      <c r="B34714" s="2"/>
      <c r="BJ34714" s="3"/>
      <c r="BL34714" s="3"/>
      <c r="BN34714" s="3"/>
      <c r="BP34714" s="3"/>
    </row>
    <row r="34715" spans="1:68" x14ac:dyDescent="0.25">
      <c r="A34715" s="1"/>
      <c r="B34715" s="2"/>
      <c r="BJ34715" s="3"/>
      <c r="BL34715" s="3"/>
      <c r="BN34715" s="3"/>
      <c r="BP34715" s="3"/>
    </row>
    <row r="34716" spans="1:68" x14ac:dyDescent="0.25">
      <c r="A34716" s="1"/>
      <c r="B34716" s="2"/>
      <c r="BJ34716" s="3"/>
      <c r="BL34716" s="3"/>
      <c r="BN34716" s="3"/>
      <c r="BP34716" s="3"/>
    </row>
    <row r="34717" spans="1:68" x14ac:dyDescent="0.25">
      <c r="A34717" s="1"/>
      <c r="B34717" s="2"/>
      <c r="BJ34717" s="3"/>
      <c r="BL34717" s="3"/>
      <c r="BN34717" s="3"/>
      <c r="BP34717" s="3"/>
    </row>
    <row r="34718" spans="1:68" x14ac:dyDescent="0.25">
      <c r="A34718" s="1"/>
      <c r="B34718" s="2"/>
      <c r="BJ34718" s="3"/>
      <c r="BL34718" s="3"/>
      <c r="BN34718" s="3"/>
      <c r="BP34718" s="3"/>
    </row>
    <row r="34719" spans="1:68" x14ac:dyDescent="0.25">
      <c r="A34719" s="1"/>
      <c r="B34719" s="2"/>
      <c r="BJ34719" s="3"/>
      <c r="BL34719" s="3"/>
      <c r="BN34719" s="3"/>
      <c r="BP34719" s="3"/>
    </row>
    <row r="34720" spans="1:68" x14ac:dyDescent="0.25">
      <c r="A34720" s="1"/>
      <c r="B34720" s="2"/>
      <c r="BJ34720" s="3"/>
      <c r="BL34720" s="3"/>
      <c r="BN34720" s="3"/>
      <c r="BP34720" s="3"/>
    </row>
    <row r="34721" spans="1:68" x14ac:dyDescent="0.25">
      <c r="A34721" s="1"/>
      <c r="B34721" s="2"/>
      <c r="BJ34721" s="3"/>
      <c r="BL34721" s="3"/>
      <c r="BN34721" s="3"/>
      <c r="BP34721" s="3"/>
    </row>
    <row r="34722" spans="1:68" x14ac:dyDescent="0.25">
      <c r="A34722" s="1"/>
      <c r="B34722" s="2"/>
      <c r="BJ34722" s="3"/>
      <c r="BL34722" s="3"/>
      <c r="BN34722" s="3"/>
      <c r="BP34722" s="3"/>
    </row>
    <row r="34723" spans="1:68" x14ac:dyDescent="0.25">
      <c r="A34723" s="1"/>
      <c r="B34723" s="2"/>
      <c r="BJ34723" s="3"/>
      <c r="BL34723" s="3"/>
      <c r="BN34723" s="3"/>
      <c r="BP34723" s="3"/>
    </row>
    <row r="34724" spans="1:68" x14ac:dyDescent="0.25">
      <c r="A34724" s="1"/>
      <c r="B34724" s="2"/>
      <c r="BJ34724" s="3"/>
      <c r="BL34724" s="3"/>
      <c r="BN34724" s="3"/>
      <c r="BP34724" s="3"/>
    </row>
    <row r="34725" spans="1:68" x14ac:dyDescent="0.25">
      <c r="A34725" s="1"/>
      <c r="B34725" s="2"/>
      <c r="BJ34725" s="3"/>
      <c r="BL34725" s="3"/>
      <c r="BN34725" s="3"/>
      <c r="BP34725" s="3"/>
    </row>
    <row r="34726" spans="1:68" x14ac:dyDescent="0.25">
      <c r="A34726" s="1"/>
      <c r="B34726" s="2"/>
      <c r="BJ34726" s="3"/>
      <c r="BL34726" s="3"/>
      <c r="BN34726" s="3"/>
      <c r="BP34726" s="3"/>
    </row>
    <row r="34727" spans="1:68" x14ac:dyDescent="0.25">
      <c r="A34727" s="1"/>
      <c r="B34727" s="2"/>
      <c r="BJ34727" s="3"/>
      <c r="BL34727" s="3"/>
      <c r="BN34727" s="3"/>
      <c r="BP34727" s="3"/>
    </row>
    <row r="34728" spans="1:68" x14ac:dyDescent="0.25">
      <c r="A34728" s="1"/>
      <c r="B34728" s="2"/>
      <c r="BJ34728" s="3"/>
      <c r="BL34728" s="3"/>
      <c r="BN34728" s="3"/>
      <c r="BP34728" s="3"/>
    </row>
    <row r="34729" spans="1:68" x14ac:dyDescent="0.25">
      <c r="A34729" s="1"/>
      <c r="B34729" s="2"/>
      <c r="BJ34729" s="3"/>
      <c r="BL34729" s="3"/>
      <c r="BN34729" s="3"/>
      <c r="BP34729" s="3"/>
    </row>
    <row r="34730" spans="1:68" x14ac:dyDescent="0.25">
      <c r="A34730" s="1"/>
      <c r="B34730" s="2"/>
      <c r="BJ34730" s="3"/>
      <c r="BL34730" s="3"/>
      <c r="BN34730" s="3"/>
      <c r="BP34730" s="3"/>
    </row>
    <row r="34731" spans="1:68" x14ac:dyDescent="0.25">
      <c r="A34731" s="1"/>
      <c r="B34731" s="2"/>
      <c r="BJ34731" s="3"/>
      <c r="BL34731" s="3"/>
      <c r="BN34731" s="3"/>
      <c r="BP34731" s="3"/>
    </row>
    <row r="34732" spans="1:68" x14ac:dyDescent="0.25">
      <c r="A34732" s="1"/>
      <c r="B34732" s="2"/>
      <c r="BJ34732" s="3"/>
      <c r="BL34732" s="3"/>
      <c r="BN34732" s="3"/>
      <c r="BP34732" s="3"/>
    </row>
    <row r="34733" spans="1:68" x14ac:dyDescent="0.25">
      <c r="A34733" s="1"/>
      <c r="B34733" s="2"/>
      <c r="BJ34733" s="3"/>
      <c r="BL34733" s="3"/>
      <c r="BN34733" s="3"/>
      <c r="BP34733" s="3"/>
    </row>
    <row r="34734" spans="1:68" x14ac:dyDescent="0.25">
      <c r="A34734" s="1"/>
      <c r="B34734" s="2"/>
      <c r="BJ34734" s="3"/>
      <c r="BL34734" s="3"/>
      <c r="BN34734" s="3"/>
      <c r="BP34734" s="3"/>
    </row>
    <row r="34735" spans="1:68" x14ac:dyDescent="0.25">
      <c r="A34735" s="1"/>
      <c r="B34735" s="2"/>
      <c r="BJ34735" s="3"/>
      <c r="BL34735" s="3"/>
      <c r="BN34735" s="3"/>
      <c r="BP34735" s="3"/>
    </row>
    <row r="34736" spans="1:68" x14ac:dyDescent="0.25">
      <c r="A34736" s="1"/>
      <c r="B34736" s="2"/>
      <c r="BJ34736" s="3"/>
      <c r="BL34736" s="3"/>
      <c r="BN34736" s="3"/>
      <c r="BP34736" s="3"/>
    </row>
    <row r="34737" spans="1:68" x14ac:dyDescent="0.25">
      <c r="A34737" s="1"/>
      <c r="B34737" s="2"/>
      <c r="BJ34737" s="3"/>
      <c r="BL34737" s="3"/>
      <c r="BN34737" s="3"/>
      <c r="BP34737" s="3"/>
    </row>
    <row r="34738" spans="1:68" x14ac:dyDescent="0.25">
      <c r="A34738" s="1"/>
      <c r="B34738" s="2"/>
      <c r="BJ34738" s="3"/>
      <c r="BL34738" s="3"/>
      <c r="BN34738" s="3"/>
      <c r="BP34738" s="3"/>
    </row>
    <row r="34739" spans="1:68" x14ac:dyDescent="0.25">
      <c r="A34739" s="1"/>
      <c r="B34739" s="2"/>
      <c r="BJ34739" s="3"/>
      <c r="BL34739" s="3"/>
      <c r="BN34739" s="3"/>
      <c r="BP34739" s="3"/>
    </row>
    <row r="34740" spans="1:68" x14ac:dyDescent="0.25">
      <c r="A34740" s="1"/>
      <c r="B34740" s="2"/>
      <c r="BJ34740" s="3"/>
      <c r="BL34740" s="3"/>
      <c r="BN34740" s="3"/>
      <c r="BP34740" s="3"/>
    </row>
    <row r="34741" spans="1:68" x14ac:dyDescent="0.25">
      <c r="A34741" s="1"/>
      <c r="B34741" s="2"/>
      <c r="BJ34741" s="3"/>
      <c r="BL34741" s="3"/>
      <c r="BN34741" s="3"/>
      <c r="BP34741" s="3"/>
    </row>
    <row r="34742" spans="1:68" x14ac:dyDescent="0.25">
      <c r="A34742" s="1"/>
      <c r="B34742" s="2"/>
      <c r="BJ34742" s="3"/>
      <c r="BL34742" s="3"/>
      <c r="BN34742" s="3"/>
      <c r="BP34742" s="3"/>
    </row>
    <row r="34743" spans="1:68" x14ac:dyDescent="0.25">
      <c r="A34743" s="1"/>
      <c r="B34743" s="2"/>
      <c r="BJ34743" s="3"/>
      <c r="BL34743" s="3"/>
      <c r="BN34743" s="3"/>
      <c r="BP34743" s="3"/>
    </row>
    <row r="34744" spans="1:68" x14ac:dyDescent="0.25">
      <c r="A34744" s="1"/>
      <c r="B34744" s="2"/>
      <c r="BJ34744" s="3"/>
      <c r="BL34744" s="3"/>
      <c r="BN34744" s="3"/>
      <c r="BP34744" s="3"/>
    </row>
    <row r="34745" spans="1:68" x14ac:dyDescent="0.25">
      <c r="A34745" s="1"/>
      <c r="B34745" s="2"/>
      <c r="BJ34745" s="3"/>
      <c r="BL34745" s="3"/>
      <c r="BN34745" s="3"/>
      <c r="BP34745" s="3"/>
    </row>
    <row r="34746" spans="1:68" x14ac:dyDescent="0.25">
      <c r="A34746" s="1"/>
      <c r="B34746" s="2"/>
      <c r="BJ34746" s="3"/>
      <c r="BL34746" s="3"/>
      <c r="BN34746" s="3"/>
      <c r="BP34746" s="3"/>
    </row>
    <row r="34747" spans="1:68" x14ac:dyDescent="0.25">
      <c r="A34747" s="1"/>
      <c r="B34747" s="2"/>
      <c r="BJ34747" s="3"/>
      <c r="BL34747" s="3"/>
      <c r="BN34747" s="3"/>
      <c r="BP34747" s="3"/>
    </row>
    <row r="34748" spans="1:68" x14ac:dyDescent="0.25">
      <c r="A34748" s="1"/>
      <c r="B34748" s="2"/>
      <c r="BJ34748" s="3"/>
      <c r="BL34748" s="3"/>
      <c r="BN34748" s="3"/>
      <c r="BP34748" s="3"/>
    </row>
    <row r="34749" spans="1:68" x14ac:dyDescent="0.25">
      <c r="A34749" s="1"/>
      <c r="B34749" s="2"/>
      <c r="BJ34749" s="3"/>
      <c r="BL34749" s="3"/>
      <c r="BN34749" s="3"/>
      <c r="BP34749" s="3"/>
    </row>
    <row r="34750" spans="1:68" x14ac:dyDescent="0.25">
      <c r="A34750" s="1"/>
      <c r="B34750" s="2"/>
      <c r="BJ34750" s="3"/>
      <c r="BL34750" s="3"/>
      <c r="BN34750" s="3"/>
      <c r="BP34750" s="3"/>
    </row>
    <row r="34751" spans="1:68" x14ac:dyDescent="0.25">
      <c r="A34751" s="1"/>
      <c r="B34751" s="2"/>
      <c r="BJ34751" s="3"/>
      <c r="BL34751" s="3"/>
      <c r="BN34751" s="3"/>
      <c r="BP34751" s="3"/>
    </row>
    <row r="34752" spans="1:68" x14ac:dyDescent="0.25">
      <c r="A34752" s="1"/>
      <c r="B34752" s="2"/>
      <c r="BJ34752" s="3"/>
      <c r="BL34752" s="3"/>
      <c r="BN34752" s="3"/>
      <c r="BP34752" s="3"/>
    </row>
    <row r="34753" spans="1:68" x14ac:dyDescent="0.25">
      <c r="A34753" s="1"/>
      <c r="B34753" s="2"/>
      <c r="BJ34753" s="3"/>
      <c r="BL34753" s="3"/>
      <c r="BN34753" s="3"/>
      <c r="BP34753" s="3"/>
    </row>
    <row r="34754" spans="1:68" x14ac:dyDescent="0.25">
      <c r="A34754" s="1"/>
      <c r="B34754" s="2"/>
      <c r="BJ34754" s="3"/>
      <c r="BL34754" s="3"/>
      <c r="BN34754" s="3"/>
      <c r="BP34754" s="3"/>
    </row>
    <row r="34755" spans="1:68" x14ac:dyDescent="0.25">
      <c r="A34755" s="1"/>
      <c r="B34755" s="2"/>
      <c r="BJ34755" s="3"/>
      <c r="BL34755" s="3"/>
      <c r="BN34755" s="3"/>
      <c r="BP34755" s="3"/>
    </row>
    <row r="34756" spans="1:68" x14ac:dyDescent="0.25">
      <c r="A34756" s="1"/>
      <c r="B34756" s="2"/>
      <c r="BJ34756" s="3"/>
      <c r="BL34756" s="3"/>
      <c r="BN34756" s="3"/>
      <c r="BP34756" s="3"/>
    </row>
    <row r="34757" spans="1:68" x14ac:dyDescent="0.25">
      <c r="A34757" s="1"/>
      <c r="B34757" s="2"/>
      <c r="BJ34757" s="3"/>
      <c r="BL34757" s="3"/>
      <c r="BN34757" s="3"/>
      <c r="BP34757" s="3"/>
    </row>
    <row r="34758" spans="1:68" x14ac:dyDescent="0.25">
      <c r="A34758" s="1"/>
      <c r="B34758" s="2"/>
      <c r="BJ34758" s="3"/>
      <c r="BL34758" s="3"/>
      <c r="BN34758" s="3"/>
      <c r="BP34758" s="3"/>
    </row>
    <row r="34759" spans="1:68" x14ac:dyDescent="0.25">
      <c r="A34759" s="1"/>
      <c r="B34759" s="2"/>
      <c r="BJ34759" s="3"/>
      <c r="BL34759" s="3"/>
      <c r="BN34759" s="3"/>
      <c r="BP34759" s="3"/>
    </row>
    <row r="34760" spans="1:68" x14ac:dyDescent="0.25">
      <c r="A34760" s="1"/>
      <c r="B34760" s="2"/>
      <c r="BJ34760" s="3"/>
      <c r="BL34760" s="3"/>
      <c r="BN34760" s="3"/>
      <c r="BP34760" s="3"/>
    </row>
    <row r="34761" spans="1:68" x14ac:dyDescent="0.25">
      <c r="A34761" s="1"/>
      <c r="B34761" s="2"/>
      <c r="BJ34761" s="3"/>
      <c r="BL34761" s="3"/>
      <c r="BN34761" s="3"/>
      <c r="BP34761" s="3"/>
    </row>
    <row r="34762" spans="1:68" x14ac:dyDescent="0.25">
      <c r="A34762" s="1"/>
      <c r="B34762" s="2"/>
      <c r="BJ34762" s="3"/>
      <c r="BL34762" s="3"/>
      <c r="BN34762" s="3"/>
      <c r="BP34762" s="3"/>
    </row>
    <row r="34763" spans="1:68" x14ac:dyDescent="0.25">
      <c r="A34763" s="1"/>
      <c r="B34763" s="2"/>
      <c r="BJ34763" s="3"/>
      <c r="BL34763" s="3"/>
      <c r="BN34763" s="3"/>
      <c r="BP34763" s="3"/>
    </row>
    <row r="34764" spans="1:68" x14ac:dyDescent="0.25">
      <c r="A34764" s="1"/>
      <c r="B34764" s="2"/>
      <c r="BJ34764" s="3"/>
      <c r="BL34764" s="3"/>
      <c r="BN34764" s="3"/>
      <c r="BP34764" s="3"/>
    </row>
    <row r="34765" spans="1:68" x14ac:dyDescent="0.25">
      <c r="A34765" s="1"/>
      <c r="B34765" s="2"/>
      <c r="BJ34765" s="3"/>
      <c r="BL34765" s="3"/>
      <c r="BN34765" s="3"/>
      <c r="BP34765" s="3"/>
    </row>
    <row r="34766" spans="1:68" x14ac:dyDescent="0.25">
      <c r="A34766" s="1"/>
      <c r="B34766" s="2"/>
      <c r="BJ34766" s="3"/>
      <c r="BL34766" s="3"/>
      <c r="BN34766" s="3"/>
      <c r="BP34766" s="3"/>
    </row>
    <row r="34767" spans="1:68" x14ac:dyDescent="0.25">
      <c r="A34767" s="1"/>
      <c r="B34767" s="2"/>
      <c r="BJ34767" s="3"/>
      <c r="BL34767" s="3"/>
      <c r="BN34767" s="3"/>
      <c r="BP34767" s="3"/>
    </row>
    <row r="34768" spans="1:68" x14ac:dyDescent="0.25">
      <c r="A34768" s="1"/>
      <c r="B34768" s="2"/>
      <c r="BJ34768" s="3"/>
      <c r="BL34768" s="3"/>
      <c r="BN34768" s="3"/>
      <c r="BP34768" s="3"/>
    </row>
    <row r="34769" spans="1:68" x14ac:dyDescent="0.25">
      <c r="A34769" s="1"/>
      <c r="B34769" s="2"/>
      <c r="BJ34769" s="3"/>
      <c r="BL34769" s="3"/>
      <c r="BN34769" s="3"/>
      <c r="BP34769" s="3"/>
    </row>
    <row r="34770" spans="1:68" x14ac:dyDescent="0.25">
      <c r="A34770" s="1"/>
      <c r="B34770" s="2"/>
      <c r="BJ34770" s="3"/>
      <c r="BL34770" s="3"/>
      <c r="BN34770" s="3"/>
      <c r="BP34770" s="3"/>
    </row>
    <row r="34771" spans="1:68" x14ac:dyDescent="0.25">
      <c r="A34771" s="1"/>
      <c r="B34771" s="2"/>
      <c r="BJ34771" s="3"/>
      <c r="BL34771" s="3"/>
      <c r="BN34771" s="3"/>
      <c r="BP34771" s="3"/>
    </row>
    <row r="34772" spans="1:68" x14ac:dyDescent="0.25">
      <c r="A34772" s="1"/>
      <c r="B34772" s="2"/>
      <c r="BJ34772" s="3"/>
      <c r="BL34772" s="3"/>
      <c r="BN34772" s="3"/>
      <c r="BP34772" s="3"/>
    </row>
    <row r="34773" spans="1:68" x14ac:dyDescent="0.25">
      <c r="A34773" s="1"/>
      <c r="B34773" s="2"/>
      <c r="BJ34773" s="3"/>
      <c r="BL34773" s="3"/>
      <c r="BN34773" s="3"/>
      <c r="BP34773" s="3"/>
    </row>
    <row r="34774" spans="1:68" x14ac:dyDescent="0.25">
      <c r="A34774" s="1"/>
      <c r="B34774" s="2"/>
      <c r="BJ34774" s="3"/>
      <c r="BL34774" s="3"/>
      <c r="BN34774" s="3"/>
      <c r="BP34774" s="3"/>
    </row>
    <row r="34775" spans="1:68" x14ac:dyDescent="0.25">
      <c r="A34775" s="1"/>
      <c r="B34775" s="2"/>
      <c r="BJ34775" s="3"/>
      <c r="BL34775" s="3"/>
      <c r="BN34775" s="3"/>
      <c r="BP34775" s="3"/>
    </row>
    <row r="34776" spans="1:68" x14ac:dyDescent="0.25">
      <c r="A34776" s="1"/>
      <c r="B34776" s="2"/>
      <c r="BJ34776" s="3"/>
      <c r="BL34776" s="3"/>
      <c r="BN34776" s="3"/>
      <c r="BP34776" s="3"/>
    </row>
    <row r="34777" spans="1:68" x14ac:dyDescent="0.25">
      <c r="A34777" s="1"/>
      <c r="B34777" s="2"/>
      <c r="BJ34777" s="3"/>
      <c r="BL34777" s="3"/>
      <c r="BN34777" s="3"/>
      <c r="BP34777" s="3"/>
    </row>
    <row r="34778" spans="1:68" x14ac:dyDescent="0.25">
      <c r="A34778" s="1"/>
      <c r="B34778" s="2"/>
      <c r="BJ34778" s="3"/>
      <c r="BL34778" s="3"/>
      <c r="BN34778" s="3"/>
      <c r="BP34778" s="3"/>
    </row>
    <row r="34779" spans="1:68" x14ac:dyDescent="0.25">
      <c r="A34779" s="1"/>
      <c r="B34779" s="2"/>
      <c r="BJ34779" s="3"/>
      <c r="BL34779" s="3"/>
      <c r="BN34779" s="3"/>
      <c r="BP34779" s="3"/>
    </row>
    <row r="34780" spans="1:68" x14ac:dyDescent="0.25">
      <c r="A34780" s="1"/>
      <c r="B34780" s="2"/>
      <c r="BJ34780" s="3"/>
      <c r="BL34780" s="3"/>
      <c r="BN34780" s="3"/>
      <c r="BP34780" s="3"/>
    </row>
    <row r="34781" spans="1:68" x14ac:dyDescent="0.25">
      <c r="A34781" s="1"/>
      <c r="B34781" s="2"/>
      <c r="BJ34781" s="3"/>
      <c r="BL34781" s="3"/>
      <c r="BN34781" s="3"/>
      <c r="BP34781" s="3"/>
    </row>
    <row r="34782" spans="1:68" x14ac:dyDescent="0.25">
      <c r="A34782" s="1"/>
      <c r="B34782" s="2"/>
      <c r="BJ34782" s="3"/>
      <c r="BL34782" s="3"/>
      <c r="BN34782" s="3"/>
      <c r="BP34782" s="3"/>
    </row>
    <row r="34783" spans="1:68" x14ac:dyDescent="0.25">
      <c r="A34783" s="1"/>
      <c r="B34783" s="2"/>
      <c r="BJ34783" s="3"/>
      <c r="BL34783" s="3"/>
      <c r="BN34783" s="3"/>
      <c r="BP34783" s="3"/>
    </row>
    <row r="34784" spans="1:68" x14ac:dyDescent="0.25">
      <c r="A34784" s="1"/>
      <c r="B34784" s="2"/>
      <c r="BJ34784" s="3"/>
      <c r="BL34784" s="3"/>
      <c r="BN34784" s="3"/>
      <c r="BP34784" s="3"/>
    </row>
    <row r="34785" spans="1:68" x14ac:dyDescent="0.25">
      <c r="A34785" s="1"/>
      <c r="B34785" s="2"/>
      <c r="BJ34785" s="3"/>
      <c r="BL34785" s="3"/>
      <c r="BN34785" s="3"/>
      <c r="BP34785" s="3"/>
    </row>
    <row r="34786" spans="1:68" x14ac:dyDescent="0.25">
      <c r="A34786" s="1"/>
      <c r="B34786" s="2"/>
      <c r="BJ34786" s="3"/>
      <c r="BL34786" s="3"/>
      <c r="BN34786" s="3"/>
      <c r="BP34786" s="3"/>
    </row>
    <row r="34787" spans="1:68" x14ac:dyDescent="0.25">
      <c r="A34787" s="1"/>
      <c r="B34787" s="2"/>
      <c r="BJ34787" s="3"/>
      <c r="BL34787" s="3"/>
      <c r="BN34787" s="3"/>
      <c r="BP34787" s="3"/>
    </row>
    <row r="34788" spans="1:68" x14ac:dyDescent="0.25">
      <c r="A34788" s="1"/>
      <c r="B34788" s="2"/>
      <c r="BJ34788" s="3"/>
      <c r="BL34788" s="3"/>
      <c r="BN34788" s="3"/>
      <c r="BP34788" s="3"/>
    </row>
    <row r="34789" spans="1:68" x14ac:dyDescent="0.25">
      <c r="A34789" s="1"/>
      <c r="B34789" s="2"/>
      <c r="BJ34789" s="3"/>
      <c r="BL34789" s="3"/>
      <c r="BN34789" s="3"/>
      <c r="BP34789" s="3"/>
    </row>
    <row r="34790" spans="1:68" x14ac:dyDescent="0.25">
      <c r="A34790" s="1"/>
      <c r="B34790" s="2"/>
      <c r="BJ34790" s="3"/>
      <c r="BL34790" s="3"/>
      <c r="BN34790" s="3"/>
      <c r="BP34790" s="3"/>
    </row>
    <row r="34791" spans="1:68" x14ac:dyDescent="0.25">
      <c r="A34791" s="1"/>
      <c r="B34791" s="2"/>
      <c r="BJ34791" s="3"/>
      <c r="BL34791" s="3"/>
      <c r="BN34791" s="3"/>
      <c r="BP34791" s="3"/>
    </row>
    <row r="34792" spans="1:68" x14ac:dyDescent="0.25">
      <c r="A34792" s="1"/>
      <c r="B34792" s="2"/>
      <c r="BJ34792" s="3"/>
      <c r="BL34792" s="3"/>
      <c r="BN34792" s="3"/>
      <c r="BP34792" s="3"/>
    </row>
    <row r="34793" spans="1:68" x14ac:dyDescent="0.25">
      <c r="A34793" s="1"/>
      <c r="B34793" s="2"/>
      <c r="BJ34793" s="3"/>
      <c r="BL34793" s="3"/>
      <c r="BN34793" s="3"/>
      <c r="BP34793" s="3"/>
    </row>
    <row r="34794" spans="1:68" x14ac:dyDescent="0.25">
      <c r="A34794" s="1"/>
      <c r="B34794" s="2"/>
      <c r="BJ34794" s="3"/>
      <c r="BL34794" s="3"/>
      <c r="BN34794" s="3"/>
      <c r="BP34794" s="3"/>
    </row>
    <row r="34795" spans="1:68" x14ac:dyDescent="0.25">
      <c r="A34795" s="1"/>
      <c r="B34795" s="2"/>
      <c r="BJ34795" s="3"/>
      <c r="BL34795" s="3"/>
      <c r="BN34795" s="3"/>
      <c r="BP34795" s="3"/>
    </row>
    <row r="34796" spans="1:68" x14ac:dyDescent="0.25">
      <c r="A34796" s="1"/>
      <c r="B34796" s="2"/>
      <c r="BJ34796" s="3"/>
      <c r="BL34796" s="3"/>
      <c r="BN34796" s="3"/>
      <c r="BP34796" s="3"/>
    </row>
    <row r="34797" spans="1:68" x14ac:dyDescent="0.25">
      <c r="A34797" s="1"/>
      <c r="B34797" s="2"/>
      <c r="BJ34797" s="3"/>
      <c r="BL34797" s="3"/>
      <c r="BN34797" s="3"/>
      <c r="BP34797" s="3"/>
    </row>
    <row r="34798" spans="1:68" x14ac:dyDescent="0.25">
      <c r="A34798" s="1"/>
      <c r="B34798" s="2"/>
      <c r="BJ34798" s="3"/>
      <c r="BL34798" s="3"/>
      <c r="BN34798" s="3"/>
      <c r="BP34798" s="3"/>
    </row>
    <row r="34799" spans="1:68" x14ac:dyDescent="0.25">
      <c r="A34799" s="1"/>
      <c r="B34799" s="2"/>
      <c r="BJ34799" s="3"/>
      <c r="BL34799" s="3"/>
      <c r="BN34799" s="3"/>
      <c r="BP34799" s="3"/>
    </row>
    <row r="34800" spans="1:68" x14ac:dyDescent="0.25">
      <c r="A34800" s="1"/>
      <c r="B34800" s="2"/>
      <c r="BJ34800" s="3"/>
      <c r="BL34800" s="3"/>
      <c r="BN34800" s="3"/>
      <c r="BP34800" s="3"/>
    </row>
    <row r="34801" spans="1:68" x14ac:dyDescent="0.25">
      <c r="A34801" s="1"/>
      <c r="B34801" s="2"/>
      <c r="BJ34801" s="3"/>
      <c r="BL34801" s="3"/>
      <c r="BN34801" s="3"/>
      <c r="BP34801" s="3"/>
    </row>
    <row r="34802" spans="1:68" x14ac:dyDescent="0.25">
      <c r="A34802" s="1"/>
      <c r="B34802" s="2"/>
      <c r="BJ34802" s="3"/>
      <c r="BL34802" s="3"/>
      <c r="BN34802" s="3"/>
      <c r="BP34802" s="3"/>
    </row>
    <row r="34803" spans="1:68" x14ac:dyDescent="0.25">
      <c r="A34803" s="1"/>
      <c r="B34803" s="2"/>
      <c r="BJ34803" s="3"/>
      <c r="BL34803" s="3"/>
      <c r="BN34803" s="3"/>
      <c r="BP34803" s="3"/>
    </row>
    <row r="34804" spans="1:68" x14ac:dyDescent="0.25">
      <c r="A34804" s="1"/>
      <c r="B34804" s="2"/>
      <c r="BJ34804" s="3"/>
      <c r="BL34804" s="3"/>
      <c r="BN34804" s="3"/>
      <c r="BP34804" s="3"/>
    </row>
    <row r="34805" spans="1:68" x14ac:dyDescent="0.25">
      <c r="A34805" s="1"/>
      <c r="B34805" s="2"/>
      <c r="BJ34805" s="3"/>
      <c r="BL34805" s="3"/>
      <c r="BN34805" s="3"/>
      <c r="BP34805" s="3"/>
    </row>
    <row r="34806" spans="1:68" x14ac:dyDescent="0.25">
      <c r="A34806" s="1"/>
      <c r="B34806" s="2"/>
      <c r="BJ34806" s="3"/>
      <c r="BL34806" s="3"/>
      <c r="BN34806" s="3"/>
      <c r="BP34806" s="3"/>
    </row>
    <row r="34807" spans="1:68" x14ac:dyDescent="0.25">
      <c r="A34807" s="1"/>
      <c r="B34807" s="2"/>
      <c r="BJ34807" s="3"/>
      <c r="BL34807" s="3"/>
      <c r="BN34807" s="3"/>
      <c r="BP34807" s="3"/>
    </row>
    <row r="34808" spans="1:68" x14ac:dyDescent="0.25">
      <c r="A34808" s="1"/>
      <c r="B34808" s="2"/>
      <c r="BJ34808" s="3"/>
      <c r="BL34808" s="3"/>
      <c r="BN34808" s="3"/>
      <c r="BP34808" s="3"/>
    </row>
    <row r="34809" spans="1:68" x14ac:dyDescent="0.25">
      <c r="A34809" s="1"/>
      <c r="B34809" s="2"/>
      <c r="BJ34809" s="3"/>
      <c r="BL34809" s="3"/>
      <c r="BN34809" s="3"/>
      <c r="BP34809" s="3"/>
    </row>
    <row r="34810" spans="1:68" x14ac:dyDescent="0.25">
      <c r="A34810" s="1"/>
      <c r="B34810" s="2"/>
      <c r="BJ34810" s="3"/>
      <c r="BL34810" s="3"/>
      <c r="BN34810" s="3"/>
      <c r="BP34810" s="3"/>
    </row>
    <row r="34811" spans="1:68" x14ac:dyDescent="0.25">
      <c r="A34811" s="1"/>
      <c r="B34811" s="2"/>
      <c r="BJ34811" s="3"/>
      <c r="BL34811" s="3"/>
      <c r="BN34811" s="3"/>
      <c r="BP34811" s="3"/>
    </row>
    <row r="34812" spans="1:68" x14ac:dyDescent="0.25">
      <c r="A34812" s="1"/>
      <c r="B34812" s="2"/>
      <c r="BJ34812" s="3"/>
      <c r="BL34812" s="3"/>
      <c r="BN34812" s="3"/>
      <c r="BP34812" s="3"/>
    </row>
    <row r="34813" spans="1:68" x14ac:dyDescent="0.25">
      <c r="A34813" s="1"/>
      <c r="B34813" s="2"/>
      <c r="BJ34813" s="3"/>
      <c r="BL34813" s="3"/>
      <c r="BN34813" s="3"/>
      <c r="BP34813" s="3"/>
    </row>
    <row r="34814" spans="1:68" x14ac:dyDescent="0.25">
      <c r="A34814" s="1"/>
      <c r="B34814" s="2"/>
      <c r="BJ34814" s="3"/>
      <c r="BL34814" s="3"/>
      <c r="BN34814" s="3"/>
      <c r="BP34814" s="3"/>
    </row>
    <row r="34815" spans="1:68" x14ac:dyDescent="0.25">
      <c r="A34815" s="1"/>
      <c r="B34815" s="2"/>
      <c r="BJ34815" s="3"/>
      <c r="BL34815" s="3"/>
      <c r="BN34815" s="3"/>
      <c r="BP34815" s="3"/>
    </row>
    <row r="34816" spans="1:68" x14ac:dyDescent="0.25">
      <c r="A34816" s="1"/>
      <c r="B34816" s="2"/>
      <c r="BJ34816" s="3"/>
      <c r="BL34816" s="3"/>
      <c r="BN34816" s="3"/>
      <c r="BP34816" s="3"/>
    </row>
    <row r="34817" spans="1:68" x14ac:dyDescent="0.25">
      <c r="A34817" s="1"/>
      <c r="B34817" s="2"/>
      <c r="BJ34817" s="3"/>
      <c r="BL34817" s="3"/>
      <c r="BN34817" s="3"/>
      <c r="BP34817" s="3"/>
    </row>
    <row r="34818" spans="1:68" x14ac:dyDescent="0.25">
      <c r="A34818" s="1"/>
      <c r="B34818" s="2"/>
      <c r="BJ34818" s="3"/>
      <c r="BL34818" s="3"/>
      <c r="BN34818" s="3"/>
      <c r="BP34818" s="3"/>
    </row>
    <row r="34819" spans="1:68" x14ac:dyDescent="0.25">
      <c r="A34819" s="1"/>
      <c r="B34819" s="2"/>
      <c r="BJ34819" s="3"/>
      <c r="BL34819" s="3"/>
      <c r="BN34819" s="3"/>
      <c r="BP34819" s="3"/>
    </row>
    <row r="34820" spans="1:68" x14ac:dyDescent="0.25">
      <c r="A34820" s="1"/>
      <c r="B34820" s="2"/>
      <c r="BJ34820" s="3"/>
      <c r="BL34820" s="3"/>
      <c r="BN34820" s="3"/>
      <c r="BP34820" s="3"/>
    </row>
    <row r="34821" spans="1:68" x14ac:dyDescent="0.25">
      <c r="A34821" s="1"/>
      <c r="B34821" s="2"/>
      <c r="BJ34821" s="3"/>
      <c r="BL34821" s="3"/>
      <c r="BN34821" s="3"/>
      <c r="BP34821" s="3"/>
    </row>
    <row r="34822" spans="1:68" x14ac:dyDescent="0.25">
      <c r="A34822" s="1"/>
      <c r="B34822" s="2"/>
      <c r="BJ34822" s="3"/>
      <c r="BL34822" s="3"/>
      <c r="BN34822" s="3"/>
      <c r="BP34822" s="3"/>
    </row>
    <row r="34823" spans="1:68" x14ac:dyDescent="0.25">
      <c r="A34823" s="1"/>
      <c r="B34823" s="2"/>
      <c r="BJ34823" s="3"/>
      <c r="BL34823" s="3"/>
      <c r="BN34823" s="3"/>
      <c r="BP34823" s="3"/>
    </row>
    <row r="34824" spans="1:68" x14ac:dyDescent="0.25">
      <c r="A34824" s="1"/>
      <c r="B34824" s="2"/>
      <c r="BJ34824" s="3"/>
      <c r="BL34824" s="3"/>
      <c r="BN34824" s="3"/>
      <c r="BP34824" s="3"/>
    </row>
    <row r="34825" spans="1:68" x14ac:dyDescent="0.25">
      <c r="A34825" s="1"/>
      <c r="B34825" s="2"/>
      <c r="BJ34825" s="3"/>
      <c r="BL34825" s="3"/>
      <c r="BN34825" s="3"/>
      <c r="BP34825" s="3"/>
    </row>
    <row r="34826" spans="1:68" x14ac:dyDescent="0.25">
      <c r="A34826" s="1"/>
      <c r="B34826" s="2"/>
      <c r="BJ34826" s="3"/>
      <c r="BL34826" s="3"/>
      <c r="BN34826" s="3"/>
      <c r="BP34826" s="3"/>
    </row>
    <row r="34827" spans="1:68" x14ac:dyDescent="0.25">
      <c r="A34827" s="1"/>
      <c r="B34827" s="2"/>
      <c r="BJ34827" s="3"/>
      <c r="BL34827" s="3"/>
      <c r="BN34827" s="3"/>
      <c r="BP34827" s="3"/>
    </row>
    <row r="34828" spans="1:68" x14ac:dyDescent="0.25">
      <c r="A34828" s="1"/>
      <c r="B34828" s="2"/>
      <c r="BJ34828" s="3"/>
      <c r="BL34828" s="3"/>
      <c r="BN34828" s="3"/>
      <c r="BP34828" s="3"/>
    </row>
    <row r="34829" spans="1:68" x14ac:dyDescent="0.25">
      <c r="A34829" s="1"/>
      <c r="B34829" s="2"/>
      <c r="BJ34829" s="3"/>
      <c r="BL34829" s="3"/>
      <c r="BN34829" s="3"/>
      <c r="BP34829" s="3"/>
    </row>
    <row r="34830" spans="1:68" x14ac:dyDescent="0.25">
      <c r="A34830" s="1"/>
      <c r="B34830" s="2"/>
      <c r="BJ34830" s="3"/>
      <c r="BL34830" s="3"/>
      <c r="BN34830" s="3"/>
      <c r="BP34830" s="3"/>
    </row>
    <row r="34831" spans="1:68" x14ac:dyDescent="0.25">
      <c r="A34831" s="1"/>
      <c r="B34831" s="2"/>
      <c r="BJ34831" s="3"/>
      <c r="BL34831" s="3"/>
      <c r="BN34831" s="3"/>
      <c r="BP34831" s="3"/>
    </row>
    <row r="34832" spans="1:68" x14ac:dyDescent="0.25">
      <c r="A34832" s="1"/>
      <c r="B34832" s="2"/>
      <c r="BJ34832" s="3"/>
      <c r="BL34832" s="3"/>
      <c r="BN34832" s="3"/>
      <c r="BP34832" s="3"/>
    </row>
    <row r="34833" spans="1:68" x14ac:dyDescent="0.25">
      <c r="A34833" s="1"/>
      <c r="B34833" s="2"/>
      <c r="BJ34833" s="3"/>
      <c r="BL34833" s="3"/>
      <c r="BN34833" s="3"/>
      <c r="BP34833" s="3"/>
    </row>
    <row r="34834" spans="1:68" x14ac:dyDescent="0.25">
      <c r="A34834" s="1"/>
      <c r="B34834" s="2"/>
      <c r="BJ34834" s="3"/>
      <c r="BL34834" s="3"/>
      <c r="BN34834" s="3"/>
      <c r="BP34834" s="3"/>
    </row>
    <row r="34835" spans="1:68" x14ac:dyDescent="0.25">
      <c r="A34835" s="1"/>
      <c r="B34835" s="2"/>
      <c r="BJ34835" s="3"/>
      <c r="BL34835" s="3"/>
      <c r="BN34835" s="3"/>
      <c r="BP34835" s="3"/>
    </row>
    <row r="34836" spans="1:68" x14ac:dyDescent="0.25">
      <c r="A34836" s="1"/>
      <c r="B34836" s="2"/>
      <c r="BJ34836" s="3"/>
      <c r="BL34836" s="3"/>
      <c r="BN34836" s="3"/>
      <c r="BP34836" s="3"/>
    </row>
    <row r="34837" spans="1:68" x14ac:dyDescent="0.25">
      <c r="A34837" s="1"/>
      <c r="B34837" s="2"/>
      <c r="BJ34837" s="3"/>
      <c r="BL34837" s="3"/>
      <c r="BN34837" s="3"/>
      <c r="BP34837" s="3"/>
    </row>
    <row r="34838" spans="1:68" x14ac:dyDescent="0.25">
      <c r="A34838" s="1"/>
      <c r="B34838" s="2"/>
      <c r="BJ34838" s="3"/>
      <c r="BL34838" s="3"/>
      <c r="BN34838" s="3"/>
      <c r="BP34838" s="3"/>
    </row>
    <row r="34839" spans="1:68" x14ac:dyDescent="0.25">
      <c r="A34839" s="1"/>
      <c r="B34839" s="2"/>
      <c r="BJ34839" s="3"/>
      <c r="BL34839" s="3"/>
      <c r="BN34839" s="3"/>
      <c r="BP34839" s="3"/>
    </row>
    <row r="34840" spans="1:68" x14ac:dyDescent="0.25">
      <c r="A34840" s="1"/>
      <c r="B34840" s="2"/>
      <c r="BJ34840" s="3"/>
      <c r="BL34840" s="3"/>
      <c r="BN34840" s="3"/>
      <c r="BP34840" s="3"/>
    </row>
    <row r="34841" spans="1:68" x14ac:dyDescent="0.25">
      <c r="A34841" s="1"/>
      <c r="B34841" s="2"/>
      <c r="BJ34841" s="3"/>
      <c r="BL34841" s="3"/>
      <c r="BN34841" s="3"/>
      <c r="BP34841" s="3"/>
    </row>
    <row r="34842" spans="1:68" x14ac:dyDescent="0.25">
      <c r="A34842" s="1"/>
      <c r="B34842" s="2"/>
      <c r="BJ34842" s="3"/>
      <c r="BL34842" s="3"/>
      <c r="BN34842" s="3"/>
      <c r="BP34842" s="3"/>
    </row>
    <row r="34843" spans="1:68" x14ac:dyDescent="0.25">
      <c r="A34843" s="1"/>
      <c r="B34843" s="2"/>
      <c r="BJ34843" s="3"/>
      <c r="BL34843" s="3"/>
      <c r="BN34843" s="3"/>
      <c r="BP34843" s="3"/>
    </row>
    <row r="34844" spans="1:68" x14ac:dyDescent="0.25">
      <c r="A34844" s="1"/>
      <c r="B34844" s="2"/>
      <c r="BJ34844" s="3"/>
      <c r="BL34844" s="3"/>
      <c r="BN34844" s="3"/>
      <c r="BP34844" s="3"/>
    </row>
    <row r="34845" spans="1:68" x14ac:dyDescent="0.25">
      <c r="A34845" s="1"/>
      <c r="B34845" s="2"/>
      <c r="BJ34845" s="3"/>
      <c r="BL34845" s="3"/>
      <c r="BN34845" s="3"/>
      <c r="BP34845" s="3"/>
    </row>
    <row r="34846" spans="1:68" x14ac:dyDescent="0.25">
      <c r="A34846" s="1"/>
      <c r="B34846" s="2"/>
      <c r="BJ34846" s="3"/>
      <c r="BL34846" s="3"/>
      <c r="BN34846" s="3"/>
      <c r="BP34846" s="3"/>
    </row>
    <row r="34847" spans="1:68" x14ac:dyDescent="0.25">
      <c r="A34847" s="1"/>
      <c r="B34847" s="2"/>
      <c r="BJ34847" s="3"/>
      <c r="BL34847" s="3"/>
      <c r="BN34847" s="3"/>
      <c r="BP34847" s="3"/>
    </row>
    <row r="34848" spans="1:68" x14ac:dyDescent="0.25">
      <c r="A34848" s="1"/>
      <c r="B34848" s="2"/>
      <c r="BJ34848" s="3"/>
      <c r="BL34848" s="3"/>
      <c r="BN34848" s="3"/>
      <c r="BP34848" s="3"/>
    </row>
    <row r="34849" spans="1:68" x14ac:dyDescent="0.25">
      <c r="A34849" s="1"/>
      <c r="B34849" s="2"/>
      <c r="BJ34849" s="3"/>
      <c r="BL34849" s="3"/>
      <c r="BN34849" s="3"/>
      <c r="BP34849" s="3"/>
    </row>
    <row r="34850" spans="1:68" x14ac:dyDescent="0.25">
      <c r="A34850" s="1"/>
      <c r="B34850" s="2"/>
      <c r="BJ34850" s="3"/>
      <c r="BL34850" s="3"/>
      <c r="BN34850" s="3"/>
      <c r="BP34850" s="3"/>
    </row>
    <row r="34851" spans="1:68" x14ac:dyDescent="0.25">
      <c r="A34851" s="1"/>
      <c r="B34851" s="2"/>
      <c r="BJ34851" s="3"/>
      <c r="BL34851" s="3"/>
      <c r="BN34851" s="3"/>
      <c r="BP34851" s="3"/>
    </row>
    <row r="34852" spans="1:68" x14ac:dyDescent="0.25">
      <c r="A34852" s="1"/>
      <c r="B34852" s="2"/>
      <c r="BJ34852" s="3"/>
      <c r="BL34852" s="3"/>
      <c r="BN34852" s="3"/>
      <c r="BP34852" s="3"/>
    </row>
    <row r="34853" spans="1:68" x14ac:dyDescent="0.25">
      <c r="A34853" s="1"/>
      <c r="B34853" s="2"/>
      <c r="BJ34853" s="3"/>
      <c r="BL34853" s="3"/>
      <c r="BN34853" s="3"/>
      <c r="BP34853" s="3"/>
    </row>
    <row r="34854" spans="1:68" x14ac:dyDescent="0.25">
      <c r="A34854" s="1"/>
      <c r="B34854" s="2"/>
      <c r="BJ34854" s="3"/>
      <c r="BL34854" s="3"/>
      <c r="BN34854" s="3"/>
      <c r="BP34854" s="3"/>
    </row>
    <row r="34855" spans="1:68" x14ac:dyDescent="0.25">
      <c r="A34855" s="1"/>
      <c r="B34855" s="2"/>
      <c r="BJ34855" s="3"/>
      <c r="BL34855" s="3"/>
      <c r="BN34855" s="3"/>
      <c r="BP34855" s="3"/>
    </row>
    <row r="34856" spans="1:68" x14ac:dyDescent="0.25">
      <c r="A34856" s="1"/>
      <c r="B34856" s="2"/>
      <c r="BJ34856" s="3"/>
      <c r="BL34856" s="3"/>
      <c r="BN34856" s="3"/>
      <c r="BP34856" s="3"/>
    </row>
    <row r="34857" spans="1:68" x14ac:dyDescent="0.25">
      <c r="A34857" s="1"/>
      <c r="B34857" s="2"/>
      <c r="BJ34857" s="3"/>
      <c r="BL34857" s="3"/>
      <c r="BN34857" s="3"/>
      <c r="BP34857" s="3"/>
    </row>
    <row r="34858" spans="1:68" x14ac:dyDescent="0.25">
      <c r="A34858" s="1"/>
      <c r="B34858" s="2"/>
      <c r="BJ34858" s="3"/>
      <c r="BL34858" s="3"/>
      <c r="BN34858" s="3"/>
      <c r="BP34858" s="3"/>
    </row>
    <row r="34859" spans="1:68" x14ac:dyDescent="0.25">
      <c r="A34859" s="1"/>
      <c r="B34859" s="2"/>
      <c r="BJ34859" s="3"/>
      <c r="BL34859" s="3"/>
      <c r="BN34859" s="3"/>
      <c r="BP34859" s="3"/>
    </row>
    <row r="34860" spans="1:68" x14ac:dyDescent="0.25">
      <c r="A34860" s="1"/>
      <c r="B34860" s="2"/>
      <c r="BJ34860" s="3"/>
      <c r="BL34860" s="3"/>
      <c r="BN34860" s="3"/>
      <c r="BP34860" s="3"/>
    </row>
    <row r="34861" spans="1:68" x14ac:dyDescent="0.25">
      <c r="A34861" s="1"/>
      <c r="B34861" s="2"/>
      <c r="BJ34861" s="3"/>
      <c r="BL34861" s="3"/>
      <c r="BN34861" s="3"/>
      <c r="BP34861" s="3"/>
    </row>
    <row r="34862" spans="1:68" x14ac:dyDescent="0.25">
      <c r="A34862" s="1"/>
      <c r="B34862" s="2"/>
      <c r="BJ34862" s="3"/>
      <c r="BL34862" s="3"/>
      <c r="BN34862" s="3"/>
      <c r="BP34862" s="3"/>
    </row>
    <row r="34863" spans="1:68" x14ac:dyDescent="0.25">
      <c r="A34863" s="1"/>
      <c r="B34863" s="2"/>
      <c r="BJ34863" s="3"/>
      <c r="BL34863" s="3"/>
      <c r="BN34863" s="3"/>
      <c r="BP34863" s="3"/>
    </row>
    <row r="34864" spans="1:68" x14ac:dyDescent="0.25">
      <c r="A34864" s="1"/>
      <c r="B34864" s="2"/>
      <c r="BJ34864" s="3"/>
      <c r="BL34864" s="3"/>
      <c r="BN34864" s="3"/>
      <c r="BP34864" s="3"/>
    </row>
    <row r="34865" spans="1:68" x14ac:dyDescent="0.25">
      <c r="A34865" s="1"/>
      <c r="B34865" s="2"/>
      <c r="BJ34865" s="3"/>
      <c r="BL34865" s="3"/>
      <c r="BN34865" s="3"/>
      <c r="BP34865" s="3"/>
    </row>
    <row r="34866" spans="1:68" x14ac:dyDescent="0.25">
      <c r="A34866" s="1"/>
      <c r="B34866" s="2"/>
      <c r="BJ34866" s="3"/>
      <c r="BL34866" s="3"/>
      <c r="BN34866" s="3"/>
      <c r="BP34866" s="3"/>
    </row>
    <row r="34867" spans="1:68" x14ac:dyDescent="0.25">
      <c r="A34867" s="1"/>
      <c r="B34867" s="2"/>
      <c r="BJ34867" s="3"/>
      <c r="BL34867" s="3"/>
      <c r="BN34867" s="3"/>
      <c r="BP34867" s="3"/>
    </row>
    <row r="34868" spans="1:68" x14ac:dyDescent="0.25">
      <c r="A34868" s="1"/>
      <c r="B34868" s="2"/>
      <c r="BJ34868" s="3"/>
      <c r="BL34868" s="3"/>
      <c r="BN34868" s="3"/>
      <c r="BP34868" s="3"/>
    </row>
    <row r="34869" spans="1:68" x14ac:dyDescent="0.25">
      <c r="A34869" s="1"/>
      <c r="B34869" s="2"/>
      <c r="BJ34869" s="3"/>
      <c r="BL34869" s="3"/>
      <c r="BN34869" s="3"/>
      <c r="BP34869" s="3"/>
    </row>
    <row r="34870" spans="1:68" x14ac:dyDescent="0.25">
      <c r="A34870" s="1"/>
      <c r="B34870" s="2"/>
      <c r="BJ34870" s="3"/>
      <c r="BL34870" s="3"/>
      <c r="BN34870" s="3"/>
      <c r="BP34870" s="3"/>
    </row>
    <row r="34871" spans="1:68" x14ac:dyDescent="0.25">
      <c r="A34871" s="1"/>
      <c r="B34871" s="2"/>
      <c r="BJ34871" s="3"/>
      <c r="BL34871" s="3"/>
      <c r="BN34871" s="3"/>
      <c r="BP34871" s="3"/>
    </row>
    <row r="34872" spans="1:68" x14ac:dyDescent="0.25">
      <c r="A34872" s="1"/>
      <c r="B34872" s="2"/>
      <c r="BJ34872" s="3"/>
      <c r="BL34872" s="3"/>
      <c r="BN34872" s="3"/>
      <c r="BP34872" s="3"/>
    </row>
    <row r="34873" spans="1:68" x14ac:dyDescent="0.25">
      <c r="A34873" s="1"/>
      <c r="B34873" s="2"/>
      <c r="BJ34873" s="3"/>
      <c r="BL34873" s="3"/>
      <c r="BN34873" s="3"/>
      <c r="BP34873" s="3"/>
    </row>
    <row r="34874" spans="1:68" x14ac:dyDescent="0.25">
      <c r="A34874" s="1"/>
      <c r="B34874" s="2"/>
      <c r="BJ34874" s="3"/>
      <c r="BL34874" s="3"/>
      <c r="BN34874" s="3"/>
      <c r="BP34874" s="3"/>
    </row>
    <row r="34875" spans="1:68" x14ac:dyDescent="0.25">
      <c r="A34875" s="1"/>
      <c r="B34875" s="2"/>
      <c r="BJ34875" s="3"/>
      <c r="BL34875" s="3"/>
      <c r="BN34875" s="3"/>
      <c r="BP34875" s="3"/>
    </row>
    <row r="34876" spans="1:68" x14ac:dyDescent="0.25">
      <c r="A34876" s="1"/>
      <c r="B34876" s="2"/>
      <c r="BJ34876" s="3"/>
      <c r="BL34876" s="3"/>
      <c r="BN34876" s="3"/>
      <c r="BP34876" s="3"/>
    </row>
    <row r="34877" spans="1:68" x14ac:dyDescent="0.25">
      <c r="A34877" s="1"/>
      <c r="B34877" s="2"/>
      <c r="BJ34877" s="3"/>
      <c r="BL34877" s="3"/>
      <c r="BN34877" s="3"/>
      <c r="BP34877" s="3"/>
    </row>
    <row r="34878" spans="1:68" x14ac:dyDescent="0.25">
      <c r="A34878" s="1"/>
      <c r="B34878" s="2"/>
      <c r="BJ34878" s="3"/>
      <c r="BL34878" s="3"/>
      <c r="BN34878" s="3"/>
      <c r="BP34878" s="3"/>
    </row>
    <row r="34879" spans="1:68" x14ac:dyDescent="0.25">
      <c r="A34879" s="1"/>
      <c r="B34879" s="2"/>
      <c r="BJ34879" s="3"/>
      <c r="BL34879" s="3"/>
      <c r="BN34879" s="3"/>
      <c r="BP34879" s="3"/>
    </row>
    <row r="34880" spans="1:68" x14ac:dyDescent="0.25">
      <c r="A34880" s="1"/>
      <c r="B34880" s="2"/>
      <c r="BJ34880" s="3"/>
      <c r="BL34880" s="3"/>
      <c r="BN34880" s="3"/>
      <c r="BP34880" s="3"/>
    </row>
    <row r="34881" spans="1:68" x14ac:dyDescent="0.25">
      <c r="A34881" s="1"/>
      <c r="B34881" s="2"/>
      <c r="BJ34881" s="3"/>
      <c r="BL34881" s="3"/>
      <c r="BN34881" s="3"/>
      <c r="BP34881" s="3"/>
    </row>
    <row r="34882" spans="1:68" x14ac:dyDescent="0.25">
      <c r="A34882" s="1"/>
      <c r="B34882" s="2"/>
      <c r="BJ34882" s="3"/>
      <c r="BL34882" s="3"/>
      <c r="BN34882" s="3"/>
      <c r="BP34882" s="3"/>
    </row>
    <row r="34883" spans="1:68" x14ac:dyDescent="0.25">
      <c r="A34883" s="1"/>
      <c r="B34883" s="2"/>
      <c r="BJ34883" s="3"/>
      <c r="BL34883" s="3"/>
      <c r="BN34883" s="3"/>
      <c r="BP34883" s="3"/>
    </row>
    <row r="34884" spans="1:68" x14ac:dyDescent="0.25">
      <c r="A34884" s="1"/>
      <c r="B34884" s="2"/>
      <c r="BJ34884" s="3"/>
      <c r="BL34884" s="3"/>
      <c r="BN34884" s="3"/>
      <c r="BP34884" s="3"/>
    </row>
    <row r="34885" spans="1:68" x14ac:dyDescent="0.25">
      <c r="A34885" s="1"/>
      <c r="B34885" s="2"/>
      <c r="BJ34885" s="3"/>
      <c r="BL34885" s="3"/>
      <c r="BN34885" s="3"/>
      <c r="BP34885" s="3"/>
    </row>
    <row r="34886" spans="1:68" x14ac:dyDescent="0.25">
      <c r="A34886" s="1"/>
      <c r="B34886" s="2"/>
      <c r="BJ34886" s="3"/>
      <c r="BL34886" s="3"/>
      <c r="BN34886" s="3"/>
      <c r="BP34886" s="3"/>
    </row>
    <row r="34887" spans="1:68" x14ac:dyDescent="0.25">
      <c r="A34887" s="1"/>
      <c r="B34887" s="2"/>
      <c r="BJ34887" s="3"/>
      <c r="BL34887" s="3"/>
      <c r="BN34887" s="3"/>
      <c r="BP34887" s="3"/>
    </row>
    <row r="34888" spans="1:68" x14ac:dyDescent="0.25">
      <c r="A34888" s="1"/>
      <c r="B34888" s="2"/>
      <c r="BJ34888" s="3"/>
      <c r="BL34888" s="3"/>
      <c r="BN34888" s="3"/>
      <c r="BP34888" s="3"/>
    </row>
    <row r="34889" spans="1:68" x14ac:dyDescent="0.25">
      <c r="A34889" s="1"/>
      <c r="B34889" s="2"/>
      <c r="BJ34889" s="3"/>
      <c r="BL34889" s="3"/>
      <c r="BN34889" s="3"/>
      <c r="BP34889" s="3"/>
    </row>
    <row r="34890" spans="1:68" x14ac:dyDescent="0.25">
      <c r="A34890" s="1"/>
      <c r="B34890" s="2"/>
      <c r="BJ34890" s="3"/>
      <c r="BL34890" s="3"/>
      <c r="BN34890" s="3"/>
      <c r="BP34890" s="3"/>
    </row>
    <row r="34891" spans="1:68" x14ac:dyDescent="0.25">
      <c r="A34891" s="1"/>
      <c r="B34891" s="2"/>
      <c r="BJ34891" s="3"/>
      <c r="BL34891" s="3"/>
      <c r="BN34891" s="3"/>
      <c r="BP34891" s="3"/>
    </row>
    <row r="34892" spans="1:68" x14ac:dyDescent="0.25">
      <c r="A34892" s="1"/>
      <c r="B34892" s="2"/>
      <c r="BJ34892" s="3"/>
      <c r="BL34892" s="3"/>
      <c r="BN34892" s="3"/>
      <c r="BP34892" s="3"/>
    </row>
    <row r="34893" spans="1:68" x14ac:dyDescent="0.25">
      <c r="A34893" s="1"/>
      <c r="B34893" s="2"/>
      <c r="BJ34893" s="3"/>
      <c r="BL34893" s="3"/>
      <c r="BN34893" s="3"/>
      <c r="BP34893" s="3"/>
    </row>
    <row r="34894" spans="1:68" x14ac:dyDescent="0.25">
      <c r="A34894" s="1"/>
      <c r="B34894" s="2"/>
      <c r="BJ34894" s="3"/>
      <c r="BL34894" s="3"/>
      <c r="BN34894" s="3"/>
      <c r="BP34894" s="3"/>
    </row>
    <row r="34895" spans="1:68" x14ac:dyDescent="0.25">
      <c r="A34895" s="1"/>
      <c r="B34895" s="2"/>
      <c r="BJ34895" s="3"/>
      <c r="BL34895" s="3"/>
      <c r="BN34895" s="3"/>
      <c r="BP34895" s="3"/>
    </row>
    <row r="34896" spans="1:68" x14ac:dyDescent="0.25">
      <c r="A34896" s="1"/>
      <c r="B34896" s="2"/>
      <c r="BJ34896" s="3"/>
      <c r="BL34896" s="3"/>
      <c r="BN34896" s="3"/>
      <c r="BP34896" s="3"/>
    </row>
    <row r="34897" spans="1:68" x14ac:dyDescent="0.25">
      <c r="A34897" s="1"/>
      <c r="B34897" s="2"/>
      <c r="BJ34897" s="3"/>
      <c r="BL34897" s="3"/>
      <c r="BN34897" s="3"/>
      <c r="BP34897" s="3"/>
    </row>
    <row r="34898" spans="1:68" x14ac:dyDescent="0.25">
      <c r="A34898" s="1"/>
      <c r="B34898" s="2"/>
      <c r="BJ34898" s="3"/>
      <c r="BL34898" s="3"/>
      <c r="BN34898" s="3"/>
      <c r="BP34898" s="3"/>
    </row>
    <row r="34899" spans="1:68" x14ac:dyDescent="0.25">
      <c r="A34899" s="1"/>
      <c r="B34899" s="2"/>
      <c r="BJ34899" s="3"/>
      <c r="BL34899" s="3"/>
      <c r="BN34899" s="3"/>
      <c r="BP34899" s="3"/>
    </row>
    <row r="34900" spans="1:68" x14ac:dyDescent="0.25">
      <c r="A34900" s="1"/>
      <c r="B34900" s="2"/>
      <c r="BJ34900" s="3"/>
      <c r="BL34900" s="3"/>
      <c r="BN34900" s="3"/>
      <c r="BP34900" s="3"/>
    </row>
    <row r="34901" spans="1:68" x14ac:dyDescent="0.25">
      <c r="A34901" s="1"/>
      <c r="B34901" s="2"/>
      <c r="BJ34901" s="3"/>
      <c r="BL34901" s="3"/>
      <c r="BN34901" s="3"/>
      <c r="BP34901" s="3"/>
    </row>
    <row r="34902" spans="1:68" x14ac:dyDescent="0.25">
      <c r="A34902" s="1"/>
      <c r="B34902" s="2"/>
      <c r="BJ34902" s="3"/>
      <c r="BL34902" s="3"/>
      <c r="BN34902" s="3"/>
      <c r="BP34902" s="3"/>
    </row>
    <row r="34903" spans="1:68" x14ac:dyDescent="0.25">
      <c r="A34903" s="1"/>
      <c r="B34903" s="2"/>
      <c r="BJ34903" s="3"/>
      <c r="BL34903" s="3"/>
      <c r="BN34903" s="3"/>
      <c r="BP34903" s="3"/>
    </row>
    <row r="34904" spans="1:68" x14ac:dyDescent="0.25">
      <c r="A34904" s="1"/>
      <c r="B34904" s="2"/>
      <c r="BJ34904" s="3"/>
      <c r="BL34904" s="3"/>
      <c r="BN34904" s="3"/>
      <c r="BP34904" s="3"/>
    </row>
    <row r="34905" spans="1:68" x14ac:dyDescent="0.25">
      <c r="A34905" s="1"/>
      <c r="B34905" s="2"/>
      <c r="BJ34905" s="3"/>
      <c r="BL34905" s="3"/>
      <c r="BN34905" s="3"/>
      <c r="BP34905" s="3"/>
    </row>
    <row r="34906" spans="1:68" x14ac:dyDescent="0.25">
      <c r="A34906" s="1"/>
      <c r="B34906" s="2"/>
      <c r="BJ34906" s="3"/>
      <c r="BL34906" s="3"/>
      <c r="BN34906" s="3"/>
      <c r="BP34906" s="3"/>
    </row>
    <row r="34907" spans="1:68" x14ac:dyDescent="0.25">
      <c r="A34907" s="1"/>
      <c r="B34907" s="2"/>
      <c r="BJ34907" s="3"/>
      <c r="BL34907" s="3"/>
      <c r="BN34907" s="3"/>
      <c r="BP34907" s="3"/>
    </row>
    <row r="34908" spans="1:68" x14ac:dyDescent="0.25">
      <c r="A34908" s="1"/>
      <c r="B34908" s="2"/>
      <c r="BJ34908" s="3"/>
      <c r="BL34908" s="3"/>
      <c r="BN34908" s="3"/>
      <c r="BP34908" s="3"/>
    </row>
    <row r="34909" spans="1:68" x14ac:dyDescent="0.25">
      <c r="A34909" s="1"/>
      <c r="B34909" s="2"/>
      <c r="BJ34909" s="3"/>
      <c r="BL34909" s="3"/>
      <c r="BN34909" s="3"/>
      <c r="BP34909" s="3"/>
    </row>
    <row r="34910" spans="1:68" x14ac:dyDescent="0.25">
      <c r="A34910" s="1"/>
      <c r="B34910" s="2"/>
      <c r="BJ34910" s="3"/>
      <c r="BL34910" s="3"/>
      <c r="BN34910" s="3"/>
      <c r="BP34910" s="3"/>
    </row>
    <row r="34911" spans="1:68" x14ac:dyDescent="0.25">
      <c r="A34911" s="1"/>
      <c r="B34911" s="2"/>
      <c r="BJ34911" s="3"/>
      <c r="BL34911" s="3"/>
      <c r="BN34911" s="3"/>
      <c r="BP34911" s="3"/>
    </row>
    <row r="34912" spans="1:68" x14ac:dyDescent="0.25">
      <c r="A34912" s="1"/>
      <c r="B34912" s="2"/>
      <c r="BJ34912" s="3"/>
      <c r="BL34912" s="3"/>
      <c r="BN34912" s="3"/>
      <c r="BP34912" s="3"/>
    </row>
    <row r="34913" spans="1:68" x14ac:dyDescent="0.25">
      <c r="A34913" s="1"/>
      <c r="B34913" s="2"/>
      <c r="BJ34913" s="3"/>
      <c r="BL34913" s="3"/>
      <c r="BN34913" s="3"/>
      <c r="BP34913" s="3"/>
    </row>
    <row r="34914" spans="1:68" x14ac:dyDescent="0.25">
      <c r="A34914" s="1"/>
      <c r="B34914" s="2"/>
      <c r="BJ34914" s="3"/>
      <c r="BL34914" s="3"/>
      <c r="BN34914" s="3"/>
      <c r="BP34914" s="3"/>
    </row>
    <row r="34915" spans="1:68" x14ac:dyDescent="0.25">
      <c r="A34915" s="1"/>
      <c r="B34915" s="2"/>
      <c r="BJ34915" s="3"/>
      <c r="BL34915" s="3"/>
      <c r="BN34915" s="3"/>
      <c r="BP34915" s="3"/>
    </row>
    <row r="34916" spans="1:68" x14ac:dyDescent="0.25">
      <c r="A34916" s="1"/>
      <c r="B34916" s="2"/>
      <c r="BJ34916" s="3"/>
      <c r="BL34916" s="3"/>
      <c r="BN34916" s="3"/>
      <c r="BP34916" s="3"/>
    </row>
    <row r="34917" spans="1:68" x14ac:dyDescent="0.25">
      <c r="A34917" s="1"/>
      <c r="B34917" s="2"/>
      <c r="BJ34917" s="3"/>
      <c r="BL34917" s="3"/>
      <c r="BN34917" s="3"/>
      <c r="BP34917" s="3"/>
    </row>
    <row r="34918" spans="1:68" x14ac:dyDescent="0.25">
      <c r="A34918" s="1"/>
      <c r="B34918" s="2"/>
      <c r="BJ34918" s="3"/>
      <c r="BL34918" s="3"/>
      <c r="BN34918" s="3"/>
      <c r="BP34918" s="3"/>
    </row>
    <row r="34919" spans="1:68" x14ac:dyDescent="0.25">
      <c r="A34919" s="1"/>
      <c r="B34919" s="2"/>
      <c r="BJ34919" s="3"/>
      <c r="BL34919" s="3"/>
      <c r="BN34919" s="3"/>
      <c r="BP34919" s="3"/>
    </row>
    <row r="34920" spans="1:68" x14ac:dyDescent="0.25">
      <c r="A34920" s="1"/>
      <c r="B34920" s="2"/>
      <c r="BJ34920" s="3"/>
      <c r="BL34920" s="3"/>
      <c r="BN34920" s="3"/>
      <c r="BP34920" s="3"/>
    </row>
    <row r="34921" spans="1:68" x14ac:dyDescent="0.25">
      <c r="A34921" s="1"/>
      <c r="B34921" s="2"/>
      <c r="BJ34921" s="3"/>
      <c r="BL34921" s="3"/>
      <c r="BN34921" s="3"/>
      <c r="BP34921" s="3"/>
    </row>
    <row r="34922" spans="1:68" x14ac:dyDescent="0.25">
      <c r="A34922" s="1"/>
      <c r="B34922" s="2"/>
      <c r="BJ34922" s="3"/>
      <c r="BL34922" s="3"/>
      <c r="BN34922" s="3"/>
      <c r="BP34922" s="3"/>
    </row>
    <row r="34923" spans="1:68" x14ac:dyDescent="0.25">
      <c r="A34923" s="1"/>
      <c r="B34923" s="2"/>
      <c r="BJ34923" s="3"/>
      <c r="BL34923" s="3"/>
      <c r="BN34923" s="3"/>
      <c r="BP34923" s="3"/>
    </row>
    <row r="34924" spans="1:68" x14ac:dyDescent="0.25">
      <c r="A34924" s="1"/>
      <c r="B34924" s="2"/>
      <c r="BJ34924" s="3"/>
      <c r="BL34924" s="3"/>
      <c r="BN34924" s="3"/>
      <c r="BP34924" s="3"/>
    </row>
    <row r="34925" spans="1:68" x14ac:dyDescent="0.25">
      <c r="A34925" s="1"/>
      <c r="B34925" s="2"/>
      <c r="BJ34925" s="3"/>
      <c r="BL34925" s="3"/>
      <c r="BN34925" s="3"/>
      <c r="BP34925" s="3"/>
    </row>
    <row r="34926" spans="1:68" x14ac:dyDescent="0.25">
      <c r="A34926" s="1"/>
      <c r="B34926" s="2"/>
      <c r="BJ34926" s="3"/>
      <c r="BL34926" s="3"/>
      <c r="BN34926" s="3"/>
      <c r="BP34926" s="3"/>
    </row>
    <row r="34927" spans="1:68" x14ac:dyDescent="0.25">
      <c r="A34927" s="1"/>
      <c r="B34927" s="2"/>
      <c r="BJ34927" s="3"/>
      <c r="BL34927" s="3"/>
      <c r="BN34927" s="3"/>
      <c r="BP34927" s="3"/>
    </row>
    <row r="34928" spans="1:68" x14ac:dyDescent="0.25">
      <c r="A34928" s="1"/>
      <c r="B34928" s="2"/>
      <c r="BJ34928" s="3"/>
      <c r="BL34928" s="3"/>
      <c r="BN34928" s="3"/>
      <c r="BP34928" s="3"/>
    </row>
    <row r="34929" spans="1:68" x14ac:dyDescent="0.25">
      <c r="A34929" s="1"/>
      <c r="B34929" s="2"/>
      <c r="BJ34929" s="3"/>
      <c r="BL34929" s="3"/>
      <c r="BN34929" s="3"/>
      <c r="BP34929" s="3"/>
    </row>
    <row r="34930" spans="1:68" x14ac:dyDescent="0.25">
      <c r="A34930" s="1"/>
      <c r="B34930" s="2"/>
      <c r="BJ34930" s="3"/>
      <c r="BL34930" s="3"/>
      <c r="BN34930" s="3"/>
      <c r="BP34930" s="3"/>
    </row>
    <row r="34931" spans="1:68" x14ac:dyDescent="0.25">
      <c r="A34931" s="1"/>
      <c r="B34931" s="2"/>
      <c r="BJ34931" s="3"/>
      <c r="BL34931" s="3"/>
      <c r="BN34931" s="3"/>
      <c r="BP34931" s="3"/>
    </row>
    <row r="34932" spans="1:68" x14ac:dyDescent="0.25">
      <c r="A34932" s="1"/>
      <c r="B34932" s="2"/>
      <c r="BJ34932" s="3"/>
      <c r="BL34932" s="3"/>
      <c r="BN34932" s="3"/>
      <c r="BP34932" s="3"/>
    </row>
    <row r="34933" spans="1:68" x14ac:dyDescent="0.25">
      <c r="A34933" s="1"/>
      <c r="B34933" s="2"/>
      <c r="BJ34933" s="3"/>
      <c r="BL34933" s="3"/>
      <c r="BN34933" s="3"/>
      <c r="BP34933" s="3"/>
    </row>
    <row r="34934" spans="1:68" x14ac:dyDescent="0.25">
      <c r="A34934" s="1"/>
      <c r="B34934" s="2"/>
      <c r="BJ34934" s="3"/>
      <c r="BL34934" s="3"/>
      <c r="BN34934" s="3"/>
      <c r="BP34934" s="3"/>
    </row>
    <row r="34935" spans="1:68" x14ac:dyDescent="0.25">
      <c r="A34935" s="1"/>
      <c r="B34935" s="2"/>
      <c r="BJ34935" s="3"/>
      <c r="BL34935" s="3"/>
      <c r="BN34935" s="3"/>
      <c r="BP34935" s="3"/>
    </row>
    <row r="34936" spans="1:68" x14ac:dyDescent="0.25">
      <c r="A34936" s="1"/>
      <c r="B34936" s="2"/>
      <c r="BJ34936" s="3"/>
      <c r="BL34936" s="3"/>
      <c r="BN34936" s="3"/>
      <c r="BP34936" s="3"/>
    </row>
    <row r="34937" spans="1:68" x14ac:dyDescent="0.25">
      <c r="A34937" s="1"/>
      <c r="B34937" s="2"/>
      <c r="BJ34937" s="3"/>
      <c r="BL34937" s="3"/>
      <c r="BN34937" s="3"/>
      <c r="BP34937" s="3"/>
    </row>
    <row r="34938" spans="1:68" x14ac:dyDescent="0.25">
      <c r="A34938" s="1"/>
      <c r="B34938" s="2"/>
      <c r="BJ34938" s="3"/>
      <c r="BL34938" s="3"/>
      <c r="BN34938" s="3"/>
      <c r="BP34938" s="3"/>
    </row>
    <row r="34939" spans="1:68" x14ac:dyDescent="0.25">
      <c r="A34939" s="1"/>
      <c r="B34939" s="2"/>
      <c r="BJ34939" s="3"/>
      <c r="BL34939" s="3"/>
      <c r="BN34939" s="3"/>
      <c r="BP34939" s="3"/>
    </row>
    <row r="34940" spans="1:68" x14ac:dyDescent="0.25">
      <c r="A34940" s="1"/>
      <c r="B34940" s="2"/>
      <c r="BJ34940" s="3"/>
      <c r="BL34940" s="3"/>
      <c r="BN34940" s="3"/>
      <c r="BP34940" s="3"/>
    </row>
    <row r="34941" spans="1:68" x14ac:dyDescent="0.25">
      <c r="A34941" s="1"/>
      <c r="B34941" s="2"/>
      <c r="BJ34941" s="3"/>
      <c r="BL34941" s="3"/>
      <c r="BN34941" s="3"/>
      <c r="BP34941" s="3"/>
    </row>
    <row r="34942" spans="1:68" x14ac:dyDescent="0.25">
      <c r="A34942" s="1"/>
      <c r="B34942" s="2"/>
      <c r="BJ34942" s="3"/>
      <c r="BL34942" s="3"/>
      <c r="BN34942" s="3"/>
      <c r="BP34942" s="3"/>
    </row>
    <row r="34943" spans="1:68" x14ac:dyDescent="0.25">
      <c r="A34943" s="1"/>
      <c r="B34943" s="2"/>
      <c r="BJ34943" s="3"/>
      <c r="BL34943" s="3"/>
      <c r="BN34943" s="3"/>
      <c r="BP34943" s="3"/>
    </row>
    <row r="34944" spans="1:68" x14ac:dyDescent="0.25">
      <c r="A34944" s="1"/>
      <c r="B34944" s="2"/>
      <c r="BJ34944" s="3"/>
      <c r="BL34944" s="3"/>
      <c r="BN34944" s="3"/>
      <c r="BP34944" s="3"/>
    </row>
    <row r="34945" spans="1:68" x14ac:dyDescent="0.25">
      <c r="A34945" s="1"/>
      <c r="B34945" s="2"/>
      <c r="BJ34945" s="3"/>
      <c r="BL34945" s="3"/>
      <c r="BN34945" s="3"/>
      <c r="BP34945" s="3"/>
    </row>
    <row r="34946" spans="1:68" x14ac:dyDescent="0.25">
      <c r="A34946" s="1"/>
      <c r="B34946" s="2"/>
      <c r="BJ34946" s="3"/>
      <c r="BL34946" s="3"/>
      <c r="BN34946" s="3"/>
      <c r="BP34946" s="3"/>
    </row>
    <row r="34947" spans="1:68" x14ac:dyDescent="0.25">
      <c r="A34947" s="1"/>
      <c r="B34947" s="2"/>
      <c r="BJ34947" s="3"/>
      <c r="BL34947" s="3"/>
      <c r="BN34947" s="3"/>
      <c r="BP34947" s="3"/>
    </row>
    <row r="34948" spans="1:68" x14ac:dyDescent="0.25">
      <c r="A34948" s="1"/>
      <c r="B34948" s="2"/>
      <c r="BJ34948" s="3"/>
      <c r="BL34948" s="3"/>
      <c r="BN34948" s="3"/>
      <c r="BP34948" s="3"/>
    </row>
    <row r="34949" spans="1:68" x14ac:dyDescent="0.25">
      <c r="A34949" s="1"/>
      <c r="B34949" s="2"/>
      <c r="BJ34949" s="3"/>
      <c r="BL34949" s="3"/>
      <c r="BN34949" s="3"/>
      <c r="BP34949" s="3"/>
    </row>
    <row r="34950" spans="1:68" x14ac:dyDescent="0.25">
      <c r="A34950" s="1"/>
      <c r="B34950" s="2"/>
      <c r="BJ34950" s="3"/>
      <c r="BL34950" s="3"/>
      <c r="BN34950" s="3"/>
      <c r="BP34950" s="3"/>
    </row>
    <row r="34951" spans="1:68" x14ac:dyDescent="0.25">
      <c r="A34951" s="1"/>
      <c r="B34951" s="2"/>
      <c r="BJ34951" s="3"/>
      <c r="BL34951" s="3"/>
      <c r="BN34951" s="3"/>
      <c r="BP34951" s="3"/>
    </row>
    <row r="34952" spans="1:68" x14ac:dyDescent="0.25">
      <c r="A34952" s="1"/>
      <c r="B34952" s="2"/>
      <c r="BJ34952" s="3"/>
      <c r="BL34952" s="3"/>
      <c r="BN34952" s="3"/>
      <c r="BP34952" s="3"/>
    </row>
    <row r="34953" spans="1:68" x14ac:dyDescent="0.25">
      <c r="A34953" s="1"/>
      <c r="B34953" s="2"/>
      <c r="BJ34953" s="3"/>
      <c r="BL34953" s="3"/>
      <c r="BN34953" s="3"/>
      <c r="BP34953" s="3"/>
    </row>
    <row r="34954" spans="1:68" x14ac:dyDescent="0.25">
      <c r="A34954" s="1"/>
      <c r="B34954" s="2"/>
      <c r="BJ34954" s="3"/>
      <c r="BL34954" s="3"/>
      <c r="BN34954" s="3"/>
      <c r="BP34954" s="3"/>
    </row>
    <row r="34955" spans="1:68" x14ac:dyDescent="0.25">
      <c r="A34955" s="1"/>
      <c r="B34955" s="2"/>
      <c r="BJ34955" s="3"/>
      <c r="BL34955" s="3"/>
      <c r="BN34955" s="3"/>
      <c r="BP34955" s="3"/>
    </row>
    <row r="34956" spans="1:68" x14ac:dyDescent="0.25">
      <c r="A34956" s="1"/>
      <c r="B34956" s="2"/>
      <c r="BJ34956" s="3"/>
      <c r="BL34956" s="3"/>
      <c r="BN34956" s="3"/>
      <c r="BP34956" s="3"/>
    </row>
    <row r="34957" spans="1:68" x14ac:dyDescent="0.25">
      <c r="A34957" s="1"/>
      <c r="B34957" s="2"/>
      <c r="BJ34957" s="3"/>
      <c r="BL34957" s="3"/>
      <c r="BN34957" s="3"/>
      <c r="BP34957" s="3"/>
    </row>
    <row r="34958" spans="1:68" x14ac:dyDescent="0.25">
      <c r="A34958" s="1"/>
      <c r="B34958" s="2"/>
      <c r="BJ34958" s="3"/>
      <c r="BL34958" s="3"/>
      <c r="BN34958" s="3"/>
      <c r="BP34958" s="3"/>
    </row>
    <row r="34959" spans="1:68" x14ac:dyDescent="0.25">
      <c r="A34959" s="1"/>
      <c r="B34959" s="2"/>
      <c r="BJ34959" s="3"/>
      <c r="BL34959" s="3"/>
      <c r="BN34959" s="3"/>
      <c r="BP34959" s="3"/>
    </row>
    <row r="34960" spans="1:68" x14ac:dyDescent="0.25">
      <c r="A34960" s="1"/>
      <c r="B34960" s="2"/>
      <c r="BJ34960" s="3"/>
      <c r="BL34960" s="3"/>
      <c r="BN34960" s="3"/>
      <c r="BP34960" s="3"/>
    </row>
    <row r="34961" spans="1:68" x14ac:dyDescent="0.25">
      <c r="A34961" s="1"/>
      <c r="B34961" s="2"/>
      <c r="BJ34961" s="3"/>
      <c r="BL34961" s="3"/>
      <c r="BN34961" s="3"/>
      <c r="BP34961" s="3"/>
    </row>
    <row r="34962" spans="1:68" x14ac:dyDescent="0.25">
      <c r="A34962" s="1"/>
      <c r="B34962" s="2"/>
      <c r="BJ34962" s="3"/>
      <c r="BL34962" s="3"/>
      <c r="BN34962" s="3"/>
      <c r="BP34962" s="3"/>
    </row>
    <row r="34963" spans="1:68" x14ac:dyDescent="0.25">
      <c r="A34963" s="1"/>
      <c r="B34963" s="2"/>
      <c r="BJ34963" s="3"/>
      <c r="BL34963" s="3"/>
      <c r="BN34963" s="3"/>
      <c r="BP34963" s="3"/>
    </row>
    <row r="34964" spans="1:68" x14ac:dyDescent="0.25">
      <c r="A34964" s="1"/>
      <c r="B34964" s="2"/>
      <c r="BJ34964" s="3"/>
      <c r="BL34964" s="3"/>
      <c r="BN34964" s="3"/>
      <c r="BP34964" s="3"/>
    </row>
    <row r="34965" spans="1:68" x14ac:dyDescent="0.25">
      <c r="A34965" s="1"/>
      <c r="B34965" s="2"/>
      <c r="BJ34965" s="3"/>
      <c r="BL34965" s="3"/>
      <c r="BN34965" s="3"/>
      <c r="BP34965" s="3"/>
    </row>
    <row r="34966" spans="1:68" x14ac:dyDescent="0.25">
      <c r="A34966" s="1"/>
      <c r="B34966" s="2"/>
      <c r="BJ34966" s="3"/>
      <c r="BL34966" s="3"/>
      <c r="BN34966" s="3"/>
      <c r="BP34966" s="3"/>
    </row>
    <row r="34967" spans="1:68" x14ac:dyDescent="0.25">
      <c r="A34967" s="1"/>
      <c r="B34967" s="2"/>
      <c r="BJ34967" s="3"/>
      <c r="BL34967" s="3"/>
      <c r="BN34967" s="3"/>
      <c r="BP34967" s="3"/>
    </row>
    <row r="34968" spans="1:68" x14ac:dyDescent="0.25">
      <c r="A34968" s="1"/>
      <c r="B34968" s="2"/>
      <c r="BJ34968" s="3"/>
      <c r="BL34968" s="3"/>
      <c r="BN34968" s="3"/>
      <c r="BP34968" s="3"/>
    </row>
    <row r="34969" spans="1:68" x14ac:dyDescent="0.25">
      <c r="A34969" s="1"/>
      <c r="B34969" s="2"/>
      <c r="BJ34969" s="3"/>
      <c r="BL34969" s="3"/>
      <c r="BN34969" s="3"/>
      <c r="BP34969" s="3"/>
    </row>
    <row r="34970" spans="1:68" x14ac:dyDescent="0.25">
      <c r="A34970" s="1"/>
      <c r="B34970" s="2"/>
      <c r="BJ34970" s="3"/>
      <c r="BL34970" s="3"/>
      <c r="BN34970" s="3"/>
      <c r="BP34970" s="3"/>
    </row>
    <row r="34971" spans="1:68" x14ac:dyDescent="0.25">
      <c r="A34971" s="1"/>
      <c r="B34971" s="2"/>
      <c r="BJ34971" s="3"/>
      <c r="BL34971" s="3"/>
      <c r="BN34971" s="3"/>
      <c r="BP34971" s="3"/>
    </row>
    <row r="34972" spans="1:68" x14ac:dyDescent="0.25">
      <c r="A34972" s="1"/>
      <c r="B34972" s="2"/>
      <c r="BJ34972" s="3"/>
      <c r="BL34972" s="3"/>
      <c r="BN34972" s="3"/>
      <c r="BP34972" s="3"/>
    </row>
    <row r="34973" spans="1:68" x14ac:dyDescent="0.25">
      <c r="A34973" s="1"/>
      <c r="B34973" s="2"/>
      <c r="BJ34973" s="3"/>
      <c r="BL34973" s="3"/>
      <c r="BN34973" s="3"/>
      <c r="BP34973" s="3"/>
    </row>
    <row r="34974" spans="1:68" x14ac:dyDescent="0.25">
      <c r="A34974" s="1"/>
      <c r="B34974" s="2"/>
      <c r="BJ34974" s="3"/>
      <c r="BL34974" s="3"/>
      <c r="BN34974" s="3"/>
      <c r="BP34974" s="3"/>
    </row>
    <row r="34975" spans="1:68" x14ac:dyDescent="0.25">
      <c r="A34975" s="1"/>
      <c r="B34975" s="2"/>
      <c r="BJ34975" s="3"/>
      <c r="BL34975" s="3"/>
      <c r="BN34975" s="3"/>
      <c r="BP34975" s="3"/>
    </row>
    <row r="34976" spans="1:68" x14ac:dyDescent="0.25">
      <c r="A34976" s="1"/>
      <c r="B34976" s="2"/>
      <c r="BJ34976" s="3"/>
      <c r="BL34976" s="3"/>
      <c r="BN34976" s="3"/>
      <c r="BP34976" s="3"/>
    </row>
    <row r="34977" spans="1:68" x14ac:dyDescent="0.25">
      <c r="A34977" s="1"/>
      <c r="B34977" s="2"/>
      <c r="BJ34977" s="3"/>
      <c r="BL34977" s="3"/>
      <c r="BN34977" s="3"/>
      <c r="BP34977" s="3"/>
    </row>
    <row r="34978" spans="1:68" x14ac:dyDescent="0.25">
      <c r="A34978" s="1"/>
      <c r="B34978" s="2"/>
      <c r="BJ34978" s="3"/>
      <c r="BL34978" s="3"/>
      <c r="BN34978" s="3"/>
      <c r="BP34978" s="3"/>
    </row>
    <row r="34979" spans="1:68" x14ac:dyDescent="0.25">
      <c r="A34979" s="1"/>
      <c r="B34979" s="2"/>
      <c r="BJ34979" s="3"/>
      <c r="BL34979" s="3"/>
      <c r="BN34979" s="3"/>
      <c r="BP34979" s="3"/>
    </row>
    <row r="34980" spans="1:68" x14ac:dyDescent="0.25">
      <c r="A34980" s="1"/>
      <c r="B34980" s="2"/>
      <c r="BJ34980" s="3"/>
      <c r="BL34980" s="3"/>
      <c r="BN34980" s="3"/>
      <c r="BP34980" s="3"/>
    </row>
    <row r="34981" spans="1:68" x14ac:dyDescent="0.25">
      <c r="A34981" s="1"/>
      <c r="B34981" s="2"/>
      <c r="BJ34981" s="3"/>
      <c r="BL34981" s="3"/>
      <c r="BN34981" s="3"/>
      <c r="BP34981" s="3"/>
    </row>
    <row r="34982" spans="1:68" x14ac:dyDescent="0.25">
      <c r="A34982" s="1"/>
      <c r="B34982" s="2"/>
      <c r="BJ34982" s="3"/>
      <c r="BL34982" s="3"/>
      <c r="BN34982" s="3"/>
      <c r="BP34982" s="3"/>
    </row>
    <row r="34983" spans="1:68" x14ac:dyDescent="0.25">
      <c r="A34983" s="1"/>
      <c r="B34983" s="2"/>
      <c r="BJ34983" s="3"/>
      <c r="BL34983" s="3"/>
      <c r="BN34983" s="3"/>
      <c r="BP34983" s="3"/>
    </row>
    <row r="34984" spans="1:68" x14ac:dyDescent="0.25">
      <c r="A34984" s="1"/>
      <c r="B34984" s="2"/>
      <c r="BJ34984" s="3"/>
      <c r="BL34984" s="3"/>
      <c r="BN34984" s="3"/>
      <c r="BP34984" s="3"/>
    </row>
    <row r="34985" spans="1:68" x14ac:dyDescent="0.25">
      <c r="A34985" s="1"/>
      <c r="B34985" s="2"/>
      <c r="BJ34985" s="3"/>
      <c r="BL34985" s="3"/>
      <c r="BN34985" s="3"/>
      <c r="BP34985" s="3"/>
    </row>
    <row r="34986" spans="1:68" x14ac:dyDescent="0.25">
      <c r="A34986" s="1"/>
      <c r="B34986" s="2"/>
      <c r="BJ34986" s="3"/>
      <c r="BL34986" s="3"/>
      <c r="BN34986" s="3"/>
      <c r="BP34986" s="3"/>
    </row>
    <row r="34987" spans="1:68" x14ac:dyDescent="0.25">
      <c r="A34987" s="1"/>
      <c r="B34987" s="2"/>
      <c r="BJ34987" s="3"/>
      <c r="BL34987" s="3"/>
      <c r="BN34987" s="3"/>
      <c r="BP34987" s="3"/>
    </row>
    <row r="34988" spans="1:68" x14ac:dyDescent="0.25">
      <c r="A34988" s="1"/>
      <c r="B34988" s="2"/>
      <c r="BJ34988" s="3"/>
      <c r="BL34988" s="3"/>
      <c r="BN34988" s="3"/>
      <c r="BP34988" s="3"/>
    </row>
    <row r="34989" spans="1:68" x14ac:dyDescent="0.25">
      <c r="A34989" s="1"/>
      <c r="B34989" s="2"/>
      <c r="BJ34989" s="3"/>
      <c r="BL34989" s="3"/>
      <c r="BN34989" s="3"/>
      <c r="BP34989" s="3"/>
    </row>
    <row r="34990" spans="1:68" x14ac:dyDescent="0.25">
      <c r="A34990" s="1"/>
      <c r="B34990" s="2"/>
      <c r="BJ34990" s="3"/>
      <c r="BL34990" s="3"/>
      <c r="BN34990" s="3"/>
      <c r="BP34990" s="3"/>
    </row>
    <row r="34991" spans="1:68" x14ac:dyDescent="0.25">
      <c r="A34991" s="1"/>
      <c r="B34991" s="2"/>
      <c r="BJ34991" s="3"/>
      <c r="BL34991" s="3"/>
      <c r="BN34991" s="3"/>
      <c r="BP34991" s="3"/>
    </row>
    <row r="34992" spans="1:68" x14ac:dyDescent="0.25">
      <c r="A34992" s="1"/>
      <c r="B34992" s="2"/>
      <c r="BJ34992" s="3"/>
      <c r="BL34992" s="3"/>
      <c r="BN34992" s="3"/>
      <c r="BP34992" s="3"/>
    </row>
    <row r="34993" spans="1:68" x14ac:dyDescent="0.25">
      <c r="A34993" s="1"/>
      <c r="B34993" s="2"/>
      <c r="BJ34993" s="3"/>
      <c r="BL34993" s="3"/>
      <c r="BN34993" s="3"/>
      <c r="BP34993" s="3"/>
    </row>
    <row r="34994" spans="1:68" x14ac:dyDescent="0.25">
      <c r="A34994" s="1"/>
      <c r="B34994" s="2"/>
      <c r="BJ34994" s="3"/>
      <c r="BL34994" s="3"/>
      <c r="BN34994" s="3"/>
      <c r="BP34994" s="3"/>
    </row>
    <row r="34995" spans="1:68" x14ac:dyDescent="0.25">
      <c r="A34995" s="1"/>
      <c r="B34995" s="2"/>
      <c r="BJ34995" s="3"/>
      <c r="BL34995" s="3"/>
      <c r="BN34995" s="3"/>
      <c r="BP34995" s="3"/>
    </row>
    <row r="34996" spans="1:68" x14ac:dyDescent="0.25">
      <c r="A34996" s="1"/>
      <c r="B34996" s="2"/>
      <c r="BJ34996" s="3"/>
      <c r="BL34996" s="3"/>
      <c r="BN34996" s="3"/>
      <c r="BP34996" s="3"/>
    </row>
    <row r="34997" spans="1:68" x14ac:dyDescent="0.25">
      <c r="A34997" s="1"/>
      <c r="B34997" s="2"/>
      <c r="BJ34997" s="3"/>
      <c r="BL34997" s="3"/>
      <c r="BN34997" s="3"/>
      <c r="BP34997" s="3"/>
    </row>
    <row r="34998" spans="1:68" x14ac:dyDescent="0.25">
      <c r="A34998" s="1"/>
      <c r="B34998" s="2"/>
      <c r="BJ34998" s="3"/>
      <c r="BL34998" s="3"/>
      <c r="BN34998" s="3"/>
      <c r="BP34998" s="3"/>
    </row>
    <row r="34999" spans="1:68" x14ac:dyDescent="0.25">
      <c r="A34999" s="1"/>
      <c r="B34999" s="2"/>
      <c r="BJ34999" s="3"/>
      <c r="BL34999" s="3"/>
      <c r="BN34999" s="3"/>
      <c r="BP34999" s="3"/>
    </row>
    <row r="35000" spans="1:68" x14ac:dyDescent="0.25">
      <c r="A35000" s="1"/>
      <c r="B35000" s="2"/>
      <c r="BJ35000" s="3"/>
      <c r="BL35000" s="3"/>
      <c r="BN35000" s="3"/>
      <c r="BP35000" s="3"/>
    </row>
    <row r="35001" spans="1:68" x14ac:dyDescent="0.25">
      <c r="A35001" s="1"/>
      <c r="B35001" s="2"/>
      <c r="BJ35001" s="3"/>
      <c r="BL35001" s="3"/>
      <c r="BN35001" s="3"/>
      <c r="BP35001" s="3"/>
    </row>
    <row r="35002" spans="1:68" x14ac:dyDescent="0.25">
      <c r="A35002" s="1"/>
      <c r="B35002" s="2"/>
      <c r="BJ35002" s="3"/>
      <c r="BL35002" s="3"/>
      <c r="BN35002" s="3"/>
      <c r="BP35002" s="3"/>
    </row>
    <row r="35003" spans="1:68" x14ac:dyDescent="0.25">
      <c r="A35003" s="1"/>
      <c r="B35003" s="2"/>
      <c r="BJ35003" s="3"/>
      <c r="BL35003" s="3"/>
      <c r="BN35003" s="3"/>
      <c r="BP35003" s="3"/>
    </row>
    <row r="35004" spans="1:68" x14ac:dyDescent="0.25">
      <c r="A35004" s="1"/>
      <c r="B35004" s="2"/>
      <c r="BJ35004" s="3"/>
      <c r="BL35004" s="3"/>
      <c r="BN35004" s="3"/>
      <c r="BP35004" s="3"/>
    </row>
    <row r="35005" spans="1:68" x14ac:dyDescent="0.25">
      <c r="A35005" s="1"/>
      <c r="B35005" s="2"/>
      <c r="BJ35005" s="3"/>
      <c r="BL35005" s="3"/>
      <c r="BN35005" s="3"/>
      <c r="BP35005" s="3"/>
    </row>
    <row r="35006" spans="1:68" x14ac:dyDescent="0.25">
      <c r="A35006" s="1"/>
      <c r="B35006" s="2"/>
      <c r="BJ35006" s="3"/>
      <c r="BL35006" s="3"/>
      <c r="BN35006" s="3"/>
      <c r="BP35006" s="3"/>
    </row>
    <row r="35007" spans="1:68" x14ac:dyDescent="0.25">
      <c r="A35007" s="1"/>
      <c r="B35007" s="2"/>
      <c r="BJ35007" s="3"/>
      <c r="BL35007" s="3"/>
      <c r="BN35007" s="3"/>
      <c r="BP35007" s="3"/>
    </row>
    <row r="35008" spans="1:68" x14ac:dyDescent="0.25">
      <c r="A35008" s="1"/>
      <c r="B35008" s="2"/>
      <c r="BJ35008" s="3"/>
      <c r="BL35008" s="3"/>
      <c r="BN35008" s="3"/>
      <c r="BP35008" s="3"/>
    </row>
    <row r="35009" spans="1:68" x14ac:dyDescent="0.25">
      <c r="A35009" s="1"/>
      <c r="B35009" s="2"/>
      <c r="BJ35009" s="3"/>
      <c r="BL35009" s="3"/>
      <c r="BN35009" s="3"/>
      <c r="BP35009" s="3"/>
    </row>
    <row r="35010" spans="1:68" x14ac:dyDescent="0.25">
      <c r="A35010" s="1"/>
      <c r="B35010" s="2"/>
      <c r="BJ35010" s="3"/>
      <c r="BL35010" s="3"/>
      <c r="BN35010" s="3"/>
      <c r="BP35010" s="3"/>
    </row>
    <row r="35011" spans="1:68" x14ac:dyDescent="0.25">
      <c r="A35011" s="1"/>
      <c r="B35011" s="2"/>
      <c r="BJ35011" s="3"/>
      <c r="BL35011" s="3"/>
      <c r="BN35011" s="3"/>
      <c r="BP35011" s="3"/>
    </row>
    <row r="35012" spans="1:68" x14ac:dyDescent="0.25">
      <c r="A35012" s="1"/>
      <c r="B35012" s="2"/>
      <c r="BJ35012" s="3"/>
      <c r="BL35012" s="3"/>
      <c r="BN35012" s="3"/>
      <c r="BP35012" s="3"/>
    </row>
    <row r="35013" spans="1:68" x14ac:dyDescent="0.25">
      <c r="A35013" s="1"/>
      <c r="B35013" s="2"/>
      <c r="BJ35013" s="3"/>
      <c r="BL35013" s="3"/>
      <c r="BN35013" s="3"/>
      <c r="BP35013" s="3"/>
    </row>
    <row r="35014" spans="1:68" x14ac:dyDescent="0.25">
      <c r="A35014" s="1"/>
      <c r="B35014" s="2"/>
      <c r="BJ35014" s="3"/>
      <c r="BL35014" s="3"/>
      <c r="BN35014" s="3"/>
      <c r="BP35014" s="3"/>
    </row>
    <row r="35015" spans="1:68" x14ac:dyDescent="0.25">
      <c r="A35015" s="1"/>
      <c r="B35015" s="2"/>
      <c r="BJ35015" s="3"/>
      <c r="BL35015" s="3"/>
      <c r="BN35015" s="3"/>
      <c r="BP35015" s="3"/>
    </row>
    <row r="35016" spans="1:68" x14ac:dyDescent="0.25">
      <c r="A35016" s="1"/>
      <c r="B35016" s="2"/>
      <c r="BJ35016" s="3"/>
      <c r="BL35016" s="3"/>
      <c r="BN35016" s="3"/>
      <c r="BP35016" s="3"/>
    </row>
    <row r="35017" spans="1:68" x14ac:dyDescent="0.25">
      <c r="A35017" s="1"/>
      <c r="B35017" s="2"/>
      <c r="BJ35017" s="3"/>
      <c r="BL35017" s="3"/>
      <c r="BN35017" s="3"/>
      <c r="BP35017" s="3"/>
    </row>
    <row r="35018" spans="1:68" x14ac:dyDescent="0.25">
      <c r="A35018" s="1"/>
      <c r="B35018" s="2"/>
      <c r="BJ35018" s="3"/>
      <c r="BL35018" s="3"/>
      <c r="BN35018" s="3"/>
      <c r="BP35018" s="3"/>
    </row>
    <row r="35019" spans="1:68" x14ac:dyDescent="0.25">
      <c r="A35019" s="1"/>
      <c r="B35019" s="2"/>
      <c r="BJ35019" s="3"/>
      <c r="BL35019" s="3"/>
      <c r="BN35019" s="3"/>
      <c r="BP35019" s="3"/>
    </row>
    <row r="35020" spans="1:68" x14ac:dyDescent="0.25">
      <c r="A35020" s="1"/>
      <c r="B35020" s="2"/>
      <c r="BJ35020" s="3"/>
      <c r="BL35020" s="3"/>
      <c r="BN35020" s="3"/>
      <c r="BP35020" s="3"/>
    </row>
    <row r="35021" spans="1:68" x14ac:dyDescent="0.25">
      <c r="A35021" s="1"/>
      <c r="B35021" s="2"/>
      <c r="BJ35021" s="3"/>
      <c r="BL35021" s="3"/>
      <c r="BN35021" s="3"/>
      <c r="BP35021" s="3"/>
    </row>
    <row r="35022" spans="1:68" x14ac:dyDescent="0.25">
      <c r="A35022" s="1"/>
      <c r="B35022" s="2"/>
      <c r="BJ35022" s="3"/>
      <c r="BL35022" s="3"/>
      <c r="BN35022" s="3"/>
      <c r="BP35022" s="3"/>
    </row>
    <row r="35023" spans="1:68" x14ac:dyDescent="0.25">
      <c r="A35023" s="1"/>
      <c r="B35023" s="2"/>
      <c r="BJ35023" s="3"/>
      <c r="BL35023" s="3"/>
      <c r="BN35023" s="3"/>
      <c r="BP35023" s="3"/>
    </row>
    <row r="35024" spans="1:68" x14ac:dyDescent="0.25">
      <c r="A35024" s="1"/>
      <c r="B35024" s="2"/>
      <c r="BJ35024" s="3"/>
      <c r="BL35024" s="3"/>
      <c r="BN35024" s="3"/>
      <c r="BP35024" s="3"/>
    </row>
    <row r="35025" spans="1:68" x14ac:dyDescent="0.25">
      <c r="A35025" s="1"/>
      <c r="B35025" s="2"/>
      <c r="BJ35025" s="3"/>
      <c r="BL35025" s="3"/>
      <c r="BN35025" s="3"/>
      <c r="BP35025" s="3"/>
    </row>
    <row r="35026" spans="1:68" x14ac:dyDescent="0.25">
      <c r="A35026" s="1"/>
      <c r="B35026" s="2"/>
      <c r="BJ35026" s="3"/>
      <c r="BL35026" s="3"/>
      <c r="BN35026" s="3"/>
      <c r="BP35026" s="3"/>
    </row>
    <row r="35027" spans="1:68" x14ac:dyDescent="0.25">
      <c r="A35027" s="1"/>
      <c r="B35027" s="2"/>
      <c r="BJ35027" s="3"/>
      <c r="BL35027" s="3"/>
      <c r="BN35027" s="3"/>
      <c r="BP35027" s="3"/>
    </row>
    <row r="35028" spans="1:68" x14ac:dyDescent="0.25">
      <c r="A35028" s="1"/>
      <c r="B35028" s="2"/>
      <c r="BJ35028" s="3"/>
      <c r="BL35028" s="3"/>
      <c r="BN35028" s="3"/>
      <c r="BP35028" s="3"/>
    </row>
    <row r="35029" spans="1:68" x14ac:dyDescent="0.25">
      <c r="A35029" s="1"/>
      <c r="B35029" s="2"/>
      <c r="BJ35029" s="3"/>
      <c r="BL35029" s="3"/>
      <c r="BN35029" s="3"/>
      <c r="BP35029" s="3"/>
    </row>
    <row r="35030" spans="1:68" x14ac:dyDescent="0.25">
      <c r="A35030" s="1"/>
      <c r="B35030" s="2"/>
      <c r="BJ35030" s="3"/>
      <c r="BL35030" s="3"/>
      <c r="BN35030" s="3"/>
      <c r="BP35030" s="3"/>
    </row>
    <row r="35031" spans="1:68" x14ac:dyDescent="0.25">
      <c r="A35031" s="1"/>
      <c r="B35031" s="2"/>
      <c r="BJ35031" s="3"/>
      <c r="BL35031" s="3"/>
      <c r="BN35031" s="3"/>
      <c r="BP35031" s="3"/>
    </row>
    <row r="35032" spans="1:68" x14ac:dyDescent="0.25">
      <c r="A35032" s="1"/>
      <c r="B35032" s="2"/>
      <c r="BJ35032" s="3"/>
      <c r="BL35032" s="3"/>
      <c r="BN35032" s="3"/>
      <c r="BP35032" s="3"/>
    </row>
    <row r="35033" spans="1:68" x14ac:dyDescent="0.25">
      <c r="A35033" s="1"/>
      <c r="B35033" s="2"/>
      <c r="BJ35033" s="3"/>
      <c r="BL35033" s="3"/>
      <c r="BN35033" s="3"/>
      <c r="BP35033" s="3"/>
    </row>
    <row r="35034" spans="1:68" x14ac:dyDescent="0.25">
      <c r="A35034" s="1"/>
      <c r="B35034" s="2"/>
      <c r="BJ35034" s="3"/>
      <c r="BL35034" s="3"/>
      <c r="BN35034" s="3"/>
      <c r="BP35034" s="3"/>
    </row>
    <row r="35035" spans="1:68" x14ac:dyDescent="0.25">
      <c r="A35035" s="1"/>
      <c r="B35035" s="2"/>
      <c r="BJ35035" s="3"/>
      <c r="BL35035" s="3"/>
      <c r="BN35035" s="3"/>
      <c r="BP35035" s="3"/>
    </row>
    <row r="35036" spans="1:68" x14ac:dyDescent="0.25">
      <c r="A35036" s="1"/>
      <c r="B35036" s="2"/>
      <c r="BJ35036" s="3"/>
      <c r="BL35036" s="3"/>
      <c r="BN35036" s="3"/>
      <c r="BP35036" s="3"/>
    </row>
    <row r="35037" spans="1:68" x14ac:dyDescent="0.25">
      <c r="A35037" s="1"/>
      <c r="B35037" s="2"/>
      <c r="BJ35037" s="3"/>
      <c r="BL35037" s="3"/>
      <c r="BN35037" s="3"/>
      <c r="BP35037" s="3"/>
    </row>
    <row r="35038" spans="1:68" x14ac:dyDescent="0.25">
      <c r="A35038" s="1"/>
      <c r="B35038" s="2"/>
      <c r="BJ35038" s="3"/>
      <c r="BL35038" s="3"/>
      <c r="BN35038" s="3"/>
      <c r="BP35038" s="3"/>
    </row>
    <row r="35039" spans="1:68" x14ac:dyDescent="0.25">
      <c r="A35039" s="1"/>
      <c r="B35039" s="2"/>
      <c r="BJ35039" s="3"/>
      <c r="BL35039" s="3"/>
      <c r="BN35039" s="3"/>
      <c r="BP35039" s="3"/>
    </row>
    <row r="35040" spans="1:68" x14ac:dyDescent="0.25">
      <c r="A35040" s="1"/>
      <c r="B35040" s="2"/>
      <c r="BJ35040" s="3"/>
      <c r="BL35040" s="3"/>
      <c r="BN35040" s="3"/>
      <c r="BP35040" s="3"/>
    </row>
    <row r="35041" spans="1:68" x14ac:dyDescent="0.25">
      <c r="A35041" s="1"/>
      <c r="B35041" s="2"/>
      <c r="BJ35041" s="3"/>
      <c r="BL35041" s="3"/>
      <c r="BN35041" s="3"/>
      <c r="BP35041" s="3"/>
    </row>
    <row r="35042" spans="1:68" x14ac:dyDescent="0.25">
      <c r="A35042" s="1"/>
      <c r="B35042" s="2"/>
      <c r="BJ35042" s="3"/>
      <c r="BL35042" s="3"/>
      <c r="BN35042" s="3"/>
      <c r="BP35042" s="3"/>
    </row>
    <row r="35043" spans="1:68" x14ac:dyDescent="0.25">
      <c r="A35043" s="1"/>
      <c r="B35043" s="2"/>
      <c r="BJ35043" s="3"/>
      <c r="BL35043" s="3"/>
      <c r="BN35043" s="3"/>
      <c r="BP35043" s="3"/>
    </row>
    <row r="35044" spans="1:68" x14ac:dyDescent="0.25">
      <c r="A35044" s="1"/>
      <c r="B35044" s="2"/>
      <c r="BJ35044" s="3"/>
      <c r="BL35044" s="3"/>
      <c r="BN35044" s="3"/>
      <c r="BP35044" s="3"/>
    </row>
    <row r="35045" spans="1:68" x14ac:dyDescent="0.25">
      <c r="A35045" s="1"/>
      <c r="B35045" s="2"/>
      <c r="BJ35045" s="3"/>
      <c r="BL35045" s="3"/>
      <c r="BN35045" s="3"/>
      <c r="BP35045" s="3"/>
    </row>
    <row r="35046" spans="1:68" x14ac:dyDescent="0.25">
      <c r="A35046" s="1"/>
      <c r="B35046" s="2"/>
      <c r="BJ35046" s="3"/>
      <c r="BL35046" s="3"/>
      <c r="BN35046" s="3"/>
      <c r="BP35046" s="3"/>
    </row>
    <row r="35047" spans="1:68" x14ac:dyDescent="0.25">
      <c r="A35047" s="1"/>
      <c r="B35047" s="2"/>
      <c r="BJ35047" s="3"/>
      <c r="BL35047" s="3"/>
      <c r="BN35047" s="3"/>
      <c r="BP35047" s="3"/>
    </row>
    <row r="35048" spans="1:68" x14ac:dyDescent="0.25">
      <c r="A35048" s="1"/>
      <c r="B35048" s="2"/>
      <c r="BJ35048" s="3"/>
      <c r="BL35048" s="3"/>
      <c r="BN35048" s="3"/>
      <c r="BP35048" s="3"/>
    </row>
    <row r="35049" spans="1:68" x14ac:dyDescent="0.25">
      <c r="A35049" s="1"/>
      <c r="B35049" s="2"/>
      <c r="BJ35049" s="3"/>
      <c r="BL35049" s="3"/>
      <c r="BN35049" s="3"/>
      <c r="BP35049" s="3"/>
    </row>
    <row r="35050" spans="1:68" x14ac:dyDescent="0.25">
      <c r="A35050" s="1"/>
      <c r="B35050" s="2"/>
      <c r="BJ35050" s="3"/>
      <c r="BL35050" s="3"/>
      <c r="BN35050" s="3"/>
      <c r="BP35050" s="3"/>
    </row>
    <row r="35051" spans="1:68" x14ac:dyDescent="0.25">
      <c r="A35051" s="1"/>
      <c r="B35051" s="2"/>
      <c r="BJ35051" s="3"/>
      <c r="BL35051" s="3"/>
      <c r="BN35051" s="3"/>
      <c r="BP35051" s="3"/>
    </row>
    <row r="35052" spans="1:68" x14ac:dyDescent="0.25">
      <c r="A35052" s="1"/>
      <c r="B35052" s="2"/>
      <c r="BJ35052" s="3"/>
      <c r="BL35052" s="3"/>
      <c r="BN35052" s="3"/>
      <c r="BP35052" s="3"/>
    </row>
    <row r="35053" spans="1:68" x14ac:dyDescent="0.25">
      <c r="A35053" s="1"/>
      <c r="B35053" s="2"/>
      <c r="BJ35053" s="3"/>
      <c r="BL35053" s="3"/>
      <c r="BN35053" s="3"/>
      <c r="BP35053" s="3"/>
    </row>
    <row r="35054" spans="1:68" x14ac:dyDescent="0.25">
      <c r="A35054" s="1"/>
      <c r="B35054" s="2"/>
      <c r="BJ35054" s="3"/>
      <c r="BL35054" s="3"/>
      <c r="BN35054" s="3"/>
      <c r="BP35054" s="3"/>
    </row>
    <row r="35055" spans="1:68" x14ac:dyDescent="0.25">
      <c r="A35055" s="1"/>
      <c r="B35055" s="2"/>
      <c r="BJ35055" s="3"/>
      <c r="BL35055" s="3"/>
      <c r="BN35055" s="3"/>
      <c r="BP35055" s="3"/>
    </row>
    <row r="35056" spans="1:68" x14ac:dyDescent="0.25">
      <c r="A35056" s="1"/>
      <c r="B35056" s="2"/>
      <c r="BJ35056" s="3"/>
      <c r="BL35056" s="3"/>
      <c r="BN35056" s="3"/>
      <c r="BP35056" s="3"/>
    </row>
    <row r="35057" spans="1:68" x14ac:dyDescent="0.25">
      <c r="A35057" s="1"/>
      <c r="B35057" s="2"/>
      <c r="BJ35057" s="3"/>
      <c r="BL35057" s="3"/>
      <c r="BN35057" s="3"/>
      <c r="BP35057" s="3"/>
    </row>
    <row r="35058" spans="1:68" x14ac:dyDescent="0.25">
      <c r="A35058" s="1"/>
      <c r="B35058" s="2"/>
      <c r="BJ35058" s="3"/>
      <c r="BL35058" s="3"/>
      <c r="BN35058" s="3"/>
      <c r="BP35058" s="3"/>
    </row>
    <row r="35059" spans="1:68" x14ac:dyDescent="0.25">
      <c r="A35059" s="1"/>
      <c r="B35059" s="2"/>
      <c r="BJ35059" s="3"/>
      <c r="BL35059" s="3"/>
      <c r="BN35059" s="3"/>
      <c r="BP35059" s="3"/>
    </row>
    <row r="35060" spans="1:68" x14ac:dyDescent="0.25">
      <c r="A35060" s="1"/>
      <c r="B35060" s="2"/>
      <c r="BJ35060" s="3"/>
      <c r="BL35060" s="3"/>
      <c r="BN35060" s="3"/>
      <c r="BP35060" s="3"/>
    </row>
    <row r="35061" spans="1:68" x14ac:dyDescent="0.25">
      <c r="A35061" s="1"/>
      <c r="B35061" s="2"/>
      <c r="BJ35061" s="3"/>
      <c r="BL35061" s="3"/>
      <c r="BN35061" s="3"/>
      <c r="BP35061" s="3"/>
    </row>
    <row r="35062" spans="1:68" x14ac:dyDescent="0.25">
      <c r="A35062" s="1"/>
      <c r="B35062" s="2"/>
      <c r="BJ35062" s="3"/>
      <c r="BL35062" s="3"/>
      <c r="BN35062" s="3"/>
      <c r="BP35062" s="3"/>
    </row>
    <row r="35063" spans="1:68" x14ac:dyDescent="0.25">
      <c r="A35063" s="1"/>
      <c r="B35063" s="2"/>
      <c r="BJ35063" s="3"/>
      <c r="BL35063" s="3"/>
      <c r="BN35063" s="3"/>
      <c r="BP35063" s="3"/>
    </row>
    <row r="35064" spans="1:68" x14ac:dyDescent="0.25">
      <c r="A35064" s="1"/>
      <c r="B35064" s="2"/>
      <c r="BJ35064" s="3"/>
      <c r="BL35064" s="3"/>
      <c r="BN35064" s="3"/>
      <c r="BP35064" s="3"/>
    </row>
    <row r="35065" spans="1:68" x14ac:dyDescent="0.25">
      <c r="A35065" s="1"/>
      <c r="B35065" s="2"/>
      <c r="BJ35065" s="3"/>
      <c r="BL35065" s="3"/>
      <c r="BN35065" s="3"/>
      <c r="BP35065" s="3"/>
    </row>
    <row r="35066" spans="1:68" x14ac:dyDescent="0.25">
      <c r="A35066" s="1"/>
      <c r="B35066" s="2"/>
      <c r="BJ35066" s="3"/>
      <c r="BL35066" s="3"/>
      <c r="BN35066" s="3"/>
      <c r="BP35066" s="3"/>
    </row>
    <row r="35067" spans="1:68" x14ac:dyDescent="0.25">
      <c r="A35067" s="1"/>
      <c r="B35067" s="2"/>
      <c r="BJ35067" s="3"/>
      <c r="BL35067" s="3"/>
      <c r="BN35067" s="3"/>
      <c r="BP35067" s="3"/>
    </row>
    <row r="35068" spans="1:68" x14ac:dyDescent="0.25">
      <c r="A35068" s="1"/>
      <c r="B35068" s="2"/>
      <c r="BJ35068" s="3"/>
      <c r="BL35068" s="3"/>
      <c r="BN35068" s="3"/>
      <c r="BP35068" s="3"/>
    </row>
    <row r="35069" spans="1:68" x14ac:dyDescent="0.25">
      <c r="A35069" s="1"/>
      <c r="B35069" s="2"/>
      <c r="BJ35069" s="3"/>
      <c r="BL35069" s="3"/>
      <c r="BN35069" s="3"/>
      <c r="BP35069" s="3"/>
    </row>
    <row r="35070" spans="1:68" x14ac:dyDescent="0.25">
      <c r="A35070" s="1"/>
      <c r="B35070" s="2"/>
      <c r="BJ35070" s="3"/>
      <c r="BL35070" s="3"/>
      <c r="BN35070" s="3"/>
      <c r="BP35070" s="3"/>
    </row>
    <row r="35071" spans="1:68" x14ac:dyDescent="0.25">
      <c r="A35071" s="1"/>
      <c r="B35071" s="2"/>
      <c r="BJ35071" s="3"/>
      <c r="BL35071" s="3"/>
      <c r="BN35071" s="3"/>
      <c r="BP35071" s="3"/>
    </row>
    <row r="35072" spans="1:68" x14ac:dyDescent="0.25">
      <c r="A35072" s="1"/>
      <c r="B35072" s="2"/>
      <c r="BJ35072" s="3"/>
      <c r="BL35072" s="3"/>
      <c r="BN35072" s="3"/>
      <c r="BP35072" s="3"/>
    </row>
    <row r="35073" spans="1:68" x14ac:dyDescent="0.25">
      <c r="A35073" s="1"/>
      <c r="B35073" s="2"/>
      <c r="BJ35073" s="3"/>
      <c r="BL35073" s="3"/>
      <c r="BN35073" s="3"/>
      <c r="BP35073" s="3"/>
    </row>
    <row r="35074" spans="1:68" x14ac:dyDescent="0.25">
      <c r="A35074" s="1"/>
      <c r="B35074" s="2"/>
      <c r="BJ35074" s="3"/>
      <c r="BL35074" s="3"/>
      <c r="BN35074" s="3"/>
      <c r="BP35074" s="3"/>
    </row>
    <row r="35075" spans="1:68" x14ac:dyDescent="0.25">
      <c r="A35075" s="1"/>
      <c r="B35075" s="2"/>
      <c r="BJ35075" s="3"/>
      <c r="BL35075" s="3"/>
      <c r="BN35075" s="3"/>
      <c r="BP35075" s="3"/>
    </row>
    <row r="35076" spans="1:68" x14ac:dyDescent="0.25">
      <c r="A35076" s="1"/>
      <c r="B35076" s="2"/>
      <c r="BJ35076" s="3"/>
      <c r="BL35076" s="3"/>
      <c r="BN35076" s="3"/>
      <c r="BP35076" s="3"/>
    </row>
    <row r="35077" spans="1:68" x14ac:dyDescent="0.25">
      <c r="A35077" s="1"/>
      <c r="B35077" s="2"/>
      <c r="BJ35077" s="3"/>
      <c r="BL35077" s="3"/>
      <c r="BN35077" s="3"/>
      <c r="BP35077" s="3"/>
    </row>
    <row r="35078" spans="1:68" x14ac:dyDescent="0.25">
      <c r="A35078" s="1"/>
      <c r="B35078" s="2"/>
      <c r="BJ35078" s="3"/>
      <c r="BL35078" s="3"/>
      <c r="BN35078" s="3"/>
      <c r="BP35078" s="3"/>
    </row>
    <row r="35079" spans="1:68" x14ac:dyDescent="0.25">
      <c r="A35079" s="1"/>
      <c r="B35079" s="2"/>
      <c r="BJ35079" s="3"/>
      <c r="BL35079" s="3"/>
      <c r="BN35079" s="3"/>
      <c r="BP35079" s="3"/>
    </row>
    <row r="35080" spans="1:68" x14ac:dyDescent="0.25">
      <c r="A35080" s="1"/>
      <c r="B35080" s="2"/>
      <c r="BJ35080" s="3"/>
      <c r="BL35080" s="3"/>
      <c r="BN35080" s="3"/>
      <c r="BP35080" s="3"/>
    </row>
    <row r="35081" spans="1:68" x14ac:dyDescent="0.25">
      <c r="A35081" s="1"/>
      <c r="B35081" s="2"/>
      <c r="BJ35081" s="3"/>
      <c r="BL35081" s="3"/>
      <c r="BN35081" s="3"/>
      <c r="BP35081" s="3"/>
    </row>
    <row r="35082" spans="1:68" x14ac:dyDescent="0.25">
      <c r="A35082" s="1"/>
      <c r="B35082" s="2"/>
      <c r="BJ35082" s="3"/>
      <c r="BL35082" s="3"/>
      <c r="BN35082" s="3"/>
      <c r="BP35082" s="3"/>
    </row>
    <row r="35083" spans="1:68" x14ac:dyDescent="0.25">
      <c r="A35083" s="1"/>
      <c r="B35083" s="2"/>
      <c r="BJ35083" s="3"/>
      <c r="BL35083" s="3"/>
      <c r="BN35083" s="3"/>
      <c r="BP35083" s="3"/>
    </row>
    <row r="35084" spans="1:68" x14ac:dyDescent="0.25">
      <c r="A35084" s="1"/>
      <c r="B35084" s="2"/>
      <c r="BJ35084" s="3"/>
      <c r="BL35084" s="3"/>
      <c r="BN35084" s="3"/>
      <c r="BP35084" s="3"/>
    </row>
    <row r="35085" spans="1:68" x14ac:dyDescent="0.25">
      <c r="A35085" s="1"/>
      <c r="B35085" s="2"/>
      <c r="BJ35085" s="3"/>
      <c r="BL35085" s="3"/>
      <c r="BN35085" s="3"/>
      <c r="BP35085" s="3"/>
    </row>
    <row r="35086" spans="1:68" x14ac:dyDescent="0.25">
      <c r="A35086" s="1"/>
      <c r="B35086" s="2"/>
      <c r="BJ35086" s="3"/>
      <c r="BL35086" s="3"/>
      <c r="BN35086" s="3"/>
      <c r="BP35086" s="3"/>
    </row>
    <row r="35087" spans="1:68" x14ac:dyDescent="0.25">
      <c r="A35087" s="1"/>
      <c r="B35087" s="2"/>
      <c r="BJ35087" s="3"/>
      <c r="BL35087" s="3"/>
      <c r="BN35087" s="3"/>
      <c r="BP35087" s="3"/>
    </row>
    <row r="35088" spans="1:68" x14ac:dyDescent="0.25">
      <c r="A35088" s="1"/>
      <c r="B35088" s="2"/>
      <c r="BJ35088" s="3"/>
      <c r="BL35088" s="3"/>
      <c r="BN35088" s="3"/>
      <c r="BP35088" s="3"/>
    </row>
    <row r="35089" spans="1:68" x14ac:dyDescent="0.25">
      <c r="A35089" s="1"/>
      <c r="B35089" s="2"/>
      <c r="BJ35089" s="3"/>
      <c r="BL35089" s="3"/>
      <c r="BN35089" s="3"/>
      <c r="BP35089" s="3"/>
    </row>
    <row r="35090" spans="1:68" x14ac:dyDescent="0.25">
      <c r="A35090" s="1"/>
      <c r="B35090" s="2"/>
      <c r="BJ35090" s="3"/>
      <c r="BL35090" s="3"/>
      <c r="BN35090" s="3"/>
      <c r="BP35090" s="3"/>
    </row>
    <row r="35091" spans="1:68" x14ac:dyDescent="0.25">
      <c r="A35091" s="1"/>
      <c r="B35091" s="2"/>
      <c r="BJ35091" s="3"/>
      <c r="BL35091" s="3"/>
      <c r="BN35091" s="3"/>
      <c r="BP35091" s="3"/>
    </row>
    <row r="35092" spans="1:68" x14ac:dyDescent="0.25">
      <c r="A35092" s="1"/>
      <c r="B35092" s="2"/>
      <c r="BJ35092" s="3"/>
      <c r="BL35092" s="3"/>
      <c r="BN35092" s="3"/>
      <c r="BP35092" s="3"/>
    </row>
    <row r="35093" spans="1:68" x14ac:dyDescent="0.25">
      <c r="A35093" s="1"/>
      <c r="B35093" s="2"/>
      <c r="BJ35093" s="3"/>
      <c r="BL35093" s="3"/>
      <c r="BN35093" s="3"/>
      <c r="BP35093" s="3"/>
    </row>
    <row r="35094" spans="1:68" x14ac:dyDescent="0.25">
      <c r="A35094" s="1"/>
      <c r="B35094" s="2"/>
      <c r="BJ35094" s="3"/>
      <c r="BL35094" s="3"/>
      <c r="BN35094" s="3"/>
      <c r="BP35094" s="3"/>
    </row>
    <row r="35095" spans="1:68" x14ac:dyDescent="0.25">
      <c r="A35095" s="1"/>
      <c r="B35095" s="2"/>
      <c r="BJ35095" s="3"/>
      <c r="BL35095" s="3"/>
      <c r="BN35095" s="3"/>
      <c r="BP35095" s="3"/>
    </row>
    <row r="35096" spans="1:68" x14ac:dyDescent="0.25">
      <c r="A35096" s="1"/>
      <c r="B35096" s="2"/>
      <c r="BJ35096" s="3"/>
      <c r="BL35096" s="3"/>
      <c r="BN35096" s="3"/>
      <c r="BP35096" s="3"/>
    </row>
    <row r="35097" spans="1:68" x14ac:dyDescent="0.25">
      <c r="A35097" s="1"/>
      <c r="B35097" s="2"/>
      <c r="BJ35097" s="3"/>
      <c r="BL35097" s="3"/>
      <c r="BN35097" s="3"/>
      <c r="BP35097" s="3"/>
    </row>
    <row r="35098" spans="1:68" x14ac:dyDescent="0.25">
      <c r="A35098" s="1"/>
      <c r="B35098" s="2"/>
      <c r="BJ35098" s="3"/>
      <c r="BL35098" s="3"/>
      <c r="BN35098" s="3"/>
      <c r="BP35098" s="3"/>
    </row>
    <row r="35099" spans="1:68" x14ac:dyDescent="0.25">
      <c r="A35099" s="1"/>
      <c r="B35099" s="2"/>
      <c r="BJ35099" s="3"/>
      <c r="BL35099" s="3"/>
      <c r="BN35099" s="3"/>
      <c r="BP35099" s="3"/>
    </row>
    <row r="35100" spans="1:68" x14ac:dyDescent="0.25">
      <c r="A35100" s="1"/>
      <c r="B35100" s="2"/>
      <c r="BJ35100" s="3"/>
      <c r="BL35100" s="3"/>
      <c r="BN35100" s="3"/>
      <c r="BP35100" s="3"/>
    </row>
    <row r="35101" spans="1:68" x14ac:dyDescent="0.25">
      <c r="A35101" s="1"/>
      <c r="B35101" s="2"/>
      <c r="BJ35101" s="3"/>
      <c r="BL35101" s="3"/>
      <c r="BN35101" s="3"/>
      <c r="BP35101" s="3"/>
    </row>
    <row r="35102" spans="1:68" x14ac:dyDescent="0.25">
      <c r="A35102" s="1"/>
      <c r="B35102" s="2"/>
      <c r="BJ35102" s="3"/>
      <c r="BL35102" s="3"/>
      <c r="BN35102" s="3"/>
      <c r="BP35102" s="3"/>
    </row>
    <row r="35103" spans="1:68" x14ac:dyDescent="0.25">
      <c r="A35103" s="1"/>
      <c r="B35103" s="2"/>
      <c r="BJ35103" s="3"/>
      <c r="BL35103" s="3"/>
      <c r="BN35103" s="3"/>
      <c r="BP35103" s="3"/>
    </row>
    <row r="35104" spans="1:68" x14ac:dyDescent="0.25">
      <c r="A35104" s="1"/>
      <c r="B35104" s="2"/>
      <c r="BJ35104" s="3"/>
      <c r="BL35104" s="3"/>
      <c r="BN35104" s="3"/>
      <c r="BP35104" s="3"/>
    </row>
    <row r="35105" spans="1:68" x14ac:dyDescent="0.25">
      <c r="A35105" s="1"/>
      <c r="B35105" s="2"/>
      <c r="BJ35105" s="3"/>
      <c r="BL35105" s="3"/>
      <c r="BN35105" s="3"/>
      <c r="BP35105" s="3"/>
    </row>
    <row r="35106" spans="1:68" x14ac:dyDescent="0.25">
      <c r="A35106" s="1"/>
      <c r="B35106" s="2"/>
      <c r="BJ35106" s="3"/>
      <c r="BL35106" s="3"/>
      <c r="BN35106" s="3"/>
      <c r="BP35106" s="3"/>
    </row>
    <row r="35107" spans="1:68" x14ac:dyDescent="0.25">
      <c r="A35107" s="1"/>
      <c r="B35107" s="2"/>
      <c r="BJ35107" s="3"/>
      <c r="BL35107" s="3"/>
      <c r="BN35107" s="3"/>
      <c r="BP35107" s="3"/>
    </row>
    <row r="35108" spans="1:68" x14ac:dyDescent="0.25">
      <c r="A35108" s="1"/>
      <c r="B35108" s="2"/>
      <c r="BJ35108" s="3"/>
      <c r="BL35108" s="3"/>
      <c r="BN35108" s="3"/>
      <c r="BP35108" s="3"/>
    </row>
    <row r="35109" spans="1:68" x14ac:dyDescent="0.25">
      <c r="A35109" s="1"/>
      <c r="B35109" s="2"/>
      <c r="BJ35109" s="3"/>
      <c r="BL35109" s="3"/>
      <c r="BN35109" s="3"/>
      <c r="BP35109" s="3"/>
    </row>
    <row r="35110" spans="1:68" x14ac:dyDescent="0.25">
      <c r="A35110" s="1"/>
      <c r="B35110" s="2"/>
      <c r="BJ35110" s="3"/>
      <c r="BL35110" s="3"/>
      <c r="BN35110" s="3"/>
      <c r="BP35110" s="3"/>
    </row>
    <row r="35111" spans="1:68" x14ac:dyDescent="0.25">
      <c r="A35111" s="1"/>
      <c r="B35111" s="2"/>
      <c r="BJ35111" s="3"/>
      <c r="BL35111" s="3"/>
      <c r="BN35111" s="3"/>
      <c r="BP35111" s="3"/>
    </row>
    <row r="35112" spans="1:68" x14ac:dyDescent="0.25">
      <c r="A35112" s="1"/>
      <c r="B35112" s="2"/>
      <c r="BJ35112" s="3"/>
      <c r="BL35112" s="3"/>
      <c r="BN35112" s="3"/>
      <c r="BP35112" s="3"/>
    </row>
    <row r="35113" spans="1:68" x14ac:dyDescent="0.25">
      <c r="A35113" s="1"/>
      <c r="B35113" s="2"/>
      <c r="BJ35113" s="3"/>
      <c r="BL35113" s="3"/>
      <c r="BN35113" s="3"/>
      <c r="BP35113" s="3"/>
    </row>
    <row r="35114" spans="1:68" x14ac:dyDescent="0.25">
      <c r="A35114" s="1"/>
      <c r="B35114" s="2"/>
      <c r="BJ35114" s="3"/>
      <c r="BL35114" s="3"/>
      <c r="BN35114" s="3"/>
      <c r="BP35114" s="3"/>
    </row>
    <row r="35115" spans="1:68" x14ac:dyDescent="0.25">
      <c r="A35115" s="1"/>
      <c r="B35115" s="2"/>
      <c r="BJ35115" s="3"/>
      <c r="BL35115" s="3"/>
      <c r="BN35115" s="3"/>
      <c r="BP35115" s="3"/>
    </row>
    <row r="35116" spans="1:68" x14ac:dyDescent="0.25">
      <c r="A35116" s="1"/>
      <c r="B35116" s="2"/>
      <c r="BJ35116" s="3"/>
      <c r="BL35116" s="3"/>
      <c r="BN35116" s="3"/>
      <c r="BP35116" s="3"/>
    </row>
    <row r="35117" spans="1:68" x14ac:dyDescent="0.25">
      <c r="A35117" s="1"/>
      <c r="B35117" s="2"/>
      <c r="BJ35117" s="3"/>
      <c r="BL35117" s="3"/>
      <c r="BN35117" s="3"/>
      <c r="BP35117" s="3"/>
    </row>
    <row r="35118" spans="1:68" x14ac:dyDescent="0.25">
      <c r="A35118" s="1"/>
      <c r="B35118" s="2"/>
      <c r="BJ35118" s="3"/>
      <c r="BL35118" s="3"/>
      <c r="BN35118" s="3"/>
      <c r="BP35118" s="3"/>
    </row>
    <row r="35119" spans="1:68" x14ac:dyDescent="0.25">
      <c r="A35119" s="1"/>
      <c r="B35119" s="2"/>
      <c r="BJ35119" s="3"/>
      <c r="BL35119" s="3"/>
      <c r="BN35119" s="3"/>
      <c r="BP35119" s="3"/>
    </row>
    <row r="35120" spans="1:68" x14ac:dyDescent="0.25">
      <c r="A35120" s="1"/>
      <c r="B35120" s="2"/>
      <c r="BJ35120" s="3"/>
      <c r="BL35120" s="3"/>
      <c r="BN35120" s="3"/>
      <c r="BP35120" s="3"/>
    </row>
    <row r="35121" spans="1:68" x14ac:dyDescent="0.25">
      <c r="A35121" s="1"/>
      <c r="B35121" s="2"/>
      <c r="BJ35121" s="3"/>
      <c r="BL35121" s="3"/>
      <c r="BN35121" s="3"/>
      <c r="BP35121" s="3"/>
    </row>
    <row r="35122" spans="1:68" x14ac:dyDescent="0.25">
      <c r="A35122" s="1"/>
      <c r="B35122" s="2"/>
      <c r="BJ35122" s="3"/>
      <c r="BL35122" s="3"/>
      <c r="BN35122" s="3"/>
      <c r="BP35122" s="3"/>
    </row>
    <row r="35123" spans="1:68" x14ac:dyDescent="0.25">
      <c r="A35123" s="1"/>
      <c r="B35123" s="2"/>
      <c r="BJ35123" s="3"/>
      <c r="BL35123" s="3"/>
      <c r="BN35123" s="3"/>
      <c r="BP35123" s="3"/>
    </row>
    <row r="35124" spans="1:68" x14ac:dyDescent="0.25">
      <c r="A35124" s="1"/>
      <c r="B35124" s="2"/>
      <c r="BJ35124" s="3"/>
      <c r="BL35124" s="3"/>
      <c r="BN35124" s="3"/>
      <c r="BP35124" s="3"/>
    </row>
    <row r="35125" spans="1:68" x14ac:dyDescent="0.25">
      <c r="A35125" s="1"/>
      <c r="B35125" s="2"/>
      <c r="BJ35125" s="3"/>
      <c r="BL35125" s="3"/>
      <c r="BN35125" s="3"/>
      <c r="BP35125" s="3"/>
    </row>
    <row r="35126" spans="1:68" x14ac:dyDescent="0.25">
      <c r="A35126" s="1"/>
      <c r="B35126" s="2"/>
      <c r="BJ35126" s="3"/>
      <c r="BL35126" s="3"/>
      <c r="BN35126" s="3"/>
      <c r="BP35126" s="3"/>
    </row>
    <row r="35127" spans="1:68" x14ac:dyDescent="0.25">
      <c r="A35127" s="1"/>
      <c r="B35127" s="2"/>
      <c r="BJ35127" s="3"/>
      <c r="BL35127" s="3"/>
      <c r="BN35127" s="3"/>
      <c r="BP35127" s="3"/>
    </row>
    <row r="35128" spans="1:68" x14ac:dyDescent="0.25">
      <c r="A35128" s="1"/>
      <c r="B35128" s="2"/>
      <c r="BJ35128" s="3"/>
      <c r="BL35128" s="3"/>
      <c r="BN35128" s="3"/>
      <c r="BP35128" s="3"/>
    </row>
    <row r="35129" spans="1:68" x14ac:dyDescent="0.25">
      <c r="A35129" s="1"/>
      <c r="B35129" s="2"/>
      <c r="BJ35129" s="3"/>
      <c r="BL35129" s="3"/>
      <c r="BN35129" s="3"/>
      <c r="BP35129" s="3"/>
    </row>
    <row r="35130" spans="1:68" x14ac:dyDescent="0.25">
      <c r="A35130" s="1"/>
      <c r="B35130" s="2"/>
      <c r="BJ35130" s="3"/>
      <c r="BL35130" s="3"/>
      <c r="BN35130" s="3"/>
      <c r="BP35130" s="3"/>
    </row>
    <row r="35131" spans="1:68" x14ac:dyDescent="0.25">
      <c r="A35131" s="1"/>
      <c r="B35131" s="2"/>
      <c r="BJ35131" s="3"/>
      <c r="BL35131" s="3"/>
      <c r="BN35131" s="3"/>
      <c r="BP35131" s="3"/>
    </row>
    <row r="35132" spans="1:68" x14ac:dyDescent="0.25">
      <c r="A35132" s="1"/>
      <c r="B35132" s="2"/>
      <c r="BJ35132" s="3"/>
      <c r="BL35132" s="3"/>
      <c r="BN35132" s="3"/>
      <c r="BP35132" s="3"/>
    </row>
    <row r="35133" spans="1:68" x14ac:dyDescent="0.25">
      <c r="A35133" s="1"/>
      <c r="B35133" s="2"/>
      <c r="BJ35133" s="3"/>
      <c r="BL35133" s="3"/>
      <c r="BN35133" s="3"/>
      <c r="BP35133" s="3"/>
    </row>
    <row r="35134" spans="1:68" x14ac:dyDescent="0.25">
      <c r="A35134" s="1"/>
      <c r="B35134" s="2"/>
      <c r="BJ35134" s="3"/>
      <c r="BL35134" s="3"/>
      <c r="BN35134" s="3"/>
      <c r="BP35134" s="3"/>
    </row>
    <row r="35135" spans="1:68" x14ac:dyDescent="0.25">
      <c r="A35135" s="1"/>
      <c r="B35135" s="2"/>
      <c r="BJ35135" s="3"/>
      <c r="BL35135" s="3"/>
      <c r="BN35135" s="3"/>
      <c r="BP35135" s="3"/>
    </row>
    <row r="35136" spans="1:68" x14ac:dyDescent="0.25">
      <c r="A35136" s="1"/>
      <c r="B35136" s="2"/>
      <c r="BJ35136" s="3"/>
      <c r="BL35136" s="3"/>
      <c r="BN35136" s="3"/>
      <c r="BP35136" s="3"/>
    </row>
    <row r="35137" spans="1:68" x14ac:dyDescent="0.25">
      <c r="A35137" s="1"/>
      <c r="B35137" s="2"/>
      <c r="BJ35137" s="3"/>
      <c r="BL35137" s="3"/>
      <c r="BN35137" s="3"/>
      <c r="BP35137" s="3"/>
    </row>
    <row r="35138" spans="1:68" x14ac:dyDescent="0.25">
      <c r="A35138" s="1"/>
      <c r="B35138" s="2"/>
      <c r="BJ35138" s="3"/>
      <c r="BL35138" s="3"/>
      <c r="BN35138" s="3"/>
      <c r="BP35138" s="3"/>
    </row>
    <row r="35139" spans="1:68" x14ac:dyDescent="0.25">
      <c r="A35139" s="1"/>
      <c r="B35139" s="2"/>
      <c r="BJ35139" s="3"/>
      <c r="BL35139" s="3"/>
      <c r="BN35139" s="3"/>
      <c r="BP35139" s="3"/>
    </row>
    <row r="35140" spans="1:68" x14ac:dyDescent="0.25">
      <c r="A35140" s="1"/>
      <c r="B35140" s="2"/>
      <c r="BJ35140" s="3"/>
      <c r="BL35140" s="3"/>
      <c r="BN35140" s="3"/>
      <c r="BP35140" s="3"/>
    </row>
    <row r="35141" spans="1:68" x14ac:dyDescent="0.25">
      <c r="A35141" s="1"/>
      <c r="B35141" s="2"/>
      <c r="BJ35141" s="3"/>
      <c r="BL35141" s="3"/>
      <c r="BN35141" s="3"/>
      <c r="BP35141" s="3"/>
    </row>
    <row r="35142" spans="1:68" x14ac:dyDescent="0.25">
      <c r="A35142" s="1"/>
      <c r="B35142" s="2"/>
      <c r="BJ35142" s="3"/>
      <c r="BL35142" s="3"/>
      <c r="BN35142" s="3"/>
      <c r="BP35142" s="3"/>
    </row>
    <row r="35143" spans="1:68" x14ac:dyDescent="0.25">
      <c r="A35143" s="1"/>
      <c r="B35143" s="2"/>
      <c r="BJ35143" s="3"/>
      <c r="BL35143" s="3"/>
      <c r="BN35143" s="3"/>
      <c r="BP35143" s="3"/>
    </row>
    <row r="35144" spans="1:68" x14ac:dyDescent="0.25">
      <c r="A35144" s="1"/>
      <c r="B35144" s="2"/>
      <c r="BJ35144" s="3"/>
      <c r="BL35144" s="3"/>
      <c r="BN35144" s="3"/>
      <c r="BP35144" s="3"/>
    </row>
    <row r="35145" spans="1:68" x14ac:dyDescent="0.25">
      <c r="A35145" s="1"/>
      <c r="B35145" s="2"/>
      <c r="BJ35145" s="3"/>
      <c r="BL35145" s="3"/>
      <c r="BN35145" s="3"/>
      <c r="BP35145" s="3"/>
    </row>
    <row r="35146" spans="1:68" x14ac:dyDescent="0.25">
      <c r="A35146" s="1"/>
      <c r="B35146" s="2"/>
      <c r="BJ35146" s="3"/>
      <c r="BL35146" s="3"/>
      <c r="BN35146" s="3"/>
      <c r="BP35146" s="3"/>
    </row>
    <row r="35147" spans="1:68" x14ac:dyDescent="0.25">
      <c r="A35147" s="1"/>
      <c r="B35147" s="2"/>
      <c r="BJ35147" s="3"/>
      <c r="BL35147" s="3"/>
      <c r="BN35147" s="3"/>
      <c r="BP35147" s="3"/>
    </row>
    <row r="35148" spans="1:68" x14ac:dyDescent="0.25">
      <c r="A35148" s="1"/>
      <c r="B35148" s="2"/>
      <c r="BJ35148" s="3"/>
      <c r="BL35148" s="3"/>
      <c r="BN35148" s="3"/>
      <c r="BP35148" s="3"/>
    </row>
    <row r="35149" spans="1:68" x14ac:dyDescent="0.25">
      <c r="A35149" s="1"/>
      <c r="B35149" s="2"/>
      <c r="BJ35149" s="3"/>
      <c r="BL35149" s="3"/>
      <c r="BN35149" s="3"/>
      <c r="BP35149" s="3"/>
    </row>
    <row r="35150" spans="1:68" x14ac:dyDescent="0.25">
      <c r="A35150" s="1"/>
      <c r="B35150" s="2"/>
      <c r="BJ35150" s="3"/>
      <c r="BL35150" s="3"/>
      <c r="BN35150" s="3"/>
      <c r="BP35150" s="3"/>
    </row>
    <row r="35151" spans="1:68" x14ac:dyDescent="0.25">
      <c r="A35151" s="1"/>
      <c r="B35151" s="2"/>
      <c r="BJ35151" s="3"/>
      <c r="BL35151" s="3"/>
      <c r="BN35151" s="3"/>
      <c r="BP35151" s="3"/>
    </row>
    <row r="35152" spans="1:68" x14ac:dyDescent="0.25">
      <c r="A35152" s="1"/>
      <c r="B35152" s="2"/>
      <c r="BJ35152" s="3"/>
      <c r="BL35152" s="3"/>
      <c r="BN35152" s="3"/>
      <c r="BP35152" s="3"/>
    </row>
    <row r="35153" spans="1:68" x14ac:dyDescent="0.25">
      <c r="A35153" s="1"/>
      <c r="B35153" s="2"/>
      <c r="BJ35153" s="3"/>
      <c r="BL35153" s="3"/>
      <c r="BN35153" s="3"/>
      <c r="BP35153" s="3"/>
    </row>
    <row r="35154" spans="1:68" x14ac:dyDescent="0.25">
      <c r="A35154" s="1"/>
      <c r="B35154" s="2"/>
      <c r="BJ35154" s="3"/>
      <c r="BL35154" s="3"/>
      <c r="BN35154" s="3"/>
      <c r="BP35154" s="3"/>
    </row>
    <row r="35155" spans="1:68" x14ac:dyDescent="0.25">
      <c r="A35155" s="1"/>
      <c r="B35155" s="2"/>
      <c r="BJ35155" s="3"/>
      <c r="BL35155" s="3"/>
      <c r="BN35155" s="3"/>
      <c r="BP35155" s="3"/>
    </row>
    <row r="35156" spans="1:68" x14ac:dyDescent="0.25">
      <c r="A35156" s="1"/>
      <c r="B35156" s="2"/>
      <c r="BJ35156" s="3"/>
      <c r="BL35156" s="3"/>
      <c r="BN35156" s="3"/>
      <c r="BP35156" s="3"/>
    </row>
    <row r="35157" spans="1:68" x14ac:dyDescent="0.25">
      <c r="A35157" s="1"/>
      <c r="B35157" s="2"/>
      <c r="BJ35157" s="3"/>
      <c r="BL35157" s="3"/>
      <c r="BN35157" s="3"/>
      <c r="BP35157" s="3"/>
    </row>
    <row r="35158" spans="1:68" x14ac:dyDescent="0.25">
      <c r="A35158" s="1"/>
      <c r="B35158" s="2"/>
      <c r="BJ35158" s="3"/>
      <c r="BL35158" s="3"/>
      <c r="BN35158" s="3"/>
      <c r="BP35158" s="3"/>
    </row>
    <row r="35159" spans="1:68" x14ac:dyDescent="0.25">
      <c r="A35159" s="1"/>
      <c r="B35159" s="2"/>
      <c r="BJ35159" s="3"/>
      <c r="BL35159" s="3"/>
      <c r="BN35159" s="3"/>
      <c r="BP35159" s="3"/>
    </row>
    <row r="35160" spans="1:68" x14ac:dyDescent="0.25">
      <c r="A35160" s="1"/>
      <c r="B35160" s="2"/>
      <c r="BJ35160" s="3"/>
      <c r="BL35160" s="3"/>
      <c r="BN35160" s="3"/>
      <c r="BP35160" s="3"/>
    </row>
    <row r="35161" spans="1:68" x14ac:dyDescent="0.25">
      <c r="A35161" s="1"/>
      <c r="B35161" s="2"/>
      <c r="BJ35161" s="3"/>
      <c r="BL35161" s="3"/>
      <c r="BN35161" s="3"/>
      <c r="BP35161" s="3"/>
    </row>
    <row r="35162" spans="1:68" x14ac:dyDescent="0.25">
      <c r="A35162" s="1"/>
      <c r="B35162" s="2"/>
      <c r="BJ35162" s="3"/>
      <c r="BL35162" s="3"/>
      <c r="BN35162" s="3"/>
      <c r="BP35162" s="3"/>
    </row>
    <row r="35163" spans="1:68" x14ac:dyDescent="0.25">
      <c r="A35163" s="1"/>
      <c r="B35163" s="2"/>
      <c r="BJ35163" s="3"/>
      <c r="BL35163" s="3"/>
      <c r="BN35163" s="3"/>
      <c r="BP35163" s="3"/>
    </row>
    <row r="35164" spans="1:68" x14ac:dyDescent="0.25">
      <c r="A35164" s="1"/>
      <c r="B35164" s="2"/>
      <c r="BJ35164" s="3"/>
      <c r="BL35164" s="3"/>
      <c r="BN35164" s="3"/>
      <c r="BP35164" s="3"/>
    </row>
    <row r="35165" spans="1:68" x14ac:dyDescent="0.25">
      <c r="A35165" s="1"/>
      <c r="B35165" s="2"/>
      <c r="BJ35165" s="3"/>
      <c r="BL35165" s="3"/>
      <c r="BN35165" s="3"/>
      <c r="BP35165" s="3"/>
    </row>
    <row r="35166" spans="1:68" x14ac:dyDescent="0.25">
      <c r="A35166" s="1"/>
      <c r="B35166" s="2"/>
      <c r="BJ35166" s="3"/>
      <c r="BL35166" s="3"/>
      <c r="BN35166" s="3"/>
      <c r="BP35166" s="3"/>
    </row>
    <row r="35167" spans="1:68" x14ac:dyDescent="0.25">
      <c r="A35167" s="1"/>
      <c r="B35167" s="2"/>
      <c r="BJ35167" s="3"/>
      <c r="BL35167" s="3"/>
      <c r="BN35167" s="3"/>
      <c r="BP35167" s="3"/>
    </row>
    <row r="35168" spans="1:68" x14ac:dyDescent="0.25">
      <c r="A35168" s="1"/>
      <c r="B35168" s="2"/>
      <c r="BJ35168" s="3"/>
      <c r="BL35168" s="3"/>
      <c r="BN35168" s="3"/>
      <c r="BP35168" s="3"/>
    </row>
    <row r="35169" spans="1:68" x14ac:dyDescent="0.25">
      <c r="A35169" s="1"/>
      <c r="B35169" s="2"/>
      <c r="BJ35169" s="3"/>
      <c r="BL35169" s="3"/>
      <c r="BN35169" s="3"/>
      <c r="BP35169" s="3"/>
    </row>
    <row r="35170" spans="1:68" x14ac:dyDescent="0.25">
      <c r="A35170" s="1"/>
      <c r="B35170" s="2"/>
      <c r="BJ35170" s="3"/>
      <c r="BL35170" s="3"/>
      <c r="BN35170" s="3"/>
      <c r="BP35170" s="3"/>
    </row>
    <row r="35171" spans="1:68" x14ac:dyDescent="0.25">
      <c r="A35171" s="1"/>
      <c r="B35171" s="2"/>
      <c r="BJ35171" s="3"/>
      <c r="BL35171" s="3"/>
      <c r="BN35171" s="3"/>
      <c r="BP35171" s="3"/>
    </row>
    <row r="35172" spans="1:68" x14ac:dyDescent="0.25">
      <c r="A35172" s="1"/>
      <c r="B35172" s="2"/>
      <c r="BJ35172" s="3"/>
      <c r="BL35172" s="3"/>
      <c r="BN35172" s="3"/>
      <c r="BP35172" s="3"/>
    </row>
    <row r="35173" spans="1:68" x14ac:dyDescent="0.25">
      <c r="A35173" s="1"/>
      <c r="B35173" s="2"/>
      <c r="BJ35173" s="3"/>
      <c r="BL35173" s="3"/>
      <c r="BN35173" s="3"/>
      <c r="BP35173" s="3"/>
    </row>
    <row r="35174" spans="1:68" x14ac:dyDescent="0.25">
      <c r="A35174" s="1"/>
      <c r="B35174" s="2"/>
      <c r="BJ35174" s="3"/>
      <c r="BL35174" s="3"/>
      <c r="BN35174" s="3"/>
      <c r="BP35174" s="3"/>
    </row>
    <row r="35175" spans="1:68" x14ac:dyDescent="0.25">
      <c r="A35175" s="1"/>
      <c r="B35175" s="2"/>
      <c r="BJ35175" s="3"/>
      <c r="BL35175" s="3"/>
      <c r="BN35175" s="3"/>
      <c r="BP35175" s="3"/>
    </row>
    <row r="35176" spans="1:68" x14ac:dyDescent="0.25">
      <c r="A35176" s="1"/>
      <c r="B35176" s="2"/>
      <c r="BJ35176" s="3"/>
      <c r="BL35176" s="3"/>
      <c r="BN35176" s="3"/>
      <c r="BP35176" s="3"/>
    </row>
    <row r="35177" spans="1:68" x14ac:dyDescent="0.25">
      <c r="A35177" s="1"/>
      <c r="B35177" s="2"/>
      <c r="BJ35177" s="3"/>
      <c r="BL35177" s="3"/>
      <c r="BN35177" s="3"/>
      <c r="BP35177" s="3"/>
    </row>
    <row r="35178" spans="1:68" x14ac:dyDescent="0.25">
      <c r="A35178" s="1"/>
      <c r="B35178" s="2"/>
      <c r="BJ35178" s="3"/>
      <c r="BL35178" s="3"/>
      <c r="BN35178" s="3"/>
      <c r="BP35178" s="3"/>
    </row>
    <row r="35179" spans="1:68" x14ac:dyDescent="0.25">
      <c r="A35179" s="1"/>
      <c r="B35179" s="2"/>
      <c r="BJ35179" s="3"/>
      <c r="BL35179" s="3"/>
      <c r="BN35179" s="3"/>
      <c r="BP35179" s="3"/>
    </row>
    <row r="35180" spans="1:68" x14ac:dyDescent="0.25">
      <c r="A35180" s="1"/>
      <c r="B35180" s="2"/>
      <c r="BJ35180" s="3"/>
      <c r="BL35180" s="3"/>
      <c r="BN35180" s="3"/>
      <c r="BP35180" s="3"/>
    </row>
    <row r="35181" spans="1:68" x14ac:dyDescent="0.25">
      <c r="A35181" s="1"/>
      <c r="B35181" s="2"/>
      <c r="BJ35181" s="3"/>
      <c r="BL35181" s="3"/>
      <c r="BN35181" s="3"/>
      <c r="BP35181" s="3"/>
    </row>
    <row r="35182" spans="1:68" x14ac:dyDescent="0.25">
      <c r="A35182" s="1"/>
      <c r="B35182" s="2"/>
      <c r="BJ35182" s="3"/>
      <c r="BL35182" s="3"/>
      <c r="BN35182" s="3"/>
      <c r="BP35182" s="3"/>
    </row>
    <row r="35183" spans="1:68" x14ac:dyDescent="0.25">
      <c r="A35183" s="1"/>
      <c r="B35183" s="2"/>
      <c r="BJ35183" s="3"/>
      <c r="BL35183" s="3"/>
      <c r="BN35183" s="3"/>
      <c r="BP35183" s="3"/>
    </row>
    <row r="35184" spans="1:68" x14ac:dyDescent="0.25">
      <c r="A35184" s="1"/>
      <c r="B35184" s="2"/>
      <c r="BJ35184" s="3"/>
      <c r="BL35184" s="3"/>
      <c r="BN35184" s="3"/>
      <c r="BP35184" s="3"/>
    </row>
    <row r="35185" spans="1:68" x14ac:dyDescent="0.25">
      <c r="A35185" s="1"/>
      <c r="B35185" s="2"/>
      <c r="BJ35185" s="3"/>
      <c r="BL35185" s="3"/>
      <c r="BN35185" s="3"/>
      <c r="BP35185" s="3"/>
    </row>
    <row r="35186" spans="1:68" x14ac:dyDescent="0.25">
      <c r="A35186" s="1"/>
      <c r="B35186" s="2"/>
      <c r="BJ35186" s="3"/>
      <c r="BL35186" s="3"/>
      <c r="BN35186" s="3"/>
      <c r="BP35186" s="3"/>
    </row>
    <row r="35187" spans="1:68" x14ac:dyDescent="0.25">
      <c r="A35187" s="1"/>
      <c r="B35187" s="2"/>
      <c r="BJ35187" s="3"/>
      <c r="BL35187" s="3"/>
      <c r="BN35187" s="3"/>
      <c r="BP35187" s="3"/>
    </row>
    <row r="35188" spans="1:68" x14ac:dyDescent="0.25">
      <c r="A35188" s="1"/>
      <c r="B35188" s="2"/>
      <c r="BJ35188" s="3"/>
      <c r="BL35188" s="3"/>
      <c r="BN35188" s="3"/>
      <c r="BP35188" s="3"/>
    </row>
    <row r="35189" spans="1:68" x14ac:dyDescent="0.25">
      <c r="A35189" s="1"/>
      <c r="B35189" s="2"/>
      <c r="BJ35189" s="3"/>
      <c r="BL35189" s="3"/>
      <c r="BN35189" s="3"/>
      <c r="BP35189" s="3"/>
    </row>
    <row r="35190" spans="1:68" x14ac:dyDescent="0.25">
      <c r="A35190" s="1"/>
      <c r="B35190" s="2"/>
      <c r="BJ35190" s="3"/>
      <c r="BL35190" s="3"/>
      <c r="BN35190" s="3"/>
      <c r="BP35190" s="3"/>
    </row>
    <row r="35191" spans="1:68" x14ac:dyDescent="0.25">
      <c r="A35191" s="1"/>
      <c r="B35191" s="2"/>
      <c r="BJ35191" s="3"/>
      <c r="BL35191" s="3"/>
      <c r="BN35191" s="3"/>
      <c r="BP35191" s="3"/>
    </row>
    <row r="35192" spans="1:68" x14ac:dyDescent="0.25">
      <c r="A35192" s="1"/>
      <c r="B35192" s="2"/>
      <c r="BJ35192" s="3"/>
      <c r="BL35192" s="3"/>
      <c r="BN35192" s="3"/>
      <c r="BP35192" s="3"/>
    </row>
    <row r="35193" spans="1:68" x14ac:dyDescent="0.25">
      <c r="A35193" s="1"/>
      <c r="B35193" s="2"/>
      <c r="BJ35193" s="3"/>
      <c r="BL35193" s="3"/>
      <c r="BN35193" s="3"/>
      <c r="BP35193" s="3"/>
    </row>
    <row r="35194" spans="1:68" x14ac:dyDescent="0.25">
      <c r="A35194" s="1"/>
      <c r="B35194" s="2"/>
      <c r="BJ35194" s="3"/>
      <c r="BL35194" s="3"/>
      <c r="BN35194" s="3"/>
      <c r="BP35194" s="3"/>
    </row>
    <row r="35195" spans="1:68" x14ac:dyDescent="0.25">
      <c r="A35195" s="1"/>
      <c r="B35195" s="2"/>
      <c r="BJ35195" s="3"/>
      <c r="BL35195" s="3"/>
      <c r="BN35195" s="3"/>
      <c r="BP35195" s="3"/>
    </row>
    <row r="35196" spans="1:68" x14ac:dyDescent="0.25">
      <c r="A35196" s="1"/>
      <c r="B35196" s="2"/>
      <c r="BJ35196" s="3"/>
      <c r="BL35196" s="3"/>
      <c r="BN35196" s="3"/>
      <c r="BP35196" s="3"/>
    </row>
    <row r="35197" spans="1:68" x14ac:dyDescent="0.25">
      <c r="A35197" s="1"/>
      <c r="B35197" s="2"/>
      <c r="BJ35197" s="3"/>
      <c r="BL35197" s="3"/>
      <c r="BN35197" s="3"/>
      <c r="BP35197" s="3"/>
    </row>
    <row r="35198" spans="1:68" x14ac:dyDescent="0.25">
      <c r="A35198" s="1"/>
      <c r="B35198" s="2"/>
      <c r="BJ35198" s="3"/>
      <c r="BL35198" s="3"/>
      <c r="BN35198" s="3"/>
      <c r="BP35198" s="3"/>
    </row>
    <row r="35199" spans="1:68" x14ac:dyDescent="0.25">
      <c r="A35199" s="1"/>
      <c r="B35199" s="2"/>
      <c r="BJ35199" s="3"/>
      <c r="BL35199" s="3"/>
      <c r="BN35199" s="3"/>
      <c r="BP35199" s="3"/>
    </row>
    <row r="35200" spans="1:68" x14ac:dyDescent="0.25">
      <c r="A35200" s="1"/>
      <c r="B35200" s="2"/>
      <c r="BJ35200" s="3"/>
      <c r="BL35200" s="3"/>
      <c r="BN35200" s="3"/>
      <c r="BP35200" s="3"/>
    </row>
    <row r="35201" spans="1:68" x14ac:dyDescent="0.25">
      <c r="A35201" s="1"/>
      <c r="B35201" s="2"/>
      <c r="BJ35201" s="3"/>
      <c r="BL35201" s="3"/>
      <c r="BN35201" s="3"/>
      <c r="BP35201" s="3"/>
    </row>
    <row r="35202" spans="1:68" x14ac:dyDescent="0.25">
      <c r="A35202" s="1"/>
      <c r="B35202" s="2"/>
      <c r="BJ35202" s="3"/>
      <c r="BL35202" s="3"/>
      <c r="BN35202" s="3"/>
      <c r="BP35202" s="3"/>
    </row>
    <row r="35203" spans="1:68" x14ac:dyDescent="0.25">
      <c r="A35203" s="1"/>
      <c r="B35203" s="2"/>
      <c r="BJ35203" s="3"/>
      <c r="BL35203" s="3"/>
      <c r="BN35203" s="3"/>
      <c r="BP35203" s="3"/>
    </row>
    <row r="35204" spans="1:68" x14ac:dyDescent="0.25">
      <c r="A35204" s="1"/>
      <c r="B35204" s="2"/>
      <c r="BJ35204" s="3"/>
      <c r="BL35204" s="3"/>
      <c r="BN35204" s="3"/>
      <c r="BP35204" s="3"/>
    </row>
    <row r="35205" spans="1:68" x14ac:dyDescent="0.25">
      <c r="A35205" s="1"/>
      <c r="B35205" s="2"/>
      <c r="BJ35205" s="3"/>
      <c r="BL35205" s="3"/>
      <c r="BN35205" s="3"/>
      <c r="BP35205" s="3"/>
    </row>
    <row r="35206" spans="1:68" x14ac:dyDescent="0.25">
      <c r="A35206" s="1"/>
      <c r="B35206" s="2"/>
      <c r="BJ35206" s="3"/>
      <c r="BL35206" s="3"/>
      <c r="BN35206" s="3"/>
      <c r="BP35206" s="3"/>
    </row>
    <row r="35207" spans="1:68" x14ac:dyDescent="0.25">
      <c r="A35207" s="1"/>
      <c r="B35207" s="2"/>
      <c r="BJ35207" s="3"/>
      <c r="BL35207" s="3"/>
      <c r="BN35207" s="3"/>
      <c r="BP35207" s="3"/>
    </row>
    <row r="35208" spans="1:68" x14ac:dyDescent="0.25">
      <c r="A35208" s="1"/>
      <c r="B35208" s="2"/>
      <c r="BJ35208" s="3"/>
      <c r="BL35208" s="3"/>
      <c r="BN35208" s="3"/>
      <c r="BP35208" s="3"/>
    </row>
    <row r="35209" spans="1:68" x14ac:dyDescent="0.25">
      <c r="A35209" s="1"/>
      <c r="B35209" s="2"/>
      <c r="BJ35209" s="3"/>
      <c r="BL35209" s="3"/>
      <c r="BN35209" s="3"/>
      <c r="BP35209" s="3"/>
    </row>
    <row r="35210" spans="1:68" x14ac:dyDescent="0.25">
      <c r="A35210" s="1"/>
      <c r="B35210" s="2"/>
      <c r="BJ35210" s="3"/>
      <c r="BL35210" s="3"/>
      <c r="BN35210" s="3"/>
      <c r="BP35210" s="3"/>
    </row>
    <row r="35211" spans="1:68" x14ac:dyDescent="0.25">
      <c r="A35211" s="1"/>
      <c r="B35211" s="2"/>
      <c r="BJ35211" s="3"/>
      <c r="BL35211" s="3"/>
      <c r="BN35211" s="3"/>
      <c r="BP35211" s="3"/>
    </row>
    <row r="35212" spans="1:68" x14ac:dyDescent="0.25">
      <c r="A35212" s="1"/>
      <c r="B35212" s="2"/>
      <c r="BJ35212" s="3"/>
      <c r="BL35212" s="3"/>
      <c r="BN35212" s="3"/>
      <c r="BP35212" s="3"/>
    </row>
    <row r="35213" spans="1:68" x14ac:dyDescent="0.25">
      <c r="A35213" s="1"/>
      <c r="B35213" s="2"/>
      <c r="BJ35213" s="3"/>
      <c r="BL35213" s="3"/>
      <c r="BN35213" s="3"/>
      <c r="BP35213" s="3"/>
    </row>
    <row r="35214" spans="1:68" x14ac:dyDescent="0.25">
      <c r="A35214" s="1"/>
      <c r="B35214" s="2"/>
      <c r="BJ35214" s="3"/>
      <c r="BL35214" s="3"/>
      <c r="BN35214" s="3"/>
      <c r="BP35214" s="3"/>
    </row>
    <row r="35215" spans="1:68" x14ac:dyDescent="0.25">
      <c r="A35215" s="1"/>
      <c r="B35215" s="2"/>
      <c r="BJ35215" s="3"/>
      <c r="BL35215" s="3"/>
      <c r="BN35215" s="3"/>
      <c r="BP35215" s="3"/>
    </row>
    <row r="35216" spans="1:68" x14ac:dyDescent="0.25">
      <c r="A35216" s="1"/>
      <c r="B35216" s="2"/>
      <c r="BJ35216" s="3"/>
      <c r="BL35216" s="3"/>
      <c r="BN35216" s="3"/>
      <c r="BP35216" s="3"/>
    </row>
    <row r="35217" spans="1:68" x14ac:dyDescent="0.25">
      <c r="A35217" s="1"/>
      <c r="B35217" s="2"/>
      <c r="BJ35217" s="3"/>
      <c r="BL35217" s="3"/>
      <c r="BN35217" s="3"/>
      <c r="BP35217" s="3"/>
    </row>
    <row r="35218" spans="1:68" x14ac:dyDescent="0.25">
      <c r="A35218" s="1"/>
      <c r="B35218" s="2"/>
      <c r="BJ35218" s="3"/>
      <c r="BL35218" s="3"/>
      <c r="BN35218" s="3"/>
      <c r="BP35218" s="3"/>
    </row>
    <row r="35219" spans="1:68" x14ac:dyDescent="0.25">
      <c r="A35219" s="1"/>
      <c r="B35219" s="2"/>
      <c r="BJ35219" s="3"/>
      <c r="BL35219" s="3"/>
      <c r="BN35219" s="3"/>
      <c r="BP35219" s="3"/>
    </row>
    <row r="35220" spans="1:68" x14ac:dyDescent="0.25">
      <c r="A35220" s="1"/>
      <c r="B35220" s="2"/>
      <c r="BJ35220" s="3"/>
      <c r="BL35220" s="3"/>
      <c r="BN35220" s="3"/>
      <c r="BP35220" s="3"/>
    </row>
    <row r="35221" spans="1:68" x14ac:dyDescent="0.25">
      <c r="A35221" s="1"/>
      <c r="B35221" s="2"/>
      <c r="BJ35221" s="3"/>
      <c r="BL35221" s="3"/>
      <c r="BN35221" s="3"/>
      <c r="BP35221" s="3"/>
    </row>
    <row r="35222" spans="1:68" x14ac:dyDescent="0.25">
      <c r="A35222" s="1"/>
      <c r="B35222" s="2"/>
      <c r="BJ35222" s="3"/>
      <c r="BL35222" s="3"/>
      <c r="BN35222" s="3"/>
      <c r="BP35222" s="3"/>
    </row>
    <row r="35223" spans="1:68" x14ac:dyDescent="0.25">
      <c r="A35223" s="1"/>
      <c r="B35223" s="2"/>
      <c r="BJ35223" s="3"/>
      <c r="BL35223" s="3"/>
      <c r="BN35223" s="3"/>
      <c r="BP35223" s="3"/>
    </row>
    <row r="35224" spans="1:68" x14ac:dyDescent="0.25">
      <c r="A35224" s="1"/>
      <c r="B35224" s="2"/>
      <c r="BJ35224" s="3"/>
      <c r="BL35224" s="3"/>
      <c r="BN35224" s="3"/>
      <c r="BP35224" s="3"/>
    </row>
    <row r="35225" spans="1:68" x14ac:dyDescent="0.25">
      <c r="A35225" s="1"/>
      <c r="B35225" s="2"/>
      <c r="BJ35225" s="3"/>
      <c r="BL35225" s="3"/>
      <c r="BN35225" s="3"/>
      <c r="BP35225" s="3"/>
    </row>
    <row r="35226" spans="1:68" x14ac:dyDescent="0.25">
      <c r="A35226" s="1"/>
      <c r="B35226" s="2"/>
      <c r="BJ35226" s="3"/>
      <c r="BL35226" s="3"/>
      <c r="BN35226" s="3"/>
      <c r="BP35226" s="3"/>
    </row>
    <row r="35227" spans="1:68" x14ac:dyDescent="0.25">
      <c r="A35227" s="1"/>
      <c r="B35227" s="2"/>
      <c r="BJ35227" s="3"/>
      <c r="BL35227" s="3"/>
      <c r="BN35227" s="3"/>
      <c r="BP35227" s="3"/>
    </row>
    <row r="35228" spans="1:68" x14ac:dyDescent="0.25">
      <c r="A35228" s="1"/>
      <c r="B35228" s="2"/>
      <c r="BJ35228" s="3"/>
      <c r="BL35228" s="3"/>
      <c r="BN35228" s="3"/>
      <c r="BP35228" s="3"/>
    </row>
    <row r="35229" spans="1:68" x14ac:dyDescent="0.25">
      <c r="A35229" s="1"/>
      <c r="B35229" s="2"/>
      <c r="BJ35229" s="3"/>
      <c r="BL35229" s="3"/>
      <c r="BN35229" s="3"/>
      <c r="BP35229" s="3"/>
    </row>
    <row r="35230" spans="1:68" x14ac:dyDescent="0.25">
      <c r="A35230" s="1"/>
      <c r="B35230" s="2"/>
      <c r="BJ35230" s="3"/>
      <c r="BL35230" s="3"/>
      <c r="BN35230" s="3"/>
      <c r="BP35230" s="3"/>
    </row>
    <row r="35231" spans="1:68" x14ac:dyDescent="0.25">
      <c r="A35231" s="1"/>
      <c r="B35231" s="2"/>
      <c r="BJ35231" s="3"/>
      <c r="BL35231" s="3"/>
      <c r="BN35231" s="3"/>
      <c r="BP35231" s="3"/>
    </row>
    <row r="35232" spans="1:68" x14ac:dyDescent="0.25">
      <c r="A35232" s="1"/>
      <c r="B35232" s="2"/>
      <c r="BJ35232" s="3"/>
      <c r="BL35232" s="3"/>
      <c r="BN35232" s="3"/>
      <c r="BP35232" s="3"/>
    </row>
    <row r="35233" spans="1:68" x14ac:dyDescent="0.25">
      <c r="A35233" s="1"/>
      <c r="B35233" s="2"/>
      <c r="BJ35233" s="3"/>
      <c r="BL35233" s="3"/>
      <c r="BN35233" s="3"/>
      <c r="BP35233" s="3"/>
    </row>
    <row r="35234" spans="1:68" x14ac:dyDescent="0.25">
      <c r="A35234" s="1"/>
      <c r="B35234" s="2"/>
      <c r="BJ35234" s="3"/>
      <c r="BL35234" s="3"/>
      <c r="BN35234" s="3"/>
      <c r="BP35234" s="3"/>
    </row>
    <row r="35235" spans="1:68" x14ac:dyDescent="0.25">
      <c r="A35235" s="1"/>
      <c r="B35235" s="2"/>
      <c r="BJ35235" s="3"/>
      <c r="BL35235" s="3"/>
      <c r="BN35235" s="3"/>
      <c r="BP35235" s="3"/>
    </row>
    <row r="35236" spans="1:68" x14ac:dyDescent="0.25">
      <c r="A35236" s="1"/>
      <c r="B35236" s="2"/>
      <c r="BJ35236" s="3"/>
      <c r="BL35236" s="3"/>
      <c r="BN35236" s="3"/>
      <c r="BP35236" s="3"/>
    </row>
    <row r="35237" spans="1:68" x14ac:dyDescent="0.25">
      <c r="A35237" s="1"/>
      <c r="B35237" s="2"/>
      <c r="BJ35237" s="3"/>
      <c r="BL35237" s="3"/>
      <c r="BN35237" s="3"/>
      <c r="BP35237" s="3"/>
    </row>
    <row r="35238" spans="1:68" x14ac:dyDescent="0.25">
      <c r="A35238" s="1"/>
      <c r="B35238" s="2"/>
      <c r="BJ35238" s="3"/>
      <c r="BL35238" s="3"/>
      <c r="BN35238" s="3"/>
      <c r="BP35238" s="3"/>
    </row>
    <row r="35239" spans="1:68" x14ac:dyDescent="0.25">
      <c r="A35239" s="1"/>
      <c r="B35239" s="2"/>
      <c r="BJ35239" s="3"/>
      <c r="BL35239" s="3"/>
      <c r="BN35239" s="3"/>
      <c r="BP35239" s="3"/>
    </row>
    <row r="35240" spans="1:68" x14ac:dyDescent="0.25">
      <c r="A35240" s="1"/>
      <c r="B35240" s="2"/>
      <c r="BJ35240" s="3"/>
      <c r="BL35240" s="3"/>
      <c r="BN35240" s="3"/>
      <c r="BP35240" s="3"/>
    </row>
    <row r="35241" spans="1:68" x14ac:dyDescent="0.25">
      <c r="A35241" s="1"/>
      <c r="B35241" s="2"/>
      <c r="BJ35241" s="3"/>
      <c r="BL35241" s="3"/>
      <c r="BN35241" s="3"/>
      <c r="BP35241" s="3"/>
    </row>
    <row r="35242" spans="1:68" x14ac:dyDescent="0.25">
      <c r="A35242" s="1"/>
      <c r="B35242" s="2"/>
      <c r="BJ35242" s="3"/>
      <c r="BL35242" s="3"/>
      <c r="BN35242" s="3"/>
      <c r="BP35242" s="3"/>
    </row>
    <row r="35243" spans="1:68" x14ac:dyDescent="0.25">
      <c r="A35243" s="1"/>
      <c r="B35243" s="2"/>
      <c r="BJ35243" s="3"/>
      <c r="BL35243" s="3"/>
      <c r="BN35243" s="3"/>
      <c r="BP35243" s="3"/>
    </row>
    <row r="35244" spans="1:68" x14ac:dyDescent="0.25">
      <c r="A35244" s="1"/>
      <c r="B35244" s="2"/>
      <c r="BJ35244" s="3"/>
      <c r="BL35244" s="3"/>
      <c r="BN35244" s="3"/>
      <c r="BP35244" s="3"/>
    </row>
    <row r="35245" spans="1:68" x14ac:dyDescent="0.25">
      <c r="A35245" s="1"/>
      <c r="B35245" s="2"/>
      <c r="BJ35245" s="3"/>
      <c r="BL35245" s="3"/>
      <c r="BN35245" s="3"/>
      <c r="BP35245" s="3"/>
    </row>
    <row r="35246" spans="1:68" x14ac:dyDescent="0.25">
      <c r="A35246" s="1"/>
      <c r="B35246" s="2"/>
      <c r="BJ35246" s="3"/>
      <c r="BL35246" s="3"/>
      <c r="BN35246" s="3"/>
      <c r="BP35246" s="3"/>
    </row>
    <row r="35247" spans="1:68" x14ac:dyDescent="0.25">
      <c r="A35247" s="1"/>
      <c r="B35247" s="2"/>
      <c r="BJ35247" s="3"/>
      <c r="BL35247" s="3"/>
      <c r="BN35247" s="3"/>
      <c r="BP35247" s="3"/>
    </row>
    <row r="35248" spans="1:68" x14ac:dyDescent="0.25">
      <c r="A35248" s="1"/>
      <c r="B35248" s="2"/>
      <c r="BJ35248" s="3"/>
      <c r="BL35248" s="3"/>
      <c r="BN35248" s="3"/>
      <c r="BP35248" s="3"/>
    </row>
    <row r="35249" spans="1:68" x14ac:dyDescent="0.25">
      <c r="A35249" s="1"/>
      <c r="B35249" s="2"/>
      <c r="BJ35249" s="3"/>
      <c r="BL35249" s="3"/>
      <c r="BN35249" s="3"/>
      <c r="BP35249" s="3"/>
    </row>
    <row r="35250" spans="1:68" x14ac:dyDescent="0.25">
      <c r="A35250" s="1"/>
      <c r="B35250" s="2"/>
      <c r="BJ35250" s="3"/>
      <c r="BL35250" s="3"/>
      <c r="BN35250" s="3"/>
      <c r="BP35250" s="3"/>
    </row>
    <row r="35251" spans="1:68" x14ac:dyDescent="0.25">
      <c r="A35251" s="1"/>
      <c r="B35251" s="2"/>
      <c r="BJ35251" s="3"/>
      <c r="BL35251" s="3"/>
      <c r="BN35251" s="3"/>
      <c r="BP35251" s="3"/>
    </row>
    <row r="35252" spans="1:68" x14ac:dyDescent="0.25">
      <c r="A35252" s="1"/>
      <c r="B35252" s="2"/>
      <c r="BJ35252" s="3"/>
      <c r="BL35252" s="3"/>
      <c r="BN35252" s="3"/>
      <c r="BP35252" s="3"/>
    </row>
    <row r="35253" spans="1:68" x14ac:dyDescent="0.25">
      <c r="A35253" s="1"/>
      <c r="B35253" s="2"/>
      <c r="BJ35253" s="3"/>
      <c r="BL35253" s="3"/>
      <c r="BN35253" s="3"/>
      <c r="BP35253" s="3"/>
    </row>
    <row r="35254" spans="1:68" x14ac:dyDescent="0.25">
      <c r="A35254" s="1"/>
      <c r="B35254" s="2"/>
      <c r="BJ35254" s="3"/>
      <c r="BL35254" s="3"/>
      <c r="BN35254" s="3"/>
      <c r="BP35254" s="3"/>
    </row>
    <row r="35255" spans="1:68" x14ac:dyDescent="0.25">
      <c r="A35255" s="1"/>
      <c r="B35255" s="2"/>
      <c r="BJ35255" s="3"/>
      <c r="BL35255" s="3"/>
      <c r="BN35255" s="3"/>
      <c r="BP35255" s="3"/>
    </row>
    <row r="35256" spans="1:68" x14ac:dyDescent="0.25">
      <c r="A35256" s="1"/>
      <c r="B35256" s="2"/>
      <c r="BJ35256" s="3"/>
      <c r="BL35256" s="3"/>
      <c r="BN35256" s="3"/>
      <c r="BP35256" s="3"/>
    </row>
    <row r="35257" spans="1:68" x14ac:dyDescent="0.25">
      <c r="A35257" s="1"/>
      <c r="B35257" s="2"/>
      <c r="BJ35257" s="3"/>
      <c r="BL35257" s="3"/>
      <c r="BN35257" s="3"/>
      <c r="BP35257" s="3"/>
    </row>
    <row r="35258" spans="1:68" x14ac:dyDescent="0.25">
      <c r="A35258" s="1"/>
      <c r="B35258" s="2"/>
      <c r="BJ35258" s="3"/>
      <c r="BL35258" s="3"/>
      <c r="BN35258" s="3"/>
      <c r="BP35258" s="3"/>
    </row>
    <row r="35259" spans="1:68" x14ac:dyDescent="0.25">
      <c r="A35259" s="1"/>
      <c r="B35259" s="2"/>
      <c r="BJ35259" s="3"/>
      <c r="BL35259" s="3"/>
      <c r="BN35259" s="3"/>
      <c r="BP35259" s="3"/>
    </row>
    <row r="35260" spans="1:68" x14ac:dyDescent="0.25">
      <c r="A35260" s="1"/>
      <c r="B35260" s="2"/>
      <c r="BJ35260" s="3"/>
      <c r="BL35260" s="3"/>
      <c r="BN35260" s="3"/>
      <c r="BP35260" s="3"/>
    </row>
    <row r="35261" spans="1:68" x14ac:dyDescent="0.25">
      <c r="A35261" s="1"/>
      <c r="B35261" s="2"/>
      <c r="BJ35261" s="3"/>
      <c r="BL35261" s="3"/>
      <c r="BN35261" s="3"/>
      <c r="BP35261" s="3"/>
    </row>
    <row r="35262" spans="1:68" x14ac:dyDescent="0.25">
      <c r="A35262" s="1"/>
      <c r="B35262" s="2"/>
      <c r="BJ35262" s="3"/>
      <c r="BL35262" s="3"/>
      <c r="BN35262" s="3"/>
      <c r="BP35262" s="3"/>
    </row>
    <row r="35263" spans="1:68" x14ac:dyDescent="0.25">
      <c r="A35263" s="1"/>
      <c r="B35263" s="2"/>
      <c r="BJ35263" s="3"/>
      <c r="BL35263" s="3"/>
      <c r="BN35263" s="3"/>
      <c r="BP35263" s="3"/>
    </row>
    <row r="35264" spans="1:68" x14ac:dyDescent="0.25">
      <c r="A35264" s="1"/>
      <c r="B35264" s="2"/>
      <c r="BJ35264" s="3"/>
      <c r="BL35264" s="3"/>
      <c r="BN35264" s="3"/>
      <c r="BP35264" s="3"/>
    </row>
    <row r="35265" spans="1:68" x14ac:dyDescent="0.25">
      <c r="A35265" s="1"/>
      <c r="B35265" s="2"/>
      <c r="BJ35265" s="3"/>
      <c r="BL35265" s="3"/>
      <c r="BN35265" s="3"/>
      <c r="BP35265" s="3"/>
    </row>
    <row r="35266" spans="1:68" x14ac:dyDescent="0.25">
      <c r="A35266" s="1"/>
      <c r="B35266" s="2"/>
      <c r="BJ35266" s="3"/>
      <c r="BL35266" s="3"/>
      <c r="BN35266" s="3"/>
      <c r="BP35266" s="3"/>
    </row>
    <row r="35267" spans="1:68" x14ac:dyDescent="0.25">
      <c r="A35267" s="1"/>
      <c r="B35267" s="2"/>
      <c r="BJ35267" s="3"/>
      <c r="BL35267" s="3"/>
      <c r="BN35267" s="3"/>
      <c r="BP35267" s="3"/>
    </row>
    <row r="35268" spans="1:68" x14ac:dyDescent="0.25">
      <c r="A35268" s="1"/>
      <c r="B35268" s="2"/>
      <c r="BJ35268" s="3"/>
      <c r="BL35268" s="3"/>
      <c r="BN35268" s="3"/>
      <c r="BP35268" s="3"/>
    </row>
    <row r="35269" spans="1:68" x14ac:dyDescent="0.25">
      <c r="A35269" s="1"/>
      <c r="B35269" s="2"/>
      <c r="BJ35269" s="3"/>
      <c r="BL35269" s="3"/>
      <c r="BN35269" s="3"/>
      <c r="BP35269" s="3"/>
    </row>
    <row r="35270" spans="1:68" x14ac:dyDescent="0.25">
      <c r="A35270" s="1"/>
      <c r="B35270" s="2"/>
      <c r="BJ35270" s="3"/>
      <c r="BL35270" s="3"/>
      <c r="BN35270" s="3"/>
      <c r="BP35270" s="3"/>
    </row>
    <row r="35271" spans="1:68" x14ac:dyDescent="0.25">
      <c r="A35271" s="1"/>
      <c r="B35271" s="2"/>
      <c r="BJ35271" s="3"/>
      <c r="BL35271" s="3"/>
      <c r="BN35271" s="3"/>
      <c r="BP35271" s="3"/>
    </row>
    <row r="35272" spans="1:68" x14ac:dyDescent="0.25">
      <c r="A35272" s="1"/>
      <c r="B35272" s="2"/>
      <c r="BJ35272" s="3"/>
      <c r="BL35272" s="3"/>
      <c r="BN35272" s="3"/>
      <c r="BP35272" s="3"/>
    </row>
    <row r="35273" spans="1:68" x14ac:dyDescent="0.25">
      <c r="A35273" s="1"/>
      <c r="B35273" s="2"/>
      <c r="BJ35273" s="3"/>
      <c r="BL35273" s="3"/>
      <c r="BN35273" s="3"/>
      <c r="BP35273" s="3"/>
    </row>
    <row r="35274" spans="1:68" x14ac:dyDescent="0.25">
      <c r="A35274" s="1"/>
      <c r="B35274" s="2"/>
      <c r="BJ35274" s="3"/>
      <c r="BL35274" s="3"/>
      <c r="BN35274" s="3"/>
      <c r="BP35274" s="3"/>
    </row>
    <row r="35275" spans="1:68" x14ac:dyDescent="0.25">
      <c r="A35275" s="1"/>
      <c r="B35275" s="2"/>
      <c r="BJ35275" s="3"/>
      <c r="BL35275" s="3"/>
      <c r="BN35275" s="3"/>
      <c r="BP35275" s="3"/>
    </row>
    <row r="35276" spans="1:68" x14ac:dyDescent="0.25">
      <c r="A35276" s="1"/>
      <c r="B35276" s="2"/>
      <c r="BJ35276" s="3"/>
      <c r="BL35276" s="3"/>
      <c r="BN35276" s="3"/>
      <c r="BP35276" s="3"/>
    </row>
    <row r="35277" spans="1:68" x14ac:dyDescent="0.25">
      <c r="A35277" s="1"/>
      <c r="B35277" s="2"/>
      <c r="BJ35277" s="3"/>
      <c r="BL35277" s="3"/>
      <c r="BN35277" s="3"/>
      <c r="BP35277" s="3"/>
    </row>
    <row r="35278" spans="1:68" x14ac:dyDescent="0.25">
      <c r="A35278" s="1"/>
      <c r="B35278" s="2"/>
      <c r="BJ35278" s="3"/>
      <c r="BL35278" s="3"/>
      <c r="BN35278" s="3"/>
      <c r="BP35278" s="3"/>
    </row>
    <row r="35279" spans="1:68" x14ac:dyDescent="0.25">
      <c r="A35279" s="1"/>
      <c r="B35279" s="2"/>
      <c r="BJ35279" s="3"/>
      <c r="BL35279" s="3"/>
      <c r="BN35279" s="3"/>
      <c r="BP35279" s="3"/>
    </row>
    <row r="35280" spans="1:68" x14ac:dyDescent="0.25">
      <c r="A35280" s="1"/>
      <c r="B35280" s="2"/>
      <c r="BJ35280" s="3"/>
      <c r="BL35280" s="3"/>
      <c r="BN35280" s="3"/>
      <c r="BP35280" s="3"/>
    </row>
    <row r="35281" spans="1:68" x14ac:dyDescent="0.25">
      <c r="A35281" s="1"/>
      <c r="B35281" s="2"/>
      <c r="BJ35281" s="3"/>
      <c r="BL35281" s="3"/>
      <c r="BN35281" s="3"/>
      <c r="BP35281" s="3"/>
    </row>
    <row r="35282" spans="1:68" x14ac:dyDescent="0.25">
      <c r="A35282" s="1"/>
      <c r="B35282" s="2"/>
      <c r="BJ35282" s="3"/>
      <c r="BL35282" s="3"/>
      <c r="BN35282" s="3"/>
      <c r="BP35282" s="3"/>
    </row>
    <row r="35283" spans="1:68" x14ac:dyDescent="0.25">
      <c r="A35283" s="1"/>
      <c r="B35283" s="2"/>
      <c r="BJ35283" s="3"/>
      <c r="BL35283" s="3"/>
      <c r="BN35283" s="3"/>
      <c r="BP35283" s="3"/>
    </row>
    <row r="35284" spans="1:68" x14ac:dyDescent="0.25">
      <c r="A35284" s="1"/>
      <c r="B35284" s="2"/>
      <c r="BJ35284" s="3"/>
      <c r="BL35284" s="3"/>
      <c r="BN35284" s="3"/>
      <c r="BP35284" s="3"/>
    </row>
    <row r="35285" spans="1:68" x14ac:dyDescent="0.25">
      <c r="A35285" s="1"/>
      <c r="B35285" s="2"/>
      <c r="BJ35285" s="3"/>
      <c r="BL35285" s="3"/>
      <c r="BN35285" s="3"/>
      <c r="BP35285" s="3"/>
    </row>
    <row r="35286" spans="1:68" x14ac:dyDescent="0.25">
      <c r="A35286" s="1"/>
      <c r="B35286" s="2"/>
      <c r="BJ35286" s="3"/>
      <c r="BL35286" s="3"/>
      <c r="BN35286" s="3"/>
      <c r="BP35286" s="3"/>
    </row>
    <row r="35287" spans="1:68" x14ac:dyDescent="0.25">
      <c r="A35287" s="1"/>
      <c r="B35287" s="2"/>
      <c r="BJ35287" s="3"/>
      <c r="BL35287" s="3"/>
      <c r="BN35287" s="3"/>
      <c r="BP35287" s="3"/>
    </row>
    <row r="35288" spans="1:68" x14ac:dyDescent="0.25">
      <c r="A35288" s="1"/>
      <c r="B35288" s="2"/>
      <c r="BJ35288" s="3"/>
      <c r="BL35288" s="3"/>
      <c r="BN35288" s="3"/>
      <c r="BP35288" s="3"/>
    </row>
    <row r="35289" spans="1:68" x14ac:dyDescent="0.25">
      <c r="A35289" s="1"/>
      <c r="B35289" s="2"/>
      <c r="BJ35289" s="3"/>
      <c r="BL35289" s="3"/>
      <c r="BN35289" s="3"/>
      <c r="BP35289" s="3"/>
    </row>
    <row r="35290" spans="1:68" x14ac:dyDescent="0.25">
      <c r="A35290" s="1"/>
      <c r="B35290" s="2"/>
      <c r="BJ35290" s="3"/>
      <c r="BL35290" s="3"/>
      <c r="BN35290" s="3"/>
      <c r="BP35290" s="3"/>
    </row>
    <row r="35291" spans="1:68" x14ac:dyDescent="0.25">
      <c r="A35291" s="1"/>
      <c r="B35291" s="2"/>
      <c r="BJ35291" s="3"/>
      <c r="BL35291" s="3"/>
      <c r="BN35291" s="3"/>
      <c r="BP35291" s="3"/>
    </row>
    <row r="35292" spans="1:68" x14ac:dyDescent="0.25">
      <c r="A35292" s="1"/>
      <c r="B35292" s="2"/>
      <c r="BJ35292" s="3"/>
      <c r="BL35292" s="3"/>
      <c r="BN35292" s="3"/>
      <c r="BP35292" s="3"/>
    </row>
    <row r="35293" spans="1:68" x14ac:dyDescent="0.25">
      <c r="A35293" s="1"/>
      <c r="B35293" s="2"/>
      <c r="BJ35293" s="3"/>
      <c r="BL35293" s="3"/>
      <c r="BN35293" s="3"/>
      <c r="BP35293" s="3"/>
    </row>
    <row r="35294" spans="1:68" x14ac:dyDescent="0.25">
      <c r="A35294" s="1"/>
      <c r="B35294" s="2"/>
      <c r="BJ35294" s="3"/>
      <c r="BL35294" s="3"/>
      <c r="BN35294" s="3"/>
      <c r="BP35294" s="3"/>
    </row>
    <row r="35295" spans="1:68" x14ac:dyDescent="0.25">
      <c r="A35295" s="1"/>
      <c r="B35295" s="2"/>
      <c r="BJ35295" s="3"/>
      <c r="BL35295" s="3"/>
      <c r="BN35295" s="3"/>
      <c r="BP35295" s="3"/>
    </row>
    <row r="35296" spans="1:68" x14ac:dyDescent="0.25">
      <c r="A35296" s="1"/>
      <c r="B35296" s="2"/>
      <c r="BJ35296" s="3"/>
      <c r="BL35296" s="3"/>
      <c r="BN35296" s="3"/>
      <c r="BP35296" s="3"/>
    </row>
    <row r="35297" spans="1:68" x14ac:dyDescent="0.25">
      <c r="A35297" s="1"/>
      <c r="B35297" s="2"/>
      <c r="BJ35297" s="3"/>
      <c r="BL35297" s="3"/>
      <c r="BN35297" s="3"/>
      <c r="BP35297" s="3"/>
    </row>
    <row r="35298" spans="1:68" x14ac:dyDescent="0.25">
      <c r="A35298" s="1"/>
      <c r="B35298" s="2"/>
      <c r="BJ35298" s="3"/>
      <c r="BL35298" s="3"/>
      <c r="BN35298" s="3"/>
      <c r="BP35298" s="3"/>
    </row>
    <row r="35299" spans="1:68" x14ac:dyDescent="0.25">
      <c r="A35299" s="1"/>
      <c r="B35299" s="2"/>
      <c r="BJ35299" s="3"/>
      <c r="BL35299" s="3"/>
      <c r="BN35299" s="3"/>
      <c r="BP35299" s="3"/>
    </row>
    <row r="35300" spans="1:68" x14ac:dyDescent="0.25">
      <c r="A35300" s="1"/>
      <c r="B35300" s="2"/>
      <c r="BJ35300" s="3"/>
      <c r="BL35300" s="3"/>
      <c r="BN35300" s="3"/>
      <c r="BP35300" s="3"/>
    </row>
    <row r="35301" spans="1:68" x14ac:dyDescent="0.25">
      <c r="A35301" s="1"/>
      <c r="B35301" s="2"/>
      <c r="BJ35301" s="3"/>
      <c r="BL35301" s="3"/>
      <c r="BN35301" s="3"/>
      <c r="BP35301" s="3"/>
    </row>
    <row r="35302" spans="1:68" x14ac:dyDescent="0.25">
      <c r="A35302" s="1"/>
      <c r="B35302" s="2"/>
      <c r="BJ35302" s="3"/>
      <c r="BL35302" s="3"/>
      <c r="BN35302" s="3"/>
      <c r="BP35302" s="3"/>
    </row>
    <row r="35303" spans="1:68" x14ac:dyDescent="0.25">
      <c r="A35303" s="1"/>
      <c r="B35303" s="2"/>
      <c r="BJ35303" s="3"/>
      <c r="BL35303" s="3"/>
      <c r="BN35303" s="3"/>
      <c r="BP35303" s="3"/>
    </row>
    <row r="35304" spans="1:68" x14ac:dyDescent="0.25">
      <c r="A35304" s="1"/>
      <c r="B35304" s="2"/>
      <c r="BJ35304" s="3"/>
      <c r="BL35304" s="3"/>
      <c r="BN35304" s="3"/>
      <c r="BP35304" s="3"/>
    </row>
    <row r="35305" spans="1:68" x14ac:dyDescent="0.25">
      <c r="A35305" s="1"/>
      <c r="B35305" s="2"/>
      <c r="BJ35305" s="3"/>
      <c r="BL35305" s="3"/>
      <c r="BN35305" s="3"/>
      <c r="BP35305" s="3"/>
    </row>
    <row r="35306" spans="1:68" x14ac:dyDescent="0.25">
      <c r="A35306" s="1"/>
      <c r="B35306" s="2"/>
      <c r="BJ35306" s="3"/>
      <c r="BL35306" s="3"/>
      <c r="BN35306" s="3"/>
      <c r="BP35306" s="3"/>
    </row>
    <row r="35307" spans="1:68" x14ac:dyDescent="0.25">
      <c r="A35307" s="1"/>
      <c r="B35307" s="2"/>
      <c r="BJ35307" s="3"/>
      <c r="BL35307" s="3"/>
      <c r="BN35307" s="3"/>
      <c r="BP35307" s="3"/>
    </row>
    <row r="35308" spans="1:68" x14ac:dyDescent="0.25">
      <c r="A35308" s="1"/>
      <c r="B35308" s="2"/>
      <c r="BJ35308" s="3"/>
      <c r="BL35308" s="3"/>
      <c r="BN35308" s="3"/>
      <c r="BP35308" s="3"/>
    </row>
    <row r="35309" spans="1:68" x14ac:dyDescent="0.25">
      <c r="A35309" s="1"/>
      <c r="B35309" s="2"/>
      <c r="BJ35309" s="3"/>
      <c r="BL35309" s="3"/>
      <c r="BN35309" s="3"/>
      <c r="BP35309" s="3"/>
    </row>
    <row r="35310" spans="1:68" x14ac:dyDescent="0.25">
      <c r="A35310" s="1"/>
      <c r="B35310" s="2"/>
      <c r="BJ35310" s="3"/>
      <c r="BL35310" s="3"/>
      <c r="BN35310" s="3"/>
      <c r="BP35310" s="3"/>
    </row>
    <row r="35311" spans="1:68" x14ac:dyDescent="0.25">
      <c r="A35311" s="1"/>
      <c r="B35311" s="2"/>
      <c r="BJ35311" s="3"/>
      <c r="BL35311" s="3"/>
      <c r="BN35311" s="3"/>
      <c r="BP35311" s="3"/>
    </row>
    <row r="35312" spans="1:68" x14ac:dyDescent="0.25">
      <c r="A35312" s="1"/>
      <c r="B35312" s="2"/>
      <c r="BJ35312" s="3"/>
      <c r="BL35312" s="3"/>
      <c r="BN35312" s="3"/>
      <c r="BP35312" s="3"/>
    </row>
    <row r="35313" spans="1:68" x14ac:dyDescent="0.25">
      <c r="A35313" s="1"/>
      <c r="B35313" s="2"/>
      <c r="BJ35313" s="3"/>
      <c r="BL35313" s="3"/>
      <c r="BN35313" s="3"/>
      <c r="BP35313" s="3"/>
    </row>
    <row r="35314" spans="1:68" x14ac:dyDescent="0.25">
      <c r="A35314" s="1"/>
      <c r="B35314" s="2"/>
      <c r="BJ35314" s="3"/>
      <c r="BL35314" s="3"/>
      <c r="BN35314" s="3"/>
      <c r="BP35314" s="3"/>
    </row>
    <row r="35315" spans="1:68" x14ac:dyDescent="0.25">
      <c r="A35315" s="1"/>
      <c r="B35315" s="2"/>
      <c r="BJ35315" s="3"/>
      <c r="BL35315" s="3"/>
      <c r="BN35315" s="3"/>
      <c r="BP35315" s="3"/>
    </row>
    <row r="35316" spans="1:68" x14ac:dyDescent="0.25">
      <c r="A35316" s="1"/>
      <c r="B35316" s="2"/>
      <c r="BJ35316" s="3"/>
      <c r="BL35316" s="3"/>
      <c r="BN35316" s="3"/>
      <c r="BP35316" s="3"/>
    </row>
    <row r="35317" spans="1:68" x14ac:dyDescent="0.25">
      <c r="A35317" s="1"/>
      <c r="B35317" s="2"/>
      <c r="BJ35317" s="3"/>
      <c r="BL35317" s="3"/>
      <c r="BN35317" s="3"/>
      <c r="BP35317" s="3"/>
    </row>
    <row r="35318" spans="1:68" x14ac:dyDescent="0.25">
      <c r="A35318" s="1"/>
      <c r="B35318" s="2"/>
      <c r="BJ35318" s="3"/>
      <c r="BL35318" s="3"/>
      <c r="BN35318" s="3"/>
      <c r="BP35318" s="3"/>
    </row>
    <row r="35319" spans="1:68" x14ac:dyDescent="0.25">
      <c r="A35319" s="1"/>
      <c r="B35319" s="2"/>
      <c r="BJ35319" s="3"/>
      <c r="BL35319" s="3"/>
      <c r="BN35319" s="3"/>
      <c r="BP35319" s="3"/>
    </row>
    <row r="35320" spans="1:68" x14ac:dyDescent="0.25">
      <c r="A35320" s="1"/>
      <c r="B35320" s="2"/>
      <c r="BJ35320" s="3"/>
      <c r="BL35320" s="3"/>
      <c r="BN35320" s="3"/>
      <c r="BP35320" s="3"/>
    </row>
    <row r="35321" spans="1:68" x14ac:dyDescent="0.25">
      <c r="A35321" s="1"/>
      <c r="B35321" s="2"/>
      <c r="BJ35321" s="3"/>
      <c r="BL35321" s="3"/>
      <c r="BN35321" s="3"/>
      <c r="BP35321" s="3"/>
    </row>
    <row r="35322" spans="1:68" x14ac:dyDescent="0.25">
      <c r="A35322" s="1"/>
      <c r="B35322" s="2"/>
      <c r="BJ35322" s="3"/>
      <c r="BL35322" s="3"/>
      <c r="BN35322" s="3"/>
      <c r="BP35322" s="3"/>
    </row>
    <row r="35323" spans="1:68" x14ac:dyDescent="0.25">
      <c r="A35323" s="1"/>
      <c r="B35323" s="2"/>
      <c r="BJ35323" s="3"/>
      <c r="BL35323" s="3"/>
      <c r="BN35323" s="3"/>
      <c r="BP35323" s="3"/>
    </row>
    <row r="35324" spans="1:68" x14ac:dyDescent="0.25">
      <c r="A35324" s="1"/>
      <c r="B35324" s="2"/>
      <c r="BJ35324" s="3"/>
      <c r="BL35324" s="3"/>
      <c r="BN35324" s="3"/>
      <c r="BP35324" s="3"/>
    </row>
    <row r="35325" spans="1:68" x14ac:dyDescent="0.25">
      <c r="A35325" s="1"/>
      <c r="B35325" s="2"/>
      <c r="BJ35325" s="3"/>
      <c r="BL35325" s="3"/>
      <c r="BN35325" s="3"/>
      <c r="BP35325" s="3"/>
    </row>
    <row r="35326" spans="1:68" x14ac:dyDescent="0.25">
      <c r="A35326" s="1"/>
      <c r="B35326" s="2"/>
      <c r="BJ35326" s="3"/>
      <c r="BL35326" s="3"/>
      <c r="BN35326" s="3"/>
      <c r="BP35326" s="3"/>
    </row>
    <row r="35327" spans="1:68" x14ac:dyDescent="0.25">
      <c r="A35327" s="1"/>
      <c r="B35327" s="2"/>
      <c r="BJ35327" s="3"/>
      <c r="BL35327" s="3"/>
      <c r="BN35327" s="3"/>
      <c r="BP35327" s="3"/>
    </row>
    <row r="35328" spans="1:68" x14ac:dyDescent="0.25">
      <c r="A35328" s="1"/>
      <c r="B35328" s="2"/>
      <c r="BJ35328" s="3"/>
      <c r="BL35328" s="3"/>
      <c r="BN35328" s="3"/>
      <c r="BP35328" s="3"/>
    </row>
    <row r="35329" spans="1:68" x14ac:dyDescent="0.25">
      <c r="A35329" s="1"/>
      <c r="B35329" s="2"/>
      <c r="BJ35329" s="3"/>
      <c r="BL35329" s="3"/>
      <c r="BN35329" s="3"/>
      <c r="BP35329" s="3"/>
    </row>
    <row r="35330" spans="1:68" x14ac:dyDescent="0.25">
      <c r="A35330" s="1"/>
      <c r="B35330" s="2"/>
      <c r="BJ35330" s="3"/>
      <c r="BL35330" s="3"/>
      <c r="BN35330" s="3"/>
      <c r="BP35330" s="3"/>
    </row>
    <row r="35331" spans="1:68" x14ac:dyDescent="0.25">
      <c r="A35331" s="1"/>
      <c r="B35331" s="2"/>
      <c r="BJ35331" s="3"/>
      <c r="BL35331" s="3"/>
      <c r="BN35331" s="3"/>
      <c r="BP35331" s="3"/>
    </row>
    <row r="35332" spans="1:68" x14ac:dyDescent="0.25">
      <c r="A35332" s="1"/>
      <c r="B35332" s="2"/>
      <c r="BJ35332" s="3"/>
      <c r="BL35332" s="3"/>
      <c r="BN35332" s="3"/>
      <c r="BP35332" s="3"/>
    </row>
    <row r="35333" spans="1:68" x14ac:dyDescent="0.25">
      <c r="A35333" s="1"/>
      <c r="B35333" s="2"/>
      <c r="BJ35333" s="3"/>
      <c r="BL35333" s="3"/>
      <c r="BN35333" s="3"/>
      <c r="BP35333" s="3"/>
    </row>
    <row r="35334" spans="1:68" x14ac:dyDescent="0.25">
      <c r="A35334" s="1"/>
      <c r="B35334" s="2"/>
      <c r="BJ35334" s="3"/>
      <c r="BL35334" s="3"/>
      <c r="BN35334" s="3"/>
      <c r="BP35334" s="3"/>
    </row>
    <row r="35335" spans="1:68" x14ac:dyDescent="0.25">
      <c r="A35335" s="1"/>
      <c r="B35335" s="2"/>
      <c r="BJ35335" s="3"/>
      <c r="BL35335" s="3"/>
      <c r="BN35335" s="3"/>
      <c r="BP35335" s="3"/>
    </row>
    <row r="35336" spans="1:68" x14ac:dyDescent="0.25">
      <c r="A35336" s="1"/>
      <c r="B35336" s="2"/>
      <c r="BJ35336" s="3"/>
      <c r="BL35336" s="3"/>
      <c r="BN35336" s="3"/>
      <c r="BP35336" s="3"/>
    </row>
    <row r="35337" spans="1:68" x14ac:dyDescent="0.25">
      <c r="A35337" s="1"/>
      <c r="B35337" s="2"/>
      <c r="BJ35337" s="3"/>
      <c r="BL35337" s="3"/>
      <c r="BN35337" s="3"/>
      <c r="BP35337" s="3"/>
    </row>
    <row r="35338" spans="1:68" x14ac:dyDescent="0.25">
      <c r="A35338" s="1"/>
      <c r="B35338" s="2"/>
      <c r="BJ35338" s="3"/>
      <c r="BL35338" s="3"/>
      <c r="BN35338" s="3"/>
      <c r="BP35338" s="3"/>
    </row>
    <row r="35339" spans="1:68" x14ac:dyDescent="0.25">
      <c r="A35339" s="1"/>
      <c r="B35339" s="2"/>
      <c r="BJ35339" s="3"/>
      <c r="BL35339" s="3"/>
      <c r="BN35339" s="3"/>
      <c r="BP35339" s="3"/>
    </row>
    <row r="35340" spans="1:68" x14ac:dyDescent="0.25">
      <c r="A35340" s="1"/>
      <c r="B35340" s="2"/>
      <c r="BJ35340" s="3"/>
      <c r="BL35340" s="3"/>
      <c r="BN35340" s="3"/>
      <c r="BP35340" s="3"/>
    </row>
    <row r="35341" spans="1:68" x14ac:dyDescent="0.25">
      <c r="A35341" s="1"/>
      <c r="B35341" s="2"/>
      <c r="BJ35341" s="3"/>
      <c r="BL35341" s="3"/>
      <c r="BN35341" s="3"/>
      <c r="BP35341" s="3"/>
    </row>
    <row r="35342" spans="1:68" x14ac:dyDescent="0.25">
      <c r="A35342" s="1"/>
      <c r="B35342" s="2"/>
      <c r="BJ35342" s="3"/>
      <c r="BL35342" s="3"/>
      <c r="BN35342" s="3"/>
      <c r="BP35342" s="3"/>
    </row>
    <row r="35343" spans="1:68" x14ac:dyDescent="0.25">
      <c r="A35343" s="1"/>
      <c r="B35343" s="2"/>
      <c r="BJ35343" s="3"/>
      <c r="BL35343" s="3"/>
      <c r="BN35343" s="3"/>
      <c r="BP35343" s="3"/>
    </row>
    <row r="35344" spans="1:68" x14ac:dyDescent="0.25">
      <c r="A35344" s="1"/>
      <c r="B35344" s="2"/>
      <c r="BJ35344" s="3"/>
      <c r="BL35344" s="3"/>
      <c r="BN35344" s="3"/>
      <c r="BP35344" s="3"/>
    </row>
    <row r="35345" spans="1:68" x14ac:dyDescent="0.25">
      <c r="A35345" s="1"/>
      <c r="B35345" s="2"/>
      <c r="BJ35345" s="3"/>
      <c r="BL35345" s="3"/>
      <c r="BN35345" s="3"/>
      <c r="BP35345" s="3"/>
    </row>
    <row r="35346" spans="1:68" x14ac:dyDescent="0.25">
      <c r="A35346" s="1"/>
      <c r="B35346" s="2"/>
      <c r="BJ35346" s="3"/>
      <c r="BL35346" s="3"/>
      <c r="BN35346" s="3"/>
      <c r="BP35346" s="3"/>
    </row>
    <row r="35347" spans="1:68" x14ac:dyDescent="0.25">
      <c r="A35347" s="1"/>
      <c r="B35347" s="2"/>
      <c r="BJ35347" s="3"/>
      <c r="BL35347" s="3"/>
      <c r="BN35347" s="3"/>
      <c r="BP35347" s="3"/>
    </row>
    <row r="35348" spans="1:68" x14ac:dyDescent="0.25">
      <c r="A35348" s="1"/>
      <c r="B35348" s="2"/>
      <c r="BJ35348" s="3"/>
      <c r="BL35348" s="3"/>
      <c r="BN35348" s="3"/>
      <c r="BP35348" s="3"/>
    </row>
    <row r="35349" spans="1:68" x14ac:dyDescent="0.25">
      <c r="A35349" s="1"/>
      <c r="B35349" s="2"/>
      <c r="BJ35349" s="3"/>
      <c r="BL35349" s="3"/>
      <c r="BN35349" s="3"/>
      <c r="BP35349" s="3"/>
    </row>
    <row r="35350" spans="1:68" x14ac:dyDescent="0.25">
      <c r="A35350" s="1"/>
      <c r="B35350" s="2"/>
      <c r="BJ35350" s="3"/>
      <c r="BL35350" s="3"/>
      <c r="BN35350" s="3"/>
      <c r="BP35350" s="3"/>
    </row>
    <row r="35351" spans="1:68" x14ac:dyDescent="0.25">
      <c r="A35351" s="1"/>
      <c r="B35351" s="2"/>
      <c r="BJ35351" s="3"/>
      <c r="BL35351" s="3"/>
      <c r="BN35351" s="3"/>
      <c r="BP35351" s="3"/>
    </row>
    <row r="35352" spans="1:68" x14ac:dyDescent="0.25">
      <c r="A35352" s="1"/>
      <c r="B35352" s="2"/>
      <c r="BJ35352" s="3"/>
      <c r="BL35352" s="3"/>
      <c r="BN35352" s="3"/>
      <c r="BP35352" s="3"/>
    </row>
    <row r="35353" spans="1:68" x14ac:dyDescent="0.25">
      <c r="A35353" s="1"/>
      <c r="B35353" s="2"/>
      <c r="BJ35353" s="3"/>
      <c r="BL35353" s="3"/>
      <c r="BN35353" s="3"/>
      <c r="BP35353" s="3"/>
    </row>
    <row r="35354" spans="1:68" x14ac:dyDescent="0.25">
      <c r="A35354" s="1"/>
      <c r="B35354" s="2"/>
      <c r="BJ35354" s="3"/>
      <c r="BL35354" s="3"/>
      <c r="BN35354" s="3"/>
      <c r="BP35354" s="3"/>
    </row>
    <row r="35355" spans="1:68" x14ac:dyDescent="0.25">
      <c r="A35355" s="1"/>
      <c r="B35355" s="2"/>
      <c r="BJ35355" s="3"/>
      <c r="BL35355" s="3"/>
      <c r="BN35355" s="3"/>
      <c r="BP35355" s="3"/>
    </row>
    <row r="35356" spans="1:68" x14ac:dyDescent="0.25">
      <c r="A35356" s="1"/>
      <c r="B35356" s="2"/>
      <c r="BJ35356" s="3"/>
      <c r="BL35356" s="3"/>
      <c r="BN35356" s="3"/>
      <c r="BP35356" s="3"/>
    </row>
    <row r="35357" spans="1:68" x14ac:dyDescent="0.25">
      <c r="A35357" s="1"/>
      <c r="B35357" s="2"/>
      <c r="BJ35357" s="3"/>
      <c r="BL35357" s="3"/>
      <c r="BN35357" s="3"/>
      <c r="BP35357" s="3"/>
    </row>
    <row r="35358" spans="1:68" x14ac:dyDescent="0.25">
      <c r="A35358" s="1"/>
      <c r="B35358" s="2"/>
      <c r="BJ35358" s="3"/>
      <c r="BL35358" s="3"/>
      <c r="BN35358" s="3"/>
      <c r="BP35358" s="3"/>
    </row>
    <row r="35359" spans="1:68" x14ac:dyDescent="0.25">
      <c r="A35359" s="1"/>
      <c r="B35359" s="2"/>
      <c r="BJ35359" s="3"/>
      <c r="BL35359" s="3"/>
      <c r="BN35359" s="3"/>
      <c r="BP35359" s="3"/>
    </row>
    <row r="35360" spans="1:68" x14ac:dyDescent="0.25">
      <c r="A35360" s="1"/>
      <c r="B35360" s="2"/>
      <c r="BJ35360" s="3"/>
      <c r="BL35360" s="3"/>
      <c r="BN35360" s="3"/>
      <c r="BP35360" s="3"/>
    </row>
    <row r="35361" spans="1:68" x14ac:dyDescent="0.25">
      <c r="A35361" s="1"/>
      <c r="B35361" s="2"/>
      <c r="BJ35361" s="3"/>
      <c r="BL35361" s="3"/>
      <c r="BN35361" s="3"/>
      <c r="BP35361" s="3"/>
    </row>
    <row r="35362" spans="1:68" x14ac:dyDescent="0.25">
      <c r="A35362" s="1"/>
      <c r="B35362" s="2"/>
      <c r="BJ35362" s="3"/>
      <c r="BL35362" s="3"/>
      <c r="BN35362" s="3"/>
      <c r="BP35362" s="3"/>
    </row>
    <row r="35363" spans="1:68" x14ac:dyDescent="0.25">
      <c r="A35363" s="1"/>
      <c r="B35363" s="2"/>
      <c r="BJ35363" s="3"/>
      <c r="BL35363" s="3"/>
      <c r="BN35363" s="3"/>
      <c r="BP35363" s="3"/>
    </row>
    <row r="35364" spans="1:68" x14ac:dyDescent="0.25">
      <c r="A35364" s="1"/>
      <c r="B35364" s="2"/>
      <c r="BJ35364" s="3"/>
      <c r="BL35364" s="3"/>
      <c r="BN35364" s="3"/>
      <c r="BP35364" s="3"/>
    </row>
    <row r="35365" spans="1:68" x14ac:dyDescent="0.25">
      <c r="A35365" s="1"/>
      <c r="B35365" s="2"/>
      <c r="BJ35365" s="3"/>
      <c r="BL35365" s="3"/>
      <c r="BN35365" s="3"/>
      <c r="BP35365" s="3"/>
    </row>
    <row r="35366" spans="1:68" x14ac:dyDescent="0.25">
      <c r="A35366" s="1"/>
      <c r="B35366" s="2"/>
      <c r="BJ35366" s="3"/>
      <c r="BL35366" s="3"/>
      <c r="BN35366" s="3"/>
      <c r="BP35366" s="3"/>
    </row>
    <row r="35367" spans="1:68" x14ac:dyDescent="0.25">
      <c r="A35367" s="1"/>
      <c r="B35367" s="2"/>
      <c r="BJ35367" s="3"/>
      <c r="BL35367" s="3"/>
      <c r="BN35367" s="3"/>
      <c r="BP35367" s="3"/>
    </row>
    <row r="35368" spans="1:68" x14ac:dyDescent="0.25">
      <c r="A35368" s="1"/>
      <c r="B35368" s="2"/>
      <c r="BJ35368" s="3"/>
      <c r="BL35368" s="3"/>
      <c r="BN35368" s="3"/>
      <c r="BP35368" s="3"/>
    </row>
    <row r="35369" spans="1:68" x14ac:dyDescent="0.25">
      <c r="A35369" s="1"/>
      <c r="B35369" s="2"/>
      <c r="BJ35369" s="3"/>
      <c r="BL35369" s="3"/>
      <c r="BN35369" s="3"/>
      <c r="BP35369" s="3"/>
    </row>
    <row r="35370" spans="1:68" x14ac:dyDescent="0.25">
      <c r="A35370" s="1"/>
      <c r="B35370" s="2"/>
      <c r="BJ35370" s="3"/>
      <c r="BL35370" s="3"/>
      <c r="BN35370" s="3"/>
      <c r="BP35370" s="3"/>
    </row>
    <row r="35371" spans="1:68" x14ac:dyDescent="0.25">
      <c r="A35371" s="1"/>
      <c r="B35371" s="2"/>
      <c r="BJ35371" s="3"/>
      <c r="BL35371" s="3"/>
      <c r="BN35371" s="3"/>
      <c r="BP35371" s="3"/>
    </row>
    <row r="35372" spans="1:68" x14ac:dyDescent="0.25">
      <c r="A35372" s="1"/>
      <c r="B35372" s="2"/>
      <c r="BJ35372" s="3"/>
      <c r="BL35372" s="3"/>
      <c r="BN35372" s="3"/>
      <c r="BP35372" s="3"/>
    </row>
    <row r="35373" spans="1:68" x14ac:dyDescent="0.25">
      <c r="A35373" s="1"/>
      <c r="B35373" s="2"/>
      <c r="BJ35373" s="3"/>
      <c r="BL35373" s="3"/>
      <c r="BN35373" s="3"/>
      <c r="BP35373" s="3"/>
    </row>
    <row r="35374" spans="1:68" x14ac:dyDescent="0.25">
      <c r="A35374" s="1"/>
      <c r="B35374" s="2"/>
      <c r="BJ35374" s="3"/>
      <c r="BL35374" s="3"/>
      <c r="BN35374" s="3"/>
      <c r="BP35374" s="3"/>
    </row>
    <row r="35375" spans="1:68" x14ac:dyDescent="0.25">
      <c r="A35375" s="1"/>
      <c r="B35375" s="2"/>
      <c r="BJ35375" s="3"/>
      <c r="BL35375" s="3"/>
      <c r="BN35375" s="3"/>
      <c r="BP35375" s="3"/>
    </row>
    <row r="35376" spans="1:68" x14ac:dyDescent="0.25">
      <c r="A35376" s="1"/>
      <c r="B35376" s="2"/>
      <c r="BJ35376" s="3"/>
      <c r="BL35376" s="3"/>
      <c r="BN35376" s="3"/>
      <c r="BP35376" s="3"/>
    </row>
    <row r="35377" spans="1:68" x14ac:dyDescent="0.25">
      <c r="A35377" s="1"/>
      <c r="B35377" s="2"/>
      <c r="BJ35377" s="3"/>
      <c r="BL35377" s="3"/>
      <c r="BN35377" s="3"/>
      <c r="BP35377" s="3"/>
    </row>
    <row r="35378" spans="1:68" x14ac:dyDescent="0.25">
      <c r="A35378" s="1"/>
      <c r="B35378" s="2"/>
      <c r="BJ35378" s="3"/>
      <c r="BL35378" s="3"/>
      <c r="BN35378" s="3"/>
      <c r="BP35378" s="3"/>
    </row>
    <row r="35379" spans="1:68" x14ac:dyDescent="0.25">
      <c r="A35379" s="1"/>
      <c r="B35379" s="2"/>
      <c r="BJ35379" s="3"/>
      <c r="BL35379" s="3"/>
      <c r="BN35379" s="3"/>
      <c r="BP35379" s="3"/>
    </row>
    <row r="35380" spans="1:68" x14ac:dyDescent="0.25">
      <c r="A35380" s="1"/>
      <c r="B35380" s="2"/>
      <c r="BJ35380" s="3"/>
      <c r="BL35380" s="3"/>
      <c r="BN35380" s="3"/>
      <c r="BP35380" s="3"/>
    </row>
    <row r="35381" spans="1:68" x14ac:dyDescent="0.25">
      <c r="A35381" s="1"/>
      <c r="B35381" s="2"/>
      <c r="BJ35381" s="3"/>
      <c r="BL35381" s="3"/>
      <c r="BN35381" s="3"/>
      <c r="BP35381" s="3"/>
    </row>
    <row r="35382" spans="1:68" x14ac:dyDescent="0.25">
      <c r="A35382" s="1"/>
      <c r="B35382" s="2"/>
      <c r="BJ35382" s="3"/>
      <c r="BL35382" s="3"/>
      <c r="BN35382" s="3"/>
      <c r="BP35382" s="3"/>
    </row>
    <row r="35383" spans="1:68" x14ac:dyDescent="0.25">
      <c r="A35383" s="1"/>
      <c r="B35383" s="2"/>
      <c r="BJ35383" s="3"/>
      <c r="BL35383" s="3"/>
      <c r="BN35383" s="3"/>
      <c r="BP35383" s="3"/>
    </row>
    <row r="35384" spans="1:68" x14ac:dyDescent="0.25">
      <c r="A35384" s="1"/>
      <c r="B35384" s="2"/>
      <c r="BJ35384" s="3"/>
      <c r="BL35384" s="3"/>
      <c r="BN35384" s="3"/>
      <c r="BP35384" s="3"/>
    </row>
    <row r="35385" spans="1:68" x14ac:dyDescent="0.25">
      <c r="A35385" s="1"/>
      <c r="B35385" s="2"/>
      <c r="BJ35385" s="3"/>
      <c r="BL35385" s="3"/>
      <c r="BN35385" s="3"/>
      <c r="BP35385" s="3"/>
    </row>
    <row r="35386" spans="1:68" x14ac:dyDescent="0.25">
      <c r="A35386" s="1"/>
      <c r="B35386" s="2"/>
      <c r="BJ35386" s="3"/>
      <c r="BL35386" s="3"/>
      <c r="BN35386" s="3"/>
      <c r="BP35386" s="3"/>
    </row>
    <row r="35387" spans="1:68" x14ac:dyDescent="0.25">
      <c r="A35387" s="1"/>
      <c r="B35387" s="2"/>
      <c r="BJ35387" s="3"/>
      <c r="BL35387" s="3"/>
      <c r="BN35387" s="3"/>
      <c r="BP35387" s="3"/>
    </row>
    <row r="35388" spans="1:68" x14ac:dyDescent="0.25">
      <c r="A35388" s="1"/>
      <c r="B35388" s="2"/>
      <c r="BJ35388" s="3"/>
      <c r="BL35388" s="3"/>
      <c r="BN35388" s="3"/>
      <c r="BP35388" s="3"/>
    </row>
    <row r="35389" spans="1:68" x14ac:dyDescent="0.25">
      <c r="A35389" s="1"/>
      <c r="B35389" s="2"/>
      <c r="BJ35389" s="3"/>
      <c r="BL35389" s="3"/>
      <c r="BN35389" s="3"/>
      <c r="BP35389" s="3"/>
    </row>
    <row r="35390" spans="1:68" x14ac:dyDescent="0.25">
      <c r="A35390" s="1"/>
      <c r="B35390" s="2"/>
      <c r="BJ35390" s="3"/>
      <c r="BL35390" s="3"/>
      <c r="BN35390" s="3"/>
      <c r="BP35390" s="3"/>
    </row>
    <row r="35391" spans="1:68" x14ac:dyDescent="0.25">
      <c r="A35391" s="1"/>
      <c r="B35391" s="2"/>
      <c r="BJ35391" s="3"/>
      <c r="BL35391" s="3"/>
      <c r="BN35391" s="3"/>
      <c r="BP35391" s="3"/>
    </row>
    <row r="35392" spans="1:68" x14ac:dyDescent="0.25">
      <c r="A35392" s="1"/>
      <c r="B35392" s="2"/>
      <c r="BJ35392" s="3"/>
      <c r="BL35392" s="3"/>
      <c r="BN35392" s="3"/>
      <c r="BP35392" s="3"/>
    </row>
    <row r="35393" spans="1:68" x14ac:dyDescent="0.25">
      <c r="A35393" s="1"/>
      <c r="B35393" s="2"/>
      <c r="BJ35393" s="3"/>
      <c r="BL35393" s="3"/>
      <c r="BN35393" s="3"/>
      <c r="BP35393" s="3"/>
    </row>
    <row r="35394" spans="1:68" x14ac:dyDescent="0.25">
      <c r="A35394" s="1"/>
      <c r="B35394" s="2"/>
      <c r="BJ35394" s="3"/>
      <c r="BL35394" s="3"/>
      <c r="BN35394" s="3"/>
      <c r="BP35394" s="3"/>
    </row>
    <row r="35395" spans="1:68" x14ac:dyDescent="0.25">
      <c r="A35395" s="1"/>
      <c r="B35395" s="2"/>
      <c r="BJ35395" s="3"/>
      <c r="BL35395" s="3"/>
      <c r="BN35395" s="3"/>
      <c r="BP35395" s="3"/>
    </row>
    <row r="35396" spans="1:68" x14ac:dyDescent="0.25">
      <c r="A35396" s="1"/>
      <c r="B35396" s="2"/>
      <c r="BJ35396" s="3"/>
      <c r="BL35396" s="3"/>
      <c r="BN35396" s="3"/>
      <c r="BP35396" s="3"/>
    </row>
    <row r="35397" spans="1:68" x14ac:dyDescent="0.25">
      <c r="A35397" s="1"/>
      <c r="B35397" s="2"/>
      <c r="BJ35397" s="3"/>
      <c r="BL35397" s="3"/>
      <c r="BN35397" s="3"/>
      <c r="BP35397" s="3"/>
    </row>
    <row r="35398" spans="1:68" x14ac:dyDescent="0.25">
      <c r="A35398" s="1"/>
      <c r="B35398" s="2"/>
      <c r="BJ35398" s="3"/>
      <c r="BL35398" s="3"/>
      <c r="BN35398" s="3"/>
      <c r="BP35398" s="3"/>
    </row>
    <row r="35399" spans="1:68" x14ac:dyDescent="0.25">
      <c r="A35399" s="1"/>
      <c r="B35399" s="2"/>
      <c r="BJ35399" s="3"/>
      <c r="BL35399" s="3"/>
      <c r="BN35399" s="3"/>
      <c r="BP35399" s="3"/>
    </row>
    <row r="35400" spans="1:68" x14ac:dyDescent="0.25">
      <c r="A35400" s="1"/>
      <c r="B35400" s="2"/>
      <c r="BJ35400" s="3"/>
      <c r="BL35400" s="3"/>
      <c r="BN35400" s="3"/>
      <c r="BP35400" s="3"/>
    </row>
    <row r="35401" spans="1:68" x14ac:dyDescent="0.25">
      <c r="A35401" s="1"/>
      <c r="B35401" s="2"/>
      <c r="BJ35401" s="3"/>
      <c r="BL35401" s="3"/>
      <c r="BN35401" s="3"/>
      <c r="BP35401" s="3"/>
    </row>
    <row r="35402" spans="1:68" x14ac:dyDescent="0.25">
      <c r="A35402" s="1"/>
      <c r="B35402" s="2"/>
      <c r="BJ35402" s="3"/>
      <c r="BL35402" s="3"/>
      <c r="BN35402" s="3"/>
      <c r="BP35402" s="3"/>
    </row>
    <row r="35403" spans="1:68" x14ac:dyDescent="0.25">
      <c r="A35403" s="1"/>
      <c r="B35403" s="2"/>
      <c r="BJ35403" s="3"/>
      <c r="BL35403" s="3"/>
      <c r="BN35403" s="3"/>
      <c r="BP35403" s="3"/>
    </row>
    <row r="35404" spans="1:68" x14ac:dyDescent="0.25">
      <c r="A35404" s="1"/>
      <c r="B35404" s="2"/>
      <c r="BJ35404" s="3"/>
      <c r="BL35404" s="3"/>
      <c r="BN35404" s="3"/>
      <c r="BP35404" s="3"/>
    </row>
    <row r="35405" spans="1:68" x14ac:dyDescent="0.25">
      <c r="A35405" s="1"/>
      <c r="B35405" s="2"/>
      <c r="BJ35405" s="3"/>
      <c r="BL35405" s="3"/>
      <c r="BN35405" s="3"/>
      <c r="BP35405" s="3"/>
    </row>
    <row r="35406" spans="1:68" x14ac:dyDescent="0.25">
      <c r="A35406" s="1"/>
      <c r="B35406" s="2"/>
      <c r="BJ35406" s="3"/>
      <c r="BL35406" s="3"/>
      <c r="BN35406" s="3"/>
      <c r="BP35406" s="3"/>
    </row>
    <row r="35407" spans="1:68" x14ac:dyDescent="0.25">
      <c r="A35407" s="1"/>
      <c r="B35407" s="2"/>
      <c r="BJ35407" s="3"/>
      <c r="BL35407" s="3"/>
      <c r="BN35407" s="3"/>
      <c r="BP35407" s="3"/>
    </row>
    <row r="35408" spans="1:68" x14ac:dyDescent="0.25">
      <c r="A35408" s="1"/>
      <c r="B35408" s="2"/>
      <c r="BJ35408" s="3"/>
      <c r="BL35408" s="3"/>
      <c r="BN35408" s="3"/>
      <c r="BP35408" s="3"/>
    </row>
    <row r="35409" spans="1:68" x14ac:dyDescent="0.25">
      <c r="A35409" s="1"/>
      <c r="B35409" s="2"/>
      <c r="BJ35409" s="3"/>
      <c r="BL35409" s="3"/>
      <c r="BN35409" s="3"/>
      <c r="BP35409" s="3"/>
    </row>
    <row r="35410" spans="1:68" x14ac:dyDescent="0.25">
      <c r="A35410" s="1"/>
      <c r="B35410" s="2"/>
      <c r="BJ35410" s="3"/>
      <c r="BL35410" s="3"/>
      <c r="BN35410" s="3"/>
      <c r="BP35410" s="3"/>
    </row>
    <row r="35411" spans="1:68" x14ac:dyDescent="0.25">
      <c r="A35411" s="1"/>
      <c r="B35411" s="2"/>
      <c r="BJ35411" s="3"/>
      <c r="BL35411" s="3"/>
      <c r="BN35411" s="3"/>
      <c r="BP35411" s="3"/>
    </row>
    <row r="35412" spans="1:68" x14ac:dyDescent="0.25">
      <c r="A35412" s="1"/>
      <c r="B35412" s="2"/>
      <c r="BJ35412" s="3"/>
      <c r="BL35412" s="3"/>
      <c r="BN35412" s="3"/>
      <c r="BP35412" s="3"/>
    </row>
    <row r="35413" spans="1:68" x14ac:dyDescent="0.25">
      <c r="A35413" s="1"/>
      <c r="B35413" s="2"/>
      <c r="BJ35413" s="3"/>
      <c r="BL35413" s="3"/>
      <c r="BN35413" s="3"/>
      <c r="BP35413" s="3"/>
    </row>
    <row r="35414" spans="1:68" x14ac:dyDescent="0.25">
      <c r="A35414" s="1"/>
      <c r="B35414" s="2"/>
      <c r="BJ35414" s="3"/>
      <c r="BL35414" s="3"/>
      <c r="BN35414" s="3"/>
      <c r="BP35414" s="3"/>
    </row>
    <row r="35415" spans="1:68" x14ac:dyDescent="0.25">
      <c r="A35415" s="1"/>
      <c r="B35415" s="2"/>
      <c r="BJ35415" s="3"/>
      <c r="BL35415" s="3"/>
      <c r="BN35415" s="3"/>
      <c r="BP35415" s="3"/>
    </row>
    <row r="35416" spans="1:68" x14ac:dyDescent="0.25">
      <c r="A35416" s="1"/>
      <c r="B35416" s="2"/>
      <c r="BJ35416" s="3"/>
      <c r="BL35416" s="3"/>
      <c r="BN35416" s="3"/>
      <c r="BP35416" s="3"/>
    </row>
    <row r="35417" spans="1:68" x14ac:dyDescent="0.25">
      <c r="A35417" s="1"/>
      <c r="B35417" s="2"/>
      <c r="BJ35417" s="3"/>
      <c r="BL35417" s="3"/>
      <c r="BN35417" s="3"/>
      <c r="BP35417" s="3"/>
    </row>
    <row r="35418" spans="1:68" x14ac:dyDescent="0.25">
      <c r="A35418" s="1"/>
      <c r="B35418" s="2"/>
      <c r="BJ35418" s="3"/>
      <c r="BL35418" s="3"/>
      <c r="BN35418" s="3"/>
      <c r="BP35418" s="3"/>
    </row>
    <row r="35419" spans="1:68" x14ac:dyDescent="0.25">
      <c r="A35419" s="1"/>
      <c r="B35419" s="2"/>
      <c r="BJ35419" s="3"/>
      <c r="BL35419" s="3"/>
      <c r="BN35419" s="3"/>
      <c r="BP35419" s="3"/>
    </row>
    <row r="35420" spans="1:68" x14ac:dyDescent="0.25">
      <c r="A35420" s="1"/>
      <c r="B35420" s="2"/>
      <c r="BJ35420" s="3"/>
      <c r="BL35420" s="3"/>
      <c r="BN35420" s="3"/>
      <c r="BP35420" s="3"/>
    </row>
    <row r="35421" spans="1:68" x14ac:dyDescent="0.25">
      <c r="A35421" s="1"/>
      <c r="B35421" s="2"/>
      <c r="BJ35421" s="3"/>
      <c r="BL35421" s="3"/>
      <c r="BN35421" s="3"/>
      <c r="BP35421" s="3"/>
    </row>
    <row r="35422" spans="1:68" x14ac:dyDescent="0.25">
      <c r="A35422" s="1"/>
      <c r="B35422" s="2"/>
      <c r="BJ35422" s="3"/>
      <c r="BL35422" s="3"/>
      <c r="BN35422" s="3"/>
      <c r="BP35422" s="3"/>
    </row>
    <row r="35423" spans="1:68" x14ac:dyDescent="0.25">
      <c r="A35423" s="1"/>
      <c r="B35423" s="2"/>
      <c r="BJ35423" s="3"/>
      <c r="BL35423" s="3"/>
      <c r="BN35423" s="3"/>
      <c r="BP35423" s="3"/>
    </row>
    <row r="35424" spans="1:68" x14ac:dyDescent="0.25">
      <c r="A35424" s="1"/>
      <c r="B35424" s="2"/>
      <c r="BJ35424" s="3"/>
      <c r="BL35424" s="3"/>
      <c r="BN35424" s="3"/>
      <c r="BP35424" s="3"/>
    </row>
    <row r="35425" spans="1:68" x14ac:dyDescent="0.25">
      <c r="A35425" s="1"/>
      <c r="B35425" s="2"/>
      <c r="BJ35425" s="3"/>
      <c r="BL35425" s="3"/>
      <c r="BN35425" s="3"/>
      <c r="BP35425" s="3"/>
    </row>
    <row r="35426" spans="1:68" x14ac:dyDescent="0.25">
      <c r="A35426" s="1"/>
      <c r="B35426" s="2"/>
      <c r="BJ35426" s="3"/>
      <c r="BL35426" s="3"/>
      <c r="BN35426" s="3"/>
      <c r="BP35426" s="3"/>
    </row>
    <row r="35427" spans="1:68" x14ac:dyDescent="0.25">
      <c r="A35427" s="1"/>
      <c r="B35427" s="2"/>
      <c r="BJ35427" s="3"/>
      <c r="BL35427" s="3"/>
      <c r="BN35427" s="3"/>
      <c r="BP35427" s="3"/>
    </row>
    <row r="35428" spans="1:68" x14ac:dyDescent="0.25">
      <c r="A35428" s="1"/>
      <c r="B35428" s="2"/>
      <c r="BJ35428" s="3"/>
      <c r="BL35428" s="3"/>
      <c r="BN35428" s="3"/>
      <c r="BP35428" s="3"/>
    </row>
    <row r="35429" spans="1:68" x14ac:dyDescent="0.25">
      <c r="A35429" s="1"/>
      <c r="B35429" s="2"/>
      <c r="BJ35429" s="3"/>
      <c r="BL35429" s="3"/>
      <c r="BN35429" s="3"/>
      <c r="BP35429" s="3"/>
    </row>
    <row r="35430" spans="1:68" x14ac:dyDescent="0.25">
      <c r="A35430" s="1"/>
      <c r="B35430" s="2"/>
      <c r="BJ35430" s="3"/>
      <c r="BL35430" s="3"/>
      <c r="BN35430" s="3"/>
      <c r="BP35430" s="3"/>
    </row>
    <row r="35431" spans="1:68" x14ac:dyDescent="0.25">
      <c r="A35431" s="1"/>
      <c r="B35431" s="2"/>
      <c r="BJ35431" s="3"/>
      <c r="BL35431" s="3"/>
      <c r="BN35431" s="3"/>
      <c r="BP35431" s="3"/>
    </row>
    <row r="35432" spans="1:68" x14ac:dyDescent="0.25">
      <c r="A35432" s="1"/>
      <c r="B35432" s="2"/>
      <c r="BJ35432" s="3"/>
      <c r="BL35432" s="3"/>
      <c r="BN35432" s="3"/>
      <c r="BP35432" s="3"/>
    </row>
    <row r="35433" spans="1:68" x14ac:dyDescent="0.25">
      <c r="A35433" s="1"/>
      <c r="B35433" s="2"/>
      <c r="BJ35433" s="3"/>
      <c r="BL35433" s="3"/>
      <c r="BN35433" s="3"/>
      <c r="BP35433" s="3"/>
    </row>
    <row r="35434" spans="1:68" x14ac:dyDescent="0.25">
      <c r="A35434" s="1"/>
      <c r="B35434" s="2"/>
      <c r="BJ35434" s="3"/>
      <c r="BL35434" s="3"/>
      <c r="BN35434" s="3"/>
      <c r="BP35434" s="3"/>
    </row>
    <row r="35435" spans="1:68" x14ac:dyDescent="0.25">
      <c r="A35435" s="1"/>
      <c r="B35435" s="2"/>
      <c r="BJ35435" s="3"/>
      <c r="BL35435" s="3"/>
      <c r="BN35435" s="3"/>
      <c r="BP35435" s="3"/>
    </row>
    <row r="35436" spans="1:68" x14ac:dyDescent="0.25">
      <c r="A35436" s="1"/>
      <c r="B35436" s="2"/>
      <c r="BJ35436" s="3"/>
      <c r="BL35436" s="3"/>
      <c r="BN35436" s="3"/>
      <c r="BP35436" s="3"/>
    </row>
    <row r="35437" spans="1:68" x14ac:dyDescent="0.25">
      <c r="A35437" s="1"/>
      <c r="B35437" s="2"/>
      <c r="BJ35437" s="3"/>
      <c r="BL35437" s="3"/>
      <c r="BN35437" s="3"/>
      <c r="BP35437" s="3"/>
    </row>
    <row r="35438" spans="1:68" x14ac:dyDescent="0.25">
      <c r="A35438" s="1"/>
      <c r="B35438" s="2"/>
      <c r="BJ35438" s="3"/>
      <c r="BL35438" s="3"/>
      <c r="BN35438" s="3"/>
      <c r="BP35438" s="3"/>
    </row>
    <row r="35439" spans="1:68" x14ac:dyDescent="0.25">
      <c r="A35439" s="1"/>
      <c r="B35439" s="2"/>
      <c r="BJ35439" s="3"/>
      <c r="BL35439" s="3"/>
      <c r="BN35439" s="3"/>
      <c r="BP35439" s="3"/>
    </row>
    <row r="35440" spans="1:68" x14ac:dyDescent="0.25">
      <c r="A35440" s="1"/>
      <c r="B35440" s="2"/>
      <c r="BJ35440" s="3"/>
      <c r="BL35440" s="3"/>
      <c r="BN35440" s="3"/>
      <c r="BP35440" s="3"/>
    </row>
    <row r="35441" spans="1:68" x14ac:dyDescent="0.25">
      <c r="A35441" s="1"/>
      <c r="B35441" s="2"/>
      <c r="BJ35441" s="3"/>
      <c r="BL35441" s="3"/>
      <c r="BN35441" s="3"/>
      <c r="BP35441" s="3"/>
    </row>
    <row r="35442" spans="1:68" x14ac:dyDescent="0.25">
      <c r="A35442" s="1"/>
      <c r="B35442" s="2"/>
      <c r="BJ35442" s="3"/>
      <c r="BL35442" s="3"/>
      <c r="BN35442" s="3"/>
      <c r="BP35442" s="3"/>
    </row>
    <row r="35443" spans="1:68" x14ac:dyDescent="0.25">
      <c r="A35443" s="1"/>
      <c r="B35443" s="2"/>
      <c r="BJ35443" s="3"/>
      <c r="BL35443" s="3"/>
      <c r="BN35443" s="3"/>
      <c r="BP35443" s="3"/>
    </row>
    <row r="35444" spans="1:68" x14ac:dyDescent="0.25">
      <c r="A35444" s="1"/>
      <c r="B35444" s="2"/>
      <c r="BJ35444" s="3"/>
      <c r="BL35444" s="3"/>
      <c r="BN35444" s="3"/>
      <c r="BP35444" s="3"/>
    </row>
    <row r="35445" spans="1:68" x14ac:dyDescent="0.25">
      <c r="A35445" s="1"/>
      <c r="B35445" s="2"/>
      <c r="BJ35445" s="3"/>
      <c r="BL35445" s="3"/>
      <c r="BN35445" s="3"/>
      <c r="BP35445" s="3"/>
    </row>
    <row r="35446" spans="1:68" x14ac:dyDescent="0.25">
      <c r="A35446" s="1"/>
      <c r="B35446" s="2"/>
      <c r="BJ35446" s="3"/>
      <c r="BL35446" s="3"/>
      <c r="BN35446" s="3"/>
      <c r="BP35446" s="3"/>
    </row>
    <row r="35447" spans="1:68" x14ac:dyDescent="0.25">
      <c r="A35447" s="1"/>
      <c r="B35447" s="2"/>
      <c r="BJ35447" s="3"/>
      <c r="BL35447" s="3"/>
      <c r="BN35447" s="3"/>
      <c r="BP35447" s="3"/>
    </row>
    <row r="35448" spans="1:68" x14ac:dyDescent="0.25">
      <c r="A35448" s="1"/>
      <c r="B35448" s="2"/>
      <c r="BJ35448" s="3"/>
      <c r="BL35448" s="3"/>
      <c r="BN35448" s="3"/>
      <c r="BP35448" s="3"/>
    </row>
    <row r="35449" spans="1:68" x14ac:dyDescent="0.25">
      <c r="A35449" s="1"/>
      <c r="B35449" s="2"/>
      <c r="BJ35449" s="3"/>
      <c r="BL35449" s="3"/>
      <c r="BN35449" s="3"/>
      <c r="BP35449" s="3"/>
    </row>
    <row r="35450" spans="1:68" x14ac:dyDescent="0.25">
      <c r="A35450" s="1"/>
      <c r="B35450" s="2"/>
      <c r="BJ35450" s="3"/>
      <c r="BL35450" s="3"/>
      <c r="BN35450" s="3"/>
      <c r="BP35450" s="3"/>
    </row>
    <row r="35451" spans="1:68" x14ac:dyDescent="0.25">
      <c r="A35451" s="1"/>
      <c r="B35451" s="2"/>
      <c r="BJ35451" s="3"/>
      <c r="BL35451" s="3"/>
      <c r="BN35451" s="3"/>
      <c r="BP35451" s="3"/>
    </row>
    <row r="35452" spans="1:68" x14ac:dyDescent="0.25">
      <c r="A35452" s="1"/>
      <c r="B35452" s="2"/>
      <c r="BJ35452" s="3"/>
      <c r="BL35452" s="3"/>
      <c r="BN35452" s="3"/>
      <c r="BP35452" s="3"/>
    </row>
    <row r="35453" spans="1:68" x14ac:dyDescent="0.25">
      <c r="A35453" s="1"/>
      <c r="B35453" s="2"/>
      <c r="BJ35453" s="3"/>
      <c r="BL35453" s="3"/>
      <c r="BN35453" s="3"/>
      <c r="BP35453" s="3"/>
    </row>
    <row r="35454" spans="1:68" x14ac:dyDescent="0.25">
      <c r="A35454" s="1"/>
      <c r="B35454" s="2"/>
      <c r="BJ35454" s="3"/>
      <c r="BL35454" s="3"/>
      <c r="BN35454" s="3"/>
      <c r="BP35454" s="3"/>
    </row>
    <row r="35455" spans="1:68" x14ac:dyDescent="0.25">
      <c r="A35455" s="1"/>
      <c r="B35455" s="2"/>
      <c r="BJ35455" s="3"/>
      <c r="BL35455" s="3"/>
      <c r="BN35455" s="3"/>
      <c r="BP35455" s="3"/>
    </row>
    <row r="35456" spans="1:68" x14ac:dyDescent="0.25">
      <c r="A35456" s="1"/>
      <c r="B35456" s="2"/>
      <c r="BJ35456" s="3"/>
      <c r="BL35456" s="3"/>
      <c r="BN35456" s="3"/>
      <c r="BP35456" s="3"/>
    </row>
    <row r="35457" spans="1:68" x14ac:dyDescent="0.25">
      <c r="A35457" s="1"/>
      <c r="B35457" s="2"/>
      <c r="BJ35457" s="3"/>
      <c r="BL35457" s="3"/>
      <c r="BN35457" s="3"/>
      <c r="BP35457" s="3"/>
    </row>
    <row r="35458" spans="1:68" x14ac:dyDescent="0.25">
      <c r="A35458" s="1"/>
      <c r="B35458" s="2"/>
      <c r="BJ35458" s="3"/>
      <c r="BL35458" s="3"/>
      <c r="BN35458" s="3"/>
      <c r="BP35458" s="3"/>
    </row>
    <row r="35459" spans="1:68" x14ac:dyDescent="0.25">
      <c r="A35459" s="1"/>
      <c r="B35459" s="2"/>
      <c r="BJ35459" s="3"/>
      <c r="BL35459" s="3"/>
      <c r="BN35459" s="3"/>
      <c r="BP35459" s="3"/>
    </row>
    <row r="35460" spans="1:68" x14ac:dyDescent="0.25">
      <c r="A35460" s="1"/>
      <c r="B35460" s="2"/>
      <c r="BJ35460" s="3"/>
      <c r="BL35460" s="3"/>
      <c r="BN35460" s="3"/>
      <c r="BP35460" s="3"/>
    </row>
    <row r="35461" spans="1:68" x14ac:dyDescent="0.25">
      <c r="A35461" s="1"/>
      <c r="B35461" s="2"/>
      <c r="BJ35461" s="3"/>
      <c r="BL35461" s="3"/>
      <c r="BN35461" s="3"/>
      <c r="BP35461" s="3"/>
    </row>
    <row r="35462" spans="1:68" x14ac:dyDescent="0.25">
      <c r="A35462" s="1"/>
      <c r="B35462" s="2"/>
      <c r="BJ35462" s="3"/>
      <c r="BL35462" s="3"/>
      <c r="BN35462" s="3"/>
      <c r="BP35462" s="3"/>
    </row>
    <row r="35463" spans="1:68" x14ac:dyDescent="0.25">
      <c r="A35463" s="1"/>
      <c r="B35463" s="2"/>
      <c r="BJ35463" s="3"/>
      <c r="BL35463" s="3"/>
      <c r="BN35463" s="3"/>
      <c r="BP35463" s="3"/>
    </row>
    <row r="35464" spans="1:68" x14ac:dyDescent="0.25">
      <c r="A35464" s="1"/>
      <c r="B35464" s="2"/>
      <c r="BJ35464" s="3"/>
      <c r="BL35464" s="3"/>
      <c r="BN35464" s="3"/>
      <c r="BP35464" s="3"/>
    </row>
    <row r="35465" spans="1:68" x14ac:dyDescent="0.25">
      <c r="A35465" s="1"/>
      <c r="B35465" s="2"/>
      <c r="BJ35465" s="3"/>
      <c r="BL35465" s="3"/>
      <c r="BN35465" s="3"/>
      <c r="BP35465" s="3"/>
    </row>
    <row r="35466" spans="1:68" x14ac:dyDescent="0.25">
      <c r="A35466" s="1"/>
      <c r="B35466" s="2"/>
      <c r="BJ35466" s="3"/>
      <c r="BL35466" s="3"/>
      <c r="BN35466" s="3"/>
      <c r="BP35466" s="3"/>
    </row>
    <row r="35467" spans="1:68" x14ac:dyDescent="0.25">
      <c r="A35467" s="1"/>
      <c r="B35467" s="2"/>
      <c r="BJ35467" s="3"/>
      <c r="BL35467" s="3"/>
      <c r="BN35467" s="3"/>
      <c r="BP35467" s="3"/>
    </row>
    <row r="35468" spans="1:68" x14ac:dyDescent="0.25">
      <c r="A35468" s="1"/>
      <c r="B35468" s="2"/>
      <c r="BJ35468" s="3"/>
      <c r="BL35468" s="3"/>
      <c r="BN35468" s="3"/>
      <c r="BP35468" s="3"/>
    </row>
    <row r="35469" spans="1:68" x14ac:dyDescent="0.25">
      <c r="A35469" s="1"/>
      <c r="B35469" s="2"/>
      <c r="BJ35469" s="3"/>
      <c r="BL35469" s="3"/>
      <c r="BN35469" s="3"/>
      <c r="BP35469" s="3"/>
    </row>
    <row r="35470" spans="1:68" x14ac:dyDescent="0.25">
      <c r="A35470" s="1"/>
      <c r="B35470" s="2"/>
      <c r="BJ35470" s="3"/>
      <c r="BL35470" s="3"/>
      <c r="BN35470" s="3"/>
      <c r="BP35470" s="3"/>
    </row>
    <row r="35471" spans="1:68" x14ac:dyDescent="0.25">
      <c r="A35471" s="1"/>
      <c r="B35471" s="2"/>
      <c r="BJ35471" s="3"/>
      <c r="BL35471" s="3"/>
      <c r="BN35471" s="3"/>
      <c r="BP35471" s="3"/>
    </row>
    <row r="35472" spans="1:68" x14ac:dyDescent="0.25">
      <c r="A35472" s="1"/>
      <c r="B35472" s="2"/>
      <c r="BJ35472" s="3"/>
      <c r="BL35472" s="3"/>
      <c r="BN35472" s="3"/>
      <c r="BP35472" s="3"/>
    </row>
    <row r="35473" spans="1:68" x14ac:dyDescent="0.25">
      <c r="A35473" s="1"/>
      <c r="B35473" s="2"/>
      <c r="BJ35473" s="3"/>
      <c r="BL35473" s="3"/>
      <c r="BN35473" s="3"/>
      <c r="BP35473" s="3"/>
    </row>
    <row r="35474" spans="1:68" x14ac:dyDescent="0.25">
      <c r="A35474" s="1"/>
      <c r="B35474" s="2"/>
      <c r="BJ35474" s="3"/>
      <c r="BL35474" s="3"/>
      <c r="BN35474" s="3"/>
      <c r="BP35474" s="3"/>
    </row>
    <row r="35475" spans="1:68" x14ac:dyDescent="0.25">
      <c r="A35475" s="1"/>
      <c r="B35475" s="2"/>
      <c r="BJ35475" s="3"/>
      <c r="BL35475" s="3"/>
      <c r="BN35475" s="3"/>
      <c r="BP35475" s="3"/>
    </row>
    <row r="35476" spans="1:68" x14ac:dyDescent="0.25">
      <c r="A35476" s="1"/>
      <c r="B35476" s="2"/>
      <c r="BJ35476" s="3"/>
      <c r="BL35476" s="3"/>
      <c r="BN35476" s="3"/>
      <c r="BP35476" s="3"/>
    </row>
    <row r="35477" spans="1:68" x14ac:dyDescent="0.25">
      <c r="A35477" s="1"/>
      <c r="B35477" s="2"/>
      <c r="BJ35477" s="3"/>
      <c r="BL35477" s="3"/>
      <c r="BN35477" s="3"/>
      <c r="BP35477" s="3"/>
    </row>
    <row r="35478" spans="1:68" x14ac:dyDescent="0.25">
      <c r="A35478" s="1"/>
      <c r="B35478" s="2"/>
      <c r="BJ35478" s="3"/>
      <c r="BL35478" s="3"/>
      <c r="BN35478" s="3"/>
      <c r="BP35478" s="3"/>
    </row>
    <row r="35479" spans="1:68" x14ac:dyDescent="0.25">
      <c r="A35479" s="1"/>
      <c r="B35479" s="2"/>
      <c r="BJ35479" s="3"/>
      <c r="BL35479" s="3"/>
      <c r="BN35479" s="3"/>
      <c r="BP35479" s="3"/>
    </row>
    <row r="35480" spans="1:68" x14ac:dyDescent="0.25">
      <c r="A35480" s="1"/>
      <c r="B35480" s="2"/>
      <c r="BJ35480" s="3"/>
      <c r="BL35480" s="3"/>
      <c r="BN35480" s="3"/>
      <c r="BP35480" s="3"/>
    </row>
    <row r="35481" spans="1:68" x14ac:dyDescent="0.25">
      <c r="A35481" s="1"/>
      <c r="B35481" s="2"/>
      <c r="BJ35481" s="3"/>
      <c r="BL35481" s="3"/>
      <c r="BN35481" s="3"/>
      <c r="BP35481" s="3"/>
    </row>
    <row r="35482" spans="1:68" x14ac:dyDescent="0.25">
      <c r="A35482" s="1"/>
      <c r="B35482" s="2"/>
      <c r="BJ35482" s="3"/>
      <c r="BL35482" s="3"/>
      <c r="BN35482" s="3"/>
      <c r="BP35482" s="3"/>
    </row>
    <row r="35483" spans="1:68" x14ac:dyDescent="0.25">
      <c r="A35483" s="1"/>
      <c r="B35483" s="2"/>
      <c r="BJ35483" s="3"/>
      <c r="BL35483" s="3"/>
      <c r="BN35483" s="3"/>
      <c r="BP35483" s="3"/>
    </row>
    <row r="35484" spans="1:68" x14ac:dyDescent="0.25">
      <c r="A35484" s="1"/>
      <c r="B35484" s="2"/>
      <c r="BJ35484" s="3"/>
      <c r="BL35484" s="3"/>
      <c r="BN35484" s="3"/>
      <c r="BP35484" s="3"/>
    </row>
    <row r="35485" spans="1:68" x14ac:dyDescent="0.25">
      <c r="A35485" s="1"/>
      <c r="B35485" s="2"/>
      <c r="BJ35485" s="3"/>
      <c r="BL35485" s="3"/>
      <c r="BN35485" s="3"/>
      <c r="BP35485" s="3"/>
    </row>
    <row r="35486" spans="1:68" x14ac:dyDescent="0.25">
      <c r="A35486" s="1"/>
      <c r="B35486" s="2"/>
      <c r="BJ35486" s="3"/>
      <c r="BL35486" s="3"/>
      <c r="BN35486" s="3"/>
      <c r="BP35486" s="3"/>
    </row>
    <row r="35487" spans="1:68" x14ac:dyDescent="0.25">
      <c r="A35487" s="1"/>
      <c r="B35487" s="2"/>
      <c r="BJ35487" s="3"/>
      <c r="BL35487" s="3"/>
      <c r="BN35487" s="3"/>
      <c r="BP35487" s="3"/>
    </row>
    <row r="35488" spans="1:68" x14ac:dyDescent="0.25">
      <c r="A35488" s="1"/>
      <c r="B35488" s="2"/>
      <c r="BJ35488" s="3"/>
      <c r="BL35488" s="3"/>
      <c r="BN35488" s="3"/>
      <c r="BP35488" s="3"/>
    </row>
    <row r="35489" spans="1:68" x14ac:dyDescent="0.25">
      <c r="A35489" s="1"/>
      <c r="B35489" s="2"/>
      <c r="BJ35489" s="3"/>
      <c r="BL35489" s="3"/>
      <c r="BN35489" s="3"/>
      <c r="BP35489" s="3"/>
    </row>
    <row r="35490" spans="1:68" x14ac:dyDescent="0.25">
      <c r="A35490" s="1"/>
      <c r="B35490" s="2"/>
      <c r="BJ35490" s="3"/>
      <c r="BL35490" s="3"/>
      <c r="BN35490" s="3"/>
      <c r="BP35490" s="3"/>
    </row>
    <row r="35491" spans="1:68" x14ac:dyDescent="0.25">
      <c r="A35491" s="1"/>
      <c r="B35491" s="2"/>
      <c r="BJ35491" s="3"/>
      <c r="BL35491" s="3"/>
      <c r="BN35491" s="3"/>
      <c r="BP35491" s="3"/>
    </row>
    <row r="35492" spans="1:68" x14ac:dyDescent="0.25">
      <c r="A35492" s="1"/>
      <c r="B35492" s="2"/>
      <c r="BJ35492" s="3"/>
      <c r="BL35492" s="3"/>
      <c r="BN35492" s="3"/>
      <c r="BP35492" s="3"/>
    </row>
    <row r="35493" spans="1:68" x14ac:dyDescent="0.25">
      <c r="A35493" s="1"/>
      <c r="B35493" s="2"/>
      <c r="BJ35493" s="3"/>
      <c r="BL35493" s="3"/>
      <c r="BN35493" s="3"/>
      <c r="BP35493" s="3"/>
    </row>
    <row r="35494" spans="1:68" x14ac:dyDescent="0.25">
      <c r="A35494" s="1"/>
      <c r="B35494" s="2"/>
      <c r="BJ35494" s="3"/>
      <c r="BL35494" s="3"/>
      <c r="BN35494" s="3"/>
      <c r="BP35494" s="3"/>
    </row>
    <row r="35495" spans="1:68" x14ac:dyDescent="0.25">
      <c r="A35495" s="1"/>
      <c r="B35495" s="2"/>
      <c r="BJ35495" s="3"/>
      <c r="BL35495" s="3"/>
      <c r="BN35495" s="3"/>
      <c r="BP35495" s="3"/>
    </row>
    <row r="35496" spans="1:68" x14ac:dyDescent="0.25">
      <c r="A35496" s="1"/>
      <c r="B35496" s="2"/>
      <c r="BJ35496" s="3"/>
      <c r="BL35496" s="3"/>
      <c r="BN35496" s="3"/>
      <c r="BP35496" s="3"/>
    </row>
    <row r="35497" spans="1:68" x14ac:dyDescent="0.25">
      <c r="A35497" s="1"/>
      <c r="B35497" s="2"/>
      <c r="BJ35497" s="3"/>
      <c r="BL35497" s="3"/>
      <c r="BN35497" s="3"/>
      <c r="BP35497" s="3"/>
    </row>
    <row r="35498" spans="1:68" x14ac:dyDescent="0.25">
      <c r="A35498" s="1"/>
      <c r="B35498" s="2"/>
      <c r="BJ35498" s="3"/>
      <c r="BL35498" s="3"/>
      <c r="BN35498" s="3"/>
      <c r="BP35498" s="3"/>
    </row>
    <row r="35499" spans="1:68" x14ac:dyDescent="0.25">
      <c r="A35499" s="1"/>
      <c r="B35499" s="2"/>
      <c r="BJ35499" s="3"/>
      <c r="BL35499" s="3"/>
      <c r="BN35499" s="3"/>
      <c r="BP35499" s="3"/>
    </row>
    <row r="35500" spans="1:68" x14ac:dyDescent="0.25">
      <c r="A35500" s="1"/>
      <c r="B35500" s="2"/>
      <c r="BJ35500" s="3"/>
      <c r="BL35500" s="3"/>
      <c r="BN35500" s="3"/>
      <c r="BP35500" s="3"/>
    </row>
    <row r="35501" spans="1:68" x14ac:dyDescent="0.25">
      <c r="A35501" s="1"/>
      <c r="B35501" s="2"/>
      <c r="BJ35501" s="3"/>
      <c r="BL35501" s="3"/>
      <c r="BN35501" s="3"/>
      <c r="BP35501" s="3"/>
    </row>
    <row r="35502" spans="1:68" x14ac:dyDescent="0.25">
      <c r="A35502" s="1"/>
      <c r="B35502" s="2"/>
      <c r="BJ35502" s="3"/>
      <c r="BL35502" s="3"/>
      <c r="BN35502" s="3"/>
      <c r="BP35502" s="3"/>
    </row>
    <row r="35503" spans="1:68" x14ac:dyDescent="0.25">
      <c r="A35503" s="1"/>
      <c r="B35503" s="2"/>
      <c r="BJ35503" s="3"/>
      <c r="BL35503" s="3"/>
      <c r="BN35503" s="3"/>
      <c r="BP35503" s="3"/>
    </row>
    <row r="35504" spans="1:68" x14ac:dyDescent="0.25">
      <c r="A35504" s="1"/>
      <c r="B35504" s="2"/>
      <c r="BJ35504" s="3"/>
      <c r="BL35504" s="3"/>
      <c r="BN35504" s="3"/>
      <c r="BP35504" s="3"/>
    </row>
    <row r="35505" spans="1:68" x14ac:dyDescent="0.25">
      <c r="A35505" s="1"/>
      <c r="B35505" s="2"/>
      <c r="BJ35505" s="3"/>
      <c r="BL35505" s="3"/>
      <c r="BN35505" s="3"/>
      <c r="BP35505" s="3"/>
    </row>
    <row r="35506" spans="1:68" x14ac:dyDescent="0.25">
      <c r="A35506" s="1"/>
      <c r="B35506" s="2"/>
      <c r="BJ35506" s="3"/>
      <c r="BL35506" s="3"/>
      <c r="BN35506" s="3"/>
      <c r="BP35506" s="3"/>
    </row>
    <row r="35507" spans="1:68" x14ac:dyDescent="0.25">
      <c r="A35507" s="1"/>
      <c r="B35507" s="2"/>
      <c r="BJ35507" s="3"/>
      <c r="BL35507" s="3"/>
      <c r="BN35507" s="3"/>
      <c r="BP35507" s="3"/>
    </row>
    <row r="35508" spans="1:68" x14ac:dyDescent="0.25">
      <c r="A35508" s="1"/>
      <c r="B35508" s="2"/>
      <c r="BJ35508" s="3"/>
      <c r="BL35508" s="3"/>
      <c r="BN35508" s="3"/>
      <c r="BP35508" s="3"/>
    </row>
    <row r="35509" spans="1:68" x14ac:dyDescent="0.25">
      <c r="A35509" s="1"/>
      <c r="B35509" s="2"/>
      <c r="BJ35509" s="3"/>
      <c r="BL35509" s="3"/>
      <c r="BN35509" s="3"/>
      <c r="BP35509" s="3"/>
    </row>
    <row r="35510" spans="1:68" x14ac:dyDescent="0.25">
      <c r="A35510" s="1"/>
      <c r="B35510" s="2"/>
      <c r="BJ35510" s="3"/>
      <c r="BL35510" s="3"/>
      <c r="BN35510" s="3"/>
      <c r="BP35510" s="3"/>
    </row>
    <row r="35511" spans="1:68" x14ac:dyDescent="0.25">
      <c r="A35511" s="1"/>
      <c r="B35511" s="2"/>
      <c r="BJ35511" s="3"/>
      <c r="BL35511" s="3"/>
      <c r="BN35511" s="3"/>
      <c r="BP35511" s="3"/>
    </row>
    <row r="35512" spans="1:68" x14ac:dyDescent="0.25">
      <c r="A35512" s="1"/>
      <c r="B35512" s="2"/>
      <c r="BJ35512" s="3"/>
      <c r="BL35512" s="3"/>
      <c r="BN35512" s="3"/>
      <c r="BP35512" s="3"/>
    </row>
    <row r="35513" spans="1:68" x14ac:dyDescent="0.25">
      <c r="A35513" s="1"/>
      <c r="B35513" s="2"/>
      <c r="BJ35513" s="3"/>
      <c r="BL35513" s="3"/>
      <c r="BN35513" s="3"/>
      <c r="BP35513" s="3"/>
    </row>
    <row r="35514" spans="1:68" x14ac:dyDescent="0.25">
      <c r="A35514" s="1"/>
      <c r="B35514" s="2"/>
      <c r="BJ35514" s="3"/>
      <c r="BL35514" s="3"/>
      <c r="BN35514" s="3"/>
      <c r="BP35514" s="3"/>
    </row>
    <row r="35515" spans="1:68" x14ac:dyDescent="0.25">
      <c r="A35515" s="1"/>
      <c r="B35515" s="2"/>
      <c r="BJ35515" s="3"/>
      <c r="BL35515" s="3"/>
      <c r="BN35515" s="3"/>
      <c r="BP35515" s="3"/>
    </row>
    <row r="35516" spans="1:68" x14ac:dyDescent="0.25">
      <c r="A35516" s="1"/>
      <c r="B35516" s="2"/>
      <c r="BJ35516" s="3"/>
      <c r="BL35516" s="3"/>
      <c r="BN35516" s="3"/>
      <c r="BP35516" s="3"/>
    </row>
    <row r="35517" spans="1:68" x14ac:dyDescent="0.25">
      <c r="A35517" s="1"/>
      <c r="B35517" s="2"/>
      <c r="BJ35517" s="3"/>
      <c r="BL35517" s="3"/>
      <c r="BN35517" s="3"/>
      <c r="BP35517" s="3"/>
    </row>
    <row r="35518" spans="1:68" x14ac:dyDescent="0.25">
      <c r="A35518" s="1"/>
      <c r="B35518" s="2"/>
      <c r="BJ35518" s="3"/>
      <c r="BL35518" s="3"/>
      <c r="BN35518" s="3"/>
      <c r="BP35518" s="3"/>
    </row>
    <row r="35519" spans="1:68" x14ac:dyDescent="0.25">
      <c r="A35519" s="1"/>
      <c r="B35519" s="2"/>
      <c r="BJ35519" s="3"/>
      <c r="BL35519" s="3"/>
      <c r="BN35519" s="3"/>
      <c r="BP35519" s="3"/>
    </row>
    <row r="35520" spans="1:68" x14ac:dyDescent="0.25">
      <c r="A35520" s="1"/>
      <c r="B35520" s="2"/>
      <c r="BJ35520" s="3"/>
      <c r="BL35520" s="3"/>
      <c r="BN35520" s="3"/>
      <c r="BP35520" s="3"/>
    </row>
    <row r="35521" spans="1:68" x14ac:dyDescent="0.25">
      <c r="A35521" s="1"/>
      <c r="B35521" s="2"/>
      <c r="BJ35521" s="3"/>
      <c r="BL35521" s="3"/>
      <c r="BN35521" s="3"/>
      <c r="BP35521" s="3"/>
    </row>
    <row r="35522" spans="1:68" x14ac:dyDescent="0.25">
      <c r="A35522" s="1"/>
      <c r="B35522" s="2"/>
      <c r="BJ35522" s="3"/>
      <c r="BL35522" s="3"/>
      <c r="BN35522" s="3"/>
      <c r="BP35522" s="3"/>
    </row>
    <row r="35523" spans="1:68" x14ac:dyDescent="0.25">
      <c r="A35523" s="1"/>
      <c r="B35523" s="2"/>
      <c r="BJ35523" s="3"/>
      <c r="BL35523" s="3"/>
      <c r="BN35523" s="3"/>
      <c r="BP35523" s="3"/>
    </row>
    <row r="35524" spans="1:68" x14ac:dyDescent="0.25">
      <c r="A35524" s="1"/>
      <c r="B35524" s="2"/>
      <c r="BJ35524" s="3"/>
      <c r="BL35524" s="3"/>
      <c r="BN35524" s="3"/>
      <c r="BP35524" s="3"/>
    </row>
    <row r="35525" spans="1:68" x14ac:dyDescent="0.25">
      <c r="A35525" s="1"/>
      <c r="B35525" s="2"/>
      <c r="BJ35525" s="3"/>
      <c r="BL35525" s="3"/>
      <c r="BN35525" s="3"/>
      <c r="BP35525" s="3"/>
    </row>
    <row r="35526" spans="1:68" x14ac:dyDescent="0.25">
      <c r="A35526" s="1"/>
      <c r="B35526" s="2"/>
      <c r="BJ35526" s="3"/>
      <c r="BL35526" s="3"/>
      <c r="BN35526" s="3"/>
      <c r="BP35526" s="3"/>
    </row>
    <row r="35527" spans="1:68" x14ac:dyDescent="0.25">
      <c r="A35527" s="1"/>
      <c r="B35527" s="2"/>
      <c r="BJ35527" s="3"/>
      <c r="BL35527" s="3"/>
      <c r="BN35527" s="3"/>
      <c r="BP35527" s="3"/>
    </row>
    <row r="35528" spans="1:68" x14ac:dyDescent="0.25">
      <c r="A35528" s="1"/>
      <c r="B35528" s="2"/>
      <c r="BJ35528" s="3"/>
      <c r="BL35528" s="3"/>
      <c r="BN35528" s="3"/>
      <c r="BP35528" s="3"/>
    </row>
    <row r="35529" spans="1:68" x14ac:dyDescent="0.25">
      <c r="A35529" s="1"/>
      <c r="B35529" s="2"/>
      <c r="BJ35529" s="3"/>
      <c r="BL35529" s="3"/>
      <c r="BN35529" s="3"/>
      <c r="BP35529" s="3"/>
    </row>
    <row r="35530" spans="1:68" x14ac:dyDescent="0.25">
      <c r="A35530" s="1"/>
      <c r="B35530" s="2"/>
      <c r="BJ35530" s="3"/>
      <c r="BL35530" s="3"/>
      <c r="BN35530" s="3"/>
      <c r="BP35530" s="3"/>
    </row>
    <row r="35531" spans="1:68" x14ac:dyDescent="0.25">
      <c r="A35531" s="1"/>
      <c r="B35531" s="2"/>
      <c r="BJ35531" s="3"/>
      <c r="BL35531" s="3"/>
      <c r="BN35531" s="3"/>
      <c r="BP35531" s="3"/>
    </row>
    <row r="35532" spans="1:68" x14ac:dyDescent="0.25">
      <c r="A35532" s="1"/>
      <c r="B35532" s="2"/>
      <c r="BJ35532" s="3"/>
      <c r="BL35532" s="3"/>
      <c r="BN35532" s="3"/>
      <c r="BP35532" s="3"/>
    </row>
    <row r="35533" spans="1:68" x14ac:dyDescent="0.25">
      <c r="A35533" s="1"/>
      <c r="B35533" s="2"/>
      <c r="BJ35533" s="3"/>
      <c r="BL35533" s="3"/>
      <c r="BN35533" s="3"/>
      <c r="BP35533" s="3"/>
    </row>
    <row r="35534" spans="1:68" x14ac:dyDescent="0.25">
      <c r="A35534" s="1"/>
      <c r="B35534" s="2"/>
      <c r="BJ35534" s="3"/>
      <c r="BL35534" s="3"/>
      <c r="BN35534" s="3"/>
      <c r="BP35534" s="3"/>
    </row>
    <row r="35535" spans="1:68" x14ac:dyDescent="0.25">
      <c r="A35535" s="1"/>
      <c r="B35535" s="2"/>
      <c r="BJ35535" s="3"/>
      <c r="BL35535" s="3"/>
      <c r="BN35535" s="3"/>
      <c r="BP35535" s="3"/>
    </row>
    <row r="35536" spans="1:68" x14ac:dyDescent="0.25">
      <c r="A35536" s="1"/>
      <c r="B35536" s="2"/>
      <c r="BJ35536" s="3"/>
      <c r="BL35536" s="3"/>
      <c r="BN35536" s="3"/>
      <c r="BP35536" s="3"/>
    </row>
    <row r="35537" spans="1:68" x14ac:dyDescent="0.25">
      <c r="A35537" s="1"/>
      <c r="B35537" s="2"/>
      <c r="BJ35537" s="3"/>
      <c r="BL35537" s="3"/>
      <c r="BN35537" s="3"/>
      <c r="BP35537" s="3"/>
    </row>
    <row r="35538" spans="1:68" x14ac:dyDescent="0.25">
      <c r="A35538" s="1"/>
      <c r="B35538" s="2"/>
      <c r="BJ35538" s="3"/>
      <c r="BL35538" s="3"/>
      <c r="BN35538" s="3"/>
      <c r="BP35538" s="3"/>
    </row>
    <row r="35539" spans="1:68" x14ac:dyDescent="0.25">
      <c r="A35539" s="1"/>
      <c r="B35539" s="2"/>
      <c r="BJ35539" s="3"/>
      <c r="BL35539" s="3"/>
      <c r="BN35539" s="3"/>
      <c r="BP35539" s="3"/>
    </row>
    <row r="35540" spans="1:68" x14ac:dyDescent="0.25">
      <c r="A35540" s="1"/>
      <c r="B35540" s="2"/>
      <c r="BJ35540" s="3"/>
      <c r="BL35540" s="3"/>
      <c r="BN35540" s="3"/>
      <c r="BP35540" s="3"/>
    </row>
    <row r="35541" spans="1:68" x14ac:dyDescent="0.25">
      <c r="A35541" s="1"/>
      <c r="B35541" s="2"/>
      <c r="BJ35541" s="3"/>
      <c r="BL35541" s="3"/>
      <c r="BN35541" s="3"/>
      <c r="BP35541" s="3"/>
    </row>
    <row r="35542" spans="1:68" x14ac:dyDescent="0.25">
      <c r="A35542" s="1"/>
      <c r="B35542" s="2"/>
      <c r="BJ35542" s="3"/>
      <c r="BL35542" s="3"/>
      <c r="BN35542" s="3"/>
      <c r="BP35542" s="3"/>
    </row>
    <row r="35543" spans="1:68" x14ac:dyDescent="0.25">
      <c r="A35543" s="1"/>
      <c r="B35543" s="2"/>
      <c r="BJ35543" s="3"/>
      <c r="BL35543" s="3"/>
      <c r="BN35543" s="3"/>
      <c r="BP35543" s="3"/>
    </row>
    <row r="35544" spans="1:68" x14ac:dyDescent="0.25">
      <c r="A35544" s="1"/>
      <c r="B35544" s="2"/>
      <c r="BJ35544" s="3"/>
      <c r="BL35544" s="3"/>
      <c r="BN35544" s="3"/>
      <c r="BP35544" s="3"/>
    </row>
    <row r="35545" spans="1:68" x14ac:dyDescent="0.25">
      <c r="A35545" s="1"/>
      <c r="B35545" s="2"/>
      <c r="BJ35545" s="3"/>
      <c r="BL35545" s="3"/>
      <c r="BN35545" s="3"/>
      <c r="BP35545" s="3"/>
    </row>
    <row r="35546" spans="1:68" x14ac:dyDescent="0.25">
      <c r="A35546" s="1"/>
      <c r="B35546" s="2"/>
      <c r="BJ35546" s="3"/>
      <c r="BL35546" s="3"/>
      <c r="BN35546" s="3"/>
      <c r="BP35546" s="3"/>
    </row>
    <row r="35547" spans="1:68" x14ac:dyDescent="0.25">
      <c r="A35547" s="1"/>
      <c r="B35547" s="2"/>
      <c r="BJ35547" s="3"/>
      <c r="BL35547" s="3"/>
      <c r="BN35547" s="3"/>
      <c r="BP35547" s="3"/>
    </row>
    <row r="35548" spans="1:68" x14ac:dyDescent="0.25">
      <c r="A35548" s="1"/>
      <c r="B35548" s="2"/>
      <c r="BJ35548" s="3"/>
      <c r="BL35548" s="3"/>
      <c r="BN35548" s="3"/>
      <c r="BP35548" s="3"/>
    </row>
    <row r="35549" spans="1:68" x14ac:dyDescent="0.25">
      <c r="A35549" s="1"/>
      <c r="B35549" s="2"/>
      <c r="BJ35549" s="3"/>
      <c r="BL35549" s="3"/>
      <c r="BN35549" s="3"/>
      <c r="BP35549" s="3"/>
    </row>
    <row r="35550" spans="1:68" x14ac:dyDescent="0.25">
      <c r="A35550" s="1"/>
      <c r="B35550" s="2"/>
      <c r="BJ35550" s="3"/>
      <c r="BL35550" s="3"/>
      <c r="BN35550" s="3"/>
      <c r="BP35550" s="3"/>
    </row>
    <row r="35551" spans="1:68" x14ac:dyDescent="0.25">
      <c r="A35551" s="1"/>
      <c r="B35551" s="2"/>
      <c r="BJ35551" s="3"/>
      <c r="BL35551" s="3"/>
      <c r="BN35551" s="3"/>
      <c r="BP35551" s="3"/>
    </row>
    <row r="35552" spans="1:68" x14ac:dyDescent="0.25">
      <c r="A35552" s="1"/>
      <c r="B35552" s="2"/>
      <c r="BJ35552" s="3"/>
      <c r="BL35552" s="3"/>
      <c r="BN35552" s="3"/>
      <c r="BP35552" s="3"/>
    </row>
    <row r="35553" spans="1:68" x14ac:dyDescent="0.25">
      <c r="A35553" s="1"/>
      <c r="B35553" s="2"/>
      <c r="BJ35553" s="3"/>
      <c r="BL35553" s="3"/>
      <c r="BN35553" s="3"/>
      <c r="BP35553" s="3"/>
    </row>
    <row r="35554" spans="1:68" x14ac:dyDescent="0.25">
      <c r="A35554" s="1"/>
      <c r="B35554" s="2"/>
      <c r="BJ35554" s="3"/>
      <c r="BL35554" s="3"/>
      <c r="BN35554" s="3"/>
      <c r="BP35554" s="3"/>
    </row>
    <row r="35555" spans="1:68" x14ac:dyDescent="0.25">
      <c r="A35555" s="1"/>
      <c r="B35555" s="2"/>
      <c r="BJ35555" s="3"/>
      <c r="BL35555" s="3"/>
      <c r="BN35555" s="3"/>
      <c r="BP35555" s="3"/>
    </row>
    <row r="35556" spans="1:68" x14ac:dyDescent="0.25">
      <c r="A35556" s="1"/>
      <c r="B35556" s="2"/>
      <c r="BJ35556" s="3"/>
      <c r="BL35556" s="3"/>
      <c r="BN35556" s="3"/>
      <c r="BP35556" s="3"/>
    </row>
    <row r="35557" spans="1:68" x14ac:dyDescent="0.25">
      <c r="A35557" s="1"/>
      <c r="B35557" s="2"/>
      <c r="BJ35557" s="3"/>
      <c r="BL35557" s="3"/>
      <c r="BN35557" s="3"/>
      <c r="BP35557" s="3"/>
    </row>
    <row r="35558" spans="1:68" x14ac:dyDescent="0.25">
      <c r="A35558" s="1"/>
      <c r="B35558" s="2"/>
      <c r="BJ35558" s="3"/>
      <c r="BL35558" s="3"/>
      <c r="BN35558" s="3"/>
      <c r="BP35558" s="3"/>
    </row>
    <row r="35559" spans="1:68" x14ac:dyDescent="0.25">
      <c r="A35559" s="1"/>
      <c r="B35559" s="2"/>
      <c r="BJ35559" s="3"/>
      <c r="BL35559" s="3"/>
      <c r="BN35559" s="3"/>
      <c r="BP35559" s="3"/>
    </row>
    <row r="35560" spans="1:68" x14ac:dyDescent="0.25">
      <c r="A35560" s="1"/>
      <c r="B35560" s="2"/>
      <c r="BJ35560" s="3"/>
      <c r="BL35560" s="3"/>
      <c r="BN35560" s="3"/>
      <c r="BP35560" s="3"/>
    </row>
    <row r="35561" spans="1:68" x14ac:dyDescent="0.25">
      <c r="A35561" s="1"/>
      <c r="B35561" s="2"/>
      <c r="BJ35561" s="3"/>
      <c r="BL35561" s="3"/>
      <c r="BN35561" s="3"/>
      <c r="BP35561" s="3"/>
    </row>
    <row r="35562" spans="1:68" x14ac:dyDescent="0.25">
      <c r="A35562" s="1"/>
      <c r="B35562" s="2"/>
      <c r="BJ35562" s="3"/>
      <c r="BL35562" s="3"/>
      <c r="BN35562" s="3"/>
      <c r="BP35562" s="3"/>
    </row>
    <row r="35563" spans="1:68" x14ac:dyDescent="0.25">
      <c r="A35563" s="1"/>
      <c r="B35563" s="2"/>
      <c r="BJ35563" s="3"/>
      <c r="BL35563" s="3"/>
      <c r="BN35563" s="3"/>
      <c r="BP35563" s="3"/>
    </row>
    <row r="35564" spans="1:68" x14ac:dyDescent="0.25">
      <c r="A35564" s="1"/>
      <c r="B35564" s="2"/>
      <c r="BJ35564" s="3"/>
      <c r="BL35564" s="3"/>
      <c r="BN35564" s="3"/>
      <c r="BP35564" s="3"/>
    </row>
    <row r="35565" spans="1:68" x14ac:dyDescent="0.25">
      <c r="A35565" s="1"/>
      <c r="B35565" s="2"/>
      <c r="BJ35565" s="3"/>
      <c r="BL35565" s="3"/>
      <c r="BN35565" s="3"/>
      <c r="BP35565" s="3"/>
    </row>
    <row r="35566" spans="1:68" x14ac:dyDescent="0.25">
      <c r="A35566" s="1"/>
      <c r="B35566" s="2"/>
      <c r="BJ35566" s="3"/>
      <c r="BL35566" s="3"/>
      <c r="BN35566" s="3"/>
      <c r="BP35566" s="3"/>
    </row>
    <row r="35567" spans="1:68" x14ac:dyDescent="0.25">
      <c r="A35567" s="1"/>
      <c r="B35567" s="2"/>
      <c r="BJ35567" s="3"/>
      <c r="BL35567" s="3"/>
      <c r="BN35567" s="3"/>
      <c r="BP35567" s="3"/>
    </row>
    <row r="35568" spans="1:68" x14ac:dyDescent="0.25">
      <c r="A35568" s="1"/>
      <c r="B35568" s="2"/>
      <c r="BJ35568" s="3"/>
      <c r="BL35568" s="3"/>
      <c r="BN35568" s="3"/>
      <c r="BP35568" s="3"/>
    </row>
    <row r="35569" spans="1:68" x14ac:dyDescent="0.25">
      <c r="A35569" s="1"/>
      <c r="B35569" s="2"/>
      <c r="BJ35569" s="3"/>
      <c r="BL35569" s="3"/>
      <c r="BN35569" s="3"/>
      <c r="BP35569" s="3"/>
    </row>
    <row r="35570" spans="1:68" x14ac:dyDescent="0.25">
      <c r="A35570" s="1"/>
      <c r="B35570" s="2"/>
      <c r="BJ35570" s="3"/>
      <c r="BL35570" s="3"/>
      <c r="BN35570" s="3"/>
      <c r="BP35570" s="3"/>
    </row>
    <row r="35571" spans="1:68" x14ac:dyDescent="0.25">
      <c r="A35571" s="1"/>
      <c r="B35571" s="2"/>
      <c r="BJ35571" s="3"/>
      <c r="BL35571" s="3"/>
      <c r="BN35571" s="3"/>
      <c r="BP35571" s="3"/>
    </row>
    <row r="35572" spans="1:68" x14ac:dyDescent="0.25">
      <c r="A35572" s="1"/>
      <c r="B35572" s="2"/>
      <c r="BJ35572" s="3"/>
      <c r="BL35572" s="3"/>
      <c r="BN35572" s="3"/>
      <c r="BP35572" s="3"/>
    </row>
    <row r="35573" spans="1:68" x14ac:dyDescent="0.25">
      <c r="A35573" s="1"/>
      <c r="B35573" s="2"/>
      <c r="BJ35573" s="3"/>
      <c r="BL35573" s="3"/>
      <c r="BN35573" s="3"/>
      <c r="BP35573" s="3"/>
    </row>
    <row r="35574" spans="1:68" x14ac:dyDescent="0.25">
      <c r="A35574" s="1"/>
      <c r="B35574" s="2"/>
      <c r="BJ35574" s="3"/>
      <c r="BL35574" s="3"/>
      <c r="BN35574" s="3"/>
      <c r="BP35574" s="3"/>
    </row>
    <row r="35575" spans="1:68" x14ac:dyDescent="0.25">
      <c r="A35575" s="1"/>
      <c r="B35575" s="2"/>
      <c r="BJ35575" s="3"/>
      <c r="BL35575" s="3"/>
      <c r="BN35575" s="3"/>
      <c r="BP35575" s="3"/>
    </row>
    <row r="35576" spans="1:68" x14ac:dyDescent="0.25">
      <c r="A35576" s="1"/>
      <c r="B35576" s="2"/>
      <c r="BJ35576" s="3"/>
      <c r="BL35576" s="3"/>
      <c r="BN35576" s="3"/>
      <c r="BP35576" s="3"/>
    </row>
    <row r="35577" spans="1:68" x14ac:dyDescent="0.25">
      <c r="A35577" s="1"/>
      <c r="B35577" s="2"/>
      <c r="BJ35577" s="3"/>
      <c r="BL35577" s="3"/>
      <c r="BN35577" s="3"/>
      <c r="BP35577" s="3"/>
    </row>
    <row r="35578" spans="1:68" x14ac:dyDescent="0.25">
      <c r="A35578" s="1"/>
      <c r="B35578" s="2"/>
      <c r="BJ35578" s="3"/>
      <c r="BL35578" s="3"/>
      <c r="BN35578" s="3"/>
      <c r="BP35578" s="3"/>
    </row>
    <row r="35579" spans="1:68" x14ac:dyDescent="0.25">
      <c r="A35579" s="1"/>
      <c r="B35579" s="2"/>
      <c r="BJ35579" s="3"/>
      <c r="BL35579" s="3"/>
      <c r="BN35579" s="3"/>
      <c r="BP35579" s="3"/>
    </row>
    <row r="35580" spans="1:68" x14ac:dyDescent="0.25">
      <c r="A35580" s="1"/>
      <c r="B35580" s="2"/>
      <c r="BJ35580" s="3"/>
      <c r="BL35580" s="3"/>
      <c r="BN35580" s="3"/>
      <c r="BP35580" s="3"/>
    </row>
    <row r="35581" spans="1:68" x14ac:dyDescent="0.25">
      <c r="A35581" s="1"/>
      <c r="B35581" s="2"/>
      <c r="BJ35581" s="3"/>
      <c r="BL35581" s="3"/>
      <c r="BN35581" s="3"/>
      <c r="BP35581" s="3"/>
    </row>
    <row r="35582" spans="1:68" x14ac:dyDescent="0.25">
      <c r="A35582" s="1"/>
      <c r="B35582" s="2"/>
      <c r="BJ35582" s="3"/>
      <c r="BL35582" s="3"/>
      <c r="BN35582" s="3"/>
      <c r="BP35582" s="3"/>
    </row>
    <row r="35583" spans="1:68" x14ac:dyDescent="0.25">
      <c r="A35583" s="1"/>
      <c r="B35583" s="2"/>
      <c r="BJ35583" s="3"/>
      <c r="BL35583" s="3"/>
      <c r="BN35583" s="3"/>
      <c r="BP35583" s="3"/>
    </row>
    <row r="35584" spans="1:68" x14ac:dyDescent="0.25">
      <c r="A35584" s="1"/>
      <c r="B35584" s="2"/>
      <c r="BJ35584" s="3"/>
      <c r="BL35584" s="3"/>
      <c r="BN35584" s="3"/>
      <c r="BP35584" s="3"/>
    </row>
    <row r="35585" spans="1:68" x14ac:dyDescent="0.25">
      <c r="A35585" s="1"/>
      <c r="B35585" s="2"/>
      <c r="BJ35585" s="3"/>
      <c r="BL35585" s="3"/>
      <c r="BN35585" s="3"/>
      <c r="BP35585" s="3"/>
    </row>
    <row r="35586" spans="1:68" x14ac:dyDescent="0.25">
      <c r="A35586" s="1"/>
      <c r="B35586" s="2"/>
      <c r="BJ35586" s="3"/>
      <c r="BL35586" s="3"/>
      <c r="BN35586" s="3"/>
      <c r="BP35586" s="3"/>
    </row>
    <row r="35587" spans="1:68" x14ac:dyDescent="0.25">
      <c r="A35587" s="1"/>
      <c r="B35587" s="2"/>
      <c r="BJ35587" s="3"/>
      <c r="BL35587" s="3"/>
      <c r="BN35587" s="3"/>
      <c r="BP35587" s="3"/>
    </row>
    <row r="35588" spans="1:68" x14ac:dyDescent="0.25">
      <c r="A35588" s="1"/>
      <c r="B35588" s="2"/>
      <c r="BJ35588" s="3"/>
      <c r="BL35588" s="3"/>
      <c r="BN35588" s="3"/>
      <c r="BP35588" s="3"/>
    </row>
    <row r="35589" spans="1:68" x14ac:dyDescent="0.25">
      <c r="A35589" s="1"/>
      <c r="B35589" s="2"/>
      <c r="BJ35589" s="3"/>
      <c r="BL35589" s="3"/>
      <c r="BN35589" s="3"/>
      <c r="BP35589" s="3"/>
    </row>
    <row r="35590" spans="1:68" x14ac:dyDescent="0.25">
      <c r="A35590" s="1"/>
      <c r="B35590" s="2"/>
      <c r="BJ35590" s="3"/>
      <c r="BL35590" s="3"/>
      <c r="BN35590" s="3"/>
      <c r="BP35590" s="3"/>
    </row>
    <row r="35591" spans="1:68" x14ac:dyDescent="0.25">
      <c r="A35591" s="1"/>
      <c r="B35591" s="2"/>
      <c r="BJ35591" s="3"/>
      <c r="BL35591" s="3"/>
      <c r="BN35591" s="3"/>
      <c r="BP35591" s="3"/>
    </row>
    <row r="35592" spans="1:68" x14ac:dyDescent="0.25">
      <c r="A35592" s="1"/>
      <c r="B35592" s="2"/>
      <c r="BJ35592" s="3"/>
      <c r="BL35592" s="3"/>
      <c r="BN35592" s="3"/>
      <c r="BP35592" s="3"/>
    </row>
    <row r="35593" spans="1:68" x14ac:dyDescent="0.25">
      <c r="A35593" s="1"/>
      <c r="B35593" s="2"/>
      <c r="BJ35593" s="3"/>
      <c r="BL35593" s="3"/>
      <c r="BN35593" s="3"/>
      <c r="BP35593" s="3"/>
    </row>
    <row r="35594" spans="1:68" x14ac:dyDescent="0.25">
      <c r="A35594" s="1"/>
      <c r="B35594" s="2"/>
      <c r="BJ35594" s="3"/>
      <c r="BL35594" s="3"/>
      <c r="BN35594" s="3"/>
      <c r="BP35594" s="3"/>
    </row>
    <row r="35595" spans="1:68" x14ac:dyDescent="0.25">
      <c r="A35595" s="1"/>
      <c r="B35595" s="2"/>
      <c r="BJ35595" s="3"/>
      <c r="BL35595" s="3"/>
      <c r="BN35595" s="3"/>
      <c r="BP35595" s="3"/>
    </row>
    <row r="35596" spans="1:68" x14ac:dyDescent="0.25">
      <c r="A35596" s="1"/>
      <c r="B35596" s="2"/>
      <c r="BJ35596" s="3"/>
      <c r="BL35596" s="3"/>
      <c r="BN35596" s="3"/>
      <c r="BP35596" s="3"/>
    </row>
    <row r="35597" spans="1:68" x14ac:dyDescent="0.25">
      <c r="A35597" s="1"/>
      <c r="B35597" s="2"/>
      <c r="BJ35597" s="3"/>
      <c r="BL35597" s="3"/>
      <c r="BN35597" s="3"/>
      <c r="BP35597" s="3"/>
    </row>
    <row r="35598" spans="1:68" x14ac:dyDescent="0.25">
      <c r="A35598" s="1"/>
      <c r="B35598" s="2"/>
      <c r="BJ35598" s="3"/>
      <c r="BL35598" s="3"/>
      <c r="BN35598" s="3"/>
      <c r="BP35598" s="3"/>
    </row>
    <row r="35599" spans="1:68" x14ac:dyDescent="0.25">
      <c r="A35599" s="1"/>
      <c r="B35599" s="2"/>
      <c r="BJ35599" s="3"/>
      <c r="BL35599" s="3"/>
      <c r="BN35599" s="3"/>
      <c r="BP35599" s="3"/>
    </row>
    <row r="35600" spans="1:68" x14ac:dyDescent="0.25">
      <c r="A35600" s="1"/>
      <c r="B35600" s="2"/>
      <c r="BJ35600" s="3"/>
      <c r="BL35600" s="3"/>
      <c r="BN35600" s="3"/>
      <c r="BP35600" s="3"/>
    </row>
    <row r="35601" spans="1:68" x14ac:dyDescent="0.25">
      <c r="A35601" s="1"/>
      <c r="B35601" s="2"/>
      <c r="BJ35601" s="3"/>
      <c r="BL35601" s="3"/>
      <c r="BN35601" s="3"/>
      <c r="BP35601" s="3"/>
    </row>
    <row r="35602" spans="1:68" x14ac:dyDescent="0.25">
      <c r="A35602" s="1"/>
      <c r="B35602" s="2"/>
      <c r="BJ35602" s="3"/>
      <c r="BL35602" s="3"/>
      <c r="BN35602" s="3"/>
      <c r="BP35602" s="3"/>
    </row>
    <row r="35603" spans="1:68" x14ac:dyDescent="0.25">
      <c r="A35603" s="1"/>
      <c r="B35603" s="2"/>
      <c r="BJ35603" s="3"/>
      <c r="BL35603" s="3"/>
      <c r="BN35603" s="3"/>
      <c r="BP35603" s="3"/>
    </row>
    <row r="35604" spans="1:68" x14ac:dyDescent="0.25">
      <c r="A35604" s="1"/>
      <c r="B35604" s="2"/>
      <c r="BJ35604" s="3"/>
      <c r="BL35604" s="3"/>
      <c r="BN35604" s="3"/>
      <c r="BP35604" s="3"/>
    </row>
    <row r="35605" spans="1:68" x14ac:dyDescent="0.25">
      <c r="A35605" s="1"/>
      <c r="B35605" s="2"/>
      <c r="BJ35605" s="3"/>
      <c r="BL35605" s="3"/>
      <c r="BN35605" s="3"/>
      <c r="BP35605" s="3"/>
    </row>
    <row r="35606" spans="1:68" x14ac:dyDescent="0.25">
      <c r="A35606" s="1"/>
      <c r="B35606" s="2"/>
      <c r="BJ35606" s="3"/>
      <c r="BL35606" s="3"/>
      <c r="BN35606" s="3"/>
      <c r="BP35606" s="3"/>
    </row>
    <row r="35607" spans="1:68" x14ac:dyDescent="0.25">
      <c r="A35607" s="1"/>
      <c r="B35607" s="2"/>
      <c r="BJ35607" s="3"/>
      <c r="BL35607" s="3"/>
      <c r="BN35607" s="3"/>
      <c r="BP35607" s="3"/>
    </row>
    <row r="35608" spans="1:68" x14ac:dyDescent="0.25">
      <c r="A35608" s="1"/>
      <c r="B35608" s="2"/>
      <c r="BJ35608" s="3"/>
      <c r="BL35608" s="3"/>
      <c r="BN35608" s="3"/>
      <c r="BP35608" s="3"/>
    </row>
    <row r="35609" spans="1:68" x14ac:dyDescent="0.25">
      <c r="A35609" s="1"/>
      <c r="B35609" s="2"/>
      <c r="BJ35609" s="3"/>
      <c r="BL35609" s="3"/>
      <c r="BN35609" s="3"/>
      <c r="BP35609" s="3"/>
    </row>
    <row r="35610" spans="1:68" x14ac:dyDescent="0.25">
      <c r="A35610" s="1"/>
      <c r="B35610" s="2"/>
      <c r="BJ35610" s="3"/>
      <c r="BL35610" s="3"/>
      <c r="BN35610" s="3"/>
      <c r="BP35610" s="3"/>
    </row>
    <row r="35611" spans="1:68" x14ac:dyDescent="0.25">
      <c r="A35611" s="1"/>
      <c r="B35611" s="2"/>
      <c r="BJ35611" s="3"/>
      <c r="BL35611" s="3"/>
      <c r="BN35611" s="3"/>
      <c r="BP35611" s="3"/>
    </row>
    <row r="35612" spans="1:68" x14ac:dyDescent="0.25">
      <c r="A35612" s="1"/>
      <c r="B35612" s="2"/>
      <c r="BJ35612" s="3"/>
      <c r="BL35612" s="3"/>
      <c r="BN35612" s="3"/>
      <c r="BP35612" s="3"/>
    </row>
    <row r="35613" spans="1:68" x14ac:dyDescent="0.25">
      <c r="A35613" s="1"/>
      <c r="B35613" s="2"/>
      <c r="BJ35613" s="3"/>
      <c r="BL35613" s="3"/>
      <c r="BN35613" s="3"/>
      <c r="BP35613" s="3"/>
    </row>
    <row r="35614" spans="1:68" x14ac:dyDescent="0.25">
      <c r="A35614" s="1"/>
      <c r="B35614" s="2"/>
      <c r="BJ35614" s="3"/>
      <c r="BL35614" s="3"/>
      <c r="BN35614" s="3"/>
      <c r="BP35614" s="3"/>
    </row>
    <row r="35615" spans="1:68" x14ac:dyDescent="0.25">
      <c r="A35615" s="1"/>
      <c r="B35615" s="2"/>
      <c r="BJ35615" s="3"/>
      <c r="BL35615" s="3"/>
      <c r="BN35615" s="3"/>
      <c r="BP35615" s="3"/>
    </row>
    <row r="35616" spans="1:68" x14ac:dyDescent="0.25">
      <c r="A35616" s="1"/>
      <c r="B35616" s="2"/>
      <c r="BJ35616" s="3"/>
      <c r="BL35616" s="3"/>
      <c r="BN35616" s="3"/>
      <c r="BP35616" s="3"/>
    </row>
    <row r="35617" spans="1:68" x14ac:dyDescent="0.25">
      <c r="A35617" s="1"/>
      <c r="B35617" s="2"/>
      <c r="BJ35617" s="3"/>
      <c r="BL35617" s="3"/>
      <c r="BN35617" s="3"/>
      <c r="BP35617" s="3"/>
    </row>
    <row r="35618" spans="1:68" x14ac:dyDescent="0.25">
      <c r="A35618" s="1"/>
      <c r="B35618" s="2"/>
      <c r="BJ35618" s="3"/>
      <c r="BL35618" s="3"/>
      <c r="BN35618" s="3"/>
      <c r="BP35618" s="3"/>
    </row>
    <row r="35619" spans="1:68" x14ac:dyDescent="0.25">
      <c r="A35619" s="1"/>
      <c r="B35619" s="2"/>
      <c r="BJ35619" s="3"/>
      <c r="BL35619" s="3"/>
      <c r="BN35619" s="3"/>
      <c r="BP35619" s="3"/>
    </row>
    <row r="35620" spans="1:68" x14ac:dyDescent="0.25">
      <c r="A35620" s="1"/>
      <c r="B35620" s="2"/>
      <c r="BJ35620" s="3"/>
      <c r="BL35620" s="3"/>
      <c r="BN35620" s="3"/>
      <c r="BP35620" s="3"/>
    </row>
    <row r="35621" spans="1:68" x14ac:dyDescent="0.25">
      <c r="A35621" s="1"/>
      <c r="B35621" s="2"/>
      <c r="BJ35621" s="3"/>
      <c r="BL35621" s="3"/>
      <c r="BN35621" s="3"/>
      <c r="BP35621" s="3"/>
    </row>
    <row r="35622" spans="1:68" x14ac:dyDescent="0.25">
      <c r="A35622" s="1"/>
      <c r="B35622" s="2"/>
      <c r="BJ35622" s="3"/>
      <c r="BL35622" s="3"/>
      <c r="BN35622" s="3"/>
      <c r="BP35622" s="3"/>
    </row>
    <row r="35623" spans="1:68" x14ac:dyDescent="0.25">
      <c r="A35623" s="1"/>
      <c r="B35623" s="2"/>
      <c r="BJ35623" s="3"/>
      <c r="BL35623" s="3"/>
      <c r="BN35623" s="3"/>
      <c r="BP35623" s="3"/>
    </row>
    <row r="35624" spans="1:68" x14ac:dyDescent="0.25">
      <c r="A35624" s="1"/>
      <c r="B35624" s="2"/>
      <c r="BJ35624" s="3"/>
      <c r="BL35624" s="3"/>
      <c r="BN35624" s="3"/>
      <c r="BP35624" s="3"/>
    </row>
    <row r="35625" spans="1:68" x14ac:dyDescent="0.25">
      <c r="A35625" s="1"/>
      <c r="B35625" s="2"/>
      <c r="BJ35625" s="3"/>
      <c r="BL35625" s="3"/>
      <c r="BN35625" s="3"/>
      <c r="BP35625" s="3"/>
    </row>
    <row r="35626" spans="1:68" x14ac:dyDescent="0.25">
      <c r="A35626" s="1"/>
      <c r="B35626" s="2"/>
      <c r="BJ35626" s="3"/>
      <c r="BL35626" s="3"/>
      <c r="BN35626" s="3"/>
      <c r="BP35626" s="3"/>
    </row>
    <row r="35627" spans="1:68" x14ac:dyDescent="0.25">
      <c r="A35627" s="1"/>
      <c r="B35627" s="2"/>
      <c r="BJ35627" s="3"/>
      <c r="BL35627" s="3"/>
      <c r="BN35627" s="3"/>
      <c r="BP35627" s="3"/>
    </row>
    <row r="35628" spans="1:68" x14ac:dyDescent="0.25">
      <c r="A35628" s="1"/>
      <c r="B35628" s="2"/>
      <c r="BJ35628" s="3"/>
      <c r="BL35628" s="3"/>
      <c r="BN35628" s="3"/>
      <c r="BP35628" s="3"/>
    </row>
    <row r="35629" spans="1:68" x14ac:dyDescent="0.25">
      <c r="A35629" s="1"/>
      <c r="B35629" s="2"/>
      <c r="BJ35629" s="3"/>
      <c r="BL35629" s="3"/>
      <c r="BN35629" s="3"/>
      <c r="BP35629" s="3"/>
    </row>
    <row r="35630" spans="1:68" x14ac:dyDescent="0.25">
      <c r="A35630" s="1"/>
      <c r="B35630" s="2"/>
      <c r="BJ35630" s="3"/>
      <c r="BL35630" s="3"/>
      <c r="BN35630" s="3"/>
      <c r="BP35630" s="3"/>
    </row>
    <row r="35631" spans="1:68" x14ac:dyDescent="0.25">
      <c r="A35631" s="1"/>
      <c r="B35631" s="2"/>
      <c r="BJ35631" s="3"/>
      <c r="BL35631" s="3"/>
      <c r="BN35631" s="3"/>
      <c r="BP35631" s="3"/>
    </row>
    <row r="35632" spans="1:68" x14ac:dyDescent="0.25">
      <c r="A35632" s="1"/>
      <c r="B35632" s="2"/>
      <c r="BJ35632" s="3"/>
      <c r="BL35632" s="3"/>
      <c r="BN35632" s="3"/>
      <c r="BP35632" s="3"/>
    </row>
    <row r="35633" spans="1:68" x14ac:dyDescent="0.25">
      <c r="A35633" s="1"/>
      <c r="B35633" s="2"/>
      <c r="BJ35633" s="3"/>
      <c r="BL35633" s="3"/>
      <c r="BN35633" s="3"/>
      <c r="BP35633" s="3"/>
    </row>
    <row r="35634" spans="1:68" x14ac:dyDescent="0.25">
      <c r="A35634" s="1"/>
      <c r="B35634" s="2"/>
      <c r="BJ35634" s="3"/>
      <c r="BL35634" s="3"/>
      <c r="BN35634" s="3"/>
      <c r="BP35634" s="3"/>
    </row>
    <row r="35635" spans="1:68" x14ac:dyDescent="0.25">
      <c r="A35635" s="1"/>
      <c r="B35635" s="2"/>
      <c r="BJ35635" s="3"/>
      <c r="BL35635" s="3"/>
      <c r="BN35635" s="3"/>
      <c r="BP35635" s="3"/>
    </row>
    <row r="35636" spans="1:68" x14ac:dyDescent="0.25">
      <c r="A35636" s="1"/>
      <c r="B35636" s="2"/>
      <c r="BJ35636" s="3"/>
      <c r="BL35636" s="3"/>
      <c r="BN35636" s="3"/>
      <c r="BP35636" s="3"/>
    </row>
    <row r="35637" spans="1:68" x14ac:dyDescent="0.25">
      <c r="A35637" s="1"/>
      <c r="B35637" s="2"/>
      <c r="BJ35637" s="3"/>
      <c r="BL35637" s="3"/>
      <c r="BN35637" s="3"/>
      <c r="BP35637" s="3"/>
    </row>
    <row r="35638" spans="1:68" x14ac:dyDescent="0.25">
      <c r="A35638" s="1"/>
      <c r="B35638" s="2"/>
      <c r="BJ35638" s="3"/>
      <c r="BL35638" s="3"/>
      <c r="BN35638" s="3"/>
      <c r="BP35638" s="3"/>
    </row>
    <row r="35639" spans="1:68" x14ac:dyDescent="0.25">
      <c r="A35639" s="1"/>
      <c r="B35639" s="2"/>
      <c r="BJ35639" s="3"/>
      <c r="BL35639" s="3"/>
      <c r="BN35639" s="3"/>
      <c r="BP35639" s="3"/>
    </row>
    <row r="35640" spans="1:68" x14ac:dyDescent="0.25">
      <c r="A35640" s="1"/>
      <c r="B35640" s="2"/>
      <c r="BJ35640" s="3"/>
      <c r="BL35640" s="3"/>
      <c r="BN35640" s="3"/>
      <c r="BP35640" s="3"/>
    </row>
    <row r="35641" spans="1:68" x14ac:dyDescent="0.25">
      <c r="A35641" s="1"/>
      <c r="B35641" s="2"/>
      <c r="BJ35641" s="3"/>
      <c r="BL35641" s="3"/>
      <c r="BN35641" s="3"/>
      <c r="BP35641" s="3"/>
    </row>
    <row r="35642" spans="1:68" x14ac:dyDescent="0.25">
      <c r="A35642" s="1"/>
      <c r="B35642" s="2"/>
      <c r="BJ35642" s="3"/>
      <c r="BL35642" s="3"/>
      <c r="BN35642" s="3"/>
      <c r="BP35642" s="3"/>
    </row>
    <row r="35643" spans="1:68" x14ac:dyDescent="0.25">
      <c r="A35643" s="1"/>
      <c r="B35643" s="2"/>
      <c r="BJ35643" s="3"/>
      <c r="BL35643" s="3"/>
      <c r="BN35643" s="3"/>
      <c r="BP35643" s="3"/>
    </row>
    <row r="35644" spans="1:68" x14ac:dyDescent="0.25">
      <c r="A35644" s="1"/>
      <c r="B35644" s="2"/>
      <c r="BJ35644" s="3"/>
      <c r="BL35644" s="3"/>
      <c r="BN35644" s="3"/>
      <c r="BP35644" s="3"/>
    </row>
    <row r="35645" spans="1:68" x14ac:dyDescent="0.25">
      <c r="A35645" s="1"/>
      <c r="B35645" s="2"/>
      <c r="BJ35645" s="3"/>
      <c r="BL35645" s="3"/>
      <c r="BN35645" s="3"/>
      <c r="BP35645" s="3"/>
    </row>
    <row r="35646" spans="1:68" x14ac:dyDescent="0.25">
      <c r="A35646" s="1"/>
      <c r="B35646" s="2"/>
      <c r="BJ35646" s="3"/>
      <c r="BL35646" s="3"/>
      <c r="BN35646" s="3"/>
      <c r="BP35646" s="3"/>
    </row>
    <row r="35647" spans="1:68" x14ac:dyDescent="0.25">
      <c r="A35647" s="1"/>
      <c r="B35647" s="2"/>
      <c r="BJ35647" s="3"/>
      <c r="BL35647" s="3"/>
      <c r="BN35647" s="3"/>
      <c r="BP35647" s="3"/>
    </row>
    <row r="35648" spans="1:68" x14ac:dyDescent="0.25">
      <c r="A35648" s="1"/>
      <c r="B35648" s="2"/>
      <c r="BJ35648" s="3"/>
      <c r="BL35648" s="3"/>
      <c r="BN35648" s="3"/>
      <c r="BP35648" s="3"/>
    </row>
    <row r="35649" spans="1:68" x14ac:dyDescent="0.25">
      <c r="A35649" s="1"/>
      <c r="B35649" s="2"/>
      <c r="BJ35649" s="3"/>
      <c r="BL35649" s="3"/>
      <c r="BN35649" s="3"/>
      <c r="BP35649" s="3"/>
    </row>
    <row r="35650" spans="1:68" x14ac:dyDescent="0.25">
      <c r="A35650" s="1"/>
      <c r="B35650" s="2"/>
      <c r="BJ35650" s="3"/>
      <c r="BL35650" s="3"/>
      <c r="BN35650" s="3"/>
      <c r="BP35650" s="3"/>
    </row>
    <row r="35651" spans="1:68" x14ac:dyDescent="0.25">
      <c r="A35651" s="1"/>
      <c r="B35651" s="2"/>
      <c r="BJ35651" s="3"/>
      <c r="BL35651" s="3"/>
      <c r="BN35651" s="3"/>
      <c r="BP35651" s="3"/>
    </row>
    <row r="35652" spans="1:68" x14ac:dyDescent="0.25">
      <c r="A35652" s="1"/>
      <c r="B35652" s="2"/>
      <c r="BJ35652" s="3"/>
      <c r="BL35652" s="3"/>
      <c r="BN35652" s="3"/>
      <c r="BP35652" s="3"/>
    </row>
    <row r="35653" spans="1:68" x14ac:dyDescent="0.25">
      <c r="A35653" s="1"/>
      <c r="B35653" s="2"/>
      <c r="BJ35653" s="3"/>
      <c r="BL35653" s="3"/>
      <c r="BN35653" s="3"/>
      <c r="BP35653" s="3"/>
    </row>
    <row r="35654" spans="1:68" x14ac:dyDescent="0.25">
      <c r="A35654" s="1"/>
      <c r="B35654" s="2"/>
      <c r="BJ35654" s="3"/>
      <c r="BL35654" s="3"/>
      <c r="BN35654" s="3"/>
      <c r="BP35654" s="3"/>
    </row>
    <row r="35655" spans="1:68" x14ac:dyDescent="0.25">
      <c r="A35655" s="1"/>
      <c r="B35655" s="2"/>
      <c r="BJ35655" s="3"/>
      <c r="BL35655" s="3"/>
      <c r="BN35655" s="3"/>
      <c r="BP35655" s="3"/>
    </row>
    <row r="35656" spans="1:68" x14ac:dyDescent="0.25">
      <c r="A35656" s="1"/>
      <c r="B35656" s="2"/>
      <c r="BJ35656" s="3"/>
      <c r="BL35656" s="3"/>
      <c r="BN35656" s="3"/>
      <c r="BP35656" s="3"/>
    </row>
    <row r="35657" spans="1:68" x14ac:dyDescent="0.25">
      <c r="A35657" s="1"/>
      <c r="B35657" s="2"/>
      <c r="BJ35657" s="3"/>
      <c r="BL35657" s="3"/>
      <c r="BN35657" s="3"/>
      <c r="BP35657" s="3"/>
    </row>
    <row r="35658" spans="1:68" x14ac:dyDescent="0.25">
      <c r="A35658" s="1"/>
      <c r="B35658" s="2"/>
      <c r="BJ35658" s="3"/>
      <c r="BL35658" s="3"/>
      <c r="BN35658" s="3"/>
      <c r="BP35658" s="3"/>
    </row>
    <row r="35659" spans="1:68" x14ac:dyDescent="0.25">
      <c r="A35659" s="1"/>
      <c r="B35659" s="2"/>
      <c r="BJ35659" s="3"/>
      <c r="BL35659" s="3"/>
      <c r="BN35659" s="3"/>
      <c r="BP35659" s="3"/>
    </row>
    <row r="35660" spans="1:68" x14ac:dyDescent="0.25">
      <c r="A35660" s="1"/>
      <c r="B35660" s="2"/>
      <c r="BJ35660" s="3"/>
      <c r="BL35660" s="3"/>
      <c r="BN35660" s="3"/>
      <c r="BP35660" s="3"/>
    </row>
    <row r="35661" spans="1:68" x14ac:dyDescent="0.25">
      <c r="A35661" s="1"/>
      <c r="B35661" s="2"/>
      <c r="BJ35661" s="3"/>
      <c r="BL35661" s="3"/>
      <c r="BN35661" s="3"/>
      <c r="BP35661" s="3"/>
    </row>
    <row r="35662" spans="1:68" x14ac:dyDescent="0.25">
      <c r="A35662" s="1"/>
      <c r="B35662" s="2"/>
      <c r="BJ35662" s="3"/>
      <c r="BL35662" s="3"/>
      <c r="BN35662" s="3"/>
      <c r="BP35662" s="3"/>
    </row>
    <row r="35663" spans="1:68" x14ac:dyDescent="0.25">
      <c r="A35663" s="1"/>
      <c r="B35663" s="2"/>
      <c r="BJ35663" s="3"/>
      <c r="BL35663" s="3"/>
      <c r="BN35663" s="3"/>
      <c r="BP35663" s="3"/>
    </row>
    <row r="35664" spans="1:68" x14ac:dyDescent="0.25">
      <c r="A35664" s="1"/>
      <c r="B35664" s="2"/>
      <c r="BJ35664" s="3"/>
      <c r="BL35664" s="3"/>
      <c r="BN35664" s="3"/>
      <c r="BP35664" s="3"/>
    </row>
    <row r="35665" spans="1:68" x14ac:dyDescent="0.25">
      <c r="A35665" s="1"/>
      <c r="B35665" s="2"/>
      <c r="BJ35665" s="3"/>
      <c r="BL35665" s="3"/>
      <c r="BN35665" s="3"/>
      <c r="BP35665" s="3"/>
    </row>
    <row r="35666" spans="1:68" x14ac:dyDescent="0.25">
      <c r="A35666" s="1"/>
      <c r="B35666" s="2"/>
      <c r="BJ35666" s="3"/>
      <c r="BL35666" s="3"/>
      <c r="BN35666" s="3"/>
      <c r="BP35666" s="3"/>
    </row>
    <row r="35667" spans="1:68" x14ac:dyDescent="0.25">
      <c r="A35667" s="1"/>
      <c r="B35667" s="2"/>
      <c r="BJ35667" s="3"/>
      <c r="BL35667" s="3"/>
      <c r="BN35667" s="3"/>
      <c r="BP35667" s="3"/>
    </row>
    <row r="35668" spans="1:68" x14ac:dyDescent="0.25">
      <c r="A35668" s="1"/>
      <c r="B35668" s="2"/>
      <c r="BJ35668" s="3"/>
      <c r="BL35668" s="3"/>
      <c r="BN35668" s="3"/>
      <c r="BP35668" s="3"/>
    </row>
    <row r="35669" spans="1:68" x14ac:dyDescent="0.25">
      <c r="A35669" s="1"/>
      <c r="B35669" s="2"/>
      <c r="BJ35669" s="3"/>
      <c r="BL35669" s="3"/>
      <c r="BN35669" s="3"/>
      <c r="BP35669" s="3"/>
    </row>
    <row r="35670" spans="1:68" x14ac:dyDescent="0.25">
      <c r="A35670" s="1"/>
      <c r="B35670" s="2"/>
      <c r="BJ35670" s="3"/>
      <c r="BL35670" s="3"/>
      <c r="BN35670" s="3"/>
      <c r="BP35670" s="3"/>
    </row>
    <row r="35671" spans="1:68" x14ac:dyDescent="0.25">
      <c r="A35671" s="1"/>
      <c r="B35671" s="2"/>
      <c r="BJ35671" s="3"/>
      <c r="BL35671" s="3"/>
      <c r="BN35671" s="3"/>
      <c r="BP35671" s="3"/>
    </row>
    <row r="35672" spans="1:68" x14ac:dyDescent="0.25">
      <c r="A35672" s="1"/>
      <c r="B35672" s="2"/>
      <c r="BJ35672" s="3"/>
      <c r="BL35672" s="3"/>
      <c r="BN35672" s="3"/>
      <c r="BP35672" s="3"/>
    </row>
    <row r="35673" spans="1:68" x14ac:dyDescent="0.25">
      <c r="A35673" s="1"/>
      <c r="B35673" s="2"/>
      <c r="BJ35673" s="3"/>
      <c r="BL35673" s="3"/>
      <c r="BN35673" s="3"/>
      <c r="BP35673" s="3"/>
    </row>
    <row r="35674" spans="1:68" x14ac:dyDescent="0.25">
      <c r="A35674" s="1"/>
      <c r="B35674" s="2"/>
      <c r="BJ35674" s="3"/>
      <c r="BL35674" s="3"/>
      <c r="BN35674" s="3"/>
      <c r="BP35674" s="3"/>
    </row>
    <row r="35675" spans="1:68" x14ac:dyDescent="0.25">
      <c r="A35675" s="1"/>
      <c r="B35675" s="2"/>
      <c r="BJ35675" s="3"/>
      <c r="BL35675" s="3"/>
      <c r="BN35675" s="3"/>
      <c r="BP35675" s="3"/>
    </row>
    <row r="35676" spans="1:68" x14ac:dyDescent="0.25">
      <c r="A35676" s="1"/>
      <c r="B35676" s="2"/>
      <c r="BJ35676" s="3"/>
      <c r="BL35676" s="3"/>
      <c r="BN35676" s="3"/>
      <c r="BP35676" s="3"/>
    </row>
    <row r="35677" spans="1:68" x14ac:dyDescent="0.25">
      <c r="A35677" s="1"/>
      <c r="B35677" s="2"/>
      <c r="BJ35677" s="3"/>
      <c r="BL35677" s="3"/>
      <c r="BN35677" s="3"/>
      <c r="BP35677" s="3"/>
    </row>
    <row r="35678" spans="1:68" x14ac:dyDescent="0.25">
      <c r="A35678" s="1"/>
      <c r="B35678" s="2"/>
      <c r="BJ35678" s="3"/>
      <c r="BL35678" s="3"/>
      <c r="BN35678" s="3"/>
      <c r="BP35678" s="3"/>
    </row>
    <row r="35679" spans="1:68" x14ac:dyDescent="0.25">
      <c r="A35679" s="1"/>
      <c r="B35679" s="2"/>
      <c r="BJ35679" s="3"/>
      <c r="BL35679" s="3"/>
      <c r="BN35679" s="3"/>
      <c r="BP35679" s="3"/>
    </row>
    <row r="35680" spans="1:68" x14ac:dyDescent="0.25">
      <c r="A35680" s="1"/>
      <c r="B35680" s="2"/>
      <c r="BJ35680" s="3"/>
      <c r="BL35680" s="3"/>
      <c r="BN35680" s="3"/>
      <c r="BP35680" s="3"/>
    </row>
    <row r="35681" spans="1:68" x14ac:dyDescent="0.25">
      <c r="A35681" s="1"/>
      <c r="B35681" s="2"/>
      <c r="BJ35681" s="3"/>
      <c r="BL35681" s="3"/>
      <c r="BN35681" s="3"/>
      <c r="BP35681" s="3"/>
    </row>
    <row r="35682" spans="1:68" x14ac:dyDescent="0.25">
      <c r="A35682" s="1"/>
      <c r="B35682" s="2"/>
      <c r="BJ35682" s="3"/>
      <c r="BL35682" s="3"/>
      <c r="BN35682" s="3"/>
      <c r="BP35682" s="3"/>
    </row>
    <row r="35683" spans="1:68" x14ac:dyDescent="0.25">
      <c r="A35683" s="1"/>
      <c r="B35683" s="2"/>
      <c r="BJ35683" s="3"/>
      <c r="BL35683" s="3"/>
      <c r="BN35683" s="3"/>
      <c r="BP35683" s="3"/>
    </row>
    <row r="35684" spans="1:68" x14ac:dyDescent="0.25">
      <c r="A35684" s="1"/>
      <c r="B35684" s="2"/>
      <c r="BJ35684" s="3"/>
      <c r="BL35684" s="3"/>
      <c r="BN35684" s="3"/>
      <c r="BP35684" s="3"/>
    </row>
    <row r="35685" spans="1:68" x14ac:dyDescent="0.25">
      <c r="A35685" s="1"/>
      <c r="B35685" s="2"/>
      <c r="BJ35685" s="3"/>
      <c r="BL35685" s="3"/>
      <c r="BN35685" s="3"/>
      <c r="BP35685" s="3"/>
    </row>
    <row r="35686" spans="1:68" x14ac:dyDescent="0.25">
      <c r="A35686" s="1"/>
      <c r="B35686" s="2"/>
      <c r="BJ35686" s="3"/>
      <c r="BL35686" s="3"/>
      <c r="BN35686" s="3"/>
      <c r="BP35686" s="3"/>
    </row>
    <row r="35687" spans="1:68" x14ac:dyDescent="0.25">
      <c r="A35687" s="1"/>
      <c r="B35687" s="2"/>
      <c r="BJ35687" s="3"/>
      <c r="BL35687" s="3"/>
      <c r="BN35687" s="3"/>
      <c r="BP35687" s="3"/>
    </row>
    <row r="35688" spans="1:68" x14ac:dyDescent="0.25">
      <c r="A35688" s="1"/>
      <c r="B35688" s="2"/>
      <c r="BJ35688" s="3"/>
      <c r="BL35688" s="3"/>
      <c r="BN35688" s="3"/>
      <c r="BP35688" s="3"/>
    </row>
    <row r="35689" spans="1:68" x14ac:dyDescent="0.25">
      <c r="A35689" s="1"/>
      <c r="B35689" s="2"/>
      <c r="BJ35689" s="3"/>
      <c r="BL35689" s="3"/>
      <c r="BN35689" s="3"/>
      <c r="BP35689" s="3"/>
    </row>
    <row r="35690" spans="1:68" x14ac:dyDescent="0.25">
      <c r="A35690" s="1"/>
      <c r="B35690" s="2"/>
      <c r="BJ35690" s="3"/>
      <c r="BL35690" s="3"/>
      <c r="BN35690" s="3"/>
      <c r="BP35690" s="3"/>
    </row>
    <row r="35691" spans="1:68" x14ac:dyDescent="0.25">
      <c r="A35691" s="1"/>
      <c r="B35691" s="2"/>
      <c r="BJ35691" s="3"/>
      <c r="BL35691" s="3"/>
      <c r="BN35691" s="3"/>
      <c r="BP35691" s="3"/>
    </row>
    <row r="35692" spans="1:68" x14ac:dyDescent="0.25">
      <c r="A35692" s="1"/>
      <c r="B35692" s="2"/>
      <c r="BJ35692" s="3"/>
      <c r="BL35692" s="3"/>
      <c r="BN35692" s="3"/>
      <c r="BP35692" s="3"/>
    </row>
    <row r="35693" spans="1:68" x14ac:dyDescent="0.25">
      <c r="A35693" s="1"/>
      <c r="B35693" s="2"/>
      <c r="BJ35693" s="3"/>
      <c r="BL35693" s="3"/>
      <c r="BN35693" s="3"/>
      <c r="BP35693" s="3"/>
    </row>
    <row r="35694" spans="1:68" x14ac:dyDescent="0.25">
      <c r="A35694" s="1"/>
      <c r="B35694" s="2"/>
      <c r="BJ35694" s="3"/>
      <c r="BL35694" s="3"/>
      <c r="BN35694" s="3"/>
      <c r="BP35694" s="3"/>
    </row>
    <row r="35695" spans="1:68" x14ac:dyDescent="0.25">
      <c r="A35695" s="1"/>
      <c r="B35695" s="2"/>
      <c r="BJ35695" s="3"/>
      <c r="BL35695" s="3"/>
      <c r="BN35695" s="3"/>
      <c r="BP35695" s="3"/>
    </row>
    <row r="35696" spans="1:68" x14ac:dyDescent="0.25">
      <c r="A35696" s="1"/>
      <c r="B35696" s="2"/>
      <c r="BJ35696" s="3"/>
      <c r="BL35696" s="3"/>
      <c r="BN35696" s="3"/>
      <c r="BP35696" s="3"/>
    </row>
    <row r="35697" spans="1:68" x14ac:dyDescent="0.25">
      <c r="A35697" s="1"/>
      <c r="B35697" s="2"/>
      <c r="BJ35697" s="3"/>
      <c r="BL35697" s="3"/>
      <c r="BN35697" s="3"/>
      <c r="BP35697" s="3"/>
    </row>
    <row r="35698" spans="1:68" x14ac:dyDescent="0.25">
      <c r="A35698" s="1"/>
      <c r="B35698" s="2"/>
      <c r="BJ35698" s="3"/>
      <c r="BL35698" s="3"/>
      <c r="BN35698" s="3"/>
      <c r="BP35698" s="3"/>
    </row>
    <row r="35699" spans="1:68" x14ac:dyDescent="0.25">
      <c r="A35699" s="1"/>
      <c r="B35699" s="2"/>
      <c r="BJ35699" s="3"/>
      <c r="BL35699" s="3"/>
      <c r="BN35699" s="3"/>
      <c r="BP35699" s="3"/>
    </row>
    <row r="35700" spans="1:68" x14ac:dyDescent="0.25">
      <c r="A35700" s="1"/>
      <c r="B35700" s="2"/>
      <c r="BJ35700" s="3"/>
      <c r="BL35700" s="3"/>
      <c r="BN35700" s="3"/>
      <c r="BP35700" s="3"/>
    </row>
    <row r="35701" spans="1:68" x14ac:dyDescent="0.25">
      <c r="A35701" s="1"/>
      <c r="B35701" s="2"/>
      <c r="BJ35701" s="3"/>
      <c r="BL35701" s="3"/>
      <c r="BN35701" s="3"/>
      <c r="BP35701" s="3"/>
    </row>
    <row r="35702" spans="1:68" x14ac:dyDescent="0.25">
      <c r="A35702" s="1"/>
      <c r="B35702" s="2"/>
      <c r="BJ35702" s="3"/>
      <c r="BL35702" s="3"/>
      <c r="BN35702" s="3"/>
      <c r="BP35702" s="3"/>
    </row>
    <row r="35703" spans="1:68" x14ac:dyDescent="0.25">
      <c r="A35703" s="1"/>
      <c r="B35703" s="2"/>
      <c r="BJ35703" s="3"/>
      <c r="BL35703" s="3"/>
      <c r="BN35703" s="3"/>
      <c r="BP35703" s="3"/>
    </row>
    <row r="35704" spans="1:68" x14ac:dyDescent="0.25">
      <c r="A35704" s="1"/>
      <c r="B35704" s="2"/>
      <c r="BJ35704" s="3"/>
      <c r="BL35704" s="3"/>
      <c r="BN35704" s="3"/>
      <c r="BP35704" s="3"/>
    </row>
    <row r="35705" spans="1:68" x14ac:dyDescent="0.25">
      <c r="A35705" s="1"/>
      <c r="B35705" s="2"/>
      <c r="BJ35705" s="3"/>
      <c r="BL35705" s="3"/>
      <c r="BN35705" s="3"/>
      <c r="BP35705" s="3"/>
    </row>
    <row r="35706" spans="1:68" x14ac:dyDescent="0.25">
      <c r="A35706" s="1"/>
      <c r="B35706" s="2"/>
      <c r="BJ35706" s="3"/>
      <c r="BL35706" s="3"/>
      <c r="BN35706" s="3"/>
      <c r="BP35706" s="3"/>
    </row>
    <row r="35707" spans="1:68" x14ac:dyDescent="0.25">
      <c r="A35707" s="1"/>
      <c r="B35707" s="2"/>
      <c r="BJ35707" s="3"/>
      <c r="BL35707" s="3"/>
      <c r="BN35707" s="3"/>
      <c r="BP35707" s="3"/>
    </row>
    <row r="35708" spans="1:68" x14ac:dyDescent="0.25">
      <c r="A35708" s="1"/>
      <c r="B35708" s="2"/>
      <c r="BJ35708" s="3"/>
      <c r="BL35708" s="3"/>
      <c r="BN35708" s="3"/>
      <c r="BP35708" s="3"/>
    </row>
    <row r="35709" spans="1:68" x14ac:dyDescent="0.25">
      <c r="A35709" s="1"/>
      <c r="B35709" s="2"/>
      <c r="BJ35709" s="3"/>
      <c r="BL35709" s="3"/>
      <c r="BN35709" s="3"/>
      <c r="BP35709" s="3"/>
    </row>
    <row r="35710" spans="1:68" x14ac:dyDescent="0.25">
      <c r="A35710" s="1"/>
      <c r="B35710" s="2"/>
      <c r="BJ35710" s="3"/>
      <c r="BL35710" s="3"/>
      <c r="BN35710" s="3"/>
      <c r="BP35710" s="3"/>
    </row>
    <row r="35711" spans="1:68" x14ac:dyDescent="0.25">
      <c r="A35711" s="1"/>
      <c r="B35711" s="2"/>
      <c r="BJ35711" s="3"/>
      <c r="BL35711" s="3"/>
      <c r="BN35711" s="3"/>
      <c r="BP35711" s="3"/>
    </row>
    <row r="35712" spans="1:68" x14ac:dyDescent="0.25">
      <c r="A35712" s="1"/>
      <c r="B35712" s="2"/>
      <c r="BJ35712" s="3"/>
      <c r="BL35712" s="3"/>
      <c r="BN35712" s="3"/>
      <c r="BP35712" s="3"/>
    </row>
    <row r="35713" spans="1:68" x14ac:dyDescent="0.25">
      <c r="A35713" s="1"/>
      <c r="B35713" s="2"/>
      <c r="BJ35713" s="3"/>
      <c r="BL35713" s="3"/>
      <c r="BN35713" s="3"/>
      <c r="BP35713" s="3"/>
    </row>
    <row r="35714" spans="1:68" x14ac:dyDescent="0.25">
      <c r="A35714" s="1"/>
      <c r="B35714" s="2"/>
      <c r="BJ35714" s="3"/>
      <c r="BL35714" s="3"/>
      <c r="BN35714" s="3"/>
      <c r="BP35714" s="3"/>
    </row>
    <row r="35715" spans="1:68" x14ac:dyDescent="0.25">
      <c r="A35715" s="1"/>
      <c r="B35715" s="2"/>
      <c r="BJ35715" s="3"/>
      <c r="BL35715" s="3"/>
      <c r="BN35715" s="3"/>
      <c r="BP35715" s="3"/>
    </row>
    <row r="35716" spans="1:68" x14ac:dyDescent="0.25">
      <c r="A35716" s="1"/>
      <c r="B35716" s="2"/>
      <c r="BJ35716" s="3"/>
      <c r="BL35716" s="3"/>
      <c r="BN35716" s="3"/>
      <c r="BP35716" s="3"/>
    </row>
    <row r="35717" spans="1:68" x14ac:dyDescent="0.25">
      <c r="A35717" s="1"/>
      <c r="B35717" s="2"/>
      <c r="BJ35717" s="3"/>
      <c r="BL35717" s="3"/>
      <c r="BN35717" s="3"/>
      <c r="BP35717" s="3"/>
    </row>
    <row r="35718" spans="1:68" x14ac:dyDescent="0.25">
      <c r="A35718" s="1"/>
      <c r="B35718" s="2"/>
      <c r="BJ35718" s="3"/>
      <c r="BL35718" s="3"/>
      <c r="BN35718" s="3"/>
      <c r="BP35718" s="3"/>
    </row>
    <row r="35719" spans="1:68" x14ac:dyDescent="0.25">
      <c r="A35719" s="1"/>
      <c r="B35719" s="2"/>
      <c r="BJ35719" s="3"/>
      <c r="BL35719" s="3"/>
      <c r="BN35719" s="3"/>
      <c r="BP35719" s="3"/>
    </row>
    <row r="35720" spans="1:68" x14ac:dyDescent="0.25">
      <c r="A35720" s="1"/>
      <c r="B35720" s="2"/>
      <c r="BJ35720" s="3"/>
      <c r="BL35720" s="3"/>
      <c r="BN35720" s="3"/>
      <c r="BP35720" s="3"/>
    </row>
    <row r="35721" spans="1:68" x14ac:dyDescent="0.25">
      <c r="A35721" s="1"/>
      <c r="B35721" s="2"/>
      <c r="BJ35721" s="3"/>
      <c r="BL35721" s="3"/>
      <c r="BN35721" s="3"/>
      <c r="BP35721" s="3"/>
    </row>
    <row r="35722" spans="1:68" x14ac:dyDescent="0.25">
      <c r="A35722" s="1"/>
      <c r="B35722" s="2"/>
      <c r="BJ35722" s="3"/>
      <c r="BL35722" s="3"/>
      <c r="BN35722" s="3"/>
      <c r="BP35722" s="3"/>
    </row>
    <row r="35723" spans="1:68" x14ac:dyDescent="0.25">
      <c r="A35723" s="1"/>
      <c r="B35723" s="2"/>
      <c r="BJ35723" s="3"/>
      <c r="BL35723" s="3"/>
      <c r="BN35723" s="3"/>
      <c r="BP35723" s="3"/>
    </row>
    <row r="35724" spans="1:68" x14ac:dyDescent="0.25">
      <c r="A35724" s="1"/>
      <c r="B35724" s="2"/>
      <c r="BJ35724" s="3"/>
      <c r="BL35724" s="3"/>
      <c r="BN35724" s="3"/>
      <c r="BP35724" s="3"/>
    </row>
    <row r="35725" spans="1:68" x14ac:dyDescent="0.25">
      <c r="A35725" s="1"/>
      <c r="B35725" s="2"/>
      <c r="BJ35725" s="3"/>
      <c r="BL35725" s="3"/>
      <c r="BN35725" s="3"/>
      <c r="BP35725" s="3"/>
    </row>
    <row r="35726" spans="1:68" x14ac:dyDescent="0.25">
      <c r="A35726" s="1"/>
      <c r="B35726" s="2"/>
      <c r="BJ35726" s="3"/>
      <c r="BL35726" s="3"/>
      <c r="BN35726" s="3"/>
      <c r="BP35726" s="3"/>
    </row>
    <row r="35727" spans="1:68" x14ac:dyDescent="0.25">
      <c r="A35727" s="1"/>
      <c r="B35727" s="2"/>
      <c r="BJ35727" s="3"/>
      <c r="BL35727" s="3"/>
      <c r="BN35727" s="3"/>
      <c r="BP35727" s="3"/>
    </row>
    <row r="35728" spans="1:68" x14ac:dyDescent="0.25">
      <c r="A35728" s="1"/>
      <c r="B35728" s="2"/>
      <c r="BJ35728" s="3"/>
      <c r="BL35728" s="3"/>
      <c r="BN35728" s="3"/>
      <c r="BP35728" s="3"/>
    </row>
    <row r="35729" spans="1:68" x14ac:dyDescent="0.25">
      <c r="A35729" s="1"/>
      <c r="B35729" s="2"/>
      <c r="BJ35729" s="3"/>
      <c r="BL35729" s="3"/>
      <c r="BN35729" s="3"/>
      <c r="BP35729" s="3"/>
    </row>
    <row r="35730" spans="1:68" x14ac:dyDescent="0.25">
      <c r="A35730" s="1"/>
      <c r="B35730" s="2"/>
      <c r="BJ35730" s="3"/>
      <c r="BL35730" s="3"/>
      <c r="BN35730" s="3"/>
      <c r="BP35730" s="3"/>
    </row>
    <row r="35731" spans="1:68" x14ac:dyDescent="0.25">
      <c r="A35731" s="1"/>
      <c r="B35731" s="2"/>
      <c r="BJ35731" s="3"/>
      <c r="BL35731" s="3"/>
      <c r="BN35731" s="3"/>
      <c r="BP35731" s="3"/>
    </row>
    <row r="35732" spans="1:68" x14ac:dyDescent="0.25">
      <c r="A35732" s="1"/>
      <c r="B35732" s="2"/>
      <c r="BJ35732" s="3"/>
      <c r="BL35732" s="3"/>
      <c r="BN35732" s="3"/>
      <c r="BP35732" s="3"/>
    </row>
    <row r="35733" spans="1:68" x14ac:dyDescent="0.25">
      <c r="A35733" s="1"/>
      <c r="B35733" s="2"/>
      <c r="BJ35733" s="3"/>
      <c r="BL35733" s="3"/>
      <c r="BN35733" s="3"/>
      <c r="BP35733" s="3"/>
    </row>
    <row r="35734" spans="1:68" x14ac:dyDescent="0.25">
      <c r="A35734" s="1"/>
      <c r="B35734" s="2"/>
      <c r="BJ35734" s="3"/>
      <c r="BL35734" s="3"/>
      <c r="BN35734" s="3"/>
      <c r="BP35734" s="3"/>
    </row>
    <row r="35735" spans="1:68" x14ac:dyDescent="0.25">
      <c r="A35735" s="1"/>
      <c r="B35735" s="2"/>
      <c r="BJ35735" s="3"/>
      <c r="BL35735" s="3"/>
      <c r="BN35735" s="3"/>
      <c r="BP35735" s="3"/>
    </row>
    <row r="35736" spans="1:68" x14ac:dyDescent="0.25">
      <c r="A35736" s="1"/>
      <c r="B35736" s="2"/>
      <c r="BJ35736" s="3"/>
      <c r="BL35736" s="3"/>
      <c r="BN35736" s="3"/>
      <c r="BP35736" s="3"/>
    </row>
    <row r="35737" spans="1:68" x14ac:dyDescent="0.25">
      <c r="A35737" s="1"/>
      <c r="B35737" s="2"/>
      <c r="BJ35737" s="3"/>
      <c r="BL35737" s="3"/>
      <c r="BN35737" s="3"/>
      <c r="BP35737" s="3"/>
    </row>
    <row r="35738" spans="1:68" x14ac:dyDescent="0.25">
      <c r="A35738" s="1"/>
      <c r="B35738" s="2"/>
      <c r="BJ35738" s="3"/>
      <c r="BL35738" s="3"/>
      <c r="BN35738" s="3"/>
      <c r="BP35738" s="3"/>
    </row>
    <row r="35739" spans="1:68" x14ac:dyDescent="0.25">
      <c r="A35739" s="1"/>
      <c r="B35739" s="2"/>
      <c r="BJ35739" s="3"/>
      <c r="BL35739" s="3"/>
      <c r="BN35739" s="3"/>
      <c r="BP35739" s="3"/>
    </row>
    <row r="35740" spans="1:68" x14ac:dyDescent="0.25">
      <c r="A35740" s="1"/>
      <c r="B35740" s="2"/>
      <c r="BJ35740" s="3"/>
      <c r="BL35740" s="3"/>
      <c r="BN35740" s="3"/>
      <c r="BP35740" s="3"/>
    </row>
    <row r="35741" spans="1:68" x14ac:dyDescent="0.25">
      <c r="A35741" s="1"/>
      <c r="B35741" s="2"/>
      <c r="BJ35741" s="3"/>
      <c r="BL35741" s="3"/>
      <c r="BN35741" s="3"/>
      <c r="BP35741" s="3"/>
    </row>
    <row r="35742" spans="1:68" x14ac:dyDescent="0.25">
      <c r="A35742" s="1"/>
      <c r="B35742" s="2"/>
      <c r="BJ35742" s="3"/>
      <c r="BL35742" s="3"/>
      <c r="BN35742" s="3"/>
      <c r="BP35742" s="3"/>
    </row>
    <row r="35743" spans="1:68" x14ac:dyDescent="0.25">
      <c r="A35743" s="1"/>
      <c r="B35743" s="2"/>
      <c r="BJ35743" s="3"/>
      <c r="BL35743" s="3"/>
      <c r="BN35743" s="3"/>
      <c r="BP35743" s="3"/>
    </row>
    <row r="35744" spans="1:68" x14ac:dyDescent="0.25">
      <c r="A35744" s="1"/>
      <c r="B35744" s="2"/>
      <c r="BJ35744" s="3"/>
      <c r="BL35744" s="3"/>
      <c r="BN35744" s="3"/>
      <c r="BP35744" s="3"/>
    </row>
    <row r="35745" spans="1:68" x14ac:dyDescent="0.25">
      <c r="A35745" s="1"/>
      <c r="B35745" s="2"/>
      <c r="BJ35745" s="3"/>
      <c r="BL35745" s="3"/>
      <c r="BN35745" s="3"/>
      <c r="BP35745" s="3"/>
    </row>
    <row r="35746" spans="1:68" x14ac:dyDescent="0.25">
      <c r="A35746" s="1"/>
      <c r="B35746" s="2"/>
      <c r="BJ35746" s="3"/>
      <c r="BL35746" s="3"/>
      <c r="BN35746" s="3"/>
      <c r="BP35746" s="3"/>
    </row>
    <row r="35747" spans="1:68" x14ac:dyDescent="0.25">
      <c r="A35747" s="1"/>
      <c r="B35747" s="2"/>
      <c r="BJ35747" s="3"/>
      <c r="BL35747" s="3"/>
      <c r="BN35747" s="3"/>
      <c r="BP35747" s="3"/>
    </row>
    <row r="35748" spans="1:68" x14ac:dyDescent="0.25">
      <c r="A35748" s="1"/>
      <c r="B35748" s="2"/>
      <c r="BJ35748" s="3"/>
      <c r="BL35748" s="3"/>
      <c r="BN35748" s="3"/>
      <c r="BP35748" s="3"/>
    </row>
    <row r="35749" spans="1:68" x14ac:dyDescent="0.25">
      <c r="A35749" s="1"/>
      <c r="B35749" s="2"/>
      <c r="BJ35749" s="3"/>
      <c r="BL35749" s="3"/>
      <c r="BN35749" s="3"/>
      <c r="BP35749" s="3"/>
    </row>
    <row r="35750" spans="1:68" x14ac:dyDescent="0.25">
      <c r="A35750" s="1"/>
      <c r="B35750" s="2"/>
      <c r="BJ35750" s="3"/>
      <c r="BL35750" s="3"/>
      <c r="BN35750" s="3"/>
      <c r="BP35750" s="3"/>
    </row>
    <row r="35751" spans="1:68" x14ac:dyDescent="0.25">
      <c r="A35751" s="1"/>
      <c r="B35751" s="2"/>
      <c r="BJ35751" s="3"/>
      <c r="BL35751" s="3"/>
      <c r="BN35751" s="3"/>
      <c r="BP35751" s="3"/>
    </row>
    <row r="35752" spans="1:68" x14ac:dyDescent="0.25">
      <c r="A35752" s="1"/>
      <c r="B35752" s="2"/>
      <c r="BJ35752" s="3"/>
      <c r="BL35752" s="3"/>
      <c r="BN35752" s="3"/>
      <c r="BP35752" s="3"/>
    </row>
    <row r="35753" spans="1:68" x14ac:dyDescent="0.25">
      <c r="A35753" s="1"/>
      <c r="B35753" s="2"/>
      <c r="BJ35753" s="3"/>
      <c r="BL35753" s="3"/>
      <c r="BN35753" s="3"/>
      <c r="BP35753" s="3"/>
    </row>
    <row r="35754" spans="1:68" x14ac:dyDescent="0.25">
      <c r="A35754" s="1"/>
      <c r="B35754" s="2"/>
      <c r="BJ35754" s="3"/>
      <c r="BL35754" s="3"/>
      <c r="BN35754" s="3"/>
      <c r="BP35754" s="3"/>
    </row>
    <row r="35755" spans="1:68" x14ac:dyDescent="0.25">
      <c r="A35755" s="1"/>
      <c r="B35755" s="2"/>
      <c r="BJ35755" s="3"/>
      <c r="BL35755" s="3"/>
      <c r="BN35755" s="3"/>
      <c r="BP35755" s="3"/>
    </row>
    <row r="35756" spans="1:68" x14ac:dyDescent="0.25">
      <c r="A35756" s="1"/>
      <c r="B35756" s="2"/>
      <c r="BJ35756" s="3"/>
      <c r="BL35756" s="3"/>
      <c r="BN35756" s="3"/>
      <c r="BP35756" s="3"/>
    </row>
    <row r="35757" spans="1:68" x14ac:dyDescent="0.25">
      <c r="A35757" s="1"/>
      <c r="B35757" s="2"/>
      <c r="BJ35757" s="3"/>
      <c r="BL35757" s="3"/>
      <c r="BN35757" s="3"/>
      <c r="BP35757" s="3"/>
    </row>
    <row r="35758" spans="1:68" x14ac:dyDescent="0.25">
      <c r="A35758" s="1"/>
      <c r="B35758" s="2"/>
      <c r="BJ35758" s="3"/>
      <c r="BL35758" s="3"/>
      <c r="BN35758" s="3"/>
      <c r="BP35758" s="3"/>
    </row>
    <row r="35759" spans="1:68" x14ac:dyDescent="0.25">
      <c r="A35759" s="1"/>
      <c r="B35759" s="2"/>
      <c r="BJ35759" s="3"/>
      <c r="BL35759" s="3"/>
      <c r="BN35759" s="3"/>
      <c r="BP35759" s="3"/>
    </row>
    <row r="35760" spans="1:68" x14ac:dyDescent="0.25">
      <c r="A35760" s="1"/>
      <c r="B35760" s="2"/>
      <c r="BJ35760" s="3"/>
      <c r="BL35760" s="3"/>
      <c r="BN35760" s="3"/>
      <c r="BP35760" s="3"/>
    </row>
    <row r="35761" spans="1:68" x14ac:dyDescent="0.25">
      <c r="A35761" s="1"/>
      <c r="B35761" s="2"/>
      <c r="BJ35761" s="3"/>
      <c r="BL35761" s="3"/>
      <c r="BN35761" s="3"/>
      <c r="BP35761" s="3"/>
    </row>
    <row r="35762" spans="1:68" x14ac:dyDescent="0.25">
      <c r="A35762" s="1"/>
      <c r="B35762" s="2"/>
      <c r="BJ35762" s="3"/>
      <c r="BL35762" s="3"/>
      <c r="BN35762" s="3"/>
      <c r="BP35762" s="3"/>
    </row>
    <row r="35763" spans="1:68" x14ac:dyDescent="0.25">
      <c r="A35763" s="1"/>
      <c r="B35763" s="2"/>
      <c r="BJ35763" s="3"/>
      <c r="BL35763" s="3"/>
      <c r="BN35763" s="3"/>
      <c r="BP35763" s="3"/>
    </row>
    <row r="35764" spans="1:68" x14ac:dyDescent="0.25">
      <c r="A35764" s="1"/>
      <c r="B35764" s="2"/>
      <c r="BJ35764" s="3"/>
      <c r="BL35764" s="3"/>
      <c r="BN35764" s="3"/>
      <c r="BP35764" s="3"/>
    </row>
    <row r="35765" spans="1:68" x14ac:dyDescent="0.25">
      <c r="A35765" s="1"/>
      <c r="B35765" s="2"/>
      <c r="BJ35765" s="3"/>
      <c r="BL35765" s="3"/>
      <c r="BN35765" s="3"/>
      <c r="BP35765" s="3"/>
    </row>
    <row r="35766" spans="1:68" x14ac:dyDescent="0.25">
      <c r="A35766" s="1"/>
      <c r="B35766" s="2"/>
      <c r="BJ35766" s="3"/>
      <c r="BL35766" s="3"/>
      <c r="BN35766" s="3"/>
      <c r="BP35766" s="3"/>
    </row>
    <row r="35767" spans="1:68" x14ac:dyDescent="0.25">
      <c r="A35767" s="1"/>
      <c r="B35767" s="2"/>
      <c r="BJ35767" s="3"/>
      <c r="BL35767" s="3"/>
      <c r="BN35767" s="3"/>
      <c r="BP35767" s="3"/>
    </row>
    <row r="35768" spans="1:68" x14ac:dyDescent="0.25">
      <c r="A35768" s="1"/>
      <c r="B35768" s="2"/>
      <c r="BJ35768" s="3"/>
      <c r="BL35768" s="3"/>
      <c r="BN35768" s="3"/>
      <c r="BP35768" s="3"/>
    </row>
    <row r="35769" spans="1:68" x14ac:dyDescent="0.25">
      <c r="A35769" s="1"/>
      <c r="B35769" s="2"/>
      <c r="BJ35769" s="3"/>
      <c r="BL35769" s="3"/>
      <c r="BN35769" s="3"/>
      <c r="BP35769" s="3"/>
    </row>
    <row r="35770" spans="1:68" x14ac:dyDescent="0.25">
      <c r="A35770" s="1"/>
      <c r="B35770" s="2"/>
      <c r="BJ35770" s="3"/>
      <c r="BL35770" s="3"/>
      <c r="BN35770" s="3"/>
      <c r="BP35770" s="3"/>
    </row>
    <row r="35771" spans="1:68" x14ac:dyDescent="0.25">
      <c r="A35771" s="1"/>
      <c r="B35771" s="2"/>
      <c r="BJ35771" s="3"/>
      <c r="BL35771" s="3"/>
      <c r="BN35771" s="3"/>
      <c r="BP35771" s="3"/>
    </row>
    <row r="35772" spans="1:68" x14ac:dyDescent="0.25">
      <c r="A35772" s="1"/>
      <c r="B35772" s="2"/>
      <c r="BJ35772" s="3"/>
      <c r="BL35772" s="3"/>
      <c r="BN35772" s="3"/>
      <c r="BP35772" s="3"/>
    </row>
    <row r="35773" spans="1:68" x14ac:dyDescent="0.25">
      <c r="A35773" s="1"/>
      <c r="B35773" s="2"/>
      <c r="BJ35773" s="3"/>
      <c r="BL35773" s="3"/>
      <c r="BN35773" s="3"/>
      <c r="BP35773" s="3"/>
    </row>
    <row r="35774" spans="1:68" x14ac:dyDescent="0.25">
      <c r="A35774" s="1"/>
      <c r="B35774" s="2"/>
      <c r="BJ35774" s="3"/>
      <c r="BL35774" s="3"/>
      <c r="BN35774" s="3"/>
      <c r="BP35774" s="3"/>
    </row>
    <row r="35775" spans="1:68" x14ac:dyDescent="0.25">
      <c r="A35775" s="1"/>
      <c r="B35775" s="2"/>
      <c r="BJ35775" s="3"/>
      <c r="BL35775" s="3"/>
      <c r="BN35775" s="3"/>
      <c r="BP35775" s="3"/>
    </row>
    <row r="35776" spans="1:68" x14ac:dyDescent="0.25">
      <c r="A35776" s="1"/>
      <c r="B35776" s="2"/>
      <c r="BJ35776" s="3"/>
      <c r="BL35776" s="3"/>
      <c r="BN35776" s="3"/>
      <c r="BP35776" s="3"/>
    </row>
    <row r="35777" spans="1:68" x14ac:dyDescent="0.25">
      <c r="A35777" s="1"/>
      <c r="B35777" s="2"/>
      <c r="BJ35777" s="3"/>
      <c r="BL35777" s="3"/>
      <c r="BN35777" s="3"/>
      <c r="BP35777" s="3"/>
    </row>
    <row r="35778" spans="1:68" x14ac:dyDescent="0.25">
      <c r="A35778" s="1"/>
      <c r="B35778" s="2"/>
      <c r="BJ35778" s="3"/>
      <c r="BL35778" s="3"/>
      <c r="BN35778" s="3"/>
      <c r="BP35778" s="3"/>
    </row>
    <row r="35779" spans="1:68" x14ac:dyDescent="0.25">
      <c r="A35779" s="1"/>
      <c r="B35779" s="2"/>
      <c r="BJ35779" s="3"/>
      <c r="BL35779" s="3"/>
      <c r="BN35779" s="3"/>
      <c r="BP35779" s="3"/>
    </row>
    <row r="35780" spans="1:68" x14ac:dyDescent="0.25">
      <c r="A35780" s="1"/>
      <c r="B35780" s="2"/>
      <c r="BJ35780" s="3"/>
      <c r="BL35780" s="3"/>
      <c r="BN35780" s="3"/>
      <c r="BP35780" s="3"/>
    </row>
    <row r="35781" spans="1:68" x14ac:dyDescent="0.25">
      <c r="A35781" s="1"/>
      <c r="B35781" s="2"/>
      <c r="BJ35781" s="3"/>
      <c r="BL35781" s="3"/>
      <c r="BN35781" s="3"/>
      <c r="BP35781" s="3"/>
    </row>
    <row r="35782" spans="1:68" x14ac:dyDescent="0.25">
      <c r="A35782" s="1"/>
      <c r="B35782" s="2"/>
      <c r="BJ35782" s="3"/>
      <c r="BL35782" s="3"/>
      <c r="BN35782" s="3"/>
      <c r="BP35782" s="3"/>
    </row>
    <row r="35783" spans="1:68" x14ac:dyDescent="0.25">
      <c r="A35783" s="1"/>
      <c r="B35783" s="2"/>
      <c r="BJ35783" s="3"/>
      <c r="BL35783" s="3"/>
      <c r="BN35783" s="3"/>
      <c r="BP35783" s="3"/>
    </row>
    <row r="35784" spans="1:68" x14ac:dyDescent="0.25">
      <c r="A35784" s="1"/>
      <c r="B35784" s="2"/>
      <c r="BJ35784" s="3"/>
      <c r="BL35784" s="3"/>
      <c r="BN35784" s="3"/>
      <c r="BP35784" s="3"/>
    </row>
    <row r="35785" spans="1:68" x14ac:dyDescent="0.25">
      <c r="A35785" s="1"/>
      <c r="B35785" s="2"/>
      <c r="BJ35785" s="3"/>
      <c r="BL35785" s="3"/>
      <c r="BN35785" s="3"/>
      <c r="BP35785" s="3"/>
    </row>
    <row r="35786" spans="1:68" x14ac:dyDescent="0.25">
      <c r="A35786" s="1"/>
      <c r="B35786" s="2"/>
      <c r="BJ35786" s="3"/>
      <c r="BL35786" s="3"/>
      <c r="BN35786" s="3"/>
      <c r="BP35786" s="3"/>
    </row>
    <row r="35787" spans="1:68" x14ac:dyDescent="0.25">
      <c r="A35787" s="1"/>
      <c r="B35787" s="2"/>
      <c r="BJ35787" s="3"/>
      <c r="BL35787" s="3"/>
      <c r="BN35787" s="3"/>
      <c r="BP35787" s="3"/>
    </row>
    <row r="35788" spans="1:68" x14ac:dyDescent="0.25">
      <c r="A35788" s="1"/>
      <c r="B35788" s="2"/>
      <c r="BJ35788" s="3"/>
      <c r="BL35788" s="3"/>
      <c r="BN35788" s="3"/>
      <c r="BP35788" s="3"/>
    </row>
    <row r="35789" spans="1:68" x14ac:dyDescent="0.25">
      <c r="A35789" s="1"/>
      <c r="B35789" s="2"/>
      <c r="BJ35789" s="3"/>
      <c r="BL35789" s="3"/>
      <c r="BN35789" s="3"/>
      <c r="BP35789" s="3"/>
    </row>
    <row r="35790" spans="1:68" x14ac:dyDescent="0.25">
      <c r="A35790" s="1"/>
      <c r="B35790" s="2"/>
      <c r="BJ35790" s="3"/>
      <c r="BL35790" s="3"/>
      <c r="BN35790" s="3"/>
      <c r="BP35790" s="3"/>
    </row>
    <row r="35791" spans="1:68" x14ac:dyDescent="0.25">
      <c r="A35791" s="1"/>
      <c r="B35791" s="2"/>
      <c r="BJ35791" s="3"/>
      <c r="BL35791" s="3"/>
      <c r="BN35791" s="3"/>
      <c r="BP35791" s="3"/>
    </row>
    <row r="35792" spans="1:68" x14ac:dyDescent="0.25">
      <c r="A35792" s="1"/>
      <c r="B35792" s="2"/>
      <c r="BJ35792" s="3"/>
      <c r="BL35792" s="3"/>
      <c r="BN35792" s="3"/>
      <c r="BP35792" s="3"/>
    </row>
    <row r="35793" spans="1:68" x14ac:dyDescent="0.25">
      <c r="A35793" s="1"/>
      <c r="B35793" s="2"/>
      <c r="BJ35793" s="3"/>
      <c r="BL35793" s="3"/>
      <c r="BN35793" s="3"/>
      <c r="BP35793" s="3"/>
    </row>
    <row r="35794" spans="1:68" x14ac:dyDescent="0.25">
      <c r="A35794" s="1"/>
      <c r="B35794" s="2"/>
      <c r="BJ35794" s="3"/>
      <c r="BL35794" s="3"/>
      <c r="BN35794" s="3"/>
      <c r="BP35794" s="3"/>
    </row>
    <row r="35795" spans="1:68" x14ac:dyDescent="0.25">
      <c r="A35795" s="1"/>
      <c r="B35795" s="2"/>
      <c r="BJ35795" s="3"/>
      <c r="BL35795" s="3"/>
      <c r="BN35795" s="3"/>
      <c r="BP35795" s="3"/>
    </row>
    <row r="35796" spans="1:68" x14ac:dyDescent="0.25">
      <c r="A35796" s="1"/>
      <c r="B35796" s="2"/>
      <c r="BJ35796" s="3"/>
      <c r="BL35796" s="3"/>
      <c r="BN35796" s="3"/>
      <c r="BP35796" s="3"/>
    </row>
    <row r="35797" spans="1:68" x14ac:dyDescent="0.25">
      <c r="A35797" s="1"/>
      <c r="B35797" s="2"/>
      <c r="BJ35797" s="3"/>
      <c r="BL35797" s="3"/>
      <c r="BN35797" s="3"/>
      <c r="BP35797" s="3"/>
    </row>
    <row r="35798" spans="1:68" x14ac:dyDescent="0.25">
      <c r="A35798" s="1"/>
      <c r="B35798" s="2"/>
      <c r="BJ35798" s="3"/>
      <c r="BL35798" s="3"/>
      <c r="BN35798" s="3"/>
      <c r="BP35798" s="3"/>
    </row>
    <row r="35799" spans="1:68" x14ac:dyDescent="0.25">
      <c r="A35799" s="1"/>
      <c r="B35799" s="2"/>
      <c r="BJ35799" s="3"/>
      <c r="BL35799" s="3"/>
      <c r="BN35799" s="3"/>
      <c r="BP35799" s="3"/>
    </row>
    <row r="35800" spans="1:68" x14ac:dyDescent="0.25">
      <c r="A35800" s="1"/>
      <c r="B35800" s="2"/>
      <c r="BJ35800" s="3"/>
      <c r="BL35800" s="3"/>
      <c r="BN35800" s="3"/>
      <c r="BP35800" s="3"/>
    </row>
    <row r="35801" spans="1:68" x14ac:dyDescent="0.25">
      <c r="A35801" s="1"/>
      <c r="B35801" s="2"/>
      <c r="BJ35801" s="3"/>
      <c r="BL35801" s="3"/>
      <c r="BN35801" s="3"/>
      <c r="BP35801" s="3"/>
    </row>
    <row r="35802" spans="1:68" x14ac:dyDescent="0.25">
      <c r="A35802" s="1"/>
      <c r="B35802" s="2"/>
      <c r="BJ35802" s="3"/>
      <c r="BL35802" s="3"/>
      <c r="BN35802" s="3"/>
      <c r="BP35802" s="3"/>
    </row>
    <row r="35803" spans="1:68" x14ac:dyDescent="0.25">
      <c r="A35803" s="1"/>
      <c r="B35803" s="2"/>
      <c r="BJ35803" s="3"/>
      <c r="BL35803" s="3"/>
      <c r="BN35803" s="3"/>
      <c r="BP35803" s="3"/>
    </row>
    <row r="35804" spans="1:68" x14ac:dyDescent="0.25">
      <c r="A35804" s="1"/>
      <c r="B35804" s="2"/>
      <c r="BJ35804" s="3"/>
      <c r="BL35804" s="3"/>
      <c r="BN35804" s="3"/>
      <c r="BP35804" s="3"/>
    </row>
    <row r="35805" spans="1:68" x14ac:dyDescent="0.25">
      <c r="A35805" s="1"/>
      <c r="B35805" s="2"/>
      <c r="BJ35805" s="3"/>
      <c r="BL35805" s="3"/>
      <c r="BN35805" s="3"/>
      <c r="BP35805" s="3"/>
    </row>
    <row r="35806" spans="1:68" x14ac:dyDescent="0.25">
      <c r="A35806" s="1"/>
      <c r="B35806" s="2"/>
      <c r="BJ35806" s="3"/>
      <c r="BL35806" s="3"/>
      <c r="BN35806" s="3"/>
      <c r="BP35806" s="3"/>
    </row>
    <row r="35807" spans="1:68" x14ac:dyDescent="0.25">
      <c r="A35807" s="1"/>
      <c r="B35807" s="2"/>
      <c r="BJ35807" s="3"/>
      <c r="BL35807" s="3"/>
      <c r="BN35807" s="3"/>
      <c r="BP35807" s="3"/>
    </row>
    <row r="35808" spans="1:68" x14ac:dyDescent="0.25">
      <c r="A35808" s="1"/>
      <c r="B35808" s="2"/>
      <c r="BJ35808" s="3"/>
      <c r="BL35808" s="3"/>
      <c r="BN35808" s="3"/>
      <c r="BP35808" s="3"/>
    </row>
    <row r="35809" spans="1:68" x14ac:dyDescent="0.25">
      <c r="A35809" s="1"/>
      <c r="B35809" s="2"/>
      <c r="BJ35809" s="3"/>
      <c r="BL35809" s="3"/>
      <c r="BN35809" s="3"/>
      <c r="BP35809" s="3"/>
    </row>
    <row r="35810" spans="1:68" x14ac:dyDescent="0.25">
      <c r="A35810" s="1"/>
      <c r="B35810" s="2"/>
      <c r="BJ35810" s="3"/>
      <c r="BL35810" s="3"/>
      <c r="BN35810" s="3"/>
      <c r="BP35810" s="3"/>
    </row>
    <row r="35811" spans="1:68" x14ac:dyDescent="0.25">
      <c r="A35811" s="1"/>
      <c r="B35811" s="2"/>
      <c r="BJ35811" s="3"/>
      <c r="BL35811" s="3"/>
      <c r="BN35811" s="3"/>
      <c r="BP35811" s="3"/>
    </row>
    <row r="35812" spans="1:68" x14ac:dyDescent="0.25">
      <c r="A35812" s="1"/>
      <c r="B35812" s="2"/>
      <c r="BJ35812" s="3"/>
      <c r="BL35812" s="3"/>
      <c r="BN35812" s="3"/>
      <c r="BP35812" s="3"/>
    </row>
    <row r="35813" spans="1:68" x14ac:dyDescent="0.25">
      <c r="A35813" s="1"/>
      <c r="B35813" s="2"/>
      <c r="BJ35813" s="3"/>
      <c r="BL35813" s="3"/>
      <c r="BN35813" s="3"/>
      <c r="BP35813" s="3"/>
    </row>
    <row r="35814" spans="1:68" x14ac:dyDescent="0.25">
      <c r="A35814" s="1"/>
      <c r="B35814" s="2"/>
      <c r="BJ35814" s="3"/>
      <c r="BL35814" s="3"/>
      <c r="BN35814" s="3"/>
      <c r="BP35814" s="3"/>
    </row>
    <row r="35815" spans="1:68" x14ac:dyDescent="0.25">
      <c r="A35815" s="1"/>
      <c r="B35815" s="2"/>
      <c r="BJ35815" s="3"/>
      <c r="BL35815" s="3"/>
      <c r="BN35815" s="3"/>
      <c r="BP35815" s="3"/>
    </row>
    <row r="35816" spans="1:68" x14ac:dyDescent="0.25">
      <c r="A35816" s="1"/>
      <c r="B35816" s="2"/>
      <c r="BJ35816" s="3"/>
      <c r="BL35816" s="3"/>
      <c r="BN35816" s="3"/>
      <c r="BP35816" s="3"/>
    </row>
    <row r="35817" spans="1:68" x14ac:dyDescent="0.25">
      <c r="A35817" s="1"/>
      <c r="B35817" s="2"/>
      <c r="BJ35817" s="3"/>
      <c r="BL35817" s="3"/>
      <c r="BN35817" s="3"/>
      <c r="BP35817" s="3"/>
    </row>
    <row r="35818" spans="1:68" x14ac:dyDescent="0.25">
      <c r="A35818" s="1"/>
      <c r="B35818" s="2"/>
      <c r="BJ35818" s="3"/>
      <c r="BL35818" s="3"/>
      <c r="BN35818" s="3"/>
      <c r="BP35818" s="3"/>
    </row>
    <row r="35819" spans="1:68" x14ac:dyDescent="0.25">
      <c r="A35819" s="1"/>
      <c r="B35819" s="2"/>
      <c r="BJ35819" s="3"/>
      <c r="BL35819" s="3"/>
      <c r="BN35819" s="3"/>
      <c r="BP35819" s="3"/>
    </row>
    <row r="35820" spans="1:68" x14ac:dyDescent="0.25">
      <c r="A35820" s="1"/>
      <c r="B35820" s="2"/>
      <c r="BJ35820" s="3"/>
      <c r="BL35820" s="3"/>
      <c r="BN35820" s="3"/>
      <c r="BP35820" s="3"/>
    </row>
    <row r="35821" spans="1:68" x14ac:dyDescent="0.25">
      <c r="A35821" s="1"/>
      <c r="B35821" s="2"/>
      <c r="BJ35821" s="3"/>
      <c r="BL35821" s="3"/>
      <c r="BN35821" s="3"/>
      <c r="BP35821" s="3"/>
    </row>
    <row r="35822" spans="1:68" x14ac:dyDescent="0.25">
      <c r="A35822" s="1"/>
      <c r="B35822" s="2"/>
      <c r="BJ35822" s="3"/>
      <c r="BL35822" s="3"/>
      <c r="BN35822" s="3"/>
      <c r="BP35822" s="3"/>
    </row>
    <row r="35823" spans="1:68" x14ac:dyDescent="0.25">
      <c r="A35823" s="1"/>
      <c r="B35823" s="2"/>
      <c r="BJ35823" s="3"/>
      <c r="BL35823" s="3"/>
      <c r="BN35823" s="3"/>
      <c r="BP35823" s="3"/>
    </row>
    <row r="35824" spans="1:68" x14ac:dyDescent="0.25">
      <c r="A35824" s="1"/>
      <c r="B35824" s="2"/>
      <c r="BJ35824" s="3"/>
      <c r="BL35824" s="3"/>
      <c r="BN35824" s="3"/>
      <c r="BP35824" s="3"/>
    </row>
    <row r="35825" spans="1:68" x14ac:dyDescent="0.25">
      <c r="A35825" s="1"/>
      <c r="B35825" s="2"/>
      <c r="BJ35825" s="3"/>
      <c r="BL35825" s="3"/>
      <c r="BN35825" s="3"/>
      <c r="BP35825" s="3"/>
    </row>
    <row r="35826" spans="1:68" x14ac:dyDescent="0.25">
      <c r="A35826" s="1"/>
      <c r="B35826" s="2"/>
      <c r="BJ35826" s="3"/>
      <c r="BL35826" s="3"/>
      <c r="BN35826" s="3"/>
      <c r="BP35826" s="3"/>
    </row>
    <row r="35827" spans="1:68" x14ac:dyDescent="0.25">
      <c r="A35827" s="1"/>
      <c r="B35827" s="2"/>
      <c r="BJ35827" s="3"/>
      <c r="BL35827" s="3"/>
      <c r="BN35827" s="3"/>
      <c r="BP35827" s="3"/>
    </row>
    <row r="35828" spans="1:68" x14ac:dyDescent="0.25">
      <c r="A35828" s="1"/>
      <c r="B35828" s="2"/>
      <c r="BJ35828" s="3"/>
      <c r="BL35828" s="3"/>
      <c r="BN35828" s="3"/>
      <c r="BP35828" s="3"/>
    </row>
    <row r="35829" spans="1:68" x14ac:dyDescent="0.25">
      <c r="A35829" s="1"/>
      <c r="B35829" s="2"/>
      <c r="BJ35829" s="3"/>
      <c r="BL35829" s="3"/>
      <c r="BN35829" s="3"/>
      <c r="BP35829" s="3"/>
    </row>
    <row r="35830" spans="1:68" x14ac:dyDescent="0.25">
      <c r="A35830" s="1"/>
      <c r="B35830" s="2"/>
      <c r="BJ35830" s="3"/>
      <c r="BL35830" s="3"/>
      <c r="BN35830" s="3"/>
      <c r="BP35830" s="3"/>
    </row>
    <row r="35831" spans="1:68" x14ac:dyDescent="0.25">
      <c r="A35831" s="1"/>
      <c r="B35831" s="2"/>
      <c r="BJ35831" s="3"/>
      <c r="BL35831" s="3"/>
      <c r="BN35831" s="3"/>
      <c r="BP35831" s="3"/>
    </row>
    <row r="35832" spans="1:68" x14ac:dyDescent="0.25">
      <c r="A35832" s="1"/>
      <c r="B35832" s="2"/>
      <c r="BJ35832" s="3"/>
      <c r="BL35832" s="3"/>
      <c r="BN35832" s="3"/>
      <c r="BP35832" s="3"/>
    </row>
    <row r="35833" spans="1:68" x14ac:dyDescent="0.25">
      <c r="A35833" s="1"/>
      <c r="B35833" s="2"/>
      <c r="BJ35833" s="3"/>
      <c r="BL35833" s="3"/>
      <c r="BN35833" s="3"/>
      <c r="BP35833" s="3"/>
    </row>
    <row r="35834" spans="1:68" x14ac:dyDescent="0.25">
      <c r="A35834" s="1"/>
      <c r="B35834" s="2"/>
      <c r="BJ35834" s="3"/>
      <c r="BL35834" s="3"/>
      <c r="BN35834" s="3"/>
      <c r="BP35834" s="3"/>
    </row>
    <row r="35835" spans="1:68" x14ac:dyDescent="0.25">
      <c r="A35835" s="1"/>
      <c r="B35835" s="2"/>
      <c r="BJ35835" s="3"/>
      <c r="BL35835" s="3"/>
      <c r="BN35835" s="3"/>
      <c r="BP35835" s="3"/>
    </row>
    <row r="35836" spans="1:68" x14ac:dyDescent="0.25">
      <c r="A35836" s="1"/>
      <c r="B35836" s="2"/>
      <c r="BJ35836" s="3"/>
      <c r="BL35836" s="3"/>
      <c r="BN35836" s="3"/>
      <c r="BP35836" s="3"/>
    </row>
    <row r="35837" spans="1:68" x14ac:dyDescent="0.25">
      <c r="A35837" s="1"/>
      <c r="B35837" s="2"/>
      <c r="BJ35837" s="3"/>
      <c r="BL35837" s="3"/>
      <c r="BN35837" s="3"/>
      <c r="BP35837" s="3"/>
    </row>
    <row r="35838" spans="1:68" x14ac:dyDescent="0.25">
      <c r="A35838" s="1"/>
      <c r="B35838" s="2"/>
      <c r="BJ35838" s="3"/>
      <c r="BL35838" s="3"/>
      <c r="BN35838" s="3"/>
      <c r="BP35838" s="3"/>
    </row>
    <row r="35839" spans="1:68" x14ac:dyDescent="0.25">
      <c r="A35839" s="1"/>
      <c r="B35839" s="2"/>
      <c r="BJ35839" s="3"/>
      <c r="BL35839" s="3"/>
      <c r="BN35839" s="3"/>
      <c r="BP35839" s="3"/>
    </row>
    <row r="35840" spans="1:68" x14ac:dyDescent="0.25">
      <c r="A35840" s="1"/>
      <c r="B35840" s="2"/>
      <c r="BJ35840" s="3"/>
      <c r="BL35840" s="3"/>
      <c r="BN35840" s="3"/>
      <c r="BP35840" s="3"/>
    </row>
    <row r="35841" spans="1:68" x14ac:dyDescent="0.25">
      <c r="A35841" s="1"/>
      <c r="B35841" s="2"/>
      <c r="BJ35841" s="3"/>
      <c r="BL35841" s="3"/>
      <c r="BN35841" s="3"/>
      <c r="BP35841" s="3"/>
    </row>
    <row r="35842" spans="1:68" x14ac:dyDescent="0.25">
      <c r="A35842" s="1"/>
      <c r="B35842" s="2"/>
      <c r="BJ35842" s="3"/>
      <c r="BL35842" s="3"/>
      <c r="BN35842" s="3"/>
      <c r="BP35842" s="3"/>
    </row>
    <row r="35843" spans="1:68" x14ac:dyDescent="0.25">
      <c r="A35843" s="1"/>
      <c r="B35843" s="2"/>
      <c r="BJ35843" s="3"/>
      <c r="BL35843" s="3"/>
      <c r="BN35843" s="3"/>
      <c r="BP35843" s="3"/>
    </row>
    <row r="35844" spans="1:68" x14ac:dyDescent="0.25">
      <c r="A35844" s="1"/>
      <c r="B35844" s="2"/>
      <c r="BJ35844" s="3"/>
      <c r="BL35844" s="3"/>
      <c r="BN35844" s="3"/>
      <c r="BP35844" s="3"/>
    </row>
    <row r="35845" spans="1:68" x14ac:dyDescent="0.25">
      <c r="A35845" s="1"/>
      <c r="B35845" s="2"/>
      <c r="BJ35845" s="3"/>
      <c r="BL35845" s="3"/>
      <c r="BN35845" s="3"/>
      <c r="BP35845" s="3"/>
    </row>
    <row r="35846" spans="1:68" x14ac:dyDescent="0.25">
      <c r="A35846" s="1"/>
      <c r="B35846" s="2"/>
      <c r="BJ35846" s="3"/>
      <c r="BL35846" s="3"/>
      <c r="BN35846" s="3"/>
      <c r="BP35846" s="3"/>
    </row>
    <row r="35847" spans="1:68" x14ac:dyDescent="0.25">
      <c r="A35847" s="1"/>
      <c r="B35847" s="2"/>
      <c r="BJ35847" s="3"/>
      <c r="BL35847" s="3"/>
      <c r="BN35847" s="3"/>
      <c r="BP35847" s="3"/>
    </row>
    <row r="35848" spans="1:68" x14ac:dyDescent="0.25">
      <c r="A35848" s="1"/>
      <c r="B35848" s="2"/>
      <c r="BJ35848" s="3"/>
      <c r="BL35848" s="3"/>
      <c r="BN35848" s="3"/>
      <c r="BP35848" s="3"/>
    </row>
    <row r="35849" spans="1:68" x14ac:dyDescent="0.25">
      <c r="A35849" s="1"/>
      <c r="B35849" s="2"/>
      <c r="BJ35849" s="3"/>
      <c r="BL35849" s="3"/>
      <c r="BN35849" s="3"/>
      <c r="BP35849" s="3"/>
    </row>
    <row r="35850" spans="1:68" x14ac:dyDescent="0.25">
      <c r="A35850" s="1"/>
      <c r="B35850" s="2"/>
      <c r="BJ35850" s="3"/>
      <c r="BL35850" s="3"/>
      <c r="BN35850" s="3"/>
      <c r="BP35850" s="3"/>
    </row>
    <row r="35851" spans="1:68" x14ac:dyDescent="0.25">
      <c r="A35851" s="1"/>
      <c r="B35851" s="2"/>
      <c r="BJ35851" s="3"/>
      <c r="BL35851" s="3"/>
      <c r="BN35851" s="3"/>
      <c r="BP35851" s="3"/>
    </row>
    <row r="35852" spans="1:68" x14ac:dyDescent="0.25">
      <c r="A35852" s="1"/>
      <c r="B35852" s="2"/>
      <c r="BJ35852" s="3"/>
      <c r="BL35852" s="3"/>
      <c r="BN35852" s="3"/>
      <c r="BP35852" s="3"/>
    </row>
    <row r="35853" spans="1:68" x14ac:dyDescent="0.25">
      <c r="A35853" s="1"/>
      <c r="B35853" s="2"/>
      <c r="BJ35853" s="3"/>
      <c r="BL35853" s="3"/>
      <c r="BN35853" s="3"/>
      <c r="BP35853" s="3"/>
    </row>
    <row r="35854" spans="1:68" x14ac:dyDescent="0.25">
      <c r="A35854" s="1"/>
      <c r="B35854" s="2"/>
      <c r="BJ35854" s="3"/>
      <c r="BL35854" s="3"/>
      <c r="BN35854" s="3"/>
      <c r="BP35854" s="3"/>
    </row>
    <row r="35855" spans="1:68" x14ac:dyDescent="0.25">
      <c r="A35855" s="1"/>
      <c r="B35855" s="2"/>
      <c r="BJ35855" s="3"/>
      <c r="BL35855" s="3"/>
      <c r="BN35855" s="3"/>
      <c r="BP35855" s="3"/>
    </row>
    <row r="35856" spans="1:68" x14ac:dyDescent="0.25">
      <c r="A35856" s="1"/>
      <c r="B35856" s="2"/>
      <c r="BJ35856" s="3"/>
      <c r="BL35856" s="3"/>
      <c r="BN35856" s="3"/>
      <c r="BP35856" s="3"/>
    </row>
    <row r="35857" spans="1:68" x14ac:dyDescent="0.25">
      <c r="A35857" s="1"/>
      <c r="B35857" s="2"/>
      <c r="BJ35857" s="3"/>
      <c r="BL35857" s="3"/>
      <c r="BN35857" s="3"/>
      <c r="BP35857" s="3"/>
    </row>
    <row r="35858" spans="1:68" x14ac:dyDescent="0.25">
      <c r="A35858" s="1"/>
      <c r="B35858" s="2"/>
      <c r="BJ35858" s="3"/>
      <c r="BL35858" s="3"/>
      <c r="BN35858" s="3"/>
      <c r="BP35858" s="3"/>
    </row>
    <row r="35859" spans="1:68" x14ac:dyDescent="0.25">
      <c r="A35859" s="1"/>
      <c r="B35859" s="2"/>
      <c r="BJ35859" s="3"/>
      <c r="BL35859" s="3"/>
      <c r="BN35859" s="3"/>
      <c r="BP35859" s="3"/>
    </row>
    <row r="35860" spans="1:68" x14ac:dyDescent="0.25">
      <c r="A35860" s="1"/>
      <c r="B35860" s="2"/>
      <c r="BJ35860" s="3"/>
      <c r="BL35860" s="3"/>
      <c r="BN35860" s="3"/>
      <c r="BP35860" s="3"/>
    </row>
    <row r="35861" spans="1:68" x14ac:dyDescent="0.25">
      <c r="A35861" s="1"/>
      <c r="B35861" s="2"/>
      <c r="BJ35861" s="3"/>
      <c r="BL35861" s="3"/>
      <c r="BN35861" s="3"/>
      <c r="BP35861" s="3"/>
    </row>
    <row r="35862" spans="1:68" x14ac:dyDescent="0.25">
      <c r="A35862" s="1"/>
      <c r="B35862" s="2"/>
      <c r="BJ35862" s="3"/>
      <c r="BL35862" s="3"/>
      <c r="BN35862" s="3"/>
      <c r="BP35862" s="3"/>
    </row>
    <row r="35863" spans="1:68" x14ac:dyDescent="0.25">
      <c r="A35863" s="1"/>
      <c r="B35863" s="2"/>
      <c r="BJ35863" s="3"/>
      <c r="BL35863" s="3"/>
      <c r="BN35863" s="3"/>
      <c r="BP35863" s="3"/>
    </row>
    <row r="35864" spans="1:68" x14ac:dyDescent="0.25">
      <c r="A35864" s="1"/>
      <c r="B35864" s="2"/>
      <c r="BJ35864" s="3"/>
      <c r="BL35864" s="3"/>
      <c r="BN35864" s="3"/>
      <c r="BP35864" s="3"/>
    </row>
    <row r="35865" spans="1:68" x14ac:dyDescent="0.25">
      <c r="A35865" s="1"/>
      <c r="B35865" s="2"/>
      <c r="BJ35865" s="3"/>
      <c r="BL35865" s="3"/>
      <c r="BN35865" s="3"/>
      <c r="BP35865" s="3"/>
    </row>
    <row r="35866" spans="1:68" x14ac:dyDescent="0.25">
      <c r="A35866" s="1"/>
      <c r="B35866" s="2"/>
      <c r="BJ35866" s="3"/>
      <c r="BL35866" s="3"/>
      <c r="BN35866" s="3"/>
      <c r="BP35866" s="3"/>
    </row>
    <row r="35867" spans="1:68" x14ac:dyDescent="0.25">
      <c r="A35867" s="1"/>
      <c r="B35867" s="2"/>
      <c r="BJ35867" s="3"/>
      <c r="BL35867" s="3"/>
      <c r="BN35867" s="3"/>
      <c r="BP35867" s="3"/>
    </row>
    <row r="35868" spans="1:68" x14ac:dyDescent="0.25">
      <c r="A35868" s="1"/>
      <c r="B35868" s="2"/>
      <c r="BJ35868" s="3"/>
      <c r="BL35868" s="3"/>
      <c r="BN35868" s="3"/>
      <c r="BP35868" s="3"/>
    </row>
    <row r="35869" spans="1:68" x14ac:dyDescent="0.25">
      <c r="A35869" s="1"/>
      <c r="B35869" s="2"/>
      <c r="BJ35869" s="3"/>
      <c r="BL35869" s="3"/>
      <c r="BN35869" s="3"/>
      <c r="BP35869" s="3"/>
    </row>
    <row r="35870" spans="1:68" x14ac:dyDescent="0.25">
      <c r="A35870" s="1"/>
      <c r="B35870" s="2"/>
      <c r="BJ35870" s="3"/>
      <c r="BL35870" s="3"/>
      <c r="BN35870" s="3"/>
      <c r="BP35870" s="3"/>
    </row>
    <row r="35871" spans="1:68" x14ac:dyDescent="0.25">
      <c r="A35871" s="1"/>
      <c r="B35871" s="2"/>
      <c r="BJ35871" s="3"/>
      <c r="BL35871" s="3"/>
      <c r="BN35871" s="3"/>
      <c r="BP35871" s="3"/>
    </row>
    <row r="35872" spans="1:68" x14ac:dyDescent="0.25">
      <c r="A35872" s="1"/>
      <c r="B35872" s="2"/>
      <c r="BJ35872" s="3"/>
      <c r="BL35872" s="3"/>
      <c r="BN35872" s="3"/>
      <c r="BP35872" s="3"/>
    </row>
    <row r="35873" spans="1:68" x14ac:dyDescent="0.25">
      <c r="A35873" s="1"/>
      <c r="B35873" s="2"/>
      <c r="BJ35873" s="3"/>
      <c r="BL35873" s="3"/>
      <c r="BN35873" s="3"/>
      <c r="BP35873" s="3"/>
    </row>
    <row r="35874" spans="1:68" x14ac:dyDescent="0.25">
      <c r="A35874" s="1"/>
      <c r="B35874" s="2"/>
      <c r="BJ35874" s="3"/>
      <c r="BL35874" s="3"/>
      <c r="BN35874" s="3"/>
      <c r="BP35874" s="3"/>
    </row>
    <row r="35875" spans="1:68" x14ac:dyDescent="0.25">
      <c r="A35875" s="1"/>
      <c r="B35875" s="2"/>
      <c r="BJ35875" s="3"/>
      <c r="BL35875" s="3"/>
      <c r="BN35875" s="3"/>
      <c r="BP35875" s="3"/>
    </row>
    <row r="35876" spans="1:68" x14ac:dyDescent="0.25">
      <c r="A35876" s="1"/>
      <c r="B35876" s="2"/>
      <c r="BJ35876" s="3"/>
      <c r="BL35876" s="3"/>
      <c r="BN35876" s="3"/>
      <c r="BP35876" s="3"/>
    </row>
    <row r="35877" spans="1:68" x14ac:dyDescent="0.25">
      <c r="A35877" s="1"/>
      <c r="B35877" s="2"/>
      <c r="BJ35877" s="3"/>
      <c r="BL35877" s="3"/>
      <c r="BN35877" s="3"/>
      <c r="BP35877" s="3"/>
    </row>
    <row r="35878" spans="1:68" x14ac:dyDescent="0.25">
      <c r="A35878" s="1"/>
      <c r="B35878" s="2"/>
      <c r="BJ35878" s="3"/>
      <c r="BL35878" s="3"/>
      <c r="BN35878" s="3"/>
      <c r="BP35878" s="3"/>
    </row>
    <row r="35879" spans="1:68" x14ac:dyDescent="0.25">
      <c r="A35879" s="1"/>
      <c r="B35879" s="2"/>
      <c r="BJ35879" s="3"/>
      <c r="BL35879" s="3"/>
      <c r="BN35879" s="3"/>
      <c r="BP35879" s="3"/>
    </row>
    <row r="35880" spans="1:68" x14ac:dyDescent="0.25">
      <c r="A35880" s="1"/>
      <c r="B35880" s="2"/>
      <c r="BJ35880" s="3"/>
      <c r="BL35880" s="3"/>
      <c r="BN35880" s="3"/>
      <c r="BP35880" s="3"/>
    </row>
    <row r="35881" spans="1:68" x14ac:dyDescent="0.25">
      <c r="A35881" s="1"/>
      <c r="B35881" s="2"/>
      <c r="BJ35881" s="3"/>
      <c r="BL35881" s="3"/>
      <c r="BN35881" s="3"/>
      <c r="BP35881" s="3"/>
    </row>
    <row r="35882" spans="1:68" x14ac:dyDescent="0.25">
      <c r="A35882" s="1"/>
      <c r="B35882" s="2"/>
      <c r="BJ35882" s="3"/>
      <c r="BL35882" s="3"/>
      <c r="BN35882" s="3"/>
      <c r="BP35882" s="3"/>
    </row>
    <row r="35883" spans="1:68" x14ac:dyDescent="0.25">
      <c r="A35883" s="1"/>
      <c r="B35883" s="2"/>
      <c r="BJ35883" s="3"/>
      <c r="BL35883" s="3"/>
      <c r="BN35883" s="3"/>
      <c r="BP35883" s="3"/>
    </row>
    <row r="35884" spans="1:68" x14ac:dyDescent="0.25">
      <c r="A35884" s="1"/>
      <c r="B35884" s="2"/>
      <c r="BJ35884" s="3"/>
      <c r="BL35884" s="3"/>
      <c r="BN35884" s="3"/>
      <c r="BP35884" s="3"/>
    </row>
    <row r="35885" spans="1:68" x14ac:dyDescent="0.25">
      <c r="A35885" s="1"/>
      <c r="B35885" s="2"/>
      <c r="BJ35885" s="3"/>
      <c r="BL35885" s="3"/>
      <c r="BN35885" s="3"/>
      <c r="BP35885" s="3"/>
    </row>
    <row r="35886" spans="1:68" x14ac:dyDescent="0.25">
      <c r="A35886" s="1"/>
      <c r="B35886" s="2"/>
      <c r="BJ35886" s="3"/>
      <c r="BL35886" s="3"/>
      <c r="BN35886" s="3"/>
      <c r="BP35886" s="3"/>
    </row>
    <row r="35887" spans="1:68" x14ac:dyDescent="0.25">
      <c r="A35887" s="1"/>
      <c r="B35887" s="2"/>
      <c r="BJ35887" s="3"/>
      <c r="BL35887" s="3"/>
      <c r="BN35887" s="3"/>
      <c r="BP35887" s="3"/>
    </row>
    <row r="35888" spans="1:68" x14ac:dyDescent="0.25">
      <c r="A35888" s="1"/>
      <c r="B35888" s="2"/>
      <c r="BJ35888" s="3"/>
      <c r="BL35888" s="3"/>
      <c r="BN35888" s="3"/>
      <c r="BP35888" s="3"/>
    </row>
    <row r="35889" spans="1:68" x14ac:dyDescent="0.25">
      <c r="A35889" s="1"/>
      <c r="B35889" s="2"/>
      <c r="BJ35889" s="3"/>
      <c r="BL35889" s="3"/>
      <c r="BN35889" s="3"/>
      <c r="BP35889" s="3"/>
    </row>
    <row r="35890" spans="1:68" x14ac:dyDescent="0.25">
      <c r="A35890" s="1"/>
      <c r="B35890" s="2"/>
      <c r="BJ35890" s="3"/>
      <c r="BL35890" s="3"/>
      <c r="BN35890" s="3"/>
      <c r="BP35890" s="3"/>
    </row>
    <row r="35891" spans="1:68" x14ac:dyDescent="0.25">
      <c r="A35891" s="1"/>
      <c r="B35891" s="2"/>
      <c r="BJ35891" s="3"/>
      <c r="BL35891" s="3"/>
      <c r="BN35891" s="3"/>
      <c r="BP35891" s="3"/>
    </row>
    <row r="35892" spans="1:68" x14ac:dyDescent="0.25">
      <c r="A35892" s="1"/>
      <c r="B35892" s="2"/>
      <c r="BJ35892" s="3"/>
      <c r="BL35892" s="3"/>
      <c r="BN35892" s="3"/>
      <c r="BP35892" s="3"/>
    </row>
    <row r="35893" spans="1:68" x14ac:dyDescent="0.25">
      <c r="A35893" s="1"/>
      <c r="B35893" s="2"/>
      <c r="BJ35893" s="3"/>
      <c r="BL35893" s="3"/>
      <c r="BN35893" s="3"/>
      <c r="BP35893" s="3"/>
    </row>
    <row r="35894" spans="1:68" x14ac:dyDescent="0.25">
      <c r="A35894" s="1"/>
      <c r="B35894" s="2"/>
      <c r="BJ35894" s="3"/>
      <c r="BL35894" s="3"/>
      <c r="BN35894" s="3"/>
      <c r="BP35894" s="3"/>
    </row>
    <row r="35895" spans="1:68" x14ac:dyDescent="0.25">
      <c r="A35895" s="1"/>
      <c r="B35895" s="2"/>
      <c r="BJ35895" s="3"/>
      <c r="BL35895" s="3"/>
      <c r="BN35895" s="3"/>
      <c r="BP35895" s="3"/>
    </row>
    <row r="35896" spans="1:68" x14ac:dyDescent="0.25">
      <c r="A35896" s="1"/>
      <c r="B35896" s="2"/>
      <c r="BJ35896" s="3"/>
      <c r="BL35896" s="3"/>
      <c r="BN35896" s="3"/>
      <c r="BP35896" s="3"/>
    </row>
    <row r="35897" spans="1:68" x14ac:dyDescent="0.25">
      <c r="A35897" s="1"/>
      <c r="B35897" s="2"/>
      <c r="BJ35897" s="3"/>
      <c r="BL35897" s="3"/>
      <c r="BN35897" s="3"/>
      <c r="BP35897" s="3"/>
    </row>
    <row r="35898" spans="1:68" x14ac:dyDescent="0.25">
      <c r="A35898" s="1"/>
      <c r="B35898" s="2"/>
      <c r="BJ35898" s="3"/>
      <c r="BL35898" s="3"/>
      <c r="BN35898" s="3"/>
      <c r="BP35898" s="3"/>
    </row>
    <row r="35899" spans="1:68" x14ac:dyDescent="0.25">
      <c r="A35899" s="1"/>
      <c r="B35899" s="2"/>
      <c r="BJ35899" s="3"/>
      <c r="BL35899" s="3"/>
      <c r="BN35899" s="3"/>
      <c r="BP35899" s="3"/>
    </row>
    <row r="35900" spans="1:68" x14ac:dyDescent="0.25">
      <c r="A35900" s="1"/>
      <c r="B35900" s="2"/>
      <c r="BJ35900" s="3"/>
      <c r="BL35900" s="3"/>
      <c r="BN35900" s="3"/>
      <c r="BP35900" s="3"/>
    </row>
    <row r="35901" spans="1:68" x14ac:dyDescent="0.25">
      <c r="A35901" s="1"/>
      <c r="B35901" s="2"/>
      <c r="BJ35901" s="3"/>
      <c r="BL35901" s="3"/>
      <c r="BN35901" s="3"/>
      <c r="BP35901" s="3"/>
    </row>
    <row r="35902" spans="1:68" x14ac:dyDescent="0.25">
      <c r="A35902" s="1"/>
      <c r="B35902" s="2"/>
      <c r="BJ35902" s="3"/>
      <c r="BL35902" s="3"/>
      <c r="BN35902" s="3"/>
      <c r="BP35902" s="3"/>
    </row>
    <row r="35903" spans="1:68" x14ac:dyDescent="0.25">
      <c r="A35903" s="1"/>
      <c r="B35903" s="2"/>
      <c r="BJ35903" s="3"/>
      <c r="BL35903" s="3"/>
      <c r="BN35903" s="3"/>
      <c r="BP35903" s="3"/>
    </row>
    <row r="35904" spans="1:68" x14ac:dyDescent="0.25">
      <c r="A35904" s="1"/>
      <c r="B35904" s="2"/>
      <c r="BJ35904" s="3"/>
      <c r="BL35904" s="3"/>
      <c r="BN35904" s="3"/>
      <c r="BP35904" s="3"/>
    </row>
    <row r="35905" spans="1:68" x14ac:dyDescent="0.25">
      <c r="A35905" s="1"/>
      <c r="B35905" s="2"/>
      <c r="BJ35905" s="3"/>
      <c r="BL35905" s="3"/>
      <c r="BN35905" s="3"/>
      <c r="BP35905" s="3"/>
    </row>
    <row r="35906" spans="1:68" x14ac:dyDescent="0.25">
      <c r="A35906" s="1"/>
      <c r="B35906" s="2"/>
      <c r="BJ35906" s="3"/>
      <c r="BL35906" s="3"/>
      <c r="BN35906" s="3"/>
      <c r="BP35906" s="3"/>
    </row>
    <row r="35907" spans="1:68" x14ac:dyDescent="0.25">
      <c r="A35907" s="1"/>
      <c r="B35907" s="2"/>
      <c r="BJ35907" s="3"/>
      <c r="BL35907" s="3"/>
      <c r="BN35907" s="3"/>
      <c r="BP35907" s="3"/>
    </row>
    <row r="35908" spans="1:68" x14ac:dyDescent="0.25">
      <c r="A35908" s="1"/>
      <c r="B35908" s="2"/>
      <c r="BJ35908" s="3"/>
      <c r="BL35908" s="3"/>
      <c r="BN35908" s="3"/>
      <c r="BP35908" s="3"/>
    </row>
    <row r="35909" spans="1:68" x14ac:dyDescent="0.25">
      <c r="A35909" s="1"/>
      <c r="B35909" s="2"/>
      <c r="BJ35909" s="3"/>
      <c r="BL35909" s="3"/>
      <c r="BN35909" s="3"/>
      <c r="BP35909" s="3"/>
    </row>
    <row r="35910" spans="1:68" x14ac:dyDescent="0.25">
      <c r="A35910" s="1"/>
      <c r="B35910" s="2"/>
      <c r="BJ35910" s="3"/>
      <c r="BL35910" s="3"/>
      <c r="BN35910" s="3"/>
      <c r="BP35910" s="3"/>
    </row>
    <row r="35911" spans="1:68" x14ac:dyDescent="0.25">
      <c r="A35911" s="1"/>
      <c r="B35911" s="2"/>
      <c r="BJ35911" s="3"/>
      <c r="BL35911" s="3"/>
      <c r="BN35911" s="3"/>
      <c r="BP35911" s="3"/>
    </row>
    <row r="35912" spans="1:68" x14ac:dyDescent="0.25">
      <c r="A35912" s="1"/>
      <c r="B35912" s="2"/>
      <c r="BJ35912" s="3"/>
      <c r="BL35912" s="3"/>
      <c r="BN35912" s="3"/>
      <c r="BP35912" s="3"/>
    </row>
    <row r="35913" spans="1:68" x14ac:dyDescent="0.25">
      <c r="A35913" s="1"/>
      <c r="B35913" s="2"/>
      <c r="BJ35913" s="3"/>
      <c r="BL35913" s="3"/>
      <c r="BN35913" s="3"/>
      <c r="BP35913" s="3"/>
    </row>
    <row r="35914" spans="1:68" x14ac:dyDescent="0.25">
      <c r="A35914" s="1"/>
      <c r="B35914" s="2"/>
      <c r="BJ35914" s="3"/>
      <c r="BL35914" s="3"/>
      <c r="BN35914" s="3"/>
      <c r="BP35914" s="3"/>
    </row>
    <row r="35915" spans="1:68" x14ac:dyDescent="0.25">
      <c r="A35915" s="1"/>
      <c r="B35915" s="2"/>
      <c r="BJ35915" s="3"/>
      <c r="BL35915" s="3"/>
      <c r="BN35915" s="3"/>
      <c r="BP35915" s="3"/>
    </row>
    <row r="35916" spans="1:68" x14ac:dyDescent="0.25">
      <c r="A35916" s="1"/>
      <c r="B35916" s="2"/>
      <c r="BJ35916" s="3"/>
      <c r="BL35916" s="3"/>
      <c r="BN35916" s="3"/>
      <c r="BP35916" s="3"/>
    </row>
    <row r="35917" spans="1:68" x14ac:dyDescent="0.25">
      <c r="A35917" s="1"/>
      <c r="B35917" s="2"/>
      <c r="BJ35917" s="3"/>
      <c r="BL35917" s="3"/>
      <c r="BN35917" s="3"/>
      <c r="BP35917" s="3"/>
    </row>
    <row r="35918" spans="1:68" x14ac:dyDescent="0.25">
      <c r="A35918" s="1"/>
      <c r="B35918" s="2"/>
      <c r="BJ35918" s="3"/>
      <c r="BL35918" s="3"/>
      <c r="BN35918" s="3"/>
      <c r="BP35918" s="3"/>
    </row>
    <row r="35919" spans="1:68" x14ac:dyDescent="0.25">
      <c r="A35919" s="1"/>
      <c r="B35919" s="2"/>
      <c r="BJ35919" s="3"/>
      <c r="BL35919" s="3"/>
      <c r="BN35919" s="3"/>
      <c r="BP35919" s="3"/>
    </row>
    <row r="35920" spans="1:68" x14ac:dyDescent="0.25">
      <c r="A35920" s="1"/>
      <c r="B35920" s="2"/>
      <c r="BJ35920" s="3"/>
      <c r="BL35920" s="3"/>
      <c r="BN35920" s="3"/>
      <c r="BP35920" s="3"/>
    </row>
    <row r="35921" spans="1:68" x14ac:dyDescent="0.25">
      <c r="A35921" s="1"/>
      <c r="B35921" s="2"/>
      <c r="BJ35921" s="3"/>
      <c r="BL35921" s="3"/>
      <c r="BN35921" s="3"/>
      <c r="BP35921" s="3"/>
    </row>
    <row r="35922" spans="1:68" x14ac:dyDescent="0.25">
      <c r="A35922" s="1"/>
      <c r="B35922" s="2"/>
      <c r="BJ35922" s="3"/>
      <c r="BL35922" s="3"/>
      <c r="BN35922" s="3"/>
      <c r="BP35922" s="3"/>
    </row>
    <row r="35923" spans="1:68" x14ac:dyDescent="0.25">
      <c r="A35923" s="1"/>
      <c r="B35923" s="2"/>
      <c r="BJ35923" s="3"/>
      <c r="BL35923" s="3"/>
      <c r="BN35923" s="3"/>
      <c r="BP35923" s="3"/>
    </row>
    <row r="35924" spans="1:68" x14ac:dyDescent="0.25">
      <c r="A35924" s="1"/>
      <c r="B35924" s="2"/>
      <c r="BJ35924" s="3"/>
      <c r="BL35924" s="3"/>
      <c r="BN35924" s="3"/>
      <c r="BP35924" s="3"/>
    </row>
    <row r="35925" spans="1:68" x14ac:dyDescent="0.25">
      <c r="A35925" s="1"/>
      <c r="B35925" s="2"/>
      <c r="BJ35925" s="3"/>
      <c r="BL35925" s="3"/>
      <c r="BN35925" s="3"/>
      <c r="BP35925" s="3"/>
    </row>
    <row r="35926" spans="1:68" x14ac:dyDescent="0.25">
      <c r="A35926" s="1"/>
      <c r="B35926" s="2"/>
      <c r="BJ35926" s="3"/>
      <c r="BL35926" s="3"/>
      <c r="BN35926" s="3"/>
      <c r="BP35926" s="3"/>
    </row>
    <row r="35927" spans="1:68" x14ac:dyDescent="0.25">
      <c r="A35927" s="1"/>
      <c r="B35927" s="2"/>
      <c r="BJ35927" s="3"/>
      <c r="BL35927" s="3"/>
      <c r="BN35927" s="3"/>
      <c r="BP35927" s="3"/>
    </row>
    <row r="35928" spans="1:68" x14ac:dyDescent="0.25">
      <c r="A35928" s="1"/>
      <c r="B35928" s="2"/>
      <c r="BJ35928" s="3"/>
      <c r="BL35928" s="3"/>
      <c r="BN35928" s="3"/>
      <c r="BP35928" s="3"/>
    </row>
    <row r="35929" spans="1:68" x14ac:dyDescent="0.25">
      <c r="A35929" s="1"/>
      <c r="B35929" s="2"/>
      <c r="BJ35929" s="3"/>
      <c r="BL35929" s="3"/>
      <c r="BN35929" s="3"/>
      <c r="BP35929" s="3"/>
    </row>
    <row r="35930" spans="1:68" x14ac:dyDescent="0.25">
      <c r="A35930" s="1"/>
      <c r="B35930" s="2"/>
      <c r="BJ35930" s="3"/>
      <c r="BL35930" s="3"/>
      <c r="BN35930" s="3"/>
      <c r="BP35930" s="3"/>
    </row>
    <row r="35931" spans="1:68" x14ac:dyDescent="0.25">
      <c r="A35931" s="1"/>
      <c r="B35931" s="2"/>
      <c r="BJ35931" s="3"/>
      <c r="BL35931" s="3"/>
      <c r="BN35931" s="3"/>
      <c r="BP35931" s="3"/>
    </row>
    <row r="35932" spans="1:68" x14ac:dyDescent="0.25">
      <c r="A35932" s="1"/>
      <c r="B35932" s="2"/>
      <c r="BJ35932" s="3"/>
      <c r="BL35932" s="3"/>
      <c r="BN35932" s="3"/>
      <c r="BP35932" s="3"/>
    </row>
    <row r="35933" spans="1:68" x14ac:dyDescent="0.25">
      <c r="A35933" s="1"/>
      <c r="B35933" s="2"/>
      <c r="BJ35933" s="3"/>
      <c r="BL35933" s="3"/>
      <c r="BN35933" s="3"/>
      <c r="BP35933" s="3"/>
    </row>
    <row r="35934" spans="1:68" x14ac:dyDescent="0.25">
      <c r="A35934" s="1"/>
      <c r="B35934" s="2"/>
      <c r="BJ35934" s="3"/>
      <c r="BL35934" s="3"/>
      <c r="BN35934" s="3"/>
      <c r="BP35934" s="3"/>
    </row>
    <row r="35935" spans="1:68" x14ac:dyDescent="0.25">
      <c r="A35935" s="1"/>
      <c r="B35935" s="2"/>
      <c r="BJ35935" s="3"/>
      <c r="BL35935" s="3"/>
      <c r="BN35935" s="3"/>
      <c r="BP35935" s="3"/>
    </row>
    <row r="35936" spans="1:68" x14ac:dyDescent="0.25">
      <c r="A35936" s="1"/>
      <c r="B35936" s="2"/>
      <c r="BJ35936" s="3"/>
      <c r="BL35936" s="3"/>
      <c r="BN35936" s="3"/>
      <c r="BP35936" s="3"/>
    </row>
    <row r="35937" spans="1:68" x14ac:dyDescent="0.25">
      <c r="A35937" s="1"/>
      <c r="B35937" s="2"/>
      <c r="BJ35937" s="3"/>
      <c r="BL35937" s="3"/>
      <c r="BN35937" s="3"/>
      <c r="BP35937" s="3"/>
    </row>
    <row r="35938" spans="1:68" x14ac:dyDescent="0.25">
      <c r="A35938" s="1"/>
      <c r="B35938" s="2"/>
      <c r="BJ35938" s="3"/>
      <c r="BL35938" s="3"/>
      <c r="BN35938" s="3"/>
      <c r="BP35938" s="3"/>
    </row>
    <row r="35939" spans="1:68" x14ac:dyDescent="0.25">
      <c r="A35939" s="1"/>
      <c r="B35939" s="2"/>
      <c r="BJ35939" s="3"/>
      <c r="BL35939" s="3"/>
      <c r="BN35939" s="3"/>
      <c r="BP35939" s="3"/>
    </row>
    <row r="35940" spans="1:68" x14ac:dyDescent="0.25">
      <c r="A35940" s="1"/>
      <c r="B35940" s="2"/>
      <c r="BJ35940" s="3"/>
      <c r="BL35940" s="3"/>
      <c r="BN35940" s="3"/>
      <c r="BP35940" s="3"/>
    </row>
    <row r="35941" spans="1:68" x14ac:dyDescent="0.25">
      <c r="A35941" s="1"/>
      <c r="B35941" s="2"/>
      <c r="BJ35941" s="3"/>
      <c r="BL35941" s="3"/>
      <c r="BN35941" s="3"/>
      <c r="BP35941" s="3"/>
    </row>
    <row r="35942" spans="1:68" x14ac:dyDescent="0.25">
      <c r="A35942" s="1"/>
      <c r="B35942" s="2"/>
      <c r="BJ35942" s="3"/>
      <c r="BL35942" s="3"/>
      <c r="BN35942" s="3"/>
      <c r="BP35942" s="3"/>
    </row>
    <row r="35943" spans="1:68" x14ac:dyDescent="0.25">
      <c r="A35943" s="1"/>
      <c r="B35943" s="2"/>
      <c r="BJ35943" s="3"/>
      <c r="BL35943" s="3"/>
      <c r="BN35943" s="3"/>
      <c r="BP35943" s="3"/>
    </row>
    <row r="35944" spans="1:68" x14ac:dyDescent="0.25">
      <c r="A35944" s="1"/>
      <c r="B35944" s="2"/>
      <c r="BJ35944" s="3"/>
      <c r="BL35944" s="3"/>
      <c r="BN35944" s="3"/>
      <c r="BP35944" s="3"/>
    </row>
    <row r="35945" spans="1:68" x14ac:dyDescent="0.25">
      <c r="A35945" s="1"/>
      <c r="B35945" s="2"/>
      <c r="BJ35945" s="3"/>
      <c r="BL35945" s="3"/>
      <c r="BN35945" s="3"/>
      <c r="BP35945" s="3"/>
    </row>
    <row r="35946" spans="1:68" x14ac:dyDescent="0.25">
      <c r="A35946" s="1"/>
      <c r="B35946" s="2"/>
      <c r="BJ35946" s="3"/>
      <c r="BL35946" s="3"/>
      <c r="BN35946" s="3"/>
      <c r="BP35946" s="3"/>
    </row>
    <row r="35947" spans="1:68" x14ac:dyDescent="0.25">
      <c r="A35947" s="1"/>
      <c r="B35947" s="2"/>
      <c r="BJ35947" s="3"/>
      <c r="BL35947" s="3"/>
      <c r="BN35947" s="3"/>
      <c r="BP35947" s="3"/>
    </row>
    <row r="35948" spans="1:68" x14ac:dyDescent="0.25">
      <c r="A35948" s="1"/>
      <c r="B35948" s="2"/>
      <c r="BJ35948" s="3"/>
      <c r="BL35948" s="3"/>
      <c r="BN35948" s="3"/>
      <c r="BP35948" s="3"/>
    </row>
    <row r="35949" spans="1:68" x14ac:dyDescent="0.25">
      <c r="A35949" s="1"/>
      <c r="B35949" s="2"/>
      <c r="BJ35949" s="3"/>
      <c r="BL35949" s="3"/>
      <c r="BN35949" s="3"/>
      <c r="BP35949" s="3"/>
    </row>
    <row r="35950" spans="1:68" x14ac:dyDescent="0.25">
      <c r="A35950" s="1"/>
      <c r="B35950" s="2"/>
      <c r="BJ35950" s="3"/>
      <c r="BL35950" s="3"/>
      <c r="BN35950" s="3"/>
      <c r="BP35950" s="3"/>
    </row>
    <row r="35951" spans="1:68" x14ac:dyDescent="0.25">
      <c r="A35951" s="1"/>
      <c r="B35951" s="2"/>
      <c r="BJ35951" s="3"/>
      <c r="BL35951" s="3"/>
      <c r="BN35951" s="3"/>
      <c r="BP35951" s="3"/>
    </row>
    <row r="35952" spans="1:68" x14ac:dyDescent="0.25">
      <c r="A35952" s="1"/>
      <c r="B35952" s="2"/>
      <c r="BJ35952" s="3"/>
      <c r="BL35952" s="3"/>
      <c r="BN35952" s="3"/>
      <c r="BP35952" s="3"/>
    </row>
    <row r="35953" spans="1:68" x14ac:dyDescent="0.25">
      <c r="A35953" s="1"/>
      <c r="B35953" s="2"/>
      <c r="BJ35953" s="3"/>
      <c r="BL35953" s="3"/>
      <c r="BN35953" s="3"/>
      <c r="BP35953" s="3"/>
    </row>
    <row r="35954" spans="1:68" x14ac:dyDescent="0.25">
      <c r="A35954" s="1"/>
      <c r="B35954" s="2"/>
      <c r="BJ35954" s="3"/>
      <c r="BL35954" s="3"/>
      <c r="BN35954" s="3"/>
      <c r="BP35954" s="3"/>
    </row>
    <row r="35955" spans="1:68" x14ac:dyDescent="0.25">
      <c r="A35955" s="1"/>
      <c r="B35955" s="2"/>
      <c r="BJ35955" s="3"/>
      <c r="BL35955" s="3"/>
      <c r="BN35955" s="3"/>
      <c r="BP35955" s="3"/>
    </row>
    <row r="35956" spans="1:68" x14ac:dyDescent="0.25">
      <c r="A35956" s="1"/>
      <c r="B35956" s="2"/>
      <c r="BJ35956" s="3"/>
      <c r="BL35956" s="3"/>
      <c r="BN35956" s="3"/>
      <c r="BP35956" s="3"/>
    </row>
    <row r="35957" spans="1:68" x14ac:dyDescent="0.25">
      <c r="A35957" s="1"/>
      <c r="B35957" s="2"/>
      <c r="BJ35957" s="3"/>
      <c r="BL35957" s="3"/>
      <c r="BN35957" s="3"/>
      <c r="BP35957" s="3"/>
    </row>
    <row r="35958" spans="1:68" x14ac:dyDescent="0.25">
      <c r="A35958" s="1"/>
      <c r="B35958" s="2"/>
      <c r="BJ35958" s="3"/>
      <c r="BL35958" s="3"/>
      <c r="BN35958" s="3"/>
      <c r="BP35958" s="3"/>
    </row>
    <row r="35959" spans="1:68" x14ac:dyDescent="0.25">
      <c r="A35959" s="1"/>
      <c r="B35959" s="2"/>
      <c r="BJ35959" s="3"/>
      <c r="BL35959" s="3"/>
      <c r="BN35959" s="3"/>
      <c r="BP35959" s="3"/>
    </row>
    <row r="35960" spans="1:68" x14ac:dyDescent="0.25">
      <c r="A35960" s="1"/>
      <c r="B35960" s="2"/>
      <c r="BJ35960" s="3"/>
      <c r="BL35960" s="3"/>
      <c r="BN35960" s="3"/>
      <c r="BP35960" s="3"/>
    </row>
    <row r="35961" spans="1:68" x14ac:dyDescent="0.25">
      <c r="A35961" s="1"/>
      <c r="B35961" s="2"/>
      <c r="BJ35961" s="3"/>
      <c r="BL35961" s="3"/>
      <c r="BN35961" s="3"/>
      <c r="BP35961" s="3"/>
    </row>
    <row r="35962" spans="1:68" x14ac:dyDescent="0.25">
      <c r="A35962" s="1"/>
      <c r="B35962" s="2"/>
      <c r="BJ35962" s="3"/>
      <c r="BL35962" s="3"/>
      <c r="BN35962" s="3"/>
      <c r="BP35962" s="3"/>
    </row>
    <row r="35963" spans="1:68" x14ac:dyDescent="0.25">
      <c r="A35963" s="1"/>
      <c r="B35963" s="2"/>
      <c r="BJ35963" s="3"/>
      <c r="BL35963" s="3"/>
      <c r="BN35963" s="3"/>
      <c r="BP35963" s="3"/>
    </row>
    <row r="35964" spans="1:68" x14ac:dyDescent="0.25">
      <c r="A35964" s="1"/>
      <c r="B35964" s="2"/>
      <c r="BJ35964" s="3"/>
      <c r="BL35964" s="3"/>
      <c r="BN35964" s="3"/>
      <c r="BP35964" s="3"/>
    </row>
    <row r="35965" spans="1:68" x14ac:dyDescent="0.25">
      <c r="A35965" s="1"/>
      <c r="B35965" s="2"/>
      <c r="BJ35965" s="3"/>
      <c r="BL35965" s="3"/>
      <c r="BN35965" s="3"/>
      <c r="BP35965" s="3"/>
    </row>
    <row r="35966" spans="1:68" x14ac:dyDescent="0.25">
      <c r="A35966" s="1"/>
      <c r="B35966" s="2"/>
      <c r="BJ35966" s="3"/>
      <c r="BL35966" s="3"/>
      <c r="BN35966" s="3"/>
      <c r="BP35966" s="3"/>
    </row>
    <row r="35967" spans="1:68" x14ac:dyDescent="0.25">
      <c r="A35967" s="1"/>
      <c r="B35967" s="2"/>
      <c r="BJ35967" s="3"/>
      <c r="BL35967" s="3"/>
      <c r="BN35967" s="3"/>
      <c r="BP35967" s="3"/>
    </row>
    <row r="35968" spans="1:68" x14ac:dyDescent="0.25">
      <c r="A35968" s="1"/>
      <c r="B35968" s="2"/>
      <c r="BJ35968" s="3"/>
      <c r="BL35968" s="3"/>
      <c r="BN35968" s="3"/>
      <c r="BP35968" s="3"/>
    </row>
    <row r="35969" spans="1:68" x14ac:dyDescent="0.25">
      <c r="A35969" s="1"/>
      <c r="B35969" s="2"/>
      <c r="BJ35969" s="3"/>
      <c r="BL35969" s="3"/>
      <c r="BN35969" s="3"/>
      <c r="BP35969" s="3"/>
    </row>
    <row r="35970" spans="1:68" x14ac:dyDescent="0.25">
      <c r="A35970" s="1"/>
      <c r="B35970" s="2"/>
      <c r="BJ35970" s="3"/>
      <c r="BL35970" s="3"/>
      <c r="BN35970" s="3"/>
      <c r="BP35970" s="3"/>
    </row>
    <row r="35971" spans="1:68" x14ac:dyDescent="0.25">
      <c r="A35971" s="1"/>
      <c r="B35971" s="2"/>
      <c r="BJ35971" s="3"/>
      <c r="BL35971" s="3"/>
      <c r="BN35971" s="3"/>
      <c r="BP35971" s="3"/>
    </row>
    <row r="35972" spans="1:68" x14ac:dyDescent="0.25">
      <c r="A35972" s="1"/>
      <c r="B35972" s="2"/>
      <c r="BJ35972" s="3"/>
      <c r="BL35972" s="3"/>
      <c r="BN35972" s="3"/>
      <c r="BP35972" s="3"/>
    </row>
    <row r="35973" spans="1:68" x14ac:dyDescent="0.25">
      <c r="A35973" s="1"/>
      <c r="B35973" s="2"/>
      <c r="BJ35973" s="3"/>
      <c r="BL35973" s="3"/>
      <c r="BN35973" s="3"/>
      <c r="BP35973" s="3"/>
    </row>
    <row r="35974" spans="1:68" x14ac:dyDescent="0.25">
      <c r="A35974" s="1"/>
      <c r="B35974" s="2"/>
      <c r="BJ35974" s="3"/>
      <c r="BL35974" s="3"/>
      <c r="BN35974" s="3"/>
      <c r="BP35974" s="3"/>
    </row>
    <row r="35975" spans="1:68" x14ac:dyDescent="0.25">
      <c r="A35975" s="1"/>
      <c r="B35975" s="2"/>
      <c r="BJ35975" s="3"/>
      <c r="BL35975" s="3"/>
      <c r="BN35975" s="3"/>
      <c r="BP35975" s="3"/>
    </row>
    <row r="35976" spans="1:68" x14ac:dyDescent="0.25">
      <c r="A35976" s="1"/>
      <c r="B35976" s="2"/>
      <c r="BJ35976" s="3"/>
      <c r="BL35976" s="3"/>
      <c r="BN35976" s="3"/>
      <c r="BP35976" s="3"/>
    </row>
    <row r="35977" spans="1:68" x14ac:dyDescent="0.25">
      <c r="A35977" s="1"/>
      <c r="B35977" s="2"/>
      <c r="BJ35977" s="3"/>
      <c r="BL35977" s="3"/>
      <c r="BN35977" s="3"/>
      <c r="BP35977" s="3"/>
    </row>
    <row r="35978" spans="1:68" x14ac:dyDescent="0.25">
      <c r="A35978" s="1"/>
      <c r="B35978" s="2"/>
      <c r="BJ35978" s="3"/>
      <c r="BL35978" s="3"/>
      <c r="BN35978" s="3"/>
      <c r="BP35978" s="3"/>
    </row>
    <row r="35979" spans="1:68" x14ac:dyDescent="0.25">
      <c r="A35979" s="1"/>
      <c r="B35979" s="2"/>
      <c r="BJ35979" s="3"/>
      <c r="BL35979" s="3"/>
      <c r="BN35979" s="3"/>
      <c r="BP35979" s="3"/>
    </row>
    <row r="35980" spans="1:68" x14ac:dyDescent="0.25">
      <c r="A35980" s="1"/>
      <c r="B35980" s="2"/>
      <c r="BJ35980" s="3"/>
      <c r="BL35980" s="3"/>
      <c r="BN35980" s="3"/>
      <c r="BP35980" s="3"/>
    </row>
    <row r="35981" spans="1:68" x14ac:dyDescent="0.25">
      <c r="A35981" s="1"/>
      <c r="B35981" s="2"/>
      <c r="BJ35981" s="3"/>
      <c r="BL35981" s="3"/>
      <c r="BN35981" s="3"/>
      <c r="BP35981" s="3"/>
    </row>
    <row r="35982" spans="1:68" x14ac:dyDescent="0.25">
      <c r="A35982" s="1"/>
      <c r="B35982" s="2"/>
      <c r="BJ35982" s="3"/>
      <c r="BL35982" s="3"/>
      <c r="BN35982" s="3"/>
      <c r="BP35982" s="3"/>
    </row>
    <row r="35983" spans="1:68" x14ac:dyDescent="0.25">
      <c r="A35983" s="1"/>
      <c r="B35983" s="2"/>
      <c r="BJ35983" s="3"/>
      <c r="BL35983" s="3"/>
      <c r="BN35983" s="3"/>
      <c r="BP35983" s="3"/>
    </row>
    <row r="35984" spans="1:68" x14ac:dyDescent="0.25">
      <c r="A35984" s="1"/>
      <c r="B35984" s="2"/>
      <c r="BJ35984" s="3"/>
      <c r="BL35984" s="3"/>
      <c r="BN35984" s="3"/>
      <c r="BP35984" s="3"/>
    </row>
    <row r="35985" spans="1:68" x14ac:dyDescent="0.25">
      <c r="A35985" s="1"/>
      <c r="B35985" s="2"/>
      <c r="BJ35985" s="3"/>
      <c r="BL35985" s="3"/>
      <c r="BN35985" s="3"/>
      <c r="BP35985" s="3"/>
    </row>
    <row r="35986" spans="1:68" x14ac:dyDescent="0.25">
      <c r="A35986" s="1"/>
      <c r="B35986" s="2"/>
      <c r="BJ35986" s="3"/>
      <c r="BL35986" s="3"/>
      <c r="BN35986" s="3"/>
      <c r="BP35986" s="3"/>
    </row>
    <row r="35987" spans="1:68" x14ac:dyDescent="0.25">
      <c r="A35987" s="1"/>
      <c r="B35987" s="2"/>
      <c r="BJ35987" s="3"/>
      <c r="BL35987" s="3"/>
      <c r="BN35987" s="3"/>
      <c r="BP35987" s="3"/>
    </row>
    <row r="35988" spans="1:68" x14ac:dyDescent="0.25">
      <c r="A35988" s="1"/>
      <c r="B35988" s="2"/>
      <c r="BJ35988" s="3"/>
      <c r="BL35988" s="3"/>
      <c r="BN35988" s="3"/>
      <c r="BP35988" s="3"/>
    </row>
    <row r="35989" spans="1:68" x14ac:dyDescent="0.25">
      <c r="A35989" s="1"/>
      <c r="B35989" s="2"/>
      <c r="BJ35989" s="3"/>
      <c r="BL35989" s="3"/>
      <c r="BN35989" s="3"/>
      <c r="BP35989" s="3"/>
    </row>
    <row r="35990" spans="1:68" x14ac:dyDescent="0.25">
      <c r="A35990" s="1"/>
      <c r="B35990" s="2"/>
      <c r="BJ35990" s="3"/>
      <c r="BL35990" s="3"/>
      <c r="BN35990" s="3"/>
      <c r="BP35990" s="3"/>
    </row>
    <row r="35991" spans="1:68" x14ac:dyDescent="0.25">
      <c r="A35991" s="1"/>
      <c r="B35991" s="2"/>
      <c r="BJ35991" s="3"/>
      <c r="BL35991" s="3"/>
      <c r="BN35991" s="3"/>
      <c r="BP35991" s="3"/>
    </row>
    <row r="35992" spans="1:68" x14ac:dyDescent="0.25">
      <c r="A35992" s="1"/>
      <c r="B35992" s="2"/>
      <c r="BJ35992" s="3"/>
      <c r="BL35992" s="3"/>
      <c r="BN35992" s="3"/>
      <c r="BP35992" s="3"/>
    </row>
    <row r="35993" spans="1:68" x14ac:dyDescent="0.25">
      <c r="A35993" s="1"/>
      <c r="B35993" s="2"/>
      <c r="BJ35993" s="3"/>
      <c r="BL35993" s="3"/>
      <c r="BN35993" s="3"/>
      <c r="BP35993" s="3"/>
    </row>
    <row r="35994" spans="1:68" x14ac:dyDescent="0.25">
      <c r="A35994" s="1"/>
      <c r="B35994" s="2"/>
      <c r="BJ35994" s="3"/>
      <c r="BL35994" s="3"/>
      <c r="BN35994" s="3"/>
      <c r="BP35994" s="3"/>
    </row>
    <row r="35995" spans="1:68" x14ac:dyDescent="0.25">
      <c r="A35995" s="1"/>
      <c r="B35995" s="2"/>
      <c r="BJ35995" s="3"/>
      <c r="BL35995" s="3"/>
      <c r="BN35995" s="3"/>
      <c r="BP35995" s="3"/>
    </row>
    <row r="35996" spans="1:68" x14ac:dyDescent="0.25">
      <c r="A35996" s="1"/>
      <c r="B35996" s="2"/>
      <c r="BJ35996" s="3"/>
      <c r="BL35996" s="3"/>
      <c r="BN35996" s="3"/>
      <c r="BP35996" s="3"/>
    </row>
    <row r="35997" spans="1:68" x14ac:dyDescent="0.25">
      <c r="A35997" s="1"/>
      <c r="B35997" s="2"/>
      <c r="BJ35997" s="3"/>
      <c r="BL35997" s="3"/>
      <c r="BN35997" s="3"/>
      <c r="BP35997" s="3"/>
    </row>
    <row r="35998" spans="1:68" x14ac:dyDescent="0.25">
      <c r="A35998" s="1"/>
      <c r="B35998" s="2"/>
      <c r="BJ35998" s="3"/>
      <c r="BL35998" s="3"/>
      <c r="BN35998" s="3"/>
      <c r="BP35998" s="3"/>
    </row>
    <row r="35999" spans="1:68" x14ac:dyDescent="0.25">
      <c r="A35999" s="1"/>
      <c r="B35999" s="2"/>
      <c r="BJ35999" s="3"/>
      <c r="BL35999" s="3"/>
      <c r="BN35999" s="3"/>
      <c r="BP35999" s="3"/>
    </row>
    <row r="36000" spans="1:68" x14ac:dyDescent="0.25">
      <c r="A36000" s="1"/>
      <c r="B36000" s="2"/>
      <c r="BJ36000" s="3"/>
      <c r="BL36000" s="3"/>
      <c r="BN36000" s="3"/>
      <c r="BP36000" s="3"/>
    </row>
    <row r="36001" spans="1:68" x14ac:dyDescent="0.25">
      <c r="A36001" s="1"/>
      <c r="B36001" s="2"/>
      <c r="BJ36001" s="3"/>
      <c r="BL36001" s="3"/>
      <c r="BN36001" s="3"/>
      <c r="BP36001" s="3"/>
    </row>
    <row r="36002" spans="1:68" x14ac:dyDescent="0.25">
      <c r="A36002" s="1"/>
      <c r="B36002" s="2"/>
      <c r="BJ36002" s="3"/>
      <c r="BL36002" s="3"/>
      <c r="BN36002" s="3"/>
      <c r="BP36002" s="3"/>
    </row>
    <row r="36003" spans="1:68" x14ac:dyDescent="0.25">
      <c r="A36003" s="1"/>
      <c r="B36003" s="2"/>
      <c r="BJ36003" s="3"/>
      <c r="BL36003" s="3"/>
      <c r="BN36003" s="3"/>
      <c r="BP36003" s="3"/>
    </row>
    <row r="36004" spans="1:68" x14ac:dyDescent="0.25">
      <c r="A36004" s="1"/>
      <c r="B36004" s="2"/>
      <c r="BJ36004" s="3"/>
      <c r="BL36004" s="3"/>
      <c r="BN36004" s="3"/>
      <c r="BP36004" s="3"/>
    </row>
    <row r="36005" spans="1:68" x14ac:dyDescent="0.25">
      <c r="A36005" s="1"/>
      <c r="B36005" s="2"/>
      <c r="BJ36005" s="3"/>
      <c r="BL36005" s="3"/>
      <c r="BN36005" s="3"/>
      <c r="BP36005" s="3"/>
    </row>
    <row r="36006" spans="1:68" x14ac:dyDescent="0.25">
      <c r="A36006" s="1"/>
      <c r="B36006" s="2"/>
      <c r="BJ36006" s="3"/>
      <c r="BL36006" s="3"/>
      <c r="BN36006" s="3"/>
      <c r="BP36006" s="3"/>
    </row>
    <row r="36007" spans="1:68" x14ac:dyDescent="0.25">
      <c r="A36007" s="1"/>
      <c r="B36007" s="2"/>
      <c r="BJ36007" s="3"/>
      <c r="BL36007" s="3"/>
      <c r="BN36007" s="3"/>
      <c r="BP36007" s="3"/>
    </row>
    <row r="36008" spans="1:68" x14ac:dyDescent="0.25">
      <c r="A36008" s="1"/>
      <c r="B36008" s="2"/>
      <c r="BJ36008" s="3"/>
      <c r="BL36008" s="3"/>
      <c r="BN36008" s="3"/>
      <c r="BP36008" s="3"/>
    </row>
    <row r="36009" spans="1:68" x14ac:dyDescent="0.25">
      <c r="A36009" s="1"/>
      <c r="B36009" s="2"/>
      <c r="BJ36009" s="3"/>
      <c r="BL36009" s="3"/>
      <c r="BN36009" s="3"/>
      <c r="BP36009" s="3"/>
    </row>
    <row r="36010" spans="1:68" x14ac:dyDescent="0.25">
      <c r="A36010" s="1"/>
      <c r="B36010" s="2"/>
      <c r="BJ36010" s="3"/>
      <c r="BL36010" s="3"/>
      <c r="BN36010" s="3"/>
      <c r="BP36010" s="3"/>
    </row>
    <row r="36011" spans="1:68" x14ac:dyDescent="0.25">
      <c r="A36011" s="1"/>
      <c r="B36011" s="2"/>
      <c r="BJ36011" s="3"/>
      <c r="BL36011" s="3"/>
      <c r="BN36011" s="3"/>
      <c r="BP36011" s="3"/>
    </row>
    <row r="36012" spans="1:68" x14ac:dyDescent="0.25">
      <c r="A36012" s="1"/>
      <c r="B36012" s="2"/>
      <c r="BJ36012" s="3"/>
      <c r="BL36012" s="3"/>
      <c r="BN36012" s="3"/>
      <c r="BP36012" s="3"/>
    </row>
    <row r="36013" spans="1:68" x14ac:dyDescent="0.25">
      <c r="A36013" s="1"/>
      <c r="B36013" s="2"/>
      <c r="BJ36013" s="3"/>
      <c r="BL36013" s="3"/>
      <c r="BN36013" s="3"/>
      <c r="BP36013" s="3"/>
    </row>
    <row r="36014" spans="1:68" x14ac:dyDescent="0.25">
      <c r="A36014" s="1"/>
      <c r="B36014" s="2"/>
      <c r="BJ36014" s="3"/>
      <c r="BL36014" s="3"/>
      <c r="BN36014" s="3"/>
      <c r="BP36014" s="3"/>
    </row>
    <row r="36015" spans="1:68" x14ac:dyDescent="0.25">
      <c r="A36015" s="1"/>
      <c r="B36015" s="2"/>
      <c r="BJ36015" s="3"/>
      <c r="BL36015" s="3"/>
      <c r="BN36015" s="3"/>
      <c r="BP36015" s="3"/>
    </row>
    <row r="36016" spans="1:68" x14ac:dyDescent="0.25">
      <c r="A36016" s="1"/>
      <c r="B36016" s="2"/>
      <c r="BJ36016" s="3"/>
      <c r="BL36016" s="3"/>
      <c r="BN36016" s="3"/>
      <c r="BP36016" s="3"/>
    </row>
    <row r="36017" spans="1:68" x14ac:dyDescent="0.25">
      <c r="A36017" s="1"/>
      <c r="B36017" s="2"/>
      <c r="BJ36017" s="3"/>
      <c r="BL36017" s="3"/>
      <c r="BN36017" s="3"/>
      <c r="BP36017" s="3"/>
    </row>
    <row r="36018" spans="1:68" x14ac:dyDescent="0.25">
      <c r="A36018" s="1"/>
      <c r="B36018" s="2"/>
      <c r="BJ36018" s="3"/>
      <c r="BL36018" s="3"/>
      <c r="BN36018" s="3"/>
      <c r="BP36018" s="3"/>
    </row>
    <row r="36019" spans="1:68" x14ac:dyDescent="0.25">
      <c r="A36019" s="1"/>
      <c r="B36019" s="2"/>
      <c r="BJ36019" s="3"/>
      <c r="BL36019" s="3"/>
      <c r="BN36019" s="3"/>
      <c r="BP36019" s="3"/>
    </row>
    <row r="36020" spans="1:68" x14ac:dyDescent="0.25">
      <c r="A36020" s="1"/>
      <c r="B36020" s="2"/>
      <c r="BJ36020" s="3"/>
      <c r="BL36020" s="3"/>
      <c r="BN36020" s="3"/>
      <c r="BP36020" s="3"/>
    </row>
    <row r="36021" spans="1:68" x14ac:dyDescent="0.25">
      <c r="A36021" s="1"/>
      <c r="B36021" s="2"/>
      <c r="BJ36021" s="3"/>
      <c r="BL36021" s="3"/>
      <c r="BN36021" s="3"/>
      <c r="BP36021" s="3"/>
    </row>
    <row r="36022" spans="1:68" x14ac:dyDescent="0.25">
      <c r="A36022" s="1"/>
      <c r="B36022" s="2"/>
      <c r="BJ36022" s="3"/>
      <c r="BL36022" s="3"/>
      <c r="BN36022" s="3"/>
      <c r="BP36022" s="3"/>
    </row>
    <row r="36023" spans="1:68" x14ac:dyDescent="0.25">
      <c r="A36023" s="1"/>
      <c r="B36023" s="2"/>
      <c r="BJ36023" s="3"/>
      <c r="BL36023" s="3"/>
      <c r="BN36023" s="3"/>
      <c r="BP36023" s="3"/>
    </row>
    <row r="36024" spans="1:68" x14ac:dyDescent="0.25">
      <c r="A36024" s="1"/>
      <c r="B36024" s="2"/>
      <c r="BJ36024" s="3"/>
      <c r="BL36024" s="3"/>
      <c r="BN36024" s="3"/>
      <c r="BP36024" s="3"/>
    </row>
    <row r="36025" spans="1:68" x14ac:dyDescent="0.25">
      <c r="A36025" s="1"/>
      <c r="B36025" s="2"/>
      <c r="BJ36025" s="3"/>
      <c r="BL36025" s="3"/>
      <c r="BN36025" s="3"/>
      <c r="BP36025" s="3"/>
    </row>
    <row r="36026" spans="1:68" x14ac:dyDescent="0.25">
      <c r="A36026" s="1"/>
      <c r="B36026" s="2"/>
      <c r="BJ36026" s="3"/>
      <c r="BL36026" s="3"/>
      <c r="BN36026" s="3"/>
      <c r="BP36026" s="3"/>
    </row>
    <row r="36027" spans="1:68" x14ac:dyDescent="0.25">
      <c r="A36027" s="1"/>
      <c r="B36027" s="2"/>
      <c r="BJ36027" s="3"/>
      <c r="BL36027" s="3"/>
      <c r="BN36027" s="3"/>
      <c r="BP36027" s="3"/>
    </row>
    <row r="36028" spans="1:68" x14ac:dyDescent="0.25">
      <c r="A36028" s="1"/>
      <c r="B36028" s="2"/>
      <c r="BJ36028" s="3"/>
      <c r="BL36028" s="3"/>
      <c r="BN36028" s="3"/>
      <c r="BP36028" s="3"/>
    </row>
    <row r="36029" spans="1:68" x14ac:dyDescent="0.25">
      <c r="A36029" s="1"/>
      <c r="B36029" s="2"/>
      <c r="BJ36029" s="3"/>
      <c r="BL36029" s="3"/>
      <c r="BN36029" s="3"/>
      <c r="BP36029" s="3"/>
    </row>
    <row r="36030" spans="1:68" x14ac:dyDescent="0.25">
      <c r="A36030" s="1"/>
      <c r="B36030" s="2"/>
      <c r="BJ36030" s="3"/>
      <c r="BL36030" s="3"/>
      <c r="BN36030" s="3"/>
      <c r="BP36030" s="3"/>
    </row>
    <row r="36031" spans="1:68" x14ac:dyDescent="0.25">
      <c r="A36031" s="1"/>
      <c r="B36031" s="2"/>
      <c r="BJ36031" s="3"/>
      <c r="BL36031" s="3"/>
      <c r="BN36031" s="3"/>
      <c r="BP36031" s="3"/>
    </row>
    <row r="36032" spans="1:68" x14ac:dyDescent="0.25">
      <c r="A36032" s="1"/>
      <c r="B36032" s="2"/>
      <c r="BJ36032" s="3"/>
      <c r="BL36032" s="3"/>
      <c r="BN36032" s="3"/>
      <c r="BP36032" s="3"/>
    </row>
    <row r="36033" spans="1:68" x14ac:dyDescent="0.25">
      <c r="A36033" s="1"/>
      <c r="B36033" s="2"/>
      <c r="BJ36033" s="3"/>
      <c r="BL36033" s="3"/>
      <c r="BN36033" s="3"/>
      <c r="BP36033" s="3"/>
    </row>
    <row r="36034" spans="1:68" x14ac:dyDescent="0.25">
      <c r="A36034" s="1"/>
      <c r="B36034" s="2"/>
      <c r="BJ36034" s="3"/>
      <c r="BL36034" s="3"/>
      <c r="BN36034" s="3"/>
      <c r="BP36034" s="3"/>
    </row>
    <row r="36035" spans="1:68" x14ac:dyDescent="0.25">
      <c r="A36035" s="1"/>
      <c r="B36035" s="2"/>
      <c r="BJ36035" s="3"/>
      <c r="BL36035" s="3"/>
      <c r="BN36035" s="3"/>
      <c r="BP36035" s="3"/>
    </row>
    <row r="36036" spans="1:68" x14ac:dyDescent="0.25">
      <c r="A36036" s="1"/>
      <c r="B36036" s="2"/>
      <c r="BJ36036" s="3"/>
      <c r="BL36036" s="3"/>
      <c r="BN36036" s="3"/>
      <c r="BP36036" s="3"/>
    </row>
    <row r="36037" spans="1:68" x14ac:dyDescent="0.25">
      <c r="A36037" s="1"/>
      <c r="B36037" s="2"/>
      <c r="BJ36037" s="3"/>
      <c r="BL36037" s="3"/>
      <c r="BN36037" s="3"/>
      <c r="BP36037" s="3"/>
    </row>
    <row r="36038" spans="1:68" x14ac:dyDescent="0.25">
      <c r="A36038" s="1"/>
      <c r="B36038" s="2"/>
      <c r="BJ36038" s="3"/>
      <c r="BL36038" s="3"/>
      <c r="BN36038" s="3"/>
      <c r="BP36038" s="3"/>
    </row>
    <row r="36039" spans="1:68" x14ac:dyDescent="0.25">
      <c r="A36039" s="1"/>
      <c r="B36039" s="2"/>
      <c r="BJ36039" s="3"/>
      <c r="BL36039" s="3"/>
      <c r="BN36039" s="3"/>
      <c r="BP36039" s="3"/>
    </row>
    <row r="36040" spans="1:68" x14ac:dyDescent="0.25">
      <c r="A36040" s="1"/>
      <c r="B36040" s="2"/>
      <c r="BJ36040" s="3"/>
      <c r="BL36040" s="3"/>
      <c r="BN36040" s="3"/>
      <c r="BP36040" s="3"/>
    </row>
    <row r="36041" spans="1:68" x14ac:dyDescent="0.25">
      <c r="A36041" s="1"/>
      <c r="B36041" s="2"/>
      <c r="BJ36041" s="3"/>
      <c r="BL36041" s="3"/>
      <c r="BN36041" s="3"/>
      <c r="BP36041" s="3"/>
    </row>
    <row r="36042" spans="1:68" x14ac:dyDescent="0.25">
      <c r="A36042" s="1"/>
      <c r="B36042" s="2"/>
      <c r="BJ36042" s="3"/>
      <c r="BL36042" s="3"/>
      <c r="BN36042" s="3"/>
      <c r="BP36042" s="3"/>
    </row>
    <row r="36043" spans="1:68" x14ac:dyDescent="0.25">
      <c r="A36043" s="1"/>
      <c r="B36043" s="2"/>
      <c r="BJ36043" s="3"/>
      <c r="BL36043" s="3"/>
      <c r="BN36043" s="3"/>
      <c r="BP36043" s="3"/>
    </row>
    <row r="36044" spans="1:68" x14ac:dyDescent="0.25">
      <c r="A36044" s="1"/>
      <c r="B36044" s="2"/>
      <c r="BJ36044" s="3"/>
      <c r="BL36044" s="3"/>
      <c r="BN36044" s="3"/>
      <c r="BP36044" s="3"/>
    </row>
    <row r="36045" spans="1:68" x14ac:dyDescent="0.25">
      <c r="A36045" s="1"/>
      <c r="B36045" s="2"/>
      <c r="BJ36045" s="3"/>
      <c r="BL36045" s="3"/>
      <c r="BN36045" s="3"/>
      <c r="BP36045" s="3"/>
    </row>
    <row r="36046" spans="1:68" x14ac:dyDescent="0.25">
      <c r="A36046" s="1"/>
      <c r="B36046" s="2"/>
      <c r="BJ36046" s="3"/>
      <c r="BL36046" s="3"/>
      <c r="BN36046" s="3"/>
      <c r="BP36046" s="3"/>
    </row>
    <row r="36047" spans="1:68" x14ac:dyDescent="0.25">
      <c r="A36047" s="1"/>
      <c r="B36047" s="2"/>
      <c r="BJ36047" s="3"/>
      <c r="BL36047" s="3"/>
      <c r="BN36047" s="3"/>
      <c r="BP36047" s="3"/>
    </row>
    <row r="36048" spans="1:68" x14ac:dyDescent="0.25">
      <c r="A36048" s="1"/>
      <c r="B36048" s="2"/>
      <c r="BJ36048" s="3"/>
      <c r="BL36048" s="3"/>
      <c r="BN36048" s="3"/>
      <c r="BP36048" s="3"/>
    </row>
    <row r="36049" spans="1:68" x14ac:dyDescent="0.25">
      <c r="A36049" s="1"/>
      <c r="B36049" s="2"/>
      <c r="BJ36049" s="3"/>
      <c r="BL36049" s="3"/>
      <c r="BN36049" s="3"/>
      <c r="BP36049" s="3"/>
    </row>
    <row r="36050" spans="1:68" x14ac:dyDescent="0.25">
      <c r="A36050" s="1"/>
      <c r="B36050" s="2"/>
      <c r="BJ36050" s="3"/>
      <c r="BL36050" s="3"/>
      <c r="BN36050" s="3"/>
      <c r="BP36050" s="3"/>
    </row>
    <row r="36051" spans="1:68" x14ac:dyDescent="0.25">
      <c r="A36051" s="1"/>
      <c r="B36051" s="2"/>
      <c r="BJ36051" s="3"/>
      <c r="BL36051" s="3"/>
      <c r="BN36051" s="3"/>
      <c r="BP36051" s="3"/>
    </row>
    <row r="36052" spans="1:68" x14ac:dyDescent="0.25">
      <c r="A36052" s="1"/>
      <c r="B36052" s="2"/>
      <c r="BJ36052" s="3"/>
      <c r="BL36052" s="3"/>
      <c r="BN36052" s="3"/>
      <c r="BP36052" s="3"/>
    </row>
    <row r="36053" spans="1:68" x14ac:dyDescent="0.25">
      <c r="A36053" s="1"/>
      <c r="B36053" s="2"/>
      <c r="BJ36053" s="3"/>
      <c r="BL36053" s="3"/>
      <c r="BN36053" s="3"/>
      <c r="BP36053" s="3"/>
    </row>
    <row r="36054" spans="1:68" x14ac:dyDescent="0.25">
      <c r="A36054" s="1"/>
      <c r="B36054" s="2"/>
      <c r="BJ36054" s="3"/>
      <c r="BL36054" s="3"/>
      <c r="BN36054" s="3"/>
      <c r="BP36054" s="3"/>
    </row>
    <row r="36055" spans="1:68" x14ac:dyDescent="0.25">
      <c r="A36055" s="1"/>
      <c r="B36055" s="2"/>
      <c r="BJ36055" s="3"/>
      <c r="BL36055" s="3"/>
      <c r="BN36055" s="3"/>
      <c r="BP36055" s="3"/>
    </row>
    <row r="36056" spans="1:68" x14ac:dyDescent="0.25">
      <c r="A36056" s="1"/>
      <c r="B36056" s="2"/>
      <c r="BJ36056" s="3"/>
      <c r="BL36056" s="3"/>
      <c r="BN36056" s="3"/>
      <c r="BP36056" s="3"/>
    </row>
    <row r="36057" spans="1:68" x14ac:dyDescent="0.25">
      <c r="A36057" s="1"/>
      <c r="B36057" s="2"/>
      <c r="BJ36057" s="3"/>
      <c r="BL36057" s="3"/>
      <c r="BN36057" s="3"/>
      <c r="BP36057" s="3"/>
    </row>
    <row r="36058" spans="1:68" x14ac:dyDescent="0.25">
      <c r="A36058" s="1"/>
      <c r="B36058" s="2"/>
      <c r="BJ36058" s="3"/>
      <c r="BL36058" s="3"/>
      <c r="BN36058" s="3"/>
      <c r="BP36058" s="3"/>
    </row>
    <row r="36059" spans="1:68" x14ac:dyDescent="0.25">
      <c r="A36059" s="1"/>
      <c r="B36059" s="2"/>
      <c r="BJ36059" s="3"/>
      <c r="BL36059" s="3"/>
      <c r="BN36059" s="3"/>
      <c r="BP36059" s="3"/>
    </row>
    <row r="36060" spans="1:68" x14ac:dyDescent="0.25">
      <c r="A36060" s="1"/>
      <c r="B36060" s="2"/>
      <c r="BJ36060" s="3"/>
      <c r="BL36060" s="3"/>
      <c r="BN36060" s="3"/>
      <c r="BP36060" s="3"/>
    </row>
    <row r="36061" spans="1:68" x14ac:dyDescent="0.25">
      <c r="A36061" s="1"/>
      <c r="B36061" s="2"/>
      <c r="BJ36061" s="3"/>
      <c r="BL36061" s="3"/>
      <c r="BN36061" s="3"/>
      <c r="BP36061" s="3"/>
    </row>
    <row r="36062" spans="1:68" x14ac:dyDescent="0.25">
      <c r="A36062" s="1"/>
      <c r="B36062" s="2"/>
      <c r="BJ36062" s="3"/>
      <c r="BL36062" s="3"/>
      <c r="BN36062" s="3"/>
      <c r="BP36062" s="3"/>
    </row>
    <row r="36063" spans="1:68" x14ac:dyDescent="0.25">
      <c r="A36063" s="1"/>
      <c r="B36063" s="2"/>
      <c r="BJ36063" s="3"/>
      <c r="BL36063" s="3"/>
      <c r="BN36063" s="3"/>
      <c r="BP36063" s="3"/>
    </row>
    <row r="36064" spans="1:68" x14ac:dyDescent="0.25">
      <c r="A36064" s="1"/>
      <c r="B36064" s="2"/>
      <c r="BJ36064" s="3"/>
      <c r="BL36064" s="3"/>
      <c r="BN36064" s="3"/>
      <c r="BP36064" s="3"/>
    </row>
    <row r="36065" spans="1:68" x14ac:dyDescent="0.25">
      <c r="A36065" s="1"/>
      <c r="B36065" s="2"/>
      <c r="BJ36065" s="3"/>
      <c r="BL36065" s="3"/>
      <c r="BN36065" s="3"/>
      <c r="BP36065" s="3"/>
    </row>
    <row r="36066" spans="1:68" x14ac:dyDescent="0.25">
      <c r="A36066" s="1"/>
      <c r="B36066" s="2"/>
      <c r="BJ36066" s="3"/>
      <c r="BL36066" s="3"/>
      <c r="BN36066" s="3"/>
      <c r="BP36066" s="3"/>
    </row>
    <row r="36067" spans="1:68" x14ac:dyDescent="0.25">
      <c r="A36067" s="1"/>
      <c r="B36067" s="2"/>
      <c r="BJ36067" s="3"/>
      <c r="BL36067" s="3"/>
      <c r="BN36067" s="3"/>
      <c r="BP36067" s="3"/>
    </row>
    <row r="36068" spans="1:68" x14ac:dyDescent="0.25">
      <c r="A36068" s="1"/>
      <c r="B36068" s="2"/>
      <c r="BJ36068" s="3"/>
      <c r="BL36068" s="3"/>
      <c r="BN36068" s="3"/>
      <c r="BP36068" s="3"/>
    </row>
    <row r="36069" spans="1:68" x14ac:dyDescent="0.25">
      <c r="A36069" s="1"/>
      <c r="B36069" s="2"/>
      <c r="BJ36069" s="3"/>
      <c r="BL36069" s="3"/>
      <c r="BN36069" s="3"/>
      <c r="BP36069" s="3"/>
    </row>
    <row r="36070" spans="1:68" x14ac:dyDescent="0.25">
      <c r="A36070" s="1"/>
      <c r="B36070" s="2"/>
      <c r="BJ36070" s="3"/>
      <c r="BL36070" s="3"/>
      <c r="BN36070" s="3"/>
      <c r="BP36070" s="3"/>
    </row>
    <row r="36071" spans="1:68" x14ac:dyDescent="0.25">
      <c r="A36071" s="1"/>
      <c r="B36071" s="2"/>
      <c r="BJ36071" s="3"/>
      <c r="BL36071" s="3"/>
      <c r="BN36071" s="3"/>
      <c r="BP36071" s="3"/>
    </row>
    <row r="36072" spans="1:68" x14ac:dyDescent="0.25">
      <c r="A36072" s="1"/>
      <c r="B36072" s="2"/>
      <c r="BJ36072" s="3"/>
      <c r="BL36072" s="3"/>
      <c r="BN36072" s="3"/>
      <c r="BP36072" s="3"/>
    </row>
    <row r="36073" spans="1:68" x14ac:dyDescent="0.25">
      <c r="A36073" s="1"/>
      <c r="B36073" s="2"/>
      <c r="BJ36073" s="3"/>
      <c r="BL36073" s="3"/>
      <c r="BN36073" s="3"/>
      <c r="BP36073" s="3"/>
    </row>
    <row r="36074" spans="1:68" x14ac:dyDescent="0.25">
      <c r="A36074" s="1"/>
      <c r="B36074" s="2"/>
      <c r="BJ36074" s="3"/>
      <c r="BL36074" s="3"/>
      <c r="BN36074" s="3"/>
      <c r="BP36074" s="3"/>
    </row>
    <row r="36075" spans="1:68" x14ac:dyDescent="0.25">
      <c r="A36075" s="1"/>
      <c r="B36075" s="2"/>
      <c r="BJ36075" s="3"/>
      <c r="BL36075" s="3"/>
      <c r="BN36075" s="3"/>
      <c r="BP36075" s="3"/>
    </row>
    <row r="36076" spans="1:68" x14ac:dyDescent="0.25">
      <c r="A36076" s="1"/>
      <c r="B36076" s="2"/>
      <c r="BJ36076" s="3"/>
      <c r="BL36076" s="3"/>
      <c r="BN36076" s="3"/>
      <c r="BP36076" s="3"/>
    </row>
    <row r="36077" spans="1:68" x14ac:dyDescent="0.25">
      <c r="A36077" s="1"/>
      <c r="B36077" s="2"/>
      <c r="BJ36077" s="3"/>
      <c r="BL36077" s="3"/>
      <c r="BN36077" s="3"/>
      <c r="BP36077" s="3"/>
    </row>
    <row r="36078" spans="1:68" x14ac:dyDescent="0.25">
      <c r="A36078" s="1"/>
      <c r="B36078" s="2"/>
      <c r="BJ36078" s="3"/>
      <c r="BL36078" s="3"/>
      <c r="BN36078" s="3"/>
      <c r="BP36078" s="3"/>
    </row>
    <row r="36079" spans="1:68" x14ac:dyDescent="0.25">
      <c r="A36079" s="1"/>
      <c r="B36079" s="2"/>
      <c r="BJ36079" s="3"/>
      <c r="BL36079" s="3"/>
      <c r="BN36079" s="3"/>
      <c r="BP36079" s="3"/>
    </row>
    <row r="36080" spans="1:68" x14ac:dyDescent="0.25">
      <c r="A36080" s="1"/>
      <c r="B36080" s="2"/>
      <c r="BJ36080" s="3"/>
      <c r="BL36080" s="3"/>
      <c r="BN36080" s="3"/>
      <c r="BP36080" s="3"/>
    </row>
    <row r="36081" spans="1:68" x14ac:dyDescent="0.25">
      <c r="A36081" s="1"/>
      <c r="B36081" s="2"/>
      <c r="BJ36081" s="3"/>
      <c r="BL36081" s="3"/>
      <c r="BN36081" s="3"/>
      <c r="BP36081" s="3"/>
    </row>
    <row r="36082" spans="1:68" x14ac:dyDescent="0.25">
      <c r="A36082" s="1"/>
      <c r="B36082" s="2"/>
      <c r="BJ36082" s="3"/>
      <c r="BL36082" s="3"/>
      <c r="BN36082" s="3"/>
      <c r="BP36082" s="3"/>
    </row>
    <row r="36083" spans="1:68" x14ac:dyDescent="0.25">
      <c r="A36083" s="1"/>
      <c r="B36083" s="2"/>
      <c r="BJ36083" s="3"/>
      <c r="BL36083" s="3"/>
      <c r="BN36083" s="3"/>
      <c r="BP36083" s="3"/>
    </row>
    <row r="36084" spans="1:68" x14ac:dyDescent="0.25">
      <c r="A36084" s="1"/>
      <c r="B36084" s="2"/>
      <c r="BJ36084" s="3"/>
      <c r="BL36084" s="3"/>
      <c r="BN36084" s="3"/>
      <c r="BP36084" s="3"/>
    </row>
    <row r="36085" spans="1:68" x14ac:dyDescent="0.25">
      <c r="A36085" s="1"/>
      <c r="B36085" s="2"/>
      <c r="BJ36085" s="3"/>
      <c r="BL36085" s="3"/>
      <c r="BN36085" s="3"/>
      <c r="BP36085" s="3"/>
    </row>
    <row r="36086" spans="1:68" x14ac:dyDescent="0.25">
      <c r="A36086" s="1"/>
      <c r="B36086" s="2"/>
      <c r="BJ36086" s="3"/>
      <c r="BL36086" s="3"/>
      <c r="BN36086" s="3"/>
      <c r="BP36086" s="3"/>
    </row>
    <row r="36087" spans="1:68" x14ac:dyDescent="0.25">
      <c r="A36087" s="1"/>
      <c r="B36087" s="2"/>
      <c r="BJ36087" s="3"/>
      <c r="BL36087" s="3"/>
      <c r="BN36087" s="3"/>
      <c r="BP36087" s="3"/>
    </row>
    <row r="36088" spans="1:68" x14ac:dyDescent="0.25">
      <c r="A36088" s="1"/>
      <c r="B36088" s="2"/>
      <c r="BJ36088" s="3"/>
      <c r="BL36088" s="3"/>
      <c r="BN36088" s="3"/>
      <c r="BP36088" s="3"/>
    </row>
    <row r="36089" spans="1:68" x14ac:dyDescent="0.25">
      <c r="A36089" s="1"/>
      <c r="B36089" s="2"/>
      <c r="BJ36089" s="3"/>
      <c r="BL36089" s="3"/>
      <c r="BN36089" s="3"/>
      <c r="BP36089" s="3"/>
    </row>
    <row r="36090" spans="1:68" x14ac:dyDescent="0.25">
      <c r="A36090" s="1"/>
      <c r="B36090" s="2"/>
      <c r="BJ36090" s="3"/>
      <c r="BL36090" s="3"/>
      <c r="BN36090" s="3"/>
      <c r="BP36090" s="3"/>
    </row>
    <row r="36091" spans="1:68" x14ac:dyDescent="0.25">
      <c r="A36091" s="1"/>
      <c r="B36091" s="2"/>
      <c r="BJ36091" s="3"/>
      <c r="BL36091" s="3"/>
      <c r="BN36091" s="3"/>
      <c r="BP36091" s="3"/>
    </row>
    <row r="36092" spans="1:68" x14ac:dyDescent="0.25">
      <c r="A36092" s="1"/>
      <c r="B36092" s="2"/>
      <c r="BJ36092" s="3"/>
      <c r="BL36092" s="3"/>
      <c r="BN36092" s="3"/>
      <c r="BP36092" s="3"/>
    </row>
    <row r="36093" spans="1:68" x14ac:dyDescent="0.25">
      <c r="A36093" s="1"/>
      <c r="B36093" s="2"/>
      <c r="BJ36093" s="3"/>
      <c r="BL36093" s="3"/>
      <c r="BN36093" s="3"/>
      <c r="BP36093" s="3"/>
    </row>
    <row r="36094" spans="1:68" x14ac:dyDescent="0.25">
      <c r="A36094" s="1"/>
      <c r="B36094" s="2"/>
      <c r="BJ36094" s="3"/>
      <c r="BL36094" s="3"/>
      <c r="BN36094" s="3"/>
      <c r="BP36094" s="3"/>
    </row>
    <row r="36095" spans="1:68" x14ac:dyDescent="0.25">
      <c r="A36095" s="1"/>
      <c r="B36095" s="2"/>
      <c r="BJ36095" s="3"/>
      <c r="BL36095" s="3"/>
      <c r="BN36095" s="3"/>
      <c r="BP36095" s="3"/>
    </row>
    <row r="36096" spans="1:68" x14ac:dyDescent="0.25">
      <c r="A36096" s="1"/>
      <c r="B36096" s="2"/>
      <c r="BJ36096" s="3"/>
      <c r="BL36096" s="3"/>
      <c r="BN36096" s="3"/>
      <c r="BP36096" s="3"/>
    </row>
    <row r="36097" spans="1:68" x14ac:dyDescent="0.25">
      <c r="A36097" s="1"/>
      <c r="B36097" s="2"/>
      <c r="BJ36097" s="3"/>
      <c r="BL36097" s="3"/>
      <c r="BN36097" s="3"/>
      <c r="BP36097" s="3"/>
    </row>
    <row r="36098" spans="1:68" x14ac:dyDescent="0.25">
      <c r="A36098" s="1"/>
      <c r="B36098" s="2"/>
      <c r="BJ36098" s="3"/>
      <c r="BL36098" s="3"/>
      <c r="BN36098" s="3"/>
      <c r="BP36098" s="3"/>
    </row>
    <row r="36099" spans="1:68" x14ac:dyDescent="0.25">
      <c r="A36099" s="1"/>
      <c r="B36099" s="2"/>
      <c r="BJ36099" s="3"/>
      <c r="BL36099" s="3"/>
      <c r="BN36099" s="3"/>
      <c r="BP36099" s="3"/>
    </row>
    <row r="36100" spans="1:68" x14ac:dyDescent="0.25">
      <c r="A36100" s="1"/>
      <c r="B36100" s="2"/>
      <c r="BJ36100" s="3"/>
      <c r="BL36100" s="3"/>
      <c r="BN36100" s="3"/>
      <c r="BP36100" s="3"/>
    </row>
    <row r="36101" spans="1:68" x14ac:dyDescent="0.25">
      <c r="A36101" s="1"/>
      <c r="B36101" s="2"/>
      <c r="BJ36101" s="3"/>
      <c r="BL36101" s="3"/>
      <c r="BN36101" s="3"/>
      <c r="BP36101" s="3"/>
    </row>
    <row r="36102" spans="1:68" x14ac:dyDescent="0.25">
      <c r="A36102" s="1"/>
      <c r="B36102" s="2"/>
      <c r="BJ36102" s="3"/>
      <c r="BL36102" s="3"/>
      <c r="BN36102" s="3"/>
      <c r="BP36102" s="3"/>
    </row>
    <row r="36103" spans="1:68" x14ac:dyDescent="0.25">
      <c r="A36103" s="1"/>
      <c r="B36103" s="2"/>
      <c r="BJ36103" s="3"/>
      <c r="BL36103" s="3"/>
      <c r="BN36103" s="3"/>
      <c r="BP36103" s="3"/>
    </row>
    <row r="36104" spans="1:68" x14ac:dyDescent="0.25">
      <c r="A36104" s="1"/>
      <c r="B36104" s="2"/>
      <c r="BJ36104" s="3"/>
      <c r="BL36104" s="3"/>
      <c r="BN36104" s="3"/>
      <c r="BP36104" s="3"/>
    </row>
    <row r="36105" spans="1:68" x14ac:dyDescent="0.25">
      <c r="A36105" s="1"/>
      <c r="B36105" s="2"/>
      <c r="BJ36105" s="3"/>
      <c r="BL36105" s="3"/>
      <c r="BN36105" s="3"/>
      <c r="BP36105" s="3"/>
    </row>
    <row r="36106" spans="1:68" x14ac:dyDescent="0.25">
      <c r="A36106" s="1"/>
      <c r="B36106" s="2"/>
      <c r="BJ36106" s="3"/>
      <c r="BL36106" s="3"/>
      <c r="BN36106" s="3"/>
      <c r="BP36106" s="3"/>
    </row>
    <row r="36107" spans="1:68" x14ac:dyDescent="0.25">
      <c r="A36107" s="1"/>
      <c r="B36107" s="2"/>
      <c r="BJ36107" s="3"/>
      <c r="BL36107" s="3"/>
      <c r="BN36107" s="3"/>
      <c r="BP36107" s="3"/>
    </row>
    <row r="36108" spans="1:68" x14ac:dyDescent="0.25">
      <c r="A36108" s="1"/>
      <c r="B36108" s="2"/>
      <c r="BJ36108" s="3"/>
      <c r="BL36108" s="3"/>
      <c r="BN36108" s="3"/>
      <c r="BP36108" s="3"/>
    </row>
    <row r="36109" spans="1:68" x14ac:dyDescent="0.25">
      <c r="A36109" s="1"/>
      <c r="B36109" s="2"/>
      <c r="BJ36109" s="3"/>
      <c r="BL36109" s="3"/>
      <c r="BN36109" s="3"/>
      <c r="BP36109" s="3"/>
    </row>
    <row r="36110" spans="1:68" x14ac:dyDescent="0.25">
      <c r="A36110" s="1"/>
      <c r="B36110" s="2"/>
      <c r="BJ36110" s="3"/>
      <c r="BL36110" s="3"/>
      <c r="BN36110" s="3"/>
      <c r="BP36110" s="3"/>
    </row>
    <row r="36111" spans="1:68" x14ac:dyDescent="0.25">
      <c r="A36111" s="1"/>
      <c r="B36111" s="2"/>
      <c r="BJ36111" s="3"/>
      <c r="BL36111" s="3"/>
      <c r="BN36111" s="3"/>
      <c r="BP36111" s="3"/>
    </row>
    <row r="36112" spans="1:68" x14ac:dyDescent="0.25">
      <c r="A36112" s="1"/>
      <c r="B36112" s="2"/>
      <c r="BJ36112" s="3"/>
      <c r="BL36112" s="3"/>
      <c r="BN36112" s="3"/>
      <c r="BP36112" s="3"/>
    </row>
    <row r="36113" spans="1:68" x14ac:dyDescent="0.25">
      <c r="A36113" s="1"/>
      <c r="B36113" s="2"/>
      <c r="BJ36113" s="3"/>
      <c r="BL36113" s="3"/>
      <c r="BN36113" s="3"/>
      <c r="BP36113" s="3"/>
    </row>
    <row r="36114" spans="1:68" x14ac:dyDescent="0.25">
      <c r="A36114" s="1"/>
      <c r="B36114" s="2"/>
      <c r="BJ36114" s="3"/>
      <c r="BL36114" s="3"/>
      <c r="BN36114" s="3"/>
      <c r="BP36114" s="3"/>
    </row>
    <row r="36115" spans="1:68" x14ac:dyDescent="0.25">
      <c r="A36115" s="1"/>
      <c r="B36115" s="2"/>
      <c r="BJ36115" s="3"/>
      <c r="BL36115" s="3"/>
      <c r="BN36115" s="3"/>
      <c r="BP36115" s="3"/>
    </row>
    <row r="36116" spans="1:68" x14ac:dyDescent="0.25">
      <c r="A36116" s="1"/>
      <c r="B36116" s="2"/>
      <c r="BJ36116" s="3"/>
      <c r="BL36116" s="3"/>
      <c r="BN36116" s="3"/>
      <c r="BP36116" s="3"/>
    </row>
    <row r="36117" spans="1:68" x14ac:dyDescent="0.25">
      <c r="A36117" s="1"/>
      <c r="B36117" s="2"/>
      <c r="BJ36117" s="3"/>
      <c r="BL36117" s="3"/>
      <c r="BN36117" s="3"/>
      <c r="BP36117" s="3"/>
    </row>
    <row r="36118" spans="1:68" x14ac:dyDescent="0.25">
      <c r="A36118" s="1"/>
      <c r="B36118" s="2"/>
      <c r="BJ36118" s="3"/>
      <c r="BL36118" s="3"/>
      <c r="BN36118" s="3"/>
      <c r="BP36118" s="3"/>
    </row>
    <row r="36119" spans="1:68" x14ac:dyDescent="0.25">
      <c r="A36119" s="1"/>
      <c r="B36119" s="2"/>
      <c r="BJ36119" s="3"/>
      <c r="BL36119" s="3"/>
      <c r="BN36119" s="3"/>
      <c r="BP36119" s="3"/>
    </row>
    <row r="36120" spans="1:68" x14ac:dyDescent="0.25">
      <c r="A36120" s="1"/>
      <c r="B36120" s="2"/>
      <c r="BJ36120" s="3"/>
      <c r="BL36120" s="3"/>
      <c r="BN36120" s="3"/>
      <c r="BP36120" s="3"/>
    </row>
    <row r="36121" spans="1:68" x14ac:dyDescent="0.25">
      <c r="A36121" s="1"/>
      <c r="B36121" s="2"/>
      <c r="BJ36121" s="3"/>
      <c r="BL36121" s="3"/>
      <c r="BN36121" s="3"/>
      <c r="BP36121" s="3"/>
    </row>
    <row r="36122" spans="1:68" x14ac:dyDescent="0.25">
      <c r="A36122" s="1"/>
      <c r="B36122" s="2"/>
      <c r="BJ36122" s="3"/>
      <c r="BL36122" s="3"/>
      <c r="BN36122" s="3"/>
      <c r="BP36122" s="3"/>
    </row>
    <row r="36123" spans="1:68" x14ac:dyDescent="0.25">
      <c r="A36123" s="1"/>
      <c r="B36123" s="2"/>
      <c r="BJ36123" s="3"/>
      <c r="BL36123" s="3"/>
      <c r="BN36123" s="3"/>
      <c r="BP36123" s="3"/>
    </row>
    <row r="36124" spans="1:68" x14ac:dyDescent="0.25">
      <c r="A36124" s="1"/>
      <c r="B36124" s="2"/>
      <c r="BJ36124" s="3"/>
      <c r="BL36124" s="3"/>
      <c r="BN36124" s="3"/>
      <c r="BP36124" s="3"/>
    </row>
    <row r="36125" spans="1:68" x14ac:dyDescent="0.25">
      <c r="A36125" s="1"/>
      <c r="B36125" s="2"/>
      <c r="BJ36125" s="3"/>
      <c r="BL36125" s="3"/>
      <c r="BN36125" s="3"/>
      <c r="BP36125" s="3"/>
    </row>
    <row r="36126" spans="1:68" x14ac:dyDescent="0.25">
      <c r="A36126" s="1"/>
      <c r="B36126" s="2"/>
      <c r="BJ36126" s="3"/>
      <c r="BL36126" s="3"/>
      <c r="BN36126" s="3"/>
      <c r="BP36126" s="3"/>
    </row>
    <row r="36127" spans="1:68" x14ac:dyDescent="0.25">
      <c r="A36127" s="1"/>
      <c r="B36127" s="2"/>
      <c r="BJ36127" s="3"/>
      <c r="BL36127" s="3"/>
      <c r="BN36127" s="3"/>
      <c r="BP36127" s="3"/>
    </row>
    <row r="36128" spans="1:68" x14ac:dyDescent="0.25">
      <c r="A36128" s="1"/>
      <c r="B36128" s="2"/>
      <c r="BJ36128" s="3"/>
      <c r="BL36128" s="3"/>
      <c r="BN36128" s="3"/>
      <c r="BP36128" s="3"/>
    </row>
    <row r="36129" spans="1:68" x14ac:dyDescent="0.25">
      <c r="A36129" s="1"/>
      <c r="B36129" s="2"/>
      <c r="BJ36129" s="3"/>
      <c r="BL36129" s="3"/>
      <c r="BN36129" s="3"/>
      <c r="BP36129" s="3"/>
    </row>
    <row r="36130" spans="1:68" x14ac:dyDescent="0.25">
      <c r="A36130" s="1"/>
      <c r="B36130" s="2"/>
      <c r="BJ36130" s="3"/>
      <c r="BL36130" s="3"/>
      <c r="BN36130" s="3"/>
      <c r="BP36130" s="3"/>
    </row>
    <row r="36131" spans="1:68" x14ac:dyDescent="0.25">
      <c r="A36131" s="1"/>
      <c r="B36131" s="2"/>
      <c r="BJ36131" s="3"/>
      <c r="BL36131" s="3"/>
      <c r="BN36131" s="3"/>
      <c r="BP36131" s="3"/>
    </row>
    <row r="36132" spans="1:68" x14ac:dyDescent="0.25">
      <c r="A36132" s="1"/>
      <c r="B36132" s="2"/>
      <c r="BJ36132" s="3"/>
      <c r="BL36132" s="3"/>
      <c r="BN36132" s="3"/>
      <c r="BP36132" s="3"/>
    </row>
    <row r="36133" spans="1:68" x14ac:dyDescent="0.25">
      <c r="A36133" s="1"/>
      <c r="B36133" s="2"/>
      <c r="BJ36133" s="3"/>
      <c r="BL36133" s="3"/>
      <c r="BN36133" s="3"/>
      <c r="BP36133" s="3"/>
    </row>
    <row r="36134" spans="1:68" x14ac:dyDescent="0.25">
      <c r="A36134" s="1"/>
      <c r="B36134" s="2"/>
      <c r="BJ36134" s="3"/>
      <c r="BL36134" s="3"/>
      <c r="BN36134" s="3"/>
      <c r="BP36134" s="3"/>
    </row>
    <row r="36135" spans="1:68" x14ac:dyDescent="0.25">
      <c r="A36135" s="1"/>
      <c r="B36135" s="2"/>
      <c r="BJ36135" s="3"/>
      <c r="BL36135" s="3"/>
      <c r="BN36135" s="3"/>
      <c r="BP36135" s="3"/>
    </row>
    <row r="36136" spans="1:68" x14ac:dyDescent="0.25">
      <c r="A36136" s="1"/>
      <c r="B36136" s="2"/>
      <c r="BJ36136" s="3"/>
      <c r="BL36136" s="3"/>
      <c r="BN36136" s="3"/>
      <c r="BP36136" s="3"/>
    </row>
    <row r="36137" spans="1:68" x14ac:dyDescent="0.25">
      <c r="A36137" s="1"/>
      <c r="B36137" s="2"/>
      <c r="BJ36137" s="3"/>
      <c r="BL36137" s="3"/>
      <c r="BN36137" s="3"/>
      <c r="BP36137" s="3"/>
    </row>
    <row r="36138" spans="1:68" x14ac:dyDescent="0.25">
      <c r="A36138" s="1"/>
      <c r="B36138" s="2"/>
      <c r="BJ36138" s="3"/>
      <c r="BL36138" s="3"/>
      <c r="BN36138" s="3"/>
      <c r="BP36138" s="3"/>
    </row>
    <row r="36139" spans="1:68" x14ac:dyDescent="0.25">
      <c r="A36139" s="1"/>
      <c r="B36139" s="2"/>
      <c r="BJ36139" s="3"/>
      <c r="BL36139" s="3"/>
      <c r="BN36139" s="3"/>
      <c r="BP36139" s="3"/>
    </row>
    <row r="36140" spans="1:68" x14ac:dyDescent="0.25">
      <c r="A36140" s="1"/>
      <c r="B36140" s="2"/>
      <c r="BJ36140" s="3"/>
      <c r="BL36140" s="3"/>
      <c r="BN36140" s="3"/>
      <c r="BP36140" s="3"/>
    </row>
    <row r="36141" spans="1:68" x14ac:dyDescent="0.25">
      <c r="A36141" s="1"/>
      <c r="B36141" s="2"/>
      <c r="BJ36141" s="3"/>
      <c r="BL36141" s="3"/>
      <c r="BN36141" s="3"/>
      <c r="BP36141" s="3"/>
    </row>
    <row r="36142" spans="1:68" x14ac:dyDescent="0.25">
      <c r="A36142" s="1"/>
      <c r="B36142" s="2"/>
      <c r="BJ36142" s="3"/>
      <c r="BL36142" s="3"/>
      <c r="BN36142" s="3"/>
      <c r="BP36142" s="3"/>
    </row>
    <row r="36143" spans="1:68" x14ac:dyDescent="0.25">
      <c r="A36143" s="1"/>
      <c r="B36143" s="2"/>
      <c r="BJ36143" s="3"/>
      <c r="BL36143" s="3"/>
      <c r="BN36143" s="3"/>
      <c r="BP36143" s="3"/>
    </row>
    <row r="36144" spans="1:68" x14ac:dyDescent="0.25">
      <c r="A36144" s="1"/>
      <c r="B36144" s="2"/>
      <c r="BJ36144" s="3"/>
      <c r="BL36144" s="3"/>
      <c r="BN36144" s="3"/>
      <c r="BP36144" s="3"/>
    </row>
    <row r="36145" spans="1:68" x14ac:dyDescent="0.25">
      <c r="A36145" s="1"/>
      <c r="B36145" s="2"/>
      <c r="BJ36145" s="3"/>
      <c r="BL36145" s="3"/>
      <c r="BN36145" s="3"/>
      <c r="BP36145" s="3"/>
    </row>
    <row r="36146" spans="1:68" x14ac:dyDescent="0.25">
      <c r="A36146" s="1"/>
      <c r="B36146" s="2"/>
      <c r="BJ36146" s="3"/>
      <c r="BL36146" s="3"/>
      <c r="BN36146" s="3"/>
      <c r="BP36146" s="3"/>
    </row>
    <row r="36147" spans="1:68" x14ac:dyDescent="0.25">
      <c r="A36147" s="1"/>
      <c r="B36147" s="2"/>
      <c r="BJ36147" s="3"/>
      <c r="BL36147" s="3"/>
      <c r="BN36147" s="3"/>
      <c r="BP36147" s="3"/>
    </row>
    <row r="36148" spans="1:68" x14ac:dyDescent="0.25">
      <c r="A36148" s="1"/>
      <c r="B36148" s="2"/>
      <c r="BJ36148" s="3"/>
      <c r="BL36148" s="3"/>
      <c r="BN36148" s="3"/>
      <c r="BP36148" s="3"/>
    </row>
    <row r="36149" spans="1:68" x14ac:dyDescent="0.25">
      <c r="A36149" s="1"/>
      <c r="B36149" s="2"/>
      <c r="BJ36149" s="3"/>
      <c r="BL36149" s="3"/>
      <c r="BN36149" s="3"/>
      <c r="BP36149" s="3"/>
    </row>
    <row r="36150" spans="1:68" x14ac:dyDescent="0.25">
      <c r="A36150" s="1"/>
      <c r="B36150" s="2"/>
      <c r="BJ36150" s="3"/>
      <c r="BL36150" s="3"/>
      <c r="BN36150" s="3"/>
      <c r="BP36150" s="3"/>
    </row>
    <row r="36151" spans="1:68" x14ac:dyDescent="0.25">
      <c r="A36151" s="1"/>
      <c r="B36151" s="2"/>
      <c r="BJ36151" s="3"/>
      <c r="BL36151" s="3"/>
      <c r="BN36151" s="3"/>
      <c r="BP36151" s="3"/>
    </row>
    <row r="36152" spans="1:68" x14ac:dyDescent="0.25">
      <c r="A36152" s="1"/>
      <c r="B36152" s="2"/>
      <c r="BJ36152" s="3"/>
      <c r="BL36152" s="3"/>
      <c r="BN36152" s="3"/>
      <c r="BP36152" s="3"/>
    </row>
    <row r="36153" spans="1:68" x14ac:dyDescent="0.25">
      <c r="A36153" s="1"/>
      <c r="B36153" s="2"/>
      <c r="BJ36153" s="3"/>
      <c r="BL36153" s="3"/>
      <c r="BN36153" s="3"/>
      <c r="BP36153" s="3"/>
    </row>
    <row r="36154" spans="1:68" x14ac:dyDescent="0.25">
      <c r="A36154" s="1"/>
      <c r="B36154" s="2"/>
      <c r="BJ36154" s="3"/>
      <c r="BL36154" s="3"/>
      <c r="BN36154" s="3"/>
      <c r="BP36154" s="3"/>
    </row>
    <row r="36155" spans="1:68" x14ac:dyDescent="0.25">
      <c r="A36155" s="1"/>
      <c r="B36155" s="2"/>
      <c r="BJ36155" s="3"/>
      <c r="BL36155" s="3"/>
      <c r="BN36155" s="3"/>
      <c r="BP36155" s="3"/>
    </row>
    <row r="36156" spans="1:68" x14ac:dyDescent="0.25">
      <c r="A36156" s="1"/>
      <c r="B36156" s="2"/>
      <c r="BJ36156" s="3"/>
      <c r="BL36156" s="3"/>
      <c r="BN36156" s="3"/>
      <c r="BP36156" s="3"/>
    </row>
    <row r="36157" spans="1:68" x14ac:dyDescent="0.25">
      <c r="A36157" s="1"/>
      <c r="B36157" s="2"/>
      <c r="BJ36157" s="3"/>
      <c r="BL36157" s="3"/>
      <c r="BN36157" s="3"/>
      <c r="BP36157" s="3"/>
    </row>
    <row r="36158" spans="1:68" x14ac:dyDescent="0.25">
      <c r="A36158" s="1"/>
      <c r="B36158" s="2"/>
      <c r="BJ36158" s="3"/>
      <c r="BL36158" s="3"/>
      <c r="BN36158" s="3"/>
      <c r="BP36158" s="3"/>
    </row>
    <row r="36159" spans="1:68" x14ac:dyDescent="0.25">
      <c r="A36159" s="1"/>
      <c r="B36159" s="2"/>
      <c r="BJ36159" s="3"/>
      <c r="BL36159" s="3"/>
      <c r="BN36159" s="3"/>
      <c r="BP36159" s="3"/>
    </row>
    <row r="36160" spans="1:68" x14ac:dyDescent="0.25">
      <c r="A36160" s="1"/>
      <c r="B36160" s="2"/>
      <c r="BJ36160" s="3"/>
      <c r="BL36160" s="3"/>
      <c r="BN36160" s="3"/>
      <c r="BP36160" s="3"/>
    </row>
    <row r="36161" spans="1:68" x14ac:dyDescent="0.25">
      <c r="A36161" s="1"/>
      <c r="B36161" s="2"/>
      <c r="BJ36161" s="3"/>
      <c r="BL36161" s="3"/>
      <c r="BN36161" s="3"/>
      <c r="BP36161" s="3"/>
    </row>
    <row r="36162" spans="1:68" x14ac:dyDescent="0.25">
      <c r="A36162" s="1"/>
      <c r="B36162" s="2"/>
      <c r="BJ36162" s="3"/>
      <c r="BL36162" s="3"/>
      <c r="BN36162" s="3"/>
      <c r="BP36162" s="3"/>
    </row>
    <row r="36163" spans="1:68" x14ac:dyDescent="0.25">
      <c r="A36163" s="1"/>
      <c r="B36163" s="2"/>
      <c r="BJ36163" s="3"/>
      <c r="BL36163" s="3"/>
      <c r="BN36163" s="3"/>
      <c r="BP36163" s="3"/>
    </row>
    <row r="36164" spans="1:68" x14ac:dyDescent="0.25">
      <c r="A36164" s="1"/>
      <c r="B36164" s="2"/>
      <c r="BJ36164" s="3"/>
      <c r="BL36164" s="3"/>
      <c r="BN36164" s="3"/>
      <c r="BP36164" s="3"/>
    </row>
    <row r="36165" spans="1:68" x14ac:dyDescent="0.25">
      <c r="A36165" s="1"/>
      <c r="B36165" s="2"/>
      <c r="BJ36165" s="3"/>
      <c r="BL36165" s="3"/>
      <c r="BN36165" s="3"/>
      <c r="BP36165" s="3"/>
    </row>
    <row r="36166" spans="1:68" x14ac:dyDescent="0.25">
      <c r="A36166" s="1"/>
      <c r="B36166" s="2"/>
      <c r="BJ36166" s="3"/>
      <c r="BL36166" s="3"/>
      <c r="BN36166" s="3"/>
      <c r="BP36166" s="3"/>
    </row>
    <row r="36167" spans="1:68" x14ac:dyDescent="0.25">
      <c r="A36167" s="1"/>
      <c r="B36167" s="2"/>
      <c r="BJ36167" s="3"/>
      <c r="BL36167" s="3"/>
      <c r="BN36167" s="3"/>
      <c r="BP36167" s="3"/>
    </row>
    <row r="36168" spans="1:68" x14ac:dyDescent="0.25">
      <c r="A36168" s="1"/>
      <c r="B36168" s="2"/>
      <c r="BJ36168" s="3"/>
      <c r="BL36168" s="3"/>
      <c r="BN36168" s="3"/>
      <c r="BP36168" s="3"/>
    </row>
    <row r="36169" spans="1:68" x14ac:dyDescent="0.25">
      <c r="A36169" s="1"/>
      <c r="B36169" s="2"/>
      <c r="BJ36169" s="3"/>
      <c r="BL36169" s="3"/>
      <c r="BN36169" s="3"/>
      <c r="BP36169" s="3"/>
    </row>
    <row r="36170" spans="1:68" x14ac:dyDescent="0.25">
      <c r="A36170" s="1"/>
      <c r="B36170" s="2"/>
      <c r="BJ36170" s="3"/>
      <c r="BL36170" s="3"/>
      <c r="BN36170" s="3"/>
      <c r="BP36170" s="3"/>
    </row>
    <row r="36171" spans="1:68" x14ac:dyDescent="0.25">
      <c r="A36171" s="1"/>
      <c r="B36171" s="2"/>
      <c r="BJ36171" s="3"/>
      <c r="BL36171" s="3"/>
      <c r="BN36171" s="3"/>
      <c r="BP36171" s="3"/>
    </row>
    <row r="36172" spans="1:68" x14ac:dyDescent="0.25">
      <c r="A36172" s="1"/>
      <c r="B36172" s="2"/>
      <c r="BJ36172" s="3"/>
      <c r="BL36172" s="3"/>
      <c r="BN36172" s="3"/>
      <c r="BP36172" s="3"/>
    </row>
    <row r="36173" spans="1:68" x14ac:dyDescent="0.25">
      <c r="A36173" s="1"/>
      <c r="B36173" s="2"/>
      <c r="BJ36173" s="3"/>
      <c r="BL36173" s="3"/>
      <c r="BN36173" s="3"/>
      <c r="BP36173" s="3"/>
    </row>
    <row r="36174" spans="1:68" x14ac:dyDescent="0.25">
      <c r="A36174" s="1"/>
      <c r="B36174" s="2"/>
      <c r="BJ36174" s="3"/>
      <c r="BL36174" s="3"/>
      <c r="BN36174" s="3"/>
      <c r="BP36174" s="3"/>
    </row>
    <row r="36175" spans="1:68" x14ac:dyDescent="0.25">
      <c r="A36175" s="1"/>
      <c r="B36175" s="2"/>
      <c r="BJ36175" s="3"/>
      <c r="BL36175" s="3"/>
      <c r="BN36175" s="3"/>
      <c r="BP36175" s="3"/>
    </row>
    <row r="36176" spans="1:68" x14ac:dyDescent="0.25">
      <c r="A36176" s="1"/>
      <c r="B36176" s="2"/>
      <c r="BJ36176" s="3"/>
      <c r="BL36176" s="3"/>
      <c r="BN36176" s="3"/>
      <c r="BP36176" s="3"/>
    </row>
    <row r="36177" spans="1:68" x14ac:dyDescent="0.25">
      <c r="A36177" s="1"/>
      <c r="B36177" s="2"/>
      <c r="BJ36177" s="3"/>
      <c r="BL36177" s="3"/>
      <c r="BN36177" s="3"/>
      <c r="BP36177" s="3"/>
    </row>
    <row r="36178" spans="1:68" x14ac:dyDescent="0.25">
      <c r="A36178" s="1"/>
      <c r="B36178" s="2"/>
      <c r="BJ36178" s="3"/>
      <c r="BL36178" s="3"/>
      <c r="BN36178" s="3"/>
      <c r="BP36178" s="3"/>
    </row>
    <row r="36179" spans="1:68" x14ac:dyDescent="0.25">
      <c r="A36179" s="1"/>
      <c r="B36179" s="2"/>
      <c r="BJ36179" s="3"/>
      <c r="BL36179" s="3"/>
      <c r="BN36179" s="3"/>
      <c r="BP36179" s="3"/>
    </row>
    <row r="36180" spans="1:68" x14ac:dyDescent="0.25">
      <c r="A36180" s="1"/>
      <c r="B36180" s="2"/>
      <c r="BJ36180" s="3"/>
      <c r="BL36180" s="3"/>
      <c r="BN36180" s="3"/>
      <c r="BP36180" s="3"/>
    </row>
    <row r="36181" spans="1:68" x14ac:dyDescent="0.25">
      <c r="A36181" s="1"/>
      <c r="B36181" s="2"/>
      <c r="BJ36181" s="3"/>
      <c r="BL36181" s="3"/>
      <c r="BN36181" s="3"/>
      <c r="BP36181" s="3"/>
    </row>
    <row r="36182" spans="1:68" x14ac:dyDescent="0.25">
      <c r="A36182" s="1"/>
      <c r="B36182" s="2"/>
      <c r="BJ36182" s="3"/>
      <c r="BL36182" s="3"/>
      <c r="BN36182" s="3"/>
      <c r="BP36182" s="3"/>
    </row>
    <row r="36183" spans="1:68" x14ac:dyDescent="0.25">
      <c r="A36183" s="1"/>
      <c r="B36183" s="2"/>
      <c r="BJ36183" s="3"/>
      <c r="BL36183" s="3"/>
      <c r="BN36183" s="3"/>
      <c r="BP36183" s="3"/>
    </row>
    <row r="36184" spans="1:68" x14ac:dyDescent="0.25">
      <c r="A36184" s="1"/>
      <c r="B36184" s="2"/>
      <c r="BJ36184" s="3"/>
      <c r="BL36184" s="3"/>
      <c r="BN36184" s="3"/>
      <c r="BP36184" s="3"/>
    </row>
    <row r="36185" spans="1:68" x14ac:dyDescent="0.25">
      <c r="A36185" s="1"/>
      <c r="B36185" s="2"/>
      <c r="BJ36185" s="3"/>
      <c r="BL36185" s="3"/>
      <c r="BN36185" s="3"/>
      <c r="BP36185" s="3"/>
    </row>
    <row r="36186" spans="1:68" x14ac:dyDescent="0.25">
      <c r="A36186" s="1"/>
      <c r="B36186" s="2"/>
      <c r="BJ36186" s="3"/>
      <c r="BL36186" s="3"/>
      <c r="BN36186" s="3"/>
      <c r="BP36186" s="3"/>
    </row>
    <row r="36187" spans="1:68" x14ac:dyDescent="0.25">
      <c r="A36187" s="1"/>
      <c r="B36187" s="2"/>
      <c r="BJ36187" s="3"/>
      <c r="BL36187" s="3"/>
      <c r="BN36187" s="3"/>
      <c r="BP36187" s="3"/>
    </row>
    <row r="36188" spans="1:68" x14ac:dyDescent="0.25">
      <c r="A36188" s="1"/>
      <c r="B36188" s="2"/>
      <c r="BJ36188" s="3"/>
      <c r="BL36188" s="3"/>
      <c r="BN36188" s="3"/>
      <c r="BP36188" s="3"/>
    </row>
    <row r="36189" spans="1:68" x14ac:dyDescent="0.25">
      <c r="A36189" s="1"/>
      <c r="B36189" s="2"/>
      <c r="BJ36189" s="3"/>
      <c r="BL36189" s="3"/>
      <c r="BN36189" s="3"/>
      <c r="BP36189" s="3"/>
    </row>
    <row r="36190" spans="1:68" x14ac:dyDescent="0.25">
      <c r="A36190" s="1"/>
      <c r="B36190" s="2"/>
      <c r="BJ36190" s="3"/>
      <c r="BL36190" s="3"/>
      <c r="BN36190" s="3"/>
      <c r="BP36190" s="3"/>
    </row>
    <row r="36191" spans="1:68" x14ac:dyDescent="0.25">
      <c r="A36191" s="1"/>
      <c r="B36191" s="2"/>
      <c r="BJ36191" s="3"/>
      <c r="BL36191" s="3"/>
      <c r="BN36191" s="3"/>
      <c r="BP36191" s="3"/>
    </row>
    <row r="36192" spans="1:68" x14ac:dyDescent="0.25">
      <c r="A36192" s="1"/>
      <c r="B36192" s="2"/>
      <c r="BJ36192" s="3"/>
      <c r="BL36192" s="3"/>
      <c r="BN36192" s="3"/>
      <c r="BP36192" s="3"/>
    </row>
    <row r="36193" spans="1:68" x14ac:dyDescent="0.25">
      <c r="A36193" s="1"/>
      <c r="B36193" s="2"/>
      <c r="BJ36193" s="3"/>
      <c r="BL36193" s="3"/>
      <c r="BN36193" s="3"/>
      <c r="BP36193" s="3"/>
    </row>
    <row r="36194" spans="1:68" x14ac:dyDescent="0.25">
      <c r="A36194" s="1"/>
      <c r="B36194" s="2"/>
      <c r="BJ36194" s="3"/>
      <c r="BL36194" s="3"/>
      <c r="BN36194" s="3"/>
      <c r="BP36194" s="3"/>
    </row>
    <row r="36195" spans="1:68" x14ac:dyDescent="0.25">
      <c r="A36195" s="1"/>
      <c r="B36195" s="2"/>
      <c r="BJ36195" s="3"/>
      <c r="BL36195" s="3"/>
      <c r="BN36195" s="3"/>
      <c r="BP36195" s="3"/>
    </row>
    <row r="36196" spans="1:68" x14ac:dyDescent="0.25">
      <c r="A36196" s="1"/>
      <c r="B36196" s="2"/>
      <c r="BJ36196" s="3"/>
      <c r="BL36196" s="3"/>
      <c r="BN36196" s="3"/>
      <c r="BP36196" s="3"/>
    </row>
    <row r="36197" spans="1:68" x14ac:dyDescent="0.25">
      <c r="A36197" s="1"/>
      <c r="B36197" s="2"/>
      <c r="BJ36197" s="3"/>
      <c r="BL36197" s="3"/>
      <c r="BN36197" s="3"/>
      <c r="BP36197" s="3"/>
    </row>
    <row r="36198" spans="1:68" x14ac:dyDescent="0.25">
      <c r="A36198" s="1"/>
      <c r="B36198" s="2"/>
      <c r="BJ36198" s="3"/>
      <c r="BL36198" s="3"/>
      <c r="BN36198" s="3"/>
      <c r="BP36198" s="3"/>
    </row>
    <row r="36199" spans="1:68" x14ac:dyDescent="0.25">
      <c r="A36199" s="1"/>
      <c r="B36199" s="2"/>
      <c r="BJ36199" s="3"/>
      <c r="BL36199" s="3"/>
      <c r="BN36199" s="3"/>
      <c r="BP36199" s="3"/>
    </row>
    <row r="36200" spans="1:68" x14ac:dyDescent="0.25">
      <c r="A36200" s="1"/>
      <c r="B36200" s="2"/>
      <c r="BJ36200" s="3"/>
      <c r="BL36200" s="3"/>
      <c r="BN36200" s="3"/>
      <c r="BP36200" s="3"/>
    </row>
    <row r="36201" spans="1:68" x14ac:dyDescent="0.25">
      <c r="A36201" s="1"/>
      <c r="B36201" s="2"/>
      <c r="BJ36201" s="3"/>
      <c r="BL36201" s="3"/>
      <c r="BN36201" s="3"/>
      <c r="BP36201" s="3"/>
    </row>
    <row r="36202" spans="1:68" x14ac:dyDescent="0.25">
      <c r="A36202" s="1"/>
      <c r="B36202" s="2"/>
      <c r="BJ36202" s="3"/>
      <c r="BL36202" s="3"/>
      <c r="BN36202" s="3"/>
      <c r="BP36202" s="3"/>
    </row>
    <row r="36203" spans="1:68" x14ac:dyDescent="0.25">
      <c r="A36203" s="1"/>
      <c r="B36203" s="2"/>
      <c r="BJ36203" s="3"/>
      <c r="BL36203" s="3"/>
      <c r="BN36203" s="3"/>
      <c r="BP36203" s="3"/>
    </row>
    <row r="36204" spans="1:68" x14ac:dyDescent="0.25">
      <c r="A36204" s="1"/>
      <c r="B36204" s="2"/>
      <c r="BJ36204" s="3"/>
      <c r="BL36204" s="3"/>
      <c r="BN36204" s="3"/>
      <c r="BP36204" s="3"/>
    </row>
    <row r="36205" spans="1:68" x14ac:dyDescent="0.25">
      <c r="A36205" s="1"/>
      <c r="B36205" s="2"/>
      <c r="BJ36205" s="3"/>
      <c r="BL36205" s="3"/>
      <c r="BN36205" s="3"/>
      <c r="BP36205" s="3"/>
    </row>
    <row r="36206" spans="1:68" x14ac:dyDescent="0.25">
      <c r="A36206" s="1"/>
      <c r="B36206" s="2"/>
      <c r="BJ36206" s="3"/>
      <c r="BL36206" s="3"/>
      <c r="BN36206" s="3"/>
      <c r="BP36206" s="3"/>
    </row>
    <row r="36207" spans="1:68" x14ac:dyDescent="0.25">
      <c r="A36207" s="1"/>
      <c r="B36207" s="2"/>
      <c r="BJ36207" s="3"/>
      <c r="BL36207" s="3"/>
      <c r="BN36207" s="3"/>
      <c r="BP36207" s="3"/>
    </row>
    <row r="36208" spans="1:68" x14ac:dyDescent="0.25">
      <c r="A36208" s="1"/>
      <c r="B36208" s="2"/>
      <c r="BJ36208" s="3"/>
      <c r="BL36208" s="3"/>
      <c r="BN36208" s="3"/>
      <c r="BP36208" s="3"/>
    </row>
    <row r="36209" spans="1:68" x14ac:dyDescent="0.25">
      <c r="A36209" s="1"/>
      <c r="B36209" s="2"/>
      <c r="BJ36209" s="3"/>
      <c r="BL36209" s="3"/>
      <c r="BN36209" s="3"/>
      <c r="BP36209" s="3"/>
    </row>
    <row r="36210" spans="1:68" x14ac:dyDescent="0.25">
      <c r="A36210" s="1"/>
      <c r="B36210" s="2"/>
      <c r="BJ36210" s="3"/>
      <c r="BL36210" s="3"/>
      <c r="BN36210" s="3"/>
      <c r="BP36210" s="3"/>
    </row>
    <row r="36211" spans="1:68" x14ac:dyDescent="0.25">
      <c r="A36211" s="1"/>
      <c r="B36211" s="2"/>
      <c r="BJ36211" s="3"/>
      <c r="BL36211" s="3"/>
      <c r="BN36211" s="3"/>
      <c r="BP36211" s="3"/>
    </row>
    <row r="36212" spans="1:68" x14ac:dyDescent="0.25">
      <c r="A36212" s="1"/>
      <c r="B36212" s="2"/>
      <c r="BJ36212" s="3"/>
      <c r="BL36212" s="3"/>
      <c r="BN36212" s="3"/>
      <c r="BP36212" s="3"/>
    </row>
    <row r="36213" spans="1:68" x14ac:dyDescent="0.25">
      <c r="A36213" s="1"/>
      <c r="B36213" s="2"/>
      <c r="BJ36213" s="3"/>
      <c r="BL36213" s="3"/>
      <c r="BN36213" s="3"/>
      <c r="BP36213" s="3"/>
    </row>
    <row r="36214" spans="1:68" x14ac:dyDescent="0.25">
      <c r="A36214" s="1"/>
      <c r="B36214" s="2"/>
      <c r="BJ36214" s="3"/>
      <c r="BL36214" s="3"/>
      <c r="BN36214" s="3"/>
      <c r="BP36214" s="3"/>
    </row>
    <row r="36215" spans="1:68" x14ac:dyDescent="0.25">
      <c r="A36215" s="1"/>
      <c r="B36215" s="2"/>
      <c r="BJ36215" s="3"/>
      <c r="BL36215" s="3"/>
      <c r="BN36215" s="3"/>
      <c r="BP36215" s="3"/>
    </row>
    <row r="36216" spans="1:68" x14ac:dyDescent="0.25">
      <c r="A36216" s="1"/>
      <c r="B36216" s="2"/>
      <c r="BJ36216" s="3"/>
      <c r="BL36216" s="3"/>
      <c r="BN36216" s="3"/>
      <c r="BP36216" s="3"/>
    </row>
    <row r="36217" spans="1:68" x14ac:dyDescent="0.25">
      <c r="A36217" s="1"/>
      <c r="B36217" s="2"/>
      <c r="BJ36217" s="3"/>
      <c r="BL36217" s="3"/>
      <c r="BN36217" s="3"/>
      <c r="BP36217" s="3"/>
    </row>
    <row r="36218" spans="1:68" x14ac:dyDescent="0.25">
      <c r="A36218" s="1"/>
      <c r="B36218" s="2"/>
      <c r="BJ36218" s="3"/>
      <c r="BL36218" s="3"/>
      <c r="BN36218" s="3"/>
      <c r="BP36218" s="3"/>
    </row>
    <row r="36219" spans="1:68" x14ac:dyDescent="0.25">
      <c r="A36219" s="1"/>
      <c r="B36219" s="2"/>
      <c r="BJ36219" s="3"/>
      <c r="BL36219" s="3"/>
      <c r="BN36219" s="3"/>
      <c r="BP36219" s="3"/>
    </row>
    <row r="36220" spans="1:68" x14ac:dyDescent="0.25">
      <c r="A36220" s="1"/>
      <c r="B36220" s="2"/>
      <c r="BJ36220" s="3"/>
      <c r="BL36220" s="3"/>
      <c r="BN36220" s="3"/>
      <c r="BP36220" s="3"/>
    </row>
    <row r="36221" spans="1:68" x14ac:dyDescent="0.25">
      <c r="A36221" s="1"/>
      <c r="B36221" s="2"/>
      <c r="BJ36221" s="3"/>
      <c r="BL36221" s="3"/>
      <c r="BN36221" s="3"/>
      <c r="BP36221" s="3"/>
    </row>
    <row r="36222" spans="1:68" x14ac:dyDescent="0.25">
      <c r="A36222" s="1"/>
      <c r="B36222" s="2"/>
      <c r="BJ36222" s="3"/>
      <c r="BL36222" s="3"/>
      <c r="BN36222" s="3"/>
      <c r="BP36222" s="3"/>
    </row>
    <row r="36223" spans="1:68" x14ac:dyDescent="0.25">
      <c r="A36223" s="1"/>
      <c r="B36223" s="2"/>
      <c r="BJ36223" s="3"/>
      <c r="BL36223" s="3"/>
      <c r="BN36223" s="3"/>
      <c r="BP36223" s="3"/>
    </row>
    <row r="36224" spans="1:68" x14ac:dyDescent="0.25">
      <c r="A36224" s="1"/>
      <c r="B36224" s="2"/>
      <c r="BJ36224" s="3"/>
      <c r="BL36224" s="3"/>
      <c r="BN36224" s="3"/>
      <c r="BP36224" s="3"/>
    </row>
    <row r="36225" spans="1:68" x14ac:dyDescent="0.25">
      <c r="A36225" s="1"/>
      <c r="B36225" s="2"/>
      <c r="BJ36225" s="3"/>
      <c r="BL36225" s="3"/>
      <c r="BN36225" s="3"/>
      <c r="BP36225" s="3"/>
    </row>
    <row r="36226" spans="1:68" x14ac:dyDescent="0.25">
      <c r="A36226" s="1"/>
      <c r="B36226" s="2"/>
      <c r="BJ36226" s="3"/>
      <c r="BL36226" s="3"/>
      <c r="BN36226" s="3"/>
      <c r="BP36226" s="3"/>
    </row>
    <row r="36227" spans="1:68" x14ac:dyDescent="0.25">
      <c r="A36227" s="1"/>
      <c r="B36227" s="2"/>
      <c r="BJ36227" s="3"/>
      <c r="BL36227" s="3"/>
      <c r="BN36227" s="3"/>
      <c r="BP36227" s="3"/>
    </row>
    <row r="36228" spans="1:68" x14ac:dyDescent="0.25">
      <c r="A36228" s="1"/>
      <c r="B36228" s="2"/>
      <c r="BJ36228" s="3"/>
      <c r="BL36228" s="3"/>
      <c r="BN36228" s="3"/>
      <c r="BP36228" s="3"/>
    </row>
    <row r="36229" spans="1:68" x14ac:dyDescent="0.25">
      <c r="A36229" s="1"/>
      <c r="B36229" s="2"/>
      <c r="BJ36229" s="3"/>
      <c r="BL36229" s="3"/>
      <c r="BN36229" s="3"/>
      <c r="BP36229" s="3"/>
    </row>
    <row r="36230" spans="1:68" x14ac:dyDescent="0.25">
      <c r="A36230" s="1"/>
      <c r="B36230" s="2"/>
      <c r="BJ36230" s="3"/>
      <c r="BL36230" s="3"/>
      <c r="BN36230" s="3"/>
      <c r="BP36230" s="3"/>
    </row>
    <row r="36231" spans="1:68" x14ac:dyDescent="0.25">
      <c r="A36231" s="1"/>
      <c r="B36231" s="2"/>
      <c r="BJ36231" s="3"/>
      <c r="BL36231" s="3"/>
      <c r="BN36231" s="3"/>
      <c r="BP36231" s="3"/>
    </row>
    <row r="36232" spans="1:68" x14ac:dyDescent="0.25">
      <c r="A36232" s="1"/>
      <c r="B36232" s="2"/>
      <c r="BJ36232" s="3"/>
      <c r="BL36232" s="3"/>
      <c r="BN36232" s="3"/>
      <c r="BP36232" s="3"/>
    </row>
    <row r="36233" spans="1:68" x14ac:dyDescent="0.25">
      <c r="A36233" s="1"/>
      <c r="B36233" s="2"/>
      <c r="BJ36233" s="3"/>
      <c r="BL36233" s="3"/>
      <c r="BN36233" s="3"/>
      <c r="BP36233" s="3"/>
    </row>
    <row r="36234" spans="1:68" x14ac:dyDescent="0.25">
      <c r="A36234" s="1"/>
      <c r="B36234" s="2"/>
      <c r="BJ36234" s="3"/>
      <c r="BL36234" s="3"/>
      <c r="BN36234" s="3"/>
      <c r="BP36234" s="3"/>
    </row>
    <row r="36235" spans="1:68" x14ac:dyDescent="0.25">
      <c r="A36235" s="1"/>
      <c r="B36235" s="2"/>
      <c r="BJ36235" s="3"/>
      <c r="BL36235" s="3"/>
      <c r="BN36235" s="3"/>
      <c r="BP36235" s="3"/>
    </row>
    <row r="36236" spans="1:68" x14ac:dyDescent="0.25">
      <c r="A36236" s="1"/>
      <c r="B36236" s="2"/>
      <c r="BJ36236" s="3"/>
      <c r="BL36236" s="3"/>
      <c r="BN36236" s="3"/>
      <c r="BP36236" s="3"/>
    </row>
    <row r="36237" spans="1:68" x14ac:dyDescent="0.25">
      <c r="A36237" s="1"/>
      <c r="B36237" s="2"/>
      <c r="BJ36237" s="3"/>
      <c r="BL36237" s="3"/>
      <c r="BN36237" s="3"/>
      <c r="BP36237" s="3"/>
    </row>
    <row r="36238" spans="1:68" x14ac:dyDescent="0.25">
      <c r="A36238" s="1"/>
      <c r="B36238" s="2"/>
      <c r="BJ36238" s="3"/>
      <c r="BL36238" s="3"/>
      <c r="BN36238" s="3"/>
      <c r="BP36238" s="3"/>
    </row>
    <row r="36239" spans="1:68" x14ac:dyDescent="0.25">
      <c r="A36239" s="1"/>
      <c r="B36239" s="2"/>
      <c r="BJ36239" s="3"/>
      <c r="BL36239" s="3"/>
      <c r="BN36239" s="3"/>
      <c r="BP36239" s="3"/>
    </row>
    <row r="36240" spans="1:68" x14ac:dyDescent="0.25">
      <c r="A36240" s="1"/>
      <c r="B36240" s="2"/>
      <c r="BJ36240" s="3"/>
      <c r="BL36240" s="3"/>
      <c r="BN36240" s="3"/>
      <c r="BP36240" s="3"/>
    </row>
    <row r="36241" spans="1:68" x14ac:dyDescent="0.25">
      <c r="A36241" s="1"/>
      <c r="B36241" s="2"/>
      <c r="BJ36241" s="3"/>
      <c r="BL36241" s="3"/>
      <c r="BN36241" s="3"/>
      <c r="BP36241" s="3"/>
    </row>
    <row r="36242" spans="1:68" x14ac:dyDescent="0.25">
      <c r="A36242" s="1"/>
      <c r="B36242" s="2"/>
      <c r="BJ36242" s="3"/>
      <c r="BL36242" s="3"/>
      <c r="BN36242" s="3"/>
      <c r="BP36242" s="3"/>
    </row>
    <row r="36243" spans="1:68" x14ac:dyDescent="0.25">
      <c r="A36243" s="1"/>
      <c r="B36243" s="2"/>
      <c r="BJ36243" s="3"/>
      <c r="BL36243" s="3"/>
      <c r="BN36243" s="3"/>
      <c r="BP36243" s="3"/>
    </row>
    <row r="36244" spans="1:68" x14ac:dyDescent="0.25">
      <c r="A36244" s="1"/>
      <c r="B36244" s="2"/>
      <c r="BJ36244" s="3"/>
      <c r="BL36244" s="3"/>
      <c r="BN36244" s="3"/>
      <c r="BP36244" s="3"/>
    </row>
    <row r="36245" spans="1:68" x14ac:dyDescent="0.25">
      <c r="A36245" s="1"/>
      <c r="B36245" s="2"/>
      <c r="BJ36245" s="3"/>
      <c r="BL36245" s="3"/>
      <c r="BN36245" s="3"/>
      <c r="BP36245" s="3"/>
    </row>
    <row r="36246" spans="1:68" x14ac:dyDescent="0.25">
      <c r="A36246" s="1"/>
      <c r="B36246" s="2"/>
      <c r="BJ36246" s="3"/>
      <c r="BL36246" s="3"/>
      <c r="BN36246" s="3"/>
      <c r="BP36246" s="3"/>
    </row>
    <row r="36247" spans="1:68" x14ac:dyDescent="0.25">
      <c r="A36247" s="1"/>
      <c r="B36247" s="2"/>
      <c r="BJ36247" s="3"/>
      <c r="BL36247" s="3"/>
      <c r="BN36247" s="3"/>
      <c r="BP36247" s="3"/>
    </row>
    <row r="36248" spans="1:68" x14ac:dyDescent="0.25">
      <c r="A36248" s="1"/>
      <c r="B36248" s="2"/>
      <c r="BJ36248" s="3"/>
      <c r="BL36248" s="3"/>
      <c r="BN36248" s="3"/>
      <c r="BP36248" s="3"/>
    </row>
    <row r="36249" spans="1:68" x14ac:dyDescent="0.25">
      <c r="A36249" s="1"/>
      <c r="B36249" s="2"/>
      <c r="BJ36249" s="3"/>
      <c r="BL36249" s="3"/>
      <c r="BN36249" s="3"/>
      <c r="BP36249" s="3"/>
    </row>
    <row r="36250" spans="1:68" x14ac:dyDescent="0.25">
      <c r="A36250" s="1"/>
      <c r="B36250" s="2"/>
      <c r="BJ36250" s="3"/>
      <c r="BL36250" s="3"/>
      <c r="BN36250" s="3"/>
      <c r="BP36250" s="3"/>
    </row>
    <row r="36251" spans="1:68" x14ac:dyDescent="0.25">
      <c r="A36251" s="1"/>
      <c r="B36251" s="2"/>
      <c r="BJ36251" s="3"/>
      <c r="BL36251" s="3"/>
      <c r="BN36251" s="3"/>
      <c r="BP36251" s="3"/>
    </row>
    <row r="36252" spans="1:68" x14ac:dyDescent="0.25">
      <c r="A36252" s="1"/>
      <c r="B36252" s="2"/>
      <c r="BJ36252" s="3"/>
      <c r="BL36252" s="3"/>
      <c r="BN36252" s="3"/>
      <c r="BP36252" s="3"/>
    </row>
    <row r="36253" spans="1:68" x14ac:dyDescent="0.25">
      <c r="A36253" s="1"/>
      <c r="B36253" s="2"/>
      <c r="BJ36253" s="3"/>
      <c r="BL36253" s="3"/>
      <c r="BN36253" s="3"/>
      <c r="BP36253" s="3"/>
    </row>
    <row r="36254" spans="1:68" x14ac:dyDescent="0.25">
      <c r="A36254" s="1"/>
      <c r="B36254" s="2"/>
      <c r="BJ36254" s="3"/>
      <c r="BL36254" s="3"/>
      <c r="BN36254" s="3"/>
      <c r="BP36254" s="3"/>
    </row>
    <row r="36255" spans="1:68" x14ac:dyDescent="0.25">
      <c r="A36255" s="1"/>
      <c r="B36255" s="2"/>
      <c r="BJ36255" s="3"/>
      <c r="BL36255" s="3"/>
      <c r="BN36255" s="3"/>
      <c r="BP36255" s="3"/>
    </row>
    <row r="36256" spans="1:68" x14ac:dyDescent="0.25">
      <c r="A36256" s="1"/>
      <c r="B36256" s="2"/>
      <c r="BJ36256" s="3"/>
      <c r="BL36256" s="3"/>
      <c r="BN36256" s="3"/>
      <c r="BP36256" s="3"/>
    </row>
    <row r="36257" spans="1:68" x14ac:dyDescent="0.25">
      <c r="A36257" s="1"/>
      <c r="B36257" s="2"/>
      <c r="BJ36257" s="3"/>
      <c r="BL36257" s="3"/>
      <c r="BN36257" s="3"/>
      <c r="BP36257" s="3"/>
    </row>
    <row r="36258" spans="1:68" x14ac:dyDescent="0.25">
      <c r="A36258" s="1"/>
      <c r="B36258" s="2"/>
      <c r="BJ36258" s="3"/>
      <c r="BL36258" s="3"/>
      <c r="BN36258" s="3"/>
      <c r="BP36258" s="3"/>
    </row>
    <row r="36259" spans="1:68" x14ac:dyDescent="0.25">
      <c r="A36259" s="1"/>
      <c r="B36259" s="2"/>
      <c r="BJ36259" s="3"/>
      <c r="BL36259" s="3"/>
      <c r="BN36259" s="3"/>
      <c r="BP36259" s="3"/>
    </row>
    <row r="36260" spans="1:68" x14ac:dyDescent="0.25">
      <c r="A36260" s="1"/>
      <c r="B36260" s="2"/>
      <c r="BJ36260" s="3"/>
      <c r="BL36260" s="3"/>
      <c r="BN36260" s="3"/>
      <c r="BP36260" s="3"/>
    </row>
    <row r="36261" spans="1:68" x14ac:dyDescent="0.25">
      <c r="A36261" s="1"/>
      <c r="B36261" s="2"/>
      <c r="BJ36261" s="3"/>
      <c r="BL36261" s="3"/>
      <c r="BN36261" s="3"/>
      <c r="BP36261" s="3"/>
    </row>
    <row r="36262" spans="1:68" x14ac:dyDescent="0.25">
      <c r="A36262" s="1"/>
      <c r="B36262" s="2"/>
      <c r="BJ36262" s="3"/>
      <c r="BL36262" s="3"/>
      <c r="BN36262" s="3"/>
      <c r="BP36262" s="3"/>
    </row>
    <row r="36263" spans="1:68" x14ac:dyDescent="0.25">
      <c r="A36263" s="1"/>
      <c r="B36263" s="2"/>
      <c r="BJ36263" s="3"/>
      <c r="BL36263" s="3"/>
      <c r="BN36263" s="3"/>
      <c r="BP36263" s="3"/>
    </row>
    <row r="36264" spans="1:68" x14ac:dyDescent="0.25">
      <c r="A36264" s="1"/>
      <c r="B36264" s="2"/>
      <c r="BJ36264" s="3"/>
      <c r="BL36264" s="3"/>
      <c r="BN36264" s="3"/>
      <c r="BP36264" s="3"/>
    </row>
    <row r="36265" spans="1:68" x14ac:dyDescent="0.25">
      <c r="A36265" s="1"/>
      <c r="B36265" s="2"/>
      <c r="BJ36265" s="3"/>
      <c r="BL36265" s="3"/>
      <c r="BN36265" s="3"/>
      <c r="BP36265" s="3"/>
    </row>
    <row r="36266" spans="1:68" x14ac:dyDescent="0.25">
      <c r="A36266" s="1"/>
      <c r="B36266" s="2"/>
      <c r="BJ36266" s="3"/>
      <c r="BL36266" s="3"/>
      <c r="BN36266" s="3"/>
      <c r="BP36266" s="3"/>
    </row>
    <row r="36267" spans="1:68" x14ac:dyDescent="0.25">
      <c r="A36267" s="1"/>
      <c r="B36267" s="2"/>
      <c r="BJ36267" s="3"/>
      <c r="BL36267" s="3"/>
      <c r="BN36267" s="3"/>
      <c r="BP36267" s="3"/>
    </row>
    <row r="36268" spans="1:68" x14ac:dyDescent="0.25">
      <c r="A36268" s="1"/>
      <c r="B36268" s="2"/>
      <c r="BJ36268" s="3"/>
      <c r="BL36268" s="3"/>
      <c r="BN36268" s="3"/>
      <c r="BP36268" s="3"/>
    </row>
    <row r="36269" spans="1:68" x14ac:dyDescent="0.25">
      <c r="A36269" s="1"/>
      <c r="B36269" s="2"/>
      <c r="BJ36269" s="3"/>
      <c r="BL36269" s="3"/>
      <c r="BN36269" s="3"/>
      <c r="BP36269" s="3"/>
    </row>
    <row r="36270" spans="1:68" x14ac:dyDescent="0.25">
      <c r="A36270" s="1"/>
      <c r="B36270" s="2"/>
      <c r="BJ36270" s="3"/>
      <c r="BL36270" s="3"/>
      <c r="BN36270" s="3"/>
      <c r="BP36270" s="3"/>
    </row>
    <row r="36271" spans="1:68" x14ac:dyDescent="0.25">
      <c r="A36271" s="1"/>
      <c r="B36271" s="2"/>
      <c r="BJ36271" s="3"/>
      <c r="BL36271" s="3"/>
      <c r="BN36271" s="3"/>
      <c r="BP36271" s="3"/>
    </row>
    <row r="36272" spans="1:68" x14ac:dyDescent="0.25">
      <c r="A36272" s="1"/>
      <c r="B36272" s="2"/>
      <c r="BJ36272" s="3"/>
      <c r="BL36272" s="3"/>
      <c r="BN36272" s="3"/>
      <c r="BP36272" s="3"/>
    </row>
    <row r="36273" spans="1:68" x14ac:dyDescent="0.25">
      <c r="A36273" s="1"/>
      <c r="B36273" s="2"/>
      <c r="BJ36273" s="3"/>
      <c r="BL36273" s="3"/>
      <c r="BN36273" s="3"/>
      <c r="BP36273" s="3"/>
    </row>
    <row r="36274" spans="1:68" x14ac:dyDescent="0.25">
      <c r="A36274" s="1"/>
      <c r="B36274" s="2"/>
      <c r="BJ36274" s="3"/>
      <c r="BL36274" s="3"/>
      <c r="BN36274" s="3"/>
      <c r="BP36274" s="3"/>
    </row>
    <row r="36275" spans="1:68" x14ac:dyDescent="0.25">
      <c r="A36275" s="1"/>
      <c r="B36275" s="2"/>
      <c r="BJ36275" s="3"/>
      <c r="BL36275" s="3"/>
      <c r="BN36275" s="3"/>
      <c r="BP36275" s="3"/>
    </row>
    <row r="36276" spans="1:68" x14ac:dyDescent="0.25">
      <c r="A36276" s="1"/>
      <c r="B36276" s="2"/>
      <c r="BJ36276" s="3"/>
      <c r="BL36276" s="3"/>
      <c r="BN36276" s="3"/>
      <c r="BP36276" s="3"/>
    </row>
    <row r="36277" spans="1:68" x14ac:dyDescent="0.25">
      <c r="A36277" s="1"/>
      <c r="B36277" s="2"/>
      <c r="BJ36277" s="3"/>
      <c r="BL36277" s="3"/>
      <c r="BN36277" s="3"/>
      <c r="BP36277" s="3"/>
    </row>
    <row r="36278" spans="1:68" x14ac:dyDescent="0.25">
      <c r="A36278" s="1"/>
      <c r="B36278" s="2"/>
      <c r="BJ36278" s="3"/>
      <c r="BL36278" s="3"/>
      <c r="BN36278" s="3"/>
      <c r="BP36278" s="3"/>
    </row>
    <row r="36279" spans="1:68" x14ac:dyDescent="0.25">
      <c r="A36279" s="1"/>
      <c r="B36279" s="2"/>
      <c r="BJ36279" s="3"/>
      <c r="BL36279" s="3"/>
      <c r="BN36279" s="3"/>
      <c r="BP36279" s="3"/>
    </row>
    <row r="36280" spans="1:68" x14ac:dyDescent="0.25">
      <c r="A36280" s="1"/>
      <c r="B36280" s="2"/>
      <c r="BJ36280" s="3"/>
      <c r="BL36280" s="3"/>
      <c r="BN36280" s="3"/>
      <c r="BP36280" s="3"/>
    </row>
    <row r="36281" spans="1:68" x14ac:dyDescent="0.25">
      <c r="A36281" s="1"/>
      <c r="B36281" s="2"/>
      <c r="BJ36281" s="3"/>
      <c r="BL36281" s="3"/>
      <c r="BN36281" s="3"/>
      <c r="BP36281" s="3"/>
    </row>
    <row r="36282" spans="1:68" x14ac:dyDescent="0.25">
      <c r="A36282" s="1"/>
      <c r="B36282" s="2"/>
      <c r="BJ36282" s="3"/>
      <c r="BL36282" s="3"/>
      <c r="BN36282" s="3"/>
      <c r="BP36282" s="3"/>
    </row>
    <row r="36283" spans="1:68" x14ac:dyDescent="0.25">
      <c r="A36283" s="1"/>
      <c r="B36283" s="2"/>
      <c r="BJ36283" s="3"/>
      <c r="BL36283" s="3"/>
      <c r="BN36283" s="3"/>
      <c r="BP36283" s="3"/>
    </row>
    <row r="36284" spans="1:68" x14ac:dyDescent="0.25">
      <c r="A36284" s="1"/>
      <c r="B36284" s="2"/>
      <c r="BJ36284" s="3"/>
      <c r="BL36284" s="3"/>
      <c r="BN36284" s="3"/>
      <c r="BP36284" s="3"/>
    </row>
    <row r="36285" spans="1:68" x14ac:dyDescent="0.25">
      <c r="A36285" s="1"/>
      <c r="B36285" s="2"/>
      <c r="BJ36285" s="3"/>
      <c r="BL36285" s="3"/>
      <c r="BN36285" s="3"/>
      <c r="BP36285" s="3"/>
    </row>
    <row r="36286" spans="1:68" x14ac:dyDescent="0.25">
      <c r="A36286" s="1"/>
      <c r="B36286" s="2"/>
      <c r="BJ36286" s="3"/>
      <c r="BL36286" s="3"/>
      <c r="BN36286" s="3"/>
      <c r="BP36286" s="3"/>
    </row>
    <row r="36287" spans="1:68" x14ac:dyDescent="0.25">
      <c r="A36287" s="1"/>
      <c r="B36287" s="2"/>
      <c r="BJ36287" s="3"/>
      <c r="BL36287" s="3"/>
      <c r="BN36287" s="3"/>
      <c r="BP36287" s="3"/>
    </row>
    <row r="36288" spans="1:68" x14ac:dyDescent="0.25">
      <c r="A36288" s="1"/>
      <c r="B36288" s="2"/>
      <c r="BJ36288" s="3"/>
      <c r="BL36288" s="3"/>
      <c r="BN36288" s="3"/>
      <c r="BP36288" s="3"/>
    </row>
    <row r="36289" spans="1:68" x14ac:dyDescent="0.25">
      <c r="A36289" s="1"/>
      <c r="B36289" s="2"/>
      <c r="BJ36289" s="3"/>
      <c r="BL36289" s="3"/>
      <c r="BN36289" s="3"/>
      <c r="BP36289" s="3"/>
    </row>
    <row r="36290" spans="1:68" x14ac:dyDescent="0.25">
      <c r="A36290" s="1"/>
      <c r="B36290" s="2"/>
      <c r="BJ36290" s="3"/>
      <c r="BL36290" s="3"/>
      <c r="BN36290" s="3"/>
      <c r="BP36290" s="3"/>
    </row>
    <row r="36291" spans="1:68" x14ac:dyDescent="0.25">
      <c r="A36291" s="1"/>
      <c r="B36291" s="2"/>
      <c r="BJ36291" s="3"/>
      <c r="BL36291" s="3"/>
      <c r="BN36291" s="3"/>
      <c r="BP36291" s="3"/>
    </row>
    <row r="36292" spans="1:68" x14ac:dyDescent="0.25">
      <c r="A36292" s="1"/>
      <c r="B36292" s="2"/>
      <c r="BJ36292" s="3"/>
      <c r="BL36292" s="3"/>
      <c r="BN36292" s="3"/>
      <c r="BP36292" s="3"/>
    </row>
    <row r="36293" spans="1:68" x14ac:dyDescent="0.25">
      <c r="A36293" s="1"/>
      <c r="B36293" s="2"/>
      <c r="BJ36293" s="3"/>
      <c r="BL36293" s="3"/>
      <c r="BN36293" s="3"/>
      <c r="BP36293" s="3"/>
    </row>
    <row r="36294" spans="1:68" x14ac:dyDescent="0.25">
      <c r="A36294" s="1"/>
      <c r="B36294" s="2"/>
      <c r="BJ36294" s="3"/>
      <c r="BL36294" s="3"/>
      <c r="BN36294" s="3"/>
      <c r="BP36294" s="3"/>
    </row>
    <row r="36295" spans="1:68" x14ac:dyDescent="0.25">
      <c r="A36295" s="1"/>
      <c r="B36295" s="2"/>
      <c r="BJ36295" s="3"/>
      <c r="BL36295" s="3"/>
      <c r="BN36295" s="3"/>
      <c r="BP36295" s="3"/>
    </row>
    <row r="36296" spans="1:68" x14ac:dyDescent="0.25">
      <c r="A36296" s="1"/>
      <c r="B36296" s="2"/>
      <c r="BJ36296" s="3"/>
      <c r="BL36296" s="3"/>
      <c r="BN36296" s="3"/>
      <c r="BP36296" s="3"/>
    </row>
    <row r="36297" spans="1:68" x14ac:dyDescent="0.25">
      <c r="A36297" s="1"/>
      <c r="B36297" s="2"/>
      <c r="BJ36297" s="3"/>
      <c r="BL36297" s="3"/>
      <c r="BN36297" s="3"/>
      <c r="BP36297" s="3"/>
    </row>
    <row r="36298" spans="1:68" x14ac:dyDescent="0.25">
      <c r="A36298" s="1"/>
      <c r="B36298" s="2"/>
      <c r="BJ36298" s="3"/>
      <c r="BL36298" s="3"/>
      <c r="BN36298" s="3"/>
      <c r="BP36298" s="3"/>
    </row>
    <row r="36299" spans="1:68" x14ac:dyDescent="0.25">
      <c r="A36299" s="1"/>
      <c r="B36299" s="2"/>
      <c r="BJ36299" s="3"/>
      <c r="BL36299" s="3"/>
      <c r="BN36299" s="3"/>
      <c r="BP36299" s="3"/>
    </row>
    <row r="36300" spans="1:68" x14ac:dyDescent="0.25">
      <c r="A36300" s="1"/>
      <c r="B36300" s="2"/>
      <c r="BJ36300" s="3"/>
      <c r="BL36300" s="3"/>
      <c r="BN36300" s="3"/>
      <c r="BP36300" s="3"/>
    </row>
    <row r="36301" spans="1:68" x14ac:dyDescent="0.25">
      <c r="A36301" s="1"/>
      <c r="B36301" s="2"/>
      <c r="BJ36301" s="3"/>
      <c r="BL36301" s="3"/>
      <c r="BN36301" s="3"/>
      <c r="BP36301" s="3"/>
    </row>
    <row r="36302" spans="1:68" x14ac:dyDescent="0.25">
      <c r="A36302" s="1"/>
      <c r="B36302" s="2"/>
      <c r="BJ36302" s="3"/>
      <c r="BL36302" s="3"/>
      <c r="BN36302" s="3"/>
      <c r="BP36302" s="3"/>
    </row>
    <row r="36303" spans="1:68" x14ac:dyDescent="0.25">
      <c r="A36303" s="1"/>
      <c r="B36303" s="2"/>
      <c r="BJ36303" s="3"/>
      <c r="BL36303" s="3"/>
      <c r="BN36303" s="3"/>
      <c r="BP36303" s="3"/>
    </row>
    <row r="36304" spans="1:68" x14ac:dyDescent="0.25">
      <c r="A36304" s="1"/>
      <c r="B36304" s="2"/>
      <c r="BJ36304" s="3"/>
      <c r="BL36304" s="3"/>
      <c r="BN36304" s="3"/>
      <c r="BP36304" s="3"/>
    </row>
    <row r="36305" spans="1:68" x14ac:dyDescent="0.25">
      <c r="A36305" s="1"/>
      <c r="B36305" s="2"/>
      <c r="BJ36305" s="3"/>
      <c r="BL36305" s="3"/>
      <c r="BN36305" s="3"/>
      <c r="BP36305" s="3"/>
    </row>
    <row r="36306" spans="1:68" x14ac:dyDescent="0.25">
      <c r="A36306" s="1"/>
      <c r="B36306" s="2"/>
      <c r="BJ36306" s="3"/>
      <c r="BL36306" s="3"/>
      <c r="BN36306" s="3"/>
      <c r="BP36306" s="3"/>
    </row>
    <row r="36307" spans="1:68" x14ac:dyDescent="0.25">
      <c r="A36307" s="1"/>
      <c r="B36307" s="2"/>
      <c r="BJ36307" s="3"/>
      <c r="BL36307" s="3"/>
      <c r="BN36307" s="3"/>
      <c r="BP36307" s="3"/>
    </row>
    <row r="36308" spans="1:68" x14ac:dyDescent="0.25">
      <c r="A36308" s="1"/>
      <c r="B36308" s="2"/>
      <c r="BJ36308" s="3"/>
      <c r="BL36308" s="3"/>
      <c r="BN36308" s="3"/>
      <c r="BP36308" s="3"/>
    </row>
    <row r="36309" spans="1:68" x14ac:dyDescent="0.25">
      <c r="A36309" s="1"/>
      <c r="B36309" s="2"/>
      <c r="BJ36309" s="3"/>
      <c r="BL36309" s="3"/>
      <c r="BN36309" s="3"/>
      <c r="BP36309" s="3"/>
    </row>
    <row r="36310" spans="1:68" x14ac:dyDescent="0.25">
      <c r="A36310" s="1"/>
      <c r="B36310" s="2"/>
      <c r="BJ36310" s="3"/>
      <c r="BL36310" s="3"/>
      <c r="BN36310" s="3"/>
      <c r="BP36310" s="3"/>
    </row>
    <row r="36311" spans="1:68" x14ac:dyDescent="0.25">
      <c r="A36311" s="1"/>
      <c r="B36311" s="2"/>
      <c r="BJ36311" s="3"/>
      <c r="BL36311" s="3"/>
      <c r="BN36311" s="3"/>
      <c r="BP36311" s="3"/>
    </row>
    <row r="36312" spans="1:68" x14ac:dyDescent="0.25">
      <c r="A36312" s="1"/>
      <c r="B36312" s="2"/>
      <c r="BJ36312" s="3"/>
      <c r="BL36312" s="3"/>
      <c r="BN36312" s="3"/>
      <c r="BP36312" s="3"/>
    </row>
    <row r="36313" spans="1:68" x14ac:dyDescent="0.25">
      <c r="A36313" s="1"/>
      <c r="B36313" s="2"/>
      <c r="BJ36313" s="3"/>
      <c r="BL36313" s="3"/>
      <c r="BN36313" s="3"/>
      <c r="BP36313" s="3"/>
    </row>
    <row r="36314" spans="1:68" x14ac:dyDescent="0.25">
      <c r="A36314" s="1"/>
      <c r="B36314" s="2"/>
      <c r="BJ36314" s="3"/>
      <c r="BL36314" s="3"/>
      <c r="BN36314" s="3"/>
      <c r="BP36314" s="3"/>
    </row>
    <row r="36315" spans="1:68" x14ac:dyDescent="0.25">
      <c r="A36315" s="1"/>
      <c r="B36315" s="2"/>
      <c r="BJ36315" s="3"/>
      <c r="BL36315" s="3"/>
      <c r="BN36315" s="3"/>
      <c r="BP36315" s="3"/>
    </row>
    <row r="36316" spans="1:68" x14ac:dyDescent="0.25">
      <c r="A36316" s="1"/>
      <c r="B36316" s="2"/>
      <c r="BJ36316" s="3"/>
      <c r="BL36316" s="3"/>
      <c r="BN36316" s="3"/>
      <c r="BP36316" s="3"/>
    </row>
    <row r="36317" spans="1:68" x14ac:dyDescent="0.25">
      <c r="A36317" s="1"/>
      <c r="B36317" s="2"/>
      <c r="BJ36317" s="3"/>
      <c r="BL36317" s="3"/>
      <c r="BN36317" s="3"/>
      <c r="BP36317" s="3"/>
    </row>
    <row r="36318" spans="1:68" x14ac:dyDescent="0.25">
      <c r="A36318" s="1"/>
      <c r="B36318" s="2"/>
      <c r="BJ36318" s="3"/>
      <c r="BL36318" s="3"/>
      <c r="BN36318" s="3"/>
      <c r="BP36318" s="3"/>
    </row>
    <row r="36319" spans="1:68" x14ac:dyDescent="0.25">
      <c r="A36319" s="1"/>
      <c r="B36319" s="2"/>
      <c r="BJ36319" s="3"/>
      <c r="BL36319" s="3"/>
      <c r="BN36319" s="3"/>
      <c r="BP36319" s="3"/>
    </row>
    <row r="36320" spans="1:68" x14ac:dyDescent="0.25">
      <c r="A36320" s="1"/>
      <c r="B36320" s="2"/>
      <c r="BJ36320" s="3"/>
      <c r="BL36320" s="3"/>
      <c r="BN36320" s="3"/>
      <c r="BP36320" s="3"/>
    </row>
    <row r="36321" spans="1:68" x14ac:dyDescent="0.25">
      <c r="A36321" s="1"/>
      <c r="B36321" s="2"/>
      <c r="BJ36321" s="3"/>
      <c r="BL36321" s="3"/>
      <c r="BN36321" s="3"/>
      <c r="BP36321" s="3"/>
    </row>
    <row r="36322" spans="1:68" x14ac:dyDescent="0.25">
      <c r="A36322" s="1"/>
      <c r="B36322" s="2"/>
      <c r="BJ36322" s="3"/>
      <c r="BL36322" s="3"/>
      <c r="BN36322" s="3"/>
      <c r="BP36322" s="3"/>
    </row>
    <row r="36323" spans="1:68" x14ac:dyDescent="0.25">
      <c r="A36323" s="1"/>
      <c r="B36323" s="2"/>
      <c r="BJ36323" s="3"/>
      <c r="BL36323" s="3"/>
      <c r="BN36323" s="3"/>
      <c r="BP36323" s="3"/>
    </row>
    <row r="36324" spans="1:68" x14ac:dyDescent="0.25">
      <c r="A36324" s="1"/>
      <c r="B36324" s="2"/>
      <c r="BJ36324" s="3"/>
      <c r="BL36324" s="3"/>
      <c r="BN36324" s="3"/>
      <c r="BP36324" s="3"/>
    </row>
    <row r="36325" spans="1:68" x14ac:dyDescent="0.25">
      <c r="A36325" s="1"/>
      <c r="B36325" s="2"/>
      <c r="BJ36325" s="3"/>
      <c r="BL36325" s="3"/>
      <c r="BN36325" s="3"/>
      <c r="BP36325" s="3"/>
    </row>
    <row r="36326" spans="1:68" x14ac:dyDescent="0.25">
      <c r="A36326" s="1"/>
      <c r="B36326" s="2"/>
      <c r="BJ36326" s="3"/>
      <c r="BL36326" s="3"/>
      <c r="BN36326" s="3"/>
      <c r="BP36326" s="3"/>
    </row>
    <row r="36327" spans="1:68" x14ac:dyDescent="0.25">
      <c r="A36327" s="1"/>
      <c r="B36327" s="2"/>
      <c r="BJ36327" s="3"/>
      <c r="BL36327" s="3"/>
      <c r="BN36327" s="3"/>
      <c r="BP36327" s="3"/>
    </row>
    <row r="36328" spans="1:68" x14ac:dyDescent="0.25">
      <c r="A36328" s="1"/>
      <c r="B36328" s="2"/>
      <c r="BJ36328" s="3"/>
      <c r="BL36328" s="3"/>
      <c r="BN36328" s="3"/>
      <c r="BP36328" s="3"/>
    </row>
    <row r="36329" spans="1:68" x14ac:dyDescent="0.25">
      <c r="A36329" s="1"/>
      <c r="B36329" s="2"/>
      <c r="BJ36329" s="3"/>
      <c r="BL36329" s="3"/>
      <c r="BN36329" s="3"/>
      <c r="BP36329" s="3"/>
    </row>
    <row r="36330" spans="1:68" x14ac:dyDescent="0.25">
      <c r="A36330" s="1"/>
      <c r="B36330" s="2"/>
      <c r="BJ36330" s="3"/>
      <c r="BL36330" s="3"/>
      <c r="BN36330" s="3"/>
      <c r="BP36330" s="3"/>
    </row>
    <row r="36331" spans="1:68" x14ac:dyDescent="0.25">
      <c r="A36331" s="1"/>
      <c r="B36331" s="2"/>
      <c r="BJ36331" s="3"/>
      <c r="BL36331" s="3"/>
      <c r="BN36331" s="3"/>
      <c r="BP36331" s="3"/>
    </row>
    <row r="36332" spans="1:68" x14ac:dyDescent="0.25">
      <c r="A36332" s="1"/>
      <c r="B36332" s="2"/>
      <c r="BJ36332" s="3"/>
      <c r="BL36332" s="3"/>
      <c r="BN36332" s="3"/>
      <c r="BP36332" s="3"/>
    </row>
    <row r="36333" spans="1:68" x14ac:dyDescent="0.25">
      <c r="A36333" s="1"/>
      <c r="B36333" s="2"/>
      <c r="BJ36333" s="3"/>
      <c r="BL36333" s="3"/>
      <c r="BN36333" s="3"/>
      <c r="BP36333" s="3"/>
    </row>
    <row r="36334" spans="1:68" x14ac:dyDescent="0.25">
      <c r="A36334" s="1"/>
      <c r="B36334" s="2"/>
      <c r="BJ36334" s="3"/>
      <c r="BL36334" s="3"/>
      <c r="BN36334" s="3"/>
      <c r="BP36334" s="3"/>
    </row>
    <row r="36335" spans="1:68" x14ac:dyDescent="0.25">
      <c r="A36335" s="1"/>
      <c r="B36335" s="2"/>
      <c r="BJ36335" s="3"/>
      <c r="BL36335" s="3"/>
      <c r="BN36335" s="3"/>
      <c r="BP36335" s="3"/>
    </row>
    <row r="36336" spans="1:68" x14ac:dyDescent="0.25">
      <c r="A36336" s="1"/>
      <c r="B36336" s="2"/>
      <c r="BJ36336" s="3"/>
      <c r="BL36336" s="3"/>
      <c r="BN36336" s="3"/>
      <c r="BP36336" s="3"/>
    </row>
    <row r="36337" spans="1:68" x14ac:dyDescent="0.25">
      <c r="A36337" s="1"/>
      <c r="B36337" s="2"/>
      <c r="BJ36337" s="3"/>
      <c r="BL36337" s="3"/>
      <c r="BN36337" s="3"/>
      <c r="BP36337" s="3"/>
    </row>
    <row r="36338" spans="1:68" x14ac:dyDescent="0.25">
      <c r="A36338" s="1"/>
      <c r="B36338" s="2"/>
      <c r="BJ36338" s="3"/>
      <c r="BL36338" s="3"/>
      <c r="BN36338" s="3"/>
      <c r="BP36338" s="3"/>
    </row>
    <row r="36339" spans="1:68" x14ac:dyDescent="0.25">
      <c r="A36339" s="1"/>
      <c r="B36339" s="2"/>
      <c r="BJ36339" s="3"/>
      <c r="BL36339" s="3"/>
      <c r="BN36339" s="3"/>
      <c r="BP36339" s="3"/>
    </row>
    <row r="36340" spans="1:68" x14ac:dyDescent="0.25">
      <c r="A36340" s="1"/>
      <c r="B36340" s="2"/>
      <c r="BJ36340" s="3"/>
      <c r="BL36340" s="3"/>
      <c r="BN36340" s="3"/>
      <c r="BP36340" s="3"/>
    </row>
    <row r="36341" spans="1:68" x14ac:dyDescent="0.25">
      <c r="A36341" s="1"/>
      <c r="B36341" s="2"/>
      <c r="BJ36341" s="3"/>
      <c r="BL36341" s="3"/>
      <c r="BN36341" s="3"/>
      <c r="BP36341" s="3"/>
    </row>
    <row r="36342" spans="1:68" x14ac:dyDescent="0.25">
      <c r="A36342" s="1"/>
      <c r="B36342" s="2"/>
      <c r="BJ36342" s="3"/>
      <c r="BL36342" s="3"/>
      <c r="BN36342" s="3"/>
      <c r="BP36342" s="3"/>
    </row>
    <row r="36343" spans="1:68" x14ac:dyDescent="0.25">
      <c r="A36343" s="1"/>
      <c r="B36343" s="2"/>
      <c r="BJ36343" s="3"/>
      <c r="BL36343" s="3"/>
      <c r="BN36343" s="3"/>
      <c r="BP36343" s="3"/>
    </row>
    <row r="36344" spans="1:68" x14ac:dyDescent="0.25">
      <c r="A36344" s="1"/>
      <c r="B36344" s="2"/>
      <c r="BJ36344" s="3"/>
      <c r="BL36344" s="3"/>
      <c r="BN36344" s="3"/>
      <c r="BP36344" s="3"/>
    </row>
    <row r="36345" spans="1:68" x14ac:dyDescent="0.25">
      <c r="A36345" s="1"/>
      <c r="B36345" s="2"/>
      <c r="BJ36345" s="3"/>
      <c r="BL36345" s="3"/>
      <c r="BN36345" s="3"/>
      <c r="BP36345" s="3"/>
    </row>
    <row r="36346" spans="1:68" x14ac:dyDescent="0.25">
      <c r="A36346" s="1"/>
      <c r="B36346" s="2"/>
      <c r="BJ36346" s="3"/>
      <c r="BL36346" s="3"/>
      <c r="BN36346" s="3"/>
      <c r="BP36346" s="3"/>
    </row>
    <row r="36347" spans="1:68" x14ac:dyDescent="0.25">
      <c r="A36347" s="1"/>
      <c r="B36347" s="2"/>
      <c r="BJ36347" s="3"/>
      <c r="BL36347" s="3"/>
      <c r="BN36347" s="3"/>
      <c r="BP36347" s="3"/>
    </row>
    <row r="36348" spans="1:68" x14ac:dyDescent="0.25">
      <c r="A36348" s="1"/>
      <c r="B36348" s="2"/>
      <c r="BJ36348" s="3"/>
      <c r="BL36348" s="3"/>
      <c r="BN36348" s="3"/>
      <c r="BP36348" s="3"/>
    </row>
    <row r="36349" spans="1:68" x14ac:dyDescent="0.25">
      <c r="A36349" s="1"/>
      <c r="B36349" s="2"/>
      <c r="BJ36349" s="3"/>
      <c r="BL36349" s="3"/>
      <c r="BN36349" s="3"/>
      <c r="BP36349" s="3"/>
    </row>
    <row r="36350" spans="1:68" x14ac:dyDescent="0.25">
      <c r="A36350" s="1"/>
      <c r="B36350" s="2"/>
      <c r="BJ36350" s="3"/>
      <c r="BL36350" s="3"/>
      <c r="BN36350" s="3"/>
      <c r="BP36350" s="3"/>
    </row>
    <row r="36351" spans="1:68" x14ac:dyDescent="0.25">
      <c r="A36351" s="1"/>
      <c r="B36351" s="2"/>
      <c r="BJ36351" s="3"/>
      <c r="BL36351" s="3"/>
      <c r="BN36351" s="3"/>
      <c r="BP36351" s="3"/>
    </row>
    <row r="36352" spans="1:68" x14ac:dyDescent="0.25">
      <c r="A36352" s="1"/>
      <c r="B36352" s="2"/>
      <c r="BJ36352" s="3"/>
      <c r="BL36352" s="3"/>
      <c r="BN36352" s="3"/>
      <c r="BP36352" s="3"/>
    </row>
    <row r="36353" spans="1:68" x14ac:dyDescent="0.25">
      <c r="A36353" s="1"/>
      <c r="B36353" s="2"/>
      <c r="BJ36353" s="3"/>
      <c r="BL36353" s="3"/>
      <c r="BN36353" s="3"/>
      <c r="BP36353" s="3"/>
    </row>
    <row r="36354" spans="1:68" x14ac:dyDescent="0.25">
      <c r="A36354" s="1"/>
      <c r="B36354" s="2"/>
      <c r="BJ36354" s="3"/>
      <c r="BL36354" s="3"/>
      <c r="BN36354" s="3"/>
      <c r="BP36354" s="3"/>
    </row>
    <row r="36355" spans="1:68" x14ac:dyDescent="0.25">
      <c r="A36355" s="1"/>
      <c r="B36355" s="2"/>
      <c r="BJ36355" s="3"/>
      <c r="BL36355" s="3"/>
      <c r="BN36355" s="3"/>
      <c r="BP36355" s="3"/>
    </row>
    <row r="36356" spans="1:68" x14ac:dyDescent="0.25">
      <c r="A36356" s="1"/>
      <c r="B36356" s="2"/>
      <c r="BJ36356" s="3"/>
      <c r="BL36356" s="3"/>
      <c r="BN36356" s="3"/>
      <c r="BP36356" s="3"/>
    </row>
    <row r="36357" spans="1:68" x14ac:dyDescent="0.25">
      <c r="A36357" s="1"/>
      <c r="B36357" s="2"/>
      <c r="BJ36357" s="3"/>
      <c r="BL36357" s="3"/>
      <c r="BN36357" s="3"/>
      <c r="BP36357" s="3"/>
    </row>
    <row r="36358" spans="1:68" x14ac:dyDescent="0.25">
      <c r="A36358" s="1"/>
      <c r="B36358" s="2"/>
      <c r="BJ36358" s="3"/>
      <c r="BL36358" s="3"/>
      <c r="BN36358" s="3"/>
      <c r="BP36358" s="3"/>
    </row>
    <row r="36359" spans="1:68" x14ac:dyDescent="0.25">
      <c r="A36359" s="1"/>
      <c r="B36359" s="2"/>
      <c r="BJ36359" s="3"/>
      <c r="BL36359" s="3"/>
      <c r="BN36359" s="3"/>
      <c r="BP36359" s="3"/>
    </row>
    <row r="36360" spans="1:68" x14ac:dyDescent="0.25">
      <c r="A36360" s="1"/>
      <c r="B36360" s="2"/>
      <c r="BJ36360" s="3"/>
      <c r="BL36360" s="3"/>
      <c r="BN36360" s="3"/>
      <c r="BP36360" s="3"/>
    </row>
    <row r="36361" spans="1:68" x14ac:dyDescent="0.25">
      <c r="A36361" s="1"/>
      <c r="B36361" s="2"/>
      <c r="BJ36361" s="3"/>
      <c r="BL36361" s="3"/>
      <c r="BN36361" s="3"/>
      <c r="BP36361" s="3"/>
    </row>
    <row r="36362" spans="1:68" x14ac:dyDescent="0.25">
      <c r="A36362" s="1"/>
      <c r="B36362" s="2"/>
      <c r="BJ36362" s="3"/>
      <c r="BL36362" s="3"/>
      <c r="BN36362" s="3"/>
      <c r="BP36362" s="3"/>
    </row>
    <row r="36363" spans="1:68" x14ac:dyDescent="0.25">
      <c r="A36363" s="1"/>
      <c r="B36363" s="2"/>
      <c r="BJ36363" s="3"/>
      <c r="BL36363" s="3"/>
      <c r="BN36363" s="3"/>
      <c r="BP36363" s="3"/>
    </row>
    <row r="36364" spans="1:68" x14ac:dyDescent="0.25">
      <c r="A36364" s="1"/>
      <c r="B36364" s="2"/>
      <c r="BJ36364" s="3"/>
      <c r="BL36364" s="3"/>
      <c r="BN36364" s="3"/>
      <c r="BP36364" s="3"/>
    </row>
    <row r="36365" spans="1:68" x14ac:dyDescent="0.25">
      <c r="A36365" s="1"/>
      <c r="B36365" s="2"/>
      <c r="BJ36365" s="3"/>
      <c r="BL36365" s="3"/>
      <c r="BN36365" s="3"/>
      <c r="BP36365" s="3"/>
    </row>
    <row r="36366" spans="1:68" x14ac:dyDescent="0.25">
      <c r="A36366" s="1"/>
      <c r="B36366" s="2"/>
      <c r="BJ36366" s="3"/>
      <c r="BL36366" s="3"/>
      <c r="BN36366" s="3"/>
      <c r="BP36366" s="3"/>
    </row>
    <row r="36367" spans="1:68" x14ac:dyDescent="0.25">
      <c r="A36367" s="1"/>
      <c r="B36367" s="2"/>
      <c r="BJ36367" s="3"/>
      <c r="BL36367" s="3"/>
      <c r="BN36367" s="3"/>
      <c r="BP36367" s="3"/>
    </row>
    <row r="36368" spans="1:68" x14ac:dyDescent="0.25">
      <c r="A36368" s="1"/>
      <c r="B36368" s="2"/>
      <c r="BJ36368" s="3"/>
      <c r="BL36368" s="3"/>
      <c r="BN36368" s="3"/>
      <c r="BP36368" s="3"/>
    </row>
    <row r="36369" spans="1:68" x14ac:dyDescent="0.25">
      <c r="A36369" s="1"/>
      <c r="B36369" s="2"/>
      <c r="BJ36369" s="3"/>
      <c r="BL36369" s="3"/>
      <c r="BN36369" s="3"/>
      <c r="BP36369" s="3"/>
    </row>
    <row r="36370" spans="1:68" x14ac:dyDescent="0.25">
      <c r="A36370" s="1"/>
      <c r="B36370" s="2"/>
      <c r="BJ36370" s="3"/>
      <c r="BL36370" s="3"/>
      <c r="BN36370" s="3"/>
      <c r="BP36370" s="3"/>
    </row>
    <row r="36371" spans="1:68" x14ac:dyDescent="0.25">
      <c r="A36371" s="1"/>
      <c r="B36371" s="2"/>
      <c r="BJ36371" s="3"/>
      <c r="BL36371" s="3"/>
      <c r="BN36371" s="3"/>
      <c r="BP36371" s="3"/>
    </row>
    <row r="36372" spans="1:68" x14ac:dyDescent="0.25">
      <c r="A36372" s="1"/>
      <c r="B36372" s="2"/>
      <c r="BJ36372" s="3"/>
      <c r="BL36372" s="3"/>
      <c r="BN36372" s="3"/>
      <c r="BP36372" s="3"/>
    </row>
    <row r="36373" spans="1:68" x14ac:dyDescent="0.25">
      <c r="A36373" s="1"/>
      <c r="B36373" s="2"/>
      <c r="BJ36373" s="3"/>
      <c r="BL36373" s="3"/>
      <c r="BN36373" s="3"/>
      <c r="BP36373" s="3"/>
    </row>
    <row r="36374" spans="1:68" x14ac:dyDescent="0.25">
      <c r="A36374" s="1"/>
      <c r="B36374" s="2"/>
      <c r="BJ36374" s="3"/>
      <c r="BL36374" s="3"/>
      <c r="BN36374" s="3"/>
      <c r="BP36374" s="3"/>
    </row>
    <row r="36375" spans="1:68" x14ac:dyDescent="0.25">
      <c r="A36375" s="1"/>
      <c r="B36375" s="2"/>
      <c r="BJ36375" s="3"/>
      <c r="BL36375" s="3"/>
      <c r="BN36375" s="3"/>
      <c r="BP36375" s="3"/>
    </row>
    <row r="36376" spans="1:68" x14ac:dyDescent="0.25">
      <c r="A36376" s="1"/>
      <c r="B36376" s="2"/>
      <c r="BJ36376" s="3"/>
      <c r="BL36376" s="3"/>
      <c r="BN36376" s="3"/>
      <c r="BP36376" s="3"/>
    </row>
    <row r="36377" spans="1:68" x14ac:dyDescent="0.25">
      <c r="A36377" s="1"/>
      <c r="B36377" s="2"/>
      <c r="BJ36377" s="3"/>
      <c r="BL36377" s="3"/>
      <c r="BN36377" s="3"/>
      <c r="BP36377" s="3"/>
    </row>
    <row r="36378" spans="1:68" x14ac:dyDescent="0.25">
      <c r="A36378" s="1"/>
      <c r="B36378" s="2"/>
      <c r="BJ36378" s="3"/>
      <c r="BL36378" s="3"/>
      <c r="BN36378" s="3"/>
      <c r="BP36378" s="3"/>
    </row>
    <row r="36379" spans="1:68" x14ac:dyDescent="0.25">
      <c r="A36379" s="1"/>
      <c r="B36379" s="2"/>
      <c r="BJ36379" s="3"/>
      <c r="BL36379" s="3"/>
      <c r="BN36379" s="3"/>
      <c r="BP36379" s="3"/>
    </row>
    <row r="36380" spans="1:68" x14ac:dyDescent="0.25">
      <c r="A36380" s="1"/>
      <c r="B36380" s="2"/>
      <c r="BJ36380" s="3"/>
      <c r="BL36380" s="3"/>
      <c r="BN36380" s="3"/>
      <c r="BP36380" s="3"/>
    </row>
    <row r="36381" spans="1:68" x14ac:dyDescent="0.25">
      <c r="A36381" s="1"/>
      <c r="B36381" s="2"/>
      <c r="BJ36381" s="3"/>
      <c r="BL36381" s="3"/>
      <c r="BN36381" s="3"/>
      <c r="BP36381" s="3"/>
    </row>
    <row r="36382" spans="1:68" x14ac:dyDescent="0.25">
      <c r="A36382" s="1"/>
      <c r="B36382" s="2"/>
      <c r="BJ36382" s="3"/>
      <c r="BL36382" s="3"/>
      <c r="BN36382" s="3"/>
      <c r="BP36382" s="3"/>
    </row>
    <row r="36383" spans="1:68" x14ac:dyDescent="0.25">
      <c r="A36383" s="1"/>
      <c r="B36383" s="2"/>
      <c r="BJ36383" s="3"/>
      <c r="BL36383" s="3"/>
      <c r="BN36383" s="3"/>
      <c r="BP36383" s="3"/>
    </row>
    <row r="36384" spans="1:68" x14ac:dyDescent="0.25">
      <c r="A36384" s="1"/>
      <c r="B36384" s="2"/>
      <c r="BJ36384" s="3"/>
      <c r="BL36384" s="3"/>
      <c r="BN36384" s="3"/>
      <c r="BP36384" s="3"/>
    </row>
    <row r="36385" spans="1:68" x14ac:dyDescent="0.25">
      <c r="A36385" s="1"/>
      <c r="B36385" s="2"/>
      <c r="BJ36385" s="3"/>
      <c r="BL36385" s="3"/>
      <c r="BN36385" s="3"/>
      <c r="BP36385" s="3"/>
    </row>
    <row r="36386" spans="1:68" x14ac:dyDescent="0.25">
      <c r="A36386" s="1"/>
      <c r="B36386" s="2"/>
      <c r="BJ36386" s="3"/>
      <c r="BL36386" s="3"/>
      <c r="BN36386" s="3"/>
      <c r="BP36386" s="3"/>
    </row>
    <row r="36387" spans="1:68" x14ac:dyDescent="0.25">
      <c r="A36387" s="1"/>
      <c r="B36387" s="2"/>
      <c r="BJ36387" s="3"/>
      <c r="BL36387" s="3"/>
      <c r="BN36387" s="3"/>
      <c r="BP36387" s="3"/>
    </row>
    <row r="36388" spans="1:68" x14ac:dyDescent="0.25">
      <c r="A36388" s="1"/>
      <c r="B36388" s="2"/>
      <c r="BJ36388" s="3"/>
      <c r="BL36388" s="3"/>
      <c r="BN36388" s="3"/>
      <c r="BP36388" s="3"/>
    </row>
    <row r="36389" spans="1:68" x14ac:dyDescent="0.25">
      <c r="A36389" s="1"/>
      <c r="B36389" s="2"/>
      <c r="BJ36389" s="3"/>
      <c r="BL36389" s="3"/>
      <c r="BN36389" s="3"/>
      <c r="BP36389" s="3"/>
    </row>
    <row r="36390" spans="1:68" x14ac:dyDescent="0.25">
      <c r="A36390" s="1"/>
      <c r="B36390" s="2"/>
      <c r="BJ36390" s="3"/>
      <c r="BL36390" s="3"/>
      <c r="BN36390" s="3"/>
      <c r="BP36390" s="3"/>
    </row>
    <row r="36391" spans="1:68" x14ac:dyDescent="0.25">
      <c r="A36391" s="1"/>
      <c r="B36391" s="2"/>
      <c r="BJ36391" s="3"/>
      <c r="BL36391" s="3"/>
      <c r="BN36391" s="3"/>
      <c r="BP36391" s="3"/>
    </row>
    <row r="36392" spans="1:68" x14ac:dyDescent="0.25">
      <c r="A36392" s="1"/>
      <c r="B36392" s="2"/>
      <c r="BJ36392" s="3"/>
      <c r="BL36392" s="3"/>
      <c r="BN36392" s="3"/>
      <c r="BP36392" s="3"/>
    </row>
    <row r="36393" spans="1:68" x14ac:dyDescent="0.25">
      <c r="A36393" s="1"/>
      <c r="B36393" s="2"/>
      <c r="BJ36393" s="3"/>
      <c r="BL36393" s="3"/>
      <c r="BN36393" s="3"/>
      <c r="BP36393" s="3"/>
    </row>
    <row r="36394" spans="1:68" x14ac:dyDescent="0.25">
      <c r="A36394" s="1"/>
      <c r="B36394" s="2"/>
      <c r="BJ36394" s="3"/>
      <c r="BL36394" s="3"/>
      <c r="BN36394" s="3"/>
      <c r="BP36394" s="3"/>
    </row>
    <row r="36395" spans="1:68" x14ac:dyDescent="0.25">
      <c r="A36395" s="1"/>
      <c r="B36395" s="2"/>
      <c r="BJ36395" s="3"/>
      <c r="BL36395" s="3"/>
      <c r="BN36395" s="3"/>
      <c r="BP36395" s="3"/>
    </row>
    <row r="36396" spans="1:68" x14ac:dyDescent="0.25">
      <c r="A36396" s="1"/>
      <c r="B36396" s="2"/>
      <c r="BJ36396" s="3"/>
      <c r="BL36396" s="3"/>
      <c r="BN36396" s="3"/>
      <c r="BP36396" s="3"/>
    </row>
    <row r="36397" spans="1:68" x14ac:dyDescent="0.25">
      <c r="A36397" s="1"/>
      <c r="B36397" s="2"/>
      <c r="BJ36397" s="3"/>
      <c r="BL36397" s="3"/>
      <c r="BN36397" s="3"/>
      <c r="BP36397" s="3"/>
    </row>
    <row r="36398" spans="1:68" x14ac:dyDescent="0.25">
      <c r="A36398" s="1"/>
      <c r="B36398" s="2"/>
      <c r="BJ36398" s="3"/>
      <c r="BL36398" s="3"/>
      <c r="BN36398" s="3"/>
      <c r="BP36398" s="3"/>
    </row>
    <row r="36399" spans="1:68" x14ac:dyDescent="0.25">
      <c r="A36399" s="1"/>
      <c r="B36399" s="2"/>
      <c r="BJ36399" s="3"/>
      <c r="BL36399" s="3"/>
      <c r="BN36399" s="3"/>
      <c r="BP36399" s="3"/>
    </row>
    <row r="36400" spans="1:68" x14ac:dyDescent="0.25">
      <c r="A36400" s="1"/>
      <c r="B36400" s="2"/>
      <c r="BJ36400" s="3"/>
      <c r="BL36400" s="3"/>
      <c r="BN36400" s="3"/>
      <c r="BP36400" s="3"/>
    </row>
    <row r="36401" spans="1:68" x14ac:dyDescent="0.25">
      <c r="A36401" s="1"/>
      <c r="B36401" s="2"/>
      <c r="BJ36401" s="3"/>
      <c r="BL36401" s="3"/>
      <c r="BN36401" s="3"/>
      <c r="BP36401" s="3"/>
    </row>
    <row r="36402" spans="1:68" x14ac:dyDescent="0.25">
      <c r="A36402" s="1"/>
      <c r="B36402" s="2"/>
      <c r="BJ36402" s="3"/>
      <c r="BL36402" s="3"/>
      <c r="BN36402" s="3"/>
      <c r="BP36402" s="3"/>
    </row>
    <row r="36403" spans="1:68" x14ac:dyDescent="0.25">
      <c r="A36403" s="1"/>
      <c r="B36403" s="2"/>
      <c r="BJ36403" s="3"/>
      <c r="BL36403" s="3"/>
      <c r="BN36403" s="3"/>
      <c r="BP36403" s="3"/>
    </row>
    <row r="36404" spans="1:68" x14ac:dyDescent="0.25">
      <c r="A36404" s="1"/>
      <c r="B36404" s="2"/>
      <c r="BJ36404" s="3"/>
      <c r="BL36404" s="3"/>
      <c r="BN36404" s="3"/>
      <c r="BP36404" s="3"/>
    </row>
    <row r="36405" spans="1:68" x14ac:dyDescent="0.25">
      <c r="A36405" s="1"/>
      <c r="B36405" s="2"/>
      <c r="BJ36405" s="3"/>
      <c r="BL36405" s="3"/>
      <c r="BN36405" s="3"/>
      <c r="BP36405" s="3"/>
    </row>
    <row r="36406" spans="1:68" x14ac:dyDescent="0.25">
      <c r="A36406" s="1"/>
      <c r="B36406" s="2"/>
      <c r="BJ36406" s="3"/>
      <c r="BL36406" s="3"/>
      <c r="BN36406" s="3"/>
      <c r="BP36406" s="3"/>
    </row>
    <row r="36407" spans="1:68" x14ac:dyDescent="0.25">
      <c r="A36407" s="1"/>
      <c r="B36407" s="2"/>
      <c r="BJ36407" s="3"/>
      <c r="BL36407" s="3"/>
      <c r="BN36407" s="3"/>
      <c r="BP36407" s="3"/>
    </row>
    <row r="36408" spans="1:68" x14ac:dyDescent="0.25">
      <c r="A36408" s="1"/>
      <c r="B36408" s="2"/>
      <c r="BJ36408" s="3"/>
      <c r="BL36408" s="3"/>
      <c r="BN36408" s="3"/>
      <c r="BP36408" s="3"/>
    </row>
    <row r="36409" spans="1:68" x14ac:dyDescent="0.25">
      <c r="A36409" s="1"/>
      <c r="B36409" s="2"/>
      <c r="BJ36409" s="3"/>
      <c r="BL36409" s="3"/>
      <c r="BN36409" s="3"/>
      <c r="BP36409" s="3"/>
    </row>
    <row r="36410" spans="1:68" x14ac:dyDescent="0.25">
      <c r="A36410" s="1"/>
      <c r="B36410" s="2"/>
      <c r="BJ36410" s="3"/>
      <c r="BL36410" s="3"/>
      <c r="BN36410" s="3"/>
      <c r="BP36410" s="3"/>
    </row>
    <row r="36411" spans="1:68" x14ac:dyDescent="0.25">
      <c r="A36411" s="1"/>
      <c r="B36411" s="2"/>
      <c r="BJ36411" s="3"/>
      <c r="BL36411" s="3"/>
      <c r="BN36411" s="3"/>
      <c r="BP36411" s="3"/>
    </row>
    <row r="36412" spans="1:68" x14ac:dyDescent="0.25">
      <c r="A36412" s="1"/>
      <c r="B36412" s="2"/>
      <c r="BJ36412" s="3"/>
      <c r="BL36412" s="3"/>
      <c r="BN36412" s="3"/>
      <c r="BP36412" s="3"/>
    </row>
    <row r="36413" spans="1:68" x14ac:dyDescent="0.25">
      <c r="A36413" s="1"/>
      <c r="B36413" s="2"/>
      <c r="BJ36413" s="3"/>
      <c r="BL36413" s="3"/>
      <c r="BN36413" s="3"/>
      <c r="BP36413" s="3"/>
    </row>
    <row r="36414" spans="1:68" x14ac:dyDescent="0.25">
      <c r="A36414" s="1"/>
      <c r="B36414" s="2"/>
      <c r="BJ36414" s="3"/>
      <c r="BL36414" s="3"/>
      <c r="BN36414" s="3"/>
      <c r="BP36414" s="3"/>
    </row>
    <row r="36415" spans="1:68" x14ac:dyDescent="0.25">
      <c r="A36415" s="1"/>
      <c r="B36415" s="2"/>
      <c r="BJ36415" s="3"/>
      <c r="BL36415" s="3"/>
      <c r="BN36415" s="3"/>
      <c r="BP36415" s="3"/>
    </row>
    <row r="36416" spans="1:68" x14ac:dyDescent="0.25">
      <c r="A36416" s="1"/>
      <c r="B36416" s="2"/>
      <c r="BJ36416" s="3"/>
      <c r="BL36416" s="3"/>
      <c r="BN36416" s="3"/>
      <c r="BP36416" s="3"/>
    </row>
    <row r="36417" spans="1:68" x14ac:dyDescent="0.25">
      <c r="A36417" s="1"/>
      <c r="B36417" s="2"/>
      <c r="BJ36417" s="3"/>
      <c r="BL36417" s="3"/>
      <c r="BN36417" s="3"/>
      <c r="BP36417" s="3"/>
    </row>
    <row r="36418" spans="1:68" x14ac:dyDescent="0.25">
      <c r="A36418" s="1"/>
      <c r="B36418" s="2"/>
      <c r="BJ36418" s="3"/>
      <c r="BL36418" s="3"/>
      <c r="BN36418" s="3"/>
      <c r="BP36418" s="3"/>
    </row>
    <row r="36419" spans="1:68" x14ac:dyDescent="0.25">
      <c r="A36419" s="1"/>
      <c r="B36419" s="2"/>
      <c r="BJ36419" s="3"/>
      <c r="BL36419" s="3"/>
      <c r="BN36419" s="3"/>
      <c r="BP36419" s="3"/>
    </row>
    <row r="36420" spans="1:68" x14ac:dyDescent="0.25">
      <c r="A36420" s="1"/>
      <c r="B36420" s="2"/>
      <c r="BJ36420" s="3"/>
      <c r="BL36420" s="3"/>
      <c r="BN36420" s="3"/>
      <c r="BP36420" s="3"/>
    </row>
    <row r="36421" spans="1:68" x14ac:dyDescent="0.25">
      <c r="A36421" s="1"/>
      <c r="B36421" s="2"/>
      <c r="BJ36421" s="3"/>
      <c r="BL36421" s="3"/>
      <c r="BN36421" s="3"/>
      <c r="BP36421" s="3"/>
    </row>
    <row r="36422" spans="1:68" x14ac:dyDescent="0.25">
      <c r="A36422" s="1"/>
      <c r="B36422" s="2"/>
      <c r="BJ36422" s="3"/>
      <c r="BL36422" s="3"/>
      <c r="BN36422" s="3"/>
      <c r="BP36422" s="3"/>
    </row>
    <row r="36423" spans="1:68" x14ac:dyDescent="0.25">
      <c r="A36423" s="1"/>
      <c r="B36423" s="2"/>
      <c r="BJ36423" s="3"/>
      <c r="BL36423" s="3"/>
      <c r="BN36423" s="3"/>
      <c r="BP36423" s="3"/>
    </row>
    <row r="36424" spans="1:68" x14ac:dyDescent="0.25">
      <c r="A36424" s="1"/>
      <c r="B36424" s="2"/>
      <c r="BJ36424" s="3"/>
      <c r="BL36424" s="3"/>
      <c r="BN36424" s="3"/>
      <c r="BP36424" s="3"/>
    </row>
    <row r="36425" spans="1:68" x14ac:dyDescent="0.25">
      <c r="A36425" s="1"/>
      <c r="B36425" s="2"/>
      <c r="BJ36425" s="3"/>
      <c r="BL36425" s="3"/>
      <c r="BN36425" s="3"/>
      <c r="BP36425" s="3"/>
    </row>
    <row r="36426" spans="1:68" x14ac:dyDescent="0.25">
      <c r="A36426" s="1"/>
      <c r="B36426" s="2"/>
      <c r="BJ36426" s="3"/>
      <c r="BL36426" s="3"/>
      <c r="BN36426" s="3"/>
      <c r="BP36426" s="3"/>
    </row>
    <row r="36427" spans="1:68" x14ac:dyDescent="0.25">
      <c r="A36427" s="1"/>
      <c r="B36427" s="2"/>
      <c r="BJ36427" s="3"/>
      <c r="BL36427" s="3"/>
      <c r="BN36427" s="3"/>
      <c r="BP36427" s="3"/>
    </row>
    <row r="36428" spans="1:68" x14ac:dyDescent="0.25">
      <c r="A36428" s="1"/>
      <c r="B36428" s="2"/>
      <c r="BJ36428" s="3"/>
      <c r="BL36428" s="3"/>
      <c r="BN36428" s="3"/>
      <c r="BP36428" s="3"/>
    </row>
    <row r="36429" spans="1:68" x14ac:dyDescent="0.25">
      <c r="A36429" s="1"/>
      <c r="B36429" s="2"/>
      <c r="BJ36429" s="3"/>
      <c r="BL36429" s="3"/>
      <c r="BN36429" s="3"/>
      <c r="BP36429" s="3"/>
    </row>
    <row r="36430" spans="1:68" x14ac:dyDescent="0.25">
      <c r="A36430" s="1"/>
      <c r="B36430" s="2"/>
      <c r="BJ36430" s="3"/>
      <c r="BL36430" s="3"/>
      <c r="BN36430" s="3"/>
      <c r="BP36430" s="3"/>
    </row>
    <row r="36431" spans="1:68" x14ac:dyDescent="0.25">
      <c r="A36431" s="1"/>
      <c r="B36431" s="2"/>
      <c r="BJ36431" s="3"/>
      <c r="BL36431" s="3"/>
      <c r="BN36431" s="3"/>
      <c r="BP36431" s="3"/>
    </row>
    <row r="36432" spans="1:68" x14ac:dyDescent="0.25">
      <c r="A36432" s="1"/>
      <c r="B36432" s="2"/>
      <c r="BJ36432" s="3"/>
      <c r="BL36432" s="3"/>
      <c r="BN36432" s="3"/>
      <c r="BP36432" s="3"/>
    </row>
    <row r="36433" spans="1:68" x14ac:dyDescent="0.25">
      <c r="A36433" s="1"/>
      <c r="B36433" s="2"/>
      <c r="BJ36433" s="3"/>
      <c r="BL36433" s="3"/>
      <c r="BN36433" s="3"/>
      <c r="BP36433" s="3"/>
    </row>
    <row r="36434" spans="1:68" x14ac:dyDescent="0.25">
      <c r="A36434" s="1"/>
      <c r="B36434" s="2"/>
      <c r="BJ36434" s="3"/>
      <c r="BL36434" s="3"/>
      <c r="BN36434" s="3"/>
      <c r="BP36434" s="3"/>
    </row>
    <row r="36435" spans="1:68" x14ac:dyDescent="0.25">
      <c r="A36435" s="1"/>
      <c r="B36435" s="2"/>
      <c r="BJ36435" s="3"/>
      <c r="BL36435" s="3"/>
      <c r="BN36435" s="3"/>
      <c r="BP36435" s="3"/>
    </row>
    <row r="36436" spans="1:68" x14ac:dyDescent="0.25">
      <c r="A36436" s="1"/>
      <c r="B36436" s="2"/>
      <c r="BJ36436" s="3"/>
      <c r="BL36436" s="3"/>
      <c r="BN36436" s="3"/>
      <c r="BP36436" s="3"/>
    </row>
    <row r="36437" spans="1:68" x14ac:dyDescent="0.25">
      <c r="A36437" s="1"/>
      <c r="B36437" s="2"/>
      <c r="BJ36437" s="3"/>
      <c r="BL36437" s="3"/>
      <c r="BN36437" s="3"/>
      <c r="BP36437" s="3"/>
    </row>
    <row r="36438" spans="1:68" x14ac:dyDescent="0.25">
      <c r="A36438" s="1"/>
      <c r="B36438" s="2"/>
      <c r="BJ36438" s="3"/>
      <c r="BL36438" s="3"/>
      <c r="BN36438" s="3"/>
      <c r="BP36438" s="3"/>
    </row>
    <row r="36439" spans="1:68" x14ac:dyDescent="0.25">
      <c r="A36439" s="1"/>
      <c r="B36439" s="2"/>
      <c r="BJ36439" s="3"/>
      <c r="BL36439" s="3"/>
      <c r="BN36439" s="3"/>
      <c r="BP36439" s="3"/>
    </row>
    <row r="36440" spans="1:68" x14ac:dyDescent="0.25">
      <c r="A36440" s="1"/>
      <c r="B36440" s="2"/>
      <c r="BJ36440" s="3"/>
      <c r="BL36440" s="3"/>
      <c r="BN36440" s="3"/>
      <c r="BP36440" s="3"/>
    </row>
    <row r="36441" spans="1:68" x14ac:dyDescent="0.25">
      <c r="A36441" s="1"/>
      <c r="B36441" s="2"/>
      <c r="BJ36441" s="3"/>
      <c r="BL36441" s="3"/>
      <c r="BN36441" s="3"/>
      <c r="BP36441" s="3"/>
    </row>
    <row r="36442" spans="1:68" x14ac:dyDescent="0.25">
      <c r="A36442" s="1"/>
      <c r="B36442" s="2"/>
      <c r="BJ36442" s="3"/>
      <c r="BL36442" s="3"/>
      <c r="BN36442" s="3"/>
      <c r="BP36442" s="3"/>
    </row>
    <row r="36443" spans="1:68" x14ac:dyDescent="0.25">
      <c r="A36443" s="1"/>
      <c r="B36443" s="2"/>
      <c r="BJ36443" s="3"/>
      <c r="BL36443" s="3"/>
      <c r="BN36443" s="3"/>
      <c r="BP36443" s="3"/>
    </row>
    <row r="36444" spans="1:68" x14ac:dyDescent="0.25">
      <c r="A36444" s="1"/>
      <c r="B36444" s="2"/>
      <c r="BJ36444" s="3"/>
      <c r="BL36444" s="3"/>
      <c r="BN36444" s="3"/>
      <c r="BP36444" s="3"/>
    </row>
    <row r="36445" spans="1:68" x14ac:dyDescent="0.25">
      <c r="A36445" s="1"/>
      <c r="B36445" s="2"/>
      <c r="BJ36445" s="3"/>
      <c r="BL36445" s="3"/>
      <c r="BN36445" s="3"/>
      <c r="BP36445" s="3"/>
    </row>
    <row r="36446" spans="1:68" x14ac:dyDescent="0.25">
      <c r="A36446" s="1"/>
      <c r="B36446" s="2"/>
      <c r="BJ36446" s="3"/>
      <c r="BL36446" s="3"/>
      <c r="BN36446" s="3"/>
      <c r="BP36446" s="3"/>
    </row>
    <row r="36447" spans="1:68" x14ac:dyDescent="0.25">
      <c r="A36447" s="1"/>
      <c r="B36447" s="2"/>
      <c r="BJ36447" s="3"/>
      <c r="BL36447" s="3"/>
      <c r="BN36447" s="3"/>
      <c r="BP36447" s="3"/>
    </row>
    <row r="36448" spans="1:68" x14ac:dyDescent="0.25">
      <c r="A36448" s="1"/>
      <c r="B36448" s="2"/>
      <c r="BJ36448" s="3"/>
      <c r="BL36448" s="3"/>
      <c r="BN36448" s="3"/>
      <c r="BP36448" s="3"/>
    </row>
    <row r="36449" spans="1:68" x14ac:dyDescent="0.25">
      <c r="A36449" s="1"/>
      <c r="B36449" s="2"/>
      <c r="BJ36449" s="3"/>
      <c r="BL36449" s="3"/>
      <c r="BN36449" s="3"/>
      <c r="BP36449" s="3"/>
    </row>
    <row r="36450" spans="1:68" x14ac:dyDescent="0.25">
      <c r="A36450" s="1"/>
      <c r="B36450" s="2"/>
      <c r="BJ36450" s="3"/>
      <c r="BL36450" s="3"/>
      <c r="BN36450" s="3"/>
      <c r="BP36450" s="3"/>
    </row>
    <row r="36451" spans="1:68" x14ac:dyDescent="0.25">
      <c r="A36451" s="1"/>
      <c r="B36451" s="2"/>
      <c r="BJ36451" s="3"/>
      <c r="BL36451" s="3"/>
      <c r="BN36451" s="3"/>
      <c r="BP36451" s="3"/>
    </row>
    <row r="36452" spans="1:68" x14ac:dyDescent="0.25">
      <c r="A36452" s="1"/>
      <c r="B36452" s="2"/>
      <c r="BJ36452" s="3"/>
      <c r="BL36452" s="3"/>
      <c r="BN36452" s="3"/>
      <c r="BP36452" s="3"/>
    </row>
    <row r="36453" spans="1:68" x14ac:dyDescent="0.25">
      <c r="A36453" s="1"/>
      <c r="B36453" s="2"/>
      <c r="BJ36453" s="3"/>
      <c r="BL36453" s="3"/>
      <c r="BN36453" s="3"/>
      <c r="BP36453" s="3"/>
    </row>
    <row r="36454" spans="1:68" x14ac:dyDescent="0.25">
      <c r="A36454" s="1"/>
      <c r="B36454" s="2"/>
      <c r="BJ36454" s="3"/>
      <c r="BL36454" s="3"/>
      <c r="BN36454" s="3"/>
      <c r="BP36454" s="3"/>
    </row>
    <row r="36455" spans="1:68" x14ac:dyDescent="0.25">
      <c r="A36455" s="1"/>
      <c r="B36455" s="2"/>
      <c r="BJ36455" s="3"/>
      <c r="BL36455" s="3"/>
      <c r="BN36455" s="3"/>
      <c r="BP36455" s="3"/>
    </row>
    <row r="36456" spans="1:68" x14ac:dyDescent="0.25">
      <c r="A36456" s="1"/>
      <c r="B36456" s="2"/>
      <c r="BJ36456" s="3"/>
      <c r="BL36456" s="3"/>
      <c r="BN36456" s="3"/>
      <c r="BP36456" s="3"/>
    </row>
    <row r="36457" spans="1:68" x14ac:dyDescent="0.25">
      <c r="A36457" s="1"/>
      <c r="B36457" s="2"/>
      <c r="BJ36457" s="3"/>
      <c r="BL36457" s="3"/>
      <c r="BN36457" s="3"/>
      <c r="BP36457" s="3"/>
    </row>
    <row r="36458" spans="1:68" x14ac:dyDescent="0.25">
      <c r="A36458" s="1"/>
      <c r="B36458" s="2"/>
      <c r="BJ36458" s="3"/>
      <c r="BL36458" s="3"/>
      <c r="BN36458" s="3"/>
      <c r="BP36458" s="3"/>
    </row>
    <row r="36459" spans="1:68" x14ac:dyDescent="0.25">
      <c r="A36459" s="1"/>
      <c r="B36459" s="2"/>
      <c r="BJ36459" s="3"/>
      <c r="BL36459" s="3"/>
      <c r="BN36459" s="3"/>
      <c r="BP36459" s="3"/>
    </row>
    <row r="36460" spans="1:68" x14ac:dyDescent="0.25">
      <c r="A36460" s="1"/>
      <c r="B36460" s="2"/>
      <c r="BJ36460" s="3"/>
      <c r="BL36460" s="3"/>
      <c r="BN36460" s="3"/>
      <c r="BP36460" s="3"/>
    </row>
    <row r="36461" spans="1:68" x14ac:dyDescent="0.25">
      <c r="A36461" s="1"/>
      <c r="B36461" s="2"/>
      <c r="BJ36461" s="3"/>
      <c r="BL36461" s="3"/>
      <c r="BN36461" s="3"/>
      <c r="BP36461" s="3"/>
    </row>
    <row r="36462" spans="1:68" x14ac:dyDescent="0.25">
      <c r="A36462" s="1"/>
      <c r="B36462" s="2"/>
      <c r="BJ36462" s="3"/>
      <c r="BL36462" s="3"/>
      <c r="BN36462" s="3"/>
      <c r="BP36462" s="3"/>
    </row>
    <row r="36463" spans="1:68" x14ac:dyDescent="0.25">
      <c r="A36463" s="1"/>
      <c r="B36463" s="2"/>
      <c r="BJ36463" s="3"/>
      <c r="BL36463" s="3"/>
      <c r="BN36463" s="3"/>
      <c r="BP36463" s="3"/>
    </row>
    <row r="36464" spans="1:68" x14ac:dyDescent="0.25">
      <c r="A36464" s="1"/>
      <c r="B36464" s="2"/>
      <c r="BJ36464" s="3"/>
      <c r="BL36464" s="3"/>
      <c r="BN36464" s="3"/>
      <c r="BP36464" s="3"/>
    </row>
    <row r="36465" spans="1:68" x14ac:dyDescent="0.25">
      <c r="A36465" s="1"/>
      <c r="B36465" s="2"/>
      <c r="BJ36465" s="3"/>
      <c r="BL36465" s="3"/>
      <c r="BN36465" s="3"/>
      <c r="BP36465" s="3"/>
    </row>
    <row r="36466" spans="1:68" x14ac:dyDescent="0.25">
      <c r="A36466" s="1"/>
      <c r="B36466" s="2"/>
      <c r="BJ36466" s="3"/>
      <c r="BL36466" s="3"/>
      <c r="BN36466" s="3"/>
      <c r="BP36466" s="3"/>
    </row>
    <row r="36467" spans="1:68" x14ac:dyDescent="0.25">
      <c r="A36467" s="1"/>
      <c r="B36467" s="2"/>
      <c r="BJ36467" s="3"/>
      <c r="BL36467" s="3"/>
      <c r="BN36467" s="3"/>
      <c r="BP36467" s="3"/>
    </row>
    <row r="36468" spans="1:68" x14ac:dyDescent="0.25">
      <c r="A36468" s="1"/>
      <c r="B36468" s="2"/>
      <c r="BJ36468" s="3"/>
      <c r="BL36468" s="3"/>
      <c r="BN36468" s="3"/>
      <c r="BP36468" s="3"/>
    </row>
    <row r="36469" spans="1:68" x14ac:dyDescent="0.25">
      <c r="A36469" s="1"/>
      <c r="B36469" s="2"/>
      <c r="BJ36469" s="3"/>
      <c r="BL36469" s="3"/>
      <c r="BN36469" s="3"/>
      <c r="BP36469" s="3"/>
    </row>
    <row r="36470" spans="1:68" x14ac:dyDescent="0.25">
      <c r="A36470" s="1"/>
      <c r="B36470" s="2"/>
      <c r="BJ36470" s="3"/>
      <c r="BL36470" s="3"/>
      <c r="BN36470" s="3"/>
      <c r="BP36470" s="3"/>
    </row>
    <row r="36471" spans="1:68" x14ac:dyDescent="0.25">
      <c r="A36471" s="1"/>
      <c r="B36471" s="2"/>
      <c r="BJ36471" s="3"/>
      <c r="BL36471" s="3"/>
      <c r="BN36471" s="3"/>
      <c r="BP36471" s="3"/>
    </row>
    <row r="36472" spans="1:68" x14ac:dyDescent="0.25">
      <c r="A36472" s="1"/>
      <c r="B36472" s="2"/>
      <c r="BJ36472" s="3"/>
      <c r="BL36472" s="3"/>
      <c r="BN36472" s="3"/>
      <c r="BP36472" s="3"/>
    </row>
    <row r="36473" spans="1:68" x14ac:dyDescent="0.25">
      <c r="A36473" s="1"/>
      <c r="B36473" s="2"/>
      <c r="BJ36473" s="3"/>
      <c r="BL36473" s="3"/>
      <c r="BN36473" s="3"/>
      <c r="BP36473" s="3"/>
    </row>
    <row r="36474" spans="1:68" x14ac:dyDescent="0.25">
      <c r="A36474" s="1"/>
      <c r="B36474" s="2"/>
      <c r="BJ36474" s="3"/>
      <c r="BL36474" s="3"/>
      <c r="BN36474" s="3"/>
      <c r="BP36474" s="3"/>
    </row>
    <row r="36475" spans="1:68" x14ac:dyDescent="0.25">
      <c r="A36475" s="1"/>
      <c r="B36475" s="2"/>
      <c r="BJ36475" s="3"/>
      <c r="BL36475" s="3"/>
      <c r="BN36475" s="3"/>
      <c r="BP36475" s="3"/>
    </row>
    <row r="36476" spans="1:68" x14ac:dyDescent="0.25">
      <c r="A36476" s="1"/>
      <c r="B36476" s="2"/>
      <c r="BJ36476" s="3"/>
      <c r="BL36476" s="3"/>
      <c r="BN36476" s="3"/>
      <c r="BP36476" s="3"/>
    </row>
    <row r="36477" spans="1:68" x14ac:dyDescent="0.25">
      <c r="A36477" s="1"/>
      <c r="B36477" s="2"/>
      <c r="BJ36477" s="3"/>
      <c r="BL36477" s="3"/>
      <c r="BN36477" s="3"/>
      <c r="BP36477" s="3"/>
    </row>
    <row r="36478" spans="1:68" x14ac:dyDescent="0.25">
      <c r="A36478" s="1"/>
      <c r="B36478" s="2"/>
      <c r="BJ36478" s="3"/>
      <c r="BL36478" s="3"/>
      <c r="BN36478" s="3"/>
      <c r="BP36478" s="3"/>
    </row>
    <row r="36479" spans="1:68" x14ac:dyDescent="0.25">
      <c r="A36479" s="1"/>
      <c r="B36479" s="2"/>
      <c r="BJ36479" s="3"/>
      <c r="BL36479" s="3"/>
      <c r="BN36479" s="3"/>
      <c r="BP36479" s="3"/>
    </row>
    <row r="36480" spans="1:68" x14ac:dyDescent="0.25">
      <c r="A36480" s="1"/>
      <c r="B36480" s="2"/>
      <c r="BJ36480" s="3"/>
      <c r="BL36480" s="3"/>
      <c r="BN36480" s="3"/>
      <c r="BP36480" s="3"/>
    </row>
    <row r="36481" spans="1:68" x14ac:dyDescent="0.25">
      <c r="A36481" s="1"/>
      <c r="B36481" s="2"/>
      <c r="BJ36481" s="3"/>
      <c r="BL36481" s="3"/>
      <c r="BN36481" s="3"/>
      <c r="BP36481" s="3"/>
    </row>
    <row r="36482" spans="1:68" x14ac:dyDescent="0.25">
      <c r="A36482" s="1"/>
      <c r="B36482" s="2"/>
      <c r="BJ36482" s="3"/>
      <c r="BL36482" s="3"/>
      <c r="BN36482" s="3"/>
      <c r="BP36482" s="3"/>
    </row>
    <row r="36483" spans="1:68" x14ac:dyDescent="0.25">
      <c r="A36483" s="1"/>
      <c r="B36483" s="2"/>
      <c r="BJ36483" s="3"/>
      <c r="BL36483" s="3"/>
      <c r="BN36483" s="3"/>
      <c r="BP36483" s="3"/>
    </row>
    <row r="36484" spans="1:68" x14ac:dyDescent="0.25">
      <c r="A36484" s="1"/>
      <c r="B36484" s="2"/>
      <c r="BJ36484" s="3"/>
      <c r="BL36484" s="3"/>
      <c r="BN36484" s="3"/>
      <c r="BP36484" s="3"/>
    </row>
    <row r="36485" spans="1:68" x14ac:dyDescent="0.25">
      <c r="A36485" s="1"/>
      <c r="B36485" s="2"/>
      <c r="BJ36485" s="3"/>
      <c r="BL36485" s="3"/>
      <c r="BN36485" s="3"/>
      <c r="BP36485" s="3"/>
    </row>
    <row r="36486" spans="1:68" x14ac:dyDescent="0.25">
      <c r="A36486" s="1"/>
      <c r="B36486" s="2"/>
      <c r="BJ36486" s="3"/>
      <c r="BL36486" s="3"/>
      <c r="BN36486" s="3"/>
      <c r="BP36486" s="3"/>
    </row>
    <row r="36487" spans="1:68" x14ac:dyDescent="0.25">
      <c r="A36487" s="1"/>
      <c r="B36487" s="2"/>
      <c r="BJ36487" s="3"/>
      <c r="BL36487" s="3"/>
      <c r="BN36487" s="3"/>
      <c r="BP36487" s="3"/>
    </row>
    <row r="36488" spans="1:68" x14ac:dyDescent="0.25">
      <c r="A36488" s="1"/>
      <c r="B36488" s="2"/>
      <c r="BJ36488" s="3"/>
      <c r="BL36488" s="3"/>
      <c r="BN36488" s="3"/>
      <c r="BP36488" s="3"/>
    </row>
    <row r="36489" spans="1:68" x14ac:dyDescent="0.25">
      <c r="A36489" s="1"/>
      <c r="B36489" s="2"/>
      <c r="BJ36489" s="3"/>
      <c r="BL36489" s="3"/>
      <c r="BN36489" s="3"/>
      <c r="BP36489" s="3"/>
    </row>
    <row r="36490" spans="1:68" x14ac:dyDescent="0.25">
      <c r="A36490" s="1"/>
      <c r="B36490" s="2"/>
      <c r="BJ36490" s="3"/>
      <c r="BL36490" s="3"/>
      <c r="BN36490" s="3"/>
      <c r="BP36490" s="3"/>
    </row>
    <row r="36491" spans="1:68" x14ac:dyDescent="0.25">
      <c r="A36491" s="1"/>
      <c r="B36491" s="2"/>
      <c r="BJ36491" s="3"/>
      <c r="BL36491" s="3"/>
      <c r="BN36491" s="3"/>
      <c r="BP36491" s="3"/>
    </row>
    <row r="36492" spans="1:68" x14ac:dyDescent="0.25">
      <c r="A36492" s="1"/>
      <c r="B36492" s="2"/>
      <c r="BJ36492" s="3"/>
      <c r="BL36492" s="3"/>
      <c r="BN36492" s="3"/>
      <c r="BP36492" s="3"/>
    </row>
    <row r="36493" spans="1:68" x14ac:dyDescent="0.25">
      <c r="A36493" s="1"/>
      <c r="B36493" s="2"/>
      <c r="BJ36493" s="3"/>
      <c r="BL36493" s="3"/>
      <c r="BN36493" s="3"/>
      <c r="BP36493" s="3"/>
    </row>
    <row r="36494" spans="1:68" x14ac:dyDescent="0.25">
      <c r="A36494" s="1"/>
      <c r="B36494" s="2"/>
      <c r="BJ36494" s="3"/>
      <c r="BL36494" s="3"/>
      <c r="BN36494" s="3"/>
      <c r="BP36494" s="3"/>
    </row>
    <row r="36495" spans="1:68" x14ac:dyDescent="0.25">
      <c r="A36495" s="1"/>
      <c r="B36495" s="2"/>
      <c r="BJ36495" s="3"/>
      <c r="BL36495" s="3"/>
      <c r="BN36495" s="3"/>
      <c r="BP36495" s="3"/>
    </row>
    <row r="36496" spans="1:68" x14ac:dyDescent="0.25">
      <c r="A36496" s="1"/>
      <c r="B36496" s="2"/>
      <c r="BJ36496" s="3"/>
      <c r="BL36496" s="3"/>
      <c r="BN36496" s="3"/>
      <c r="BP36496" s="3"/>
    </row>
    <row r="36497" spans="1:68" x14ac:dyDescent="0.25">
      <c r="A36497" s="1"/>
      <c r="B36497" s="2"/>
      <c r="BJ36497" s="3"/>
      <c r="BL36497" s="3"/>
      <c r="BN36497" s="3"/>
      <c r="BP36497" s="3"/>
    </row>
    <row r="36498" spans="1:68" x14ac:dyDescent="0.25">
      <c r="A36498" s="1"/>
      <c r="B36498" s="2"/>
      <c r="BJ36498" s="3"/>
      <c r="BL36498" s="3"/>
      <c r="BN36498" s="3"/>
      <c r="BP36498" s="3"/>
    </row>
    <row r="36499" spans="1:68" x14ac:dyDescent="0.25">
      <c r="A36499" s="1"/>
      <c r="B36499" s="2"/>
      <c r="BJ36499" s="3"/>
      <c r="BL36499" s="3"/>
      <c r="BN36499" s="3"/>
      <c r="BP36499" s="3"/>
    </row>
    <row r="36500" spans="1:68" x14ac:dyDescent="0.25">
      <c r="A36500" s="1"/>
      <c r="B36500" s="2"/>
      <c r="BJ36500" s="3"/>
      <c r="BL36500" s="3"/>
      <c r="BN36500" s="3"/>
      <c r="BP36500" s="3"/>
    </row>
    <row r="36501" spans="1:68" x14ac:dyDescent="0.25">
      <c r="A36501" s="1"/>
      <c r="B36501" s="2"/>
      <c r="BJ36501" s="3"/>
      <c r="BL36501" s="3"/>
      <c r="BN36501" s="3"/>
      <c r="BP36501" s="3"/>
    </row>
    <row r="36502" spans="1:68" x14ac:dyDescent="0.25">
      <c r="A36502" s="1"/>
      <c r="B36502" s="2"/>
      <c r="BJ36502" s="3"/>
      <c r="BL36502" s="3"/>
      <c r="BN36502" s="3"/>
      <c r="BP36502" s="3"/>
    </row>
    <row r="36503" spans="1:68" x14ac:dyDescent="0.25">
      <c r="A36503" s="1"/>
      <c r="B36503" s="2"/>
      <c r="BJ36503" s="3"/>
      <c r="BL36503" s="3"/>
      <c r="BN36503" s="3"/>
      <c r="BP36503" s="3"/>
    </row>
    <row r="36504" spans="1:68" x14ac:dyDescent="0.25">
      <c r="A36504" s="1"/>
      <c r="B36504" s="2"/>
      <c r="BJ36504" s="3"/>
      <c r="BL36504" s="3"/>
      <c r="BN36504" s="3"/>
      <c r="BP36504" s="3"/>
    </row>
    <row r="36505" spans="1:68" x14ac:dyDescent="0.25">
      <c r="A36505" s="1"/>
      <c r="B36505" s="2"/>
      <c r="BJ36505" s="3"/>
      <c r="BL36505" s="3"/>
      <c r="BN36505" s="3"/>
      <c r="BP36505" s="3"/>
    </row>
    <row r="36506" spans="1:68" x14ac:dyDescent="0.25">
      <c r="A36506" s="1"/>
      <c r="B36506" s="2"/>
      <c r="BJ36506" s="3"/>
      <c r="BL36506" s="3"/>
      <c r="BN36506" s="3"/>
      <c r="BP36506" s="3"/>
    </row>
    <row r="36507" spans="1:68" x14ac:dyDescent="0.25">
      <c r="A36507" s="1"/>
      <c r="B36507" s="2"/>
      <c r="BJ36507" s="3"/>
      <c r="BL36507" s="3"/>
      <c r="BN36507" s="3"/>
      <c r="BP36507" s="3"/>
    </row>
    <row r="36508" spans="1:68" x14ac:dyDescent="0.25">
      <c r="A36508" s="1"/>
      <c r="B36508" s="2"/>
      <c r="BJ36508" s="3"/>
      <c r="BL36508" s="3"/>
      <c r="BN36508" s="3"/>
      <c r="BP36508" s="3"/>
    </row>
    <row r="36509" spans="1:68" x14ac:dyDescent="0.25">
      <c r="A36509" s="1"/>
      <c r="B36509" s="2"/>
      <c r="BJ36509" s="3"/>
      <c r="BL36509" s="3"/>
      <c r="BN36509" s="3"/>
      <c r="BP36509" s="3"/>
    </row>
    <row r="36510" spans="1:68" x14ac:dyDescent="0.25">
      <c r="A36510" s="1"/>
      <c r="B36510" s="2"/>
      <c r="BJ36510" s="3"/>
      <c r="BL36510" s="3"/>
      <c r="BN36510" s="3"/>
      <c r="BP36510" s="3"/>
    </row>
    <row r="36511" spans="1:68" x14ac:dyDescent="0.25">
      <c r="A36511" s="1"/>
      <c r="B36511" s="2"/>
      <c r="BJ36511" s="3"/>
      <c r="BL36511" s="3"/>
      <c r="BN36511" s="3"/>
      <c r="BP36511" s="3"/>
    </row>
    <row r="36512" spans="1:68" x14ac:dyDescent="0.25">
      <c r="A36512" s="1"/>
      <c r="B36512" s="2"/>
      <c r="BJ36512" s="3"/>
      <c r="BL36512" s="3"/>
      <c r="BN36512" s="3"/>
      <c r="BP36512" s="3"/>
    </row>
    <row r="36513" spans="1:68" x14ac:dyDescent="0.25">
      <c r="A36513" s="1"/>
      <c r="B36513" s="2"/>
      <c r="BJ36513" s="3"/>
      <c r="BL36513" s="3"/>
      <c r="BN36513" s="3"/>
      <c r="BP36513" s="3"/>
    </row>
    <row r="36514" spans="1:68" x14ac:dyDescent="0.25">
      <c r="A36514" s="1"/>
      <c r="B36514" s="2"/>
      <c r="BJ36514" s="3"/>
      <c r="BL36514" s="3"/>
      <c r="BN36514" s="3"/>
      <c r="BP36514" s="3"/>
    </row>
    <row r="36515" spans="1:68" x14ac:dyDescent="0.25">
      <c r="A36515" s="1"/>
      <c r="B36515" s="2"/>
      <c r="BJ36515" s="3"/>
      <c r="BL36515" s="3"/>
      <c r="BN36515" s="3"/>
      <c r="BP36515" s="3"/>
    </row>
    <row r="36516" spans="1:68" x14ac:dyDescent="0.25">
      <c r="A36516" s="1"/>
      <c r="B36516" s="2"/>
      <c r="BJ36516" s="3"/>
      <c r="BL36516" s="3"/>
      <c r="BN36516" s="3"/>
      <c r="BP36516" s="3"/>
    </row>
    <row r="36517" spans="1:68" x14ac:dyDescent="0.25">
      <c r="A36517" s="1"/>
      <c r="B36517" s="2"/>
      <c r="BJ36517" s="3"/>
      <c r="BL36517" s="3"/>
      <c r="BN36517" s="3"/>
      <c r="BP36517" s="3"/>
    </row>
    <row r="36518" spans="1:68" x14ac:dyDescent="0.25">
      <c r="A36518" s="1"/>
      <c r="B36518" s="2"/>
      <c r="BJ36518" s="3"/>
      <c r="BL36518" s="3"/>
      <c r="BN36518" s="3"/>
      <c r="BP36518" s="3"/>
    </row>
    <row r="36519" spans="1:68" x14ac:dyDescent="0.25">
      <c r="A36519" s="1"/>
      <c r="B36519" s="2"/>
      <c r="BJ36519" s="3"/>
      <c r="BL36519" s="3"/>
      <c r="BN36519" s="3"/>
      <c r="BP36519" s="3"/>
    </row>
    <row r="36520" spans="1:68" x14ac:dyDescent="0.25">
      <c r="A36520" s="1"/>
      <c r="B36520" s="2"/>
      <c r="BJ36520" s="3"/>
      <c r="BL36520" s="3"/>
      <c r="BN36520" s="3"/>
      <c r="BP36520" s="3"/>
    </row>
    <row r="36521" spans="1:68" x14ac:dyDescent="0.25">
      <c r="A36521" s="1"/>
      <c r="B36521" s="2"/>
      <c r="BJ36521" s="3"/>
      <c r="BL36521" s="3"/>
      <c r="BN36521" s="3"/>
      <c r="BP36521" s="3"/>
    </row>
    <row r="36522" spans="1:68" x14ac:dyDescent="0.25">
      <c r="A36522" s="1"/>
      <c r="B36522" s="2"/>
      <c r="BJ36522" s="3"/>
      <c r="BL36522" s="3"/>
      <c r="BN36522" s="3"/>
      <c r="BP36522" s="3"/>
    </row>
    <row r="36523" spans="1:68" x14ac:dyDescent="0.25">
      <c r="A36523" s="1"/>
      <c r="B36523" s="2"/>
      <c r="BJ36523" s="3"/>
      <c r="BL36523" s="3"/>
      <c r="BN36523" s="3"/>
      <c r="BP36523" s="3"/>
    </row>
    <row r="36524" spans="1:68" x14ac:dyDescent="0.25">
      <c r="A36524" s="1"/>
      <c r="B36524" s="2"/>
      <c r="BJ36524" s="3"/>
      <c r="BL36524" s="3"/>
      <c r="BN36524" s="3"/>
      <c r="BP36524" s="3"/>
    </row>
    <row r="36525" spans="1:68" x14ac:dyDescent="0.25">
      <c r="A36525" s="1"/>
      <c r="B36525" s="2"/>
      <c r="BJ36525" s="3"/>
      <c r="BL36525" s="3"/>
      <c r="BN36525" s="3"/>
      <c r="BP36525" s="3"/>
    </row>
    <row r="36526" spans="1:68" x14ac:dyDescent="0.25">
      <c r="A36526" s="1"/>
      <c r="B36526" s="2"/>
      <c r="BJ36526" s="3"/>
      <c r="BL36526" s="3"/>
      <c r="BN36526" s="3"/>
      <c r="BP36526" s="3"/>
    </row>
    <row r="36527" spans="1:68" x14ac:dyDescent="0.25">
      <c r="A36527" s="1"/>
      <c r="B36527" s="2"/>
      <c r="BJ36527" s="3"/>
      <c r="BL36527" s="3"/>
      <c r="BN36527" s="3"/>
      <c r="BP36527" s="3"/>
    </row>
    <row r="36528" spans="1:68" x14ac:dyDescent="0.25">
      <c r="A36528" s="1"/>
      <c r="B36528" s="2"/>
      <c r="BJ36528" s="3"/>
      <c r="BL36528" s="3"/>
      <c r="BN36528" s="3"/>
      <c r="BP36528" s="3"/>
    </row>
    <row r="36529" spans="1:68" x14ac:dyDescent="0.25">
      <c r="A36529" s="1"/>
      <c r="B36529" s="2"/>
      <c r="BJ36529" s="3"/>
      <c r="BL36529" s="3"/>
      <c r="BN36529" s="3"/>
      <c r="BP36529" s="3"/>
    </row>
    <row r="36530" spans="1:68" x14ac:dyDescent="0.25">
      <c r="A36530" s="1"/>
      <c r="B36530" s="2"/>
      <c r="BJ36530" s="3"/>
      <c r="BL36530" s="3"/>
      <c r="BN36530" s="3"/>
      <c r="BP36530" s="3"/>
    </row>
    <row r="36531" spans="1:68" x14ac:dyDescent="0.25">
      <c r="A36531" s="1"/>
      <c r="B36531" s="2"/>
      <c r="BJ36531" s="3"/>
      <c r="BL36531" s="3"/>
      <c r="BN36531" s="3"/>
      <c r="BP36531" s="3"/>
    </row>
    <row r="36532" spans="1:68" x14ac:dyDescent="0.25">
      <c r="A36532" s="1"/>
      <c r="B36532" s="2"/>
      <c r="BJ36532" s="3"/>
      <c r="BL36532" s="3"/>
      <c r="BN36532" s="3"/>
      <c r="BP36532" s="3"/>
    </row>
    <row r="36533" spans="1:68" x14ac:dyDescent="0.25">
      <c r="A36533" s="1"/>
      <c r="B36533" s="2"/>
      <c r="BJ36533" s="3"/>
      <c r="BL36533" s="3"/>
      <c r="BN36533" s="3"/>
      <c r="BP36533" s="3"/>
    </row>
    <row r="36534" spans="1:68" x14ac:dyDescent="0.25">
      <c r="A36534" s="1"/>
      <c r="B36534" s="2"/>
      <c r="BJ36534" s="3"/>
      <c r="BL36534" s="3"/>
      <c r="BN36534" s="3"/>
      <c r="BP36534" s="3"/>
    </row>
    <row r="36535" spans="1:68" x14ac:dyDescent="0.25">
      <c r="A36535" s="1"/>
      <c r="B36535" s="2"/>
      <c r="BJ36535" s="3"/>
      <c r="BL36535" s="3"/>
      <c r="BN36535" s="3"/>
      <c r="BP36535" s="3"/>
    </row>
    <row r="36536" spans="1:68" x14ac:dyDescent="0.25">
      <c r="A36536" s="1"/>
      <c r="B36536" s="2"/>
      <c r="BJ36536" s="3"/>
      <c r="BL36536" s="3"/>
      <c r="BN36536" s="3"/>
      <c r="BP36536" s="3"/>
    </row>
    <row r="36537" spans="1:68" x14ac:dyDescent="0.25">
      <c r="A36537" s="1"/>
      <c r="B36537" s="2"/>
      <c r="BJ36537" s="3"/>
      <c r="BL36537" s="3"/>
      <c r="BN36537" s="3"/>
      <c r="BP36537" s="3"/>
    </row>
    <row r="36538" spans="1:68" x14ac:dyDescent="0.25">
      <c r="A36538" s="1"/>
      <c r="B36538" s="2"/>
      <c r="BJ36538" s="3"/>
      <c r="BL36538" s="3"/>
      <c r="BN36538" s="3"/>
      <c r="BP36538" s="3"/>
    </row>
    <row r="36539" spans="1:68" x14ac:dyDescent="0.25">
      <c r="A36539" s="1"/>
      <c r="B36539" s="2"/>
      <c r="BJ36539" s="3"/>
      <c r="BL36539" s="3"/>
      <c r="BN36539" s="3"/>
      <c r="BP36539" s="3"/>
    </row>
    <row r="36540" spans="1:68" x14ac:dyDescent="0.25">
      <c r="A36540" s="1"/>
      <c r="B36540" s="2"/>
      <c r="BJ36540" s="3"/>
      <c r="BL36540" s="3"/>
      <c r="BN36540" s="3"/>
      <c r="BP36540" s="3"/>
    </row>
    <row r="36541" spans="1:68" x14ac:dyDescent="0.25">
      <c r="A36541" s="1"/>
      <c r="B36541" s="2"/>
      <c r="BJ36541" s="3"/>
      <c r="BL36541" s="3"/>
      <c r="BN36541" s="3"/>
      <c r="BP36541" s="3"/>
    </row>
    <row r="36542" spans="1:68" x14ac:dyDescent="0.25">
      <c r="A36542" s="1"/>
      <c r="B36542" s="2"/>
      <c r="BJ36542" s="3"/>
      <c r="BL36542" s="3"/>
      <c r="BN36542" s="3"/>
      <c r="BP36542" s="3"/>
    </row>
    <row r="36543" spans="1:68" x14ac:dyDescent="0.25">
      <c r="A36543" s="1"/>
      <c r="B36543" s="2"/>
      <c r="BJ36543" s="3"/>
      <c r="BL36543" s="3"/>
      <c r="BN36543" s="3"/>
      <c r="BP36543" s="3"/>
    </row>
    <row r="36544" spans="1:68" x14ac:dyDescent="0.25">
      <c r="A36544" s="1"/>
      <c r="B36544" s="2"/>
      <c r="BJ36544" s="3"/>
      <c r="BL36544" s="3"/>
      <c r="BN36544" s="3"/>
      <c r="BP36544" s="3"/>
    </row>
    <row r="36545" spans="1:68" x14ac:dyDescent="0.25">
      <c r="A36545" s="1"/>
      <c r="B36545" s="2"/>
      <c r="BJ36545" s="3"/>
      <c r="BL36545" s="3"/>
      <c r="BN36545" s="3"/>
      <c r="BP36545" s="3"/>
    </row>
    <row r="36546" spans="1:68" x14ac:dyDescent="0.25">
      <c r="A36546" s="1"/>
      <c r="B36546" s="2"/>
      <c r="BJ36546" s="3"/>
      <c r="BL36546" s="3"/>
      <c r="BN36546" s="3"/>
      <c r="BP36546" s="3"/>
    </row>
    <row r="36547" spans="1:68" x14ac:dyDescent="0.25">
      <c r="A36547" s="1"/>
      <c r="B36547" s="2"/>
      <c r="BJ36547" s="3"/>
      <c r="BL36547" s="3"/>
      <c r="BN36547" s="3"/>
      <c r="BP36547" s="3"/>
    </row>
    <row r="36548" spans="1:68" x14ac:dyDescent="0.25">
      <c r="A36548" s="1"/>
      <c r="B36548" s="2"/>
      <c r="BJ36548" s="3"/>
      <c r="BL36548" s="3"/>
      <c r="BN36548" s="3"/>
      <c r="BP36548" s="3"/>
    </row>
    <row r="36549" spans="1:68" x14ac:dyDescent="0.25">
      <c r="A36549" s="1"/>
      <c r="B36549" s="2"/>
      <c r="BJ36549" s="3"/>
      <c r="BL36549" s="3"/>
      <c r="BN36549" s="3"/>
      <c r="BP36549" s="3"/>
    </row>
    <row r="36550" spans="1:68" x14ac:dyDescent="0.25">
      <c r="A36550" s="1"/>
      <c r="B36550" s="2"/>
      <c r="BJ36550" s="3"/>
      <c r="BL36550" s="3"/>
      <c r="BN36550" s="3"/>
      <c r="BP36550" s="3"/>
    </row>
    <row r="36551" spans="1:68" x14ac:dyDescent="0.25">
      <c r="A36551" s="1"/>
      <c r="B36551" s="2"/>
      <c r="BJ36551" s="3"/>
      <c r="BL36551" s="3"/>
      <c r="BN36551" s="3"/>
      <c r="BP36551" s="3"/>
    </row>
    <row r="36552" spans="1:68" x14ac:dyDescent="0.25">
      <c r="A36552" s="1"/>
      <c r="B36552" s="2"/>
      <c r="BJ36552" s="3"/>
      <c r="BL36552" s="3"/>
      <c r="BN36552" s="3"/>
      <c r="BP36552" s="3"/>
    </row>
    <row r="36553" spans="1:68" x14ac:dyDescent="0.25">
      <c r="A36553" s="1"/>
      <c r="B36553" s="2"/>
      <c r="BJ36553" s="3"/>
      <c r="BL36553" s="3"/>
      <c r="BN36553" s="3"/>
      <c r="BP36553" s="3"/>
    </row>
    <row r="36554" spans="1:68" x14ac:dyDescent="0.25">
      <c r="A36554" s="1"/>
      <c r="B36554" s="2"/>
      <c r="BJ36554" s="3"/>
      <c r="BL36554" s="3"/>
      <c r="BN36554" s="3"/>
      <c r="BP36554" s="3"/>
    </row>
    <row r="36555" spans="1:68" x14ac:dyDescent="0.25">
      <c r="A36555" s="1"/>
      <c r="B36555" s="2"/>
      <c r="BJ36555" s="3"/>
      <c r="BL36555" s="3"/>
      <c r="BN36555" s="3"/>
      <c r="BP36555" s="3"/>
    </row>
    <row r="36556" spans="1:68" x14ac:dyDescent="0.25">
      <c r="A36556" s="1"/>
      <c r="B36556" s="2"/>
      <c r="BJ36556" s="3"/>
      <c r="BL36556" s="3"/>
      <c r="BN36556" s="3"/>
      <c r="BP36556" s="3"/>
    </row>
    <row r="36557" spans="1:68" x14ac:dyDescent="0.25">
      <c r="A36557" s="1"/>
      <c r="B36557" s="2"/>
      <c r="BJ36557" s="3"/>
      <c r="BL36557" s="3"/>
      <c r="BN36557" s="3"/>
      <c r="BP36557" s="3"/>
    </row>
    <row r="36558" spans="1:68" x14ac:dyDescent="0.25">
      <c r="A36558" s="1"/>
      <c r="B36558" s="2"/>
      <c r="BJ36558" s="3"/>
      <c r="BL36558" s="3"/>
      <c r="BN36558" s="3"/>
      <c r="BP36558" s="3"/>
    </row>
    <row r="36559" spans="1:68" x14ac:dyDescent="0.25">
      <c r="A36559" s="1"/>
      <c r="B36559" s="2"/>
      <c r="BJ36559" s="3"/>
      <c r="BL36559" s="3"/>
      <c r="BN36559" s="3"/>
      <c r="BP36559" s="3"/>
    </row>
    <row r="36560" spans="1:68" x14ac:dyDescent="0.25">
      <c r="A36560" s="1"/>
      <c r="B36560" s="2"/>
      <c r="BJ36560" s="3"/>
      <c r="BL36560" s="3"/>
      <c r="BN36560" s="3"/>
      <c r="BP36560" s="3"/>
    </row>
    <row r="36561" spans="1:68" x14ac:dyDescent="0.25">
      <c r="A36561" s="1"/>
      <c r="B36561" s="2"/>
      <c r="BJ36561" s="3"/>
      <c r="BL36561" s="3"/>
      <c r="BN36561" s="3"/>
      <c r="BP36561" s="3"/>
    </row>
    <row r="36562" spans="1:68" x14ac:dyDescent="0.25">
      <c r="A36562" s="1"/>
      <c r="B36562" s="2"/>
      <c r="BJ36562" s="3"/>
      <c r="BL36562" s="3"/>
      <c r="BN36562" s="3"/>
      <c r="BP36562" s="3"/>
    </row>
    <row r="36563" spans="1:68" x14ac:dyDescent="0.25">
      <c r="A36563" s="1"/>
      <c r="B36563" s="2"/>
      <c r="BJ36563" s="3"/>
      <c r="BL36563" s="3"/>
      <c r="BN36563" s="3"/>
      <c r="BP36563" s="3"/>
    </row>
    <row r="36564" spans="1:68" x14ac:dyDescent="0.25">
      <c r="A36564" s="1"/>
      <c r="B36564" s="2"/>
      <c r="BJ36564" s="3"/>
      <c r="BL36564" s="3"/>
      <c r="BN36564" s="3"/>
      <c r="BP36564" s="3"/>
    </row>
    <row r="36565" spans="1:68" x14ac:dyDescent="0.25">
      <c r="A36565" s="1"/>
      <c r="B36565" s="2"/>
      <c r="BJ36565" s="3"/>
      <c r="BL36565" s="3"/>
      <c r="BN36565" s="3"/>
      <c r="BP36565" s="3"/>
    </row>
    <row r="36566" spans="1:68" x14ac:dyDescent="0.25">
      <c r="A36566" s="1"/>
      <c r="B36566" s="2"/>
      <c r="BJ36566" s="3"/>
      <c r="BL36566" s="3"/>
      <c r="BN36566" s="3"/>
      <c r="BP36566" s="3"/>
    </row>
    <row r="36567" spans="1:68" x14ac:dyDescent="0.25">
      <c r="A36567" s="1"/>
      <c r="B36567" s="2"/>
      <c r="BJ36567" s="3"/>
      <c r="BL36567" s="3"/>
      <c r="BN36567" s="3"/>
      <c r="BP36567" s="3"/>
    </row>
    <row r="36568" spans="1:68" x14ac:dyDescent="0.25">
      <c r="A36568" s="1"/>
      <c r="B36568" s="2"/>
      <c r="BJ36568" s="3"/>
      <c r="BL36568" s="3"/>
      <c r="BN36568" s="3"/>
      <c r="BP36568" s="3"/>
    </row>
    <row r="36569" spans="1:68" x14ac:dyDescent="0.25">
      <c r="A36569" s="1"/>
      <c r="B36569" s="2"/>
      <c r="BJ36569" s="3"/>
      <c r="BL36569" s="3"/>
      <c r="BN36569" s="3"/>
      <c r="BP36569" s="3"/>
    </row>
    <row r="36570" spans="1:68" x14ac:dyDescent="0.25">
      <c r="A36570" s="1"/>
      <c r="B36570" s="2"/>
      <c r="BJ36570" s="3"/>
      <c r="BL36570" s="3"/>
      <c r="BN36570" s="3"/>
      <c r="BP36570" s="3"/>
    </row>
    <row r="36571" spans="1:68" x14ac:dyDescent="0.25">
      <c r="A36571" s="1"/>
      <c r="B36571" s="2"/>
      <c r="BJ36571" s="3"/>
      <c r="BL36571" s="3"/>
      <c r="BN36571" s="3"/>
      <c r="BP36571" s="3"/>
    </row>
    <row r="36572" spans="1:68" x14ac:dyDescent="0.25">
      <c r="A36572" s="1"/>
      <c r="B36572" s="2"/>
      <c r="BJ36572" s="3"/>
      <c r="BL36572" s="3"/>
      <c r="BN36572" s="3"/>
      <c r="BP36572" s="3"/>
    </row>
    <row r="36573" spans="1:68" x14ac:dyDescent="0.25">
      <c r="A36573" s="1"/>
      <c r="B36573" s="2"/>
      <c r="BJ36573" s="3"/>
      <c r="BL36573" s="3"/>
      <c r="BN36573" s="3"/>
      <c r="BP36573" s="3"/>
    </row>
    <row r="36574" spans="1:68" x14ac:dyDescent="0.25">
      <c r="A36574" s="1"/>
      <c r="B36574" s="2"/>
      <c r="BJ36574" s="3"/>
      <c r="BL36574" s="3"/>
      <c r="BN36574" s="3"/>
      <c r="BP36574" s="3"/>
    </row>
    <row r="36575" spans="1:68" x14ac:dyDescent="0.25">
      <c r="A36575" s="1"/>
      <c r="B36575" s="2"/>
      <c r="BJ36575" s="3"/>
      <c r="BL36575" s="3"/>
      <c r="BN36575" s="3"/>
      <c r="BP36575" s="3"/>
    </row>
    <row r="36576" spans="1:68" x14ac:dyDescent="0.25">
      <c r="A36576" s="1"/>
      <c r="B36576" s="2"/>
      <c r="BJ36576" s="3"/>
      <c r="BL36576" s="3"/>
      <c r="BN36576" s="3"/>
      <c r="BP36576" s="3"/>
    </row>
    <row r="36577" spans="1:68" x14ac:dyDescent="0.25">
      <c r="A36577" s="1"/>
      <c r="B36577" s="2"/>
      <c r="BJ36577" s="3"/>
      <c r="BL36577" s="3"/>
      <c r="BN36577" s="3"/>
      <c r="BP36577" s="3"/>
    </row>
    <row r="36578" spans="1:68" x14ac:dyDescent="0.25">
      <c r="A36578" s="1"/>
      <c r="B36578" s="2"/>
      <c r="BJ36578" s="3"/>
      <c r="BL36578" s="3"/>
      <c r="BN36578" s="3"/>
      <c r="BP36578" s="3"/>
    </row>
    <row r="36579" spans="1:68" x14ac:dyDescent="0.25">
      <c r="A36579" s="1"/>
      <c r="B36579" s="2"/>
      <c r="BJ36579" s="3"/>
      <c r="BL36579" s="3"/>
      <c r="BN36579" s="3"/>
      <c r="BP36579" s="3"/>
    </row>
    <row r="36580" spans="1:68" x14ac:dyDescent="0.25">
      <c r="A36580" s="1"/>
      <c r="B36580" s="2"/>
      <c r="BJ36580" s="3"/>
      <c r="BL36580" s="3"/>
      <c r="BN36580" s="3"/>
      <c r="BP36580" s="3"/>
    </row>
    <row r="36581" spans="1:68" x14ac:dyDescent="0.25">
      <c r="A36581" s="1"/>
      <c r="B36581" s="2"/>
      <c r="BJ36581" s="3"/>
      <c r="BL36581" s="3"/>
      <c r="BN36581" s="3"/>
      <c r="BP36581" s="3"/>
    </row>
    <row r="36582" spans="1:68" x14ac:dyDescent="0.25">
      <c r="A36582" s="1"/>
      <c r="B36582" s="2"/>
      <c r="BJ36582" s="3"/>
      <c r="BL36582" s="3"/>
      <c r="BN36582" s="3"/>
      <c r="BP36582" s="3"/>
    </row>
    <row r="36583" spans="1:68" x14ac:dyDescent="0.25">
      <c r="A36583" s="1"/>
      <c r="B36583" s="2"/>
      <c r="BJ36583" s="3"/>
      <c r="BL36583" s="3"/>
      <c r="BN36583" s="3"/>
      <c r="BP36583" s="3"/>
    </row>
    <row r="36584" spans="1:68" x14ac:dyDescent="0.25">
      <c r="A36584" s="1"/>
      <c r="B36584" s="2"/>
      <c r="BJ36584" s="3"/>
      <c r="BL36584" s="3"/>
      <c r="BN36584" s="3"/>
      <c r="BP36584" s="3"/>
    </row>
    <row r="36585" spans="1:68" x14ac:dyDescent="0.25">
      <c r="A36585" s="1"/>
      <c r="B36585" s="2"/>
      <c r="BJ36585" s="3"/>
      <c r="BL36585" s="3"/>
      <c r="BN36585" s="3"/>
      <c r="BP36585" s="3"/>
    </row>
    <row r="36586" spans="1:68" x14ac:dyDescent="0.25">
      <c r="A36586" s="1"/>
      <c r="B36586" s="2"/>
      <c r="BJ36586" s="3"/>
      <c r="BL36586" s="3"/>
      <c r="BN36586" s="3"/>
      <c r="BP36586" s="3"/>
    </row>
    <row r="36587" spans="1:68" x14ac:dyDescent="0.25">
      <c r="A36587" s="1"/>
      <c r="B36587" s="2"/>
      <c r="BJ36587" s="3"/>
      <c r="BL36587" s="3"/>
      <c r="BN36587" s="3"/>
      <c r="BP36587" s="3"/>
    </row>
    <row r="36588" spans="1:68" x14ac:dyDescent="0.25">
      <c r="A36588" s="1"/>
      <c r="B36588" s="2"/>
      <c r="BJ36588" s="3"/>
      <c r="BL36588" s="3"/>
      <c r="BN36588" s="3"/>
      <c r="BP36588" s="3"/>
    </row>
    <row r="36589" spans="1:68" x14ac:dyDescent="0.25">
      <c r="A36589" s="1"/>
      <c r="B36589" s="2"/>
      <c r="BJ36589" s="3"/>
      <c r="BL36589" s="3"/>
      <c r="BN36589" s="3"/>
      <c r="BP36589" s="3"/>
    </row>
    <row r="36590" spans="1:68" x14ac:dyDescent="0.25">
      <c r="A36590" s="1"/>
      <c r="B36590" s="2"/>
      <c r="BJ36590" s="3"/>
      <c r="BL36590" s="3"/>
      <c r="BN36590" s="3"/>
      <c r="BP36590" s="3"/>
    </row>
    <row r="36591" spans="1:68" x14ac:dyDescent="0.25">
      <c r="A36591" s="1"/>
      <c r="B36591" s="2"/>
      <c r="BJ36591" s="3"/>
      <c r="BL36591" s="3"/>
      <c r="BN36591" s="3"/>
      <c r="BP36591" s="3"/>
    </row>
    <row r="36592" spans="1:68" x14ac:dyDescent="0.25">
      <c r="A36592" s="1"/>
      <c r="B36592" s="2"/>
      <c r="BJ36592" s="3"/>
      <c r="BL36592" s="3"/>
      <c r="BN36592" s="3"/>
      <c r="BP36592" s="3"/>
    </row>
    <row r="36593" spans="1:68" x14ac:dyDescent="0.25">
      <c r="A36593" s="1"/>
      <c r="B36593" s="2"/>
      <c r="BJ36593" s="3"/>
      <c r="BL36593" s="3"/>
      <c r="BN36593" s="3"/>
      <c r="BP36593" s="3"/>
    </row>
    <row r="36594" spans="1:68" x14ac:dyDescent="0.25">
      <c r="A36594" s="1"/>
      <c r="B36594" s="2"/>
      <c r="BJ36594" s="3"/>
      <c r="BL36594" s="3"/>
      <c r="BN36594" s="3"/>
      <c r="BP36594" s="3"/>
    </row>
    <row r="36595" spans="1:68" x14ac:dyDescent="0.25">
      <c r="A36595" s="1"/>
      <c r="B36595" s="2"/>
      <c r="BJ36595" s="3"/>
      <c r="BL36595" s="3"/>
      <c r="BN36595" s="3"/>
      <c r="BP36595" s="3"/>
    </row>
    <row r="36596" spans="1:68" x14ac:dyDescent="0.25">
      <c r="A36596" s="1"/>
      <c r="B36596" s="2"/>
      <c r="BJ36596" s="3"/>
      <c r="BL36596" s="3"/>
      <c r="BN36596" s="3"/>
      <c r="BP36596" s="3"/>
    </row>
    <row r="36597" spans="1:68" x14ac:dyDescent="0.25">
      <c r="A36597" s="1"/>
      <c r="B36597" s="2"/>
      <c r="BJ36597" s="3"/>
      <c r="BL36597" s="3"/>
      <c r="BN36597" s="3"/>
      <c r="BP36597" s="3"/>
    </row>
    <row r="36598" spans="1:68" x14ac:dyDescent="0.25">
      <c r="A36598" s="1"/>
      <c r="B36598" s="2"/>
      <c r="BJ36598" s="3"/>
      <c r="BL36598" s="3"/>
      <c r="BN36598" s="3"/>
      <c r="BP36598" s="3"/>
    </row>
    <row r="36599" spans="1:68" x14ac:dyDescent="0.25">
      <c r="A36599" s="1"/>
      <c r="B36599" s="2"/>
      <c r="BJ36599" s="3"/>
      <c r="BL36599" s="3"/>
      <c r="BN36599" s="3"/>
      <c r="BP36599" s="3"/>
    </row>
    <row r="36600" spans="1:68" x14ac:dyDescent="0.25">
      <c r="A36600" s="1"/>
      <c r="B36600" s="2"/>
      <c r="BJ36600" s="3"/>
      <c r="BL36600" s="3"/>
      <c r="BN36600" s="3"/>
      <c r="BP36600" s="3"/>
    </row>
    <row r="36601" spans="1:68" x14ac:dyDescent="0.25">
      <c r="A36601" s="1"/>
      <c r="B36601" s="2"/>
      <c r="BJ36601" s="3"/>
      <c r="BL36601" s="3"/>
      <c r="BN36601" s="3"/>
      <c r="BP36601" s="3"/>
    </row>
    <row r="36602" spans="1:68" x14ac:dyDescent="0.25">
      <c r="A36602" s="1"/>
      <c r="B36602" s="2"/>
      <c r="BJ36602" s="3"/>
      <c r="BL36602" s="3"/>
      <c r="BN36602" s="3"/>
      <c r="BP36602" s="3"/>
    </row>
    <row r="36603" spans="1:68" x14ac:dyDescent="0.25">
      <c r="A36603" s="1"/>
      <c r="B36603" s="2"/>
      <c r="BJ36603" s="3"/>
      <c r="BL36603" s="3"/>
      <c r="BN36603" s="3"/>
      <c r="BP36603" s="3"/>
    </row>
    <row r="36604" spans="1:68" x14ac:dyDescent="0.25">
      <c r="A36604" s="1"/>
      <c r="B36604" s="2"/>
      <c r="BJ36604" s="3"/>
      <c r="BL36604" s="3"/>
      <c r="BN36604" s="3"/>
      <c r="BP36604" s="3"/>
    </row>
    <row r="36605" spans="1:68" x14ac:dyDescent="0.25">
      <c r="A36605" s="1"/>
      <c r="B36605" s="2"/>
      <c r="BJ36605" s="3"/>
      <c r="BL36605" s="3"/>
      <c r="BN36605" s="3"/>
      <c r="BP36605" s="3"/>
    </row>
    <row r="36606" spans="1:68" x14ac:dyDescent="0.25">
      <c r="A36606" s="1"/>
      <c r="B36606" s="2"/>
      <c r="BJ36606" s="3"/>
      <c r="BL36606" s="3"/>
      <c r="BN36606" s="3"/>
      <c r="BP36606" s="3"/>
    </row>
    <row r="36607" spans="1:68" x14ac:dyDescent="0.25">
      <c r="A36607" s="1"/>
      <c r="B36607" s="2"/>
      <c r="BJ36607" s="3"/>
      <c r="BL36607" s="3"/>
      <c r="BN36607" s="3"/>
      <c r="BP36607" s="3"/>
    </row>
    <row r="36608" spans="1:68" x14ac:dyDescent="0.25">
      <c r="A36608" s="1"/>
      <c r="B36608" s="2"/>
      <c r="BJ36608" s="3"/>
      <c r="BL36608" s="3"/>
      <c r="BN36608" s="3"/>
      <c r="BP36608" s="3"/>
    </row>
    <row r="36609" spans="1:68" x14ac:dyDescent="0.25">
      <c r="A36609" s="1"/>
      <c r="B36609" s="2"/>
      <c r="BJ36609" s="3"/>
      <c r="BL36609" s="3"/>
      <c r="BN36609" s="3"/>
      <c r="BP36609" s="3"/>
    </row>
    <row r="36610" spans="1:68" x14ac:dyDescent="0.25">
      <c r="A36610" s="1"/>
      <c r="B36610" s="2"/>
      <c r="BJ36610" s="3"/>
      <c r="BL36610" s="3"/>
      <c r="BN36610" s="3"/>
      <c r="BP36610" s="3"/>
    </row>
    <row r="36611" spans="1:68" x14ac:dyDescent="0.25">
      <c r="A36611" s="1"/>
      <c r="B36611" s="2"/>
      <c r="BJ36611" s="3"/>
      <c r="BL36611" s="3"/>
      <c r="BN36611" s="3"/>
      <c r="BP36611" s="3"/>
    </row>
    <row r="36612" spans="1:68" x14ac:dyDescent="0.25">
      <c r="A36612" s="1"/>
      <c r="B36612" s="2"/>
      <c r="BJ36612" s="3"/>
      <c r="BL36612" s="3"/>
      <c r="BN36612" s="3"/>
      <c r="BP36612" s="3"/>
    </row>
    <row r="36613" spans="1:68" x14ac:dyDescent="0.25">
      <c r="A36613" s="1"/>
      <c r="B36613" s="2"/>
      <c r="BJ36613" s="3"/>
      <c r="BL36613" s="3"/>
      <c r="BN36613" s="3"/>
      <c r="BP36613" s="3"/>
    </row>
    <row r="36614" spans="1:68" x14ac:dyDescent="0.25">
      <c r="A36614" s="1"/>
      <c r="B36614" s="2"/>
      <c r="BJ36614" s="3"/>
      <c r="BL36614" s="3"/>
      <c r="BN36614" s="3"/>
      <c r="BP36614" s="3"/>
    </row>
    <row r="36615" spans="1:68" x14ac:dyDescent="0.25">
      <c r="A36615" s="1"/>
      <c r="B36615" s="2"/>
      <c r="BJ36615" s="3"/>
      <c r="BL36615" s="3"/>
      <c r="BN36615" s="3"/>
      <c r="BP36615" s="3"/>
    </row>
    <row r="36616" spans="1:68" x14ac:dyDescent="0.25">
      <c r="A36616" s="1"/>
      <c r="B36616" s="2"/>
      <c r="BJ36616" s="3"/>
      <c r="BL36616" s="3"/>
      <c r="BN36616" s="3"/>
      <c r="BP36616" s="3"/>
    </row>
    <row r="36617" spans="1:68" x14ac:dyDescent="0.25">
      <c r="A36617" s="1"/>
      <c r="B36617" s="2"/>
      <c r="BJ36617" s="3"/>
      <c r="BL36617" s="3"/>
      <c r="BN36617" s="3"/>
      <c r="BP36617" s="3"/>
    </row>
    <row r="36618" spans="1:68" x14ac:dyDescent="0.25">
      <c r="A36618" s="1"/>
      <c r="B36618" s="2"/>
      <c r="BJ36618" s="3"/>
      <c r="BL36618" s="3"/>
      <c r="BN36618" s="3"/>
      <c r="BP36618" s="3"/>
    </row>
    <row r="36619" spans="1:68" x14ac:dyDescent="0.25">
      <c r="A36619" s="1"/>
      <c r="B36619" s="2"/>
      <c r="BJ36619" s="3"/>
      <c r="BL36619" s="3"/>
      <c r="BN36619" s="3"/>
      <c r="BP36619" s="3"/>
    </row>
    <row r="36620" spans="1:68" x14ac:dyDescent="0.25">
      <c r="A36620" s="1"/>
      <c r="B36620" s="2"/>
      <c r="BJ36620" s="3"/>
      <c r="BL36620" s="3"/>
      <c r="BN36620" s="3"/>
      <c r="BP36620" s="3"/>
    </row>
    <row r="36621" spans="1:68" x14ac:dyDescent="0.25">
      <c r="A36621" s="1"/>
      <c r="B36621" s="2"/>
      <c r="BJ36621" s="3"/>
      <c r="BL36621" s="3"/>
      <c r="BN36621" s="3"/>
      <c r="BP36621" s="3"/>
    </row>
    <row r="36622" spans="1:68" x14ac:dyDescent="0.25">
      <c r="A36622" s="1"/>
      <c r="B36622" s="2"/>
      <c r="BJ36622" s="3"/>
      <c r="BL36622" s="3"/>
      <c r="BN36622" s="3"/>
      <c r="BP36622" s="3"/>
    </row>
    <row r="36623" spans="1:68" x14ac:dyDescent="0.25">
      <c r="A36623" s="1"/>
      <c r="B36623" s="2"/>
      <c r="BJ36623" s="3"/>
      <c r="BL36623" s="3"/>
      <c r="BN36623" s="3"/>
      <c r="BP36623" s="3"/>
    </row>
    <row r="36624" spans="1:68" x14ac:dyDescent="0.25">
      <c r="A36624" s="1"/>
      <c r="B36624" s="2"/>
      <c r="BJ36624" s="3"/>
      <c r="BL36624" s="3"/>
      <c r="BN36624" s="3"/>
      <c r="BP36624" s="3"/>
    </row>
    <row r="36625" spans="1:68" x14ac:dyDescent="0.25">
      <c r="A36625" s="1"/>
      <c r="B36625" s="2"/>
      <c r="BJ36625" s="3"/>
      <c r="BL36625" s="3"/>
      <c r="BN36625" s="3"/>
      <c r="BP36625" s="3"/>
    </row>
    <row r="36626" spans="1:68" x14ac:dyDescent="0.25">
      <c r="A36626" s="1"/>
      <c r="B36626" s="2"/>
      <c r="BJ36626" s="3"/>
      <c r="BL36626" s="3"/>
      <c r="BN36626" s="3"/>
      <c r="BP36626" s="3"/>
    </row>
    <row r="36627" spans="1:68" x14ac:dyDescent="0.25">
      <c r="A36627" s="1"/>
      <c r="B36627" s="2"/>
      <c r="BJ36627" s="3"/>
      <c r="BL36627" s="3"/>
      <c r="BN36627" s="3"/>
      <c r="BP36627" s="3"/>
    </row>
    <row r="36628" spans="1:68" x14ac:dyDescent="0.25">
      <c r="A36628" s="1"/>
      <c r="B36628" s="2"/>
      <c r="BJ36628" s="3"/>
      <c r="BL36628" s="3"/>
      <c r="BN36628" s="3"/>
      <c r="BP36628" s="3"/>
    </row>
    <row r="36629" spans="1:68" x14ac:dyDescent="0.25">
      <c r="A36629" s="1"/>
      <c r="B36629" s="2"/>
      <c r="BJ36629" s="3"/>
      <c r="BL36629" s="3"/>
      <c r="BN36629" s="3"/>
      <c r="BP36629" s="3"/>
    </row>
    <row r="36630" spans="1:68" x14ac:dyDescent="0.25">
      <c r="A36630" s="1"/>
      <c r="B36630" s="2"/>
      <c r="BJ36630" s="3"/>
      <c r="BL36630" s="3"/>
      <c r="BN36630" s="3"/>
      <c r="BP36630" s="3"/>
    </row>
    <row r="36631" spans="1:68" x14ac:dyDescent="0.25">
      <c r="A36631" s="1"/>
      <c r="B36631" s="2"/>
      <c r="BJ36631" s="3"/>
      <c r="BL36631" s="3"/>
      <c r="BN36631" s="3"/>
      <c r="BP36631" s="3"/>
    </row>
    <row r="36632" spans="1:68" x14ac:dyDescent="0.25">
      <c r="A36632" s="1"/>
      <c r="B36632" s="2"/>
      <c r="BJ36632" s="3"/>
      <c r="BL36632" s="3"/>
      <c r="BN36632" s="3"/>
      <c r="BP36632" s="3"/>
    </row>
    <row r="36633" spans="1:68" x14ac:dyDescent="0.25">
      <c r="A36633" s="1"/>
      <c r="B36633" s="2"/>
      <c r="BJ36633" s="3"/>
      <c r="BL36633" s="3"/>
      <c r="BN36633" s="3"/>
      <c r="BP36633" s="3"/>
    </row>
    <row r="36634" spans="1:68" x14ac:dyDescent="0.25">
      <c r="A36634" s="1"/>
      <c r="B36634" s="2"/>
      <c r="BJ36634" s="3"/>
      <c r="BL36634" s="3"/>
      <c r="BN36634" s="3"/>
      <c r="BP36634" s="3"/>
    </row>
    <row r="36635" spans="1:68" x14ac:dyDescent="0.25">
      <c r="A36635" s="1"/>
      <c r="B36635" s="2"/>
      <c r="BJ36635" s="3"/>
      <c r="BL36635" s="3"/>
      <c r="BN36635" s="3"/>
      <c r="BP36635" s="3"/>
    </row>
    <row r="36636" spans="1:68" x14ac:dyDescent="0.25">
      <c r="A36636" s="1"/>
      <c r="B36636" s="2"/>
      <c r="BJ36636" s="3"/>
      <c r="BL36636" s="3"/>
      <c r="BN36636" s="3"/>
      <c r="BP36636" s="3"/>
    </row>
    <row r="36637" spans="1:68" x14ac:dyDescent="0.25">
      <c r="A36637" s="1"/>
      <c r="B36637" s="2"/>
      <c r="BJ36637" s="3"/>
      <c r="BL36637" s="3"/>
      <c r="BN36637" s="3"/>
      <c r="BP36637" s="3"/>
    </row>
    <row r="36638" spans="1:68" x14ac:dyDescent="0.25">
      <c r="A36638" s="1"/>
      <c r="B36638" s="2"/>
      <c r="BJ36638" s="3"/>
      <c r="BL36638" s="3"/>
      <c r="BN36638" s="3"/>
      <c r="BP36638" s="3"/>
    </row>
    <row r="36639" spans="1:68" x14ac:dyDescent="0.25">
      <c r="A36639" s="1"/>
      <c r="B36639" s="2"/>
      <c r="BJ36639" s="3"/>
      <c r="BL36639" s="3"/>
      <c r="BN36639" s="3"/>
      <c r="BP36639" s="3"/>
    </row>
    <row r="36640" spans="1:68" x14ac:dyDescent="0.25">
      <c r="A36640" s="1"/>
      <c r="B36640" s="2"/>
      <c r="BJ36640" s="3"/>
      <c r="BL36640" s="3"/>
      <c r="BN36640" s="3"/>
      <c r="BP36640" s="3"/>
    </row>
    <row r="36641" spans="1:68" x14ac:dyDescent="0.25">
      <c r="A36641" s="1"/>
      <c r="B36641" s="2"/>
      <c r="BJ36641" s="3"/>
      <c r="BL36641" s="3"/>
      <c r="BN36641" s="3"/>
      <c r="BP36641" s="3"/>
    </row>
    <row r="36642" spans="1:68" x14ac:dyDescent="0.25">
      <c r="A36642" s="1"/>
      <c r="B36642" s="2"/>
      <c r="BJ36642" s="3"/>
      <c r="BL36642" s="3"/>
      <c r="BN36642" s="3"/>
      <c r="BP36642" s="3"/>
    </row>
    <row r="36643" spans="1:68" x14ac:dyDescent="0.25">
      <c r="A36643" s="1"/>
      <c r="B36643" s="2"/>
      <c r="BJ36643" s="3"/>
      <c r="BL36643" s="3"/>
      <c r="BN36643" s="3"/>
      <c r="BP36643" s="3"/>
    </row>
    <row r="36644" spans="1:68" x14ac:dyDescent="0.25">
      <c r="A36644" s="1"/>
      <c r="B36644" s="2"/>
      <c r="BJ36644" s="3"/>
      <c r="BL36644" s="3"/>
      <c r="BN36644" s="3"/>
      <c r="BP36644" s="3"/>
    </row>
    <row r="36645" spans="1:68" x14ac:dyDescent="0.25">
      <c r="A36645" s="1"/>
      <c r="B36645" s="2"/>
      <c r="BJ36645" s="3"/>
      <c r="BL36645" s="3"/>
      <c r="BN36645" s="3"/>
      <c r="BP36645" s="3"/>
    </row>
    <row r="36646" spans="1:68" x14ac:dyDescent="0.25">
      <c r="A36646" s="1"/>
      <c r="B36646" s="2"/>
      <c r="BJ36646" s="3"/>
      <c r="BL36646" s="3"/>
      <c r="BN36646" s="3"/>
      <c r="BP36646" s="3"/>
    </row>
    <row r="36647" spans="1:68" x14ac:dyDescent="0.25">
      <c r="A36647" s="1"/>
      <c r="B36647" s="2"/>
      <c r="BJ36647" s="3"/>
      <c r="BL36647" s="3"/>
      <c r="BN36647" s="3"/>
      <c r="BP36647" s="3"/>
    </row>
    <row r="36648" spans="1:68" x14ac:dyDescent="0.25">
      <c r="A36648" s="1"/>
      <c r="B36648" s="2"/>
      <c r="BJ36648" s="3"/>
      <c r="BL36648" s="3"/>
      <c r="BN36648" s="3"/>
      <c r="BP36648" s="3"/>
    </row>
    <row r="36649" spans="1:68" x14ac:dyDescent="0.25">
      <c r="A36649" s="1"/>
      <c r="B36649" s="2"/>
      <c r="BJ36649" s="3"/>
      <c r="BL36649" s="3"/>
      <c r="BN36649" s="3"/>
      <c r="BP36649" s="3"/>
    </row>
    <row r="36650" spans="1:68" x14ac:dyDescent="0.25">
      <c r="A36650" s="1"/>
      <c r="B36650" s="2"/>
      <c r="BJ36650" s="3"/>
      <c r="BL36650" s="3"/>
      <c r="BN36650" s="3"/>
      <c r="BP36650" s="3"/>
    </row>
    <row r="36651" spans="1:68" x14ac:dyDescent="0.25">
      <c r="A36651" s="1"/>
      <c r="B36651" s="2"/>
      <c r="BJ36651" s="3"/>
      <c r="BL36651" s="3"/>
      <c r="BN36651" s="3"/>
      <c r="BP36651" s="3"/>
    </row>
    <row r="36652" spans="1:68" x14ac:dyDescent="0.25">
      <c r="A36652" s="1"/>
      <c r="B36652" s="2"/>
      <c r="BJ36652" s="3"/>
      <c r="BL36652" s="3"/>
      <c r="BN36652" s="3"/>
      <c r="BP36652" s="3"/>
    </row>
    <row r="36653" spans="1:68" x14ac:dyDescent="0.25">
      <c r="A36653" s="1"/>
      <c r="B36653" s="2"/>
      <c r="BJ36653" s="3"/>
      <c r="BL36653" s="3"/>
      <c r="BN36653" s="3"/>
      <c r="BP36653" s="3"/>
    </row>
    <row r="36654" spans="1:68" x14ac:dyDescent="0.25">
      <c r="A36654" s="1"/>
      <c r="B36654" s="2"/>
      <c r="BJ36654" s="3"/>
      <c r="BL36654" s="3"/>
      <c r="BN36654" s="3"/>
      <c r="BP36654" s="3"/>
    </row>
    <row r="36655" spans="1:68" x14ac:dyDescent="0.25">
      <c r="A36655" s="1"/>
      <c r="B36655" s="2"/>
      <c r="BJ36655" s="3"/>
      <c r="BL36655" s="3"/>
      <c r="BN36655" s="3"/>
      <c r="BP36655" s="3"/>
    </row>
    <row r="36656" spans="1:68" x14ac:dyDescent="0.25">
      <c r="A36656" s="1"/>
      <c r="B36656" s="2"/>
      <c r="BJ36656" s="3"/>
      <c r="BL36656" s="3"/>
      <c r="BN36656" s="3"/>
      <c r="BP36656" s="3"/>
    </row>
    <row r="36657" spans="1:68" x14ac:dyDescent="0.25">
      <c r="A36657" s="1"/>
      <c r="B36657" s="2"/>
      <c r="BJ36657" s="3"/>
      <c r="BL36657" s="3"/>
      <c r="BN36657" s="3"/>
      <c r="BP36657" s="3"/>
    </row>
    <row r="36658" spans="1:68" x14ac:dyDescent="0.25">
      <c r="A36658" s="1"/>
      <c r="B36658" s="2"/>
      <c r="BJ36658" s="3"/>
      <c r="BL36658" s="3"/>
      <c r="BN36658" s="3"/>
      <c r="BP36658" s="3"/>
    </row>
    <row r="36659" spans="1:68" x14ac:dyDescent="0.25">
      <c r="A36659" s="1"/>
      <c r="B36659" s="2"/>
      <c r="BJ36659" s="3"/>
      <c r="BL36659" s="3"/>
      <c r="BN36659" s="3"/>
      <c r="BP36659" s="3"/>
    </row>
    <row r="36660" spans="1:68" x14ac:dyDescent="0.25">
      <c r="A36660" s="1"/>
      <c r="B36660" s="2"/>
      <c r="BJ36660" s="3"/>
      <c r="BL36660" s="3"/>
      <c r="BN36660" s="3"/>
      <c r="BP36660" s="3"/>
    </row>
    <row r="36661" spans="1:68" x14ac:dyDescent="0.25">
      <c r="A36661" s="1"/>
      <c r="B36661" s="2"/>
      <c r="BJ36661" s="3"/>
      <c r="BL36661" s="3"/>
      <c r="BN36661" s="3"/>
      <c r="BP36661" s="3"/>
    </row>
    <row r="36662" spans="1:68" x14ac:dyDescent="0.25">
      <c r="A36662" s="1"/>
      <c r="B36662" s="2"/>
      <c r="BJ36662" s="3"/>
      <c r="BL36662" s="3"/>
      <c r="BN36662" s="3"/>
      <c r="BP36662" s="3"/>
    </row>
    <row r="36663" spans="1:68" x14ac:dyDescent="0.25">
      <c r="A36663" s="1"/>
      <c r="B36663" s="2"/>
      <c r="BJ36663" s="3"/>
      <c r="BL36663" s="3"/>
      <c r="BN36663" s="3"/>
      <c r="BP36663" s="3"/>
    </row>
    <row r="36664" spans="1:68" x14ac:dyDescent="0.25">
      <c r="A36664" s="1"/>
      <c r="B36664" s="2"/>
      <c r="BJ36664" s="3"/>
      <c r="BL36664" s="3"/>
      <c r="BN36664" s="3"/>
      <c r="BP36664" s="3"/>
    </row>
    <row r="36665" spans="1:68" x14ac:dyDescent="0.25">
      <c r="A36665" s="1"/>
      <c r="B36665" s="2"/>
      <c r="BJ36665" s="3"/>
      <c r="BL36665" s="3"/>
      <c r="BN36665" s="3"/>
      <c r="BP36665" s="3"/>
    </row>
    <row r="36666" spans="1:68" x14ac:dyDescent="0.25">
      <c r="A36666" s="1"/>
      <c r="B36666" s="2"/>
      <c r="BJ36666" s="3"/>
      <c r="BL36666" s="3"/>
      <c r="BN36666" s="3"/>
      <c r="BP36666" s="3"/>
    </row>
    <row r="36667" spans="1:68" x14ac:dyDescent="0.25">
      <c r="A36667" s="1"/>
      <c r="B36667" s="2"/>
      <c r="BJ36667" s="3"/>
      <c r="BL36667" s="3"/>
      <c r="BN36667" s="3"/>
      <c r="BP36667" s="3"/>
    </row>
    <row r="36668" spans="1:68" x14ac:dyDescent="0.25">
      <c r="A36668" s="1"/>
      <c r="B36668" s="2"/>
      <c r="BJ36668" s="3"/>
      <c r="BL36668" s="3"/>
      <c r="BN36668" s="3"/>
      <c r="BP36668" s="3"/>
    </row>
    <row r="36669" spans="1:68" x14ac:dyDescent="0.25">
      <c r="A36669" s="1"/>
      <c r="B36669" s="2"/>
      <c r="BJ36669" s="3"/>
      <c r="BL36669" s="3"/>
      <c r="BN36669" s="3"/>
      <c r="BP36669" s="3"/>
    </row>
    <row r="36670" spans="1:68" x14ac:dyDescent="0.25">
      <c r="A36670" s="1"/>
      <c r="B36670" s="2"/>
      <c r="BJ36670" s="3"/>
      <c r="BL36670" s="3"/>
      <c r="BN36670" s="3"/>
      <c r="BP36670" s="3"/>
    </row>
    <row r="36671" spans="1:68" x14ac:dyDescent="0.25">
      <c r="A36671" s="1"/>
      <c r="B36671" s="2"/>
      <c r="BJ36671" s="3"/>
      <c r="BL36671" s="3"/>
      <c r="BN36671" s="3"/>
      <c r="BP36671" s="3"/>
    </row>
    <row r="36672" spans="1:68" x14ac:dyDescent="0.25">
      <c r="A36672" s="1"/>
      <c r="B36672" s="2"/>
      <c r="BJ36672" s="3"/>
      <c r="BL36672" s="3"/>
      <c r="BN36672" s="3"/>
      <c r="BP36672" s="3"/>
    </row>
    <row r="36673" spans="1:68" x14ac:dyDescent="0.25">
      <c r="A36673" s="1"/>
      <c r="B36673" s="2"/>
      <c r="BJ36673" s="3"/>
      <c r="BL36673" s="3"/>
      <c r="BN36673" s="3"/>
      <c r="BP36673" s="3"/>
    </row>
    <row r="36674" spans="1:68" x14ac:dyDescent="0.25">
      <c r="A36674" s="1"/>
      <c r="B36674" s="2"/>
      <c r="BJ36674" s="3"/>
      <c r="BL36674" s="3"/>
      <c r="BN36674" s="3"/>
      <c r="BP36674" s="3"/>
    </row>
    <row r="36675" spans="1:68" x14ac:dyDescent="0.25">
      <c r="A36675" s="1"/>
      <c r="B36675" s="2"/>
      <c r="BJ36675" s="3"/>
      <c r="BL36675" s="3"/>
      <c r="BN36675" s="3"/>
      <c r="BP36675" s="3"/>
    </row>
    <row r="36676" spans="1:68" x14ac:dyDescent="0.25">
      <c r="A36676" s="1"/>
      <c r="B36676" s="2"/>
      <c r="BJ36676" s="3"/>
      <c r="BL36676" s="3"/>
      <c r="BN36676" s="3"/>
      <c r="BP36676" s="3"/>
    </row>
    <row r="36677" spans="1:68" x14ac:dyDescent="0.25">
      <c r="A36677" s="1"/>
      <c r="B36677" s="2"/>
      <c r="BJ36677" s="3"/>
      <c r="BL36677" s="3"/>
      <c r="BN36677" s="3"/>
      <c r="BP36677" s="3"/>
    </row>
    <row r="36678" spans="1:68" x14ac:dyDescent="0.25">
      <c r="A36678" s="1"/>
      <c r="B36678" s="2"/>
      <c r="BJ36678" s="3"/>
      <c r="BL36678" s="3"/>
      <c r="BN36678" s="3"/>
      <c r="BP36678" s="3"/>
    </row>
    <row r="36679" spans="1:68" x14ac:dyDescent="0.25">
      <c r="A36679" s="1"/>
      <c r="B36679" s="2"/>
      <c r="BJ36679" s="3"/>
      <c r="BL36679" s="3"/>
      <c r="BN36679" s="3"/>
      <c r="BP36679" s="3"/>
    </row>
    <row r="36680" spans="1:68" x14ac:dyDescent="0.25">
      <c r="A36680" s="1"/>
      <c r="B36680" s="2"/>
      <c r="BJ36680" s="3"/>
      <c r="BL36680" s="3"/>
      <c r="BN36680" s="3"/>
      <c r="BP36680" s="3"/>
    </row>
    <row r="36681" spans="1:68" x14ac:dyDescent="0.25">
      <c r="A36681" s="1"/>
      <c r="B36681" s="2"/>
      <c r="BJ36681" s="3"/>
      <c r="BL36681" s="3"/>
      <c r="BN36681" s="3"/>
      <c r="BP36681" s="3"/>
    </row>
    <row r="36682" spans="1:68" x14ac:dyDescent="0.25">
      <c r="A36682" s="1"/>
      <c r="B36682" s="2"/>
      <c r="BJ36682" s="3"/>
      <c r="BL36682" s="3"/>
      <c r="BN36682" s="3"/>
      <c r="BP36682" s="3"/>
    </row>
    <row r="36683" spans="1:68" x14ac:dyDescent="0.25">
      <c r="A36683" s="1"/>
      <c r="B36683" s="2"/>
      <c r="BJ36683" s="3"/>
      <c r="BL36683" s="3"/>
      <c r="BN36683" s="3"/>
      <c r="BP36683" s="3"/>
    </row>
    <row r="36684" spans="1:68" x14ac:dyDescent="0.25">
      <c r="A36684" s="1"/>
      <c r="B36684" s="2"/>
      <c r="BJ36684" s="3"/>
      <c r="BL36684" s="3"/>
      <c r="BN36684" s="3"/>
      <c r="BP36684" s="3"/>
    </row>
    <row r="36685" spans="1:68" x14ac:dyDescent="0.25">
      <c r="A36685" s="1"/>
      <c r="B36685" s="2"/>
      <c r="BJ36685" s="3"/>
      <c r="BL36685" s="3"/>
      <c r="BN36685" s="3"/>
      <c r="BP36685" s="3"/>
    </row>
    <row r="36686" spans="1:68" x14ac:dyDescent="0.25">
      <c r="A36686" s="1"/>
      <c r="B36686" s="2"/>
      <c r="BJ36686" s="3"/>
      <c r="BL36686" s="3"/>
      <c r="BN36686" s="3"/>
      <c r="BP36686" s="3"/>
    </row>
    <row r="36687" spans="1:68" x14ac:dyDescent="0.25">
      <c r="A36687" s="1"/>
      <c r="B36687" s="2"/>
      <c r="BJ36687" s="3"/>
      <c r="BL36687" s="3"/>
      <c r="BN36687" s="3"/>
      <c r="BP36687" s="3"/>
    </row>
    <row r="36688" spans="1:68" x14ac:dyDescent="0.25">
      <c r="A36688" s="1"/>
      <c r="B36688" s="2"/>
      <c r="BJ36688" s="3"/>
      <c r="BL36688" s="3"/>
      <c r="BN36688" s="3"/>
      <c r="BP36688" s="3"/>
    </row>
    <row r="36689" spans="1:68" x14ac:dyDescent="0.25">
      <c r="A36689" s="1"/>
      <c r="B36689" s="2"/>
      <c r="BJ36689" s="3"/>
      <c r="BL36689" s="3"/>
      <c r="BN36689" s="3"/>
      <c r="BP36689" s="3"/>
    </row>
    <row r="36690" spans="1:68" x14ac:dyDescent="0.25">
      <c r="A36690" s="1"/>
      <c r="B36690" s="2"/>
      <c r="BJ36690" s="3"/>
      <c r="BL36690" s="3"/>
      <c r="BN36690" s="3"/>
      <c r="BP36690" s="3"/>
    </row>
    <row r="36691" spans="1:68" x14ac:dyDescent="0.25">
      <c r="A36691" s="1"/>
      <c r="B36691" s="2"/>
      <c r="BJ36691" s="3"/>
      <c r="BL36691" s="3"/>
      <c r="BN36691" s="3"/>
      <c r="BP36691" s="3"/>
    </row>
    <row r="36692" spans="1:68" x14ac:dyDescent="0.25">
      <c r="A36692" s="1"/>
      <c r="B36692" s="2"/>
      <c r="BJ36692" s="3"/>
      <c r="BL36692" s="3"/>
      <c r="BN36692" s="3"/>
      <c r="BP36692" s="3"/>
    </row>
    <row r="36693" spans="1:68" x14ac:dyDescent="0.25">
      <c r="A36693" s="1"/>
      <c r="B36693" s="2"/>
      <c r="BJ36693" s="3"/>
      <c r="BL36693" s="3"/>
      <c r="BN36693" s="3"/>
      <c r="BP36693" s="3"/>
    </row>
    <row r="36694" spans="1:68" x14ac:dyDescent="0.25">
      <c r="A36694" s="1"/>
      <c r="B36694" s="2"/>
      <c r="BJ36694" s="3"/>
      <c r="BL36694" s="3"/>
      <c r="BN36694" s="3"/>
      <c r="BP36694" s="3"/>
    </row>
    <row r="36695" spans="1:68" x14ac:dyDescent="0.25">
      <c r="A36695" s="1"/>
      <c r="B36695" s="2"/>
      <c r="BJ36695" s="3"/>
      <c r="BL36695" s="3"/>
      <c r="BN36695" s="3"/>
      <c r="BP36695" s="3"/>
    </row>
    <row r="36696" spans="1:68" x14ac:dyDescent="0.25">
      <c r="A36696" s="1"/>
      <c r="B36696" s="2"/>
      <c r="BJ36696" s="3"/>
      <c r="BL36696" s="3"/>
      <c r="BN36696" s="3"/>
      <c r="BP36696" s="3"/>
    </row>
    <row r="36697" spans="1:68" x14ac:dyDescent="0.25">
      <c r="A36697" s="1"/>
      <c r="B36697" s="2"/>
      <c r="BJ36697" s="3"/>
      <c r="BL36697" s="3"/>
      <c r="BN36697" s="3"/>
      <c r="BP36697" s="3"/>
    </row>
    <row r="36698" spans="1:68" x14ac:dyDescent="0.25">
      <c r="A36698" s="1"/>
      <c r="B36698" s="2"/>
      <c r="BJ36698" s="3"/>
      <c r="BL36698" s="3"/>
      <c r="BN36698" s="3"/>
      <c r="BP36698" s="3"/>
    </row>
    <row r="36699" spans="1:68" x14ac:dyDescent="0.25">
      <c r="A36699" s="1"/>
      <c r="B36699" s="2"/>
      <c r="BJ36699" s="3"/>
      <c r="BL36699" s="3"/>
      <c r="BN36699" s="3"/>
      <c r="BP36699" s="3"/>
    </row>
    <row r="36700" spans="1:68" x14ac:dyDescent="0.25">
      <c r="A36700" s="1"/>
      <c r="B36700" s="2"/>
      <c r="BJ36700" s="3"/>
      <c r="BL36700" s="3"/>
      <c r="BN36700" s="3"/>
      <c r="BP36700" s="3"/>
    </row>
    <row r="36701" spans="1:68" x14ac:dyDescent="0.25">
      <c r="A36701" s="1"/>
      <c r="B36701" s="2"/>
      <c r="BJ36701" s="3"/>
      <c r="BL36701" s="3"/>
      <c r="BN36701" s="3"/>
      <c r="BP36701" s="3"/>
    </row>
    <row r="36702" spans="1:68" x14ac:dyDescent="0.25">
      <c r="A36702" s="1"/>
      <c r="B36702" s="2"/>
      <c r="BJ36702" s="3"/>
      <c r="BL36702" s="3"/>
      <c r="BN36702" s="3"/>
      <c r="BP36702" s="3"/>
    </row>
    <row r="36703" spans="1:68" x14ac:dyDescent="0.25">
      <c r="A36703" s="1"/>
      <c r="B36703" s="2"/>
      <c r="BJ36703" s="3"/>
      <c r="BL36703" s="3"/>
      <c r="BN36703" s="3"/>
      <c r="BP36703" s="3"/>
    </row>
    <row r="36704" spans="1:68" x14ac:dyDescent="0.25">
      <c r="A36704" s="1"/>
      <c r="B36704" s="2"/>
      <c r="BJ36704" s="3"/>
      <c r="BL36704" s="3"/>
      <c r="BN36704" s="3"/>
      <c r="BP36704" s="3"/>
    </row>
    <row r="36705" spans="1:68" x14ac:dyDescent="0.25">
      <c r="A36705" s="1"/>
      <c r="B36705" s="2"/>
      <c r="BJ36705" s="3"/>
      <c r="BL36705" s="3"/>
      <c r="BN36705" s="3"/>
      <c r="BP36705" s="3"/>
    </row>
    <row r="36706" spans="1:68" x14ac:dyDescent="0.25">
      <c r="A36706" s="1"/>
      <c r="B36706" s="2"/>
      <c r="BJ36706" s="3"/>
      <c r="BL36706" s="3"/>
      <c r="BN36706" s="3"/>
      <c r="BP36706" s="3"/>
    </row>
    <row r="36707" spans="1:68" x14ac:dyDescent="0.25">
      <c r="A36707" s="1"/>
      <c r="B36707" s="2"/>
      <c r="BJ36707" s="3"/>
      <c r="BL36707" s="3"/>
      <c r="BN36707" s="3"/>
      <c r="BP36707" s="3"/>
    </row>
    <row r="36708" spans="1:68" x14ac:dyDescent="0.25">
      <c r="A36708" s="1"/>
      <c r="B36708" s="2"/>
      <c r="BJ36708" s="3"/>
      <c r="BL36708" s="3"/>
      <c r="BN36708" s="3"/>
      <c r="BP36708" s="3"/>
    </row>
    <row r="36709" spans="1:68" x14ac:dyDescent="0.25">
      <c r="A36709" s="1"/>
      <c r="B36709" s="2"/>
      <c r="BJ36709" s="3"/>
      <c r="BL36709" s="3"/>
      <c r="BN36709" s="3"/>
      <c r="BP36709" s="3"/>
    </row>
    <row r="36710" spans="1:68" x14ac:dyDescent="0.25">
      <c r="A36710" s="1"/>
      <c r="B36710" s="2"/>
      <c r="BJ36710" s="3"/>
      <c r="BL36710" s="3"/>
      <c r="BN36710" s="3"/>
      <c r="BP36710" s="3"/>
    </row>
    <row r="36711" spans="1:68" x14ac:dyDescent="0.25">
      <c r="A36711" s="1"/>
      <c r="B36711" s="2"/>
      <c r="BJ36711" s="3"/>
      <c r="BL36711" s="3"/>
      <c r="BN36711" s="3"/>
      <c r="BP36711" s="3"/>
    </row>
    <row r="36712" spans="1:68" x14ac:dyDescent="0.25">
      <c r="A36712" s="1"/>
      <c r="B36712" s="2"/>
      <c r="BJ36712" s="3"/>
      <c r="BL36712" s="3"/>
      <c r="BN36712" s="3"/>
      <c r="BP36712" s="3"/>
    </row>
    <row r="36713" spans="1:68" x14ac:dyDescent="0.25">
      <c r="A36713" s="1"/>
      <c r="B36713" s="2"/>
      <c r="BJ36713" s="3"/>
      <c r="BL36713" s="3"/>
      <c r="BN36713" s="3"/>
      <c r="BP36713" s="3"/>
    </row>
    <row r="36714" spans="1:68" x14ac:dyDescent="0.25">
      <c r="A36714" s="1"/>
      <c r="B36714" s="2"/>
      <c r="BJ36714" s="3"/>
      <c r="BL36714" s="3"/>
      <c r="BN36714" s="3"/>
      <c r="BP36714" s="3"/>
    </row>
    <row r="36715" spans="1:68" x14ac:dyDescent="0.25">
      <c r="A36715" s="1"/>
      <c r="B36715" s="2"/>
      <c r="BJ36715" s="3"/>
      <c r="BL36715" s="3"/>
      <c r="BN36715" s="3"/>
      <c r="BP36715" s="3"/>
    </row>
    <row r="36716" spans="1:68" x14ac:dyDescent="0.25">
      <c r="A36716" s="1"/>
      <c r="B36716" s="2"/>
      <c r="BJ36716" s="3"/>
      <c r="BL36716" s="3"/>
      <c r="BN36716" s="3"/>
      <c r="BP36716" s="3"/>
    </row>
    <row r="36717" spans="1:68" x14ac:dyDescent="0.25">
      <c r="A36717" s="1"/>
      <c r="B36717" s="2"/>
      <c r="BJ36717" s="3"/>
      <c r="BL36717" s="3"/>
      <c r="BN36717" s="3"/>
      <c r="BP36717" s="3"/>
    </row>
    <row r="36718" spans="1:68" x14ac:dyDescent="0.25">
      <c r="A36718" s="1"/>
      <c r="B36718" s="2"/>
      <c r="BJ36718" s="3"/>
      <c r="BL36718" s="3"/>
      <c r="BN36718" s="3"/>
      <c r="BP36718" s="3"/>
    </row>
    <row r="36719" spans="1:68" x14ac:dyDescent="0.25">
      <c r="A36719" s="1"/>
      <c r="B36719" s="2"/>
      <c r="BJ36719" s="3"/>
      <c r="BL36719" s="3"/>
      <c r="BN36719" s="3"/>
      <c r="BP36719" s="3"/>
    </row>
    <row r="36720" spans="1:68" x14ac:dyDescent="0.25">
      <c r="A36720" s="1"/>
      <c r="B36720" s="2"/>
      <c r="BJ36720" s="3"/>
      <c r="BL36720" s="3"/>
      <c r="BN36720" s="3"/>
      <c r="BP36720" s="3"/>
    </row>
    <row r="36721" spans="1:68" x14ac:dyDescent="0.25">
      <c r="A36721" s="1"/>
      <c r="B36721" s="2"/>
      <c r="BJ36721" s="3"/>
      <c r="BL36721" s="3"/>
      <c r="BN36721" s="3"/>
      <c r="BP36721" s="3"/>
    </row>
    <row r="36722" spans="1:68" x14ac:dyDescent="0.25">
      <c r="A36722" s="1"/>
      <c r="B36722" s="2"/>
      <c r="BJ36722" s="3"/>
      <c r="BL36722" s="3"/>
      <c r="BN36722" s="3"/>
      <c r="BP36722" s="3"/>
    </row>
    <row r="36723" spans="1:68" x14ac:dyDescent="0.25">
      <c r="A36723" s="1"/>
      <c r="B36723" s="2"/>
      <c r="BJ36723" s="3"/>
      <c r="BL36723" s="3"/>
      <c r="BN36723" s="3"/>
      <c r="BP36723" s="3"/>
    </row>
    <row r="36724" spans="1:68" x14ac:dyDescent="0.25">
      <c r="A36724" s="1"/>
      <c r="B36724" s="2"/>
      <c r="BJ36724" s="3"/>
      <c r="BL36724" s="3"/>
      <c r="BN36724" s="3"/>
      <c r="BP36724" s="3"/>
    </row>
    <row r="36725" spans="1:68" x14ac:dyDescent="0.25">
      <c r="A36725" s="1"/>
      <c r="B36725" s="2"/>
      <c r="BJ36725" s="3"/>
      <c r="BL36725" s="3"/>
      <c r="BN36725" s="3"/>
      <c r="BP36725" s="3"/>
    </row>
    <row r="36726" spans="1:68" x14ac:dyDescent="0.25">
      <c r="A36726" s="1"/>
      <c r="B36726" s="2"/>
      <c r="BJ36726" s="3"/>
      <c r="BL36726" s="3"/>
      <c r="BN36726" s="3"/>
      <c r="BP36726" s="3"/>
    </row>
    <row r="36727" spans="1:68" x14ac:dyDescent="0.25">
      <c r="A36727" s="1"/>
      <c r="B36727" s="2"/>
      <c r="BJ36727" s="3"/>
      <c r="BL36727" s="3"/>
      <c r="BN36727" s="3"/>
      <c r="BP36727" s="3"/>
    </row>
    <row r="36728" spans="1:68" x14ac:dyDescent="0.25">
      <c r="A36728" s="1"/>
      <c r="B36728" s="2"/>
      <c r="BJ36728" s="3"/>
      <c r="BL36728" s="3"/>
      <c r="BN36728" s="3"/>
      <c r="BP36728" s="3"/>
    </row>
    <row r="36729" spans="1:68" x14ac:dyDescent="0.25">
      <c r="A36729" s="1"/>
      <c r="B36729" s="2"/>
      <c r="BJ36729" s="3"/>
      <c r="BL36729" s="3"/>
      <c r="BN36729" s="3"/>
      <c r="BP36729" s="3"/>
    </row>
    <row r="36730" spans="1:68" x14ac:dyDescent="0.25">
      <c r="A36730" s="1"/>
      <c r="B36730" s="2"/>
      <c r="BJ36730" s="3"/>
      <c r="BL36730" s="3"/>
      <c r="BN36730" s="3"/>
      <c r="BP36730" s="3"/>
    </row>
    <row r="36731" spans="1:68" x14ac:dyDescent="0.25">
      <c r="A36731" s="1"/>
      <c r="B36731" s="2"/>
      <c r="BJ36731" s="3"/>
      <c r="BL36731" s="3"/>
      <c r="BN36731" s="3"/>
      <c r="BP36731" s="3"/>
    </row>
    <row r="36732" spans="1:68" x14ac:dyDescent="0.25">
      <c r="A36732" s="1"/>
      <c r="B36732" s="2"/>
      <c r="BJ36732" s="3"/>
      <c r="BL36732" s="3"/>
      <c r="BN36732" s="3"/>
      <c r="BP36732" s="3"/>
    </row>
    <row r="36733" spans="1:68" x14ac:dyDescent="0.25">
      <c r="A36733" s="1"/>
      <c r="B36733" s="2"/>
      <c r="BJ36733" s="3"/>
      <c r="BL36733" s="3"/>
      <c r="BN36733" s="3"/>
      <c r="BP36733" s="3"/>
    </row>
    <row r="36734" spans="1:68" x14ac:dyDescent="0.25">
      <c r="A36734" s="1"/>
      <c r="B36734" s="2"/>
      <c r="BJ36734" s="3"/>
      <c r="BL36734" s="3"/>
      <c r="BN36734" s="3"/>
      <c r="BP36734" s="3"/>
    </row>
    <row r="36735" spans="1:68" x14ac:dyDescent="0.25">
      <c r="A36735" s="1"/>
      <c r="B36735" s="2"/>
      <c r="BJ36735" s="3"/>
      <c r="BL36735" s="3"/>
      <c r="BN36735" s="3"/>
      <c r="BP36735" s="3"/>
    </row>
    <row r="36736" spans="1:68" x14ac:dyDescent="0.25">
      <c r="A36736" s="1"/>
      <c r="B36736" s="2"/>
      <c r="BJ36736" s="3"/>
      <c r="BL36736" s="3"/>
      <c r="BN36736" s="3"/>
      <c r="BP36736" s="3"/>
    </row>
    <row r="36737" spans="1:68" x14ac:dyDescent="0.25">
      <c r="A36737" s="1"/>
      <c r="B36737" s="2"/>
      <c r="BJ36737" s="3"/>
      <c r="BL36737" s="3"/>
      <c r="BN36737" s="3"/>
      <c r="BP36737" s="3"/>
    </row>
    <row r="36738" spans="1:68" x14ac:dyDescent="0.25">
      <c r="A36738" s="1"/>
      <c r="B36738" s="2"/>
      <c r="BJ36738" s="3"/>
      <c r="BL36738" s="3"/>
      <c r="BN36738" s="3"/>
      <c r="BP36738" s="3"/>
    </row>
    <row r="36739" spans="1:68" x14ac:dyDescent="0.25">
      <c r="A36739" s="1"/>
      <c r="B36739" s="2"/>
      <c r="BJ36739" s="3"/>
      <c r="BL36739" s="3"/>
      <c r="BN36739" s="3"/>
      <c r="BP36739" s="3"/>
    </row>
    <row r="36740" spans="1:68" x14ac:dyDescent="0.25">
      <c r="A36740" s="1"/>
      <c r="B36740" s="2"/>
      <c r="BJ36740" s="3"/>
      <c r="BL36740" s="3"/>
      <c r="BN36740" s="3"/>
      <c r="BP36740" s="3"/>
    </row>
    <row r="36741" spans="1:68" x14ac:dyDescent="0.25">
      <c r="A36741" s="1"/>
      <c r="B36741" s="2"/>
      <c r="BJ36741" s="3"/>
      <c r="BL36741" s="3"/>
      <c r="BN36741" s="3"/>
      <c r="BP36741" s="3"/>
    </row>
    <row r="36742" spans="1:68" x14ac:dyDescent="0.25">
      <c r="A36742" s="1"/>
      <c r="B36742" s="2"/>
      <c r="BJ36742" s="3"/>
      <c r="BL36742" s="3"/>
      <c r="BN36742" s="3"/>
      <c r="BP36742" s="3"/>
    </row>
    <row r="36743" spans="1:68" x14ac:dyDescent="0.25">
      <c r="A36743" s="1"/>
      <c r="B36743" s="2"/>
      <c r="BJ36743" s="3"/>
      <c r="BL36743" s="3"/>
      <c r="BN36743" s="3"/>
      <c r="BP36743" s="3"/>
    </row>
    <row r="36744" spans="1:68" x14ac:dyDescent="0.25">
      <c r="A36744" s="1"/>
      <c r="B36744" s="2"/>
      <c r="BJ36744" s="3"/>
      <c r="BL36744" s="3"/>
      <c r="BN36744" s="3"/>
      <c r="BP36744" s="3"/>
    </row>
    <row r="36745" spans="1:68" x14ac:dyDescent="0.25">
      <c r="A36745" s="1"/>
      <c r="B36745" s="2"/>
      <c r="BJ36745" s="3"/>
      <c r="BL36745" s="3"/>
      <c r="BN36745" s="3"/>
      <c r="BP36745" s="3"/>
    </row>
    <row r="36746" spans="1:68" x14ac:dyDescent="0.25">
      <c r="A36746" s="1"/>
      <c r="B36746" s="2"/>
      <c r="BJ36746" s="3"/>
      <c r="BL36746" s="3"/>
      <c r="BN36746" s="3"/>
      <c r="BP36746" s="3"/>
    </row>
    <row r="36747" spans="1:68" x14ac:dyDescent="0.25">
      <c r="A36747" s="1"/>
      <c r="B36747" s="2"/>
      <c r="BJ36747" s="3"/>
      <c r="BL36747" s="3"/>
      <c r="BN36747" s="3"/>
      <c r="BP36747" s="3"/>
    </row>
    <row r="36748" spans="1:68" x14ac:dyDescent="0.25">
      <c r="A36748" s="1"/>
      <c r="B36748" s="2"/>
      <c r="BJ36748" s="3"/>
      <c r="BL36748" s="3"/>
      <c r="BN36748" s="3"/>
      <c r="BP36748" s="3"/>
    </row>
    <row r="36749" spans="1:68" x14ac:dyDescent="0.25">
      <c r="A36749" s="1"/>
      <c r="B36749" s="2"/>
      <c r="BJ36749" s="3"/>
      <c r="BL36749" s="3"/>
      <c r="BN36749" s="3"/>
      <c r="BP36749" s="3"/>
    </row>
    <row r="36750" spans="1:68" x14ac:dyDescent="0.25">
      <c r="A36750" s="1"/>
      <c r="B36750" s="2"/>
      <c r="BJ36750" s="3"/>
      <c r="BL36750" s="3"/>
      <c r="BN36750" s="3"/>
      <c r="BP36750" s="3"/>
    </row>
    <row r="36751" spans="1:68" x14ac:dyDescent="0.25">
      <c r="A36751" s="1"/>
      <c r="B36751" s="2"/>
      <c r="BJ36751" s="3"/>
      <c r="BL36751" s="3"/>
      <c r="BN36751" s="3"/>
      <c r="BP36751" s="3"/>
    </row>
    <row r="36752" spans="1:68" x14ac:dyDescent="0.25">
      <c r="A36752" s="1"/>
      <c r="B36752" s="2"/>
      <c r="BJ36752" s="3"/>
      <c r="BL36752" s="3"/>
      <c r="BN36752" s="3"/>
      <c r="BP36752" s="3"/>
    </row>
    <row r="36753" spans="1:68" x14ac:dyDescent="0.25">
      <c r="A36753" s="1"/>
      <c r="B36753" s="2"/>
      <c r="BJ36753" s="3"/>
      <c r="BL36753" s="3"/>
      <c r="BN36753" s="3"/>
      <c r="BP36753" s="3"/>
    </row>
    <row r="36754" spans="1:68" x14ac:dyDescent="0.25">
      <c r="A36754" s="1"/>
      <c r="B36754" s="2"/>
      <c r="BJ36754" s="3"/>
      <c r="BL36754" s="3"/>
      <c r="BN36754" s="3"/>
      <c r="BP36754" s="3"/>
    </row>
    <row r="36755" spans="1:68" x14ac:dyDescent="0.25">
      <c r="A36755" s="1"/>
      <c r="B36755" s="2"/>
      <c r="BJ36755" s="3"/>
      <c r="BL36755" s="3"/>
      <c r="BN36755" s="3"/>
      <c r="BP36755" s="3"/>
    </row>
    <row r="36756" spans="1:68" x14ac:dyDescent="0.25">
      <c r="A36756" s="1"/>
      <c r="B36756" s="2"/>
      <c r="BJ36756" s="3"/>
      <c r="BL36756" s="3"/>
      <c r="BN36756" s="3"/>
      <c r="BP36756" s="3"/>
    </row>
    <row r="36757" spans="1:68" x14ac:dyDescent="0.25">
      <c r="A36757" s="1"/>
      <c r="B36757" s="2"/>
      <c r="BJ36757" s="3"/>
      <c r="BL36757" s="3"/>
      <c r="BN36757" s="3"/>
      <c r="BP36757" s="3"/>
    </row>
    <row r="36758" spans="1:68" x14ac:dyDescent="0.25">
      <c r="A36758" s="1"/>
      <c r="B36758" s="2"/>
      <c r="BJ36758" s="3"/>
      <c r="BL36758" s="3"/>
      <c r="BN36758" s="3"/>
      <c r="BP36758" s="3"/>
    </row>
    <row r="36759" spans="1:68" x14ac:dyDescent="0.25">
      <c r="A36759" s="1"/>
      <c r="B36759" s="2"/>
      <c r="BJ36759" s="3"/>
      <c r="BL36759" s="3"/>
      <c r="BN36759" s="3"/>
      <c r="BP36759" s="3"/>
    </row>
    <row r="36760" spans="1:68" x14ac:dyDescent="0.25">
      <c r="A36760" s="1"/>
      <c r="B36760" s="2"/>
      <c r="BJ36760" s="3"/>
      <c r="BL36760" s="3"/>
      <c r="BN36760" s="3"/>
      <c r="BP36760" s="3"/>
    </row>
    <row r="36761" spans="1:68" x14ac:dyDescent="0.25">
      <c r="A36761" s="1"/>
      <c r="B36761" s="2"/>
      <c r="BJ36761" s="3"/>
      <c r="BL36761" s="3"/>
      <c r="BN36761" s="3"/>
      <c r="BP36761" s="3"/>
    </row>
    <row r="36762" spans="1:68" x14ac:dyDescent="0.25">
      <c r="A36762" s="1"/>
      <c r="B36762" s="2"/>
      <c r="BJ36762" s="3"/>
      <c r="BL36762" s="3"/>
      <c r="BN36762" s="3"/>
      <c r="BP36762" s="3"/>
    </row>
    <row r="36763" spans="1:68" x14ac:dyDescent="0.25">
      <c r="A36763" s="1"/>
      <c r="B36763" s="2"/>
      <c r="BJ36763" s="3"/>
      <c r="BL36763" s="3"/>
      <c r="BN36763" s="3"/>
      <c r="BP36763" s="3"/>
    </row>
    <row r="36764" spans="1:68" x14ac:dyDescent="0.25">
      <c r="A36764" s="1"/>
      <c r="B36764" s="2"/>
      <c r="BJ36764" s="3"/>
      <c r="BL36764" s="3"/>
      <c r="BN36764" s="3"/>
      <c r="BP36764" s="3"/>
    </row>
    <row r="36765" spans="1:68" x14ac:dyDescent="0.25">
      <c r="A36765" s="1"/>
      <c r="B36765" s="2"/>
      <c r="BJ36765" s="3"/>
      <c r="BL36765" s="3"/>
      <c r="BN36765" s="3"/>
      <c r="BP36765" s="3"/>
    </row>
    <row r="36766" spans="1:68" x14ac:dyDescent="0.25">
      <c r="A36766" s="1"/>
      <c r="B36766" s="2"/>
      <c r="BJ36766" s="3"/>
      <c r="BL36766" s="3"/>
      <c r="BN36766" s="3"/>
      <c r="BP36766" s="3"/>
    </row>
    <row r="36767" spans="1:68" x14ac:dyDescent="0.25">
      <c r="A36767" s="1"/>
      <c r="B36767" s="2"/>
      <c r="BJ36767" s="3"/>
      <c r="BL36767" s="3"/>
      <c r="BN36767" s="3"/>
      <c r="BP36767" s="3"/>
    </row>
    <row r="36768" spans="1:68" x14ac:dyDescent="0.25">
      <c r="A36768" s="1"/>
      <c r="B36768" s="2"/>
      <c r="BJ36768" s="3"/>
      <c r="BL36768" s="3"/>
      <c r="BN36768" s="3"/>
      <c r="BP36768" s="3"/>
    </row>
    <row r="36769" spans="1:68" x14ac:dyDescent="0.25">
      <c r="A36769" s="1"/>
      <c r="B36769" s="2"/>
      <c r="BJ36769" s="3"/>
      <c r="BL36769" s="3"/>
      <c r="BN36769" s="3"/>
      <c r="BP36769" s="3"/>
    </row>
    <row r="36770" spans="1:68" x14ac:dyDescent="0.25">
      <c r="A36770" s="1"/>
      <c r="B36770" s="2"/>
      <c r="BJ36770" s="3"/>
      <c r="BL36770" s="3"/>
      <c r="BN36770" s="3"/>
      <c r="BP36770" s="3"/>
    </row>
    <row r="36771" spans="1:68" x14ac:dyDescent="0.25">
      <c r="A36771" s="1"/>
      <c r="B36771" s="2"/>
      <c r="BJ36771" s="3"/>
      <c r="BL36771" s="3"/>
      <c r="BN36771" s="3"/>
      <c r="BP36771" s="3"/>
    </row>
    <row r="36772" spans="1:68" x14ac:dyDescent="0.25">
      <c r="A36772" s="1"/>
      <c r="B36772" s="2"/>
      <c r="BJ36772" s="3"/>
      <c r="BL36772" s="3"/>
      <c r="BN36772" s="3"/>
      <c r="BP36772" s="3"/>
    </row>
    <row r="36773" spans="1:68" x14ac:dyDescent="0.25">
      <c r="A36773" s="1"/>
      <c r="B36773" s="2"/>
      <c r="BJ36773" s="3"/>
      <c r="BL36773" s="3"/>
      <c r="BN36773" s="3"/>
      <c r="BP36773" s="3"/>
    </row>
    <row r="36774" spans="1:68" x14ac:dyDescent="0.25">
      <c r="A36774" s="1"/>
      <c r="B36774" s="2"/>
      <c r="BJ36774" s="3"/>
      <c r="BL36774" s="3"/>
      <c r="BN36774" s="3"/>
      <c r="BP36774" s="3"/>
    </row>
    <row r="36775" spans="1:68" x14ac:dyDescent="0.25">
      <c r="A36775" s="1"/>
      <c r="B36775" s="2"/>
      <c r="BJ36775" s="3"/>
      <c r="BL36775" s="3"/>
      <c r="BN36775" s="3"/>
      <c r="BP36775" s="3"/>
    </row>
    <row r="36776" spans="1:68" x14ac:dyDescent="0.25">
      <c r="A36776" s="1"/>
      <c r="B36776" s="2"/>
      <c r="BJ36776" s="3"/>
      <c r="BL36776" s="3"/>
      <c r="BN36776" s="3"/>
      <c r="BP36776" s="3"/>
    </row>
    <row r="36777" spans="1:68" x14ac:dyDescent="0.25">
      <c r="A36777" s="1"/>
      <c r="B36777" s="2"/>
      <c r="BJ36777" s="3"/>
      <c r="BL36777" s="3"/>
      <c r="BN36777" s="3"/>
      <c r="BP36777" s="3"/>
    </row>
    <row r="36778" spans="1:68" x14ac:dyDescent="0.25">
      <c r="A36778" s="1"/>
      <c r="B36778" s="2"/>
      <c r="BJ36778" s="3"/>
      <c r="BL36778" s="3"/>
      <c r="BN36778" s="3"/>
      <c r="BP36778" s="3"/>
    </row>
    <row r="36779" spans="1:68" x14ac:dyDescent="0.25">
      <c r="A36779" s="1"/>
      <c r="B36779" s="2"/>
      <c r="BJ36779" s="3"/>
      <c r="BL36779" s="3"/>
      <c r="BN36779" s="3"/>
      <c r="BP36779" s="3"/>
    </row>
    <row r="36780" spans="1:68" x14ac:dyDescent="0.25">
      <c r="A36780" s="1"/>
      <c r="B36780" s="2"/>
      <c r="BJ36780" s="3"/>
      <c r="BL36780" s="3"/>
      <c r="BN36780" s="3"/>
      <c r="BP36780" s="3"/>
    </row>
    <row r="36781" spans="1:68" x14ac:dyDescent="0.25">
      <c r="A36781" s="1"/>
      <c r="B36781" s="2"/>
      <c r="BJ36781" s="3"/>
      <c r="BL36781" s="3"/>
      <c r="BN36781" s="3"/>
      <c r="BP36781" s="3"/>
    </row>
    <row r="36782" spans="1:68" x14ac:dyDescent="0.25">
      <c r="A36782" s="1"/>
      <c r="B36782" s="2"/>
      <c r="BJ36782" s="3"/>
      <c r="BL36782" s="3"/>
      <c r="BN36782" s="3"/>
      <c r="BP36782" s="3"/>
    </row>
    <row r="36783" spans="1:68" x14ac:dyDescent="0.25">
      <c r="A36783" s="1"/>
      <c r="B36783" s="2"/>
      <c r="BJ36783" s="3"/>
      <c r="BL36783" s="3"/>
      <c r="BN36783" s="3"/>
      <c r="BP36783" s="3"/>
    </row>
    <row r="36784" spans="1:68" x14ac:dyDescent="0.25">
      <c r="A36784" s="1"/>
      <c r="B36784" s="2"/>
      <c r="BJ36784" s="3"/>
      <c r="BL36784" s="3"/>
      <c r="BN36784" s="3"/>
      <c r="BP36784" s="3"/>
    </row>
    <row r="36785" spans="1:68" x14ac:dyDescent="0.25">
      <c r="A36785" s="1"/>
      <c r="B36785" s="2"/>
      <c r="BJ36785" s="3"/>
      <c r="BL36785" s="3"/>
      <c r="BN36785" s="3"/>
      <c r="BP36785" s="3"/>
    </row>
    <row r="36786" spans="1:68" x14ac:dyDescent="0.25">
      <c r="A36786" s="1"/>
      <c r="B36786" s="2"/>
      <c r="BJ36786" s="3"/>
      <c r="BL36786" s="3"/>
      <c r="BN36786" s="3"/>
      <c r="BP36786" s="3"/>
    </row>
    <row r="36787" spans="1:68" x14ac:dyDescent="0.25">
      <c r="A36787" s="1"/>
      <c r="B36787" s="2"/>
      <c r="BJ36787" s="3"/>
      <c r="BL36787" s="3"/>
      <c r="BN36787" s="3"/>
      <c r="BP36787" s="3"/>
    </row>
    <row r="36788" spans="1:68" x14ac:dyDescent="0.25">
      <c r="A36788" s="1"/>
      <c r="B36788" s="2"/>
      <c r="BJ36788" s="3"/>
      <c r="BL36788" s="3"/>
      <c r="BN36788" s="3"/>
      <c r="BP36788" s="3"/>
    </row>
    <row r="36789" spans="1:68" x14ac:dyDescent="0.25">
      <c r="A36789" s="1"/>
      <c r="B36789" s="2"/>
      <c r="BJ36789" s="3"/>
      <c r="BL36789" s="3"/>
      <c r="BN36789" s="3"/>
      <c r="BP36789" s="3"/>
    </row>
    <row r="36790" spans="1:68" x14ac:dyDescent="0.25">
      <c r="A36790" s="1"/>
      <c r="B36790" s="2"/>
      <c r="BJ36790" s="3"/>
      <c r="BL36790" s="3"/>
      <c r="BN36790" s="3"/>
      <c r="BP36790" s="3"/>
    </row>
    <row r="36791" spans="1:68" x14ac:dyDescent="0.25">
      <c r="A36791" s="1"/>
      <c r="B36791" s="2"/>
      <c r="BJ36791" s="3"/>
      <c r="BL36791" s="3"/>
      <c r="BN36791" s="3"/>
      <c r="BP36791" s="3"/>
    </row>
    <row r="36792" spans="1:68" x14ac:dyDescent="0.25">
      <c r="A36792" s="1"/>
      <c r="B36792" s="2"/>
      <c r="BJ36792" s="3"/>
      <c r="BL36792" s="3"/>
      <c r="BN36792" s="3"/>
      <c r="BP36792" s="3"/>
    </row>
    <row r="36793" spans="1:68" x14ac:dyDescent="0.25">
      <c r="A36793" s="1"/>
      <c r="B36793" s="2"/>
      <c r="BJ36793" s="3"/>
      <c r="BL36793" s="3"/>
      <c r="BN36793" s="3"/>
      <c r="BP36793" s="3"/>
    </row>
    <row r="36794" spans="1:68" x14ac:dyDescent="0.25">
      <c r="A36794" s="1"/>
      <c r="B36794" s="2"/>
      <c r="BJ36794" s="3"/>
      <c r="BL36794" s="3"/>
      <c r="BN36794" s="3"/>
      <c r="BP36794" s="3"/>
    </row>
    <row r="36795" spans="1:68" x14ac:dyDescent="0.25">
      <c r="A36795" s="1"/>
      <c r="B36795" s="2"/>
      <c r="BJ36795" s="3"/>
      <c r="BL36795" s="3"/>
      <c r="BN36795" s="3"/>
      <c r="BP36795" s="3"/>
    </row>
    <row r="36796" spans="1:68" x14ac:dyDescent="0.25">
      <c r="A36796" s="1"/>
      <c r="B36796" s="2"/>
      <c r="BJ36796" s="3"/>
      <c r="BL36796" s="3"/>
      <c r="BN36796" s="3"/>
      <c r="BP36796" s="3"/>
    </row>
    <row r="36797" spans="1:68" x14ac:dyDescent="0.25">
      <c r="A36797" s="1"/>
      <c r="B36797" s="2"/>
      <c r="BJ36797" s="3"/>
      <c r="BL36797" s="3"/>
      <c r="BN36797" s="3"/>
      <c r="BP36797" s="3"/>
    </row>
    <row r="36798" spans="1:68" x14ac:dyDescent="0.25">
      <c r="A36798" s="1"/>
      <c r="B36798" s="2"/>
      <c r="BJ36798" s="3"/>
      <c r="BL36798" s="3"/>
      <c r="BN36798" s="3"/>
      <c r="BP36798" s="3"/>
    </row>
    <row r="36799" spans="1:68" x14ac:dyDescent="0.25">
      <c r="A36799" s="1"/>
      <c r="B36799" s="2"/>
      <c r="BJ36799" s="3"/>
      <c r="BL36799" s="3"/>
      <c r="BN36799" s="3"/>
      <c r="BP36799" s="3"/>
    </row>
    <row r="36800" spans="1:68" x14ac:dyDescent="0.25">
      <c r="A36800" s="1"/>
      <c r="B36800" s="2"/>
      <c r="BJ36800" s="3"/>
      <c r="BL36800" s="3"/>
      <c r="BN36800" s="3"/>
      <c r="BP36800" s="3"/>
    </row>
    <row r="36801" spans="1:68" x14ac:dyDescent="0.25">
      <c r="A36801" s="1"/>
      <c r="B36801" s="2"/>
      <c r="BJ36801" s="3"/>
      <c r="BL36801" s="3"/>
      <c r="BN36801" s="3"/>
      <c r="BP36801" s="3"/>
    </row>
    <row r="36802" spans="1:68" x14ac:dyDescent="0.25">
      <c r="A36802" s="1"/>
      <c r="B36802" s="2"/>
      <c r="BJ36802" s="3"/>
      <c r="BL36802" s="3"/>
      <c r="BN36802" s="3"/>
      <c r="BP36802" s="3"/>
    </row>
    <row r="36803" spans="1:68" x14ac:dyDescent="0.25">
      <c r="A36803" s="1"/>
      <c r="B36803" s="2"/>
      <c r="BJ36803" s="3"/>
      <c r="BL36803" s="3"/>
      <c r="BN36803" s="3"/>
      <c r="BP36803" s="3"/>
    </row>
    <row r="36804" spans="1:68" x14ac:dyDescent="0.25">
      <c r="A36804" s="1"/>
      <c r="B36804" s="2"/>
      <c r="BJ36804" s="3"/>
      <c r="BL36804" s="3"/>
      <c r="BN36804" s="3"/>
      <c r="BP36804" s="3"/>
    </row>
    <row r="36805" spans="1:68" x14ac:dyDescent="0.25">
      <c r="A36805" s="1"/>
      <c r="B36805" s="2"/>
      <c r="BJ36805" s="3"/>
      <c r="BL36805" s="3"/>
      <c r="BN36805" s="3"/>
      <c r="BP36805" s="3"/>
    </row>
    <row r="36806" spans="1:68" x14ac:dyDescent="0.25">
      <c r="A36806" s="1"/>
      <c r="B36806" s="2"/>
      <c r="BJ36806" s="3"/>
      <c r="BL36806" s="3"/>
      <c r="BN36806" s="3"/>
      <c r="BP36806" s="3"/>
    </row>
    <row r="36807" spans="1:68" x14ac:dyDescent="0.25">
      <c r="A36807" s="1"/>
      <c r="B36807" s="2"/>
      <c r="BJ36807" s="3"/>
      <c r="BL36807" s="3"/>
      <c r="BN36807" s="3"/>
      <c r="BP36807" s="3"/>
    </row>
    <row r="36808" spans="1:68" x14ac:dyDescent="0.25">
      <c r="A36808" s="1"/>
      <c r="B36808" s="2"/>
      <c r="BJ36808" s="3"/>
      <c r="BL36808" s="3"/>
      <c r="BN36808" s="3"/>
      <c r="BP36808" s="3"/>
    </row>
    <row r="36809" spans="1:68" x14ac:dyDescent="0.25">
      <c r="A36809" s="1"/>
      <c r="B36809" s="2"/>
      <c r="BJ36809" s="3"/>
      <c r="BL36809" s="3"/>
      <c r="BN36809" s="3"/>
      <c r="BP36809" s="3"/>
    </row>
    <row r="36810" spans="1:68" x14ac:dyDescent="0.25">
      <c r="A36810" s="1"/>
      <c r="B36810" s="2"/>
      <c r="BJ36810" s="3"/>
      <c r="BL36810" s="3"/>
      <c r="BN36810" s="3"/>
      <c r="BP36810" s="3"/>
    </row>
    <row r="36811" spans="1:68" x14ac:dyDescent="0.25">
      <c r="A36811" s="1"/>
      <c r="B36811" s="2"/>
      <c r="BJ36811" s="3"/>
      <c r="BL36811" s="3"/>
      <c r="BN36811" s="3"/>
      <c r="BP36811" s="3"/>
    </row>
    <row r="36812" spans="1:68" x14ac:dyDescent="0.25">
      <c r="A36812" s="1"/>
      <c r="B36812" s="2"/>
      <c r="BJ36812" s="3"/>
      <c r="BL36812" s="3"/>
      <c r="BN36812" s="3"/>
      <c r="BP36812" s="3"/>
    </row>
    <row r="36813" spans="1:68" x14ac:dyDescent="0.25">
      <c r="A36813" s="1"/>
      <c r="B36813" s="2"/>
      <c r="BJ36813" s="3"/>
      <c r="BL36813" s="3"/>
      <c r="BN36813" s="3"/>
      <c r="BP36813" s="3"/>
    </row>
    <row r="36814" spans="1:68" x14ac:dyDescent="0.25">
      <c r="A36814" s="1"/>
      <c r="B36814" s="2"/>
      <c r="BJ36814" s="3"/>
      <c r="BL36814" s="3"/>
      <c r="BN36814" s="3"/>
      <c r="BP36814" s="3"/>
    </row>
    <row r="36815" spans="1:68" x14ac:dyDescent="0.25">
      <c r="A36815" s="1"/>
      <c r="B36815" s="2"/>
      <c r="BJ36815" s="3"/>
      <c r="BL36815" s="3"/>
      <c r="BN36815" s="3"/>
      <c r="BP36815" s="3"/>
    </row>
    <row r="36816" spans="1:68" x14ac:dyDescent="0.25">
      <c r="A36816" s="1"/>
      <c r="B36816" s="2"/>
      <c r="BJ36816" s="3"/>
      <c r="BL36816" s="3"/>
      <c r="BN36816" s="3"/>
      <c r="BP36816" s="3"/>
    </row>
    <row r="36817" spans="1:68" x14ac:dyDescent="0.25">
      <c r="A36817" s="1"/>
      <c r="B36817" s="2"/>
      <c r="BJ36817" s="3"/>
      <c r="BL36817" s="3"/>
      <c r="BN36817" s="3"/>
      <c r="BP36817" s="3"/>
    </row>
    <row r="36818" spans="1:68" x14ac:dyDescent="0.25">
      <c r="A36818" s="1"/>
      <c r="B36818" s="2"/>
      <c r="BJ36818" s="3"/>
      <c r="BL36818" s="3"/>
      <c r="BN36818" s="3"/>
      <c r="BP36818" s="3"/>
    </row>
    <row r="36819" spans="1:68" x14ac:dyDescent="0.25">
      <c r="A36819" s="1"/>
      <c r="B36819" s="2"/>
      <c r="BJ36819" s="3"/>
      <c r="BL36819" s="3"/>
      <c r="BN36819" s="3"/>
      <c r="BP36819" s="3"/>
    </row>
    <row r="36820" spans="1:68" x14ac:dyDescent="0.25">
      <c r="A36820" s="1"/>
      <c r="B36820" s="2"/>
      <c r="BJ36820" s="3"/>
      <c r="BL36820" s="3"/>
      <c r="BN36820" s="3"/>
      <c r="BP36820" s="3"/>
    </row>
    <row r="36821" spans="1:68" x14ac:dyDescent="0.25">
      <c r="A36821" s="1"/>
      <c r="B36821" s="2"/>
      <c r="BJ36821" s="3"/>
      <c r="BL36821" s="3"/>
      <c r="BN36821" s="3"/>
      <c r="BP36821" s="3"/>
    </row>
    <row r="36822" spans="1:68" x14ac:dyDescent="0.25">
      <c r="A36822" s="1"/>
      <c r="B36822" s="2"/>
      <c r="BJ36822" s="3"/>
      <c r="BL36822" s="3"/>
      <c r="BN36822" s="3"/>
      <c r="BP36822" s="3"/>
    </row>
    <row r="36823" spans="1:68" x14ac:dyDescent="0.25">
      <c r="A36823" s="1"/>
      <c r="B36823" s="2"/>
      <c r="BJ36823" s="3"/>
      <c r="BL36823" s="3"/>
      <c r="BN36823" s="3"/>
      <c r="BP36823" s="3"/>
    </row>
    <row r="36824" spans="1:68" x14ac:dyDescent="0.25">
      <c r="A36824" s="1"/>
      <c r="B36824" s="2"/>
      <c r="BJ36824" s="3"/>
      <c r="BL36824" s="3"/>
      <c r="BN36824" s="3"/>
      <c r="BP36824" s="3"/>
    </row>
    <row r="36825" spans="1:68" x14ac:dyDescent="0.25">
      <c r="A36825" s="1"/>
      <c r="B36825" s="2"/>
      <c r="BJ36825" s="3"/>
      <c r="BL36825" s="3"/>
      <c r="BN36825" s="3"/>
      <c r="BP36825" s="3"/>
    </row>
    <row r="36826" spans="1:68" x14ac:dyDescent="0.25">
      <c r="A36826" s="1"/>
      <c r="B36826" s="2"/>
      <c r="BJ36826" s="3"/>
      <c r="BL36826" s="3"/>
      <c r="BN36826" s="3"/>
      <c r="BP36826" s="3"/>
    </row>
    <row r="36827" spans="1:68" x14ac:dyDescent="0.25">
      <c r="A36827" s="1"/>
      <c r="B36827" s="2"/>
      <c r="BJ36827" s="3"/>
      <c r="BL36827" s="3"/>
      <c r="BN36827" s="3"/>
      <c r="BP36827" s="3"/>
    </row>
    <row r="36828" spans="1:68" x14ac:dyDescent="0.25">
      <c r="A36828" s="1"/>
      <c r="B36828" s="2"/>
      <c r="BJ36828" s="3"/>
      <c r="BL36828" s="3"/>
      <c r="BN36828" s="3"/>
      <c r="BP36828" s="3"/>
    </row>
    <row r="36829" spans="1:68" x14ac:dyDescent="0.25">
      <c r="A36829" s="1"/>
      <c r="B36829" s="2"/>
      <c r="BJ36829" s="3"/>
      <c r="BL36829" s="3"/>
      <c r="BN36829" s="3"/>
      <c r="BP36829" s="3"/>
    </row>
    <row r="36830" spans="1:68" x14ac:dyDescent="0.25">
      <c r="A36830" s="1"/>
      <c r="B36830" s="2"/>
      <c r="BJ36830" s="3"/>
      <c r="BL36830" s="3"/>
      <c r="BN36830" s="3"/>
      <c r="BP36830" s="3"/>
    </row>
    <row r="36831" spans="1:68" x14ac:dyDescent="0.25">
      <c r="A36831" s="1"/>
      <c r="B36831" s="2"/>
      <c r="BJ36831" s="3"/>
      <c r="BL36831" s="3"/>
      <c r="BN36831" s="3"/>
      <c r="BP36831" s="3"/>
    </row>
    <row r="36832" spans="1:68" x14ac:dyDescent="0.25">
      <c r="A36832" s="1"/>
      <c r="B36832" s="2"/>
      <c r="BJ36832" s="3"/>
      <c r="BL36832" s="3"/>
      <c r="BN36832" s="3"/>
      <c r="BP36832" s="3"/>
    </row>
    <row r="36833" spans="1:68" x14ac:dyDescent="0.25">
      <c r="A36833" s="1"/>
      <c r="B36833" s="2"/>
      <c r="BJ36833" s="3"/>
      <c r="BL36833" s="3"/>
      <c r="BN36833" s="3"/>
      <c r="BP36833" s="3"/>
    </row>
    <row r="36834" spans="1:68" x14ac:dyDescent="0.25">
      <c r="A36834" s="1"/>
      <c r="B36834" s="2"/>
      <c r="BJ36834" s="3"/>
      <c r="BL36834" s="3"/>
      <c r="BN36834" s="3"/>
      <c r="BP36834" s="3"/>
    </row>
    <row r="36835" spans="1:68" x14ac:dyDescent="0.25">
      <c r="A36835" s="1"/>
      <c r="B36835" s="2"/>
      <c r="BJ36835" s="3"/>
      <c r="BL36835" s="3"/>
      <c r="BN36835" s="3"/>
      <c r="BP36835" s="3"/>
    </row>
    <row r="36836" spans="1:68" x14ac:dyDescent="0.25">
      <c r="A36836" s="1"/>
      <c r="B36836" s="2"/>
      <c r="BJ36836" s="3"/>
      <c r="BL36836" s="3"/>
      <c r="BN36836" s="3"/>
      <c r="BP36836" s="3"/>
    </row>
    <row r="36837" spans="1:68" x14ac:dyDescent="0.25">
      <c r="A36837" s="1"/>
      <c r="B36837" s="2"/>
      <c r="BJ36837" s="3"/>
      <c r="BL36837" s="3"/>
      <c r="BN36837" s="3"/>
      <c r="BP36837" s="3"/>
    </row>
    <row r="36838" spans="1:68" x14ac:dyDescent="0.25">
      <c r="A36838" s="1"/>
      <c r="B36838" s="2"/>
      <c r="BJ36838" s="3"/>
      <c r="BL36838" s="3"/>
      <c r="BN36838" s="3"/>
      <c r="BP36838" s="3"/>
    </row>
    <row r="36839" spans="1:68" x14ac:dyDescent="0.25">
      <c r="A36839" s="1"/>
      <c r="B36839" s="2"/>
      <c r="BJ36839" s="3"/>
      <c r="BL36839" s="3"/>
      <c r="BN36839" s="3"/>
      <c r="BP36839" s="3"/>
    </row>
    <row r="36840" spans="1:68" x14ac:dyDescent="0.25">
      <c r="A36840" s="1"/>
      <c r="B36840" s="2"/>
      <c r="BJ36840" s="3"/>
      <c r="BL36840" s="3"/>
      <c r="BN36840" s="3"/>
      <c r="BP36840" s="3"/>
    </row>
    <row r="36841" spans="1:68" x14ac:dyDescent="0.25">
      <c r="A36841" s="1"/>
      <c r="B36841" s="2"/>
      <c r="BJ36841" s="3"/>
      <c r="BL36841" s="3"/>
      <c r="BN36841" s="3"/>
      <c r="BP36841" s="3"/>
    </row>
    <row r="36842" spans="1:68" x14ac:dyDescent="0.25">
      <c r="A36842" s="1"/>
      <c r="B36842" s="2"/>
      <c r="BJ36842" s="3"/>
      <c r="BL36842" s="3"/>
      <c r="BN36842" s="3"/>
      <c r="BP36842" s="3"/>
    </row>
    <row r="36843" spans="1:68" x14ac:dyDescent="0.25">
      <c r="A36843" s="1"/>
      <c r="B36843" s="2"/>
      <c r="BJ36843" s="3"/>
      <c r="BL36843" s="3"/>
      <c r="BN36843" s="3"/>
      <c r="BP36843" s="3"/>
    </row>
    <row r="36844" spans="1:68" x14ac:dyDescent="0.25">
      <c r="A36844" s="1"/>
      <c r="B36844" s="2"/>
      <c r="BJ36844" s="3"/>
      <c r="BL36844" s="3"/>
      <c r="BN36844" s="3"/>
      <c r="BP36844" s="3"/>
    </row>
    <row r="36845" spans="1:68" x14ac:dyDescent="0.25">
      <c r="A36845" s="1"/>
      <c r="B36845" s="2"/>
      <c r="BJ36845" s="3"/>
      <c r="BL36845" s="3"/>
      <c r="BN36845" s="3"/>
      <c r="BP36845" s="3"/>
    </row>
    <row r="36846" spans="1:68" x14ac:dyDescent="0.25">
      <c r="A36846" s="1"/>
      <c r="B36846" s="2"/>
      <c r="BJ36846" s="3"/>
      <c r="BL36846" s="3"/>
      <c r="BN36846" s="3"/>
      <c r="BP36846" s="3"/>
    </row>
    <row r="36847" spans="1:68" x14ac:dyDescent="0.25">
      <c r="A36847" s="1"/>
      <c r="B36847" s="2"/>
      <c r="BJ36847" s="3"/>
      <c r="BL36847" s="3"/>
      <c r="BN36847" s="3"/>
      <c r="BP36847" s="3"/>
    </row>
    <row r="36848" spans="1:68" x14ac:dyDescent="0.25">
      <c r="A36848" s="1"/>
      <c r="B36848" s="2"/>
      <c r="BJ36848" s="3"/>
      <c r="BL36848" s="3"/>
      <c r="BN36848" s="3"/>
      <c r="BP36848" s="3"/>
    </row>
    <row r="36849" spans="1:68" x14ac:dyDescent="0.25">
      <c r="A36849" s="1"/>
      <c r="B36849" s="2"/>
      <c r="BJ36849" s="3"/>
      <c r="BL36849" s="3"/>
      <c r="BN36849" s="3"/>
      <c r="BP36849" s="3"/>
    </row>
    <row r="36850" spans="1:68" x14ac:dyDescent="0.25">
      <c r="A36850" s="1"/>
      <c r="B36850" s="2"/>
      <c r="BJ36850" s="3"/>
      <c r="BL36850" s="3"/>
      <c r="BN36850" s="3"/>
      <c r="BP36850" s="3"/>
    </row>
    <row r="36851" spans="1:68" x14ac:dyDescent="0.25">
      <c r="A36851" s="1"/>
      <c r="B36851" s="2"/>
      <c r="BJ36851" s="3"/>
      <c r="BL36851" s="3"/>
      <c r="BN36851" s="3"/>
      <c r="BP36851" s="3"/>
    </row>
    <row r="36852" spans="1:68" x14ac:dyDescent="0.25">
      <c r="A36852" s="1"/>
      <c r="B36852" s="2"/>
      <c r="BJ36852" s="3"/>
      <c r="BL36852" s="3"/>
      <c r="BN36852" s="3"/>
      <c r="BP36852" s="3"/>
    </row>
    <row r="36853" spans="1:68" x14ac:dyDescent="0.25">
      <c r="A36853" s="1"/>
      <c r="B36853" s="2"/>
      <c r="BJ36853" s="3"/>
      <c r="BL36853" s="3"/>
      <c r="BN36853" s="3"/>
      <c r="BP36853" s="3"/>
    </row>
    <row r="36854" spans="1:68" x14ac:dyDescent="0.25">
      <c r="A36854" s="1"/>
      <c r="B36854" s="2"/>
      <c r="BJ36854" s="3"/>
      <c r="BL36854" s="3"/>
      <c r="BN36854" s="3"/>
      <c r="BP36854" s="3"/>
    </row>
    <row r="36855" spans="1:68" x14ac:dyDescent="0.25">
      <c r="A36855" s="1"/>
      <c r="B36855" s="2"/>
      <c r="BJ36855" s="3"/>
      <c r="BL36855" s="3"/>
      <c r="BN36855" s="3"/>
      <c r="BP36855" s="3"/>
    </row>
    <row r="36856" spans="1:68" x14ac:dyDescent="0.25">
      <c r="A36856" s="1"/>
      <c r="B36856" s="2"/>
      <c r="BJ36856" s="3"/>
      <c r="BL36856" s="3"/>
      <c r="BN36856" s="3"/>
      <c r="BP36856" s="3"/>
    </row>
    <row r="36857" spans="1:68" x14ac:dyDescent="0.25">
      <c r="A36857" s="1"/>
      <c r="B36857" s="2"/>
      <c r="BJ36857" s="3"/>
      <c r="BL36857" s="3"/>
      <c r="BN36857" s="3"/>
      <c r="BP36857" s="3"/>
    </row>
    <row r="36858" spans="1:68" x14ac:dyDescent="0.25">
      <c r="A36858" s="1"/>
      <c r="B36858" s="2"/>
      <c r="BJ36858" s="3"/>
      <c r="BL36858" s="3"/>
      <c r="BN36858" s="3"/>
      <c r="BP36858" s="3"/>
    </row>
    <row r="36859" spans="1:68" x14ac:dyDescent="0.25">
      <c r="A36859" s="1"/>
      <c r="B36859" s="2"/>
      <c r="BJ36859" s="3"/>
      <c r="BL36859" s="3"/>
      <c r="BN36859" s="3"/>
      <c r="BP36859" s="3"/>
    </row>
    <row r="36860" spans="1:68" x14ac:dyDescent="0.25">
      <c r="A36860" s="1"/>
      <c r="B36860" s="2"/>
      <c r="BJ36860" s="3"/>
      <c r="BL36860" s="3"/>
      <c r="BN36860" s="3"/>
      <c r="BP36860" s="3"/>
    </row>
    <row r="36861" spans="1:68" x14ac:dyDescent="0.25">
      <c r="A36861" s="1"/>
      <c r="B36861" s="2"/>
      <c r="BJ36861" s="3"/>
      <c r="BL36861" s="3"/>
      <c r="BN36861" s="3"/>
      <c r="BP36861" s="3"/>
    </row>
    <row r="36862" spans="1:68" x14ac:dyDescent="0.25">
      <c r="A36862" s="1"/>
      <c r="B36862" s="2"/>
      <c r="BJ36862" s="3"/>
      <c r="BL36862" s="3"/>
      <c r="BN36862" s="3"/>
      <c r="BP36862" s="3"/>
    </row>
    <row r="36863" spans="1:68" x14ac:dyDescent="0.25">
      <c r="A36863" s="1"/>
      <c r="B36863" s="2"/>
      <c r="BJ36863" s="3"/>
      <c r="BL36863" s="3"/>
      <c r="BN36863" s="3"/>
      <c r="BP36863" s="3"/>
    </row>
    <row r="36864" spans="1:68" x14ac:dyDescent="0.25">
      <c r="A36864" s="1"/>
      <c r="B36864" s="2"/>
      <c r="BJ36864" s="3"/>
      <c r="BL36864" s="3"/>
      <c r="BN36864" s="3"/>
      <c r="BP36864" s="3"/>
    </row>
    <row r="36865" spans="1:68" x14ac:dyDescent="0.25">
      <c r="A36865" s="1"/>
      <c r="B36865" s="2"/>
      <c r="BJ36865" s="3"/>
      <c r="BL36865" s="3"/>
      <c r="BN36865" s="3"/>
      <c r="BP36865" s="3"/>
    </row>
    <row r="36866" spans="1:68" x14ac:dyDescent="0.25">
      <c r="A36866" s="1"/>
      <c r="B36866" s="2"/>
      <c r="BJ36866" s="3"/>
      <c r="BL36866" s="3"/>
      <c r="BN36866" s="3"/>
      <c r="BP36866" s="3"/>
    </row>
    <row r="36867" spans="1:68" x14ac:dyDescent="0.25">
      <c r="A36867" s="1"/>
      <c r="B36867" s="2"/>
      <c r="BJ36867" s="3"/>
      <c r="BL36867" s="3"/>
      <c r="BN36867" s="3"/>
      <c r="BP36867" s="3"/>
    </row>
    <row r="36868" spans="1:68" x14ac:dyDescent="0.25">
      <c r="A36868" s="1"/>
      <c r="B36868" s="2"/>
      <c r="BJ36868" s="3"/>
      <c r="BL36868" s="3"/>
      <c r="BN36868" s="3"/>
      <c r="BP36868" s="3"/>
    </row>
    <row r="36869" spans="1:68" x14ac:dyDescent="0.25">
      <c r="A36869" s="1"/>
      <c r="B36869" s="2"/>
      <c r="BJ36869" s="3"/>
      <c r="BL36869" s="3"/>
      <c r="BN36869" s="3"/>
      <c r="BP36869" s="3"/>
    </row>
    <row r="36870" spans="1:68" x14ac:dyDescent="0.25">
      <c r="A36870" s="1"/>
      <c r="B36870" s="2"/>
      <c r="BJ36870" s="3"/>
      <c r="BL36870" s="3"/>
      <c r="BN36870" s="3"/>
      <c r="BP36870" s="3"/>
    </row>
    <row r="36871" spans="1:68" x14ac:dyDescent="0.25">
      <c r="A36871" s="1"/>
      <c r="B36871" s="2"/>
      <c r="BJ36871" s="3"/>
      <c r="BL36871" s="3"/>
      <c r="BN36871" s="3"/>
      <c r="BP36871" s="3"/>
    </row>
    <row r="36872" spans="1:68" x14ac:dyDescent="0.25">
      <c r="A36872" s="1"/>
      <c r="B36872" s="2"/>
      <c r="BJ36872" s="3"/>
      <c r="BL36872" s="3"/>
      <c r="BN36872" s="3"/>
      <c r="BP36872" s="3"/>
    </row>
    <row r="36873" spans="1:68" x14ac:dyDescent="0.25">
      <c r="A36873" s="1"/>
      <c r="B36873" s="2"/>
      <c r="BJ36873" s="3"/>
      <c r="BL36873" s="3"/>
      <c r="BN36873" s="3"/>
      <c r="BP36873" s="3"/>
    </row>
    <row r="36874" spans="1:68" x14ac:dyDescent="0.25">
      <c r="A36874" s="1"/>
      <c r="B36874" s="2"/>
      <c r="BJ36874" s="3"/>
      <c r="BL36874" s="3"/>
      <c r="BN36874" s="3"/>
      <c r="BP36874" s="3"/>
    </row>
    <row r="36875" spans="1:68" x14ac:dyDescent="0.25">
      <c r="A36875" s="1"/>
      <c r="B36875" s="2"/>
      <c r="BJ36875" s="3"/>
      <c r="BL36875" s="3"/>
      <c r="BN36875" s="3"/>
      <c r="BP36875" s="3"/>
    </row>
    <row r="36876" spans="1:68" x14ac:dyDescent="0.25">
      <c r="A36876" s="1"/>
      <c r="B36876" s="2"/>
      <c r="BJ36876" s="3"/>
      <c r="BL36876" s="3"/>
      <c r="BN36876" s="3"/>
      <c r="BP36876" s="3"/>
    </row>
    <row r="36877" spans="1:68" x14ac:dyDescent="0.25">
      <c r="A36877" s="1"/>
      <c r="B36877" s="2"/>
      <c r="BJ36877" s="3"/>
      <c r="BL36877" s="3"/>
      <c r="BN36877" s="3"/>
      <c r="BP36877" s="3"/>
    </row>
    <row r="36878" spans="1:68" x14ac:dyDescent="0.25">
      <c r="A36878" s="1"/>
      <c r="B36878" s="2"/>
      <c r="BJ36878" s="3"/>
      <c r="BL36878" s="3"/>
      <c r="BN36878" s="3"/>
      <c r="BP36878" s="3"/>
    </row>
    <row r="36879" spans="1:68" x14ac:dyDescent="0.25">
      <c r="A36879" s="1"/>
      <c r="B36879" s="2"/>
      <c r="BJ36879" s="3"/>
      <c r="BL36879" s="3"/>
      <c r="BN36879" s="3"/>
      <c r="BP36879" s="3"/>
    </row>
    <row r="36880" spans="1:68" x14ac:dyDescent="0.25">
      <c r="A36880" s="1"/>
      <c r="B36880" s="2"/>
      <c r="BJ36880" s="3"/>
      <c r="BL36880" s="3"/>
      <c r="BN36880" s="3"/>
      <c r="BP36880" s="3"/>
    </row>
    <row r="36881" spans="1:68" x14ac:dyDescent="0.25">
      <c r="A36881" s="1"/>
      <c r="B36881" s="2"/>
      <c r="BJ36881" s="3"/>
      <c r="BL36881" s="3"/>
      <c r="BN36881" s="3"/>
      <c r="BP36881" s="3"/>
    </row>
    <row r="36882" spans="1:68" x14ac:dyDescent="0.25">
      <c r="A36882" s="1"/>
      <c r="B36882" s="2"/>
      <c r="BJ36882" s="3"/>
      <c r="BL36882" s="3"/>
      <c r="BN36882" s="3"/>
      <c r="BP36882" s="3"/>
    </row>
    <row r="36883" spans="1:68" x14ac:dyDescent="0.25">
      <c r="A36883" s="1"/>
      <c r="B36883" s="2"/>
      <c r="BJ36883" s="3"/>
      <c r="BL36883" s="3"/>
      <c r="BN36883" s="3"/>
      <c r="BP36883" s="3"/>
    </row>
    <row r="36884" spans="1:68" x14ac:dyDescent="0.25">
      <c r="A36884" s="1"/>
      <c r="B36884" s="2"/>
      <c r="BJ36884" s="3"/>
      <c r="BL36884" s="3"/>
      <c r="BN36884" s="3"/>
      <c r="BP36884" s="3"/>
    </row>
    <row r="36885" spans="1:68" x14ac:dyDescent="0.25">
      <c r="A36885" s="1"/>
      <c r="B36885" s="2"/>
      <c r="BJ36885" s="3"/>
      <c r="BL36885" s="3"/>
      <c r="BN36885" s="3"/>
      <c r="BP36885" s="3"/>
    </row>
    <row r="36886" spans="1:68" x14ac:dyDescent="0.25">
      <c r="A36886" s="1"/>
      <c r="B36886" s="2"/>
      <c r="BJ36886" s="3"/>
      <c r="BL36886" s="3"/>
      <c r="BN36886" s="3"/>
      <c r="BP36886" s="3"/>
    </row>
    <row r="36887" spans="1:68" x14ac:dyDescent="0.25">
      <c r="A36887" s="1"/>
      <c r="B36887" s="2"/>
      <c r="BJ36887" s="3"/>
      <c r="BL36887" s="3"/>
      <c r="BN36887" s="3"/>
      <c r="BP36887" s="3"/>
    </row>
    <row r="36888" spans="1:68" x14ac:dyDescent="0.25">
      <c r="A36888" s="1"/>
      <c r="B36888" s="2"/>
      <c r="BJ36888" s="3"/>
      <c r="BL36888" s="3"/>
      <c r="BN36888" s="3"/>
      <c r="BP36888" s="3"/>
    </row>
    <row r="36889" spans="1:68" x14ac:dyDescent="0.25">
      <c r="A36889" s="1"/>
      <c r="B36889" s="2"/>
      <c r="BJ36889" s="3"/>
      <c r="BL36889" s="3"/>
      <c r="BN36889" s="3"/>
      <c r="BP36889" s="3"/>
    </row>
    <row r="36890" spans="1:68" x14ac:dyDescent="0.25">
      <c r="A36890" s="1"/>
      <c r="B36890" s="2"/>
      <c r="BJ36890" s="3"/>
      <c r="BL36890" s="3"/>
      <c r="BN36890" s="3"/>
      <c r="BP36890" s="3"/>
    </row>
    <row r="36891" spans="1:68" x14ac:dyDescent="0.25">
      <c r="A36891" s="1"/>
      <c r="B36891" s="2"/>
      <c r="BJ36891" s="3"/>
      <c r="BL36891" s="3"/>
      <c r="BN36891" s="3"/>
      <c r="BP36891" s="3"/>
    </row>
    <row r="36892" spans="1:68" x14ac:dyDescent="0.25">
      <c r="A36892" s="1"/>
      <c r="B36892" s="2"/>
      <c r="BJ36892" s="3"/>
      <c r="BL36892" s="3"/>
      <c r="BN36892" s="3"/>
      <c r="BP36892" s="3"/>
    </row>
    <row r="36893" spans="1:68" x14ac:dyDescent="0.25">
      <c r="A36893" s="1"/>
      <c r="B36893" s="2"/>
      <c r="BJ36893" s="3"/>
      <c r="BL36893" s="3"/>
      <c r="BN36893" s="3"/>
      <c r="BP36893" s="3"/>
    </row>
    <row r="36894" spans="1:68" x14ac:dyDescent="0.25">
      <c r="A36894" s="1"/>
      <c r="B36894" s="2"/>
      <c r="BJ36894" s="3"/>
      <c r="BL36894" s="3"/>
      <c r="BN36894" s="3"/>
      <c r="BP36894" s="3"/>
    </row>
    <row r="36895" spans="1:68" x14ac:dyDescent="0.25">
      <c r="A36895" s="1"/>
      <c r="B36895" s="2"/>
      <c r="BJ36895" s="3"/>
      <c r="BL36895" s="3"/>
      <c r="BN36895" s="3"/>
      <c r="BP36895" s="3"/>
    </row>
    <row r="36896" spans="1:68" x14ac:dyDescent="0.25">
      <c r="A36896" s="1"/>
      <c r="B36896" s="2"/>
      <c r="BJ36896" s="3"/>
      <c r="BL36896" s="3"/>
      <c r="BN36896" s="3"/>
      <c r="BP36896" s="3"/>
    </row>
    <row r="36897" spans="1:68" x14ac:dyDescent="0.25">
      <c r="A36897" s="1"/>
      <c r="B36897" s="2"/>
      <c r="BJ36897" s="3"/>
      <c r="BL36897" s="3"/>
      <c r="BN36897" s="3"/>
      <c r="BP36897" s="3"/>
    </row>
    <row r="36898" spans="1:68" x14ac:dyDescent="0.25">
      <c r="A36898" s="1"/>
      <c r="B36898" s="2"/>
      <c r="BJ36898" s="3"/>
      <c r="BL36898" s="3"/>
      <c r="BN36898" s="3"/>
      <c r="BP36898" s="3"/>
    </row>
    <row r="36899" spans="1:68" x14ac:dyDescent="0.25">
      <c r="A36899" s="1"/>
      <c r="B36899" s="2"/>
      <c r="BJ36899" s="3"/>
      <c r="BL36899" s="3"/>
      <c r="BN36899" s="3"/>
      <c r="BP36899" s="3"/>
    </row>
    <row r="36900" spans="1:68" x14ac:dyDescent="0.25">
      <c r="A36900" s="1"/>
      <c r="B36900" s="2"/>
      <c r="BJ36900" s="3"/>
      <c r="BL36900" s="3"/>
      <c r="BN36900" s="3"/>
      <c r="BP36900" s="3"/>
    </row>
    <row r="36901" spans="1:68" x14ac:dyDescent="0.25">
      <c r="A36901" s="1"/>
      <c r="B36901" s="2"/>
      <c r="BJ36901" s="3"/>
      <c r="BL36901" s="3"/>
      <c r="BN36901" s="3"/>
      <c r="BP36901" s="3"/>
    </row>
    <row r="36902" spans="1:68" x14ac:dyDescent="0.25">
      <c r="A36902" s="1"/>
      <c r="B36902" s="2"/>
      <c r="BJ36902" s="3"/>
      <c r="BL36902" s="3"/>
      <c r="BN36902" s="3"/>
      <c r="BP36902" s="3"/>
    </row>
    <row r="36903" spans="1:68" x14ac:dyDescent="0.25">
      <c r="A36903" s="1"/>
      <c r="B36903" s="2"/>
      <c r="BJ36903" s="3"/>
      <c r="BL36903" s="3"/>
      <c r="BN36903" s="3"/>
      <c r="BP36903" s="3"/>
    </row>
    <row r="36904" spans="1:68" x14ac:dyDescent="0.25">
      <c r="A36904" s="1"/>
      <c r="B36904" s="2"/>
      <c r="BJ36904" s="3"/>
      <c r="BL36904" s="3"/>
      <c r="BN36904" s="3"/>
      <c r="BP36904" s="3"/>
    </row>
    <row r="36905" spans="1:68" x14ac:dyDescent="0.25">
      <c r="A36905" s="1"/>
      <c r="B36905" s="2"/>
      <c r="BJ36905" s="3"/>
      <c r="BL36905" s="3"/>
      <c r="BN36905" s="3"/>
      <c r="BP36905" s="3"/>
    </row>
    <row r="36906" spans="1:68" x14ac:dyDescent="0.25">
      <c r="A36906" s="1"/>
      <c r="B36906" s="2"/>
      <c r="BJ36906" s="3"/>
      <c r="BL36906" s="3"/>
      <c r="BN36906" s="3"/>
      <c r="BP36906" s="3"/>
    </row>
    <row r="36907" spans="1:68" x14ac:dyDescent="0.25">
      <c r="A36907" s="1"/>
      <c r="B36907" s="2"/>
      <c r="BJ36907" s="3"/>
      <c r="BL36907" s="3"/>
      <c r="BN36907" s="3"/>
      <c r="BP36907" s="3"/>
    </row>
    <row r="36908" spans="1:68" x14ac:dyDescent="0.25">
      <c r="A36908" s="1"/>
      <c r="B36908" s="2"/>
      <c r="BJ36908" s="3"/>
      <c r="BL36908" s="3"/>
      <c r="BN36908" s="3"/>
      <c r="BP36908" s="3"/>
    </row>
    <row r="36909" spans="1:68" x14ac:dyDescent="0.25">
      <c r="A36909" s="1"/>
      <c r="B36909" s="2"/>
      <c r="BJ36909" s="3"/>
      <c r="BL36909" s="3"/>
      <c r="BN36909" s="3"/>
      <c r="BP36909" s="3"/>
    </row>
    <row r="36910" spans="1:68" x14ac:dyDescent="0.25">
      <c r="A36910" s="1"/>
      <c r="B36910" s="2"/>
      <c r="BJ36910" s="3"/>
      <c r="BL36910" s="3"/>
      <c r="BN36910" s="3"/>
      <c r="BP36910" s="3"/>
    </row>
    <row r="36911" spans="1:68" x14ac:dyDescent="0.25">
      <c r="A36911" s="1"/>
      <c r="B36911" s="2"/>
      <c r="BJ36911" s="3"/>
      <c r="BL36911" s="3"/>
      <c r="BN36911" s="3"/>
      <c r="BP36911" s="3"/>
    </row>
    <row r="36912" spans="1:68" x14ac:dyDescent="0.25">
      <c r="A36912" s="1"/>
      <c r="B36912" s="2"/>
      <c r="BJ36912" s="3"/>
      <c r="BL36912" s="3"/>
      <c r="BN36912" s="3"/>
      <c r="BP36912" s="3"/>
    </row>
    <row r="36913" spans="1:68" x14ac:dyDescent="0.25">
      <c r="A36913" s="1"/>
      <c r="B36913" s="2"/>
      <c r="BJ36913" s="3"/>
      <c r="BL36913" s="3"/>
      <c r="BN36913" s="3"/>
      <c r="BP36913" s="3"/>
    </row>
    <row r="36914" spans="1:68" x14ac:dyDescent="0.25">
      <c r="A36914" s="1"/>
      <c r="B36914" s="2"/>
      <c r="BJ36914" s="3"/>
      <c r="BL36914" s="3"/>
      <c r="BN36914" s="3"/>
      <c r="BP36914" s="3"/>
    </row>
    <row r="36915" spans="1:68" x14ac:dyDescent="0.25">
      <c r="A36915" s="1"/>
      <c r="B36915" s="2"/>
      <c r="BJ36915" s="3"/>
      <c r="BL36915" s="3"/>
      <c r="BN36915" s="3"/>
      <c r="BP36915" s="3"/>
    </row>
    <row r="36916" spans="1:68" x14ac:dyDescent="0.25">
      <c r="A36916" s="1"/>
      <c r="B36916" s="2"/>
      <c r="BJ36916" s="3"/>
      <c r="BL36916" s="3"/>
      <c r="BN36916" s="3"/>
      <c r="BP36916" s="3"/>
    </row>
    <row r="36917" spans="1:68" x14ac:dyDescent="0.25">
      <c r="A36917" s="1"/>
      <c r="B36917" s="2"/>
      <c r="BJ36917" s="3"/>
      <c r="BL36917" s="3"/>
      <c r="BN36917" s="3"/>
      <c r="BP36917" s="3"/>
    </row>
    <row r="36918" spans="1:68" x14ac:dyDescent="0.25">
      <c r="A36918" s="1"/>
      <c r="B36918" s="2"/>
      <c r="BJ36918" s="3"/>
      <c r="BL36918" s="3"/>
      <c r="BN36918" s="3"/>
      <c r="BP36918" s="3"/>
    </row>
    <row r="36919" spans="1:68" x14ac:dyDescent="0.25">
      <c r="A36919" s="1"/>
      <c r="B36919" s="2"/>
      <c r="BJ36919" s="3"/>
      <c r="BL36919" s="3"/>
      <c r="BN36919" s="3"/>
      <c r="BP36919" s="3"/>
    </row>
    <row r="36920" spans="1:68" x14ac:dyDescent="0.25">
      <c r="A36920" s="1"/>
      <c r="B36920" s="2"/>
      <c r="BJ36920" s="3"/>
      <c r="BL36920" s="3"/>
      <c r="BN36920" s="3"/>
      <c r="BP36920" s="3"/>
    </row>
    <row r="36921" spans="1:68" x14ac:dyDescent="0.25">
      <c r="A36921" s="1"/>
      <c r="B36921" s="2"/>
      <c r="BJ36921" s="3"/>
      <c r="BL36921" s="3"/>
      <c r="BN36921" s="3"/>
      <c r="BP36921" s="3"/>
    </row>
    <row r="36922" spans="1:68" x14ac:dyDescent="0.25">
      <c r="A36922" s="1"/>
      <c r="B36922" s="2"/>
      <c r="BJ36922" s="3"/>
      <c r="BL36922" s="3"/>
      <c r="BN36922" s="3"/>
      <c r="BP36922" s="3"/>
    </row>
    <row r="36923" spans="1:68" x14ac:dyDescent="0.25">
      <c r="A36923" s="1"/>
      <c r="B36923" s="2"/>
      <c r="BJ36923" s="3"/>
      <c r="BL36923" s="3"/>
      <c r="BN36923" s="3"/>
      <c r="BP36923" s="3"/>
    </row>
    <row r="36924" spans="1:68" x14ac:dyDescent="0.25">
      <c r="A36924" s="1"/>
      <c r="B36924" s="2"/>
      <c r="BJ36924" s="3"/>
      <c r="BL36924" s="3"/>
      <c r="BN36924" s="3"/>
      <c r="BP36924" s="3"/>
    </row>
    <row r="36925" spans="1:68" x14ac:dyDescent="0.25">
      <c r="A36925" s="1"/>
      <c r="B36925" s="2"/>
      <c r="BJ36925" s="3"/>
      <c r="BL36925" s="3"/>
      <c r="BN36925" s="3"/>
      <c r="BP36925" s="3"/>
    </row>
    <row r="36926" spans="1:68" x14ac:dyDescent="0.25">
      <c r="A36926" s="1"/>
      <c r="B36926" s="2"/>
      <c r="BJ36926" s="3"/>
      <c r="BL36926" s="3"/>
      <c r="BN36926" s="3"/>
      <c r="BP36926" s="3"/>
    </row>
    <row r="36927" spans="1:68" x14ac:dyDescent="0.25">
      <c r="A36927" s="1"/>
      <c r="B36927" s="2"/>
      <c r="BJ36927" s="3"/>
      <c r="BL36927" s="3"/>
      <c r="BN36927" s="3"/>
      <c r="BP36927" s="3"/>
    </row>
    <row r="36928" spans="1:68" x14ac:dyDescent="0.25">
      <c r="A36928" s="1"/>
      <c r="B36928" s="2"/>
      <c r="BJ36928" s="3"/>
      <c r="BL36928" s="3"/>
      <c r="BN36928" s="3"/>
      <c r="BP36928" s="3"/>
    </row>
    <row r="36929" spans="1:68" x14ac:dyDescent="0.25">
      <c r="A36929" s="1"/>
      <c r="B36929" s="2"/>
      <c r="BJ36929" s="3"/>
      <c r="BL36929" s="3"/>
      <c r="BN36929" s="3"/>
      <c r="BP36929" s="3"/>
    </row>
    <row r="36930" spans="1:68" x14ac:dyDescent="0.25">
      <c r="A36930" s="1"/>
      <c r="B36930" s="2"/>
      <c r="BJ36930" s="3"/>
      <c r="BL36930" s="3"/>
      <c r="BN36930" s="3"/>
      <c r="BP36930" s="3"/>
    </row>
    <row r="36931" spans="1:68" x14ac:dyDescent="0.25">
      <c r="A36931" s="1"/>
      <c r="B36931" s="2"/>
      <c r="BJ36931" s="3"/>
      <c r="BL36931" s="3"/>
      <c r="BN36931" s="3"/>
      <c r="BP36931" s="3"/>
    </row>
    <row r="36932" spans="1:68" x14ac:dyDescent="0.25">
      <c r="A36932" s="1"/>
      <c r="B36932" s="2"/>
      <c r="BJ36932" s="3"/>
      <c r="BL36932" s="3"/>
      <c r="BN36932" s="3"/>
      <c r="BP36932" s="3"/>
    </row>
    <row r="36933" spans="1:68" x14ac:dyDescent="0.25">
      <c r="A36933" s="1"/>
      <c r="B36933" s="2"/>
      <c r="BJ36933" s="3"/>
      <c r="BL36933" s="3"/>
      <c r="BN36933" s="3"/>
      <c r="BP36933" s="3"/>
    </row>
    <row r="36934" spans="1:68" x14ac:dyDescent="0.25">
      <c r="A36934" s="1"/>
      <c r="B36934" s="2"/>
      <c r="BJ36934" s="3"/>
      <c r="BL36934" s="3"/>
      <c r="BN36934" s="3"/>
      <c r="BP36934" s="3"/>
    </row>
    <row r="36935" spans="1:68" x14ac:dyDescent="0.25">
      <c r="A36935" s="1"/>
      <c r="B36935" s="2"/>
      <c r="BJ36935" s="3"/>
      <c r="BL36935" s="3"/>
      <c r="BN36935" s="3"/>
      <c r="BP36935" s="3"/>
    </row>
    <row r="36936" spans="1:68" x14ac:dyDescent="0.25">
      <c r="A36936" s="1"/>
      <c r="B36936" s="2"/>
      <c r="BJ36936" s="3"/>
      <c r="BL36936" s="3"/>
      <c r="BN36936" s="3"/>
      <c r="BP36936" s="3"/>
    </row>
    <row r="36937" spans="1:68" x14ac:dyDescent="0.25">
      <c r="A36937" s="1"/>
      <c r="B36937" s="2"/>
      <c r="BJ36937" s="3"/>
      <c r="BL36937" s="3"/>
      <c r="BN36937" s="3"/>
      <c r="BP36937" s="3"/>
    </row>
    <row r="36938" spans="1:68" x14ac:dyDescent="0.25">
      <c r="A36938" s="1"/>
      <c r="B36938" s="2"/>
      <c r="BJ36938" s="3"/>
      <c r="BL36938" s="3"/>
      <c r="BN36938" s="3"/>
      <c r="BP36938" s="3"/>
    </row>
    <row r="36939" spans="1:68" x14ac:dyDescent="0.25">
      <c r="A36939" s="1"/>
      <c r="B36939" s="2"/>
      <c r="BJ36939" s="3"/>
      <c r="BL36939" s="3"/>
      <c r="BN36939" s="3"/>
      <c r="BP36939" s="3"/>
    </row>
    <row r="36940" spans="1:68" x14ac:dyDescent="0.25">
      <c r="A36940" s="1"/>
      <c r="B36940" s="2"/>
      <c r="BJ36940" s="3"/>
      <c r="BL36940" s="3"/>
      <c r="BN36940" s="3"/>
      <c r="BP36940" s="3"/>
    </row>
    <row r="36941" spans="1:68" x14ac:dyDescent="0.25">
      <c r="A36941" s="1"/>
      <c r="B36941" s="2"/>
      <c r="BJ36941" s="3"/>
      <c r="BL36941" s="3"/>
      <c r="BN36941" s="3"/>
      <c r="BP36941" s="3"/>
    </row>
    <row r="36942" spans="1:68" x14ac:dyDescent="0.25">
      <c r="A36942" s="1"/>
      <c r="B36942" s="2"/>
      <c r="BJ36942" s="3"/>
      <c r="BL36942" s="3"/>
      <c r="BN36942" s="3"/>
      <c r="BP36942" s="3"/>
    </row>
    <row r="36943" spans="1:68" x14ac:dyDescent="0.25">
      <c r="A36943" s="1"/>
      <c r="B36943" s="2"/>
      <c r="BJ36943" s="3"/>
      <c r="BL36943" s="3"/>
      <c r="BN36943" s="3"/>
      <c r="BP36943" s="3"/>
    </row>
    <row r="36944" spans="1:68" x14ac:dyDescent="0.25">
      <c r="A36944" s="1"/>
      <c r="B36944" s="2"/>
      <c r="BJ36944" s="3"/>
      <c r="BL36944" s="3"/>
      <c r="BN36944" s="3"/>
      <c r="BP36944" s="3"/>
    </row>
    <row r="36945" spans="1:68" x14ac:dyDescent="0.25">
      <c r="A36945" s="1"/>
      <c r="B36945" s="2"/>
      <c r="BJ36945" s="3"/>
      <c r="BL36945" s="3"/>
      <c r="BN36945" s="3"/>
      <c r="BP36945" s="3"/>
    </row>
    <row r="36946" spans="1:68" x14ac:dyDescent="0.25">
      <c r="A36946" s="1"/>
      <c r="B36946" s="2"/>
      <c r="BJ36946" s="3"/>
      <c r="BL36946" s="3"/>
      <c r="BN36946" s="3"/>
      <c r="BP36946" s="3"/>
    </row>
    <row r="36947" spans="1:68" x14ac:dyDescent="0.25">
      <c r="A36947" s="1"/>
      <c r="B36947" s="2"/>
      <c r="BJ36947" s="3"/>
      <c r="BL36947" s="3"/>
      <c r="BN36947" s="3"/>
      <c r="BP36947" s="3"/>
    </row>
    <row r="36948" spans="1:68" x14ac:dyDescent="0.25">
      <c r="A36948" s="1"/>
      <c r="B36948" s="2"/>
      <c r="BJ36948" s="3"/>
      <c r="BL36948" s="3"/>
      <c r="BN36948" s="3"/>
      <c r="BP36948" s="3"/>
    </row>
    <row r="36949" spans="1:68" x14ac:dyDescent="0.25">
      <c r="A36949" s="1"/>
      <c r="B36949" s="2"/>
      <c r="BJ36949" s="3"/>
      <c r="BL36949" s="3"/>
      <c r="BN36949" s="3"/>
      <c r="BP36949" s="3"/>
    </row>
    <row r="36950" spans="1:68" x14ac:dyDescent="0.25">
      <c r="A36950" s="1"/>
      <c r="B36950" s="2"/>
      <c r="BJ36950" s="3"/>
      <c r="BL36950" s="3"/>
      <c r="BN36950" s="3"/>
      <c r="BP36950" s="3"/>
    </row>
    <row r="36951" spans="1:68" x14ac:dyDescent="0.25">
      <c r="A36951" s="1"/>
      <c r="B36951" s="2"/>
      <c r="BJ36951" s="3"/>
      <c r="BL36951" s="3"/>
      <c r="BN36951" s="3"/>
      <c r="BP36951" s="3"/>
    </row>
    <row r="36952" spans="1:68" x14ac:dyDescent="0.25">
      <c r="A36952" s="1"/>
      <c r="B36952" s="2"/>
      <c r="BJ36952" s="3"/>
      <c r="BL36952" s="3"/>
      <c r="BN36952" s="3"/>
      <c r="BP36952" s="3"/>
    </row>
    <row r="36953" spans="1:68" x14ac:dyDescent="0.25">
      <c r="A36953" s="1"/>
      <c r="B36953" s="2"/>
      <c r="BJ36953" s="3"/>
      <c r="BL36953" s="3"/>
      <c r="BN36953" s="3"/>
      <c r="BP36953" s="3"/>
    </row>
    <row r="36954" spans="1:68" x14ac:dyDescent="0.25">
      <c r="A36954" s="1"/>
      <c r="B36954" s="2"/>
      <c r="BJ36954" s="3"/>
      <c r="BL36954" s="3"/>
      <c r="BN36954" s="3"/>
      <c r="BP36954" s="3"/>
    </row>
    <row r="36955" spans="1:68" x14ac:dyDescent="0.25">
      <c r="A36955" s="1"/>
      <c r="B36955" s="2"/>
      <c r="BJ36955" s="3"/>
      <c r="BL36955" s="3"/>
      <c r="BN36955" s="3"/>
      <c r="BP36955" s="3"/>
    </row>
    <row r="36956" spans="1:68" x14ac:dyDescent="0.25">
      <c r="A36956" s="1"/>
      <c r="B36956" s="2"/>
      <c r="BJ36956" s="3"/>
      <c r="BL36956" s="3"/>
      <c r="BN36956" s="3"/>
      <c r="BP36956" s="3"/>
    </row>
    <row r="36957" spans="1:68" x14ac:dyDescent="0.25">
      <c r="A36957" s="1"/>
      <c r="B36957" s="2"/>
      <c r="BJ36957" s="3"/>
      <c r="BL36957" s="3"/>
      <c r="BN36957" s="3"/>
      <c r="BP36957" s="3"/>
    </row>
    <row r="36958" spans="1:68" x14ac:dyDescent="0.25">
      <c r="A36958" s="1"/>
      <c r="B36958" s="2"/>
      <c r="BJ36958" s="3"/>
      <c r="BL36958" s="3"/>
      <c r="BN36958" s="3"/>
      <c r="BP36958" s="3"/>
    </row>
    <row r="36959" spans="1:68" x14ac:dyDescent="0.25">
      <c r="A36959" s="1"/>
      <c r="B36959" s="2"/>
      <c r="BJ36959" s="3"/>
      <c r="BL36959" s="3"/>
      <c r="BN36959" s="3"/>
      <c r="BP36959" s="3"/>
    </row>
    <row r="36960" spans="1:68" x14ac:dyDescent="0.25">
      <c r="A36960" s="1"/>
      <c r="B36960" s="2"/>
      <c r="BJ36960" s="3"/>
      <c r="BL36960" s="3"/>
      <c r="BN36960" s="3"/>
      <c r="BP36960" s="3"/>
    </row>
    <row r="36961" spans="1:68" x14ac:dyDescent="0.25">
      <c r="A36961" s="1"/>
      <c r="B36961" s="2"/>
      <c r="BJ36961" s="3"/>
      <c r="BL36961" s="3"/>
      <c r="BN36961" s="3"/>
      <c r="BP36961" s="3"/>
    </row>
    <row r="36962" spans="1:68" x14ac:dyDescent="0.25">
      <c r="A36962" s="1"/>
      <c r="B36962" s="2"/>
      <c r="BJ36962" s="3"/>
      <c r="BL36962" s="3"/>
      <c r="BN36962" s="3"/>
      <c r="BP36962" s="3"/>
    </row>
    <row r="36963" spans="1:68" x14ac:dyDescent="0.25">
      <c r="A36963" s="1"/>
      <c r="B36963" s="2"/>
      <c r="BJ36963" s="3"/>
      <c r="BL36963" s="3"/>
      <c r="BN36963" s="3"/>
      <c r="BP36963" s="3"/>
    </row>
    <row r="36964" spans="1:68" x14ac:dyDescent="0.25">
      <c r="A36964" s="1"/>
      <c r="B36964" s="2"/>
      <c r="BJ36964" s="3"/>
      <c r="BL36964" s="3"/>
      <c r="BN36964" s="3"/>
      <c r="BP36964" s="3"/>
    </row>
    <row r="36965" spans="1:68" x14ac:dyDescent="0.25">
      <c r="A36965" s="1"/>
      <c r="B36965" s="2"/>
      <c r="BJ36965" s="3"/>
      <c r="BL36965" s="3"/>
      <c r="BN36965" s="3"/>
      <c r="BP36965" s="3"/>
    </row>
    <row r="36966" spans="1:68" x14ac:dyDescent="0.25">
      <c r="A36966" s="1"/>
      <c r="B36966" s="2"/>
      <c r="BJ36966" s="3"/>
      <c r="BL36966" s="3"/>
      <c r="BN36966" s="3"/>
      <c r="BP36966" s="3"/>
    </row>
    <row r="36967" spans="1:68" x14ac:dyDescent="0.25">
      <c r="A36967" s="1"/>
      <c r="B36967" s="2"/>
      <c r="BJ36967" s="3"/>
      <c r="BL36967" s="3"/>
      <c r="BN36967" s="3"/>
      <c r="BP36967" s="3"/>
    </row>
    <row r="36968" spans="1:68" x14ac:dyDescent="0.25">
      <c r="A36968" s="1"/>
      <c r="B36968" s="2"/>
      <c r="BJ36968" s="3"/>
      <c r="BL36968" s="3"/>
      <c r="BN36968" s="3"/>
      <c r="BP36968" s="3"/>
    </row>
    <row r="36969" spans="1:68" x14ac:dyDescent="0.25">
      <c r="A36969" s="1"/>
      <c r="B36969" s="2"/>
      <c r="BJ36969" s="3"/>
      <c r="BL36969" s="3"/>
      <c r="BN36969" s="3"/>
      <c r="BP36969" s="3"/>
    </row>
    <row r="36970" spans="1:68" x14ac:dyDescent="0.25">
      <c r="A36970" s="1"/>
      <c r="B36970" s="2"/>
      <c r="BJ36970" s="3"/>
      <c r="BL36970" s="3"/>
      <c r="BN36970" s="3"/>
      <c r="BP36970" s="3"/>
    </row>
    <row r="36971" spans="1:68" x14ac:dyDescent="0.25">
      <c r="A36971" s="1"/>
      <c r="B36971" s="2"/>
      <c r="BJ36971" s="3"/>
      <c r="BL36971" s="3"/>
      <c r="BN36971" s="3"/>
      <c r="BP36971" s="3"/>
    </row>
    <row r="36972" spans="1:68" x14ac:dyDescent="0.25">
      <c r="A36972" s="1"/>
      <c r="B36972" s="2"/>
      <c r="BJ36972" s="3"/>
      <c r="BL36972" s="3"/>
      <c r="BN36972" s="3"/>
      <c r="BP36972" s="3"/>
    </row>
    <row r="36973" spans="1:68" x14ac:dyDescent="0.25">
      <c r="A36973" s="1"/>
      <c r="B36973" s="2"/>
      <c r="BJ36973" s="3"/>
      <c r="BL36973" s="3"/>
      <c r="BN36973" s="3"/>
      <c r="BP36973" s="3"/>
    </row>
    <row r="36974" spans="1:68" x14ac:dyDescent="0.25">
      <c r="A36974" s="1"/>
      <c r="B36974" s="2"/>
      <c r="BJ36974" s="3"/>
      <c r="BL36974" s="3"/>
      <c r="BN36974" s="3"/>
      <c r="BP36974" s="3"/>
    </row>
    <row r="36975" spans="1:68" x14ac:dyDescent="0.25">
      <c r="A36975" s="1"/>
      <c r="B36975" s="2"/>
      <c r="BJ36975" s="3"/>
      <c r="BL36975" s="3"/>
      <c r="BN36975" s="3"/>
      <c r="BP36975" s="3"/>
    </row>
    <row r="36976" spans="1:68" x14ac:dyDescent="0.25">
      <c r="A36976" s="1"/>
      <c r="B36976" s="2"/>
      <c r="BJ36976" s="3"/>
      <c r="BL36976" s="3"/>
      <c r="BN36976" s="3"/>
      <c r="BP36976" s="3"/>
    </row>
    <row r="36977" spans="1:68" x14ac:dyDescent="0.25">
      <c r="A36977" s="1"/>
      <c r="B36977" s="2"/>
      <c r="BJ36977" s="3"/>
      <c r="BL36977" s="3"/>
      <c r="BN36977" s="3"/>
      <c r="BP36977" s="3"/>
    </row>
    <row r="36978" spans="1:68" x14ac:dyDescent="0.25">
      <c r="A36978" s="1"/>
      <c r="B36978" s="2"/>
      <c r="BJ36978" s="3"/>
      <c r="BL36978" s="3"/>
      <c r="BN36978" s="3"/>
      <c r="BP36978" s="3"/>
    </row>
    <row r="36979" spans="1:68" x14ac:dyDescent="0.25">
      <c r="A36979" s="1"/>
      <c r="B36979" s="2"/>
      <c r="BJ36979" s="3"/>
      <c r="BL36979" s="3"/>
      <c r="BN36979" s="3"/>
      <c r="BP36979" s="3"/>
    </row>
    <row r="36980" spans="1:68" x14ac:dyDescent="0.25">
      <c r="A36980" s="1"/>
      <c r="B36980" s="2"/>
      <c r="BJ36980" s="3"/>
      <c r="BL36980" s="3"/>
      <c r="BN36980" s="3"/>
      <c r="BP36980" s="3"/>
    </row>
    <row r="36981" spans="1:68" x14ac:dyDescent="0.25">
      <c r="A36981" s="1"/>
      <c r="B36981" s="2"/>
      <c r="BJ36981" s="3"/>
      <c r="BL36981" s="3"/>
      <c r="BN36981" s="3"/>
      <c r="BP36981" s="3"/>
    </row>
    <row r="36982" spans="1:68" x14ac:dyDescent="0.25">
      <c r="A36982" s="1"/>
      <c r="B36982" s="2"/>
      <c r="BJ36982" s="3"/>
      <c r="BL36982" s="3"/>
      <c r="BN36982" s="3"/>
      <c r="BP36982" s="3"/>
    </row>
    <row r="36983" spans="1:68" x14ac:dyDescent="0.25">
      <c r="A36983" s="1"/>
      <c r="B36983" s="2"/>
      <c r="BJ36983" s="3"/>
      <c r="BL36983" s="3"/>
      <c r="BN36983" s="3"/>
      <c r="BP36983" s="3"/>
    </row>
    <row r="36984" spans="1:68" x14ac:dyDescent="0.25">
      <c r="A36984" s="1"/>
      <c r="B36984" s="2"/>
      <c r="BJ36984" s="3"/>
      <c r="BL36984" s="3"/>
      <c r="BN36984" s="3"/>
      <c r="BP36984" s="3"/>
    </row>
    <row r="36985" spans="1:68" x14ac:dyDescent="0.25">
      <c r="A36985" s="1"/>
      <c r="B36985" s="2"/>
      <c r="BJ36985" s="3"/>
      <c r="BL36985" s="3"/>
      <c r="BN36985" s="3"/>
      <c r="BP36985" s="3"/>
    </row>
    <row r="36986" spans="1:68" x14ac:dyDescent="0.25">
      <c r="A36986" s="1"/>
      <c r="B36986" s="2"/>
      <c r="BJ36986" s="3"/>
      <c r="BL36986" s="3"/>
      <c r="BN36986" s="3"/>
      <c r="BP36986" s="3"/>
    </row>
    <row r="36987" spans="1:68" x14ac:dyDescent="0.25">
      <c r="A36987" s="1"/>
      <c r="B36987" s="2"/>
      <c r="BJ36987" s="3"/>
      <c r="BL36987" s="3"/>
      <c r="BN36987" s="3"/>
      <c r="BP36987" s="3"/>
    </row>
    <row r="36988" spans="1:68" x14ac:dyDescent="0.25">
      <c r="A36988" s="1"/>
      <c r="B36988" s="2"/>
      <c r="BJ36988" s="3"/>
      <c r="BL36988" s="3"/>
      <c r="BN36988" s="3"/>
      <c r="BP36988" s="3"/>
    </row>
    <row r="36989" spans="1:68" x14ac:dyDescent="0.25">
      <c r="A36989" s="1"/>
      <c r="B36989" s="2"/>
      <c r="BJ36989" s="3"/>
      <c r="BL36989" s="3"/>
      <c r="BN36989" s="3"/>
      <c r="BP36989" s="3"/>
    </row>
    <row r="36990" spans="1:68" x14ac:dyDescent="0.25">
      <c r="A36990" s="1"/>
      <c r="B36990" s="2"/>
      <c r="BJ36990" s="3"/>
      <c r="BL36990" s="3"/>
      <c r="BN36990" s="3"/>
      <c r="BP36990" s="3"/>
    </row>
    <row r="36991" spans="1:68" x14ac:dyDescent="0.25">
      <c r="A36991" s="1"/>
      <c r="B36991" s="2"/>
      <c r="BJ36991" s="3"/>
      <c r="BL36991" s="3"/>
      <c r="BN36991" s="3"/>
      <c r="BP36991" s="3"/>
    </row>
    <row r="36992" spans="1:68" x14ac:dyDescent="0.25">
      <c r="A36992" s="1"/>
      <c r="B36992" s="2"/>
      <c r="BJ36992" s="3"/>
      <c r="BL36992" s="3"/>
      <c r="BN36992" s="3"/>
      <c r="BP36992" s="3"/>
    </row>
    <row r="36993" spans="1:68" x14ac:dyDescent="0.25">
      <c r="A36993" s="1"/>
      <c r="B36993" s="2"/>
      <c r="BJ36993" s="3"/>
      <c r="BL36993" s="3"/>
      <c r="BN36993" s="3"/>
      <c r="BP36993" s="3"/>
    </row>
    <row r="36994" spans="1:68" x14ac:dyDescent="0.25">
      <c r="A36994" s="1"/>
      <c r="B36994" s="2"/>
      <c r="BJ36994" s="3"/>
      <c r="BL36994" s="3"/>
      <c r="BN36994" s="3"/>
      <c r="BP36994" s="3"/>
    </row>
    <row r="36995" spans="1:68" x14ac:dyDescent="0.25">
      <c r="A36995" s="1"/>
      <c r="B36995" s="2"/>
      <c r="BJ36995" s="3"/>
      <c r="BL36995" s="3"/>
      <c r="BN36995" s="3"/>
      <c r="BP36995" s="3"/>
    </row>
    <row r="36996" spans="1:68" x14ac:dyDescent="0.25">
      <c r="A36996" s="1"/>
      <c r="B36996" s="2"/>
      <c r="BJ36996" s="3"/>
      <c r="BL36996" s="3"/>
      <c r="BN36996" s="3"/>
      <c r="BP36996" s="3"/>
    </row>
    <row r="36997" spans="1:68" x14ac:dyDescent="0.25">
      <c r="A36997" s="1"/>
      <c r="B36997" s="2"/>
      <c r="BJ36997" s="3"/>
      <c r="BL36997" s="3"/>
      <c r="BN36997" s="3"/>
      <c r="BP36997" s="3"/>
    </row>
    <row r="36998" spans="1:68" x14ac:dyDescent="0.25">
      <c r="A36998" s="1"/>
      <c r="B36998" s="2"/>
      <c r="BJ36998" s="3"/>
      <c r="BL36998" s="3"/>
      <c r="BN36998" s="3"/>
      <c r="BP36998" s="3"/>
    </row>
    <row r="36999" spans="1:68" x14ac:dyDescent="0.25">
      <c r="A36999" s="1"/>
      <c r="B36999" s="2"/>
      <c r="BJ36999" s="3"/>
      <c r="BL36999" s="3"/>
      <c r="BN36999" s="3"/>
      <c r="BP36999" s="3"/>
    </row>
    <row r="37000" spans="1:68" x14ac:dyDescent="0.25">
      <c r="A37000" s="1"/>
      <c r="B37000" s="2"/>
      <c r="BJ37000" s="3"/>
      <c r="BL37000" s="3"/>
      <c r="BN37000" s="3"/>
      <c r="BP37000" s="3"/>
    </row>
    <row r="37001" spans="1:68" x14ac:dyDescent="0.25">
      <c r="A37001" s="1"/>
      <c r="B37001" s="2"/>
      <c r="BJ37001" s="3"/>
      <c r="BL37001" s="3"/>
      <c r="BN37001" s="3"/>
      <c r="BP37001" s="3"/>
    </row>
    <row r="37002" spans="1:68" x14ac:dyDescent="0.25">
      <c r="A37002" s="1"/>
      <c r="B37002" s="2"/>
      <c r="BJ37002" s="3"/>
      <c r="BL37002" s="3"/>
      <c r="BN37002" s="3"/>
      <c r="BP37002" s="3"/>
    </row>
    <row r="37003" spans="1:68" x14ac:dyDescent="0.25">
      <c r="A37003" s="1"/>
      <c r="B37003" s="2"/>
      <c r="BJ37003" s="3"/>
      <c r="BL37003" s="3"/>
      <c r="BN37003" s="3"/>
      <c r="BP37003" s="3"/>
    </row>
    <row r="37004" spans="1:68" x14ac:dyDescent="0.25">
      <c r="A37004" s="1"/>
      <c r="B37004" s="2"/>
      <c r="BJ37004" s="3"/>
      <c r="BL37004" s="3"/>
      <c r="BN37004" s="3"/>
      <c r="BP37004" s="3"/>
    </row>
    <row r="37005" spans="1:68" x14ac:dyDescent="0.25">
      <c r="A37005" s="1"/>
      <c r="B37005" s="2"/>
      <c r="BJ37005" s="3"/>
      <c r="BL37005" s="3"/>
      <c r="BN37005" s="3"/>
      <c r="BP37005" s="3"/>
    </row>
    <row r="37006" spans="1:68" x14ac:dyDescent="0.25">
      <c r="A37006" s="1"/>
      <c r="B37006" s="2"/>
      <c r="BJ37006" s="3"/>
      <c r="BL37006" s="3"/>
      <c r="BN37006" s="3"/>
      <c r="BP37006" s="3"/>
    </row>
    <row r="37007" spans="1:68" x14ac:dyDescent="0.25">
      <c r="A37007" s="1"/>
      <c r="B37007" s="2"/>
      <c r="BJ37007" s="3"/>
      <c r="BL37007" s="3"/>
      <c r="BN37007" s="3"/>
      <c r="BP37007" s="3"/>
    </row>
    <row r="37008" spans="1:68" x14ac:dyDescent="0.25">
      <c r="A37008" s="1"/>
      <c r="B37008" s="2"/>
      <c r="BJ37008" s="3"/>
      <c r="BL37008" s="3"/>
      <c r="BN37008" s="3"/>
      <c r="BP37008" s="3"/>
    </row>
    <row r="37009" spans="1:68" x14ac:dyDescent="0.25">
      <c r="A37009" s="1"/>
      <c r="B37009" s="2"/>
      <c r="BJ37009" s="3"/>
      <c r="BL37009" s="3"/>
      <c r="BN37009" s="3"/>
      <c r="BP37009" s="3"/>
    </row>
    <row r="37010" spans="1:68" x14ac:dyDescent="0.25">
      <c r="A37010" s="1"/>
      <c r="B37010" s="2"/>
      <c r="BJ37010" s="3"/>
      <c r="BL37010" s="3"/>
      <c r="BN37010" s="3"/>
      <c r="BP37010" s="3"/>
    </row>
    <row r="37011" spans="1:68" x14ac:dyDescent="0.25">
      <c r="A37011" s="1"/>
      <c r="B37011" s="2"/>
      <c r="BJ37011" s="3"/>
      <c r="BL37011" s="3"/>
      <c r="BN37011" s="3"/>
      <c r="BP37011" s="3"/>
    </row>
    <row r="37012" spans="1:68" x14ac:dyDescent="0.25">
      <c r="A37012" s="1"/>
      <c r="B37012" s="2"/>
      <c r="BJ37012" s="3"/>
      <c r="BL37012" s="3"/>
      <c r="BN37012" s="3"/>
      <c r="BP37012" s="3"/>
    </row>
    <row r="37013" spans="1:68" x14ac:dyDescent="0.25">
      <c r="A37013" s="1"/>
      <c r="B37013" s="2"/>
      <c r="BJ37013" s="3"/>
      <c r="BL37013" s="3"/>
      <c r="BN37013" s="3"/>
      <c r="BP37013" s="3"/>
    </row>
    <row r="37014" spans="1:68" x14ac:dyDescent="0.25">
      <c r="A37014" s="1"/>
      <c r="B37014" s="2"/>
      <c r="BJ37014" s="3"/>
      <c r="BL37014" s="3"/>
      <c r="BN37014" s="3"/>
      <c r="BP37014" s="3"/>
    </row>
    <row r="37015" spans="1:68" x14ac:dyDescent="0.25">
      <c r="A37015" s="1"/>
      <c r="B37015" s="2"/>
      <c r="BJ37015" s="3"/>
      <c r="BL37015" s="3"/>
      <c r="BN37015" s="3"/>
      <c r="BP37015" s="3"/>
    </row>
    <row r="37016" spans="1:68" x14ac:dyDescent="0.25">
      <c r="A37016" s="1"/>
      <c r="B37016" s="2"/>
      <c r="BJ37016" s="3"/>
      <c r="BL37016" s="3"/>
      <c r="BN37016" s="3"/>
      <c r="BP37016" s="3"/>
    </row>
    <row r="37017" spans="1:68" x14ac:dyDescent="0.25">
      <c r="A37017" s="1"/>
      <c r="B37017" s="2"/>
      <c r="BJ37017" s="3"/>
      <c r="BL37017" s="3"/>
      <c r="BN37017" s="3"/>
      <c r="BP37017" s="3"/>
    </row>
    <row r="37018" spans="1:68" x14ac:dyDescent="0.25">
      <c r="A37018" s="1"/>
      <c r="B37018" s="2"/>
      <c r="BJ37018" s="3"/>
      <c r="BL37018" s="3"/>
      <c r="BN37018" s="3"/>
      <c r="BP37018" s="3"/>
    </row>
    <row r="37019" spans="1:68" x14ac:dyDescent="0.25">
      <c r="A37019" s="1"/>
      <c r="B37019" s="2"/>
      <c r="BJ37019" s="3"/>
      <c r="BL37019" s="3"/>
      <c r="BN37019" s="3"/>
      <c r="BP37019" s="3"/>
    </row>
    <row r="37020" spans="1:68" x14ac:dyDescent="0.25">
      <c r="A37020" s="1"/>
      <c r="B37020" s="2"/>
      <c r="BJ37020" s="3"/>
      <c r="BL37020" s="3"/>
      <c r="BN37020" s="3"/>
      <c r="BP37020" s="3"/>
    </row>
    <row r="37021" spans="1:68" x14ac:dyDescent="0.25">
      <c r="A37021" s="1"/>
      <c r="B37021" s="2"/>
      <c r="BJ37021" s="3"/>
      <c r="BL37021" s="3"/>
      <c r="BN37021" s="3"/>
      <c r="BP37021" s="3"/>
    </row>
    <row r="37022" spans="1:68" x14ac:dyDescent="0.25">
      <c r="A37022" s="1"/>
      <c r="B37022" s="2"/>
      <c r="BJ37022" s="3"/>
      <c r="BL37022" s="3"/>
      <c r="BN37022" s="3"/>
      <c r="BP37022" s="3"/>
    </row>
    <row r="37023" spans="1:68" x14ac:dyDescent="0.25">
      <c r="A37023" s="1"/>
      <c r="B37023" s="2"/>
      <c r="BJ37023" s="3"/>
      <c r="BL37023" s="3"/>
      <c r="BN37023" s="3"/>
      <c r="BP37023" s="3"/>
    </row>
    <row r="37024" spans="1:68" x14ac:dyDescent="0.25">
      <c r="A37024" s="1"/>
      <c r="B37024" s="2"/>
      <c r="BJ37024" s="3"/>
      <c r="BL37024" s="3"/>
      <c r="BN37024" s="3"/>
      <c r="BP37024" s="3"/>
    </row>
    <row r="37025" spans="1:68" x14ac:dyDescent="0.25">
      <c r="A37025" s="1"/>
      <c r="B37025" s="2"/>
      <c r="BJ37025" s="3"/>
      <c r="BL37025" s="3"/>
      <c r="BN37025" s="3"/>
      <c r="BP37025" s="3"/>
    </row>
    <row r="37026" spans="1:68" x14ac:dyDescent="0.25">
      <c r="A37026" s="1"/>
      <c r="B37026" s="2"/>
      <c r="BJ37026" s="3"/>
      <c r="BL37026" s="3"/>
      <c r="BN37026" s="3"/>
      <c r="BP37026" s="3"/>
    </row>
    <row r="37027" spans="1:68" x14ac:dyDescent="0.25">
      <c r="A37027" s="1"/>
      <c r="B37027" s="2"/>
      <c r="BJ37027" s="3"/>
      <c r="BL37027" s="3"/>
      <c r="BN37027" s="3"/>
      <c r="BP37027" s="3"/>
    </row>
    <row r="37028" spans="1:68" x14ac:dyDescent="0.25">
      <c r="A37028" s="1"/>
      <c r="B37028" s="2"/>
      <c r="BJ37028" s="3"/>
      <c r="BL37028" s="3"/>
      <c r="BN37028" s="3"/>
      <c r="BP37028" s="3"/>
    </row>
    <row r="37029" spans="1:68" x14ac:dyDescent="0.25">
      <c r="A37029" s="1"/>
      <c r="B37029" s="2"/>
      <c r="BJ37029" s="3"/>
      <c r="BL37029" s="3"/>
      <c r="BN37029" s="3"/>
      <c r="BP37029" s="3"/>
    </row>
    <row r="37030" spans="1:68" x14ac:dyDescent="0.25">
      <c r="A37030" s="1"/>
      <c r="B37030" s="2"/>
      <c r="BJ37030" s="3"/>
      <c r="BL37030" s="3"/>
      <c r="BN37030" s="3"/>
      <c r="BP37030" s="3"/>
    </row>
    <row r="37031" spans="1:68" x14ac:dyDescent="0.25">
      <c r="A37031" s="1"/>
      <c r="B37031" s="2"/>
      <c r="BJ37031" s="3"/>
      <c r="BL37031" s="3"/>
      <c r="BN37031" s="3"/>
      <c r="BP37031" s="3"/>
    </row>
    <row r="37032" spans="1:68" x14ac:dyDescent="0.25">
      <c r="A37032" s="1"/>
      <c r="B37032" s="2"/>
      <c r="BJ37032" s="3"/>
      <c r="BL37032" s="3"/>
      <c r="BN37032" s="3"/>
      <c r="BP37032" s="3"/>
    </row>
    <row r="37033" spans="1:68" x14ac:dyDescent="0.25">
      <c r="A37033" s="1"/>
      <c r="B37033" s="2"/>
      <c r="BJ37033" s="3"/>
      <c r="BL37033" s="3"/>
      <c r="BN37033" s="3"/>
      <c r="BP37033" s="3"/>
    </row>
    <row r="37034" spans="1:68" x14ac:dyDescent="0.25">
      <c r="A37034" s="1"/>
      <c r="B37034" s="2"/>
      <c r="BJ37034" s="3"/>
      <c r="BL37034" s="3"/>
      <c r="BN37034" s="3"/>
      <c r="BP37034" s="3"/>
    </row>
    <row r="37035" spans="1:68" x14ac:dyDescent="0.25">
      <c r="A37035" s="1"/>
      <c r="B37035" s="2"/>
      <c r="BJ37035" s="3"/>
      <c r="BL37035" s="3"/>
      <c r="BN37035" s="3"/>
      <c r="BP37035" s="3"/>
    </row>
    <row r="37036" spans="1:68" x14ac:dyDescent="0.25">
      <c r="A37036" s="1"/>
      <c r="B37036" s="2"/>
      <c r="BJ37036" s="3"/>
      <c r="BL37036" s="3"/>
      <c r="BN37036" s="3"/>
      <c r="BP37036" s="3"/>
    </row>
    <row r="37037" spans="1:68" x14ac:dyDescent="0.25">
      <c r="A37037" s="1"/>
      <c r="B37037" s="2"/>
      <c r="BJ37037" s="3"/>
      <c r="BL37037" s="3"/>
      <c r="BN37037" s="3"/>
      <c r="BP37037" s="3"/>
    </row>
    <row r="37038" spans="1:68" x14ac:dyDescent="0.25">
      <c r="A37038" s="1"/>
      <c r="B37038" s="2"/>
      <c r="BJ37038" s="3"/>
      <c r="BL37038" s="3"/>
      <c r="BN37038" s="3"/>
      <c r="BP37038" s="3"/>
    </row>
    <row r="37039" spans="1:68" x14ac:dyDescent="0.25">
      <c r="A37039" s="1"/>
      <c r="B37039" s="2"/>
      <c r="BJ37039" s="3"/>
      <c r="BL37039" s="3"/>
      <c r="BN37039" s="3"/>
      <c r="BP37039" s="3"/>
    </row>
    <row r="37040" spans="1:68" x14ac:dyDescent="0.25">
      <c r="A37040" s="1"/>
      <c r="B37040" s="2"/>
      <c r="BJ37040" s="3"/>
      <c r="BL37040" s="3"/>
      <c r="BN37040" s="3"/>
      <c r="BP37040" s="3"/>
    </row>
    <row r="37041" spans="1:68" x14ac:dyDescent="0.25">
      <c r="A37041" s="1"/>
      <c r="B37041" s="2"/>
      <c r="BJ37041" s="3"/>
      <c r="BL37041" s="3"/>
      <c r="BN37041" s="3"/>
      <c r="BP37041" s="3"/>
    </row>
    <row r="37042" spans="1:68" x14ac:dyDescent="0.25">
      <c r="A37042" s="1"/>
      <c r="B37042" s="2"/>
      <c r="BJ37042" s="3"/>
      <c r="BL37042" s="3"/>
      <c r="BN37042" s="3"/>
      <c r="BP37042" s="3"/>
    </row>
    <row r="37043" spans="1:68" x14ac:dyDescent="0.25">
      <c r="A37043" s="1"/>
      <c r="B37043" s="2"/>
      <c r="BJ37043" s="3"/>
      <c r="BL37043" s="3"/>
      <c r="BN37043" s="3"/>
      <c r="BP37043" s="3"/>
    </row>
    <row r="37044" spans="1:68" x14ac:dyDescent="0.25">
      <c r="A37044" s="1"/>
      <c r="B37044" s="2"/>
      <c r="BJ37044" s="3"/>
      <c r="BL37044" s="3"/>
      <c r="BN37044" s="3"/>
      <c r="BP37044" s="3"/>
    </row>
    <row r="37045" spans="1:68" x14ac:dyDescent="0.25">
      <c r="A37045" s="1"/>
      <c r="B37045" s="2"/>
      <c r="BJ37045" s="3"/>
      <c r="BL37045" s="3"/>
      <c r="BN37045" s="3"/>
      <c r="BP37045" s="3"/>
    </row>
    <row r="37046" spans="1:68" x14ac:dyDescent="0.25">
      <c r="A37046" s="1"/>
      <c r="B37046" s="2"/>
      <c r="BJ37046" s="3"/>
      <c r="BL37046" s="3"/>
      <c r="BN37046" s="3"/>
      <c r="BP37046" s="3"/>
    </row>
    <row r="37047" spans="1:68" x14ac:dyDescent="0.25">
      <c r="A37047" s="1"/>
      <c r="B37047" s="2"/>
      <c r="BJ37047" s="3"/>
      <c r="BL37047" s="3"/>
      <c r="BN37047" s="3"/>
      <c r="BP37047" s="3"/>
    </row>
    <row r="37048" spans="1:68" x14ac:dyDescent="0.25">
      <c r="A37048" s="1"/>
      <c r="B37048" s="2"/>
      <c r="BJ37048" s="3"/>
      <c r="BL37048" s="3"/>
      <c r="BN37048" s="3"/>
      <c r="BP37048" s="3"/>
    </row>
    <row r="37049" spans="1:68" x14ac:dyDescent="0.25">
      <c r="A37049" s="1"/>
      <c r="B37049" s="2"/>
      <c r="BJ37049" s="3"/>
      <c r="BL37049" s="3"/>
      <c r="BN37049" s="3"/>
      <c r="BP37049" s="3"/>
    </row>
    <row r="37050" spans="1:68" x14ac:dyDescent="0.25">
      <c r="A37050" s="1"/>
      <c r="B37050" s="2"/>
      <c r="BJ37050" s="3"/>
      <c r="BL37050" s="3"/>
      <c r="BN37050" s="3"/>
      <c r="BP37050" s="3"/>
    </row>
    <row r="37051" spans="1:68" x14ac:dyDescent="0.25">
      <c r="A37051" s="1"/>
      <c r="B37051" s="2"/>
      <c r="BJ37051" s="3"/>
      <c r="BL37051" s="3"/>
      <c r="BN37051" s="3"/>
      <c r="BP37051" s="3"/>
    </row>
    <row r="37052" spans="1:68" x14ac:dyDescent="0.25">
      <c r="A37052" s="1"/>
      <c r="B37052" s="2"/>
      <c r="BJ37052" s="3"/>
      <c r="BL37052" s="3"/>
      <c r="BN37052" s="3"/>
      <c r="BP37052" s="3"/>
    </row>
    <row r="37053" spans="1:68" x14ac:dyDescent="0.25">
      <c r="A37053" s="1"/>
      <c r="B37053" s="2"/>
      <c r="BJ37053" s="3"/>
      <c r="BL37053" s="3"/>
      <c r="BN37053" s="3"/>
      <c r="BP37053" s="3"/>
    </row>
    <row r="37054" spans="1:68" x14ac:dyDescent="0.25">
      <c r="A37054" s="1"/>
      <c r="B37054" s="2"/>
      <c r="BJ37054" s="3"/>
      <c r="BL37054" s="3"/>
      <c r="BN37054" s="3"/>
      <c r="BP37054" s="3"/>
    </row>
    <row r="37055" spans="1:68" x14ac:dyDescent="0.25">
      <c r="A37055" s="1"/>
      <c r="B37055" s="2"/>
      <c r="BJ37055" s="3"/>
      <c r="BL37055" s="3"/>
      <c r="BN37055" s="3"/>
      <c r="BP37055" s="3"/>
    </row>
    <row r="37056" spans="1:68" x14ac:dyDescent="0.25">
      <c r="A37056" s="1"/>
      <c r="B37056" s="2"/>
      <c r="BJ37056" s="3"/>
      <c r="BL37056" s="3"/>
      <c r="BN37056" s="3"/>
      <c r="BP37056" s="3"/>
    </row>
    <row r="37057" spans="1:68" x14ac:dyDescent="0.25">
      <c r="A37057" s="1"/>
      <c r="B37057" s="2"/>
      <c r="BJ37057" s="3"/>
      <c r="BL37057" s="3"/>
      <c r="BN37057" s="3"/>
      <c r="BP37057" s="3"/>
    </row>
    <row r="37058" spans="1:68" x14ac:dyDescent="0.25">
      <c r="A37058" s="1"/>
      <c r="B37058" s="2"/>
      <c r="BJ37058" s="3"/>
      <c r="BL37058" s="3"/>
      <c r="BN37058" s="3"/>
      <c r="BP37058" s="3"/>
    </row>
    <row r="37059" spans="1:68" x14ac:dyDescent="0.25">
      <c r="A37059" s="1"/>
      <c r="B37059" s="2"/>
      <c r="BJ37059" s="3"/>
      <c r="BL37059" s="3"/>
      <c r="BN37059" s="3"/>
      <c r="BP37059" s="3"/>
    </row>
    <row r="37060" spans="1:68" x14ac:dyDescent="0.25">
      <c r="A37060" s="1"/>
      <c r="B37060" s="2"/>
      <c r="BJ37060" s="3"/>
      <c r="BL37060" s="3"/>
      <c r="BN37060" s="3"/>
      <c r="BP37060" s="3"/>
    </row>
    <row r="37061" spans="1:68" x14ac:dyDescent="0.25">
      <c r="A37061" s="1"/>
      <c r="B37061" s="2"/>
      <c r="BJ37061" s="3"/>
      <c r="BL37061" s="3"/>
      <c r="BN37061" s="3"/>
      <c r="BP37061" s="3"/>
    </row>
    <row r="37062" spans="1:68" x14ac:dyDescent="0.25">
      <c r="A37062" s="1"/>
      <c r="B37062" s="2"/>
      <c r="BJ37062" s="3"/>
      <c r="BL37062" s="3"/>
      <c r="BN37062" s="3"/>
      <c r="BP37062" s="3"/>
    </row>
    <row r="37063" spans="1:68" x14ac:dyDescent="0.25">
      <c r="A37063" s="1"/>
      <c r="B37063" s="2"/>
      <c r="BJ37063" s="3"/>
      <c r="BL37063" s="3"/>
      <c r="BN37063" s="3"/>
      <c r="BP37063" s="3"/>
    </row>
    <row r="37064" spans="1:68" x14ac:dyDescent="0.25">
      <c r="A37064" s="1"/>
      <c r="B37064" s="2"/>
      <c r="BJ37064" s="3"/>
      <c r="BL37064" s="3"/>
      <c r="BN37064" s="3"/>
      <c r="BP37064" s="3"/>
    </row>
    <row r="37065" spans="1:68" x14ac:dyDescent="0.25">
      <c r="A37065" s="1"/>
      <c r="B37065" s="2"/>
      <c r="BJ37065" s="3"/>
      <c r="BL37065" s="3"/>
      <c r="BN37065" s="3"/>
      <c r="BP37065" s="3"/>
    </row>
    <row r="37066" spans="1:68" x14ac:dyDescent="0.25">
      <c r="A37066" s="1"/>
      <c r="B37066" s="2"/>
      <c r="BJ37066" s="3"/>
      <c r="BL37066" s="3"/>
      <c r="BN37066" s="3"/>
      <c r="BP37066" s="3"/>
    </row>
    <row r="37067" spans="1:68" x14ac:dyDescent="0.25">
      <c r="A37067" s="1"/>
      <c r="B37067" s="2"/>
      <c r="BJ37067" s="3"/>
      <c r="BL37067" s="3"/>
      <c r="BN37067" s="3"/>
      <c r="BP37067" s="3"/>
    </row>
    <row r="37068" spans="1:68" x14ac:dyDescent="0.25">
      <c r="A37068" s="1"/>
      <c r="B37068" s="2"/>
      <c r="BJ37068" s="3"/>
      <c r="BL37068" s="3"/>
      <c r="BN37068" s="3"/>
      <c r="BP37068" s="3"/>
    </row>
    <row r="37069" spans="1:68" x14ac:dyDescent="0.25">
      <c r="A37069" s="1"/>
      <c r="B37069" s="2"/>
      <c r="BJ37069" s="3"/>
      <c r="BL37069" s="3"/>
      <c r="BN37069" s="3"/>
      <c r="BP37069" s="3"/>
    </row>
    <row r="37070" spans="1:68" x14ac:dyDescent="0.25">
      <c r="A37070" s="1"/>
      <c r="B37070" s="2"/>
      <c r="BJ37070" s="3"/>
      <c r="BL37070" s="3"/>
      <c r="BN37070" s="3"/>
      <c r="BP37070" s="3"/>
    </row>
    <row r="37071" spans="1:68" x14ac:dyDescent="0.25">
      <c r="A37071" s="1"/>
      <c r="B37071" s="2"/>
      <c r="BJ37071" s="3"/>
      <c r="BL37071" s="3"/>
      <c r="BN37071" s="3"/>
      <c r="BP37071" s="3"/>
    </row>
    <row r="37072" spans="1:68" x14ac:dyDescent="0.25">
      <c r="A37072" s="1"/>
      <c r="B37072" s="2"/>
      <c r="BJ37072" s="3"/>
      <c r="BL37072" s="3"/>
      <c r="BN37072" s="3"/>
      <c r="BP37072" s="3"/>
    </row>
    <row r="37073" spans="1:68" x14ac:dyDescent="0.25">
      <c r="A37073" s="1"/>
      <c r="B37073" s="2"/>
      <c r="BJ37073" s="3"/>
      <c r="BL37073" s="3"/>
      <c r="BN37073" s="3"/>
      <c r="BP37073" s="3"/>
    </row>
    <row r="37074" spans="1:68" x14ac:dyDescent="0.25">
      <c r="A37074" s="1"/>
      <c r="B37074" s="2"/>
      <c r="BJ37074" s="3"/>
      <c r="BL37074" s="3"/>
      <c r="BN37074" s="3"/>
      <c r="BP37074" s="3"/>
    </row>
    <row r="37075" spans="1:68" x14ac:dyDescent="0.25">
      <c r="A37075" s="1"/>
      <c r="B37075" s="2"/>
      <c r="BJ37075" s="3"/>
      <c r="BL37075" s="3"/>
      <c r="BN37075" s="3"/>
      <c r="BP37075" s="3"/>
    </row>
    <row r="37076" spans="1:68" x14ac:dyDescent="0.25">
      <c r="A37076" s="1"/>
      <c r="B37076" s="2"/>
      <c r="BJ37076" s="3"/>
      <c r="BL37076" s="3"/>
      <c r="BN37076" s="3"/>
      <c r="BP37076" s="3"/>
    </row>
    <row r="37077" spans="1:68" x14ac:dyDescent="0.25">
      <c r="A37077" s="1"/>
      <c r="B37077" s="2"/>
      <c r="BJ37077" s="3"/>
      <c r="BL37077" s="3"/>
      <c r="BN37077" s="3"/>
      <c r="BP37077" s="3"/>
    </row>
    <row r="37078" spans="1:68" x14ac:dyDescent="0.25">
      <c r="A37078" s="1"/>
      <c r="B37078" s="2"/>
      <c r="BJ37078" s="3"/>
      <c r="BL37078" s="3"/>
      <c r="BN37078" s="3"/>
      <c r="BP37078" s="3"/>
    </row>
    <row r="37079" spans="1:68" x14ac:dyDescent="0.25">
      <c r="A37079" s="1"/>
      <c r="B37079" s="2"/>
      <c r="BJ37079" s="3"/>
      <c r="BL37079" s="3"/>
      <c r="BN37079" s="3"/>
      <c r="BP37079" s="3"/>
    </row>
    <row r="37080" spans="1:68" x14ac:dyDescent="0.25">
      <c r="A37080" s="1"/>
      <c r="B37080" s="2"/>
      <c r="BJ37080" s="3"/>
      <c r="BL37080" s="3"/>
      <c r="BN37080" s="3"/>
      <c r="BP37080" s="3"/>
    </row>
    <row r="37081" spans="1:68" x14ac:dyDescent="0.25">
      <c r="A37081" s="1"/>
      <c r="B37081" s="2"/>
      <c r="BJ37081" s="3"/>
      <c r="BL37081" s="3"/>
      <c r="BN37081" s="3"/>
      <c r="BP37081" s="3"/>
    </row>
    <row r="37082" spans="1:68" x14ac:dyDescent="0.25">
      <c r="A37082" s="1"/>
      <c r="B37082" s="2"/>
      <c r="BJ37082" s="3"/>
      <c r="BL37082" s="3"/>
      <c r="BN37082" s="3"/>
      <c r="BP37082" s="3"/>
    </row>
    <row r="37083" spans="1:68" x14ac:dyDescent="0.25">
      <c r="A37083" s="1"/>
      <c r="B37083" s="2"/>
      <c r="BJ37083" s="3"/>
      <c r="BL37083" s="3"/>
      <c r="BN37083" s="3"/>
      <c r="BP37083" s="3"/>
    </row>
    <row r="37084" spans="1:68" x14ac:dyDescent="0.25">
      <c r="A37084" s="1"/>
      <c r="B37084" s="2"/>
      <c r="BJ37084" s="3"/>
      <c r="BL37084" s="3"/>
      <c r="BN37084" s="3"/>
      <c r="BP37084" s="3"/>
    </row>
    <row r="37085" spans="1:68" x14ac:dyDescent="0.25">
      <c r="A37085" s="1"/>
      <c r="B37085" s="2"/>
      <c r="BJ37085" s="3"/>
      <c r="BL37085" s="3"/>
      <c r="BN37085" s="3"/>
      <c r="BP37085" s="3"/>
    </row>
    <row r="37086" spans="1:68" x14ac:dyDescent="0.25">
      <c r="A37086" s="1"/>
      <c r="B37086" s="2"/>
      <c r="BJ37086" s="3"/>
      <c r="BL37086" s="3"/>
      <c r="BN37086" s="3"/>
      <c r="BP37086" s="3"/>
    </row>
    <row r="37087" spans="1:68" x14ac:dyDescent="0.25">
      <c r="A37087" s="1"/>
      <c r="B37087" s="2"/>
      <c r="BJ37087" s="3"/>
      <c r="BL37087" s="3"/>
      <c r="BN37087" s="3"/>
      <c r="BP37087" s="3"/>
    </row>
    <row r="37088" spans="1:68" x14ac:dyDescent="0.25">
      <c r="A37088" s="1"/>
      <c r="B37088" s="2"/>
      <c r="BJ37088" s="3"/>
      <c r="BL37088" s="3"/>
      <c r="BN37088" s="3"/>
      <c r="BP37088" s="3"/>
    </row>
    <row r="37089" spans="1:68" x14ac:dyDescent="0.25">
      <c r="A37089" s="1"/>
      <c r="B37089" s="2"/>
      <c r="BJ37089" s="3"/>
      <c r="BL37089" s="3"/>
      <c r="BN37089" s="3"/>
      <c r="BP37089" s="3"/>
    </row>
    <row r="37090" spans="1:68" x14ac:dyDescent="0.25">
      <c r="A37090" s="1"/>
      <c r="B37090" s="2"/>
      <c r="BJ37090" s="3"/>
      <c r="BL37090" s="3"/>
      <c r="BN37090" s="3"/>
      <c r="BP37090" s="3"/>
    </row>
    <row r="37091" spans="1:68" x14ac:dyDescent="0.25">
      <c r="A37091" s="1"/>
      <c r="B37091" s="2"/>
      <c r="BJ37091" s="3"/>
      <c r="BL37091" s="3"/>
      <c r="BN37091" s="3"/>
      <c r="BP37091" s="3"/>
    </row>
    <row r="37092" spans="1:68" x14ac:dyDescent="0.25">
      <c r="A37092" s="1"/>
      <c r="B37092" s="2"/>
      <c r="BJ37092" s="3"/>
      <c r="BL37092" s="3"/>
      <c r="BN37092" s="3"/>
      <c r="BP37092" s="3"/>
    </row>
    <row r="37093" spans="1:68" x14ac:dyDescent="0.25">
      <c r="A37093" s="1"/>
      <c r="B37093" s="2"/>
      <c r="BJ37093" s="3"/>
      <c r="BL37093" s="3"/>
      <c r="BN37093" s="3"/>
      <c r="BP37093" s="3"/>
    </row>
    <row r="37094" spans="1:68" x14ac:dyDescent="0.25">
      <c r="A37094" s="1"/>
      <c r="B37094" s="2"/>
      <c r="BJ37094" s="3"/>
      <c r="BL37094" s="3"/>
      <c r="BN37094" s="3"/>
      <c r="BP37094" s="3"/>
    </row>
    <row r="37095" spans="1:68" x14ac:dyDescent="0.25">
      <c r="A37095" s="1"/>
      <c r="B37095" s="2"/>
      <c r="BJ37095" s="3"/>
      <c r="BL37095" s="3"/>
      <c r="BN37095" s="3"/>
      <c r="BP37095" s="3"/>
    </row>
    <row r="37096" spans="1:68" x14ac:dyDescent="0.25">
      <c r="A37096" s="1"/>
      <c r="B37096" s="2"/>
      <c r="BJ37096" s="3"/>
      <c r="BL37096" s="3"/>
      <c r="BN37096" s="3"/>
      <c r="BP37096" s="3"/>
    </row>
    <row r="37097" spans="1:68" x14ac:dyDescent="0.25">
      <c r="A37097" s="1"/>
      <c r="B37097" s="2"/>
      <c r="BJ37097" s="3"/>
      <c r="BL37097" s="3"/>
      <c r="BN37097" s="3"/>
      <c r="BP37097" s="3"/>
    </row>
    <row r="37098" spans="1:68" x14ac:dyDescent="0.25">
      <c r="A37098" s="1"/>
      <c r="B37098" s="2"/>
      <c r="BJ37098" s="3"/>
      <c r="BL37098" s="3"/>
      <c r="BN37098" s="3"/>
      <c r="BP37098" s="3"/>
    </row>
    <row r="37099" spans="1:68" x14ac:dyDescent="0.25">
      <c r="A37099" s="1"/>
      <c r="B37099" s="2"/>
      <c r="BJ37099" s="3"/>
      <c r="BL37099" s="3"/>
      <c r="BN37099" s="3"/>
      <c r="BP37099" s="3"/>
    </row>
    <row r="37100" spans="1:68" x14ac:dyDescent="0.25">
      <c r="A37100" s="1"/>
      <c r="B37100" s="2"/>
      <c r="BJ37100" s="3"/>
      <c r="BL37100" s="3"/>
      <c r="BN37100" s="3"/>
      <c r="BP37100" s="3"/>
    </row>
    <row r="37101" spans="1:68" x14ac:dyDescent="0.25">
      <c r="A37101" s="1"/>
      <c r="B37101" s="2"/>
      <c r="BJ37101" s="3"/>
      <c r="BL37101" s="3"/>
      <c r="BN37101" s="3"/>
      <c r="BP37101" s="3"/>
    </row>
    <row r="37102" spans="1:68" x14ac:dyDescent="0.25">
      <c r="A37102" s="1"/>
      <c r="B37102" s="2"/>
      <c r="BJ37102" s="3"/>
      <c r="BL37102" s="3"/>
      <c r="BN37102" s="3"/>
      <c r="BP37102" s="3"/>
    </row>
    <row r="37103" spans="1:68" x14ac:dyDescent="0.25">
      <c r="A37103" s="1"/>
      <c r="B37103" s="2"/>
      <c r="BJ37103" s="3"/>
      <c r="BL37103" s="3"/>
      <c r="BN37103" s="3"/>
      <c r="BP37103" s="3"/>
    </row>
    <row r="37104" spans="1:68" x14ac:dyDescent="0.25">
      <c r="A37104" s="1"/>
      <c r="B37104" s="2"/>
      <c r="BJ37104" s="3"/>
      <c r="BL37104" s="3"/>
      <c r="BN37104" s="3"/>
      <c r="BP37104" s="3"/>
    </row>
    <row r="37105" spans="1:68" x14ac:dyDescent="0.25">
      <c r="A37105" s="1"/>
      <c r="B37105" s="2"/>
      <c r="BJ37105" s="3"/>
      <c r="BL37105" s="3"/>
      <c r="BN37105" s="3"/>
      <c r="BP37105" s="3"/>
    </row>
    <row r="37106" spans="1:68" x14ac:dyDescent="0.25">
      <c r="A37106" s="1"/>
      <c r="B37106" s="2"/>
      <c r="BJ37106" s="3"/>
      <c r="BL37106" s="3"/>
      <c r="BN37106" s="3"/>
      <c r="BP37106" s="3"/>
    </row>
    <row r="37107" spans="1:68" x14ac:dyDescent="0.25">
      <c r="A37107" s="1"/>
      <c r="B37107" s="2"/>
      <c r="BJ37107" s="3"/>
      <c r="BL37107" s="3"/>
      <c r="BN37107" s="3"/>
      <c r="BP37107" s="3"/>
    </row>
    <row r="37108" spans="1:68" x14ac:dyDescent="0.25">
      <c r="A37108" s="1"/>
      <c r="B37108" s="2"/>
      <c r="BJ37108" s="3"/>
      <c r="BL37108" s="3"/>
      <c r="BN37108" s="3"/>
      <c r="BP37108" s="3"/>
    </row>
    <row r="37109" spans="1:68" x14ac:dyDescent="0.25">
      <c r="A37109" s="1"/>
      <c r="B37109" s="2"/>
      <c r="BJ37109" s="3"/>
      <c r="BL37109" s="3"/>
      <c r="BN37109" s="3"/>
      <c r="BP37109" s="3"/>
    </row>
    <row r="37110" spans="1:68" x14ac:dyDescent="0.25">
      <c r="A37110" s="1"/>
      <c r="B37110" s="2"/>
      <c r="BJ37110" s="3"/>
      <c r="BL37110" s="3"/>
      <c r="BN37110" s="3"/>
      <c r="BP37110" s="3"/>
    </row>
    <row r="37111" spans="1:68" x14ac:dyDescent="0.25">
      <c r="A37111" s="1"/>
      <c r="B37111" s="2"/>
      <c r="BJ37111" s="3"/>
      <c r="BL37111" s="3"/>
      <c r="BN37111" s="3"/>
      <c r="BP37111" s="3"/>
    </row>
    <row r="37112" spans="1:68" x14ac:dyDescent="0.25">
      <c r="A37112" s="1"/>
      <c r="B37112" s="2"/>
      <c r="BJ37112" s="3"/>
      <c r="BL37112" s="3"/>
      <c r="BN37112" s="3"/>
      <c r="BP37112" s="3"/>
    </row>
    <row r="37113" spans="1:68" x14ac:dyDescent="0.25">
      <c r="A37113" s="1"/>
      <c r="B37113" s="2"/>
      <c r="BJ37113" s="3"/>
      <c r="BL37113" s="3"/>
      <c r="BN37113" s="3"/>
      <c r="BP37113" s="3"/>
    </row>
    <row r="37114" spans="1:68" x14ac:dyDescent="0.25">
      <c r="A37114" s="1"/>
      <c r="B37114" s="2"/>
      <c r="BJ37114" s="3"/>
      <c r="BL37114" s="3"/>
      <c r="BN37114" s="3"/>
      <c r="BP37114" s="3"/>
    </row>
    <row r="37115" spans="1:68" x14ac:dyDescent="0.25">
      <c r="A37115" s="1"/>
      <c r="B37115" s="2"/>
      <c r="BJ37115" s="3"/>
      <c r="BL37115" s="3"/>
      <c r="BN37115" s="3"/>
      <c r="BP37115" s="3"/>
    </row>
    <row r="37116" spans="1:68" x14ac:dyDescent="0.25">
      <c r="A37116" s="1"/>
      <c r="B37116" s="2"/>
      <c r="BJ37116" s="3"/>
      <c r="BL37116" s="3"/>
      <c r="BN37116" s="3"/>
      <c r="BP37116" s="3"/>
    </row>
    <row r="37117" spans="1:68" x14ac:dyDescent="0.25">
      <c r="A37117" s="1"/>
      <c r="B37117" s="2"/>
      <c r="BJ37117" s="3"/>
      <c r="BL37117" s="3"/>
      <c r="BN37117" s="3"/>
      <c r="BP37117" s="3"/>
    </row>
    <row r="37118" spans="1:68" x14ac:dyDescent="0.25">
      <c r="A37118" s="1"/>
      <c r="B37118" s="2"/>
      <c r="BJ37118" s="3"/>
      <c r="BL37118" s="3"/>
      <c r="BN37118" s="3"/>
      <c r="BP37118" s="3"/>
    </row>
    <row r="37119" spans="1:68" x14ac:dyDescent="0.25">
      <c r="A37119" s="1"/>
      <c r="B37119" s="2"/>
      <c r="BJ37119" s="3"/>
      <c r="BL37119" s="3"/>
      <c r="BN37119" s="3"/>
      <c r="BP37119" s="3"/>
    </row>
    <row r="37120" spans="1:68" x14ac:dyDescent="0.25">
      <c r="A37120" s="1"/>
      <c r="B37120" s="2"/>
      <c r="BJ37120" s="3"/>
      <c r="BL37120" s="3"/>
      <c r="BN37120" s="3"/>
      <c r="BP37120" s="3"/>
    </row>
    <row r="37121" spans="1:68" x14ac:dyDescent="0.25">
      <c r="A37121" s="1"/>
      <c r="B37121" s="2"/>
      <c r="BJ37121" s="3"/>
      <c r="BL37121" s="3"/>
      <c r="BN37121" s="3"/>
      <c r="BP37121" s="3"/>
    </row>
    <row r="37122" spans="1:68" x14ac:dyDescent="0.25">
      <c r="A37122" s="1"/>
      <c r="B37122" s="2"/>
      <c r="BJ37122" s="3"/>
      <c r="BL37122" s="3"/>
      <c r="BN37122" s="3"/>
      <c r="BP37122" s="3"/>
    </row>
    <row r="37123" spans="1:68" x14ac:dyDescent="0.25">
      <c r="A37123" s="1"/>
      <c r="B37123" s="2"/>
      <c r="BJ37123" s="3"/>
      <c r="BL37123" s="3"/>
      <c r="BN37123" s="3"/>
      <c r="BP37123" s="3"/>
    </row>
    <row r="37124" spans="1:68" x14ac:dyDescent="0.25">
      <c r="A37124" s="1"/>
      <c r="B37124" s="2"/>
      <c r="BJ37124" s="3"/>
      <c r="BL37124" s="3"/>
      <c r="BN37124" s="3"/>
      <c r="BP37124" s="3"/>
    </row>
    <row r="37125" spans="1:68" x14ac:dyDescent="0.25">
      <c r="A37125" s="1"/>
      <c r="B37125" s="2"/>
      <c r="BJ37125" s="3"/>
      <c r="BL37125" s="3"/>
      <c r="BN37125" s="3"/>
      <c r="BP37125" s="3"/>
    </row>
    <row r="37126" spans="1:68" x14ac:dyDescent="0.25">
      <c r="A37126" s="1"/>
      <c r="B37126" s="2"/>
      <c r="BJ37126" s="3"/>
      <c r="BL37126" s="3"/>
      <c r="BN37126" s="3"/>
      <c r="BP37126" s="3"/>
    </row>
    <row r="37127" spans="1:68" x14ac:dyDescent="0.25">
      <c r="A37127" s="1"/>
      <c r="B37127" s="2"/>
      <c r="BJ37127" s="3"/>
      <c r="BL37127" s="3"/>
      <c r="BN37127" s="3"/>
      <c r="BP37127" s="3"/>
    </row>
    <row r="37128" spans="1:68" x14ac:dyDescent="0.25">
      <c r="A37128" s="1"/>
      <c r="B37128" s="2"/>
      <c r="BJ37128" s="3"/>
      <c r="BL37128" s="3"/>
      <c r="BN37128" s="3"/>
      <c r="BP37128" s="3"/>
    </row>
    <row r="37129" spans="1:68" x14ac:dyDescent="0.25">
      <c r="A37129" s="1"/>
      <c r="B37129" s="2"/>
      <c r="BJ37129" s="3"/>
      <c r="BL37129" s="3"/>
      <c r="BN37129" s="3"/>
      <c r="BP37129" s="3"/>
    </row>
    <row r="37130" spans="1:68" x14ac:dyDescent="0.25">
      <c r="A37130" s="1"/>
      <c r="B37130" s="2"/>
      <c r="BJ37130" s="3"/>
      <c r="BL37130" s="3"/>
      <c r="BN37130" s="3"/>
      <c r="BP37130" s="3"/>
    </row>
    <row r="37131" spans="1:68" x14ac:dyDescent="0.25">
      <c r="A37131" s="1"/>
      <c r="B37131" s="2"/>
      <c r="BJ37131" s="3"/>
      <c r="BL37131" s="3"/>
      <c r="BN37131" s="3"/>
      <c r="BP37131" s="3"/>
    </row>
    <row r="37132" spans="1:68" x14ac:dyDescent="0.25">
      <c r="A37132" s="1"/>
      <c r="B37132" s="2"/>
      <c r="BJ37132" s="3"/>
      <c r="BL37132" s="3"/>
      <c r="BN37132" s="3"/>
      <c r="BP37132" s="3"/>
    </row>
    <row r="37133" spans="1:68" x14ac:dyDescent="0.25">
      <c r="A37133" s="1"/>
      <c r="B37133" s="2"/>
      <c r="BJ37133" s="3"/>
      <c r="BL37133" s="3"/>
      <c r="BN37133" s="3"/>
      <c r="BP37133" s="3"/>
    </row>
    <row r="37134" spans="1:68" x14ac:dyDescent="0.25">
      <c r="A37134" s="1"/>
      <c r="B37134" s="2"/>
      <c r="BJ37134" s="3"/>
      <c r="BL37134" s="3"/>
      <c r="BN37134" s="3"/>
      <c r="BP37134" s="3"/>
    </row>
    <row r="37135" spans="1:68" x14ac:dyDescent="0.25">
      <c r="A37135" s="1"/>
      <c r="B37135" s="2"/>
      <c r="BJ37135" s="3"/>
      <c r="BL37135" s="3"/>
      <c r="BN37135" s="3"/>
      <c r="BP37135" s="3"/>
    </row>
    <row r="37136" spans="1:68" x14ac:dyDescent="0.25">
      <c r="A37136" s="1"/>
      <c r="B37136" s="2"/>
      <c r="BJ37136" s="3"/>
      <c r="BL37136" s="3"/>
      <c r="BN37136" s="3"/>
      <c r="BP37136" s="3"/>
    </row>
    <row r="37137" spans="1:68" x14ac:dyDescent="0.25">
      <c r="A37137" s="1"/>
      <c r="B37137" s="2"/>
      <c r="BJ37137" s="3"/>
      <c r="BL37137" s="3"/>
      <c r="BN37137" s="3"/>
      <c r="BP37137" s="3"/>
    </row>
    <row r="37138" spans="1:68" x14ac:dyDescent="0.25">
      <c r="A37138" s="1"/>
      <c r="B37138" s="2"/>
      <c r="BJ37138" s="3"/>
      <c r="BL37138" s="3"/>
      <c r="BN37138" s="3"/>
      <c r="BP37138" s="3"/>
    </row>
    <row r="37139" spans="1:68" x14ac:dyDescent="0.25">
      <c r="A37139" s="1"/>
      <c r="B37139" s="2"/>
      <c r="BJ37139" s="3"/>
      <c r="BL37139" s="3"/>
      <c r="BN37139" s="3"/>
      <c r="BP37139" s="3"/>
    </row>
    <row r="37140" spans="1:68" x14ac:dyDescent="0.25">
      <c r="A37140" s="1"/>
      <c r="B37140" s="2"/>
      <c r="BJ37140" s="3"/>
      <c r="BL37140" s="3"/>
      <c r="BN37140" s="3"/>
      <c r="BP37140" s="3"/>
    </row>
    <row r="37141" spans="1:68" x14ac:dyDescent="0.25">
      <c r="A37141" s="1"/>
      <c r="B37141" s="2"/>
      <c r="BJ37141" s="3"/>
      <c r="BL37141" s="3"/>
      <c r="BN37141" s="3"/>
      <c r="BP37141" s="3"/>
    </row>
    <row r="37142" spans="1:68" x14ac:dyDescent="0.25">
      <c r="A37142" s="1"/>
      <c r="B37142" s="2"/>
      <c r="BJ37142" s="3"/>
      <c r="BL37142" s="3"/>
      <c r="BN37142" s="3"/>
      <c r="BP37142" s="3"/>
    </row>
    <row r="37143" spans="1:68" x14ac:dyDescent="0.25">
      <c r="A37143" s="1"/>
      <c r="B37143" s="2"/>
      <c r="BJ37143" s="3"/>
      <c r="BL37143" s="3"/>
      <c r="BN37143" s="3"/>
      <c r="BP37143" s="3"/>
    </row>
    <row r="37144" spans="1:68" x14ac:dyDescent="0.25">
      <c r="A37144" s="1"/>
      <c r="B37144" s="2"/>
      <c r="BJ37144" s="3"/>
      <c r="BL37144" s="3"/>
      <c r="BN37144" s="3"/>
      <c r="BP37144" s="3"/>
    </row>
    <row r="37145" spans="1:68" x14ac:dyDescent="0.25">
      <c r="A37145" s="1"/>
      <c r="B37145" s="2"/>
      <c r="BJ37145" s="3"/>
      <c r="BL37145" s="3"/>
      <c r="BN37145" s="3"/>
      <c r="BP37145" s="3"/>
    </row>
    <row r="37146" spans="1:68" x14ac:dyDescent="0.25">
      <c r="A37146" s="1"/>
      <c r="B37146" s="2"/>
      <c r="BJ37146" s="3"/>
      <c r="BL37146" s="3"/>
      <c r="BN37146" s="3"/>
      <c r="BP37146" s="3"/>
    </row>
    <row r="37147" spans="1:68" x14ac:dyDescent="0.25">
      <c r="A37147" s="1"/>
      <c r="B37147" s="2"/>
      <c r="BJ37147" s="3"/>
      <c r="BL37147" s="3"/>
      <c r="BN37147" s="3"/>
      <c r="BP37147" s="3"/>
    </row>
    <row r="37148" spans="1:68" x14ac:dyDescent="0.25">
      <c r="A37148" s="1"/>
      <c r="B37148" s="2"/>
      <c r="BJ37148" s="3"/>
      <c r="BL37148" s="3"/>
      <c r="BN37148" s="3"/>
      <c r="BP37148" s="3"/>
    </row>
    <row r="37149" spans="1:68" x14ac:dyDescent="0.25">
      <c r="A37149" s="1"/>
      <c r="B37149" s="2"/>
      <c r="BJ37149" s="3"/>
      <c r="BL37149" s="3"/>
      <c r="BN37149" s="3"/>
      <c r="BP37149" s="3"/>
    </row>
    <row r="37150" spans="1:68" x14ac:dyDescent="0.25">
      <c r="A37150" s="1"/>
      <c r="B37150" s="2"/>
      <c r="BJ37150" s="3"/>
      <c r="BL37150" s="3"/>
      <c r="BN37150" s="3"/>
      <c r="BP37150" s="3"/>
    </row>
    <row r="37151" spans="1:68" x14ac:dyDescent="0.25">
      <c r="A37151" s="1"/>
      <c r="B37151" s="2"/>
      <c r="BJ37151" s="3"/>
      <c r="BL37151" s="3"/>
      <c r="BN37151" s="3"/>
      <c r="BP37151" s="3"/>
    </row>
    <row r="37152" spans="1:68" x14ac:dyDescent="0.25">
      <c r="A37152" s="1"/>
      <c r="B37152" s="2"/>
      <c r="BJ37152" s="3"/>
      <c r="BL37152" s="3"/>
      <c r="BN37152" s="3"/>
      <c r="BP37152" s="3"/>
    </row>
    <row r="37153" spans="1:68" x14ac:dyDescent="0.25">
      <c r="A37153" s="1"/>
      <c r="B37153" s="2"/>
      <c r="BJ37153" s="3"/>
      <c r="BL37153" s="3"/>
      <c r="BN37153" s="3"/>
      <c r="BP37153" s="3"/>
    </row>
    <row r="37154" spans="1:68" x14ac:dyDescent="0.25">
      <c r="A37154" s="1"/>
      <c r="B37154" s="2"/>
      <c r="BJ37154" s="3"/>
      <c r="BL37154" s="3"/>
      <c r="BN37154" s="3"/>
      <c r="BP37154" s="3"/>
    </row>
    <row r="37155" spans="1:68" x14ac:dyDescent="0.25">
      <c r="A37155" s="1"/>
      <c r="B37155" s="2"/>
      <c r="BJ37155" s="3"/>
      <c r="BL37155" s="3"/>
      <c r="BN37155" s="3"/>
      <c r="BP37155" s="3"/>
    </row>
    <row r="37156" spans="1:68" x14ac:dyDescent="0.25">
      <c r="A37156" s="1"/>
      <c r="B37156" s="2"/>
      <c r="BJ37156" s="3"/>
      <c r="BL37156" s="3"/>
      <c r="BN37156" s="3"/>
      <c r="BP37156" s="3"/>
    </row>
    <row r="37157" spans="1:68" x14ac:dyDescent="0.25">
      <c r="A37157" s="1"/>
      <c r="B37157" s="2"/>
      <c r="BJ37157" s="3"/>
      <c r="BL37157" s="3"/>
      <c r="BN37157" s="3"/>
      <c r="BP37157" s="3"/>
    </row>
    <row r="37158" spans="1:68" x14ac:dyDescent="0.25">
      <c r="A37158" s="1"/>
      <c r="B37158" s="2"/>
      <c r="BJ37158" s="3"/>
      <c r="BL37158" s="3"/>
      <c r="BN37158" s="3"/>
      <c r="BP37158" s="3"/>
    </row>
    <row r="37159" spans="1:68" x14ac:dyDescent="0.25">
      <c r="A37159" s="1"/>
      <c r="B37159" s="2"/>
      <c r="BJ37159" s="3"/>
      <c r="BL37159" s="3"/>
      <c r="BN37159" s="3"/>
      <c r="BP37159" s="3"/>
    </row>
    <row r="37160" spans="1:68" x14ac:dyDescent="0.25">
      <c r="A37160" s="1"/>
      <c r="B37160" s="2"/>
      <c r="BJ37160" s="3"/>
      <c r="BL37160" s="3"/>
      <c r="BN37160" s="3"/>
      <c r="BP37160" s="3"/>
    </row>
    <row r="37161" spans="1:68" x14ac:dyDescent="0.25">
      <c r="A37161" s="1"/>
      <c r="B37161" s="2"/>
      <c r="BJ37161" s="3"/>
      <c r="BL37161" s="3"/>
      <c r="BN37161" s="3"/>
      <c r="BP37161" s="3"/>
    </row>
    <row r="37162" spans="1:68" x14ac:dyDescent="0.25">
      <c r="A37162" s="1"/>
      <c r="B37162" s="2"/>
      <c r="BJ37162" s="3"/>
      <c r="BL37162" s="3"/>
      <c r="BN37162" s="3"/>
      <c r="BP37162" s="3"/>
    </row>
    <row r="37163" spans="1:68" x14ac:dyDescent="0.25">
      <c r="A37163" s="1"/>
      <c r="B37163" s="2"/>
      <c r="BJ37163" s="3"/>
      <c r="BL37163" s="3"/>
      <c r="BN37163" s="3"/>
      <c r="BP37163" s="3"/>
    </row>
    <row r="37164" spans="1:68" x14ac:dyDescent="0.25">
      <c r="A37164" s="1"/>
      <c r="B37164" s="2"/>
      <c r="BJ37164" s="3"/>
      <c r="BL37164" s="3"/>
      <c r="BN37164" s="3"/>
      <c r="BP37164" s="3"/>
    </row>
    <row r="37165" spans="1:68" x14ac:dyDescent="0.25">
      <c r="A37165" s="1"/>
      <c r="B37165" s="2"/>
      <c r="BJ37165" s="3"/>
      <c r="BL37165" s="3"/>
      <c r="BN37165" s="3"/>
      <c r="BP37165" s="3"/>
    </row>
    <row r="37166" spans="1:68" x14ac:dyDescent="0.25">
      <c r="A37166" s="1"/>
      <c r="B37166" s="2"/>
      <c r="BJ37166" s="3"/>
      <c r="BL37166" s="3"/>
      <c r="BN37166" s="3"/>
      <c r="BP37166" s="3"/>
    </row>
    <row r="37167" spans="1:68" x14ac:dyDescent="0.25">
      <c r="A37167" s="1"/>
      <c r="B37167" s="2"/>
      <c r="BJ37167" s="3"/>
      <c r="BL37167" s="3"/>
      <c r="BN37167" s="3"/>
      <c r="BP37167" s="3"/>
    </row>
    <row r="37168" spans="1:68" x14ac:dyDescent="0.25">
      <c r="A37168" s="1"/>
      <c r="B37168" s="2"/>
      <c r="BJ37168" s="3"/>
      <c r="BL37168" s="3"/>
      <c r="BN37168" s="3"/>
      <c r="BP37168" s="3"/>
    </row>
    <row r="37169" spans="1:68" x14ac:dyDescent="0.25">
      <c r="A37169" s="1"/>
      <c r="B37169" s="2"/>
      <c r="BJ37169" s="3"/>
      <c r="BL37169" s="3"/>
      <c r="BN37169" s="3"/>
      <c r="BP37169" s="3"/>
    </row>
    <row r="37170" spans="1:68" x14ac:dyDescent="0.25">
      <c r="A37170" s="1"/>
      <c r="B37170" s="2"/>
      <c r="BJ37170" s="3"/>
      <c r="BL37170" s="3"/>
      <c r="BN37170" s="3"/>
      <c r="BP37170" s="3"/>
    </row>
    <row r="37171" spans="1:68" x14ac:dyDescent="0.25">
      <c r="A37171" s="1"/>
      <c r="B37171" s="2"/>
      <c r="BJ37171" s="3"/>
      <c r="BL37171" s="3"/>
      <c r="BN37171" s="3"/>
      <c r="BP37171" s="3"/>
    </row>
    <row r="37172" spans="1:68" x14ac:dyDescent="0.25">
      <c r="A37172" s="1"/>
      <c r="B37172" s="2"/>
      <c r="BJ37172" s="3"/>
      <c r="BL37172" s="3"/>
      <c r="BN37172" s="3"/>
      <c r="BP37172" s="3"/>
    </row>
    <row r="37173" spans="1:68" x14ac:dyDescent="0.25">
      <c r="A37173" s="1"/>
      <c r="B37173" s="2"/>
      <c r="BJ37173" s="3"/>
      <c r="BL37173" s="3"/>
      <c r="BN37173" s="3"/>
      <c r="BP37173" s="3"/>
    </row>
    <row r="37174" spans="1:68" x14ac:dyDescent="0.25">
      <c r="A37174" s="1"/>
      <c r="B37174" s="2"/>
      <c r="BJ37174" s="3"/>
      <c r="BL37174" s="3"/>
      <c r="BN37174" s="3"/>
      <c r="BP37174" s="3"/>
    </row>
    <row r="37175" spans="1:68" x14ac:dyDescent="0.25">
      <c r="A37175" s="1"/>
      <c r="B37175" s="2"/>
      <c r="BJ37175" s="3"/>
      <c r="BL37175" s="3"/>
      <c r="BN37175" s="3"/>
      <c r="BP37175" s="3"/>
    </row>
    <row r="37176" spans="1:68" x14ac:dyDescent="0.25">
      <c r="A37176" s="1"/>
      <c r="B37176" s="2"/>
      <c r="BJ37176" s="3"/>
      <c r="BL37176" s="3"/>
      <c r="BN37176" s="3"/>
      <c r="BP37176" s="3"/>
    </row>
    <row r="37177" spans="1:68" x14ac:dyDescent="0.25">
      <c r="A37177" s="1"/>
      <c r="B37177" s="2"/>
      <c r="BJ37177" s="3"/>
      <c r="BL37177" s="3"/>
      <c r="BN37177" s="3"/>
      <c r="BP37177" s="3"/>
    </row>
    <row r="37178" spans="1:68" x14ac:dyDescent="0.25">
      <c r="A37178" s="1"/>
      <c r="B37178" s="2"/>
      <c r="BJ37178" s="3"/>
      <c r="BL37178" s="3"/>
      <c r="BN37178" s="3"/>
      <c r="BP37178" s="3"/>
    </row>
    <row r="37179" spans="1:68" x14ac:dyDescent="0.25">
      <c r="A37179" s="1"/>
      <c r="B37179" s="2"/>
      <c r="BJ37179" s="3"/>
      <c r="BL37179" s="3"/>
      <c r="BN37179" s="3"/>
      <c r="BP37179" s="3"/>
    </row>
    <row r="37180" spans="1:68" x14ac:dyDescent="0.25">
      <c r="A37180" s="1"/>
      <c r="B37180" s="2"/>
      <c r="BJ37180" s="3"/>
      <c r="BL37180" s="3"/>
      <c r="BN37180" s="3"/>
      <c r="BP37180" s="3"/>
    </row>
    <row r="37181" spans="1:68" x14ac:dyDescent="0.25">
      <c r="A37181" s="1"/>
      <c r="B37181" s="2"/>
      <c r="BJ37181" s="3"/>
      <c r="BL37181" s="3"/>
      <c r="BN37181" s="3"/>
      <c r="BP37181" s="3"/>
    </row>
    <row r="37182" spans="1:68" x14ac:dyDescent="0.25">
      <c r="A37182" s="1"/>
      <c r="B37182" s="2"/>
      <c r="BJ37182" s="3"/>
      <c r="BL37182" s="3"/>
      <c r="BN37182" s="3"/>
      <c r="BP37182" s="3"/>
    </row>
    <row r="37183" spans="1:68" x14ac:dyDescent="0.25">
      <c r="A37183" s="1"/>
      <c r="B37183" s="2"/>
      <c r="BJ37183" s="3"/>
      <c r="BL37183" s="3"/>
      <c r="BN37183" s="3"/>
      <c r="BP37183" s="3"/>
    </row>
    <row r="37184" spans="1:68" x14ac:dyDescent="0.25">
      <c r="A37184" s="1"/>
      <c r="B37184" s="2"/>
      <c r="BJ37184" s="3"/>
      <c r="BL37184" s="3"/>
      <c r="BN37184" s="3"/>
      <c r="BP37184" s="3"/>
    </row>
    <row r="37185" spans="1:68" x14ac:dyDescent="0.25">
      <c r="A37185" s="1"/>
      <c r="B37185" s="2"/>
      <c r="BJ37185" s="3"/>
      <c r="BL37185" s="3"/>
      <c r="BN37185" s="3"/>
      <c r="BP37185" s="3"/>
    </row>
    <row r="37186" spans="1:68" x14ac:dyDescent="0.25">
      <c r="A37186" s="1"/>
      <c r="B37186" s="2"/>
      <c r="BJ37186" s="3"/>
      <c r="BL37186" s="3"/>
      <c r="BN37186" s="3"/>
      <c r="BP37186" s="3"/>
    </row>
    <row r="37187" spans="1:68" x14ac:dyDescent="0.25">
      <c r="A37187" s="1"/>
      <c r="B37187" s="2"/>
      <c r="BJ37187" s="3"/>
      <c r="BL37187" s="3"/>
      <c r="BN37187" s="3"/>
      <c r="BP37187" s="3"/>
    </row>
    <row r="37188" spans="1:68" x14ac:dyDescent="0.25">
      <c r="A37188" s="1"/>
      <c r="B37188" s="2"/>
      <c r="BJ37188" s="3"/>
      <c r="BL37188" s="3"/>
      <c r="BN37188" s="3"/>
      <c r="BP37188" s="3"/>
    </row>
    <row r="37189" spans="1:68" x14ac:dyDescent="0.25">
      <c r="A37189" s="1"/>
      <c r="B37189" s="2"/>
      <c r="BJ37189" s="3"/>
      <c r="BL37189" s="3"/>
      <c r="BN37189" s="3"/>
      <c r="BP37189" s="3"/>
    </row>
    <row r="37190" spans="1:68" x14ac:dyDescent="0.25">
      <c r="A37190" s="1"/>
      <c r="B37190" s="2"/>
      <c r="BJ37190" s="3"/>
      <c r="BL37190" s="3"/>
      <c r="BN37190" s="3"/>
      <c r="BP37190" s="3"/>
    </row>
    <row r="37191" spans="1:68" x14ac:dyDescent="0.25">
      <c r="A37191" s="1"/>
      <c r="B37191" s="2"/>
      <c r="BJ37191" s="3"/>
      <c r="BL37191" s="3"/>
      <c r="BN37191" s="3"/>
      <c r="BP37191" s="3"/>
    </row>
    <row r="37192" spans="1:68" x14ac:dyDescent="0.25">
      <c r="A37192" s="1"/>
      <c r="B37192" s="2"/>
      <c r="BJ37192" s="3"/>
      <c r="BL37192" s="3"/>
      <c r="BN37192" s="3"/>
      <c r="BP37192" s="3"/>
    </row>
    <row r="37193" spans="1:68" x14ac:dyDescent="0.25">
      <c r="A37193" s="1"/>
      <c r="B37193" s="2"/>
      <c r="BJ37193" s="3"/>
      <c r="BL37193" s="3"/>
      <c r="BN37193" s="3"/>
      <c r="BP37193" s="3"/>
    </row>
    <row r="37194" spans="1:68" x14ac:dyDescent="0.25">
      <c r="A37194" s="1"/>
      <c r="B37194" s="2"/>
      <c r="BJ37194" s="3"/>
      <c r="BL37194" s="3"/>
      <c r="BN37194" s="3"/>
      <c r="BP37194" s="3"/>
    </row>
    <row r="37195" spans="1:68" x14ac:dyDescent="0.25">
      <c r="A37195" s="1"/>
      <c r="B37195" s="2"/>
      <c r="BJ37195" s="3"/>
      <c r="BL37195" s="3"/>
      <c r="BN37195" s="3"/>
      <c r="BP37195" s="3"/>
    </row>
    <row r="37196" spans="1:68" x14ac:dyDescent="0.25">
      <c r="A37196" s="1"/>
      <c r="B37196" s="2"/>
      <c r="BJ37196" s="3"/>
      <c r="BL37196" s="3"/>
      <c r="BN37196" s="3"/>
      <c r="BP37196" s="3"/>
    </row>
    <row r="37197" spans="1:68" x14ac:dyDescent="0.25">
      <c r="A37197" s="1"/>
      <c r="B37197" s="2"/>
      <c r="BJ37197" s="3"/>
      <c r="BL37197" s="3"/>
      <c r="BN37197" s="3"/>
      <c r="BP37197" s="3"/>
    </row>
    <row r="37198" spans="1:68" x14ac:dyDescent="0.25">
      <c r="A37198" s="1"/>
      <c r="B37198" s="2"/>
      <c r="BJ37198" s="3"/>
      <c r="BL37198" s="3"/>
      <c r="BN37198" s="3"/>
      <c r="BP37198" s="3"/>
    </row>
    <row r="37199" spans="1:68" x14ac:dyDescent="0.25">
      <c r="A37199" s="1"/>
      <c r="B37199" s="2"/>
      <c r="BJ37199" s="3"/>
      <c r="BL37199" s="3"/>
      <c r="BN37199" s="3"/>
      <c r="BP37199" s="3"/>
    </row>
    <row r="37200" spans="1:68" x14ac:dyDescent="0.25">
      <c r="A37200" s="1"/>
      <c r="B37200" s="2"/>
      <c r="BJ37200" s="3"/>
      <c r="BL37200" s="3"/>
      <c r="BN37200" s="3"/>
      <c r="BP37200" s="3"/>
    </row>
    <row r="37201" spans="1:68" x14ac:dyDescent="0.25">
      <c r="A37201" s="1"/>
      <c r="B37201" s="2"/>
      <c r="BJ37201" s="3"/>
      <c r="BL37201" s="3"/>
      <c r="BN37201" s="3"/>
      <c r="BP37201" s="3"/>
    </row>
    <row r="37202" spans="1:68" x14ac:dyDescent="0.25">
      <c r="A37202" s="1"/>
      <c r="B37202" s="2"/>
      <c r="BJ37202" s="3"/>
      <c r="BL37202" s="3"/>
      <c r="BN37202" s="3"/>
      <c r="BP37202" s="3"/>
    </row>
    <row r="37203" spans="1:68" x14ac:dyDescent="0.25">
      <c r="A37203" s="1"/>
      <c r="B37203" s="2"/>
      <c r="BJ37203" s="3"/>
      <c r="BL37203" s="3"/>
      <c r="BN37203" s="3"/>
      <c r="BP37203" s="3"/>
    </row>
    <row r="37204" spans="1:68" x14ac:dyDescent="0.25">
      <c r="A37204" s="1"/>
      <c r="B37204" s="2"/>
      <c r="BJ37204" s="3"/>
      <c r="BL37204" s="3"/>
      <c r="BN37204" s="3"/>
      <c r="BP37204" s="3"/>
    </row>
    <row r="37205" spans="1:68" x14ac:dyDescent="0.25">
      <c r="A37205" s="1"/>
      <c r="B37205" s="2"/>
      <c r="BJ37205" s="3"/>
      <c r="BL37205" s="3"/>
      <c r="BN37205" s="3"/>
      <c r="BP37205" s="3"/>
    </row>
    <row r="37206" spans="1:68" x14ac:dyDescent="0.25">
      <c r="A37206" s="1"/>
      <c r="B37206" s="2"/>
      <c r="BJ37206" s="3"/>
      <c r="BL37206" s="3"/>
      <c r="BN37206" s="3"/>
      <c r="BP37206" s="3"/>
    </row>
    <row r="37207" spans="1:68" x14ac:dyDescent="0.25">
      <c r="A37207" s="1"/>
      <c r="B37207" s="2"/>
      <c r="BJ37207" s="3"/>
      <c r="BL37207" s="3"/>
      <c r="BN37207" s="3"/>
      <c r="BP37207" s="3"/>
    </row>
    <row r="37208" spans="1:68" x14ac:dyDescent="0.25">
      <c r="A37208" s="1"/>
      <c r="B37208" s="2"/>
      <c r="BJ37208" s="3"/>
      <c r="BL37208" s="3"/>
      <c r="BN37208" s="3"/>
      <c r="BP37208" s="3"/>
    </row>
    <row r="37209" spans="1:68" x14ac:dyDescent="0.25">
      <c r="A37209" s="1"/>
      <c r="B37209" s="2"/>
      <c r="BJ37209" s="3"/>
      <c r="BL37209" s="3"/>
      <c r="BN37209" s="3"/>
      <c r="BP37209" s="3"/>
    </row>
    <row r="37210" spans="1:68" x14ac:dyDescent="0.25">
      <c r="A37210" s="1"/>
      <c r="B37210" s="2"/>
      <c r="BJ37210" s="3"/>
      <c r="BL37210" s="3"/>
      <c r="BN37210" s="3"/>
      <c r="BP37210" s="3"/>
    </row>
    <row r="37211" spans="1:68" x14ac:dyDescent="0.25">
      <c r="A37211" s="1"/>
      <c r="B37211" s="2"/>
      <c r="BJ37211" s="3"/>
      <c r="BL37211" s="3"/>
      <c r="BN37211" s="3"/>
      <c r="BP37211" s="3"/>
    </row>
    <row r="37212" spans="1:68" x14ac:dyDescent="0.25">
      <c r="A37212" s="1"/>
      <c r="B37212" s="2"/>
      <c r="BJ37212" s="3"/>
      <c r="BL37212" s="3"/>
      <c r="BN37212" s="3"/>
      <c r="BP37212" s="3"/>
    </row>
    <row r="37213" spans="1:68" x14ac:dyDescent="0.25">
      <c r="A37213" s="1"/>
      <c r="B37213" s="2"/>
      <c r="BJ37213" s="3"/>
      <c r="BL37213" s="3"/>
      <c r="BN37213" s="3"/>
      <c r="BP37213" s="3"/>
    </row>
    <row r="37214" spans="1:68" x14ac:dyDescent="0.25">
      <c r="A37214" s="1"/>
      <c r="B37214" s="2"/>
      <c r="BJ37214" s="3"/>
      <c r="BL37214" s="3"/>
      <c r="BN37214" s="3"/>
      <c r="BP37214" s="3"/>
    </row>
    <row r="37215" spans="1:68" x14ac:dyDescent="0.25">
      <c r="A37215" s="1"/>
      <c r="B37215" s="2"/>
      <c r="BJ37215" s="3"/>
      <c r="BL37215" s="3"/>
      <c r="BN37215" s="3"/>
      <c r="BP37215" s="3"/>
    </row>
    <row r="37216" spans="1:68" x14ac:dyDescent="0.25">
      <c r="A37216" s="1"/>
      <c r="B37216" s="2"/>
      <c r="BJ37216" s="3"/>
      <c r="BL37216" s="3"/>
      <c r="BN37216" s="3"/>
      <c r="BP37216" s="3"/>
    </row>
    <row r="37217" spans="1:68" x14ac:dyDescent="0.25">
      <c r="A37217" s="1"/>
      <c r="B37217" s="2"/>
      <c r="BJ37217" s="3"/>
      <c r="BL37217" s="3"/>
      <c r="BN37217" s="3"/>
      <c r="BP37217" s="3"/>
    </row>
    <row r="37218" spans="1:68" x14ac:dyDescent="0.25">
      <c r="A37218" s="1"/>
      <c r="B37218" s="2"/>
      <c r="BJ37218" s="3"/>
      <c r="BL37218" s="3"/>
      <c r="BN37218" s="3"/>
      <c r="BP37218" s="3"/>
    </row>
    <row r="37219" spans="1:68" x14ac:dyDescent="0.25">
      <c r="A37219" s="1"/>
      <c r="B37219" s="2"/>
      <c r="BJ37219" s="3"/>
      <c r="BL37219" s="3"/>
      <c r="BN37219" s="3"/>
      <c r="BP37219" s="3"/>
    </row>
    <row r="37220" spans="1:68" x14ac:dyDescent="0.25">
      <c r="A37220" s="1"/>
      <c r="B37220" s="2"/>
      <c r="BJ37220" s="3"/>
      <c r="BL37220" s="3"/>
      <c r="BN37220" s="3"/>
      <c r="BP37220" s="3"/>
    </row>
    <row r="37221" spans="1:68" x14ac:dyDescent="0.25">
      <c r="A37221" s="1"/>
      <c r="B37221" s="2"/>
      <c r="BJ37221" s="3"/>
      <c r="BL37221" s="3"/>
      <c r="BN37221" s="3"/>
      <c r="BP37221" s="3"/>
    </row>
    <row r="37222" spans="1:68" x14ac:dyDescent="0.25">
      <c r="A37222" s="1"/>
      <c r="B37222" s="2"/>
      <c r="BJ37222" s="3"/>
      <c r="BL37222" s="3"/>
      <c r="BN37222" s="3"/>
      <c r="BP37222" s="3"/>
    </row>
    <row r="37223" spans="1:68" x14ac:dyDescent="0.25">
      <c r="A37223" s="1"/>
      <c r="B37223" s="2"/>
      <c r="BJ37223" s="3"/>
      <c r="BL37223" s="3"/>
      <c r="BN37223" s="3"/>
      <c r="BP37223" s="3"/>
    </row>
    <row r="37224" spans="1:68" x14ac:dyDescent="0.25">
      <c r="A37224" s="1"/>
      <c r="B37224" s="2"/>
      <c r="BJ37224" s="3"/>
      <c r="BL37224" s="3"/>
      <c r="BN37224" s="3"/>
      <c r="BP37224" s="3"/>
    </row>
    <row r="37225" spans="1:68" x14ac:dyDescent="0.25">
      <c r="A37225" s="1"/>
      <c r="B37225" s="2"/>
      <c r="BJ37225" s="3"/>
      <c r="BL37225" s="3"/>
      <c r="BN37225" s="3"/>
      <c r="BP37225" s="3"/>
    </row>
    <row r="37226" spans="1:68" x14ac:dyDescent="0.25">
      <c r="A37226" s="1"/>
      <c r="B37226" s="2"/>
      <c r="BJ37226" s="3"/>
      <c r="BL37226" s="3"/>
      <c r="BN37226" s="3"/>
      <c r="BP37226" s="3"/>
    </row>
    <row r="37227" spans="1:68" x14ac:dyDescent="0.25">
      <c r="A37227" s="1"/>
      <c r="B37227" s="2"/>
      <c r="BJ37227" s="3"/>
      <c r="BL37227" s="3"/>
      <c r="BN37227" s="3"/>
      <c r="BP37227" s="3"/>
    </row>
    <row r="37228" spans="1:68" x14ac:dyDescent="0.25">
      <c r="A37228" s="1"/>
      <c r="B37228" s="2"/>
      <c r="BJ37228" s="3"/>
      <c r="BL37228" s="3"/>
      <c r="BN37228" s="3"/>
      <c r="BP37228" s="3"/>
    </row>
    <row r="37229" spans="1:68" x14ac:dyDescent="0.25">
      <c r="A37229" s="1"/>
      <c r="B37229" s="2"/>
      <c r="BJ37229" s="3"/>
      <c r="BL37229" s="3"/>
      <c r="BN37229" s="3"/>
      <c r="BP37229" s="3"/>
    </row>
    <row r="37230" spans="1:68" x14ac:dyDescent="0.25">
      <c r="A37230" s="1"/>
      <c r="B37230" s="2"/>
      <c r="BJ37230" s="3"/>
      <c r="BL37230" s="3"/>
      <c r="BN37230" s="3"/>
      <c r="BP37230" s="3"/>
    </row>
    <row r="37231" spans="1:68" x14ac:dyDescent="0.25">
      <c r="A37231" s="1"/>
      <c r="B37231" s="2"/>
      <c r="BJ37231" s="3"/>
      <c r="BL37231" s="3"/>
      <c r="BN37231" s="3"/>
      <c r="BP37231" s="3"/>
    </row>
    <row r="37232" spans="1:68" x14ac:dyDescent="0.25">
      <c r="A37232" s="1"/>
      <c r="B37232" s="2"/>
      <c r="BJ37232" s="3"/>
      <c r="BL37232" s="3"/>
      <c r="BN37232" s="3"/>
      <c r="BP37232" s="3"/>
    </row>
    <row r="37233" spans="1:68" x14ac:dyDescent="0.25">
      <c r="A37233" s="1"/>
      <c r="B37233" s="2"/>
      <c r="BJ37233" s="3"/>
      <c r="BL37233" s="3"/>
      <c r="BN37233" s="3"/>
      <c r="BP37233" s="3"/>
    </row>
    <row r="37234" spans="1:68" x14ac:dyDescent="0.25">
      <c r="A37234" s="1"/>
      <c r="B37234" s="2"/>
      <c r="BJ37234" s="3"/>
      <c r="BL37234" s="3"/>
      <c r="BN37234" s="3"/>
      <c r="BP37234" s="3"/>
    </row>
    <row r="37235" spans="1:68" x14ac:dyDescent="0.25">
      <c r="A37235" s="1"/>
      <c r="B37235" s="2"/>
      <c r="BJ37235" s="3"/>
      <c r="BL37235" s="3"/>
      <c r="BN37235" s="3"/>
      <c r="BP37235" s="3"/>
    </row>
    <row r="37236" spans="1:68" x14ac:dyDescent="0.25">
      <c r="A37236" s="1"/>
      <c r="B37236" s="2"/>
      <c r="BJ37236" s="3"/>
      <c r="BL37236" s="3"/>
      <c r="BN37236" s="3"/>
      <c r="BP37236" s="3"/>
    </row>
    <row r="37237" spans="1:68" x14ac:dyDescent="0.25">
      <c r="A37237" s="1"/>
      <c r="B37237" s="2"/>
      <c r="BJ37237" s="3"/>
      <c r="BL37237" s="3"/>
      <c r="BN37237" s="3"/>
      <c r="BP37237" s="3"/>
    </row>
    <row r="37238" spans="1:68" x14ac:dyDescent="0.25">
      <c r="A37238" s="1"/>
      <c r="B37238" s="2"/>
      <c r="BJ37238" s="3"/>
      <c r="BL37238" s="3"/>
      <c r="BN37238" s="3"/>
      <c r="BP37238" s="3"/>
    </row>
    <row r="37239" spans="1:68" x14ac:dyDescent="0.25">
      <c r="A37239" s="1"/>
      <c r="B37239" s="2"/>
      <c r="BJ37239" s="3"/>
      <c r="BL37239" s="3"/>
      <c r="BN37239" s="3"/>
      <c r="BP37239" s="3"/>
    </row>
    <row r="37240" spans="1:68" x14ac:dyDescent="0.25">
      <c r="A37240" s="1"/>
      <c r="B37240" s="2"/>
      <c r="BJ37240" s="3"/>
      <c r="BL37240" s="3"/>
      <c r="BN37240" s="3"/>
      <c r="BP37240" s="3"/>
    </row>
    <row r="37241" spans="1:68" x14ac:dyDescent="0.25">
      <c r="A37241" s="1"/>
      <c r="B37241" s="2"/>
      <c r="BJ37241" s="3"/>
      <c r="BL37241" s="3"/>
      <c r="BN37241" s="3"/>
      <c r="BP37241" s="3"/>
    </row>
    <row r="37242" spans="1:68" x14ac:dyDescent="0.25">
      <c r="A37242" s="1"/>
      <c r="B37242" s="2"/>
      <c r="BJ37242" s="3"/>
      <c r="BL37242" s="3"/>
      <c r="BN37242" s="3"/>
      <c r="BP37242" s="3"/>
    </row>
    <row r="37243" spans="1:68" x14ac:dyDescent="0.25">
      <c r="A37243" s="1"/>
      <c r="B37243" s="2"/>
      <c r="BJ37243" s="3"/>
      <c r="BL37243" s="3"/>
      <c r="BN37243" s="3"/>
      <c r="BP37243" s="3"/>
    </row>
    <row r="37244" spans="1:68" x14ac:dyDescent="0.25">
      <c r="A37244" s="1"/>
      <c r="B37244" s="2"/>
      <c r="BJ37244" s="3"/>
      <c r="BL37244" s="3"/>
      <c r="BN37244" s="3"/>
      <c r="BP37244" s="3"/>
    </row>
    <row r="37245" spans="1:68" x14ac:dyDescent="0.25">
      <c r="A37245" s="1"/>
      <c r="B37245" s="2"/>
      <c r="BJ37245" s="3"/>
      <c r="BL37245" s="3"/>
      <c r="BN37245" s="3"/>
      <c r="BP37245" s="3"/>
    </row>
    <row r="37246" spans="1:68" x14ac:dyDescent="0.25">
      <c r="A37246" s="1"/>
      <c r="B37246" s="2"/>
      <c r="BJ37246" s="3"/>
      <c r="BL37246" s="3"/>
      <c r="BN37246" s="3"/>
      <c r="BP37246" s="3"/>
    </row>
    <row r="37247" spans="1:68" x14ac:dyDescent="0.25">
      <c r="A37247" s="1"/>
      <c r="B37247" s="2"/>
      <c r="BJ37247" s="3"/>
      <c r="BL37247" s="3"/>
      <c r="BN37247" s="3"/>
      <c r="BP37247" s="3"/>
    </row>
    <row r="37248" spans="1:68" x14ac:dyDescent="0.25">
      <c r="A37248" s="1"/>
      <c r="B37248" s="2"/>
      <c r="BJ37248" s="3"/>
      <c r="BL37248" s="3"/>
      <c r="BN37248" s="3"/>
      <c r="BP37248" s="3"/>
    </row>
    <row r="37249" spans="1:68" x14ac:dyDescent="0.25">
      <c r="A37249" s="1"/>
      <c r="B37249" s="2"/>
      <c r="BJ37249" s="3"/>
      <c r="BL37249" s="3"/>
      <c r="BN37249" s="3"/>
      <c r="BP37249" s="3"/>
    </row>
    <row r="37250" spans="1:68" x14ac:dyDescent="0.25">
      <c r="A37250" s="1"/>
      <c r="B37250" s="2"/>
      <c r="BJ37250" s="3"/>
      <c r="BL37250" s="3"/>
      <c r="BN37250" s="3"/>
      <c r="BP37250" s="3"/>
    </row>
    <row r="37251" spans="1:68" x14ac:dyDescent="0.25">
      <c r="A37251" s="1"/>
      <c r="B37251" s="2"/>
      <c r="BJ37251" s="3"/>
      <c r="BL37251" s="3"/>
      <c r="BN37251" s="3"/>
      <c r="BP37251" s="3"/>
    </row>
    <row r="37252" spans="1:68" x14ac:dyDescent="0.25">
      <c r="A37252" s="1"/>
      <c r="B37252" s="2"/>
      <c r="BJ37252" s="3"/>
      <c r="BL37252" s="3"/>
      <c r="BN37252" s="3"/>
      <c r="BP37252" s="3"/>
    </row>
    <row r="37253" spans="1:68" x14ac:dyDescent="0.25">
      <c r="A37253" s="1"/>
      <c r="B37253" s="2"/>
      <c r="BJ37253" s="3"/>
      <c r="BL37253" s="3"/>
      <c r="BN37253" s="3"/>
      <c r="BP37253" s="3"/>
    </row>
    <row r="37254" spans="1:68" x14ac:dyDescent="0.25">
      <c r="A37254" s="1"/>
      <c r="B37254" s="2"/>
      <c r="BJ37254" s="3"/>
      <c r="BL37254" s="3"/>
      <c r="BN37254" s="3"/>
      <c r="BP37254" s="3"/>
    </row>
    <row r="37255" spans="1:68" x14ac:dyDescent="0.25">
      <c r="A37255" s="1"/>
      <c r="B37255" s="2"/>
      <c r="BJ37255" s="3"/>
      <c r="BL37255" s="3"/>
      <c r="BN37255" s="3"/>
      <c r="BP37255" s="3"/>
    </row>
    <row r="37256" spans="1:68" x14ac:dyDescent="0.25">
      <c r="A37256" s="1"/>
      <c r="B37256" s="2"/>
      <c r="BJ37256" s="3"/>
      <c r="BL37256" s="3"/>
      <c r="BN37256" s="3"/>
      <c r="BP37256" s="3"/>
    </row>
    <row r="37257" spans="1:68" x14ac:dyDescent="0.25">
      <c r="A37257" s="1"/>
      <c r="B37257" s="2"/>
      <c r="BJ37257" s="3"/>
      <c r="BL37257" s="3"/>
      <c r="BN37257" s="3"/>
      <c r="BP37257" s="3"/>
    </row>
    <row r="37258" spans="1:68" x14ac:dyDescent="0.25">
      <c r="A37258" s="1"/>
      <c r="B37258" s="2"/>
      <c r="BJ37258" s="3"/>
      <c r="BL37258" s="3"/>
      <c r="BN37258" s="3"/>
      <c r="BP37258" s="3"/>
    </row>
    <row r="37259" spans="1:68" x14ac:dyDescent="0.25">
      <c r="A37259" s="1"/>
      <c r="B37259" s="2"/>
      <c r="BJ37259" s="3"/>
      <c r="BL37259" s="3"/>
      <c r="BN37259" s="3"/>
      <c r="BP37259" s="3"/>
    </row>
    <row r="37260" spans="1:68" x14ac:dyDescent="0.25">
      <c r="A37260" s="1"/>
      <c r="B37260" s="2"/>
      <c r="BJ37260" s="3"/>
      <c r="BL37260" s="3"/>
      <c r="BN37260" s="3"/>
      <c r="BP37260" s="3"/>
    </row>
    <row r="37261" spans="1:68" x14ac:dyDescent="0.25">
      <c r="A37261" s="1"/>
      <c r="B37261" s="2"/>
      <c r="BJ37261" s="3"/>
      <c r="BL37261" s="3"/>
      <c r="BN37261" s="3"/>
      <c r="BP37261" s="3"/>
    </row>
    <row r="37262" spans="1:68" x14ac:dyDescent="0.25">
      <c r="A37262" s="1"/>
      <c r="B37262" s="2"/>
      <c r="BJ37262" s="3"/>
      <c r="BL37262" s="3"/>
      <c r="BN37262" s="3"/>
      <c r="BP37262" s="3"/>
    </row>
    <row r="37263" spans="1:68" x14ac:dyDescent="0.25">
      <c r="A37263" s="1"/>
      <c r="B37263" s="2"/>
      <c r="BJ37263" s="3"/>
      <c r="BL37263" s="3"/>
      <c r="BN37263" s="3"/>
      <c r="BP37263" s="3"/>
    </row>
    <row r="37264" spans="1:68" x14ac:dyDescent="0.25">
      <c r="A37264" s="1"/>
      <c r="B37264" s="2"/>
      <c r="BJ37264" s="3"/>
      <c r="BL37264" s="3"/>
      <c r="BN37264" s="3"/>
      <c r="BP37264" s="3"/>
    </row>
    <row r="37265" spans="1:68" x14ac:dyDescent="0.25">
      <c r="A37265" s="1"/>
      <c r="B37265" s="2"/>
      <c r="BJ37265" s="3"/>
      <c r="BL37265" s="3"/>
      <c r="BN37265" s="3"/>
      <c r="BP37265" s="3"/>
    </row>
    <row r="37266" spans="1:68" x14ac:dyDescent="0.25">
      <c r="A37266" s="1"/>
      <c r="B37266" s="2"/>
      <c r="BJ37266" s="3"/>
      <c r="BL37266" s="3"/>
      <c r="BN37266" s="3"/>
      <c r="BP37266" s="3"/>
    </row>
    <row r="37267" spans="1:68" x14ac:dyDescent="0.25">
      <c r="A37267" s="1"/>
      <c r="B37267" s="2"/>
      <c r="BJ37267" s="3"/>
      <c r="BL37267" s="3"/>
      <c r="BN37267" s="3"/>
      <c r="BP37267" s="3"/>
    </row>
    <row r="37268" spans="1:68" x14ac:dyDescent="0.25">
      <c r="A37268" s="1"/>
      <c r="B37268" s="2"/>
      <c r="BJ37268" s="3"/>
      <c r="BL37268" s="3"/>
      <c r="BN37268" s="3"/>
      <c r="BP37268" s="3"/>
    </row>
    <row r="37269" spans="1:68" x14ac:dyDescent="0.25">
      <c r="A37269" s="1"/>
      <c r="B37269" s="2"/>
      <c r="BJ37269" s="3"/>
      <c r="BL37269" s="3"/>
      <c r="BN37269" s="3"/>
      <c r="BP37269" s="3"/>
    </row>
    <row r="37270" spans="1:68" x14ac:dyDescent="0.25">
      <c r="A37270" s="1"/>
      <c r="B37270" s="2"/>
      <c r="BJ37270" s="3"/>
      <c r="BL37270" s="3"/>
      <c r="BN37270" s="3"/>
      <c r="BP37270" s="3"/>
    </row>
    <row r="37271" spans="1:68" x14ac:dyDescent="0.25">
      <c r="A37271" s="1"/>
      <c r="B37271" s="2"/>
      <c r="BJ37271" s="3"/>
      <c r="BL37271" s="3"/>
      <c r="BN37271" s="3"/>
      <c r="BP37271" s="3"/>
    </row>
    <row r="37272" spans="1:68" x14ac:dyDescent="0.25">
      <c r="A37272" s="1"/>
      <c r="B37272" s="2"/>
      <c r="BJ37272" s="3"/>
      <c r="BL37272" s="3"/>
      <c r="BN37272" s="3"/>
      <c r="BP37272" s="3"/>
    </row>
    <row r="37273" spans="1:68" x14ac:dyDescent="0.25">
      <c r="A37273" s="1"/>
      <c r="B37273" s="2"/>
      <c r="BJ37273" s="3"/>
      <c r="BL37273" s="3"/>
      <c r="BN37273" s="3"/>
      <c r="BP37273" s="3"/>
    </row>
    <row r="37274" spans="1:68" x14ac:dyDescent="0.25">
      <c r="A37274" s="1"/>
      <c r="B37274" s="2"/>
      <c r="BJ37274" s="3"/>
      <c r="BL37274" s="3"/>
      <c r="BN37274" s="3"/>
      <c r="BP37274" s="3"/>
    </row>
    <row r="37275" spans="1:68" x14ac:dyDescent="0.25">
      <c r="A37275" s="1"/>
      <c r="B37275" s="2"/>
      <c r="BJ37275" s="3"/>
      <c r="BL37275" s="3"/>
      <c r="BN37275" s="3"/>
      <c r="BP37275" s="3"/>
    </row>
    <row r="37276" spans="1:68" x14ac:dyDescent="0.25">
      <c r="A37276" s="1"/>
      <c r="B37276" s="2"/>
      <c r="BJ37276" s="3"/>
      <c r="BL37276" s="3"/>
      <c r="BN37276" s="3"/>
      <c r="BP37276" s="3"/>
    </row>
    <row r="37277" spans="1:68" x14ac:dyDescent="0.25">
      <c r="A37277" s="1"/>
      <c r="B37277" s="2"/>
      <c r="BJ37277" s="3"/>
      <c r="BL37277" s="3"/>
      <c r="BN37277" s="3"/>
      <c r="BP37277" s="3"/>
    </row>
    <row r="37278" spans="1:68" x14ac:dyDescent="0.25">
      <c r="A37278" s="1"/>
      <c r="B37278" s="2"/>
      <c r="BJ37278" s="3"/>
      <c r="BL37278" s="3"/>
      <c r="BN37278" s="3"/>
      <c r="BP37278" s="3"/>
    </row>
    <row r="37279" spans="1:68" x14ac:dyDescent="0.25">
      <c r="A37279" s="1"/>
      <c r="B37279" s="2"/>
      <c r="BJ37279" s="3"/>
      <c r="BL37279" s="3"/>
      <c r="BN37279" s="3"/>
      <c r="BP37279" s="3"/>
    </row>
    <row r="37280" spans="1:68" x14ac:dyDescent="0.25">
      <c r="A37280" s="1"/>
      <c r="B37280" s="2"/>
      <c r="BJ37280" s="3"/>
      <c r="BL37280" s="3"/>
      <c r="BN37280" s="3"/>
      <c r="BP37280" s="3"/>
    </row>
    <row r="37281" spans="1:68" x14ac:dyDescent="0.25">
      <c r="A37281" s="1"/>
      <c r="B37281" s="2"/>
      <c r="BJ37281" s="3"/>
      <c r="BL37281" s="3"/>
      <c r="BN37281" s="3"/>
      <c r="BP37281" s="3"/>
    </row>
    <row r="37282" spans="1:68" x14ac:dyDescent="0.25">
      <c r="A37282" s="1"/>
      <c r="B37282" s="2"/>
      <c r="BJ37282" s="3"/>
      <c r="BL37282" s="3"/>
      <c r="BN37282" s="3"/>
      <c r="BP37282" s="3"/>
    </row>
    <row r="37283" spans="1:68" x14ac:dyDescent="0.25">
      <c r="A37283" s="1"/>
      <c r="B37283" s="2"/>
      <c r="BJ37283" s="3"/>
      <c r="BL37283" s="3"/>
      <c r="BN37283" s="3"/>
      <c r="BP37283" s="3"/>
    </row>
    <row r="37284" spans="1:68" x14ac:dyDescent="0.25">
      <c r="A37284" s="1"/>
      <c r="B37284" s="2"/>
      <c r="BJ37284" s="3"/>
      <c r="BL37284" s="3"/>
      <c r="BN37284" s="3"/>
      <c r="BP37284" s="3"/>
    </row>
    <row r="37285" spans="1:68" x14ac:dyDescent="0.25">
      <c r="A37285" s="1"/>
      <c r="B37285" s="2"/>
      <c r="BJ37285" s="3"/>
      <c r="BL37285" s="3"/>
      <c r="BN37285" s="3"/>
      <c r="BP37285" s="3"/>
    </row>
    <row r="37286" spans="1:68" x14ac:dyDescent="0.25">
      <c r="A37286" s="1"/>
      <c r="B37286" s="2"/>
      <c r="BJ37286" s="3"/>
      <c r="BL37286" s="3"/>
      <c r="BN37286" s="3"/>
      <c r="BP37286" s="3"/>
    </row>
    <row r="37287" spans="1:68" x14ac:dyDescent="0.25">
      <c r="A37287" s="1"/>
      <c r="B37287" s="2"/>
      <c r="BJ37287" s="3"/>
      <c r="BL37287" s="3"/>
      <c r="BN37287" s="3"/>
      <c r="BP37287" s="3"/>
    </row>
    <row r="37288" spans="1:68" x14ac:dyDescent="0.25">
      <c r="A37288" s="1"/>
      <c r="B37288" s="2"/>
      <c r="BJ37288" s="3"/>
      <c r="BL37288" s="3"/>
      <c r="BN37288" s="3"/>
      <c r="BP37288" s="3"/>
    </row>
    <row r="37289" spans="1:68" x14ac:dyDescent="0.25">
      <c r="A37289" s="1"/>
      <c r="B37289" s="2"/>
      <c r="BJ37289" s="3"/>
      <c r="BL37289" s="3"/>
      <c r="BN37289" s="3"/>
      <c r="BP37289" s="3"/>
    </row>
    <row r="37290" spans="1:68" x14ac:dyDescent="0.25">
      <c r="A37290" s="1"/>
      <c r="B37290" s="2"/>
      <c r="BJ37290" s="3"/>
      <c r="BL37290" s="3"/>
      <c r="BN37290" s="3"/>
      <c r="BP37290" s="3"/>
    </row>
    <row r="37291" spans="1:68" x14ac:dyDescent="0.25">
      <c r="A37291" s="1"/>
      <c r="B37291" s="2"/>
      <c r="BJ37291" s="3"/>
      <c r="BL37291" s="3"/>
      <c r="BN37291" s="3"/>
      <c r="BP37291" s="3"/>
    </row>
    <row r="37292" spans="1:68" x14ac:dyDescent="0.25">
      <c r="A37292" s="1"/>
      <c r="B37292" s="2"/>
      <c r="BJ37292" s="3"/>
      <c r="BL37292" s="3"/>
      <c r="BN37292" s="3"/>
      <c r="BP37292" s="3"/>
    </row>
    <row r="37293" spans="1:68" x14ac:dyDescent="0.25">
      <c r="A37293" s="1"/>
      <c r="B37293" s="2"/>
      <c r="BJ37293" s="3"/>
      <c r="BL37293" s="3"/>
      <c r="BN37293" s="3"/>
      <c r="BP37293" s="3"/>
    </row>
    <row r="37294" spans="1:68" x14ac:dyDescent="0.25">
      <c r="A37294" s="1"/>
      <c r="B37294" s="2"/>
      <c r="BJ37294" s="3"/>
      <c r="BL37294" s="3"/>
      <c r="BN37294" s="3"/>
      <c r="BP37294" s="3"/>
    </row>
    <row r="37295" spans="1:68" x14ac:dyDescent="0.25">
      <c r="A37295" s="1"/>
      <c r="B37295" s="2"/>
      <c r="BJ37295" s="3"/>
      <c r="BL37295" s="3"/>
      <c r="BN37295" s="3"/>
      <c r="BP37295" s="3"/>
    </row>
    <row r="37296" spans="1:68" x14ac:dyDescent="0.25">
      <c r="A37296" s="1"/>
      <c r="B37296" s="2"/>
      <c r="BJ37296" s="3"/>
      <c r="BL37296" s="3"/>
      <c r="BN37296" s="3"/>
      <c r="BP37296" s="3"/>
    </row>
    <row r="37297" spans="1:68" x14ac:dyDescent="0.25">
      <c r="A37297" s="1"/>
      <c r="B37297" s="2"/>
      <c r="BJ37297" s="3"/>
      <c r="BL37297" s="3"/>
      <c r="BN37297" s="3"/>
      <c r="BP37297" s="3"/>
    </row>
    <row r="37298" spans="1:68" x14ac:dyDescent="0.25">
      <c r="A37298" s="1"/>
      <c r="B37298" s="2"/>
      <c r="BJ37298" s="3"/>
      <c r="BL37298" s="3"/>
      <c r="BN37298" s="3"/>
      <c r="BP37298" s="3"/>
    </row>
    <row r="37299" spans="1:68" x14ac:dyDescent="0.25">
      <c r="A37299" s="1"/>
      <c r="B37299" s="2"/>
      <c r="BJ37299" s="3"/>
      <c r="BL37299" s="3"/>
      <c r="BN37299" s="3"/>
      <c r="BP37299" s="3"/>
    </row>
    <row r="37300" spans="1:68" x14ac:dyDescent="0.25">
      <c r="A37300" s="1"/>
      <c r="B37300" s="2"/>
      <c r="BJ37300" s="3"/>
      <c r="BL37300" s="3"/>
      <c r="BN37300" s="3"/>
      <c r="BP37300" s="3"/>
    </row>
    <row r="37301" spans="1:68" x14ac:dyDescent="0.25">
      <c r="A37301" s="1"/>
      <c r="B37301" s="2"/>
      <c r="BJ37301" s="3"/>
      <c r="BL37301" s="3"/>
      <c r="BN37301" s="3"/>
      <c r="BP37301" s="3"/>
    </row>
    <row r="37302" spans="1:68" x14ac:dyDescent="0.25">
      <c r="A37302" s="1"/>
      <c r="B37302" s="2"/>
      <c r="BJ37302" s="3"/>
      <c r="BL37302" s="3"/>
      <c r="BN37302" s="3"/>
      <c r="BP37302" s="3"/>
    </row>
    <row r="37303" spans="1:68" x14ac:dyDescent="0.25">
      <c r="A37303" s="1"/>
      <c r="B37303" s="2"/>
      <c r="BJ37303" s="3"/>
      <c r="BL37303" s="3"/>
      <c r="BN37303" s="3"/>
      <c r="BP37303" s="3"/>
    </row>
    <row r="37304" spans="1:68" x14ac:dyDescent="0.25">
      <c r="A37304" s="1"/>
      <c r="B37304" s="2"/>
      <c r="BJ37304" s="3"/>
      <c r="BL37304" s="3"/>
      <c r="BN37304" s="3"/>
      <c r="BP37304" s="3"/>
    </row>
    <row r="37305" spans="1:68" x14ac:dyDescent="0.25">
      <c r="A37305" s="1"/>
      <c r="B37305" s="2"/>
      <c r="BJ37305" s="3"/>
      <c r="BL37305" s="3"/>
      <c r="BN37305" s="3"/>
      <c r="BP37305" s="3"/>
    </row>
    <row r="37306" spans="1:68" x14ac:dyDescent="0.25">
      <c r="A37306" s="1"/>
      <c r="B37306" s="2"/>
      <c r="BJ37306" s="3"/>
      <c r="BL37306" s="3"/>
      <c r="BN37306" s="3"/>
      <c r="BP37306" s="3"/>
    </row>
    <row r="37307" spans="1:68" x14ac:dyDescent="0.25">
      <c r="A37307" s="1"/>
      <c r="B37307" s="2"/>
      <c r="BJ37307" s="3"/>
      <c r="BL37307" s="3"/>
      <c r="BN37307" s="3"/>
      <c r="BP37307" s="3"/>
    </row>
    <row r="37308" spans="1:68" x14ac:dyDescent="0.25">
      <c r="A37308" s="1"/>
      <c r="B37308" s="2"/>
      <c r="BJ37308" s="3"/>
      <c r="BL37308" s="3"/>
      <c r="BN37308" s="3"/>
      <c r="BP37308" s="3"/>
    </row>
    <row r="37309" spans="1:68" x14ac:dyDescent="0.25">
      <c r="A37309" s="1"/>
      <c r="B37309" s="2"/>
      <c r="BJ37309" s="3"/>
      <c r="BL37309" s="3"/>
      <c r="BN37309" s="3"/>
      <c r="BP37309" s="3"/>
    </row>
    <row r="37310" spans="1:68" x14ac:dyDescent="0.25">
      <c r="A37310" s="1"/>
      <c r="B37310" s="2"/>
      <c r="BJ37310" s="3"/>
      <c r="BL37310" s="3"/>
      <c r="BN37310" s="3"/>
      <c r="BP37310" s="3"/>
    </row>
    <row r="37311" spans="1:68" x14ac:dyDescent="0.25">
      <c r="A37311" s="1"/>
      <c r="B37311" s="2"/>
      <c r="BJ37311" s="3"/>
      <c r="BL37311" s="3"/>
      <c r="BN37311" s="3"/>
      <c r="BP37311" s="3"/>
    </row>
    <row r="37312" spans="1:68" x14ac:dyDescent="0.25">
      <c r="A37312" s="1"/>
      <c r="B37312" s="2"/>
      <c r="BJ37312" s="3"/>
      <c r="BL37312" s="3"/>
      <c r="BN37312" s="3"/>
      <c r="BP37312" s="3"/>
    </row>
    <row r="37313" spans="1:68" x14ac:dyDescent="0.25">
      <c r="A37313" s="1"/>
      <c r="B37313" s="2"/>
      <c r="BJ37313" s="3"/>
      <c r="BL37313" s="3"/>
      <c r="BN37313" s="3"/>
      <c r="BP37313" s="3"/>
    </row>
    <row r="37314" spans="1:68" x14ac:dyDescent="0.25">
      <c r="A37314" s="1"/>
      <c r="B37314" s="2"/>
      <c r="BJ37314" s="3"/>
      <c r="BL37314" s="3"/>
      <c r="BN37314" s="3"/>
      <c r="BP37314" s="3"/>
    </row>
    <row r="37315" spans="1:68" x14ac:dyDescent="0.25">
      <c r="A37315" s="1"/>
      <c r="B37315" s="2"/>
      <c r="BJ37315" s="3"/>
      <c r="BL37315" s="3"/>
      <c r="BN37315" s="3"/>
      <c r="BP37315" s="3"/>
    </row>
    <row r="37316" spans="1:68" x14ac:dyDescent="0.25">
      <c r="A37316" s="1"/>
      <c r="B37316" s="2"/>
      <c r="BJ37316" s="3"/>
      <c r="BL37316" s="3"/>
      <c r="BN37316" s="3"/>
      <c r="BP37316" s="3"/>
    </row>
    <row r="37317" spans="1:68" x14ac:dyDescent="0.25">
      <c r="A37317" s="1"/>
      <c r="B37317" s="2"/>
      <c r="BJ37317" s="3"/>
      <c r="BL37317" s="3"/>
      <c r="BN37317" s="3"/>
      <c r="BP37317" s="3"/>
    </row>
    <row r="37318" spans="1:68" x14ac:dyDescent="0.25">
      <c r="A37318" s="1"/>
      <c r="B37318" s="2"/>
      <c r="BJ37318" s="3"/>
      <c r="BL37318" s="3"/>
      <c r="BN37318" s="3"/>
      <c r="BP37318" s="3"/>
    </row>
    <row r="37319" spans="1:68" x14ac:dyDescent="0.25">
      <c r="A37319" s="1"/>
      <c r="B37319" s="2"/>
      <c r="BJ37319" s="3"/>
      <c r="BL37319" s="3"/>
      <c r="BN37319" s="3"/>
      <c r="BP37319" s="3"/>
    </row>
    <row r="37320" spans="1:68" x14ac:dyDescent="0.25">
      <c r="A37320" s="1"/>
      <c r="B37320" s="2"/>
      <c r="BJ37320" s="3"/>
      <c r="BL37320" s="3"/>
      <c r="BN37320" s="3"/>
      <c r="BP37320" s="3"/>
    </row>
    <row r="37321" spans="1:68" x14ac:dyDescent="0.25">
      <c r="A37321" s="1"/>
      <c r="B37321" s="2"/>
      <c r="BJ37321" s="3"/>
      <c r="BL37321" s="3"/>
      <c r="BN37321" s="3"/>
      <c r="BP37321" s="3"/>
    </row>
    <row r="37322" spans="1:68" x14ac:dyDescent="0.25">
      <c r="A37322" s="1"/>
      <c r="B37322" s="2"/>
      <c r="BJ37322" s="3"/>
      <c r="BL37322" s="3"/>
      <c r="BN37322" s="3"/>
      <c r="BP37322" s="3"/>
    </row>
    <row r="37323" spans="1:68" x14ac:dyDescent="0.25">
      <c r="A37323" s="1"/>
      <c r="B37323" s="2"/>
      <c r="BJ37323" s="3"/>
      <c r="BL37323" s="3"/>
      <c r="BN37323" s="3"/>
      <c r="BP37323" s="3"/>
    </row>
    <row r="37324" spans="1:68" x14ac:dyDescent="0.25">
      <c r="A37324" s="1"/>
      <c r="B37324" s="2"/>
      <c r="BJ37324" s="3"/>
      <c r="BL37324" s="3"/>
      <c r="BN37324" s="3"/>
      <c r="BP37324" s="3"/>
    </row>
    <row r="37325" spans="1:68" x14ac:dyDescent="0.25">
      <c r="A37325" s="1"/>
      <c r="B37325" s="2"/>
      <c r="BJ37325" s="3"/>
      <c r="BL37325" s="3"/>
      <c r="BN37325" s="3"/>
      <c r="BP37325" s="3"/>
    </row>
    <row r="37326" spans="1:68" x14ac:dyDescent="0.25">
      <c r="A37326" s="1"/>
      <c r="B37326" s="2"/>
      <c r="BJ37326" s="3"/>
      <c r="BL37326" s="3"/>
      <c r="BN37326" s="3"/>
      <c r="BP37326" s="3"/>
    </row>
    <row r="37327" spans="1:68" x14ac:dyDescent="0.25">
      <c r="A37327" s="1"/>
      <c r="B37327" s="2"/>
      <c r="BJ37327" s="3"/>
      <c r="BL37327" s="3"/>
      <c r="BN37327" s="3"/>
      <c r="BP37327" s="3"/>
    </row>
    <row r="37328" spans="1:68" x14ac:dyDescent="0.25">
      <c r="A37328" s="1"/>
      <c r="B37328" s="2"/>
      <c r="BJ37328" s="3"/>
      <c r="BL37328" s="3"/>
      <c r="BN37328" s="3"/>
      <c r="BP37328" s="3"/>
    </row>
    <row r="37329" spans="1:68" x14ac:dyDescent="0.25">
      <c r="A37329" s="1"/>
      <c r="B37329" s="2"/>
      <c r="BJ37329" s="3"/>
      <c r="BL37329" s="3"/>
      <c r="BN37329" s="3"/>
      <c r="BP37329" s="3"/>
    </row>
    <row r="37330" spans="1:68" x14ac:dyDescent="0.25">
      <c r="A37330" s="1"/>
      <c r="B37330" s="2"/>
      <c r="BJ37330" s="3"/>
      <c r="BL37330" s="3"/>
      <c r="BN37330" s="3"/>
      <c r="BP37330" s="3"/>
    </row>
    <row r="37331" spans="1:68" x14ac:dyDescent="0.25">
      <c r="A37331" s="1"/>
      <c r="B37331" s="2"/>
      <c r="BJ37331" s="3"/>
      <c r="BL37331" s="3"/>
      <c r="BN37331" s="3"/>
      <c r="BP37331" s="3"/>
    </row>
    <row r="37332" spans="1:68" x14ac:dyDescent="0.25">
      <c r="A37332" s="1"/>
      <c r="B37332" s="2"/>
      <c r="BJ37332" s="3"/>
      <c r="BL37332" s="3"/>
      <c r="BN37332" s="3"/>
      <c r="BP37332" s="3"/>
    </row>
    <row r="37333" spans="1:68" x14ac:dyDescent="0.25">
      <c r="A37333" s="1"/>
      <c r="B37333" s="2"/>
      <c r="BJ37333" s="3"/>
      <c r="BL37333" s="3"/>
      <c r="BN37333" s="3"/>
      <c r="BP37333" s="3"/>
    </row>
    <row r="37334" spans="1:68" x14ac:dyDescent="0.25">
      <c r="A37334" s="1"/>
      <c r="B37334" s="2"/>
      <c r="BJ37334" s="3"/>
      <c r="BL37334" s="3"/>
      <c r="BN37334" s="3"/>
      <c r="BP37334" s="3"/>
    </row>
    <row r="37335" spans="1:68" x14ac:dyDescent="0.25">
      <c r="A37335" s="1"/>
      <c r="B37335" s="2"/>
      <c r="BJ37335" s="3"/>
      <c r="BL37335" s="3"/>
      <c r="BN37335" s="3"/>
      <c r="BP37335" s="3"/>
    </row>
    <row r="37336" spans="1:68" x14ac:dyDescent="0.25">
      <c r="A37336" s="1"/>
      <c r="B37336" s="2"/>
      <c r="BJ37336" s="3"/>
      <c r="BL37336" s="3"/>
      <c r="BN37336" s="3"/>
      <c r="BP37336" s="3"/>
    </row>
    <row r="37337" spans="1:68" x14ac:dyDescent="0.25">
      <c r="A37337" s="1"/>
      <c r="B37337" s="2"/>
      <c r="BJ37337" s="3"/>
      <c r="BL37337" s="3"/>
      <c r="BN37337" s="3"/>
      <c r="BP37337" s="3"/>
    </row>
    <row r="37338" spans="1:68" x14ac:dyDescent="0.25">
      <c r="A37338" s="1"/>
      <c r="B37338" s="2"/>
      <c r="BJ37338" s="3"/>
      <c r="BL37338" s="3"/>
      <c r="BN37338" s="3"/>
      <c r="BP37338" s="3"/>
    </row>
    <row r="37339" spans="1:68" x14ac:dyDescent="0.25">
      <c r="A37339" s="1"/>
      <c r="B37339" s="2"/>
      <c r="BJ37339" s="3"/>
      <c r="BL37339" s="3"/>
      <c r="BN37339" s="3"/>
      <c r="BP37339" s="3"/>
    </row>
    <row r="37340" spans="1:68" x14ac:dyDescent="0.25">
      <c r="A37340" s="1"/>
      <c r="B37340" s="2"/>
      <c r="BJ37340" s="3"/>
      <c r="BL37340" s="3"/>
      <c r="BN37340" s="3"/>
      <c r="BP37340" s="3"/>
    </row>
    <row r="37341" spans="1:68" x14ac:dyDescent="0.25">
      <c r="A37341" s="1"/>
      <c r="B37341" s="2"/>
      <c r="BJ37341" s="3"/>
      <c r="BL37341" s="3"/>
      <c r="BN37341" s="3"/>
      <c r="BP37341" s="3"/>
    </row>
    <row r="37342" spans="1:68" x14ac:dyDescent="0.25">
      <c r="A37342" s="1"/>
      <c r="B37342" s="2"/>
      <c r="BJ37342" s="3"/>
      <c r="BL37342" s="3"/>
      <c r="BN37342" s="3"/>
      <c r="BP37342" s="3"/>
    </row>
    <row r="37343" spans="1:68" x14ac:dyDescent="0.25">
      <c r="A37343" s="1"/>
      <c r="B37343" s="2"/>
      <c r="BJ37343" s="3"/>
      <c r="BL37343" s="3"/>
      <c r="BN37343" s="3"/>
      <c r="BP37343" s="3"/>
    </row>
    <row r="37344" spans="1:68" x14ac:dyDescent="0.25">
      <c r="A37344" s="1"/>
      <c r="B37344" s="2"/>
      <c r="BJ37344" s="3"/>
      <c r="BL37344" s="3"/>
      <c r="BN37344" s="3"/>
      <c r="BP37344" s="3"/>
    </row>
    <row r="37345" spans="1:68" x14ac:dyDescent="0.25">
      <c r="A37345" s="1"/>
      <c r="B37345" s="2"/>
      <c r="BJ37345" s="3"/>
      <c r="BL37345" s="3"/>
      <c r="BN37345" s="3"/>
      <c r="BP37345" s="3"/>
    </row>
    <row r="37346" spans="1:68" x14ac:dyDescent="0.25">
      <c r="A37346" s="1"/>
      <c r="B37346" s="2"/>
      <c r="BJ37346" s="3"/>
      <c r="BL37346" s="3"/>
      <c r="BN37346" s="3"/>
      <c r="BP37346" s="3"/>
    </row>
    <row r="37347" spans="1:68" x14ac:dyDescent="0.25">
      <c r="A37347" s="1"/>
      <c r="B37347" s="2"/>
      <c r="BJ37347" s="3"/>
      <c r="BL37347" s="3"/>
      <c r="BN37347" s="3"/>
      <c r="BP37347" s="3"/>
    </row>
    <row r="37348" spans="1:68" x14ac:dyDescent="0.25">
      <c r="A37348" s="1"/>
      <c r="B37348" s="2"/>
      <c r="BJ37348" s="3"/>
      <c r="BL37348" s="3"/>
      <c r="BN37348" s="3"/>
      <c r="BP37348" s="3"/>
    </row>
    <row r="37349" spans="1:68" x14ac:dyDescent="0.25">
      <c r="A37349" s="1"/>
      <c r="B37349" s="2"/>
      <c r="BJ37349" s="3"/>
      <c r="BL37349" s="3"/>
      <c r="BN37349" s="3"/>
      <c r="BP37349" s="3"/>
    </row>
    <row r="37350" spans="1:68" x14ac:dyDescent="0.25">
      <c r="A37350" s="1"/>
      <c r="B37350" s="2"/>
      <c r="BJ37350" s="3"/>
      <c r="BL37350" s="3"/>
      <c r="BN37350" s="3"/>
      <c r="BP37350" s="3"/>
    </row>
    <row r="37351" spans="1:68" x14ac:dyDescent="0.25">
      <c r="A37351" s="1"/>
      <c r="B37351" s="2"/>
      <c r="BJ37351" s="3"/>
      <c r="BL37351" s="3"/>
      <c r="BN37351" s="3"/>
      <c r="BP37351" s="3"/>
    </row>
    <row r="37352" spans="1:68" x14ac:dyDescent="0.25">
      <c r="A37352" s="1"/>
      <c r="B37352" s="2"/>
      <c r="BJ37352" s="3"/>
      <c r="BL37352" s="3"/>
      <c r="BN37352" s="3"/>
      <c r="BP37352" s="3"/>
    </row>
    <row r="37353" spans="1:68" x14ac:dyDescent="0.25">
      <c r="A37353" s="1"/>
      <c r="B37353" s="2"/>
      <c r="BJ37353" s="3"/>
      <c r="BL37353" s="3"/>
      <c r="BN37353" s="3"/>
      <c r="BP37353" s="3"/>
    </row>
    <row r="37354" spans="1:68" x14ac:dyDescent="0.25">
      <c r="A37354" s="1"/>
      <c r="B37354" s="2"/>
      <c r="BJ37354" s="3"/>
      <c r="BL37354" s="3"/>
      <c r="BN37354" s="3"/>
      <c r="BP37354" s="3"/>
    </row>
    <row r="37355" spans="1:68" x14ac:dyDescent="0.25">
      <c r="A37355" s="1"/>
      <c r="B37355" s="2"/>
      <c r="BJ37355" s="3"/>
      <c r="BL37355" s="3"/>
      <c r="BN37355" s="3"/>
      <c r="BP37355" s="3"/>
    </row>
    <row r="37356" spans="1:68" x14ac:dyDescent="0.25">
      <c r="A37356" s="1"/>
      <c r="B37356" s="2"/>
      <c r="BJ37356" s="3"/>
      <c r="BL37356" s="3"/>
      <c r="BN37356" s="3"/>
      <c r="BP37356" s="3"/>
    </row>
    <row r="37357" spans="1:68" x14ac:dyDescent="0.25">
      <c r="A37357" s="1"/>
      <c r="B37357" s="2"/>
      <c r="BJ37357" s="3"/>
      <c r="BL37357" s="3"/>
      <c r="BN37357" s="3"/>
      <c r="BP37357" s="3"/>
    </row>
    <row r="37358" spans="1:68" x14ac:dyDescent="0.25">
      <c r="A37358" s="1"/>
      <c r="B37358" s="2"/>
      <c r="BJ37358" s="3"/>
      <c r="BL37358" s="3"/>
      <c r="BN37358" s="3"/>
      <c r="BP37358" s="3"/>
    </row>
    <row r="37359" spans="1:68" x14ac:dyDescent="0.25">
      <c r="A37359" s="1"/>
      <c r="B37359" s="2"/>
      <c r="BJ37359" s="3"/>
      <c r="BL37359" s="3"/>
      <c r="BN37359" s="3"/>
      <c r="BP37359" s="3"/>
    </row>
    <row r="37360" spans="1:68" x14ac:dyDescent="0.25">
      <c r="A37360" s="1"/>
      <c r="B37360" s="2"/>
      <c r="BJ37360" s="3"/>
      <c r="BL37360" s="3"/>
      <c r="BN37360" s="3"/>
      <c r="BP37360" s="3"/>
    </row>
    <row r="37361" spans="1:68" x14ac:dyDescent="0.25">
      <c r="A37361" s="1"/>
      <c r="B37361" s="2"/>
      <c r="BJ37361" s="3"/>
      <c r="BL37361" s="3"/>
      <c r="BN37361" s="3"/>
      <c r="BP37361" s="3"/>
    </row>
    <row r="37362" spans="1:68" x14ac:dyDescent="0.25">
      <c r="A37362" s="1"/>
      <c r="B37362" s="2"/>
      <c r="BJ37362" s="3"/>
      <c r="BL37362" s="3"/>
      <c r="BN37362" s="3"/>
      <c r="BP37362" s="3"/>
    </row>
    <row r="37363" spans="1:68" x14ac:dyDescent="0.25">
      <c r="A37363" s="1"/>
      <c r="B37363" s="2"/>
      <c r="BJ37363" s="3"/>
      <c r="BL37363" s="3"/>
      <c r="BN37363" s="3"/>
      <c r="BP37363" s="3"/>
    </row>
    <row r="37364" spans="1:68" x14ac:dyDescent="0.25">
      <c r="A37364" s="1"/>
      <c r="B37364" s="2"/>
      <c r="BJ37364" s="3"/>
      <c r="BL37364" s="3"/>
      <c r="BN37364" s="3"/>
      <c r="BP37364" s="3"/>
    </row>
    <row r="37365" spans="1:68" x14ac:dyDescent="0.25">
      <c r="A37365" s="1"/>
      <c r="B37365" s="2"/>
      <c r="BJ37365" s="3"/>
      <c r="BL37365" s="3"/>
      <c r="BN37365" s="3"/>
      <c r="BP37365" s="3"/>
    </row>
    <row r="37366" spans="1:68" x14ac:dyDescent="0.25">
      <c r="A37366" s="1"/>
      <c r="B37366" s="2"/>
      <c r="BJ37366" s="3"/>
      <c r="BL37366" s="3"/>
      <c r="BN37366" s="3"/>
      <c r="BP37366" s="3"/>
    </row>
    <row r="37367" spans="1:68" x14ac:dyDescent="0.25">
      <c r="A37367" s="1"/>
      <c r="B37367" s="2"/>
      <c r="BJ37367" s="3"/>
      <c r="BL37367" s="3"/>
      <c r="BN37367" s="3"/>
      <c r="BP37367" s="3"/>
    </row>
    <row r="37368" spans="1:68" x14ac:dyDescent="0.25">
      <c r="A37368" s="1"/>
      <c r="B37368" s="2"/>
      <c r="BJ37368" s="3"/>
      <c r="BL37368" s="3"/>
      <c r="BN37368" s="3"/>
      <c r="BP37368" s="3"/>
    </row>
    <row r="37369" spans="1:68" x14ac:dyDescent="0.25">
      <c r="A37369" s="1"/>
      <c r="B37369" s="2"/>
      <c r="BJ37369" s="3"/>
      <c r="BL37369" s="3"/>
      <c r="BN37369" s="3"/>
      <c r="BP37369" s="3"/>
    </row>
    <row r="37370" spans="1:68" x14ac:dyDescent="0.25">
      <c r="A37370" s="1"/>
      <c r="B37370" s="2"/>
      <c r="BJ37370" s="3"/>
      <c r="BL37370" s="3"/>
      <c r="BN37370" s="3"/>
      <c r="BP37370" s="3"/>
    </row>
    <row r="37371" spans="1:68" x14ac:dyDescent="0.25">
      <c r="A37371" s="1"/>
      <c r="B37371" s="2"/>
      <c r="BJ37371" s="3"/>
      <c r="BL37371" s="3"/>
      <c r="BN37371" s="3"/>
      <c r="BP37371" s="3"/>
    </row>
    <row r="37372" spans="1:68" x14ac:dyDescent="0.25">
      <c r="A37372" s="1"/>
      <c r="B37372" s="2"/>
      <c r="BJ37372" s="3"/>
      <c r="BL37372" s="3"/>
      <c r="BN37372" s="3"/>
      <c r="BP37372" s="3"/>
    </row>
    <row r="37373" spans="1:68" x14ac:dyDescent="0.25">
      <c r="A37373" s="1"/>
      <c r="B37373" s="2"/>
      <c r="BJ37373" s="3"/>
      <c r="BL37373" s="3"/>
      <c r="BN37373" s="3"/>
      <c r="BP37373" s="3"/>
    </row>
    <row r="37374" spans="1:68" x14ac:dyDescent="0.25">
      <c r="A37374" s="1"/>
      <c r="B37374" s="2"/>
      <c r="BJ37374" s="3"/>
      <c r="BL37374" s="3"/>
      <c r="BN37374" s="3"/>
      <c r="BP37374" s="3"/>
    </row>
    <row r="37375" spans="1:68" x14ac:dyDescent="0.25">
      <c r="A37375" s="1"/>
      <c r="B37375" s="2"/>
      <c r="BJ37375" s="3"/>
      <c r="BL37375" s="3"/>
      <c r="BN37375" s="3"/>
      <c r="BP37375" s="3"/>
    </row>
    <row r="37376" spans="1:68" x14ac:dyDescent="0.25">
      <c r="A37376" s="1"/>
      <c r="B37376" s="2"/>
      <c r="BJ37376" s="3"/>
      <c r="BL37376" s="3"/>
      <c r="BN37376" s="3"/>
      <c r="BP37376" s="3"/>
    </row>
    <row r="37377" spans="1:68" x14ac:dyDescent="0.25">
      <c r="A37377" s="1"/>
      <c r="B37377" s="2"/>
      <c r="BJ37377" s="3"/>
      <c r="BL37377" s="3"/>
      <c r="BN37377" s="3"/>
      <c r="BP37377" s="3"/>
    </row>
    <row r="37378" spans="1:68" x14ac:dyDescent="0.25">
      <c r="A37378" s="1"/>
      <c r="B37378" s="2"/>
      <c r="BJ37378" s="3"/>
      <c r="BL37378" s="3"/>
      <c r="BN37378" s="3"/>
      <c r="BP37378" s="3"/>
    </row>
    <row r="37379" spans="1:68" x14ac:dyDescent="0.25">
      <c r="A37379" s="1"/>
      <c r="B37379" s="2"/>
      <c r="BJ37379" s="3"/>
      <c r="BL37379" s="3"/>
      <c r="BN37379" s="3"/>
      <c r="BP37379" s="3"/>
    </row>
    <row r="37380" spans="1:68" x14ac:dyDescent="0.25">
      <c r="A37380" s="1"/>
      <c r="B37380" s="2"/>
      <c r="BJ37380" s="3"/>
      <c r="BL37380" s="3"/>
      <c r="BN37380" s="3"/>
      <c r="BP37380" s="3"/>
    </row>
    <row r="37381" spans="1:68" x14ac:dyDescent="0.25">
      <c r="A37381" s="1"/>
      <c r="B37381" s="2"/>
      <c r="BJ37381" s="3"/>
      <c r="BL37381" s="3"/>
      <c r="BN37381" s="3"/>
      <c r="BP37381" s="3"/>
    </row>
    <row r="37382" spans="1:68" x14ac:dyDescent="0.25">
      <c r="A37382" s="1"/>
      <c r="B37382" s="2"/>
      <c r="BJ37382" s="3"/>
      <c r="BL37382" s="3"/>
      <c r="BN37382" s="3"/>
      <c r="BP37382" s="3"/>
    </row>
    <row r="37383" spans="1:68" x14ac:dyDescent="0.25">
      <c r="A37383" s="1"/>
      <c r="B37383" s="2"/>
      <c r="BJ37383" s="3"/>
      <c r="BL37383" s="3"/>
      <c r="BN37383" s="3"/>
      <c r="BP37383" s="3"/>
    </row>
    <row r="37384" spans="1:68" x14ac:dyDescent="0.25">
      <c r="A37384" s="1"/>
      <c r="B37384" s="2"/>
      <c r="BJ37384" s="3"/>
      <c r="BL37384" s="3"/>
      <c r="BN37384" s="3"/>
      <c r="BP37384" s="3"/>
    </row>
    <row r="37385" spans="1:68" x14ac:dyDescent="0.25">
      <c r="A37385" s="1"/>
      <c r="B37385" s="2"/>
      <c r="BJ37385" s="3"/>
      <c r="BL37385" s="3"/>
      <c r="BN37385" s="3"/>
      <c r="BP37385" s="3"/>
    </row>
    <row r="37386" spans="1:68" x14ac:dyDescent="0.25">
      <c r="A37386" s="1"/>
      <c r="B37386" s="2"/>
      <c r="BJ37386" s="3"/>
      <c r="BL37386" s="3"/>
      <c r="BN37386" s="3"/>
      <c r="BP37386" s="3"/>
    </row>
    <row r="37387" spans="1:68" x14ac:dyDescent="0.25">
      <c r="A37387" s="1"/>
      <c r="B37387" s="2"/>
      <c r="BJ37387" s="3"/>
      <c r="BL37387" s="3"/>
      <c r="BN37387" s="3"/>
      <c r="BP37387" s="3"/>
    </row>
    <row r="37388" spans="1:68" x14ac:dyDescent="0.25">
      <c r="A37388" s="1"/>
      <c r="B37388" s="2"/>
      <c r="BJ37388" s="3"/>
      <c r="BL37388" s="3"/>
      <c r="BN37388" s="3"/>
      <c r="BP37388" s="3"/>
    </row>
    <row r="37389" spans="1:68" x14ac:dyDescent="0.25">
      <c r="A37389" s="1"/>
      <c r="B37389" s="2"/>
      <c r="BJ37389" s="3"/>
      <c r="BL37389" s="3"/>
      <c r="BN37389" s="3"/>
      <c r="BP37389" s="3"/>
    </row>
    <row r="37390" spans="1:68" x14ac:dyDescent="0.25">
      <c r="A37390" s="1"/>
      <c r="B37390" s="2"/>
      <c r="BJ37390" s="3"/>
      <c r="BL37390" s="3"/>
      <c r="BN37390" s="3"/>
      <c r="BP37390" s="3"/>
    </row>
    <row r="37391" spans="1:68" x14ac:dyDescent="0.25">
      <c r="A37391" s="1"/>
      <c r="B37391" s="2"/>
      <c r="BJ37391" s="3"/>
      <c r="BL37391" s="3"/>
      <c r="BN37391" s="3"/>
      <c r="BP37391" s="3"/>
    </row>
    <row r="37392" spans="1:68" x14ac:dyDescent="0.25">
      <c r="A37392" s="1"/>
      <c r="B37392" s="2"/>
      <c r="BJ37392" s="3"/>
      <c r="BL37392" s="3"/>
      <c r="BN37392" s="3"/>
      <c r="BP37392" s="3"/>
    </row>
    <row r="37393" spans="1:68" x14ac:dyDescent="0.25">
      <c r="A37393" s="1"/>
      <c r="B37393" s="2"/>
      <c r="BJ37393" s="3"/>
      <c r="BL37393" s="3"/>
      <c r="BN37393" s="3"/>
      <c r="BP37393" s="3"/>
    </row>
    <row r="37394" spans="1:68" x14ac:dyDescent="0.25">
      <c r="A37394" s="1"/>
      <c r="B37394" s="2"/>
      <c r="BJ37394" s="3"/>
      <c r="BL37394" s="3"/>
      <c r="BN37394" s="3"/>
      <c r="BP37394" s="3"/>
    </row>
    <row r="37395" spans="1:68" x14ac:dyDescent="0.25">
      <c r="A37395" s="1"/>
      <c r="B37395" s="2"/>
      <c r="BJ37395" s="3"/>
      <c r="BL37395" s="3"/>
      <c r="BN37395" s="3"/>
      <c r="BP37395" s="3"/>
    </row>
    <row r="37396" spans="1:68" x14ac:dyDescent="0.25">
      <c r="A37396" s="1"/>
      <c r="B37396" s="2"/>
      <c r="BJ37396" s="3"/>
      <c r="BL37396" s="3"/>
      <c r="BN37396" s="3"/>
      <c r="BP37396" s="3"/>
    </row>
    <row r="37397" spans="1:68" x14ac:dyDescent="0.25">
      <c r="A37397" s="1"/>
      <c r="B37397" s="2"/>
      <c r="BJ37397" s="3"/>
      <c r="BL37397" s="3"/>
      <c r="BN37397" s="3"/>
      <c r="BP37397" s="3"/>
    </row>
    <row r="37398" spans="1:68" x14ac:dyDescent="0.25">
      <c r="A37398" s="1"/>
      <c r="B37398" s="2"/>
      <c r="BJ37398" s="3"/>
      <c r="BL37398" s="3"/>
      <c r="BN37398" s="3"/>
      <c r="BP37398" s="3"/>
    </row>
    <row r="37399" spans="1:68" x14ac:dyDescent="0.25">
      <c r="A37399" s="1"/>
      <c r="B37399" s="2"/>
      <c r="BJ37399" s="3"/>
      <c r="BL37399" s="3"/>
      <c r="BN37399" s="3"/>
      <c r="BP37399" s="3"/>
    </row>
    <row r="37400" spans="1:68" x14ac:dyDescent="0.25">
      <c r="A37400" s="1"/>
      <c r="B37400" s="2"/>
      <c r="BJ37400" s="3"/>
      <c r="BL37400" s="3"/>
      <c r="BN37400" s="3"/>
      <c r="BP37400" s="3"/>
    </row>
    <row r="37401" spans="1:68" x14ac:dyDescent="0.25">
      <c r="A37401" s="1"/>
      <c r="B37401" s="2"/>
      <c r="BJ37401" s="3"/>
      <c r="BL37401" s="3"/>
      <c r="BN37401" s="3"/>
      <c r="BP37401" s="3"/>
    </row>
    <row r="37402" spans="1:68" x14ac:dyDescent="0.25">
      <c r="A37402" s="1"/>
      <c r="B37402" s="2"/>
      <c r="BJ37402" s="3"/>
      <c r="BL37402" s="3"/>
      <c r="BN37402" s="3"/>
      <c r="BP37402" s="3"/>
    </row>
    <row r="37403" spans="1:68" x14ac:dyDescent="0.25">
      <c r="A37403" s="1"/>
      <c r="B37403" s="2"/>
      <c r="BJ37403" s="3"/>
      <c r="BL37403" s="3"/>
      <c r="BN37403" s="3"/>
      <c r="BP37403" s="3"/>
    </row>
    <row r="37404" spans="1:68" x14ac:dyDescent="0.25">
      <c r="A37404" s="1"/>
      <c r="B37404" s="2"/>
      <c r="BJ37404" s="3"/>
      <c r="BL37404" s="3"/>
      <c r="BN37404" s="3"/>
      <c r="BP37404" s="3"/>
    </row>
    <row r="37405" spans="1:68" x14ac:dyDescent="0.25">
      <c r="A37405" s="1"/>
      <c r="B37405" s="2"/>
      <c r="BJ37405" s="3"/>
      <c r="BL37405" s="3"/>
      <c r="BN37405" s="3"/>
      <c r="BP37405" s="3"/>
    </row>
    <row r="37406" spans="1:68" x14ac:dyDescent="0.25">
      <c r="A37406" s="1"/>
      <c r="B37406" s="2"/>
      <c r="BJ37406" s="3"/>
      <c r="BL37406" s="3"/>
      <c r="BN37406" s="3"/>
      <c r="BP37406" s="3"/>
    </row>
    <row r="37407" spans="1:68" x14ac:dyDescent="0.25">
      <c r="A37407" s="1"/>
      <c r="B37407" s="2"/>
      <c r="BJ37407" s="3"/>
      <c r="BL37407" s="3"/>
      <c r="BN37407" s="3"/>
      <c r="BP37407" s="3"/>
    </row>
    <row r="37408" spans="1:68" x14ac:dyDescent="0.25">
      <c r="A37408" s="1"/>
      <c r="B37408" s="2"/>
      <c r="BJ37408" s="3"/>
      <c r="BL37408" s="3"/>
      <c r="BN37408" s="3"/>
      <c r="BP37408" s="3"/>
    </row>
    <row r="37409" spans="1:68" x14ac:dyDescent="0.25">
      <c r="A37409" s="1"/>
      <c r="B37409" s="2"/>
      <c r="BJ37409" s="3"/>
      <c r="BL37409" s="3"/>
      <c r="BN37409" s="3"/>
      <c r="BP37409" s="3"/>
    </row>
    <row r="37410" spans="1:68" x14ac:dyDescent="0.25">
      <c r="A37410" s="1"/>
      <c r="B37410" s="2"/>
      <c r="BJ37410" s="3"/>
      <c r="BL37410" s="3"/>
      <c r="BN37410" s="3"/>
      <c r="BP37410" s="3"/>
    </row>
    <row r="37411" spans="1:68" x14ac:dyDescent="0.25">
      <c r="A37411" s="1"/>
      <c r="B37411" s="2"/>
      <c r="BJ37411" s="3"/>
      <c r="BL37411" s="3"/>
      <c r="BN37411" s="3"/>
      <c r="BP37411" s="3"/>
    </row>
    <row r="37412" spans="1:68" x14ac:dyDescent="0.25">
      <c r="A37412" s="1"/>
      <c r="B37412" s="2"/>
      <c r="BJ37412" s="3"/>
      <c r="BL37412" s="3"/>
      <c r="BN37412" s="3"/>
      <c r="BP37412" s="3"/>
    </row>
    <row r="37413" spans="1:68" x14ac:dyDescent="0.25">
      <c r="A37413" s="1"/>
      <c r="B37413" s="2"/>
      <c r="BJ37413" s="3"/>
      <c r="BL37413" s="3"/>
      <c r="BN37413" s="3"/>
      <c r="BP37413" s="3"/>
    </row>
    <row r="37414" spans="1:68" x14ac:dyDescent="0.25">
      <c r="A37414" s="1"/>
      <c r="B37414" s="2"/>
      <c r="BJ37414" s="3"/>
      <c r="BL37414" s="3"/>
      <c r="BN37414" s="3"/>
      <c r="BP37414" s="3"/>
    </row>
    <row r="37415" spans="1:68" x14ac:dyDescent="0.25">
      <c r="A37415" s="1"/>
      <c r="B37415" s="2"/>
      <c r="BJ37415" s="3"/>
      <c r="BL37415" s="3"/>
      <c r="BN37415" s="3"/>
      <c r="BP37415" s="3"/>
    </row>
    <row r="37416" spans="1:68" x14ac:dyDescent="0.25">
      <c r="A37416" s="1"/>
      <c r="B37416" s="2"/>
      <c r="BJ37416" s="3"/>
      <c r="BL37416" s="3"/>
      <c r="BN37416" s="3"/>
      <c r="BP37416" s="3"/>
    </row>
    <row r="37417" spans="1:68" x14ac:dyDescent="0.25">
      <c r="A37417" s="1"/>
      <c r="B37417" s="2"/>
      <c r="BJ37417" s="3"/>
      <c r="BL37417" s="3"/>
      <c r="BN37417" s="3"/>
      <c r="BP37417" s="3"/>
    </row>
    <row r="37418" spans="1:68" x14ac:dyDescent="0.25">
      <c r="A37418" s="1"/>
      <c r="B37418" s="2"/>
      <c r="BJ37418" s="3"/>
      <c r="BL37418" s="3"/>
      <c r="BN37418" s="3"/>
      <c r="BP37418" s="3"/>
    </row>
    <row r="37419" spans="1:68" x14ac:dyDescent="0.25">
      <c r="A37419" s="1"/>
      <c r="B37419" s="2"/>
      <c r="BJ37419" s="3"/>
      <c r="BL37419" s="3"/>
      <c r="BN37419" s="3"/>
      <c r="BP37419" s="3"/>
    </row>
    <row r="37420" spans="1:68" x14ac:dyDescent="0.25">
      <c r="A37420" s="1"/>
      <c r="B37420" s="2"/>
      <c r="BJ37420" s="3"/>
      <c r="BL37420" s="3"/>
      <c r="BN37420" s="3"/>
      <c r="BP37420" s="3"/>
    </row>
    <row r="37421" spans="1:68" x14ac:dyDescent="0.25">
      <c r="A37421" s="1"/>
      <c r="B37421" s="2"/>
      <c r="BJ37421" s="3"/>
      <c r="BL37421" s="3"/>
      <c r="BN37421" s="3"/>
      <c r="BP37421" s="3"/>
    </row>
    <row r="37422" spans="1:68" x14ac:dyDescent="0.25">
      <c r="A37422" s="1"/>
      <c r="B37422" s="2"/>
      <c r="BJ37422" s="3"/>
      <c r="BL37422" s="3"/>
      <c r="BN37422" s="3"/>
      <c r="BP37422" s="3"/>
    </row>
    <row r="37423" spans="1:68" x14ac:dyDescent="0.25">
      <c r="A37423" s="1"/>
      <c r="B37423" s="2"/>
      <c r="BJ37423" s="3"/>
      <c r="BL37423" s="3"/>
      <c r="BN37423" s="3"/>
      <c r="BP37423" s="3"/>
    </row>
    <row r="37424" spans="1:68" x14ac:dyDescent="0.25">
      <c r="A37424" s="1"/>
      <c r="B37424" s="2"/>
      <c r="BJ37424" s="3"/>
      <c r="BL37424" s="3"/>
      <c r="BN37424" s="3"/>
      <c r="BP37424" s="3"/>
    </row>
    <row r="37425" spans="1:68" x14ac:dyDescent="0.25">
      <c r="A37425" s="1"/>
      <c r="B37425" s="2"/>
      <c r="BJ37425" s="3"/>
      <c r="BL37425" s="3"/>
      <c r="BN37425" s="3"/>
      <c r="BP37425" s="3"/>
    </row>
    <row r="37426" spans="1:68" x14ac:dyDescent="0.25">
      <c r="A37426" s="1"/>
      <c r="B37426" s="2"/>
      <c r="BJ37426" s="3"/>
      <c r="BL37426" s="3"/>
      <c r="BN37426" s="3"/>
      <c r="BP37426" s="3"/>
    </row>
    <row r="37427" spans="1:68" x14ac:dyDescent="0.25">
      <c r="A37427" s="1"/>
      <c r="B37427" s="2"/>
      <c r="BJ37427" s="3"/>
      <c r="BL37427" s="3"/>
      <c r="BN37427" s="3"/>
      <c r="BP37427" s="3"/>
    </row>
    <row r="37428" spans="1:68" x14ac:dyDescent="0.25">
      <c r="A37428" s="1"/>
      <c r="B37428" s="2"/>
      <c r="BJ37428" s="3"/>
      <c r="BL37428" s="3"/>
      <c r="BN37428" s="3"/>
      <c r="BP37428" s="3"/>
    </row>
    <row r="37429" spans="1:68" x14ac:dyDescent="0.25">
      <c r="A37429" s="1"/>
      <c r="B37429" s="2"/>
      <c r="BJ37429" s="3"/>
      <c r="BL37429" s="3"/>
      <c r="BN37429" s="3"/>
      <c r="BP37429" s="3"/>
    </row>
    <row r="37430" spans="1:68" x14ac:dyDescent="0.25">
      <c r="A37430" s="1"/>
      <c r="B37430" s="2"/>
      <c r="BJ37430" s="3"/>
      <c r="BL37430" s="3"/>
      <c r="BN37430" s="3"/>
      <c r="BP37430" s="3"/>
    </row>
    <row r="37431" spans="1:68" x14ac:dyDescent="0.25">
      <c r="A37431" s="1"/>
      <c r="B37431" s="2"/>
      <c r="BJ37431" s="3"/>
      <c r="BL37431" s="3"/>
      <c r="BN37431" s="3"/>
      <c r="BP37431" s="3"/>
    </row>
    <row r="37432" spans="1:68" x14ac:dyDescent="0.25">
      <c r="A37432" s="1"/>
      <c r="B37432" s="2"/>
      <c r="BJ37432" s="3"/>
      <c r="BL37432" s="3"/>
      <c r="BN37432" s="3"/>
      <c r="BP37432" s="3"/>
    </row>
    <row r="37433" spans="1:68" x14ac:dyDescent="0.25">
      <c r="A37433" s="1"/>
      <c r="B37433" s="2"/>
      <c r="BJ37433" s="3"/>
      <c r="BL37433" s="3"/>
      <c r="BN37433" s="3"/>
      <c r="BP37433" s="3"/>
    </row>
    <row r="37434" spans="1:68" x14ac:dyDescent="0.25">
      <c r="A37434" s="1"/>
      <c r="B37434" s="2"/>
      <c r="BJ37434" s="3"/>
      <c r="BL37434" s="3"/>
      <c r="BN37434" s="3"/>
      <c r="BP37434" s="3"/>
    </row>
    <row r="37435" spans="1:68" x14ac:dyDescent="0.25">
      <c r="A37435" s="1"/>
      <c r="B37435" s="2"/>
      <c r="BJ37435" s="3"/>
      <c r="BL37435" s="3"/>
      <c r="BN37435" s="3"/>
      <c r="BP37435" s="3"/>
    </row>
    <row r="37436" spans="1:68" x14ac:dyDescent="0.25">
      <c r="A37436" s="1"/>
      <c r="B37436" s="2"/>
      <c r="BJ37436" s="3"/>
      <c r="BL37436" s="3"/>
      <c r="BN37436" s="3"/>
      <c r="BP37436" s="3"/>
    </row>
    <row r="37437" spans="1:68" x14ac:dyDescent="0.25">
      <c r="A37437" s="1"/>
      <c r="B37437" s="2"/>
      <c r="BJ37437" s="3"/>
      <c r="BL37437" s="3"/>
      <c r="BN37437" s="3"/>
      <c r="BP37437" s="3"/>
    </row>
    <row r="37438" spans="1:68" x14ac:dyDescent="0.25">
      <c r="A37438" s="1"/>
      <c r="B37438" s="2"/>
      <c r="BJ37438" s="3"/>
      <c r="BL37438" s="3"/>
      <c r="BN37438" s="3"/>
      <c r="BP37438" s="3"/>
    </row>
    <row r="37439" spans="1:68" x14ac:dyDescent="0.25">
      <c r="A37439" s="1"/>
      <c r="B37439" s="2"/>
      <c r="BJ37439" s="3"/>
      <c r="BL37439" s="3"/>
      <c r="BN37439" s="3"/>
      <c r="BP37439" s="3"/>
    </row>
    <row r="37440" spans="1:68" x14ac:dyDescent="0.25">
      <c r="A37440" s="1"/>
      <c r="B37440" s="2"/>
      <c r="BJ37440" s="3"/>
      <c r="BL37440" s="3"/>
      <c r="BN37440" s="3"/>
      <c r="BP37440" s="3"/>
    </row>
    <row r="37441" spans="1:68" x14ac:dyDescent="0.25">
      <c r="A37441" s="1"/>
      <c r="B37441" s="2"/>
      <c r="BJ37441" s="3"/>
      <c r="BL37441" s="3"/>
      <c r="BN37441" s="3"/>
      <c r="BP37441" s="3"/>
    </row>
    <row r="37442" spans="1:68" x14ac:dyDescent="0.25">
      <c r="A37442" s="1"/>
      <c r="B37442" s="2"/>
      <c r="BJ37442" s="3"/>
      <c r="BL37442" s="3"/>
      <c r="BN37442" s="3"/>
      <c r="BP37442" s="3"/>
    </row>
    <row r="37443" spans="1:68" x14ac:dyDescent="0.25">
      <c r="A37443" s="1"/>
      <c r="B37443" s="2"/>
      <c r="BJ37443" s="3"/>
      <c r="BL37443" s="3"/>
      <c r="BN37443" s="3"/>
      <c r="BP37443" s="3"/>
    </row>
    <row r="37444" spans="1:68" x14ac:dyDescent="0.25">
      <c r="A37444" s="1"/>
      <c r="B37444" s="2"/>
      <c r="BJ37444" s="3"/>
      <c r="BL37444" s="3"/>
      <c r="BN37444" s="3"/>
      <c r="BP37444" s="3"/>
    </row>
    <row r="37445" spans="1:68" x14ac:dyDescent="0.25">
      <c r="A37445" s="1"/>
      <c r="B37445" s="2"/>
      <c r="BJ37445" s="3"/>
      <c r="BL37445" s="3"/>
      <c r="BN37445" s="3"/>
      <c r="BP37445" s="3"/>
    </row>
    <row r="37446" spans="1:68" x14ac:dyDescent="0.25">
      <c r="A37446" s="1"/>
      <c r="B37446" s="2"/>
      <c r="BJ37446" s="3"/>
      <c r="BL37446" s="3"/>
      <c r="BN37446" s="3"/>
      <c r="BP37446" s="3"/>
    </row>
    <row r="37447" spans="1:68" x14ac:dyDescent="0.25">
      <c r="A37447" s="1"/>
      <c r="B37447" s="2"/>
      <c r="BJ37447" s="3"/>
      <c r="BL37447" s="3"/>
      <c r="BN37447" s="3"/>
      <c r="BP37447" s="3"/>
    </row>
    <row r="37448" spans="1:68" x14ac:dyDescent="0.25">
      <c r="A37448" s="1"/>
      <c r="B37448" s="2"/>
      <c r="BJ37448" s="3"/>
      <c r="BL37448" s="3"/>
      <c r="BN37448" s="3"/>
      <c r="BP37448" s="3"/>
    </row>
    <row r="37449" spans="1:68" x14ac:dyDescent="0.25">
      <c r="A37449" s="1"/>
      <c r="B37449" s="2"/>
      <c r="BJ37449" s="3"/>
      <c r="BL37449" s="3"/>
      <c r="BN37449" s="3"/>
      <c r="BP37449" s="3"/>
    </row>
    <row r="37450" spans="1:68" x14ac:dyDescent="0.25">
      <c r="A37450" s="1"/>
      <c r="B37450" s="2"/>
      <c r="BJ37450" s="3"/>
      <c r="BL37450" s="3"/>
      <c r="BN37450" s="3"/>
      <c r="BP37450" s="3"/>
    </row>
    <row r="37451" spans="1:68" x14ac:dyDescent="0.25">
      <c r="A37451" s="1"/>
      <c r="B37451" s="2"/>
      <c r="BJ37451" s="3"/>
      <c r="BL37451" s="3"/>
      <c r="BN37451" s="3"/>
      <c r="BP37451" s="3"/>
    </row>
    <row r="37452" spans="1:68" x14ac:dyDescent="0.25">
      <c r="A37452" s="1"/>
      <c r="B37452" s="2"/>
      <c r="BJ37452" s="3"/>
      <c r="BL37452" s="3"/>
      <c r="BN37452" s="3"/>
      <c r="BP37452" s="3"/>
    </row>
    <row r="37453" spans="1:68" x14ac:dyDescent="0.25">
      <c r="A37453" s="1"/>
      <c r="B37453" s="2"/>
      <c r="BJ37453" s="3"/>
      <c r="BL37453" s="3"/>
      <c r="BN37453" s="3"/>
      <c r="BP37453" s="3"/>
    </row>
    <row r="37454" spans="1:68" x14ac:dyDescent="0.25">
      <c r="A37454" s="1"/>
      <c r="B37454" s="2"/>
      <c r="BJ37454" s="3"/>
      <c r="BL37454" s="3"/>
      <c r="BN37454" s="3"/>
      <c r="BP37454" s="3"/>
    </row>
    <row r="37455" spans="1:68" x14ac:dyDescent="0.25">
      <c r="A37455" s="1"/>
      <c r="B37455" s="2"/>
      <c r="BJ37455" s="3"/>
      <c r="BL37455" s="3"/>
      <c r="BN37455" s="3"/>
      <c r="BP37455" s="3"/>
    </row>
    <row r="37456" spans="1:68" x14ac:dyDescent="0.25">
      <c r="A37456" s="1"/>
      <c r="B37456" s="2"/>
      <c r="BJ37456" s="3"/>
      <c r="BL37456" s="3"/>
      <c r="BN37456" s="3"/>
      <c r="BP37456" s="3"/>
    </row>
    <row r="37457" spans="1:68" x14ac:dyDescent="0.25">
      <c r="A37457" s="1"/>
      <c r="B37457" s="2"/>
      <c r="BJ37457" s="3"/>
      <c r="BL37457" s="3"/>
      <c r="BN37457" s="3"/>
      <c r="BP37457" s="3"/>
    </row>
    <row r="37458" spans="1:68" x14ac:dyDescent="0.25">
      <c r="A37458" s="1"/>
      <c r="B37458" s="2"/>
      <c r="BJ37458" s="3"/>
      <c r="BL37458" s="3"/>
      <c r="BN37458" s="3"/>
      <c r="BP37458" s="3"/>
    </row>
    <row r="37459" spans="1:68" x14ac:dyDescent="0.25">
      <c r="A37459" s="1"/>
      <c r="B37459" s="2"/>
      <c r="BJ37459" s="3"/>
      <c r="BL37459" s="3"/>
      <c r="BN37459" s="3"/>
      <c r="BP37459" s="3"/>
    </row>
    <row r="37460" spans="1:68" x14ac:dyDescent="0.25">
      <c r="A37460" s="1"/>
      <c r="B37460" s="2"/>
      <c r="BJ37460" s="3"/>
      <c r="BL37460" s="3"/>
      <c r="BN37460" s="3"/>
      <c r="BP37460" s="3"/>
    </row>
    <row r="37461" spans="1:68" x14ac:dyDescent="0.25">
      <c r="A37461" s="1"/>
      <c r="B37461" s="2"/>
      <c r="BJ37461" s="3"/>
      <c r="BL37461" s="3"/>
      <c r="BN37461" s="3"/>
      <c r="BP37461" s="3"/>
    </row>
    <row r="37462" spans="1:68" x14ac:dyDescent="0.25">
      <c r="A37462" s="1"/>
      <c r="B37462" s="2"/>
      <c r="BJ37462" s="3"/>
      <c r="BL37462" s="3"/>
      <c r="BN37462" s="3"/>
      <c r="BP37462" s="3"/>
    </row>
    <row r="37463" spans="1:68" x14ac:dyDescent="0.25">
      <c r="A37463" s="1"/>
      <c r="B37463" s="2"/>
      <c r="BJ37463" s="3"/>
      <c r="BL37463" s="3"/>
      <c r="BN37463" s="3"/>
      <c r="BP37463" s="3"/>
    </row>
    <row r="37464" spans="1:68" x14ac:dyDescent="0.25">
      <c r="A37464" s="1"/>
      <c r="B37464" s="2"/>
      <c r="BJ37464" s="3"/>
      <c r="BL37464" s="3"/>
      <c r="BN37464" s="3"/>
      <c r="BP37464" s="3"/>
    </row>
    <row r="37465" spans="1:68" x14ac:dyDescent="0.25">
      <c r="A37465" s="1"/>
      <c r="B37465" s="2"/>
      <c r="BJ37465" s="3"/>
      <c r="BL37465" s="3"/>
      <c r="BN37465" s="3"/>
      <c r="BP37465" s="3"/>
    </row>
    <row r="37466" spans="1:68" x14ac:dyDescent="0.25">
      <c r="A37466" s="1"/>
      <c r="B37466" s="2"/>
      <c r="BJ37466" s="3"/>
      <c r="BL37466" s="3"/>
      <c r="BN37466" s="3"/>
      <c r="BP37466" s="3"/>
    </row>
    <row r="37467" spans="1:68" x14ac:dyDescent="0.25">
      <c r="A37467" s="1"/>
      <c r="B37467" s="2"/>
      <c r="BJ37467" s="3"/>
      <c r="BL37467" s="3"/>
      <c r="BN37467" s="3"/>
      <c r="BP37467" s="3"/>
    </row>
    <row r="37468" spans="1:68" x14ac:dyDescent="0.25">
      <c r="A37468" s="1"/>
      <c r="B37468" s="2"/>
      <c r="BJ37468" s="3"/>
      <c r="BL37468" s="3"/>
      <c r="BN37468" s="3"/>
      <c r="BP37468" s="3"/>
    </row>
    <row r="37469" spans="1:68" x14ac:dyDescent="0.25">
      <c r="A37469" s="1"/>
      <c r="B37469" s="2"/>
      <c r="BJ37469" s="3"/>
      <c r="BL37469" s="3"/>
      <c r="BN37469" s="3"/>
      <c r="BP37469" s="3"/>
    </row>
    <row r="37470" spans="1:68" x14ac:dyDescent="0.25">
      <c r="A37470" s="1"/>
      <c r="B37470" s="2"/>
      <c r="BJ37470" s="3"/>
      <c r="BL37470" s="3"/>
      <c r="BN37470" s="3"/>
      <c r="BP37470" s="3"/>
    </row>
    <row r="37471" spans="1:68" x14ac:dyDescent="0.25">
      <c r="A37471" s="1"/>
      <c r="B37471" s="2"/>
      <c r="BJ37471" s="3"/>
      <c r="BL37471" s="3"/>
      <c r="BN37471" s="3"/>
      <c r="BP37471" s="3"/>
    </row>
    <row r="37472" spans="1:68" x14ac:dyDescent="0.25">
      <c r="A37472" s="1"/>
      <c r="B37472" s="2"/>
      <c r="BJ37472" s="3"/>
      <c r="BL37472" s="3"/>
      <c r="BN37472" s="3"/>
      <c r="BP37472" s="3"/>
    </row>
    <row r="37473" spans="1:68" x14ac:dyDescent="0.25">
      <c r="A37473" s="1"/>
      <c r="B37473" s="2"/>
      <c r="BJ37473" s="3"/>
      <c r="BL37473" s="3"/>
      <c r="BN37473" s="3"/>
      <c r="BP37473" s="3"/>
    </row>
    <row r="37474" spans="1:68" x14ac:dyDescent="0.25">
      <c r="A37474" s="1"/>
      <c r="B37474" s="2"/>
      <c r="BJ37474" s="3"/>
      <c r="BL37474" s="3"/>
      <c r="BN37474" s="3"/>
      <c r="BP37474" s="3"/>
    </row>
    <row r="37475" spans="1:68" x14ac:dyDescent="0.25">
      <c r="A37475" s="1"/>
      <c r="B37475" s="2"/>
      <c r="BJ37475" s="3"/>
      <c r="BL37475" s="3"/>
      <c r="BN37475" s="3"/>
      <c r="BP37475" s="3"/>
    </row>
    <row r="37476" spans="1:68" x14ac:dyDescent="0.25">
      <c r="A37476" s="1"/>
      <c r="B37476" s="2"/>
      <c r="BJ37476" s="3"/>
      <c r="BL37476" s="3"/>
      <c r="BN37476" s="3"/>
      <c r="BP37476" s="3"/>
    </row>
    <row r="37477" spans="1:68" x14ac:dyDescent="0.25">
      <c r="A37477" s="1"/>
      <c r="B37477" s="2"/>
      <c r="BJ37477" s="3"/>
      <c r="BL37477" s="3"/>
      <c r="BN37477" s="3"/>
      <c r="BP37477" s="3"/>
    </row>
    <row r="37478" spans="1:68" x14ac:dyDescent="0.25">
      <c r="A37478" s="1"/>
      <c r="B37478" s="2"/>
      <c r="BJ37478" s="3"/>
      <c r="BL37478" s="3"/>
      <c r="BN37478" s="3"/>
      <c r="BP37478" s="3"/>
    </row>
    <row r="37479" spans="1:68" x14ac:dyDescent="0.25">
      <c r="A37479" s="1"/>
      <c r="B37479" s="2"/>
      <c r="BJ37479" s="3"/>
      <c r="BL37479" s="3"/>
      <c r="BN37479" s="3"/>
      <c r="BP37479" s="3"/>
    </row>
    <row r="37480" spans="1:68" x14ac:dyDescent="0.25">
      <c r="A37480" s="1"/>
      <c r="B37480" s="2"/>
      <c r="BJ37480" s="3"/>
      <c r="BL37480" s="3"/>
      <c r="BN37480" s="3"/>
      <c r="BP37480" s="3"/>
    </row>
    <row r="37481" spans="1:68" x14ac:dyDescent="0.25">
      <c r="A37481" s="1"/>
      <c r="B37481" s="2"/>
      <c r="BJ37481" s="3"/>
      <c r="BL37481" s="3"/>
      <c r="BN37481" s="3"/>
      <c r="BP37481" s="3"/>
    </row>
    <row r="37482" spans="1:68" x14ac:dyDescent="0.25">
      <c r="A37482" s="1"/>
      <c r="B37482" s="2"/>
      <c r="BJ37482" s="3"/>
      <c r="BL37482" s="3"/>
      <c r="BN37482" s="3"/>
      <c r="BP37482" s="3"/>
    </row>
    <row r="37483" spans="1:68" x14ac:dyDescent="0.25">
      <c r="A37483" s="1"/>
      <c r="B37483" s="2"/>
      <c r="BJ37483" s="3"/>
      <c r="BL37483" s="3"/>
      <c r="BN37483" s="3"/>
      <c r="BP37483" s="3"/>
    </row>
    <row r="37484" spans="1:68" x14ac:dyDescent="0.25">
      <c r="A37484" s="1"/>
      <c r="B37484" s="2"/>
      <c r="BJ37484" s="3"/>
      <c r="BL37484" s="3"/>
      <c r="BN37484" s="3"/>
      <c r="BP37484" s="3"/>
    </row>
    <row r="37485" spans="1:68" x14ac:dyDescent="0.25">
      <c r="A37485" s="1"/>
      <c r="B37485" s="2"/>
      <c r="BJ37485" s="3"/>
      <c r="BL37485" s="3"/>
      <c r="BN37485" s="3"/>
      <c r="BP37485" s="3"/>
    </row>
    <row r="37486" spans="1:68" x14ac:dyDescent="0.25">
      <c r="A37486" s="1"/>
      <c r="B37486" s="2"/>
      <c r="BJ37486" s="3"/>
      <c r="BL37486" s="3"/>
      <c r="BN37486" s="3"/>
      <c r="BP37486" s="3"/>
    </row>
    <row r="37487" spans="1:68" x14ac:dyDescent="0.25">
      <c r="A37487" s="1"/>
      <c r="B37487" s="2"/>
      <c r="BJ37487" s="3"/>
      <c r="BL37487" s="3"/>
      <c r="BN37487" s="3"/>
      <c r="BP37487" s="3"/>
    </row>
    <row r="37488" spans="1:68" x14ac:dyDescent="0.25">
      <c r="A37488" s="1"/>
      <c r="B37488" s="2"/>
      <c r="BJ37488" s="3"/>
      <c r="BL37488" s="3"/>
      <c r="BN37488" s="3"/>
      <c r="BP37488" s="3"/>
    </row>
    <row r="37489" spans="1:68" x14ac:dyDescent="0.25">
      <c r="A37489" s="1"/>
      <c r="B37489" s="2"/>
      <c r="BJ37489" s="3"/>
      <c r="BL37489" s="3"/>
      <c r="BN37489" s="3"/>
      <c r="BP37489" s="3"/>
    </row>
    <row r="37490" spans="1:68" x14ac:dyDescent="0.25">
      <c r="A37490" s="1"/>
      <c r="B37490" s="2"/>
      <c r="BJ37490" s="3"/>
      <c r="BL37490" s="3"/>
      <c r="BN37490" s="3"/>
      <c r="BP37490" s="3"/>
    </row>
    <row r="37491" spans="1:68" x14ac:dyDescent="0.25">
      <c r="A37491" s="1"/>
      <c r="B37491" s="2"/>
      <c r="BJ37491" s="3"/>
      <c r="BL37491" s="3"/>
      <c r="BN37491" s="3"/>
      <c r="BP37491" s="3"/>
    </row>
    <row r="37492" spans="1:68" x14ac:dyDescent="0.25">
      <c r="A37492" s="1"/>
      <c r="B37492" s="2"/>
      <c r="BJ37492" s="3"/>
      <c r="BL37492" s="3"/>
      <c r="BN37492" s="3"/>
      <c r="BP37492" s="3"/>
    </row>
    <row r="37493" spans="1:68" x14ac:dyDescent="0.25">
      <c r="A37493" s="1"/>
      <c r="B37493" s="2"/>
      <c r="BJ37493" s="3"/>
      <c r="BL37493" s="3"/>
      <c r="BN37493" s="3"/>
      <c r="BP37493" s="3"/>
    </row>
    <row r="37494" spans="1:68" x14ac:dyDescent="0.25">
      <c r="A37494" s="1"/>
      <c r="B37494" s="2"/>
      <c r="BJ37494" s="3"/>
      <c r="BL37494" s="3"/>
      <c r="BN37494" s="3"/>
      <c r="BP37494" s="3"/>
    </row>
    <row r="37495" spans="1:68" x14ac:dyDescent="0.25">
      <c r="A37495" s="1"/>
      <c r="B37495" s="2"/>
      <c r="BJ37495" s="3"/>
      <c r="BL37495" s="3"/>
      <c r="BN37495" s="3"/>
      <c r="BP37495" s="3"/>
    </row>
    <row r="37496" spans="1:68" x14ac:dyDescent="0.25">
      <c r="A37496" s="1"/>
      <c r="B37496" s="2"/>
      <c r="BJ37496" s="3"/>
      <c r="BL37496" s="3"/>
      <c r="BN37496" s="3"/>
      <c r="BP37496" s="3"/>
    </row>
    <row r="37497" spans="1:68" x14ac:dyDescent="0.25">
      <c r="A37497" s="1"/>
      <c r="B37497" s="2"/>
      <c r="BJ37497" s="3"/>
      <c r="BL37497" s="3"/>
      <c r="BN37497" s="3"/>
      <c r="BP37497" s="3"/>
    </row>
    <row r="37498" spans="1:68" x14ac:dyDescent="0.25">
      <c r="A37498" s="1"/>
      <c r="B37498" s="2"/>
      <c r="BJ37498" s="3"/>
      <c r="BL37498" s="3"/>
      <c r="BN37498" s="3"/>
      <c r="BP37498" s="3"/>
    </row>
    <row r="37499" spans="1:68" x14ac:dyDescent="0.25">
      <c r="A37499" s="1"/>
      <c r="B37499" s="2"/>
      <c r="BJ37499" s="3"/>
      <c r="BL37499" s="3"/>
      <c r="BN37499" s="3"/>
      <c r="BP37499" s="3"/>
    </row>
    <row r="37500" spans="1:68" x14ac:dyDescent="0.25">
      <c r="A37500" s="1"/>
      <c r="B37500" s="2"/>
      <c r="BJ37500" s="3"/>
      <c r="BL37500" s="3"/>
      <c r="BN37500" s="3"/>
      <c r="BP37500" s="3"/>
    </row>
    <row r="37501" spans="1:68" x14ac:dyDescent="0.25">
      <c r="A37501" s="1"/>
      <c r="B37501" s="2"/>
      <c r="BJ37501" s="3"/>
      <c r="BL37501" s="3"/>
      <c r="BN37501" s="3"/>
      <c r="BP37501" s="3"/>
    </row>
    <row r="37502" spans="1:68" x14ac:dyDescent="0.25">
      <c r="A37502" s="1"/>
      <c r="B37502" s="2"/>
      <c r="BJ37502" s="3"/>
      <c r="BL37502" s="3"/>
      <c r="BN37502" s="3"/>
      <c r="BP37502" s="3"/>
    </row>
    <row r="37503" spans="1:68" x14ac:dyDescent="0.25">
      <c r="A37503" s="1"/>
      <c r="B37503" s="2"/>
      <c r="BJ37503" s="3"/>
      <c r="BL37503" s="3"/>
      <c r="BN37503" s="3"/>
      <c r="BP37503" s="3"/>
    </row>
    <row r="37504" spans="1:68" x14ac:dyDescent="0.25">
      <c r="A37504" s="1"/>
      <c r="B37504" s="2"/>
      <c r="BJ37504" s="3"/>
      <c r="BL37504" s="3"/>
      <c r="BN37504" s="3"/>
      <c r="BP37504" s="3"/>
    </row>
    <row r="37505" spans="1:68" x14ac:dyDescent="0.25">
      <c r="A37505" s="1"/>
      <c r="B37505" s="2"/>
      <c r="BJ37505" s="3"/>
      <c r="BL37505" s="3"/>
      <c r="BN37505" s="3"/>
      <c r="BP37505" s="3"/>
    </row>
    <row r="37506" spans="1:68" x14ac:dyDescent="0.25">
      <c r="A37506" s="1"/>
      <c r="B37506" s="2"/>
      <c r="BJ37506" s="3"/>
      <c r="BL37506" s="3"/>
      <c r="BN37506" s="3"/>
      <c r="BP37506" s="3"/>
    </row>
    <row r="37507" spans="1:68" x14ac:dyDescent="0.25">
      <c r="A37507" s="1"/>
      <c r="B37507" s="2"/>
      <c r="BJ37507" s="3"/>
      <c r="BL37507" s="3"/>
      <c r="BN37507" s="3"/>
      <c r="BP37507" s="3"/>
    </row>
    <row r="37508" spans="1:68" x14ac:dyDescent="0.25">
      <c r="A37508" s="1"/>
      <c r="B37508" s="2"/>
      <c r="BJ37508" s="3"/>
      <c r="BL37508" s="3"/>
      <c r="BN37508" s="3"/>
      <c r="BP37508" s="3"/>
    </row>
    <row r="37509" spans="1:68" x14ac:dyDescent="0.25">
      <c r="A37509" s="1"/>
      <c r="B37509" s="2"/>
      <c r="BJ37509" s="3"/>
      <c r="BL37509" s="3"/>
      <c r="BN37509" s="3"/>
      <c r="BP37509" s="3"/>
    </row>
    <row r="37510" spans="1:68" x14ac:dyDescent="0.25">
      <c r="A37510" s="1"/>
      <c r="B37510" s="2"/>
      <c r="BJ37510" s="3"/>
      <c r="BL37510" s="3"/>
      <c r="BN37510" s="3"/>
      <c r="BP37510" s="3"/>
    </row>
    <row r="37511" spans="1:68" x14ac:dyDescent="0.25">
      <c r="A37511" s="1"/>
      <c r="B37511" s="2"/>
      <c r="BJ37511" s="3"/>
      <c r="BL37511" s="3"/>
      <c r="BN37511" s="3"/>
      <c r="BP37511" s="3"/>
    </row>
    <row r="37512" spans="1:68" x14ac:dyDescent="0.25">
      <c r="A37512" s="1"/>
      <c r="B37512" s="2"/>
      <c r="BJ37512" s="3"/>
      <c r="BL37512" s="3"/>
      <c r="BN37512" s="3"/>
      <c r="BP37512" s="3"/>
    </row>
    <row r="37513" spans="1:68" x14ac:dyDescent="0.25">
      <c r="A37513" s="1"/>
      <c r="B37513" s="2"/>
      <c r="BJ37513" s="3"/>
      <c r="BL37513" s="3"/>
      <c r="BN37513" s="3"/>
      <c r="BP37513" s="3"/>
    </row>
    <row r="37514" spans="1:68" x14ac:dyDescent="0.25">
      <c r="A37514" s="1"/>
      <c r="B37514" s="2"/>
      <c r="BJ37514" s="3"/>
      <c r="BL37514" s="3"/>
      <c r="BN37514" s="3"/>
      <c r="BP37514" s="3"/>
    </row>
    <row r="37515" spans="1:68" x14ac:dyDescent="0.25">
      <c r="A37515" s="1"/>
      <c r="B37515" s="2"/>
      <c r="BJ37515" s="3"/>
      <c r="BL37515" s="3"/>
      <c r="BN37515" s="3"/>
      <c r="BP37515" s="3"/>
    </row>
    <row r="37516" spans="1:68" x14ac:dyDescent="0.25">
      <c r="A37516" s="1"/>
      <c r="B37516" s="2"/>
      <c r="BJ37516" s="3"/>
      <c r="BL37516" s="3"/>
      <c r="BN37516" s="3"/>
      <c r="BP37516" s="3"/>
    </row>
    <row r="37517" spans="1:68" x14ac:dyDescent="0.25">
      <c r="A37517" s="1"/>
      <c r="B37517" s="2"/>
      <c r="BJ37517" s="3"/>
      <c r="BL37517" s="3"/>
      <c r="BN37517" s="3"/>
      <c r="BP37517" s="3"/>
    </row>
    <row r="37518" spans="1:68" x14ac:dyDescent="0.25">
      <c r="A37518" s="1"/>
      <c r="B37518" s="2"/>
      <c r="BJ37518" s="3"/>
      <c r="BL37518" s="3"/>
      <c r="BN37518" s="3"/>
      <c r="BP37518" s="3"/>
    </row>
    <row r="37519" spans="1:68" x14ac:dyDescent="0.25">
      <c r="A37519" s="1"/>
      <c r="B37519" s="2"/>
      <c r="BJ37519" s="3"/>
      <c r="BL37519" s="3"/>
      <c r="BN37519" s="3"/>
      <c r="BP37519" s="3"/>
    </row>
    <row r="37520" spans="1:68" x14ac:dyDescent="0.25">
      <c r="A37520" s="1"/>
      <c r="B37520" s="2"/>
      <c r="BJ37520" s="3"/>
      <c r="BL37520" s="3"/>
      <c r="BN37520" s="3"/>
      <c r="BP37520" s="3"/>
    </row>
    <row r="37521" spans="1:68" x14ac:dyDescent="0.25">
      <c r="A37521" s="1"/>
      <c r="B37521" s="2"/>
      <c r="BJ37521" s="3"/>
      <c r="BL37521" s="3"/>
      <c r="BN37521" s="3"/>
      <c r="BP37521" s="3"/>
    </row>
    <row r="37522" spans="1:68" x14ac:dyDescent="0.25">
      <c r="A37522" s="1"/>
      <c r="B37522" s="2"/>
      <c r="BJ37522" s="3"/>
      <c r="BL37522" s="3"/>
      <c r="BN37522" s="3"/>
      <c r="BP37522" s="3"/>
    </row>
    <row r="37523" spans="1:68" x14ac:dyDescent="0.25">
      <c r="A37523" s="1"/>
      <c r="B37523" s="2"/>
      <c r="BJ37523" s="3"/>
      <c r="BL37523" s="3"/>
      <c r="BN37523" s="3"/>
      <c r="BP37523" s="3"/>
    </row>
    <row r="37524" spans="1:68" x14ac:dyDescent="0.25">
      <c r="A37524" s="1"/>
      <c r="B37524" s="2"/>
      <c r="BJ37524" s="3"/>
      <c r="BL37524" s="3"/>
      <c r="BN37524" s="3"/>
      <c r="BP37524" s="3"/>
    </row>
    <row r="37525" spans="1:68" x14ac:dyDescent="0.25">
      <c r="A37525" s="1"/>
      <c r="B37525" s="2"/>
      <c r="BJ37525" s="3"/>
      <c r="BL37525" s="3"/>
      <c r="BN37525" s="3"/>
      <c r="BP37525" s="3"/>
    </row>
    <row r="37526" spans="1:68" x14ac:dyDescent="0.25">
      <c r="A37526" s="1"/>
      <c r="B37526" s="2"/>
      <c r="BJ37526" s="3"/>
      <c r="BL37526" s="3"/>
      <c r="BN37526" s="3"/>
      <c r="BP37526" s="3"/>
    </row>
    <row r="37527" spans="1:68" x14ac:dyDescent="0.25">
      <c r="A37527" s="1"/>
      <c r="B37527" s="2"/>
      <c r="BJ37527" s="3"/>
      <c r="BL37527" s="3"/>
      <c r="BN37527" s="3"/>
      <c r="BP37527" s="3"/>
    </row>
    <row r="37528" spans="1:68" x14ac:dyDescent="0.25">
      <c r="A37528" s="1"/>
      <c r="B37528" s="2"/>
      <c r="BJ37528" s="3"/>
      <c r="BL37528" s="3"/>
      <c r="BN37528" s="3"/>
      <c r="BP37528" s="3"/>
    </row>
    <row r="37529" spans="1:68" x14ac:dyDescent="0.25">
      <c r="A37529" s="1"/>
      <c r="B37529" s="2"/>
      <c r="BJ37529" s="3"/>
      <c r="BL37529" s="3"/>
      <c r="BN37529" s="3"/>
      <c r="BP37529" s="3"/>
    </row>
    <row r="37530" spans="1:68" x14ac:dyDescent="0.25">
      <c r="A37530" s="1"/>
      <c r="B37530" s="2"/>
      <c r="BJ37530" s="3"/>
      <c r="BL37530" s="3"/>
      <c r="BN37530" s="3"/>
      <c r="BP37530" s="3"/>
    </row>
    <row r="37531" spans="1:68" x14ac:dyDescent="0.25">
      <c r="A37531" s="1"/>
      <c r="B37531" s="2"/>
      <c r="BJ37531" s="3"/>
      <c r="BL37531" s="3"/>
      <c r="BN37531" s="3"/>
      <c r="BP37531" s="3"/>
    </row>
    <row r="37532" spans="1:68" x14ac:dyDescent="0.25">
      <c r="A37532" s="1"/>
      <c r="B37532" s="2"/>
      <c r="BJ37532" s="3"/>
      <c r="BL37532" s="3"/>
      <c r="BN37532" s="3"/>
      <c r="BP37532" s="3"/>
    </row>
    <row r="37533" spans="1:68" x14ac:dyDescent="0.25">
      <c r="A37533" s="1"/>
      <c r="B37533" s="2"/>
      <c r="BJ37533" s="3"/>
      <c r="BL37533" s="3"/>
      <c r="BN37533" s="3"/>
      <c r="BP37533" s="3"/>
    </row>
    <row r="37534" spans="1:68" x14ac:dyDescent="0.25">
      <c r="A37534" s="1"/>
      <c r="B37534" s="2"/>
      <c r="BJ37534" s="3"/>
      <c r="BL37534" s="3"/>
      <c r="BN37534" s="3"/>
      <c r="BP37534" s="3"/>
    </row>
    <row r="37535" spans="1:68" x14ac:dyDescent="0.25">
      <c r="A37535" s="1"/>
      <c r="B37535" s="2"/>
      <c r="BJ37535" s="3"/>
      <c r="BL37535" s="3"/>
      <c r="BN37535" s="3"/>
      <c r="BP37535" s="3"/>
    </row>
    <row r="37536" spans="1:68" x14ac:dyDescent="0.25">
      <c r="A37536" s="1"/>
      <c r="B37536" s="2"/>
      <c r="BJ37536" s="3"/>
      <c r="BL37536" s="3"/>
      <c r="BN37536" s="3"/>
      <c r="BP37536" s="3"/>
    </row>
    <row r="37537" spans="1:68" x14ac:dyDescent="0.25">
      <c r="A37537" s="1"/>
      <c r="B37537" s="2"/>
      <c r="BJ37537" s="3"/>
      <c r="BL37537" s="3"/>
      <c r="BN37537" s="3"/>
      <c r="BP37537" s="3"/>
    </row>
    <row r="37538" spans="1:68" x14ac:dyDescent="0.25">
      <c r="A37538" s="1"/>
      <c r="B37538" s="2"/>
      <c r="BJ37538" s="3"/>
      <c r="BL37538" s="3"/>
      <c r="BN37538" s="3"/>
      <c r="BP37538" s="3"/>
    </row>
    <row r="37539" spans="1:68" x14ac:dyDescent="0.25">
      <c r="A37539" s="1"/>
      <c r="B37539" s="2"/>
      <c r="BJ37539" s="3"/>
      <c r="BL37539" s="3"/>
      <c r="BN37539" s="3"/>
      <c r="BP37539" s="3"/>
    </row>
    <row r="37540" spans="1:68" x14ac:dyDescent="0.25">
      <c r="A37540" s="1"/>
      <c r="B37540" s="2"/>
      <c r="BJ37540" s="3"/>
      <c r="BL37540" s="3"/>
      <c r="BN37540" s="3"/>
      <c r="BP37540" s="3"/>
    </row>
    <row r="37541" spans="1:68" x14ac:dyDescent="0.25">
      <c r="A37541" s="1"/>
      <c r="B37541" s="2"/>
      <c r="BJ37541" s="3"/>
      <c r="BL37541" s="3"/>
      <c r="BN37541" s="3"/>
      <c r="BP37541" s="3"/>
    </row>
    <row r="37542" spans="1:68" x14ac:dyDescent="0.25">
      <c r="A37542" s="1"/>
      <c r="B37542" s="2"/>
      <c r="BJ37542" s="3"/>
      <c r="BL37542" s="3"/>
      <c r="BN37542" s="3"/>
      <c r="BP37542" s="3"/>
    </row>
    <row r="37543" spans="1:68" x14ac:dyDescent="0.25">
      <c r="A37543" s="1"/>
      <c r="B37543" s="2"/>
      <c r="BJ37543" s="3"/>
      <c r="BL37543" s="3"/>
      <c r="BN37543" s="3"/>
      <c r="BP37543" s="3"/>
    </row>
    <row r="37544" spans="1:68" x14ac:dyDescent="0.25">
      <c r="A37544" s="1"/>
      <c r="B37544" s="2"/>
      <c r="BJ37544" s="3"/>
      <c r="BL37544" s="3"/>
      <c r="BN37544" s="3"/>
      <c r="BP37544" s="3"/>
    </row>
    <row r="37545" spans="1:68" x14ac:dyDescent="0.25">
      <c r="A37545" s="1"/>
      <c r="B37545" s="2"/>
      <c r="BJ37545" s="3"/>
      <c r="BL37545" s="3"/>
      <c r="BN37545" s="3"/>
      <c r="BP37545" s="3"/>
    </row>
    <row r="37546" spans="1:68" x14ac:dyDescent="0.25">
      <c r="A37546" s="1"/>
      <c r="B37546" s="2"/>
      <c r="BJ37546" s="3"/>
      <c r="BL37546" s="3"/>
      <c r="BN37546" s="3"/>
      <c r="BP37546" s="3"/>
    </row>
    <row r="37547" spans="1:68" x14ac:dyDescent="0.25">
      <c r="A37547" s="1"/>
      <c r="B37547" s="2"/>
      <c r="BJ37547" s="3"/>
      <c r="BL37547" s="3"/>
      <c r="BN37547" s="3"/>
      <c r="BP37547" s="3"/>
    </row>
    <row r="37548" spans="1:68" x14ac:dyDescent="0.25">
      <c r="A37548" s="1"/>
      <c r="B37548" s="2"/>
      <c r="BJ37548" s="3"/>
      <c r="BL37548" s="3"/>
      <c r="BN37548" s="3"/>
      <c r="BP37548" s="3"/>
    </row>
    <row r="37549" spans="1:68" x14ac:dyDescent="0.25">
      <c r="A37549" s="1"/>
      <c r="B37549" s="2"/>
      <c r="BJ37549" s="3"/>
      <c r="BL37549" s="3"/>
      <c r="BN37549" s="3"/>
      <c r="BP37549" s="3"/>
    </row>
    <row r="37550" spans="1:68" x14ac:dyDescent="0.25">
      <c r="A37550" s="1"/>
      <c r="B37550" s="2"/>
      <c r="BJ37550" s="3"/>
      <c r="BL37550" s="3"/>
      <c r="BN37550" s="3"/>
      <c r="BP37550" s="3"/>
    </row>
    <row r="37551" spans="1:68" x14ac:dyDescent="0.25">
      <c r="A37551" s="1"/>
      <c r="B37551" s="2"/>
      <c r="BJ37551" s="3"/>
      <c r="BL37551" s="3"/>
      <c r="BN37551" s="3"/>
      <c r="BP37551" s="3"/>
    </row>
    <row r="37552" spans="1:68" x14ac:dyDescent="0.25">
      <c r="A37552" s="1"/>
      <c r="B37552" s="2"/>
      <c r="BJ37552" s="3"/>
      <c r="BL37552" s="3"/>
      <c r="BN37552" s="3"/>
      <c r="BP37552" s="3"/>
    </row>
    <row r="37553" spans="1:68" x14ac:dyDescent="0.25">
      <c r="A37553" s="1"/>
      <c r="B37553" s="2"/>
      <c r="BJ37553" s="3"/>
      <c r="BL37553" s="3"/>
      <c r="BN37553" s="3"/>
      <c r="BP37553" s="3"/>
    </row>
    <row r="37554" spans="1:68" x14ac:dyDescent="0.25">
      <c r="A37554" s="1"/>
      <c r="B37554" s="2"/>
      <c r="BJ37554" s="3"/>
      <c r="BL37554" s="3"/>
      <c r="BN37554" s="3"/>
      <c r="BP37554" s="3"/>
    </row>
    <row r="37555" spans="1:68" x14ac:dyDescent="0.25">
      <c r="A37555" s="1"/>
      <c r="B37555" s="2"/>
      <c r="BJ37555" s="3"/>
      <c r="BL37555" s="3"/>
      <c r="BN37555" s="3"/>
      <c r="BP37555" s="3"/>
    </row>
    <row r="37556" spans="1:68" x14ac:dyDescent="0.25">
      <c r="A37556" s="1"/>
      <c r="B37556" s="2"/>
      <c r="BJ37556" s="3"/>
      <c r="BL37556" s="3"/>
      <c r="BN37556" s="3"/>
      <c r="BP37556" s="3"/>
    </row>
    <row r="37557" spans="1:68" x14ac:dyDescent="0.25">
      <c r="A37557" s="1"/>
      <c r="B37557" s="2"/>
      <c r="BJ37557" s="3"/>
      <c r="BL37557" s="3"/>
      <c r="BN37557" s="3"/>
      <c r="BP37557" s="3"/>
    </row>
    <row r="37558" spans="1:68" x14ac:dyDescent="0.25">
      <c r="A37558" s="1"/>
      <c r="B37558" s="2"/>
      <c r="BJ37558" s="3"/>
      <c r="BL37558" s="3"/>
      <c r="BN37558" s="3"/>
      <c r="BP37558" s="3"/>
    </row>
    <row r="37559" spans="1:68" x14ac:dyDescent="0.25">
      <c r="A37559" s="1"/>
      <c r="B37559" s="2"/>
      <c r="BJ37559" s="3"/>
      <c r="BL37559" s="3"/>
      <c r="BN37559" s="3"/>
      <c r="BP37559" s="3"/>
    </row>
    <row r="37560" spans="1:68" x14ac:dyDescent="0.25">
      <c r="A37560" s="1"/>
      <c r="B37560" s="2"/>
      <c r="BJ37560" s="3"/>
      <c r="BL37560" s="3"/>
      <c r="BN37560" s="3"/>
      <c r="BP37560" s="3"/>
    </row>
    <row r="37561" spans="1:68" x14ac:dyDescent="0.25">
      <c r="A37561" s="1"/>
      <c r="B37561" s="2"/>
      <c r="BJ37561" s="3"/>
      <c r="BL37561" s="3"/>
      <c r="BN37561" s="3"/>
      <c r="BP37561" s="3"/>
    </row>
    <row r="37562" spans="1:68" x14ac:dyDescent="0.25">
      <c r="A37562" s="1"/>
      <c r="B37562" s="2"/>
      <c r="BJ37562" s="3"/>
      <c r="BL37562" s="3"/>
      <c r="BN37562" s="3"/>
      <c r="BP37562" s="3"/>
    </row>
    <row r="37563" spans="1:68" x14ac:dyDescent="0.25">
      <c r="A37563" s="1"/>
      <c r="B37563" s="2"/>
      <c r="BJ37563" s="3"/>
      <c r="BL37563" s="3"/>
      <c r="BN37563" s="3"/>
      <c r="BP37563" s="3"/>
    </row>
    <row r="37564" spans="1:68" x14ac:dyDescent="0.25">
      <c r="A37564" s="1"/>
      <c r="B37564" s="2"/>
      <c r="BJ37564" s="3"/>
      <c r="BL37564" s="3"/>
      <c r="BN37564" s="3"/>
      <c r="BP37564" s="3"/>
    </row>
    <row r="37565" spans="1:68" x14ac:dyDescent="0.25">
      <c r="A37565" s="1"/>
      <c r="B37565" s="2"/>
      <c r="BJ37565" s="3"/>
      <c r="BL37565" s="3"/>
      <c r="BN37565" s="3"/>
      <c r="BP37565" s="3"/>
    </row>
    <row r="37566" spans="1:68" x14ac:dyDescent="0.25">
      <c r="A37566" s="1"/>
      <c r="B37566" s="2"/>
      <c r="BJ37566" s="3"/>
      <c r="BL37566" s="3"/>
      <c r="BN37566" s="3"/>
      <c r="BP37566" s="3"/>
    </row>
    <row r="37567" spans="1:68" x14ac:dyDescent="0.25">
      <c r="A37567" s="1"/>
      <c r="B37567" s="2"/>
      <c r="BJ37567" s="3"/>
      <c r="BL37567" s="3"/>
      <c r="BN37567" s="3"/>
      <c r="BP37567" s="3"/>
    </row>
    <row r="37568" spans="1:68" x14ac:dyDescent="0.25">
      <c r="A37568" s="1"/>
      <c r="B37568" s="2"/>
      <c r="BJ37568" s="3"/>
      <c r="BL37568" s="3"/>
      <c r="BN37568" s="3"/>
      <c r="BP37568" s="3"/>
    </row>
    <row r="37569" spans="1:68" x14ac:dyDescent="0.25">
      <c r="A37569" s="1"/>
      <c r="B37569" s="2"/>
      <c r="BJ37569" s="3"/>
      <c r="BL37569" s="3"/>
      <c r="BN37569" s="3"/>
      <c r="BP37569" s="3"/>
    </row>
    <row r="37570" spans="1:68" x14ac:dyDescent="0.25">
      <c r="A37570" s="1"/>
      <c r="B37570" s="2"/>
      <c r="BJ37570" s="3"/>
      <c r="BL37570" s="3"/>
      <c r="BN37570" s="3"/>
      <c r="BP37570" s="3"/>
    </row>
    <row r="37571" spans="1:68" x14ac:dyDescent="0.25">
      <c r="A37571" s="1"/>
      <c r="B37571" s="2"/>
      <c r="BJ37571" s="3"/>
      <c r="BL37571" s="3"/>
      <c r="BN37571" s="3"/>
      <c r="BP37571" s="3"/>
    </row>
    <row r="37572" spans="1:68" x14ac:dyDescent="0.25">
      <c r="A37572" s="1"/>
      <c r="B37572" s="2"/>
      <c r="BJ37572" s="3"/>
      <c r="BL37572" s="3"/>
      <c r="BN37572" s="3"/>
      <c r="BP37572" s="3"/>
    </row>
    <row r="37573" spans="1:68" x14ac:dyDescent="0.25">
      <c r="A37573" s="1"/>
      <c r="B37573" s="2"/>
      <c r="BJ37573" s="3"/>
      <c r="BL37573" s="3"/>
      <c r="BN37573" s="3"/>
      <c r="BP37573" s="3"/>
    </row>
    <row r="37574" spans="1:68" x14ac:dyDescent="0.25">
      <c r="A37574" s="1"/>
      <c r="B37574" s="2"/>
      <c r="BJ37574" s="3"/>
      <c r="BL37574" s="3"/>
      <c r="BN37574" s="3"/>
      <c r="BP37574" s="3"/>
    </row>
    <row r="37575" spans="1:68" x14ac:dyDescent="0.25">
      <c r="A37575" s="1"/>
      <c r="B37575" s="2"/>
      <c r="BJ37575" s="3"/>
      <c r="BL37575" s="3"/>
      <c r="BN37575" s="3"/>
      <c r="BP37575" s="3"/>
    </row>
    <row r="37576" spans="1:68" x14ac:dyDescent="0.25">
      <c r="A37576" s="1"/>
      <c r="B37576" s="2"/>
      <c r="BJ37576" s="3"/>
      <c r="BL37576" s="3"/>
      <c r="BN37576" s="3"/>
      <c r="BP37576" s="3"/>
    </row>
    <row r="37577" spans="1:68" x14ac:dyDescent="0.25">
      <c r="A37577" s="1"/>
      <c r="B37577" s="2"/>
      <c r="BJ37577" s="3"/>
      <c r="BL37577" s="3"/>
      <c r="BN37577" s="3"/>
      <c r="BP37577" s="3"/>
    </row>
    <row r="37578" spans="1:68" x14ac:dyDescent="0.25">
      <c r="A37578" s="1"/>
      <c r="B37578" s="2"/>
      <c r="BJ37578" s="3"/>
      <c r="BL37578" s="3"/>
      <c r="BN37578" s="3"/>
      <c r="BP37578" s="3"/>
    </row>
    <row r="37579" spans="1:68" x14ac:dyDescent="0.25">
      <c r="A37579" s="1"/>
      <c r="B37579" s="2"/>
      <c r="BJ37579" s="3"/>
      <c r="BL37579" s="3"/>
      <c r="BN37579" s="3"/>
      <c r="BP37579" s="3"/>
    </row>
    <row r="37580" spans="1:68" x14ac:dyDescent="0.25">
      <c r="A37580" s="1"/>
      <c r="B37580" s="2"/>
      <c r="BJ37580" s="3"/>
      <c r="BL37580" s="3"/>
      <c r="BN37580" s="3"/>
      <c r="BP37580" s="3"/>
    </row>
    <row r="37581" spans="1:68" x14ac:dyDescent="0.25">
      <c r="A37581" s="1"/>
      <c r="B37581" s="2"/>
      <c r="BJ37581" s="3"/>
      <c r="BL37581" s="3"/>
      <c r="BN37581" s="3"/>
      <c r="BP37581" s="3"/>
    </row>
    <row r="37582" spans="1:68" x14ac:dyDescent="0.25">
      <c r="A37582" s="1"/>
      <c r="B37582" s="2"/>
      <c r="BJ37582" s="3"/>
      <c r="BL37582" s="3"/>
      <c r="BN37582" s="3"/>
      <c r="BP37582" s="3"/>
    </row>
    <row r="37583" spans="1:68" x14ac:dyDescent="0.25">
      <c r="A37583" s="1"/>
      <c r="B37583" s="2"/>
      <c r="BJ37583" s="3"/>
      <c r="BL37583" s="3"/>
      <c r="BN37583" s="3"/>
      <c r="BP37583" s="3"/>
    </row>
    <row r="37584" spans="1:68" x14ac:dyDescent="0.25">
      <c r="A37584" s="1"/>
      <c r="B37584" s="2"/>
      <c r="BJ37584" s="3"/>
      <c r="BL37584" s="3"/>
      <c r="BN37584" s="3"/>
      <c r="BP37584" s="3"/>
    </row>
    <row r="37585" spans="1:68" x14ac:dyDescent="0.25">
      <c r="A37585" s="1"/>
      <c r="B37585" s="2"/>
      <c r="BJ37585" s="3"/>
      <c r="BL37585" s="3"/>
      <c r="BN37585" s="3"/>
      <c r="BP37585" s="3"/>
    </row>
    <row r="37586" spans="1:68" x14ac:dyDescent="0.25">
      <c r="A37586" s="1"/>
      <c r="B37586" s="2"/>
      <c r="BJ37586" s="3"/>
      <c r="BL37586" s="3"/>
      <c r="BN37586" s="3"/>
      <c r="BP37586" s="3"/>
    </row>
    <row r="37587" spans="1:68" x14ac:dyDescent="0.25">
      <c r="A37587" s="1"/>
      <c r="B37587" s="2"/>
      <c r="BJ37587" s="3"/>
      <c r="BL37587" s="3"/>
      <c r="BN37587" s="3"/>
      <c r="BP37587" s="3"/>
    </row>
    <row r="37588" spans="1:68" x14ac:dyDescent="0.25">
      <c r="A37588" s="1"/>
      <c r="B37588" s="2"/>
      <c r="BJ37588" s="3"/>
      <c r="BL37588" s="3"/>
      <c r="BN37588" s="3"/>
      <c r="BP37588" s="3"/>
    </row>
    <row r="37589" spans="1:68" x14ac:dyDescent="0.25">
      <c r="A37589" s="1"/>
      <c r="B37589" s="2"/>
      <c r="BJ37589" s="3"/>
      <c r="BL37589" s="3"/>
      <c r="BN37589" s="3"/>
      <c r="BP37589" s="3"/>
    </row>
    <row r="37590" spans="1:68" x14ac:dyDescent="0.25">
      <c r="A37590" s="1"/>
      <c r="B37590" s="2"/>
      <c r="BJ37590" s="3"/>
      <c r="BL37590" s="3"/>
      <c r="BN37590" s="3"/>
      <c r="BP37590" s="3"/>
    </row>
    <row r="37591" spans="1:68" x14ac:dyDescent="0.25">
      <c r="A37591" s="1"/>
      <c r="B37591" s="2"/>
      <c r="BJ37591" s="3"/>
      <c r="BL37591" s="3"/>
      <c r="BN37591" s="3"/>
      <c r="BP37591" s="3"/>
    </row>
    <row r="37592" spans="1:68" x14ac:dyDescent="0.25">
      <c r="A37592" s="1"/>
      <c r="B37592" s="2"/>
      <c r="BJ37592" s="3"/>
      <c r="BL37592" s="3"/>
      <c r="BN37592" s="3"/>
      <c r="BP37592" s="3"/>
    </row>
    <row r="37593" spans="1:68" x14ac:dyDescent="0.25">
      <c r="A37593" s="1"/>
      <c r="B37593" s="2"/>
      <c r="BJ37593" s="3"/>
      <c r="BL37593" s="3"/>
      <c r="BN37593" s="3"/>
      <c r="BP37593" s="3"/>
    </row>
    <row r="37594" spans="1:68" x14ac:dyDescent="0.25">
      <c r="A37594" s="1"/>
      <c r="B37594" s="2"/>
      <c r="BJ37594" s="3"/>
      <c r="BL37594" s="3"/>
      <c r="BN37594" s="3"/>
      <c r="BP37594" s="3"/>
    </row>
    <row r="37595" spans="1:68" x14ac:dyDescent="0.25">
      <c r="A37595" s="1"/>
      <c r="B37595" s="2"/>
      <c r="BJ37595" s="3"/>
      <c r="BL37595" s="3"/>
      <c r="BN37595" s="3"/>
      <c r="BP37595" s="3"/>
    </row>
    <row r="37596" spans="1:68" x14ac:dyDescent="0.25">
      <c r="A37596" s="1"/>
      <c r="B37596" s="2"/>
      <c r="BJ37596" s="3"/>
      <c r="BL37596" s="3"/>
      <c r="BN37596" s="3"/>
      <c r="BP37596" s="3"/>
    </row>
    <row r="37597" spans="1:68" x14ac:dyDescent="0.25">
      <c r="A37597" s="1"/>
      <c r="B37597" s="2"/>
      <c r="BJ37597" s="3"/>
      <c r="BL37597" s="3"/>
      <c r="BN37597" s="3"/>
      <c r="BP37597" s="3"/>
    </row>
    <row r="37598" spans="1:68" x14ac:dyDescent="0.25">
      <c r="A37598" s="1"/>
      <c r="B37598" s="2"/>
      <c r="BJ37598" s="3"/>
      <c r="BL37598" s="3"/>
      <c r="BN37598" s="3"/>
      <c r="BP37598" s="3"/>
    </row>
    <row r="37599" spans="1:68" x14ac:dyDescent="0.25">
      <c r="A37599" s="1"/>
      <c r="B37599" s="2"/>
      <c r="BJ37599" s="3"/>
      <c r="BL37599" s="3"/>
      <c r="BN37599" s="3"/>
      <c r="BP37599" s="3"/>
    </row>
    <row r="37600" spans="1:68" x14ac:dyDescent="0.25">
      <c r="A37600" s="1"/>
      <c r="B37600" s="2"/>
      <c r="BJ37600" s="3"/>
      <c r="BL37600" s="3"/>
      <c r="BN37600" s="3"/>
      <c r="BP37600" s="3"/>
    </row>
    <row r="37601" spans="1:68" x14ac:dyDescent="0.25">
      <c r="A37601" s="1"/>
      <c r="B37601" s="2"/>
      <c r="BJ37601" s="3"/>
      <c r="BL37601" s="3"/>
      <c r="BN37601" s="3"/>
      <c r="BP37601" s="3"/>
    </row>
    <row r="37602" spans="1:68" x14ac:dyDescent="0.25">
      <c r="A37602" s="1"/>
      <c r="B37602" s="2"/>
      <c r="BJ37602" s="3"/>
      <c r="BL37602" s="3"/>
      <c r="BN37602" s="3"/>
      <c r="BP37602" s="3"/>
    </row>
    <row r="37603" spans="1:68" x14ac:dyDescent="0.25">
      <c r="A37603" s="1"/>
      <c r="B37603" s="2"/>
      <c r="BJ37603" s="3"/>
      <c r="BL37603" s="3"/>
      <c r="BN37603" s="3"/>
      <c r="BP37603" s="3"/>
    </row>
    <row r="37604" spans="1:68" x14ac:dyDescent="0.25">
      <c r="A37604" s="1"/>
      <c r="B37604" s="2"/>
      <c r="BJ37604" s="3"/>
      <c r="BL37604" s="3"/>
      <c r="BN37604" s="3"/>
      <c r="BP37604" s="3"/>
    </row>
    <row r="37605" spans="1:68" x14ac:dyDescent="0.25">
      <c r="A37605" s="1"/>
      <c r="B37605" s="2"/>
      <c r="BJ37605" s="3"/>
      <c r="BL37605" s="3"/>
      <c r="BN37605" s="3"/>
      <c r="BP37605" s="3"/>
    </row>
    <row r="37606" spans="1:68" x14ac:dyDescent="0.25">
      <c r="A37606" s="1"/>
      <c r="B37606" s="2"/>
      <c r="BJ37606" s="3"/>
      <c r="BL37606" s="3"/>
      <c r="BN37606" s="3"/>
      <c r="BP37606" s="3"/>
    </row>
    <row r="37607" spans="1:68" x14ac:dyDescent="0.25">
      <c r="A37607" s="1"/>
      <c r="B37607" s="2"/>
      <c r="BJ37607" s="3"/>
      <c r="BL37607" s="3"/>
      <c r="BN37607" s="3"/>
      <c r="BP37607" s="3"/>
    </row>
    <row r="37608" spans="1:68" x14ac:dyDescent="0.25">
      <c r="A37608" s="1"/>
      <c r="B37608" s="2"/>
      <c r="BJ37608" s="3"/>
      <c r="BL37608" s="3"/>
      <c r="BN37608" s="3"/>
      <c r="BP37608" s="3"/>
    </row>
    <row r="37609" spans="1:68" x14ac:dyDescent="0.25">
      <c r="A37609" s="1"/>
      <c r="B37609" s="2"/>
      <c r="BJ37609" s="3"/>
      <c r="BL37609" s="3"/>
      <c r="BN37609" s="3"/>
      <c r="BP37609" s="3"/>
    </row>
    <row r="37610" spans="1:68" x14ac:dyDescent="0.25">
      <c r="A37610" s="1"/>
      <c r="B37610" s="2"/>
      <c r="BJ37610" s="3"/>
      <c r="BL37610" s="3"/>
      <c r="BN37610" s="3"/>
      <c r="BP37610" s="3"/>
    </row>
    <row r="37611" spans="1:68" x14ac:dyDescent="0.25">
      <c r="A37611" s="1"/>
      <c r="B37611" s="2"/>
      <c r="BJ37611" s="3"/>
      <c r="BL37611" s="3"/>
      <c r="BN37611" s="3"/>
      <c r="BP37611" s="3"/>
    </row>
    <row r="37612" spans="1:68" x14ac:dyDescent="0.25">
      <c r="A37612" s="1"/>
      <c r="B37612" s="2"/>
      <c r="BJ37612" s="3"/>
      <c r="BL37612" s="3"/>
      <c r="BN37612" s="3"/>
      <c r="BP37612" s="3"/>
    </row>
    <row r="37613" spans="1:68" x14ac:dyDescent="0.25">
      <c r="A37613" s="1"/>
      <c r="B37613" s="2"/>
      <c r="BJ37613" s="3"/>
      <c r="BL37613" s="3"/>
      <c r="BN37613" s="3"/>
      <c r="BP37613" s="3"/>
    </row>
    <row r="37614" spans="1:68" x14ac:dyDescent="0.25">
      <c r="A37614" s="1"/>
      <c r="B37614" s="2"/>
      <c r="BJ37614" s="3"/>
      <c r="BL37614" s="3"/>
      <c r="BN37614" s="3"/>
      <c r="BP37614" s="3"/>
    </row>
    <row r="37615" spans="1:68" x14ac:dyDescent="0.25">
      <c r="A37615" s="1"/>
      <c r="B37615" s="2"/>
      <c r="BJ37615" s="3"/>
      <c r="BL37615" s="3"/>
      <c r="BN37615" s="3"/>
      <c r="BP37615" s="3"/>
    </row>
    <row r="37616" spans="1:68" x14ac:dyDescent="0.25">
      <c r="A37616" s="1"/>
      <c r="B37616" s="2"/>
      <c r="BJ37616" s="3"/>
      <c r="BL37616" s="3"/>
      <c r="BN37616" s="3"/>
      <c r="BP37616" s="3"/>
    </row>
    <row r="37617" spans="1:68" x14ac:dyDescent="0.25">
      <c r="A37617" s="1"/>
      <c r="B37617" s="2"/>
      <c r="BJ37617" s="3"/>
      <c r="BL37617" s="3"/>
      <c r="BN37617" s="3"/>
      <c r="BP37617" s="3"/>
    </row>
    <row r="37618" spans="1:68" x14ac:dyDescent="0.25">
      <c r="A37618" s="1"/>
      <c r="B37618" s="2"/>
      <c r="BJ37618" s="3"/>
      <c r="BL37618" s="3"/>
      <c r="BN37618" s="3"/>
      <c r="BP37618" s="3"/>
    </row>
    <row r="37619" spans="1:68" x14ac:dyDescent="0.25">
      <c r="A37619" s="1"/>
      <c r="B37619" s="2"/>
      <c r="BJ37619" s="3"/>
      <c r="BL37619" s="3"/>
      <c r="BN37619" s="3"/>
      <c r="BP37619" s="3"/>
    </row>
    <row r="37620" spans="1:68" x14ac:dyDescent="0.25">
      <c r="A37620" s="1"/>
      <c r="B37620" s="2"/>
      <c r="BJ37620" s="3"/>
      <c r="BL37620" s="3"/>
      <c r="BN37620" s="3"/>
      <c r="BP37620" s="3"/>
    </row>
    <row r="37621" spans="1:68" x14ac:dyDescent="0.25">
      <c r="A37621" s="1"/>
      <c r="B37621" s="2"/>
      <c r="BJ37621" s="3"/>
      <c r="BL37621" s="3"/>
      <c r="BN37621" s="3"/>
      <c r="BP37621" s="3"/>
    </row>
    <row r="37622" spans="1:68" x14ac:dyDescent="0.25">
      <c r="A37622" s="1"/>
      <c r="B37622" s="2"/>
      <c r="BJ37622" s="3"/>
      <c r="BL37622" s="3"/>
      <c r="BN37622" s="3"/>
      <c r="BP37622" s="3"/>
    </row>
    <row r="37623" spans="1:68" x14ac:dyDescent="0.25">
      <c r="A37623" s="1"/>
      <c r="B37623" s="2"/>
      <c r="BJ37623" s="3"/>
      <c r="BL37623" s="3"/>
      <c r="BN37623" s="3"/>
      <c r="BP37623" s="3"/>
    </row>
    <row r="37624" spans="1:68" x14ac:dyDescent="0.25">
      <c r="A37624" s="1"/>
      <c r="B37624" s="2"/>
      <c r="BJ37624" s="3"/>
      <c r="BL37624" s="3"/>
      <c r="BN37624" s="3"/>
      <c r="BP37624" s="3"/>
    </row>
    <row r="37625" spans="1:68" x14ac:dyDescent="0.25">
      <c r="A37625" s="1"/>
      <c r="B37625" s="2"/>
      <c r="BJ37625" s="3"/>
      <c r="BL37625" s="3"/>
      <c r="BN37625" s="3"/>
      <c r="BP37625" s="3"/>
    </row>
    <row r="37626" spans="1:68" x14ac:dyDescent="0.25">
      <c r="A37626" s="1"/>
      <c r="B37626" s="2"/>
      <c r="BJ37626" s="3"/>
      <c r="BL37626" s="3"/>
      <c r="BN37626" s="3"/>
      <c r="BP37626" s="3"/>
    </row>
    <row r="37627" spans="1:68" x14ac:dyDescent="0.25">
      <c r="A37627" s="1"/>
      <c r="B37627" s="2"/>
      <c r="BJ37627" s="3"/>
      <c r="BL37627" s="3"/>
      <c r="BN37627" s="3"/>
      <c r="BP37627" s="3"/>
    </row>
    <row r="37628" spans="1:68" x14ac:dyDescent="0.25">
      <c r="A37628" s="1"/>
      <c r="B37628" s="2"/>
      <c r="BJ37628" s="3"/>
      <c r="BL37628" s="3"/>
      <c r="BN37628" s="3"/>
      <c r="BP37628" s="3"/>
    </row>
    <row r="37629" spans="1:68" x14ac:dyDescent="0.25">
      <c r="A37629" s="1"/>
      <c r="B37629" s="2"/>
      <c r="BJ37629" s="3"/>
      <c r="BL37629" s="3"/>
      <c r="BN37629" s="3"/>
      <c r="BP37629" s="3"/>
    </row>
    <row r="37630" spans="1:68" x14ac:dyDescent="0.25">
      <c r="A37630" s="1"/>
      <c r="B37630" s="2"/>
      <c r="BJ37630" s="3"/>
      <c r="BL37630" s="3"/>
      <c r="BN37630" s="3"/>
      <c r="BP37630" s="3"/>
    </row>
    <row r="37631" spans="1:68" x14ac:dyDescent="0.25">
      <c r="A37631" s="1"/>
      <c r="B37631" s="2"/>
      <c r="BJ37631" s="3"/>
      <c r="BL37631" s="3"/>
      <c r="BN37631" s="3"/>
      <c r="BP37631" s="3"/>
    </row>
    <row r="37632" spans="1:68" x14ac:dyDescent="0.25">
      <c r="A37632" s="1"/>
      <c r="B37632" s="2"/>
      <c r="BJ37632" s="3"/>
      <c r="BL37632" s="3"/>
      <c r="BN37632" s="3"/>
      <c r="BP37632" s="3"/>
    </row>
    <row r="37633" spans="1:68" x14ac:dyDescent="0.25">
      <c r="A37633" s="1"/>
      <c r="B37633" s="2"/>
      <c r="BJ37633" s="3"/>
      <c r="BL37633" s="3"/>
      <c r="BN37633" s="3"/>
      <c r="BP37633" s="3"/>
    </row>
    <row r="37634" spans="1:68" x14ac:dyDescent="0.25">
      <c r="A37634" s="1"/>
      <c r="B37634" s="2"/>
      <c r="BJ37634" s="3"/>
      <c r="BL37634" s="3"/>
      <c r="BN37634" s="3"/>
      <c r="BP37634" s="3"/>
    </row>
    <row r="37635" spans="1:68" x14ac:dyDescent="0.25">
      <c r="A37635" s="1"/>
      <c r="B37635" s="2"/>
      <c r="BJ37635" s="3"/>
      <c r="BL37635" s="3"/>
      <c r="BN37635" s="3"/>
      <c r="BP37635" s="3"/>
    </row>
    <row r="37636" spans="1:68" x14ac:dyDescent="0.25">
      <c r="A37636" s="1"/>
      <c r="B37636" s="2"/>
      <c r="BJ37636" s="3"/>
      <c r="BL37636" s="3"/>
      <c r="BN37636" s="3"/>
      <c r="BP37636" s="3"/>
    </row>
    <row r="37637" spans="1:68" x14ac:dyDescent="0.25">
      <c r="A37637" s="1"/>
      <c r="B37637" s="2"/>
      <c r="BJ37637" s="3"/>
      <c r="BL37637" s="3"/>
      <c r="BN37637" s="3"/>
      <c r="BP37637" s="3"/>
    </row>
    <row r="37638" spans="1:68" x14ac:dyDescent="0.25">
      <c r="A37638" s="1"/>
      <c r="B37638" s="2"/>
      <c r="BJ37638" s="3"/>
      <c r="BL37638" s="3"/>
      <c r="BN37638" s="3"/>
      <c r="BP37638" s="3"/>
    </row>
    <row r="37639" spans="1:68" x14ac:dyDescent="0.25">
      <c r="A37639" s="1"/>
      <c r="B37639" s="2"/>
      <c r="BJ37639" s="3"/>
      <c r="BL37639" s="3"/>
      <c r="BN37639" s="3"/>
      <c r="BP37639" s="3"/>
    </row>
    <row r="37640" spans="1:68" x14ac:dyDescent="0.25">
      <c r="A37640" s="1"/>
      <c r="B37640" s="2"/>
      <c r="BJ37640" s="3"/>
      <c r="BL37640" s="3"/>
      <c r="BN37640" s="3"/>
      <c r="BP37640" s="3"/>
    </row>
    <row r="37641" spans="1:68" x14ac:dyDescent="0.25">
      <c r="A37641" s="1"/>
      <c r="B37641" s="2"/>
      <c r="BJ37641" s="3"/>
      <c r="BL37641" s="3"/>
      <c r="BN37641" s="3"/>
      <c r="BP37641" s="3"/>
    </row>
    <row r="37642" spans="1:68" x14ac:dyDescent="0.25">
      <c r="A37642" s="1"/>
      <c r="B37642" s="2"/>
      <c r="BJ37642" s="3"/>
      <c r="BL37642" s="3"/>
      <c r="BN37642" s="3"/>
      <c r="BP37642" s="3"/>
    </row>
    <row r="37643" spans="1:68" x14ac:dyDescent="0.25">
      <c r="A37643" s="1"/>
      <c r="B37643" s="2"/>
      <c r="BJ37643" s="3"/>
      <c r="BL37643" s="3"/>
      <c r="BN37643" s="3"/>
      <c r="BP37643" s="3"/>
    </row>
    <row r="37644" spans="1:68" x14ac:dyDescent="0.25">
      <c r="A37644" s="1"/>
      <c r="B37644" s="2"/>
      <c r="BJ37644" s="3"/>
      <c r="BL37644" s="3"/>
      <c r="BN37644" s="3"/>
      <c r="BP37644" s="3"/>
    </row>
    <row r="37645" spans="1:68" x14ac:dyDescent="0.25">
      <c r="A37645" s="1"/>
      <c r="B37645" s="2"/>
      <c r="BJ37645" s="3"/>
      <c r="BL37645" s="3"/>
      <c r="BN37645" s="3"/>
      <c r="BP37645" s="3"/>
    </row>
    <row r="37646" spans="1:68" x14ac:dyDescent="0.25">
      <c r="A37646" s="1"/>
      <c r="B37646" s="2"/>
      <c r="BJ37646" s="3"/>
      <c r="BL37646" s="3"/>
      <c r="BN37646" s="3"/>
      <c r="BP37646" s="3"/>
    </row>
    <row r="37647" spans="1:68" x14ac:dyDescent="0.25">
      <c r="A37647" s="1"/>
      <c r="B37647" s="2"/>
      <c r="BJ37647" s="3"/>
      <c r="BL37647" s="3"/>
      <c r="BN37647" s="3"/>
      <c r="BP37647" s="3"/>
    </row>
    <row r="37648" spans="1:68" x14ac:dyDescent="0.25">
      <c r="A37648" s="1"/>
      <c r="B37648" s="2"/>
      <c r="BJ37648" s="3"/>
      <c r="BL37648" s="3"/>
      <c r="BN37648" s="3"/>
      <c r="BP37648" s="3"/>
    </row>
    <row r="37649" spans="1:68" x14ac:dyDescent="0.25">
      <c r="A37649" s="1"/>
      <c r="B37649" s="2"/>
      <c r="BJ37649" s="3"/>
      <c r="BL37649" s="3"/>
      <c r="BN37649" s="3"/>
      <c r="BP37649" s="3"/>
    </row>
    <row r="37650" spans="1:68" x14ac:dyDescent="0.25">
      <c r="A37650" s="1"/>
      <c r="B37650" s="2"/>
      <c r="BJ37650" s="3"/>
      <c r="BL37650" s="3"/>
      <c r="BN37650" s="3"/>
      <c r="BP37650" s="3"/>
    </row>
    <row r="37651" spans="1:68" x14ac:dyDescent="0.25">
      <c r="A37651" s="1"/>
      <c r="B37651" s="2"/>
      <c r="BJ37651" s="3"/>
      <c r="BL37651" s="3"/>
      <c r="BN37651" s="3"/>
      <c r="BP37651" s="3"/>
    </row>
    <row r="37652" spans="1:68" x14ac:dyDescent="0.25">
      <c r="A37652" s="1"/>
      <c r="B37652" s="2"/>
      <c r="BJ37652" s="3"/>
      <c r="BL37652" s="3"/>
      <c r="BN37652" s="3"/>
      <c r="BP37652" s="3"/>
    </row>
    <row r="37653" spans="1:68" x14ac:dyDescent="0.25">
      <c r="A37653" s="1"/>
      <c r="B37653" s="2"/>
      <c r="BJ37653" s="3"/>
      <c r="BL37653" s="3"/>
      <c r="BN37653" s="3"/>
      <c r="BP37653" s="3"/>
    </row>
    <row r="37654" spans="1:68" x14ac:dyDescent="0.25">
      <c r="A37654" s="1"/>
      <c r="B37654" s="2"/>
      <c r="BJ37654" s="3"/>
      <c r="BL37654" s="3"/>
      <c r="BN37654" s="3"/>
      <c r="BP37654" s="3"/>
    </row>
    <row r="37655" spans="1:68" x14ac:dyDescent="0.25">
      <c r="A37655" s="1"/>
      <c r="B37655" s="2"/>
      <c r="BJ37655" s="3"/>
      <c r="BL37655" s="3"/>
      <c r="BN37655" s="3"/>
      <c r="BP37655" s="3"/>
    </row>
    <row r="37656" spans="1:68" x14ac:dyDescent="0.25">
      <c r="A37656" s="1"/>
      <c r="B37656" s="2"/>
      <c r="BJ37656" s="3"/>
      <c r="BL37656" s="3"/>
      <c r="BN37656" s="3"/>
      <c r="BP37656" s="3"/>
    </row>
    <row r="37657" spans="1:68" x14ac:dyDescent="0.25">
      <c r="A37657" s="1"/>
      <c r="B37657" s="2"/>
      <c r="BJ37657" s="3"/>
      <c r="BL37657" s="3"/>
      <c r="BN37657" s="3"/>
      <c r="BP37657" s="3"/>
    </row>
    <row r="37658" spans="1:68" x14ac:dyDescent="0.25">
      <c r="A37658" s="1"/>
      <c r="B37658" s="2"/>
      <c r="BJ37658" s="3"/>
      <c r="BL37658" s="3"/>
      <c r="BN37658" s="3"/>
      <c r="BP37658" s="3"/>
    </row>
    <row r="37659" spans="1:68" x14ac:dyDescent="0.25">
      <c r="A37659" s="1"/>
      <c r="B37659" s="2"/>
      <c r="BJ37659" s="3"/>
      <c r="BL37659" s="3"/>
      <c r="BN37659" s="3"/>
      <c r="BP37659" s="3"/>
    </row>
    <row r="37660" spans="1:68" x14ac:dyDescent="0.25">
      <c r="A37660" s="1"/>
      <c r="B37660" s="2"/>
      <c r="BJ37660" s="3"/>
      <c r="BL37660" s="3"/>
      <c r="BN37660" s="3"/>
      <c r="BP37660" s="3"/>
    </row>
    <row r="37661" spans="1:68" x14ac:dyDescent="0.25">
      <c r="A37661" s="1"/>
      <c r="B37661" s="2"/>
      <c r="BJ37661" s="3"/>
      <c r="BL37661" s="3"/>
      <c r="BN37661" s="3"/>
      <c r="BP37661" s="3"/>
    </row>
    <row r="37662" spans="1:68" x14ac:dyDescent="0.25">
      <c r="A37662" s="1"/>
      <c r="B37662" s="2"/>
      <c r="BJ37662" s="3"/>
      <c r="BL37662" s="3"/>
      <c r="BN37662" s="3"/>
      <c r="BP37662" s="3"/>
    </row>
    <row r="37663" spans="1:68" x14ac:dyDescent="0.25">
      <c r="A37663" s="1"/>
      <c r="B37663" s="2"/>
      <c r="BJ37663" s="3"/>
      <c r="BL37663" s="3"/>
      <c r="BN37663" s="3"/>
      <c r="BP37663" s="3"/>
    </row>
    <row r="37664" spans="1:68" x14ac:dyDescent="0.25">
      <c r="A37664" s="1"/>
      <c r="B37664" s="2"/>
      <c r="BJ37664" s="3"/>
      <c r="BL37664" s="3"/>
      <c r="BN37664" s="3"/>
      <c r="BP37664" s="3"/>
    </row>
    <row r="37665" spans="1:68" x14ac:dyDescent="0.25">
      <c r="A37665" s="1"/>
      <c r="B37665" s="2"/>
      <c r="BJ37665" s="3"/>
      <c r="BL37665" s="3"/>
      <c r="BN37665" s="3"/>
      <c r="BP37665" s="3"/>
    </row>
    <row r="37666" spans="1:68" x14ac:dyDescent="0.25">
      <c r="A37666" s="1"/>
      <c r="B37666" s="2"/>
      <c r="BJ37666" s="3"/>
      <c r="BL37666" s="3"/>
      <c r="BN37666" s="3"/>
      <c r="BP37666" s="3"/>
    </row>
    <row r="37667" spans="1:68" x14ac:dyDescent="0.25">
      <c r="A37667" s="1"/>
      <c r="B37667" s="2"/>
      <c r="BJ37667" s="3"/>
      <c r="BL37667" s="3"/>
      <c r="BN37667" s="3"/>
      <c r="BP37667" s="3"/>
    </row>
    <row r="37668" spans="1:68" x14ac:dyDescent="0.25">
      <c r="A37668" s="1"/>
      <c r="B37668" s="2"/>
      <c r="BJ37668" s="3"/>
      <c r="BL37668" s="3"/>
      <c r="BN37668" s="3"/>
      <c r="BP37668" s="3"/>
    </row>
    <row r="37669" spans="1:68" x14ac:dyDescent="0.25">
      <c r="A37669" s="1"/>
      <c r="B37669" s="2"/>
      <c r="BJ37669" s="3"/>
      <c r="BL37669" s="3"/>
      <c r="BN37669" s="3"/>
      <c r="BP37669" s="3"/>
    </row>
    <row r="37670" spans="1:68" x14ac:dyDescent="0.25">
      <c r="A37670" s="1"/>
      <c r="B37670" s="2"/>
      <c r="BJ37670" s="3"/>
      <c r="BL37670" s="3"/>
      <c r="BN37670" s="3"/>
      <c r="BP37670" s="3"/>
    </row>
    <row r="37671" spans="1:68" x14ac:dyDescent="0.25">
      <c r="A37671" s="1"/>
      <c r="B37671" s="2"/>
      <c r="BJ37671" s="3"/>
      <c r="BL37671" s="3"/>
      <c r="BN37671" s="3"/>
      <c r="BP37671" s="3"/>
    </row>
    <row r="37672" spans="1:68" x14ac:dyDescent="0.25">
      <c r="A37672" s="1"/>
      <c r="B37672" s="2"/>
      <c r="BJ37672" s="3"/>
      <c r="BL37672" s="3"/>
      <c r="BN37672" s="3"/>
      <c r="BP37672" s="3"/>
    </row>
    <row r="37673" spans="1:68" x14ac:dyDescent="0.25">
      <c r="A37673" s="1"/>
      <c r="B37673" s="2"/>
      <c r="BJ37673" s="3"/>
      <c r="BL37673" s="3"/>
      <c r="BN37673" s="3"/>
      <c r="BP37673" s="3"/>
    </row>
    <row r="37674" spans="1:68" x14ac:dyDescent="0.25">
      <c r="A37674" s="1"/>
      <c r="B37674" s="2"/>
      <c r="BJ37674" s="3"/>
      <c r="BL37674" s="3"/>
      <c r="BN37674" s="3"/>
      <c r="BP37674" s="3"/>
    </row>
    <row r="37675" spans="1:68" x14ac:dyDescent="0.25">
      <c r="A37675" s="1"/>
      <c r="B37675" s="2"/>
      <c r="BJ37675" s="3"/>
      <c r="BL37675" s="3"/>
      <c r="BN37675" s="3"/>
      <c r="BP37675" s="3"/>
    </row>
    <row r="37676" spans="1:68" x14ac:dyDescent="0.25">
      <c r="A37676" s="1"/>
      <c r="B37676" s="2"/>
      <c r="BJ37676" s="3"/>
      <c r="BL37676" s="3"/>
      <c r="BN37676" s="3"/>
      <c r="BP37676" s="3"/>
    </row>
    <row r="37677" spans="1:68" x14ac:dyDescent="0.25">
      <c r="A37677" s="1"/>
      <c r="B37677" s="2"/>
      <c r="BJ37677" s="3"/>
      <c r="BL37677" s="3"/>
      <c r="BN37677" s="3"/>
      <c r="BP37677" s="3"/>
    </row>
    <row r="37678" spans="1:68" x14ac:dyDescent="0.25">
      <c r="A37678" s="1"/>
      <c r="B37678" s="2"/>
      <c r="BJ37678" s="3"/>
      <c r="BL37678" s="3"/>
      <c r="BN37678" s="3"/>
      <c r="BP37678" s="3"/>
    </row>
    <row r="37679" spans="1:68" x14ac:dyDescent="0.25">
      <c r="A37679" s="1"/>
      <c r="B37679" s="2"/>
      <c r="BJ37679" s="3"/>
      <c r="BL37679" s="3"/>
      <c r="BN37679" s="3"/>
      <c r="BP37679" s="3"/>
    </row>
    <row r="37680" spans="1:68" x14ac:dyDescent="0.25">
      <c r="A37680" s="1"/>
      <c r="B37680" s="2"/>
      <c r="BJ37680" s="3"/>
      <c r="BL37680" s="3"/>
      <c r="BN37680" s="3"/>
      <c r="BP37680" s="3"/>
    </row>
    <row r="37681" spans="1:68" x14ac:dyDescent="0.25">
      <c r="A37681" s="1"/>
      <c r="B37681" s="2"/>
      <c r="BJ37681" s="3"/>
      <c r="BL37681" s="3"/>
      <c r="BN37681" s="3"/>
      <c r="BP37681" s="3"/>
    </row>
    <row r="37682" spans="1:68" x14ac:dyDescent="0.25">
      <c r="A37682" s="1"/>
      <c r="B37682" s="2"/>
      <c r="BJ37682" s="3"/>
      <c r="BL37682" s="3"/>
      <c r="BN37682" s="3"/>
      <c r="BP37682" s="3"/>
    </row>
    <row r="37683" spans="1:68" x14ac:dyDescent="0.25">
      <c r="A37683" s="1"/>
      <c r="B37683" s="2"/>
      <c r="BJ37683" s="3"/>
      <c r="BL37683" s="3"/>
      <c r="BN37683" s="3"/>
      <c r="BP37683" s="3"/>
    </row>
    <row r="37684" spans="1:68" x14ac:dyDescent="0.25">
      <c r="A37684" s="1"/>
      <c r="B37684" s="2"/>
      <c r="BJ37684" s="3"/>
      <c r="BL37684" s="3"/>
      <c r="BN37684" s="3"/>
      <c r="BP37684" s="3"/>
    </row>
    <row r="37685" spans="1:68" x14ac:dyDescent="0.25">
      <c r="A37685" s="1"/>
      <c r="B37685" s="2"/>
      <c r="BJ37685" s="3"/>
      <c r="BL37685" s="3"/>
      <c r="BN37685" s="3"/>
      <c r="BP37685" s="3"/>
    </row>
    <row r="37686" spans="1:68" x14ac:dyDescent="0.25">
      <c r="A37686" s="1"/>
      <c r="B37686" s="2"/>
      <c r="BJ37686" s="3"/>
      <c r="BL37686" s="3"/>
      <c r="BN37686" s="3"/>
      <c r="BP37686" s="3"/>
    </row>
    <row r="37687" spans="1:68" x14ac:dyDescent="0.25">
      <c r="A37687" s="1"/>
      <c r="B37687" s="2"/>
      <c r="BJ37687" s="3"/>
      <c r="BL37687" s="3"/>
      <c r="BN37687" s="3"/>
      <c r="BP37687" s="3"/>
    </row>
    <row r="37688" spans="1:68" x14ac:dyDescent="0.25">
      <c r="A37688" s="1"/>
      <c r="B37688" s="2"/>
      <c r="BJ37688" s="3"/>
      <c r="BL37688" s="3"/>
      <c r="BN37688" s="3"/>
      <c r="BP37688" s="3"/>
    </row>
    <row r="37689" spans="1:68" x14ac:dyDescent="0.25">
      <c r="A37689" s="1"/>
      <c r="B37689" s="2"/>
      <c r="BJ37689" s="3"/>
      <c r="BL37689" s="3"/>
      <c r="BN37689" s="3"/>
      <c r="BP37689" s="3"/>
    </row>
    <row r="37690" spans="1:68" x14ac:dyDescent="0.25">
      <c r="A37690" s="1"/>
      <c r="B37690" s="2"/>
      <c r="BJ37690" s="3"/>
      <c r="BL37690" s="3"/>
      <c r="BN37690" s="3"/>
      <c r="BP37690" s="3"/>
    </row>
    <row r="37691" spans="1:68" x14ac:dyDescent="0.25">
      <c r="A37691" s="1"/>
      <c r="B37691" s="2"/>
      <c r="BJ37691" s="3"/>
      <c r="BL37691" s="3"/>
      <c r="BN37691" s="3"/>
      <c r="BP37691" s="3"/>
    </row>
    <row r="37692" spans="1:68" x14ac:dyDescent="0.25">
      <c r="A37692" s="1"/>
      <c r="B37692" s="2"/>
      <c r="BJ37692" s="3"/>
      <c r="BL37692" s="3"/>
      <c r="BN37692" s="3"/>
      <c r="BP37692" s="3"/>
    </row>
    <row r="37693" spans="1:68" x14ac:dyDescent="0.25">
      <c r="A37693" s="1"/>
      <c r="B37693" s="2"/>
      <c r="BJ37693" s="3"/>
      <c r="BL37693" s="3"/>
      <c r="BN37693" s="3"/>
      <c r="BP37693" s="3"/>
    </row>
    <row r="37694" spans="1:68" x14ac:dyDescent="0.25">
      <c r="A37694" s="1"/>
      <c r="B37694" s="2"/>
      <c r="BJ37694" s="3"/>
      <c r="BL37694" s="3"/>
      <c r="BN37694" s="3"/>
      <c r="BP37694" s="3"/>
    </row>
    <row r="37695" spans="1:68" x14ac:dyDescent="0.25">
      <c r="A37695" s="1"/>
      <c r="B37695" s="2"/>
      <c r="BJ37695" s="3"/>
      <c r="BL37695" s="3"/>
      <c r="BN37695" s="3"/>
      <c r="BP37695" s="3"/>
    </row>
    <row r="37696" spans="1:68" x14ac:dyDescent="0.25">
      <c r="A37696" s="1"/>
      <c r="B37696" s="2"/>
      <c r="BJ37696" s="3"/>
      <c r="BL37696" s="3"/>
      <c r="BN37696" s="3"/>
      <c r="BP37696" s="3"/>
    </row>
    <row r="37697" spans="1:68" x14ac:dyDescent="0.25">
      <c r="A37697" s="1"/>
      <c r="B37697" s="2"/>
      <c r="BJ37697" s="3"/>
      <c r="BL37697" s="3"/>
      <c r="BN37697" s="3"/>
      <c r="BP37697" s="3"/>
    </row>
    <row r="37698" spans="1:68" x14ac:dyDescent="0.25">
      <c r="A37698" s="1"/>
      <c r="B37698" s="2"/>
      <c r="BJ37698" s="3"/>
      <c r="BL37698" s="3"/>
      <c r="BN37698" s="3"/>
      <c r="BP37698" s="3"/>
    </row>
    <row r="37699" spans="1:68" x14ac:dyDescent="0.25">
      <c r="A37699" s="1"/>
      <c r="B37699" s="2"/>
      <c r="BJ37699" s="3"/>
      <c r="BL37699" s="3"/>
      <c r="BN37699" s="3"/>
      <c r="BP37699" s="3"/>
    </row>
    <row r="37700" spans="1:68" x14ac:dyDescent="0.25">
      <c r="A37700" s="1"/>
      <c r="B37700" s="2"/>
      <c r="BJ37700" s="3"/>
      <c r="BL37700" s="3"/>
      <c r="BN37700" s="3"/>
      <c r="BP37700" s="3"/>
    </row>
    <row r="37701" spans="1:68" x14ac:dyDescent="0.25">
      <c r="A37701" s="1"/>
      <c r="B37701" s="2"/>
      <c r="BJ37701" s="3"/>
      <c r="BL37701" s="3"/>
      <c r="BN37701" s="3"/>
      <c r="BP37701" s="3"/>
    </row>
    <row r="37702" spans="1:68" x14ac:dyDescent="0.25">
      <c r="A37702" s="1"/>
      <c r="B37702" s="2"/>
      <c r="BJ37702" s="3"/>
      <c r="BL37702" s="3"/>
      <c r="BN37702" s="3"/>
      <c r="BP37702" s="3"/>
    </row>
    <row r="37703" spans="1:68" x14ac:dyDescent="0.25">
      <c r="A37703" s="1"/>
      <c r="B37703" s="2"/>
      <c r="BJ37703" s="3"/>
      <c r="BL37703" s="3"/>
      <c r="BN37703" s="3"/>
      <c r="BP37703" s="3"/>
    </row>
    <row r="37704" spans="1:68" x14ac:dyDescent="0.25">
      <c r="A37704" s="1"/>
      <c r="B37704" s="2"/>
      <c r="BJ37704" s="3"/>
      <c r="BL37704" s="3"/>
      <c r="BN37704" s="3"/>
      <c r="BP37704" s="3"/>
    </row>
    <row r="37705" spans="1:68" x14ac:dyDescent="0.25">
      <c r="A37705" s="1"/>
      <c r="B37705" s="2"/>
      <c r="BJ37705" s="3"/>
      <c r="BL37705" s="3"/>
      <c r="BN37705" s="3"/>
      <c r="BP37705" s="3"/>
    </row>
    <row r="37706" spans="1:68" x14ac:dyDescent="0.25">
      <c r="A37706" s="1"/>
      <c r="B37706" s="2"/>
      <c r="BJ37706" s="3"/>
      <c r="BL37706" s="3"/>
      <c r="BN37706" s="3"/>
      <c r="BP37706" s="3"/>
    </row>
    <row r="37707" spans="1:68" x14ac:dyDescent="0.25">
      <c r="A37707" s="1"/>
      <c r="B37707" s="2"/>
      <c r="BJ37707" s="3"/>
      <c r="BL37707" s="3"/>
      <c r="BN37707" s="3"/>
      <c r="BP37707" s="3"/>
    </row>
    <row r="37708" spans="1:68" x14ac:dyDescent="0.25">
      <c r="A37708" s="1"/>
      <c r="B37708" s="2"/>
      <c r="BJ37708" s="3"/>
      <c r="BL37708" s="3"/>
      <c r="BN37708" s="3"/>
      <c r="BP37708" s="3"/>
    </row>
    <row r="37709" spans="1:68" x14ac:dyDescent="0.25">
      <c r="A37709" s="1"/>
      <c r="B37709" s="2"/>
      <c r="BJ37709" s="3"/>
      <c r="BL37709" s="3"/>
      <c r="BN37709" s="3"/>
      <c r="BP37709" s="3"/>
    </row>
    <row r="37710" spans="1:68" x14ac:dyDescent="0.25">
      <c r="A37710" s="1"/>
      <c r="B37710" s="2"/>
      <c r="BJ37710" s="3"/>
      <c r="BL37710" s="3"/>
      <c r="BN37710" s="3"/>
      <c r="BP37710" s="3"/>
    </row>
    <row r="37711" spans="1:68" x14ac:dyDescent="0.25">
      <c r="A37711" s="1"/>
      <c r="B37711" s="2"/>
      <c r="BJ37711" s="3"/>
      <c r="BL37711" s="3"/>
      <c r="BN37711" s="3"/>
      <c r="BP37711" s="3"/>
    </row>
    <row r="37712" spans="1:68" x14ac:dyDescent="0.25">
      <c r="A37712" s="1"/>
      <c r="B37712" s="2"/>
      <c r="BJ37712" s="3"/>
      <c r="BL37712" s="3"/>
      <c r="BN37712" s="3"/>
      <c r="BP37712" s="3"/>
    </row>
    <row r="37713" spans="1:68" x14ac:dyDescent="0.25">
      <c r="A37713" s="1"/>
      <c r="B37713" s="2"/>
      <c r="BJ37713" s="3"/>
      <c r="BL37713" s="3"/>
      <c r="BN37713" s="3"/>
      <c r="BP37713" s="3"/>
    </row>
    <row r="37714" spans="1:68" x14ac:dyDescent="0.25">
      <c r="A37714" s="1"/>
      <c r="B37714" s="2"/>
      <c r="BJ37714" s="3"/>
      <c r="BL37714" s="3"/>
      <c r="BN37714" s="3"/>
      <c r="BP37714" s="3"/>
    </row>
    <row r="37715" spans="1:68" x14ac:dyDescent="0.25">
      <c r="A37715" s="1"/>
      <c r="B37715" s="2"/>
      <c r="BJ37715" s="3"/>
      <c r="BL37715" s="3"/>
      <c r="BN37715" s="3"/>
      <c r="BP37715" s="3"/>
    </row>
    <row r="37716" spans="1:68" x14ac:dyDescent="0.25">
      <c r="A37716" s="1"/>
      <c r="B37716" s="2"/>
      <c r="BJ37716" s="3"/>
      <c r="BL37716" s="3"/>
      <c r="BN37716" s="3"/>
      <c r="BP37716" s="3"/>
    </row>
    <row r="37717" spans="1:68" x14ac:dyDescent="0.25">
      <c r="A37717" s="1"/>
      <c r="B37717" s="2"/>
      <c r="BJ37717" s="3"/>
      <c r="BL37717" s="3"/>
      <c r="BN37717" s="3"/>
      <c r="BP37717" s="3"/>
    </row>
    <row r="37718" spans="1:68" x14ac:dyDescent="0.25">
      <c r="A37718" s="1"/>
      <c r="B37718" s="2"/>
      <c r="BJ37718" s="3"/>
      <c r="BL37718" s="3"/>
      <c r="BN37718" s="3"/>
      <c r="BP37718" s="3"/>
    </row>
    <row r="37719" spans="1:68" x14ac:dyDescent="0.25">
      <c r="A37719" s="1"/>
      <c r="B37719" s="2"/>
      <c r="BJ37719" s="3"/>
      <c r="BL37719" s="3"/>
      <c r="BN37719" s="3"/>
      <c r="BP37719" s="3"/>
    </row>
    <row r="37720" spans="1:68" x14ac:dyDescent="0.25">
      <c r="A37720" s="1"/>
      <c r="B37720" s="2"/>
      <c r="BJ37720" s="3"/>
      <c r="BL37720" s="3"/>
      <c r="BN37720" s="3"/>
      <c r="BP37720" s="3"/>
    </row>
    <row r="37721" spans="1:68" x14ac:dyDescent="0.25">
      <c r="A37721" s="1"/>
      <c r="B37721" s="2"/>
      <c r="BJ37721" s="3"/>
      <c r="BL37721" s="3"/>
      <c r="BN37721" s="3"/>
      <c r="BP37721" s="3"/>
    </row>
    <row r="37722" spans="1:68" x14ac:dyDescent="0.25">
      <c r="A37722" s="1"/>
      <c r="B37722" s="2"/>
      <c r="BJ37722" s="3"/>
      <c r="BL37722" s="3"/>
      <c r="BN37722" s="3"/>
      <c r="BP37722" s="3"/>
    </row>
    <row r="37723" spans="1:68" x14ac:dyDescent="0.25">
      <c r="A37723" s="1"/>
      <c r="B37723" s="2"/>
      <c r="BJ37723" s="3"/>
      <c r="BL37723" s="3"/>
      <c r="BN37723" s="3"/>
      <c r="BP37723" s="3"/>
    </row>
    <row r="37724" spans="1:68" x14ac:dyDescent="0.25">
      <c r="A37724" s="1"/>
      <c r="B37724" s="2"/>
      <c r="BJ37724" s="3"/>
      <c r="BL37724" s="3"/>
      <c r="BN37724" s="3"/>
      <c r="BP37724" s="3"/>
    </row>
    <row r="37725" spans="1:68" x14ac:dyDescent="0.25">
      <c r="A37725" s="1"/>
      <c r="B37725" s="2"/>
      <c r="BJ37725" s="3"/>
      <c r="BL37725" s="3"/>
      <c r="BN37725" s="3"/>
      <c r="BP37725" s="3"/>
    </row>
    <row r="37726" spans="1:68" x14ac:dyDescent="0.25">
      <c r="A37726" s="1"/>
      <c r="B37726" s="2"/>
      <c r="BJ37726" s="3"/>
      <c r="BL37726" s="3"/>
      <c r="BN37726" s="3"/>
      <c r="BP37726" s="3"/>
    </row>
    <row r="37727" spans="1:68" x14ac:dyDescent="0.25">
      <c r="A37727" s="1"/>
      <c r="B37727" s="2"/>
      <c r="BJ37727" s="3"/>
      <c r="BL37727" s="3"/>
      <c r="BN37727" s="3"/>
      <c r="BP37727" s="3"/>
    </row>
    <row r="37728" spans="1:68" x14ac:dyDescent="0.25">
      <c r="A37728" s="1"/>
      <c r="B37728" s="2"/>
      <c r="BJ37728" s="3"/>
      <c r="BL37728" s="3"/>
      <c r="BN37728" s="3"/>
      <c r="BP37728" s="3"/>
    </row>
    <row r="37729" spans="1:68" x14ac:dyDescent="0.25">
      <c r="A37729" s="1"/>
      <c r="B37729" s="2"/>
      <c r="BJ37729" s="3"/>
      <c r="BL37729" s="3"/>
      <c r="BN37729" s="3"/>
      <c r="BP37729" s="3"/>
    </row>
    <row r="37730" spans="1:68" x14ac:dyDescent="0.25">
      <c r="A37730" s="1"/>
      <c r="B37730" s="2"/>
      <c r="BJ37730" s="3"/>
      <c r="BL37730" s="3"/>
      <c r="BN37730" s="3"/>
      <c r="BP37730" s="3"/>
    </row>
    <row r="37731" spans="1:68" x14ac:dyDescent="0.25">
      <c r="A37731" s="1"/>
      <c r="B37731" s="2"/>
      <c r="BJ37731" s="3"/>
      <c r="BL37731" s="3"/>
      <c r="BN37731" s="3"/>
      <c r="BP37731" s="3"/>
    </row>
    <row r="37732" spans="1:68" x14ac:dyDescent="0.25">
      <c r="A37732" s="1"/>
      <c r="B37732" s="2"/>
      <c r="BJ37732" s="3"/>
      <c r="BL37732" s="3"/>
      <c r="BN37732" s="3"/>
      <c r="BP37732" s="3"/>
    </row>
    <row r="37733" spans="1:68" x14ac:dyDescent="0.25">
      <c r="A37733" s="1"/>
      <c r="B37733" s="2"/>
      <c r="BJ37733" s="3"/>
      <c r="BL37733" s="3"/>
      <c r="BN37733" s="3"/>
      <c r="BP37733" s="3"/>
    </row>
    <row r="37734" spans="1:68" x14ac:dyDescent="0.25">
      <c r="A37734" s="1"/>
      <c r="B37734" s="2"/>
      <c r="BJ37734" s="3"/>
      <c r="BL37734" s="3"/>
      <c r="BN37734" s="3"/>
      <c r="BP37734" s="3"/>
    </row>
    <row r="37735" spans="1:68" x14ac:dyDescent="0.25">
      <c r="A37735" s="1"/>
      <c r="B37735" s="2"/>
      <c r="BJ37735" s="3"/>
      <c r="BL37735" s="3"/>
      <c r="BN37735" s="3"/>
      <c r="BP37735" s="3"/>
    </row>
    <row r="37736" spans="1:68" x14ac:dyDescent="0.25">
      <c r="A37736" s="1"/>
      <c r="B37736" s="2"/>
      <c r="BJ37736" s="3"/>
      <c r="BL37736" s="3"/>
      <c r="BN37736" s="3"/>
      <c r="BP37736" s="3"/>
    </row>
    <row r="37737" spans="1:68" x14ac:dyDescent="0.25">
      <c r="A37737" s="1"/>
      <c r="B37737" s="2"/>
      <c r="BJ37737" s="3"/>
      <c r="BL37737" s="3"/>
      <c r="BN37737" s="3"/>
      <c r="BP37737" s="3"/>
    </row>
    <row r="37738" spans="1:68" x14ac:dyDescent="0.25">
      <c r="A37738" s="1"/>
      <c r="B37738" s="2"/>
      <c r="BJ37738" s="3"/>
      <c r="BL37738" s="3"/>
      <c r="BN37738" s="3"/>
      <c r="BP37738" s="3"/>
    </row>
    <row r="37739" spans="1:68" x14ac:dyDescent="0.25">
      <c r="A37739" s="1"/>
      <c r="B37739" s="2"/>
      <c r="BJ37739" s="3"/>
      <c r="BL37739" s="3"/>
      <c r="BN37739" s="3"/>
      <c r="BP37739" s="3"/>
    </row>
    <row r="37740" spans="1:68" x14ac:dyDescent="0.25">
      <c r="A37740" s="1"/>
      <c r="B37740" s="2"/>
      <c r="BJ37740" s="3"/>
      <c r="BL37740" s="3"/>
      <c r="BN37740" s="3"/>
      <c r="BP37740" s="3"/>
    </row>
    <row r="37741" spans="1:68" x14ac:dyDescent="0.25">
      <c r="A37741" s="1"/>
      <c r="B37741" s="2"/>
      <c r="BJ37741" s="3"/>
      <c r="BL37741" s="3"/>
      <c r="BN37741" s="3"/>
      <c r="BP37741" s="3"/>
    </row>
    <row r="37742" spans="1:68" x14ac:dyDescent="0.25">
      <c r="A37742" s="1"/>
      <c r="B37742" s="2"/>
      <c r="BJ37742" s="3"/>
      <c r="BL37742" s="3"/>
      <c r="BN37742" s="3"/>
      <c r="BP37742" s="3"/>
    </row>
    <row r="37743" spans="1:68" x14ac:dyDescent="0.25">
      <c r="A37743" s="1"/>
      <c r="B37743" s="2"/>
      <c r="BJ37743" s="3"/>
      <c r="BL37743" s="3"/>
      <c r="BN37743" s="3"/>
      <c r="BP37743" s="3"/>
    </row>
    <row r="37744" spans="1:68" x14ac:dyDescent="0.25">
      <c r="A37744" s="1"/>
      <c r="B37744" s="2"/>
      <c r="BJ37744" s="3"/>
      <c r="BL37744" s="3"/>
      <c r="BN37744" s="3"/>
      <c r="BP37744" s="3"/>
    </row>
    <row r="37745" spans="1:68" x14ac:dyDescent="0.25">
      <c r="A37745" s="1"/>
      <c r="B37745" s="2"/>
      <c r="BJ37745" s="3"/>
      <c r="BL37745" s="3"/>
      <c r="BN37745" s="3"/>
      <c r="BP37745" s="3"/>
    </row>
    <row r="37746" spans="1:68" x14ac:dyDescent="0.25">
      <c r="A37746" s="1"/>
      <c r="B37746" s="2"/>
      <c r="BJ37746" s="3"/>
      <c r="BL37746" s="3"/>
      <c r="BN37746" s="3"/>
      <c r="BP37746" s="3"/>
    </row>
    <row r="37747" spans="1:68" x14ac:dyDescent="0.25">
      <c r="A37747" s="1"/>
      <c r="B37747" s="2"/>
      <c r="BJ37747" s="3"/>
      <c r="BL37747" s="3"/>
      <c r="BN37747" s="3"/>
      <c r="BP37747" s="3"/>
    </row>
    <row r="37748" spans="1:68" x14ac:dyDescent="0.25">
      <c r="A37748" s="1"/>
      <c r="B37748" s="2"/>
      <c r="BJ37748" s="3"/>
      <c r="BL37748" s="3"/>
      <c r="BN37748" s="3"/>
      <c r="BP37748" s="3"/>
    </row>
    <row r="37749" spans="1:68" x14ac:dyDescent="0.25">
      <c r="A37749" s="1"/>
      <c r="B37749" s="2"/>
      <c r="BJ37749" s="3"/>
      <c r="BL37749" s="3"/>
      <c r="BN37749" s="3"/>
      <c r="BP37749" s="3"/>
    </row>
    <row r="37750" spans="1:68" x14ac:dyDescent="0.25">
      <c r="A37750" s="1"/>
      <c r="B37750" s="2"/>
      <c r="BJ37750" s="3"/>
      <c r="BL37750" s="3"/>
      <c r="BN37750" s="3"/>
      <c r="BP37750" s="3"/>
    </row>
    <row r="37751" spans="1:68" x14ac:dyDescent="0.25">
      <c r="A37751" s="1"/>
      <c r="B37751" s="2"/>
      <c r="BJ37751" s="3"/>
      <c r="BL37751" s="3"/>
      <c r="BN37751" s="3"/>
      <c r="BP37751" s="3"/>
    </row>
    <row r="37752" spans="1:68" x14ac:dyDescent="0.25">
      <c r="A37752" s="1"/>
      <c r="B37752" s="2"/>
      <c r="BJ37752" s="3"/>
      <c r="BL37752" s="3"/>
      <c r="BN37752" s="3"/>
      <c r="BP37752" s="3"/>
    </row>
    <row r="37753" spans="1:68" x14ac:dyDescent="0.25">
      <c r="A37753" s="1"/>
      <c r="B37753" s="2"/>
      <c r="BJ37753" s="3"/>
      <c r="BL37753" s="3"/>
      <c r="BN37753" s="3"/>
      <c r="BP37753" s="3"/>
    </row>
    <row r="37754" spans="1:68" x14ac:dyDescent="0.25">
      <c r="A37754" s="1"/>
      <c r="B37754" s="2"/>
      <c r="BJ37754" s="3"/>
      <c r="BL37754" s="3"/>
      <c r="BN37754" s="3"/>
      <c r="BP37754" s="3"/>
    </row>
    <row r="37755" spans="1:68" x14ac:dyDescent="0.25">
      <c r="A37755" s="1"/>
      <c r="B37755" s="2"/>
      <c r="BJ37755" s="3"/>
      <c r="BL37755" s="3"/>
      <c r="BN37755" s="3"/>
      <c r="BP37755" s="3"/>
    </row>
    <row r="37756" spans="1:68" x14ac:dyDescent="0.25">
      <c r="A37756" s="1"/>
      <c r="B37756" s="2"/>
      <c r="BJ37756" s="3"/>
      <c r="BL37756" s="3"/>
      <c r="BN37756" s="3"/>
      <c r="BP37756" s="3"/>
    </row>
    <row r="37757" spans="1:68" x14ac:dyDescent="0.25">
      <c r="A37757" s="1"/>
      <c r="B37757" s="2"/>
      <c r="BJ37757" s="3"/>
      <c r="BL37757" s="3"/>
      <c r="BN37757" s="3"/>
      <c r="BP37757" s="3"/>
    </row>
    <row r="37758" spans="1:68" x14ac:dyDescent="0.25">
      <c r="A37758" s="1"/>
      <c r="B37758" s="2"/>
      <c r="BJ37758" s="3"/>
      <c r="BL37758" s="3"/>
      <c r="BN37758" s="3"/>
      <c r="BP37758" s="3"/>
    </row>
    <row r="37759" spans="1:68" x14ac:dyDescent="0.25">
      <c r="A37759" s="1"/>
      <c r="B37759" s="2"/>
      <c r="BJ37759" s="3"/>
      <c r="BL37759" s="3"/>
      <c r="BN37759" s="3"/>
      <c r="BP37759" s="3"/>
    </row>
    <row r="37760" spans="1:68" x14ac:dyDescent="0.25">
      <c r="A37760" s="1"/>
      <c r="B37760" s="2"/>
      <c r="BJ37760" s="3"/>
      <c r="BL37760" s="3"/>
      <c r="BN37760" s="3"/>
      <c r="BP37760" s="3"/>
    </row>
    <row r="37761" spans="1:68" x14ac:dyDescent="0.25">
      <c r="A37761" s="1"/>
      <c r="B37761" s="2"/>
      <c r="BJ37761" s="3"/>
      <c r="BL37761" s="3"/>
      <c r="BN37761" s="3"/>
      <c r="BP37761" s="3"/>
    </row>
    <row r="37762" spans="1:68" x14ac:dyDescent="0.25">
      <c r="A37762" s="1"/>
      <c r="B37762" s="2"/>
      <c r="BJ37762" s="3"/>
      <c r="BL37762" s="3"/>
      <c r="BN37762" s="3"/>
      <c r="BP37762" s="3"/>
    </row>
    <row r="37763" spans="1:68" x14ac:dyDescent="0.25">
      <c r="A37763" s="1"/>
      <c r="B37763" s="2"/>
      <c r="BJ37763" s="3"/>
      <c r="BL37763" s="3"/>
      <c r="BN37763" s="3"/>
      <c r="BP37763" s="3"/>
    </row>
    <row r="37764" spans="1:68" x14ac:dyDescent="0.25">
      <c r="A37764" s="1"/>
      <c r="B37764" s="2"/>
      <c r="BJ37764" s="3"/>
      <c r="BL37764" s="3"/>
      <c r="BN37764" s="3"/>
      <c r="BP37764" s="3"/>
    </row>
    <row r="37765" spans="1:68" x14ac:dyDescent="0.25">
      <c r="A37765" s="1"/>
      <c r="B37765" s="2"/>
      <c r="BJ37765" s="3"/>
      <c r="BL37765" s="3"/>
      <c r="BN37765" s="3"/>
      <c r="BP37765" s="3"/>
    </row>
    <row r="37766" spans="1:68" x14ac:dyDescent="0.25">
      <c r="A37766" s="1"/>
      <c r="B37766" s="2"/>
      <c r="BJ37766" s="3"/>
      <c r="BL37766" s="3"/>
      <c r="BN37766" s="3"/>
      <c r="BP37766" s="3"/>
    </row>
    <row r="37767" spans="1:68" x14ac:dyDescent="0.25">
      <c r="A37767" s="1"/>
      <c r="B37767" s="2"/>
      <c r="BJ37767" s="3"/>
      <c r="BL37767" s="3"/>
      <c r="BN37767" s="3"/>
      <c r="BP37767" s="3"/>
    </row>
    <row r="37768" spans="1:68" x14ac:dyDescent="0.25">
      <c r="A37768" s="1"/>
      <c r="B37768" s="2"/>
      <c r="BJ37768" s="3"/>
      <c r="BL37768" s="3"/>
      <c r="BN37768" s="3"/>
      <c r="BP37768" s="3"/>
    </row>
    <row r="37769" spans="1:68" x14ac:dyDescent="0.25">
      <c r="A37769" s="1"/>
      <c r="B37769" s="2"/>
      <c r="BJ37769" s="3"/>
      <c r="BL37769" s="3"/>
      <c r="BN37769" s="3"/>
      <c r="BP37769" s="3"/>
    </row>
    <row r="37770" spans="1:68" x14ac:dyDescent="0.25">
      <c r="A37770" s="1"/>
      <c r="B37770" s="2"/>
      <c r="BJ37770" s="3"/>
      <c r="BL37770" s="3"/>
      <c r="BN37770" s="3"/>
      <c r="BP37770" s="3"/>
    </row>
    <row r="37771" spans="1:68" x14ac:dyDescent="0.25">
      <c r="A37771" s="1"/>
      <c r="B37771" s="2"/>
      <c r="BJ37771" s="3"/>
      <c r="BL37771" s="3"/>
      <c r="BN37771" s="3"/>
      <c r="BP37771" s="3"/>
    </row>
    <row r="37772" spans="1:68" x14ac:dyDescent="0.25">
      <c r="A37772" s="1"/>
      <c r="B37772" s="2"/>
      <c r="BJ37772" s="3"/>
      <c r="BL37772" s="3"/>
      <c r="BN37772" s="3"/>
      <c r="BP37772" s="3"/>
    </row>
    <row r="37773" spans="1:68" x14ac:dyDescent="0.25">
      <c r="A37773" s="1"/>
      <c r="B37773" s="2"/>
      <c r="BJ37773" s="3"/>
      <c r="BL37773" s="3"/>
      <c r="BN37773" s="3"/>
      <c r="BP37773" s="3"/>
    </row>
    <row r="37774" spans="1:68" x14ac:dyDescent="0.25">
      <c r="A37774" s="1"/>
      <c r="B37774" s="2"/>
      <c r="BJ37774" s="3"/>
      <c r="BL37774" s="3"/>
      <c r="BN37774" s="3"/>
      <c r="BP37774" s="3"/>
    </row>
    <row r="37775" spans="1:68" x14ac:dyDescent="0.25">
      <c r="A37775" s="1"/>
      <c r="B37775" s="2"/>
      <c r="BJ37775" s="3"/>
      <c r="BL37775" s="3"/>
      <c r="BN37775" s="3"/>
      <c r="BP37775" s="3"/>
    </row>
    <row r="37776" spans="1:68" x14ac:dyDescent="0.25">
      <c r="A37776" s="1"/>
      <c r="B37776" s="2"/>
      <c r="BJ37776" s="3"/>
      <c r="BL37776" s="3"/>
      <c r="BN37776" s="3"/>
      <c r="BP37776" s="3"/>
    </row>
    <row r="37777" spans="1:68" x14ac:dyDescent="0.25">
      <c r="A37777" s="1"/>
      <c r="B37777" s="2"/>
      <c r="BJ37777" s="3"/>
      <c r="BL37777" s="3"/>
      <c r="BN37777" s="3"/>
      <c r="BP37777" s="3"/>
    </row>
    <row r="37778" spans="1:68" x14ac:dyDescent="0.25">
      <c r="A37778" s="1"/>
      <c r="B37778" s="2"/>
      <c r="BJ37778" s="3"/>
      <c r="BL37778" s="3"/>
      <c r="BN37778" s="3"/>
      <c r="BP37778" s="3"/>
    </row>
    <row r="37779" spans="1:68" x14ac:dyDescent="0.25">
      <c r="A37779" s="1"/>
      <c r="B37779" s="2"/>
      <c r="BJ37779" s="3"/>
      <c r="BL37779" s="3"/>
      <c r="BN37779" s="3"/>
      <c r="BP37779" s="3"/>
    </row>
    <row r="37780" spans="1:68" x14ac:dyDescent="0.25">
      <c r="A37780" s="1"/>
      <c r="B37780" s="2"/>
      <c r="BJ37780" s="3"/>
      <c r="BL37780" s="3"/>
      <c r="BN37780" s="3"/>
      <c r="BP37780" s="3"/>
    </row>
    <row r="37781" spans="1:68" x14ac:dyDescent="0.25">
      <c r="A37781" s="1"/>
      <c r="B37781" s="2"/>
      <c r="BJ37781" s="3"/>
      <c r="BL37781" s="3"/>
      <c r="BN37781" s="3"/>
      <c r="BP37781" s="3"/>
    </row>
    <row r="37782" spans="1:68" x14ac:dyDescent="0.25">
      <c r="A37782" s="1"/>
      <c r="B37782" s="2"/>
      <c r="BJ37782" s="3"/>
      <c r="BL37782" s="3"/>
      <c r="BN37782" s="3"/>
      <c r="BP37782" s="3"/>
    </row>
    <row r="37783" spans="1:68" x14ac:dyDescent="0.25">
      <c r="A37783" s="1"/>
      <c r="B37783" s="2"/>
      <c r="BJ37783" s="3"/>
      <c r="BL37783" s="3"/>
      <c r="BN37783" s="3"/>
      <c r="BP37783" s="3"/>
    </row>
    <row r="37784" spans="1:68" x14ac:dyDescent="0.25">
      <c r="A37784" s="1"/>
      <c r="B37784" s="2"/>
      <c r="BJ37784" s="3"/>
      <c r="BL37784" s="3"/>
      <c r="BN37784" s="3"/>
      <c r="BP37784" s="3"/>
    </row>
    <row r="37785" spans="1:68" x14ac:dyDescent="0.25">
      <c r="A37785" s="1"/>
      <c r="B37785" s="2"/>
      <c r="BJ37785" s="3"/>
      <c r="BL37785" s="3"/>
      <c r="BN37785" s="3"/>
      <c r="BP37785" s="3"/>
    </row>
    <row r="37786" spans="1:68" x14ac:dyDescent="0.25">
      <c r="A37786" s="1"/>
      <c r="B37786" s="2"/>
      <c r="BJ37786" s="3"/>
      <c r="BL37786" s="3"/>
      <c r="BN37786" s="3"/>
      <c r="BP37786" s="3"/>
    </row>
    <row r="37787" spans="1:68" x14ac:dyDescent="0.25">
      <c r="A37787" s="1"/>
      <c r="B37787" s="2"/>
      <c r="BJ37787" s="3"/>
      <c r="BL37787" s="3"/>
      <c r="BN37787" s="3"/>
      <c r="BP37787" s="3"/>
    </row>
    <row r="37788" spans="1:68" x14ac:dyDescent="0.25">
      <c r="A37788" s="1"/>
      <c r="B37788" s="2"/>
      <c r="BJ37788" s="3"/>
      <c r="BL37788" s="3"/>
      <c r="BN37788" s="3"/>
      <c r="BP37788" s="3"/>
    </row>
    <row r="37789" spans="1:68" x14ac:dyDescent="0.25">
      <c r="A37789" s="1"/>
      <c r="B37789" s="2"/>
      <c r="BJ37789" s="3"/>
      <c r="BL37789" s="3"/>
      <c r="BN37789" s="3"/>
      <c r="BP37789" s="3"/>
    </row>
    <row r="37790" spans="1:68" x14ac:dyDescent="0.25">
      <c r="A37790" s="1"/>
      <c r="B37790" s="2"/>
      <c r="BJ37790" s="3"/>
      <c r="BL37790" s="3"/>
      <c r="BN37790" s="3"/>
      <c r="BP37790" s="3"/>
    </row>
    <row r="37791" spans="1:68" x14ac:dyDescent="0.25">
      <c r="A37791" s="1"/>
      <c r="B37791" s="2"/>
      <c r="BJ37791" s="3"/>
      <c r="BL37791" s="3"/>
      <c r="BN37791" s="3"/>
      <c r="BP37791" s="3"/>
    </row>
    <row r="37792" spans="1:68" x14ac:dyDescent="0.25">
      <c r="A37792" s="1"/>
      <c r="B37792" s="2"/>
      <c r="BJ37792" s="3"/>
      <c r="BL37792" s="3"/>
      <c r="BN37792" s="3"/>
      <c r="BP37792" s="3"/>
    </row>
    <row r="37793" spans="1:68" x14ac:dyDescent="0.25">
      <c r="A37793" s="1"/>
      <c r="B37793" s="2"/>
      <c r="BJ37793" s="3"/>
      <c r="BL37793" s="3"/>
      <c r="BN37793" s="3"/>
      <c r="BP37793" s="3"/>
    </row>
    <row r="37794" spans="1:68" x14ac:dyDescent="0.25">
      <c r="A37794" s="1"/>
      <c r="B37794" s="2"/>
      <c r="BJ37794" s="3"/>
      <c r="BL37794" s="3"/>
      <c r="BN37794" s="3"/>
      <c r="BP37794" s="3"/>
    </row>
    <row r="37795" spans="1:68" x14ac:dyDescent="0.25">
      <c r="A37795" s="1"/>
      <c r="B37795" s="2"/>
      <c r="BJ37795" s="3"/>
      <c r="BL37795" s="3"/>
      <c r="BN37795" s="3"/>
      <c r="BP37795" s="3"/>
    </row>
    <row r="37796" spans="1:68" x14ac:dyDescent="0.25">
      <c r="A37796" s="1"/>
      <c r="B37796" s="2"/>
      <c r="BJ37796" s="3"/>
      <c r="BL37796" s="3"/>
      <c r="BN37796" s="3"/>
      <c r="BP37796" s="3"/>
    </row>
    <row r="37797" spans="1:68" x14ac:dyDescent="0.25">
      <c r="A37797" s="1"/>
      <c r="B37797" s="2"/>
      <c r="BJ37797" s="3"/>
      <c r="BL37797" s="3"/>
      <c r="BN37797" s="3"/>
      <c r="BP37797" s="3"/>
    </row>
    <row r="37798" spans="1:68" x14ac:dyDescent="0.25">
      <c r="A37798" s="1"/>
      <c r="B37798" s="2"/>
      <c r="BJ37798" s="3"/>
      <c r="BL37798" s="3"/>
      <c r="BN37798" s="3"/>
      <c r="BP37798" s="3"/>
    </row>
    <row r="37799" spans="1:68" x14ac:dyDescent="0.25">
      <c r="A37799" s="1"/>
      <c r="B37799" s="2"/>
      <c r="BJ37799" s="3"/>
      <c r="BL37799" s="3"/>
      <c r="BN37799" s="3"/>
      <c r="BP37799" s="3"/>
    </row>
    <row r="37800" spans="1:68" x14ac:dyDescent="0.25">
      <c r="A37800" s="1"/>
      <c r="B37800" s="2"/>
      <c r="BJ37800" s="3"/>
      <c r="BL37800" s="3"/>
      <c r="BN37800" s="3"/>
      <c r="BP37800" s="3"/>
    </row>
    <row r="37801" spans="1:68" x14ac:dyDescent="0.25">
      <c r="A37801" s="1"/>
      <c r="B37801" s="2"/>
      <c r="BJ37801" s="3"/>
      <c r="BL37801" s="3"/>
      <c r="BN37801" s="3"/>
      <c r="BP37801" s="3"/>
    </row>
    <row r="37802" spans="1:68" x14ac:dyDescent="0.25">
      <c r="A37802" s="1"/>
      <c r="B37802" s="2"/>
      <c r="BJ37802" s="3"/>
      <c r="BL37802" s="3"/>
      <c r="BN37802" s="3"/>
      <c r="BP37802" s="3"/>
    </row>
    <row r="37803" spans="1:68" x14ac:dyDescent="0.25">
      <c r="A37803" s="1"/>
      <c r="B37803" s="2"/>
      <c r="BJ37803" s="3"/>
      <c r="BL37803" s="3"/>
      <c r="BN37803" s="3"/>
      <c r="BP37803" s="3"/>
    </row>
    <row r="37804" spans="1:68" x14ac:dyDescent="0.25">
      <c r="A37804" s="1"/>
      <c r="B37804" s="2"/>
      <c r="BJ37804" s="3"/>
      <c r="BL37804" s="3"/>
      <c r="BN37804" s="3"/>
      <c r="BP37804" s="3"/>
    </row>
    <row r="37805" spans="1:68" x14ac:dyDescent="0.25">
      <c r="A37805" s="1"/>
      <c r="B37805" s="2"/>
      <c r="BJ37805" s="3"/>
      <c r="BL37805" s="3"/>
      <c r="BN37805" s="3"/>
      <c r="BP37805" s="3"/>
    </row>
    <row r="37806" spans="1:68" x14ac:dyDescent="0.25">
      <c r="A37806" s="1"/>
      <c r="B37806" s="2"/>
      <c r="BJ37806" s="3"/>
      <c r="BL37806" s="3"/>
      <c r="BN37806" s="3"/>
      <c r="BP37806" s="3"/>
    </row>
    <row r="37807" spans="1:68" x14ac:dyDescent="0.25">
      <c r="A37807" s="1"/>
      <c r="B37807" s="2"/>
      <c r="BJ37807" s="3"/>
      <c r="BL37807" s="3"/>
      <c r="BN37807" s="3"/>
      <c r="BP37807" s="3"/>
    </row>
    <row r="37808" spans="1:68" x14ac:dyDescent="0.25">
      <c r="A37808" s="1"/>
      <c r="B37808" s="2"/>
      <c r="BJ37808" s="3"/>
      <c r="BL37808" s="3"/>
      <c r="BN37808" s="3"/>
      <c r="BP37808" s="3"/>
    </row>
    <row r="37809" spans="1:68" x14ac:dyDescent="0.25">
      <c r="A37809" s="1"/>
      <c r="B37809" s="2"/>
      <c r="BJ37809" s="3"/>
      <c r="BL37809" s="3"/>
      <c r="BN37809" s="3"/>
      <c r="BP37809" s="3"/>
    </row>
    <row r="37810" spans="1:68" x14ac:dyDescent="0.25">
      <c r="A37810" s="1"/>
      <c r="B37810" s="2"/>
      <c r="BJ37810" s="3"/>
      <c r="BL37810" s="3"/>
      <c r="BN37810" s="3"/>
      <c r="BP37810" s="3"/>
    </row>
    <row r="37811" spans="1:68" x14ac:dyDescent="0.25">
      <c r="A37811" s="1"/>
      <c r="B37811" s="2"/>
      <c r="BJ37811" s="3"/>
      <c r="BL37811" s="3"/>
      <c r="BN37811" s="3"/>
      <c r="BP37811" s="3"/>
    </row>
    <row r="37812" spans="1:68" x14ac:dyDescent="0.25">
      <c r="A37812" s="1"/>
      <c r="B37812" s="2"/>
      <c r="BJ37812" s="3"/>
      <c r="BL37812" s="3"/>
      <c r="BN37812" s="3"/>
      <c r="BP37812" s="3"/>
    </row>
    <row r="37813" spans="1:68" x14ac:dyDescent="0.25">
      <c r="A37813" s="1"/>
      <c r="B37813" s="2"/>
      <c r="BJ37813" s="3"/>
      <c r="BL37813" s="3"/>
      <c r="BN37813" s="3"/>
      <c r="BP37813" s="3"/>
    </row>
    <row r="37814" spans="1:68" x14ac:dyDescent="0.25">
      <c r="A37814" s="1"/>
      <c r="B37814" s="2"/>
      <c r="BJ37814" s="3"/>
      <c r="BL37814" s="3"/>
      <c r="BN37814" s="3"/>
      <c r="BP37814" s="3"/>
    </row>
    <row r="37815" spans="1:68" x14ac:dyDescent="0.25">
      <c r="A37815" s="1"/>
      <c r="B37815" s="2"/>
      <c r="BJ37815" s="3"/>
      <c r="BL37815" s="3"/>
      <c r="BN37815" s="3"/>
      <c r="BP37815" s="3"/>
    </row>
    <row r="37816" spans="1:68" x14ac:dyDescent="0.25">
      <c r="A37816" s="1"/>
      <c r="B37816" s="2"/>
      <c r="BJ37816" s="3"/>
      <c r="BL37816" s="3"/>
      <c r="BN37816" s="3"/>
      <c r="BP37816" s="3"/>
    </row>
    <row r="37817" spans="1:68" x14ac:dyDescent="0.25">
      <c r="A37817" s="1"/>
      <c r="B37817" s="2"/>
      <c r="BJ37817" s="3"/>
      <c r="BL37817" s="3"/>
      <c r="BN37817" s="3"/>
      <c r="BP37817" s="3"/>
    </row>
    <row r="37818" spans="1:68" x14ac:dyDescent="0.25">
      <c r="A37818" s="1"/>
      <c r="B37818" s="2"/>
      <c r="BJ37818" s="3"/>
      <c r="BL37818" s="3"/>
      <c r="BN37818" s="3"/>
      <c r="BP37818" s="3"/>
    </row>
    <row r="37819" spans="1:68" x14ac:dyDescent="0.25">
      <c r="A37819" s="1"/>
      <c r="B37819" s="2"/>
      <c r="BJ37819" s="3"/>
      <c r="BL37819" s="3"/>
      <c r="BN37819" s="3"/>
      <c r="BP37819" s="3"/>
    </row>
    <row r="37820" spans="1:68" x14ac:dyDescent="0.25">
      <c r="A37820" s="1"/>
      <c r="B37820" s="2"/>
      <c r="BJ37820" s="3"/>
      <c r="BL37820" s="3"/>
      <c r="BN37820" s="3"/>
      <c r="BP37820" s="3"/>
    </row>
    <row r="37821" spans="1:68" x14ac:dyDescent="0.25">
      <c r="A37821" s="1"/>
      <c r="B37821" s="2"/>
      <c r="BJ37821" s="3"/>
      <c r="BL37821" s="3"/>
      <c r="BN37821" s="3"/>
      <c r="BP37821" s="3"/>
    </row>
    <row r="37822" spans="1:68" x14ac:dyDescent="0.25">
      <c r="A37822" s="1"/>
      <c r="B37822" s="2"/>
      <c r="BJ37822" s="3"/>
      <c r="BL37822" s="3"/>
      <c r="BN37822" s="3"/>
      <c r="BP37822" s="3"/>
    </row>
    <row r="37823" spans="1:68" x14ac:dyDescent="0.25">
      <c r="A37823" s="1"/>
      <c r="B37823" s="2"/>
      <c r="BJ37823" s="3"/>
      <c r="BL37823" s="3"/>
      <c r="BN37823" s="3"/>
      <c r="BP37823" s="3"/>
    </row>
    <row r="37824" spans="1:68" x14ac:dyDescent="0.25">
      <c r="A37824" s="1"/>
      <c r="B37824" s="2"/>
      <c r="BJ37824" s="3"/>
      <c r="BL37824" s="3"/>
      <c r="BN37824" s="3"/>
      <c r="BP37824" s="3"/>
    </row>
    <row r="37825" spans="1:68" x14ac:dyDescent="0.25">
      <c r="A37825" s="1"/>
      <c r="B37825" s="2"/>
      <c r="BJ37825" s="3"/>
      <c r="BL37825" s="3"/>
      <c r="BN37825" s="3"/>
      <c r="BP37825" s="3"/>
    </row>
    <row r="37826" spans="1:68" x14ac:dyDescent="0.25">
      <c r="A37826" s="1"/>
      <c r="B37826" s="2"/>
      <c r="BJ37826" s="3"/>
      <c r="BL37826" s="3"/>
      <c r="BN37826" s="3"/>
      <c r="BP37826" s="3"/>
    </row>
    <row r="37827" spans="1:68" x14ac:dyDescent="0.25">
      <c r="A37827" s="1"/>
      <c r="B37827" s="2"/>
      <c r="BJ37827" s="3"/>
      <c r="BL37827" s="3"/>
      <c r="BN37827" s="3"/>
      <c r="BP37827" s="3"/>
    </row>
    <row r="37828" spans="1:68" x14ac:dyDescent="0.25">
      <c r="A37828" s="1"/>
      <c r="B37828" s="2"/>
      <c r="BJ37828" s="3"/>
      <c r="BL37828" s="3"/>
      <c r="BN37828" s="3"/>
      <c r="BP37828" s="3"/>
    </row>
    <row r="37829" spans="1:68" x14ac:dyDescent="0.25">
      <c r="A37829" s="1"/>
      <c r="B37829" s="2"/>
      <c r="BJ37829" s="3"/>
      <c r="BL37829" s="3"/>
      <c r="BN37829" s="3"/>
      <c r="BP37829" s="3"/>
    </row>
    <row r="37830" spans="1:68" x14ac:dyDescent="0.25">
      <c r="A37830" s="1"/>
      <c r="B37830" s="2"/>
      <c r="BJ37830" s="3"/>
      <c r="BL37830" s="3"/>
      <c r="BN37830" s="3"/>
      <c r="BP37830" s="3"/>
    </row>
    <row r="37831" spans="1:68" x14ac:dyDescent="0.25">
      <c r="A37831" s="1"/>
      <c r="B37831" s="2"/>
      <c r="BJ37831" s="3"/>
      <c r="BL37831" s="3"/>
      <c r="BN37831" s="3"/>
      <c r="BP37831" s="3"/>
    </row>
    <row r="37832" spans="1:68" x14ac:dyDescent="0.25">
      <c r="A37832" s="1"/>
      <c r="B37832" s="2"/>
      <c r="BJ37832" s="3"/>
      <c r="BL37832" s="3"/>
      <c r="BN37832" s="3"/>
      <c r="BP37832" s="3"/>
    </row>
    <row r="37833" spans="1:68" x14ac:dyDescent="0.25">
      <c r="A37833" s="1"/>
      <c r="B37833" s="2"/>
      <c r="BJ37833" s="3"/>
      <c r="BL37833" s="3"/>
      <c r="BN37833" s="3"/>
      <c r="BP37833" s="3"/>
    </row>
    <row r="37834" spans="1:68" x14ac:dyDescent="0.25">
      <c r="A37834" s="1"/>
      <c r="B37834" s="2"/>
      <c r="BJ37834" s="3"/>
      <c r="BL37834" s="3"/>
      <c r="BN37834" s="3"/>
      <c r="BP37834" s="3"/>
    </row>
    <row r="37835" spans="1:68" x14ac:dyDescent="0.25">
      <c r="A37835" s="1"/>
      <c r="B37835" s="2"/>
      <c r="BJ37835" s="3"/>
      <c r="BL37835" s="3"/>
      <c r="BN37835" s="3"/>
      <c r="BP37835" s="3"/>
    </row>
    <row r="37836" spans="1:68" x14ac:dyDescent="0.25">
      <c r="A37836" s="1"/>
      <c r="B37836" s="2"/>
      <c r="BJ37836" s="3"/>
      <c r="BL37836" s="3"/>
      <c r="BN37836" s="3"/>
      <c r="BP37836" s="3"/>
    </row>
    <row r="37837" spans="1:68" x14ac:dyDescent="0.25">
      <c r="A37837" s="1"/>
      <c r="B37837" s="2"/>
      <c r="BJ37837" s="3"/>
      <c r="BL37837" s="3"/>
      <c r="BN37837" s="3"/>
      <c r="BP37837" s="3"/>
    </row>
    <row r="37838" spans="1:68" x14ac:dyDescent="0.25">
      <c r="A37838" s="1"/>
      <c r="B37838" s="2"/>
      <c r="BJ37838" s="3"/>
      <c r="BL37838" s="3"/>
      <c r="BN37838" s="3"/>
      <c r="BP37838" s="3"/>
    </row>
    <row r="37839" spans="1:68" x14ac:dyDescent="0.25">
      <c r="A37839" s="1"/>
      <c r="B37839" s="2"/>
      <c r="BJ37839" s="3"/>
      <c r="BL37839" s="3"/>
      <c r="BN37839" s="3"/>
      <c r="BP37839" s="3"/>
    </row>
    <row r="37840" spans="1:68" x14ac:dyDescent="0.25">
      <c r="A37840" s="1"/>
      <c r="B37840" s="2"/>
      <c r="BJ37840" s="3"/>
      <c r="BL37840" s="3"/>
      <c r="BN37840" s="3"/>
      <c r="BP37840" s="3"/>
    </row>
    <row r="37841" spans="1:68" x14ac:dyDescent="0.25">
      <c r="A37841" s="1"/>
      <c r="B37841" s="2"/>
      <c r="BJ37841" s="3"/>
      <c r="BL37841" s="3"/>
      <c r="BN37841" s="3"/>
      <c r="BP37841" s="3"/>
    </row>
    <row r="37842" spans="1:68" x14ac:dyDescent="0.25">
      <c r="A37842" s="1"/>
      <c r="B37842" s="2"/>
      <c r="BJ37842" s="3"/>
      <c r="BL37842" s="3"/>
      <c r="BN37842" s="3"/>
      <c r="BP37842" s="3"/>
    </row>
    <row r="37843" spans="1:68" x14ac:dyDescent="0.25">
      <c r="A37843" s="1"/>
      <c r="B37843" s="2"/>
      <c r="BJ37843" s="3"/>
      <c r="BL37843" s="3"/>
      <c r="BN37843" s="3"/>
      <c r="BP37843" s="3"/>
    </row>
    <row r="37844" spans="1:68" x14ac:dyDescent="0.25">
      <c r="A37844" s="1"/>
      <c r="B37844" s="2"/>
      <c r="BJ37844" s="3"/>
      <c r="BL37844" s="3"/>
      <c r="BN37844" s="3"/>
      <c r="BP37844" s="3"/>
    </row>
    <row r="37845" spans="1:68" x14ac:dyDescent="0.25">
      <c r="A37845" s="1"/>
      <c r="B37845" s="2"/>
      <c r="BJ37845" s="3"/>
      <c r="BL37845" s="3"/>
      <c r="BN37845" s="3"/>
      <c r="BP37845" s="3"/>
    </row>
    <row r="37846" spans="1:68" x14ac:dyDescent="0.25">
      <c r="A37846" s="1"/>
      <c r="B37846" s="2"/>
      <c r="BJ37846" s="3"/>
      <c r="BL37846" s="3"/>
      <c r="BN37846" s="3"/>
      <c r="BP37846" s="3"/>
    </row>
    <row r="37847" spans="1:68" x14ac:dyDescent="0.25">
      <c r="A37847" s="1"/>
      <c r="B37847" s="2"/>
      <c r="BJ37847" s="3"/>
      <c r="BL37847" s="3"/>
      <c r="BN37847" s="3"/>
      <c r="BP37847" s="3"/>
    </row>
    <row r="37848" spans="1:68" x14ac:dyDescent="0.25">
      <c r="A37848" s="1"/>
      <c r="B37848" s="2"/>
      <c r="BJ37848" s="3"/>
      <c r="BL37848" s="3"/>
      <c r="BN37848" s="3"/>
      <c r="BP37848" s="3"/>
    </row>
    <row r="37849" spans="1:68" x14ac:dyDescent="0.25">
      <c r="A37849" s="1"/>
      <c r="B37849" s="2"/>
      <c r="BJ37849" s="3"/>
      <c r="BL37849" s="3"/>
      <c r="BN37849" s="3"/>
      <c r="BP37849" s="3"/>
    </row>
    <row r="37850" spans="1:68" x14ac:dyDescent="0.25">
      <c r="A37850" s="1"/>
      <c r="B37850" s="2"/>
      <c r="BJ37850" s="3"/>
      <c r="BL37850" s="3"/>
      <c r="BN37850" s="3"/>
      <c r="BP37850" s="3"/>
    </row>
    <row r="37851" spans="1:68" x14ac:dyDescent="0.25">
      <c r="A37851" s="1"/>
      <c r="B37851" s="2"/>
      <c r="BJ37851" s="3"/>
      <c r="BL37851" s="3"/>
      <c r="BN37851" s="3"/>
      <c r="BP37851" s="3"/>
    </row>
    <row r="37852" spans="1:68" x14ac:dyDescent="0.25">
      <c r="A37852" s="1"/>
      <c r="B37852" s="2"/>
      <c r="BJ37852" s="3"/>
      <c r="BL37852" s="3"/>
      <c r="BN37852" s="3"/>
      <c r="BP37852" s="3"/>
    </row>
    <row r="37853" spans="1:68" x14ac:dyDescent="0.25">
      <c r="A37853" s="1"/>
      <c r="B37853" s="2"/>
      <c r="BJ37853" s="3"/>
      <c r="BL37853" s="3"/>
      <c r="BN37853" s="3"/>
      <c r="BP37853" s="3"/>
    </row>
    <row r="37854" spans="1:68" x14ac:dyDescent="0.25">
      <c r="A37854" s="1"/>
      <c r="B37854" s="2"/>
      <c r="BJ37854" s="3"/>
      <c r="BL37854" s="3"/>
      <c r="BN37854" s="3"/>
      <c r="BP37854" s="3"/>
    </row>
    <row r="37855" spans="1:68" x14ac:dyDescent="0.25">
      <c r="A37855" s="1"/>
      <c r="B37855" s="2"/>
      <c r="BJ37855" s="3"/>
      <c r="BL37855" s="3"/>
      <c r="BN37855" s="3"/>
      <c r="BP37855" s="3"/>
    </row>
    <row r="37856" spans="1:68" x14ac:dyDescent="0.25">
      <c r="A37856" s="1"/>
      <c r="B37856" s="2"/>
      <c r="BJ37856" s="3"/>
      <c r="BL37856" s="3"/>
      <c r="BN37856" s="3"/>
      <c r="BP37856" s="3"/>
    </row>
    <row r="37857" spans="1:68" x14ac:dyDescent="0.25">
      <c r="A37857" s="1"/>
      <c r="B37857" s="2"/>
      <c r="BJ37857" s="3"/>
      <c r="BL37857" s="3"/>
      <c r="BN37857" s="3"/>
      <c r="BP37857" s="3"/>
    </row>
    <row r="37858" spans="1:68" x14ac:dyDescent="0.25">
      <c r="A37858" s="1"/>
      <c r="B37858" s="2"/>
      <c r="BJ37858" s="3"/>
      <c r="BL37858" s="3"/>
      <c r="BN37858" s="3"/>
      <c r="BP37858" s="3"/>
    </row>
    <row r="37859" spans="1:68" x14ac:dyDescent="0.25">
      <c r="A37859" s="1"/>
      <c r="B37859" s="2"/>
      <c r="BJ37859" s="3"/>
      <c r="BL37859" s="3"/>
      <c r="BN37859" s="3"/>
      <c r="BP37859" s="3"/>
    </row>
    <row r="37860" spans="1:68" x14ac:dyDescent="0.25">
      <c r="A37860" s="1"/>
      <c r="B37860" s="2"/>
      <c r="BJ37860" s="3"/>
      <c r="BL37860" s="3"/>
      <c r="BN37860" s="3"/>
      <c r="BP37860" s="3"/>
    </row>
    <row r="37861" spans="1:68" x14ac:dyDescent="0.25">
      <c r="A37861" s="1"/>
      <c r="B37861" s="2"/>
      <c r="BJ37861" s="3"/>
      <c r="BL37861" s="3"/>
      <c r="BN37861" s="3"/>
      <c r="BP37861" s="3"/>
    </row>
    <row r="37862" spans="1:68" x14ac:dyDescent="0.25">
      <c r="A37862" s="1"/>
      <c r="B37862" s="2"/>
      <c r="BJ37862" s="3"/>
      <c r="BL37862" s="3"/>
      <c r="BN37862" s="3"/>
      <c r="BP37862" s="3"/>
    </row>
    <row r="37863" spans="1:68" x14ac:dyDescent="0.25">
      <c r="A37863" s="1"/>
      <c r="B37863" s="2"/>
      <c r="BJ37863" s="3"/>
      <c r="BL37863" s="3"/>
      <c r="BN37863" s="3"/>
      <c r="BP37863" s="3"/>
    </row>
    <row r="37864" spans="1:68" x14ac:dyDescent="0.25">
      <c r="A37864" s="1"/>
      <c r="B37864" s="2"/>
      <c r="BJ37864" s="3"/>
      <c r="BL37864" s="3"/>
      <c r="BN37864" s="3"/>
      <c r="BP37864" s="3"/>
    </row>
    <row r="37865" spans="1:68" x14ac:dyDescent="0.25">
      <c r="A37865" s="1"/>
      <c r="B37865" s="2"/>
      <c r="BJ37865" s="3"/>
      <c r="BL37865" s="3"/>
      <c r="BN37865" s="3"/>
      <c r="BP37865" s="3"/>
    </row>
    <row r="37866" spans="1:68" x14ac:dyDescent="0.25">
      <c r="A37866" s="1"/>
      <c r="B37866" s="2"/>
      <c r="BJ37866" s="3"/>
      <c r="BL37866" s="3"/>
      <c r="BN37866" s="3"/>
      <c r="BP37866" s="3"/>
    </row>
    <row r="37867" spans="1:68" x14ac:dyDescent="0.25">
      <c r="A37867" s="1"/>
      <c r="B37867" s="2"/>
      <c r="BJ37867" s="3"/>
      <c r="BL37867" s="3"/>
      <c r="BN37867" s="3"/>
      <c r="BP37867" s="3"/>
    </row>
    <row r="37868" spans="1:68" x14ac:dyDescent="0.25">
      <c r="A37868" s="1"/>
      <c r="B37868" s="2"/>
      <c r="BJ37868" s="3"/>
      <c r="BL37868" s="3"/>
      <c r="BN37868" s="3"/>
      <c r="BP37868" s="3"/>
    </row>
    <row r="37869" spans="1:68" x14ac:dyDescent="0.25">
      <c r="A37869" s="1"/>
      <c r="B37869" s="2"/>
      <c r="BJ37869" s="3"/>
      <c r="BL37869" s="3"/>
      <c r="BN37869" s="3"/>
      <c r="BP37869" s="3"/>
    </row>
    <row r="37870" spans="1:68" x14ac:dyDescent="0.25">
      <c r="A37870" s="1"/>
      <c r="B37870" s="2"/>
      <c r="BJ37870" s="3"/>
      <c r="BL37870" s="3"/>
      <c r="BN37870" s="3"/>
      <c r="BP37870" s="3"/>
    </row>
    <row r="37871" spans="1:68" x14ac:dyDescent="0.25">
      <c r="A37871" s="1"/>
      <c r="B37871" s="2"/>
      <c r="BJ37871" s="3"/>
      <c r="BL37871" s="3"/>
      <c r="BN37871" s="3"/>
      <c r="BP37871" s="3"/>
    </row>
    <row r="37872" spans="1:68" x14ac:dyDescent="0.25">
      <c r="A37872" s="1"/>
      <c r="B37872" s="2"/>
      <c r="BJ37872" s="3"/>
      <c r="BL37872" s="3"/>
      <c r="BN37872" s="3"/>
      <c r="BP37872" s="3"/>
    </row>
    <row r="37873" spans="1:68" x14ac:dyDescent="0.25">
      <c r="A37873" s="1"/>
      <c r="B37873" s="2"/>
      <c r="BJ37873" s="3"/>
      <c r="BL37873" s="3"/>
      <c r="BN37873" s="3"/>
      <c r="BP37873" s="3"/>
    </row>
    <row r="37874" spans="1:68" x14ac:dyDescent="0.25">
      <c r="A37874" s="1"/>
      <c r="B37874" s="2"/>
      <c r="BJ37874" s="3"/>
      <c r="BL37874" s="3"/>
      <c r="BN37874" s="3"/>
      <c r="BP37874" s="3"/>
    </row>
    <row r="37875" spans="1:68" x14ac:dyDescent="0.25">
      <c r="A37875" s="1"/>
      <c r="B37875" s="2"/>
      <c r="BJ37875" s="3"/>
      <c r="BL37875" s="3"/>
      <c r="BN37875" s="3"/>
      <c r="BP37875" s="3"/>
    </row>
    <row r="37876" spans="1:68" x14ac:dyDescent="0.25">
      <c r="A37876" s="1"/>
      <c r="B37876" s="2"/>
      <c r="BJ37876" s="3"/>
      <c r="BL37876" s="3"/>
      <c r="BN37876" s="3"/>
      <c r="BP37876" s="3"/>
    </row>
    <row r="37877" spans="1:68" x14ac:dyDescent="0.25">
      <c r="A37877" s="1"/>
      <c r="B37877" s="2"/>
      <c r="BJ37877" s="3"/>
      <c r="BL37877" s="3"/>
      <c r="BN37877" s="3"/>
      <c r="BP37877" s="3"/>
    </row>
    <row r="37878" spans="1:68" x14ac:dyDescent="0.25">
      <c r="A37878" s="1"/>
      <c r="B37878" s="2"/>
      <c r="BJ37878" s="3"/>
      <c r="BL37878" s="3"/>
      <c r="BN37878" s="3"/>
      <c r="BP37878" s="3"/>
    </row>
    <row r="37879" spans="1:68" x14ac:dyDescent="0.25">
      <c r="A37879" s="1"/>
      <c r="B37879" s="2"/>
      <c r="BJ37879" s="3"/>
      <c r="BL37879" s="3"/>
      <c r="BN37879" s="3"/>
      <c r="BP37879" s="3"/>
    </row>
    <row r="37880" spans="1:68" x14ac:dyDescent="0.25">
      <c r="A37880" s="1"/>
      <c r="B37880" s="2"/>
      <c r="BJ37880" s="3"/>
      <c r="BL37880" s="3"/>
      <c r="BN37880" s="3"/>
      <c r="BP37880" s="3"/>
    </row>
    <row r="37881" spans="1:68" x14ac:dyDescent="0.25">
      <c r="A37881" s="1"/>
      <c r="B37881" s="2"/>
      <c r="BJ37881" s="3"/>
      <c r="BL37881" s="3"/>
      <c r="BN37881" s="3"/>
      <c r="BP37881" s="3"/>
    </row>
    <row r="37882" spans="1:68" x14ac:dyDescent="0.25">
      <c r="A37882" s="1"/>
      <c r="B37882" s="2"/>
      <c r="BJ37882" s="3"/>
      <c r="BL37882" s="3"/>
      <c r="BN37882" s="3"/>
      <c r="BP37882" s="3"/>
    </row>
    <row r="37883" spans="1:68" x14ac:dyDescent="0.25">
      <c r="A37883" s="1"/>
      <c r="B37883" s="2"/>
      <c r="BJ37883" s="3"/>
      <c r="BL37883" s="3"/>
      <c r="BN37883" s="3"/>
      <c r="BP37883" s="3"/>
    </row>
    <row r="37884" spans="1:68" x14ac:dyDescent="0.25">
      <c r="A37884" s="1"/>
      <c r="B37884" s="2"/>
      <c r="BJ37884" s="3"/>
      <c r="BL37884" s="3"/>
      <c r="BN37884" s="3"/>
      <c r="BP37884" s="3"/>
    </row>
    <row r="37885" spans="1:68" x14ac:dyDescent="0.25">
      <c r="A37885" s="1"/>
      <c r="B37885" s="2"/>
      <c r="BJ37885" s="3"/>
      <c r="BL37885" s="3"/>
      <c r="BN37885" s="3"/>
      <c r="BP37885" s="3"/>
    </row>
    <row r="37886" spans="1:68" x14ac:dyDescent="0.25">
      <c r="A37886" s="1"/>
      <c r="B37886" s="2"/>
      <c r="BJ37886" s="3"/>
      <c r="BL37886" s="3"/>
      <c r="BN37886" s="3"/>
      <c r="BP37886" s="3"/>
    </row>
    <row r="37887" spans="1:68" x14ac:dyDescent="0.25">
      <c r="A37887" s="1"/>
      <c r="B37887" s="2"/>
      <c r="BJ37887" s="3"/>
      <c r="BL37887" s="3"/>
      <c r="BN37887" s="3"/>
      <c r="BP37887" s="3"/>
    </row>
    <row r="37888" spans="1:68" x14ac:dyDescent="0.25">
      <c r="A37888" s="1"/>
      <c r="B37888" s="2"/>
      <c r="BJ37888" s="3"/>
      <c r="BL37888" s="3"/>
      <c r="BN37888" s="3"/>
      <c r="BP37888" s="3"/>
    </row>
    <row r="37889" spans="1:68" x14ac:dyDescent="0.25">
      <c r="A37889" s="1"/>
      <c r="B37889" s="2"/>
      <c r="BJ37889" s="3"/>
      <c r="BL37889" s="3"/>
      <c r="BN37889" s="3"/>
      <c r="BP37889" s="3"/>
    </row>
    <row r="37890" spans="1:68" x14ac:dyDescent="0.25">
      <c r="A37890" s="1"/>
      <c r="B37890" s="2"/>
      <c r="BJ37890" s="3"/>
      <c r="BL37890" s="3"/>
      <c r="BN37890" s="3"/>
      <c r="BP37890" s="3"/>
    </row>
    <row r="37891" spans="1:68" x14ac:dyDescent="0.25">
      <c r="A37891" s="1"/>
      <c r="B37891" s="2"/>
      <c r="BJ37891" s="3"/>
      <c r="BL37891" s="3"/>
      <c r="BN37891" s="3"/>
      <c r="BP37891" s="3"/>
    </row>
    <row r="37892" spans="1:68" x14ac:dyDescent="0.25">
      <c r="A37892" s="1"/>
      <c r="B37892" s="2"/>
      <c r="BJ37892" s="3"/>
      <c r="BL37892" s="3"/>
      <c r="BN37892" s="3"/>
      <c r="BP37892" s="3"/>
    </row>
    <row r="37893" spans="1:68" x14ac:dyDescent="0.25">
      <c r="A37893" s="1"/>
      <c r="B37893" s="2"/>
      <c r="BJ37893" s="3"/>
      <c r="BL37893" s="3"/>
      <c r="BN37893" s="3"/>
      <c r="BP37893" s="3"/>
    </row>
    <row r="37894" spans="1:68" x14ac:dyDescent="0.25">
      <c r="A37894" s="1"/>
      <c r="B37894" s="2"/>
      <c r="BJ37894" s="3"/>
      <c r="BL37894" s="3"/>
      <c r="BN37894" s="3"/>
      <c r="BP37894" s="3"/>
    </row>
    <row r="37895" spans="1:68" x14ac:dyDescent="0.25">
      <c r="A37895" s="1"/>
      <c r="B37895" s="2"/>
      <c r="BJ37895" s="3"/>
      <c r="BL37895" s="3"/>
      <c r="BN37895" s="3"/>
      <c r="BP37895" s="3"/>
    </row>
    <row r="37896" spans="1:68" x14ac:dyDescent="0.25">
      <c r="A37896" s="1"/>
      <c r="B37896" s="2"/>
      <c r="BJ37896" s="3"/>
      <c r="BL37896" s="3"/>
      <c r="BN37896" s="3"/>
      <c r="BP37896" s="3"/>
    </row>
    <row r="37897" spans="1:68" x14ac:dyDescent="0.25">
      <c r="A37897" s="1"/>
      <c r="B37897" s="2"/>
      <c r="BJ37897" s="3"/>
      <c r="BL37897" s="3"/>
      <c r="BN37897" s="3"/>
      <c r="BP37897" s="3"/>
    </row>
    <row r="37898" spans="1:68" x14ac:dyDescent="0.25">
      <c r="A37898" s="1"/>
      <c r="B37898" s="2"/>
      <c r="BJ37898" s="3"/>
      <c r="BL37898" s="3"/>
      <c r="BN37898" s="3"/>
      <c r="BP37898" s="3"/>
    </row>
    <row r="37899" spans="1:68" x14ac:dyDescent="0.25">
      <c r="A37899" s="1"/>
      <c r="B37899" s="2"/>
      <c r="BJ37899" s="3"/>
      <c r="BL37899" s="3"/>
      <c r="BN37899" s="3"/>
      <c r="BP37899" s="3"/>
    </row>
    <row r="37900" spans="1:68" x14ac:dyDescent="0.25">
      <c r="A37900" s="1"/>
      <c r="B37900" s="2"/>
      <c r="BJ37900" s="3"/>
      <c r="BL37900" s="3"/>
      <c r="BN37900" s="3"/>
      <c r="BP37900" s="3"/>
    </row>
    <row r="37901" spans="1:68" x14ac:dyDescent="0.25">
      <c r="A37901" s="1"/>
      <c r="B37901" s="2"/>
      <c r="BJ37901" s="3"/>
      <c r="BL37901" s="3"/>
      <c r="BN37901" s="3"/>
      <c r="BP37901" s="3"/>
    </row>
    <row r="37902" spans="1:68" x14ac:dyDescent="0.25">
      <c r="A37902" s="1"/>
      <c r="B37902" s="2"/>
      <c r="BJ37902" s="3"/>
      <c r="BL37902" s="3"/>
      <c r="BN37902" s="3"/>
      <c r="BP37902" s="3"/>
    </row>
    <row r="37903" spans="1:68" x14ac:dyDescent="0.25">
      <c r="A37903" s="1"/>
      <c r="B37903" s="2"/>
      <c r="BJ37903" s="3"/>
      <c r="BL37903" s="3"/>
      <c r="BN37903" s="3"/>
      <c r="BP37903" s="3"/>
    </row>
    <row r="37904" spans="1:68" x14ac:dyDescent="0.25">
      <c r="A37904" s="1"/>
      <c r="B37904" s="2"/>
      <c r="BJ37904" s="3"/>
      <c r="BL37904" s="3"/>
      <c r="BN37904" s="3"/>
      <c r="BP37904" s="3"/>
    </row>
    <row r="37905" spans="1:68" x14ac:dyDescent="0.25">
      <c r="A37905" s="1"/>
      <c r="B37905" s="2"/>
      <c r="BJ37905" s="3"/>
      <c r="BL37905" s="3"/>
      <c r="BN37905" s="3"/>
      <c r="BP37905" s="3"/>
    </row>
    <row r="37906" spans="1:68" x14ac:dyDescent="0.25">
      <c r="A37906" s="1"/>
      <c r="B37906" s="2"/>
      <c r="BJ37906" s="3"/>
      <c r="BL37906" s="3"/>
      <c r="BN37906" s="3"/>
      <c r="BP37906" s="3"/>
    </row>
    <row r="37907" spans="1:68" x14ac:dyDescent="0.25">
      <c r="A37907" s="1"/>
      <c r="B37907" s="2"/>
      <c r="BJ37907" s="3"/>
      <c r="BL37907" s="3"/>
      <c r="BN37907" s="3"/>
      <c r="BP37907" s="3"/>
    </row>
    <row r="37908" spans="1:68" x14ac:dyDescent="0.25">
      <c r="A37908" s="1"/>
      <c r="B37908" s="2"/>
      <c r="BJ37908" s="3"/>
      <c r="BL37908" s="3"/>
      <c r="BN37908" s="3"/>
      <c r="BP37908" s="3"/>
    </row>
    <row r="37909" spans="1:68" x14ac:dyDescent="0.25">
      <c r="A37909" s="1"/>
      <c r="B37909" s="2"/>
      <c r="BJ37909" s="3"/>
      <c r="BL37909" s="3"/>
      <c r="BN37909" s="3"/>
      <c r="BP37909" s="3"/>
    </row>
    <row r="37910" spans="1:68" x14ac:dyDescent="0.25">
      <c r="A37910" s="1"/>
      <c r="B37910" s="2"/>
      <c r="BJ37910" s="3"/>
      <c r="BL37910" s="3"/>
      <c r="BN37910" s="3"/>
      <c r="BP37910" s="3"/>
    </row>
    <row r="37911" spans="1:68" x14ac:dyDescent="0.25">
      <c r="A37911" s="1"/>
      <c r="B37911" s="2"/>
      <c r="BJ37911" s="3"/>
      <c r="BL37911" s="3"/>
      <c r="BN37911" s="3"/>
      <c r="BP37911" s="3"/>
    </row>
    <row r="37912" spans="1:68" x14ac:dyDescent="0.25">
      <c r="A37912" s="1"/>
      <c r="B37912" s="2"/>
      <c r="BJ37912" s="3"/>
      <c r="BL37912" s="3"/>
      <c r="BN37912" s="3"/>
      <c r="BP37912" s="3"/>
    </row>
    <row r="37913" spans="1:68" x14ac:dyDescent="0.25">
      <c r="A37913" s="1"/>
      <c r="B37913" s="2"/>
      <c r="BJ37913" s="3"/>
      <c r="BL37913" s="3"/>
      <c r="BN37913" s="3"/>
      <c r="BP37913" s="3"/>
    </row>
    <row r="37914" spans="1:68" x14ac:dyDescent="0.25">
      <c r="A37914" s="1"/>
      <c r="B37914" s="2"/>
      <c r="BJ37914" s="3"/>
      <c r="BL37914" s="3"/>
      <c r="BN37914" s="3"/>
      <c r="BP37914" s="3"/>
    </row>
    <row r="37915" spans="1:68" x14ac:dyDescent="0.25">
      <c r="A37915" s="1"/>
      <c r="B37915" s="2"/>
      <c r="BJ37915" s="3"/>
      <c r="BL37915" s="3"/>
      <c r="BN37915" s="3"/>
      <c r="BP37915" s="3"/>
    </row>
    <row r="37916" spans="1:68" x14ac:dyDescent="0.25">
      <c r="A37916" s="1"/>
      <c r="B37916" s="2"/>
      <c r="BJ37916" s="3"/>
      <c r="BL37916" s="3"/>
      <c r="BN37916" s="3"/>
      <c r="BP37916" s="3"/>
    </row>
    <row r="37917" spans="1:68" x14ac:dyDescent="0.25">
      <c r="A37917" s="1"/>
      <c r="B37917" s="2"/>
      <c r="BJ37917" s="3"/>
      <c r="BL37917" s="3"/>
      <c r="BN37917" s="3"/>
      <c r="BP37917" s="3"/>
    </row>
    <row r="37918" spans="1:68" x14ac:dyDescent="0.25">
      <c r="A37918" s="1"/>
      <c r="B37918" s="2"/>
      <c r="BJ37918" s="3"/>
      <c r="BL37918" s="3"/>
      <c r="BN37918" s="3"/>
      <c r="BP37918" s="3"/>
    </row>
    <row r="37919" spans="1:68" x14ac:dyDescent="0.25">
      <c r="A37919" s="1"/>
      <c r="B37919" s="2"/>
      <c r="BJ37919" s="3"/>
      <c r="BL37919" s="3"/>
      <c r="BN37919" s="3"/>
      <c r="BP37919" s="3"/>
    </row>
    <row r="37920" spans="1:68" x14ac:dyDescent="0.25">
      <c r="A37920" s="1"/>
      <c r="B37920" s="2"/>
      <c r="BJ37920" s="3"/>
      <c r="BL37920" s="3"/>
      <c r="BN37920" s="3"/>
      <c r="BP37920" s="3"/>
    </row>
    <row r="37921" spans="1:68" x14ac:dyDescent="0.25">
      <c r="A37921" s="1"/>
      <c r="B37921" s="2"/>
      <c r="BJ37921" s="3"/>
      <c r="BL37921" s="3"/>
      <c r="BN37921" s="3"/>
      <c r="BP37921" s="3"/>
    </row>
    <row r="37922" spans="1:68" x14ac:dyDescent="0.25">
      <c r="A37922" s="1"/>
      <c r="B37922" s="2"/>
      <c r="BJ37922" s="3"/>
      <c r="BL37922" s="3"/>
      <c r="BN37922" s="3"/>
      <c r="BP37922" s="3"/>
    </row>
    <row r="37923" spans="1:68" x14ac:dyDescent="0.25">
      <c r="A37923" s="1"/>
      <c r="B37923" s="2"/>
      <c r="BJ37923" s="3"/>
      <c r="BL37923" s="3"/>
      <c r="BN37923" s="3"/>
      <c r="BP37923" s="3"/>
    </row>
    <row r="37924" spans="1:68" x14ac:dyDescent="0.25">
      <c r="A37924" s="1"/>
      <c r="B37924" s="2"/>
      <c r="BJ37924" s="3"/>
      <c r="BL37924" s="3"/>
      <c r="BN37924" s="3"/>
      <c r="BP37924" s="3"/>
    </row>
    <row r="37925" spans="1:68" x14ac:dyDescent="0.25">
      <c r="A37925" s="1"/>
      <c r="B37925" s="2"/>
      <c r="BJ37925" s="3"/>
      <c r="BL37925" s="3"/>
      <c r="BN37925" s="3"/>
      <c r="BP37925" s="3"/>
    </row>
    <row r="37926" spans="1:68" x14ac:dyDescent="0.25">
      <c r="A37926" s="1"/>
      <c r="B37926" s="2"/>
      <c r="BJ37926" s="3"/>
      <c r="BL37926" s="3"/>
      <c r="BN37926" s="3"/>
      <c r="BP37926" s="3"/>
    </row>
    <row r="37927" spans="1:68" x14ac:dyDescent="0.25">
      <c r="A37927" s="1"/>
      <c r="B37927" s="2"/>
      <c r="BJ37927" s="3"/>
      <c r="BL37927" s="3"/>
      <c r="BN37927" s="3"/>
      <c r="BP37927" s="3"/>
    </row>
    <row r="37928" spans="1:68" x14ac:dyDescent="0.25">
      <c r="A37928" s="1"/>
      <c r="B37928" s="2"/>
      <c r="BJ37928" s="3"/>
      <c r="BL37928" s="3"/>
      <c r="BN37928" s="3"/>
      <c r="BP37928" s="3"/>
    </row>
    <row r="37929" spans="1:68" x14ac:dyDescent="0.25">
      <c r="A37929" s="1"/>
      <c r="B37929" s="2"/>
      <c r="BJ37929" s="3"/>
      <c r="BL37929" s="3"/>
      <c r="BN37929" s="3"/>
      <c r="BP37929" s="3"/>
    </row>
    <row r="37930" spans="1:68" x14ac:dyDescent="0.25">
      <c r="A37930" s="1"/>
      <c r="B37930" s="2"/>
      <c r="BJ37930" s="3"/>
      <c r="BL37930" s="3"/>
      <c r="BN37930" s="3"/>
      <c r="BP37930" s="3"/>
    </row>
    <row r="37931" spans="1:68" x14ac:dyDescent="0.25">
      <c r="A37931" s="1"/>
      <c r="B37931" s="2"/>
      <c r="BJ37931" s="3"/>
      <c r="BL37931" s="3"/>
      <c r="BN37931" s="3"/>
      <c r="BP37931" s="3"/>
    </row>
    <row r="37932" spans="1:68" x14ac:dyDescent="0.25">
      <c r="A37932" s="1"/>
      <c r="B37932" s="2"/>
      <c r="BJ37932" s="3"/>
      <c r="BL37932" s="3"/>
      <c r="BN37932" s="3"/>
      <c r="BP37932" s="3"/>
    </row>
    <row r="37933" spans="1:68" x14ac:dyDescent="0.25">
      <c r="A37933" s="1"/>
      <c r="B37933" s="2"/>
      <c r="BJ37933" s="3"/>
      <c r="BL37933" s="3"/>
      <c r="BN37933" s="3"/>
      <c r="BP37933" s="3"/>
    </row>
    <row r="37934" spans="1:68" x14ac:dyDescent="0.25">
      <c r="A37934" s="1"/>
      <c r="B37934" s="2"/>
      <c r="BJ37934" s="3"/>
      <c r="BL37934" s="3"/>
      <c r="BN37934" s="3"/>
      <c r="BP37934" s="3"/>
    </row>
    <row r="37935" spans="1:68" x14ac:dyDescent="0.25">
      <c r="A37935" s="1"/>
      <c r="B37935" s="2"/>
      <c r="BJ37935" s="3"/>
      <c r="BL37935" s="3"/>
      <c r="BN37935" s="3"/>
      <c r="BP37935" s="3"/>
    </row>
    <row r="37936" spans="1:68" x14ac:dyDescent="0.25">
      <c r="A37936" s="1"/>
      <c r="B37936" s="2"/>
      <c r="BJ37936" s="3"/>
      <c r="BL37936" s="3"/>
      <c r="BN37936" s="3"/>
      <c r="BP37936" s="3"/>
    </row>
    <row r="37937" spans="1:68" x14ac:dyDescent="0.25">
      <c r="A37937" s="1"/>
      <c r="B37937" s="2"/>
      <c r="BJ37937" s="3"/>
      <c r="BL37937" s="3"/>
      <c r="BN37937" s="3"/>
      <c r="BP37937" s="3"/>
    </row>
    <row r="37938" spans="1:68" x14ac:dyDescent="0.25">
      <c r="A37938" s="1"/>
      <c r="B37938" s="2"/>
      <c r="BJ37938" s="3"/>
      <c r="BL37938" s="3"/>
      <c r="BN37938" s="3"/>
      <c r="BP37938" s="3"/>
    </row>
    <row r="37939" spans="1:68" x14ac:dyDescent="0.25">
      <c r="A37939" s="1"/>
      <c r="B37939" s="2"/>
      <c r="BJ37939" s="3"/>
      <c r="BL37939" s="3"/>
      <c r="BN37939" s="3"/>
      <c r="BP37939" s="3"/>
    </row>
    <row r="37940" spans="1:68" x14ac:dyDescent="0.25">
      <c r="A37940" s="1"/>
      <c r="B37940" s="2"/>
      <c r="BJ37940" s="3"/>
      <c r="BL37940" s="3"/>
      <c r="BN37940" s="3"/>
      <c r="BP37940" s="3"/>
    </row>
    <row r="37941" spans="1:68" x14ac:dyDescent="0.25">
      <c r="A37941" s="1"/>
      <c r="B37941" s="2"/>
      <c r="BJ37941" s="3"/>
      <c r="BL37941" s="3"/>
      <c r="BN37941" s="3"/>
      <c r="BP37941" s="3"/>
    </row>
    <row r="37942" spans="1:68" x14ac:dyDescent="0.25">
      <c r="A37942" s="1"/>
      <c r="B37942" s="2"/>
      <c r="BJ37942" s="3"/>
      <c r="BL37942" s="3"/>
      <c r="BN37942" s="3"/>
      <c r="BP37942" s="3"/>
    </row>
    <row r="37943" spans="1:68" x14ac:dyDescent="0.25">
      <c r="A37943" s="1"/>
      <c r="B37943" s="2"/>
      <c r="BJ37943" s="3"/>
      <c r="BL37943" s="3"/>
      <c r="BN37943" s="3"/>
      <c r="BP37943" s="3"/>
    </row>
    <row r="37944" spans="1:68" x14ac:dyDescent="0.25">
      <c r="A37944" s="1"/>
      <c r="B37944" s="2"/>
      <c r="BJ37944" s="3"/>
      <c r="BL37944" s="3"/>
      <c r="BN37944" s="3"/>
      <c r="BP37944" s="3"/>
    </row>
    <row r="37945" spans="1:68" x14ac:dyDescent="0.25">
      <c r="A37945" s="1"/>
      <c r="B37945" s="2"/>
      <c r="BJ37945" s="3"/>
      <c r="BL37945" s="3"/>
      <c r="BN37945" s="3"/>
      <c r="BP37945" s="3"/>
    </row>
    <row r="37946" spans="1:68" x14ac:dyDescent="0.25">
      <c r="A37946" s="1"/>
      <c r="B37946" s="2"/>
      <c r="BJ37946" s="3"/>
      <c r="BL37946" s="3"/>
      <c r="BN37946" s="3"/>
      <c r="BP37946" s="3"/>
    </row>
    <row r="37947" spans="1:68" x14ac:dyDescent="0.25">
      <c r="A37947" s="1"/>
      <c r="B37947" s="2"/>
      <c r="BJ37947" s="3"/>
      <c r="BL37947" s="3"/>
      <c r="BN37947" s="3"/>
      <c r="BP37947" s="3"/>
    </row>
    <row r="37948" spans="1:68" x14ac:dyDescent="0.25">
      <c r="A37948" s="1"/>
      <c r="B37948" s="2"/>
      <c r="BJ37948" s="3"/>
      <c r="BL37948" s="3"/>
      <c r="BN37948" s="3"/>
      <c r="BP37948" s="3"/>
    </row>
    <row r="37949" spans="1:68" x14ac:dyDescent="0.25">
      <c r="A37949" s="1"/>
      <c r="B37949" s="2"/>
      <c r="BJ37949" s="3"/>
      <c r="BL37949" s="3"/>
      <c r="BN37949" s="3"/>
      <c r="BP37949" s="3"/>
    </row>
    <row r="37950" spans="1:68" x14ac:dyDescent="0.25">
      <c r="A37950" s="1"/>
      <c r="B37950" s="2"/>
      <c r="BJ37950" s="3"/>
      <c r="BL37950" s="3"/>
      <c r="BN37950" s="3"/>
      <c r="BP37950" s="3"/>
    </row>
    <row r="37951" spans="1:68" x14ac:dyDescent="0.25">
      <c r="A37951" s="1"/>
      <c r="B37951" s="2"/>
      <c r="BJ37951" s="3"/>
      <c r="BL37951" s="3"/>
      <c r="BN37951" s="3"/>
      <c r="BP37951" s="3"/>
    </row>
    <row r="37952" spans="1:68" x14ac:dyDescent="0.25">
      <c r="A37952" s="1"/>
      <c r="B37952" s="2"/>
      <c r="BJ37952" s="3"/>
      <c r="BL37952" s="3"/>
      <c r="BN37952" s="3"/>
      <c r="BP37952" s="3"/>
    </row>
    <row r="37953" spans="1:68" x14ac:dyDescent="0.25">
      <c r="A37953" s="1"/>
      <c r="B37953" s="2"/>
      <c r="BJ37953" s="3"/>
      <c r="BL37953" s="3"/>
      <c r="BN37953" s="3"/>
      <c r="BP37953" s="3"/>
    </row>
    <row r="37954" spans="1:68" x14ac:dyDescent="0.25">
      <c r="A37954" s="1"/>
      <c r="B37954" s="2"/>
      <c r="BJ37954" s="3"/>
      <c r="BL37954" s="3"/>
      <c r="BN37954" s="3"/>
      <c r="BP37954" s="3"/>
    </row>
    <row r="37955" spans="1:68" x14ac:dyDescent="0.25">
      <c r="A37955" s="1"/>
      <c r="B37955" s="2"/>
      <c r="BJ37955" s="3"/>
      <c r="BL37955" s="3"/>
      <c r="BN37955" s="3"/>
      <c r="BP37955" s="3"/>
    </row>
    <row r="37956" spans="1:68" x14ac:dyDescent="0.25">
      <c r="A37956" s="1"/>
      <c r="B37956" s="2"/>
      <c r="BJ37956" s="3"/>
      <c r="BL37956" s="3"/>
      <c r="BN37956" s="3"/>
      <c r="BP37956" s="3"/>
    </row>
    <row r="37957" spans="1:68" x14ac:dyDescent="0.25">
      <c r="A37957" s="1"/>
      <c r="B37957" s="2"/>
      <c r="BJ37957" s="3"/>
      <c r="BL37957" s="3"/>
      <c r="BN37957" s="3"/>
      <c r="BP37957" s="3"/>
    </row>
    <row r="37958" spans="1:68" x14ac:dyDescent="0.25">
      <c r="A37958" s="1"/>
      <c r="B37958" s="2"/>
      <c r="BJ37958" s="3"/>
      <c r="BL37958" s="3"/>
      <c r="BN37958" s="3"/>
      <c r="BP37958" s="3"/>
    </row>
    <row r="37959" spans="1:68" x14ac:dyDescent="0.25">
      <c r="A37959" s="1"/>
      <c r="B37959" s="2"/>
      <c r="BJ37959" s="3"/>
      <c r="BL37959" s="3"/>
      <c r="BN37959" s="3"/>
      <c r="BP37959" s="3"/>
    </row>
    <row r="37960" spans="1:68" x14ac:dyDescent="0.25">
      <c r="A37960" s="1"/>
      <c r="B37960" s="2"/>
      <c r="BJ37960" s="3"/>
      <c r="BL37960" s="3"/>
      <c r="BN37960" s="3"/>
      <c r="BP37960" s="3"/>
    </row>
    <row r="37961" spans="1:68" x14ac:dyDescent="0.25">
      <c r="A37961" s="1"/>
      <c r="B37961" s="2"/>
      <c r="BJ37961" s="3"/>
      <c r="BL37961" s="3"/>
      <c r="BN37961" s="3"/>
      <c r="BP37961" s="3"/>
    </row>
    <row r="37962" spans="1:68" x14ac:dyDescent="0.25">
      <c r="A37962" s="1"/>
      <c r="B37962" s="2"/>
      <c r="BJ37962" s="3"/>
      <c r="BL37962" s="3"/>
      <c r="BN37962" s="3"/>
      <c r="BP37962" s="3"/>
    </row>
    <row r="37963" spans="1:68" x14ac:dyDescent="0.25">
      <c r="A37963" s="1"/>
      <c r="B37963" s="2"/>
      <c r="BJ37963" s="3"/>
      <c r="BL37963" s="3"/>
      <c r="BN37963" s="3"/>
      <c r="BP37963" s="3"/>
    </row>
    <row r="37964" spans="1:68" x14ac:dyDescent="0.25">
      <c r="A37964" s="1"/>
      <c r="B37964" s="2"/>
      <c r="BJ37964" s="3"/>
      <c r="BL37964" s="3"/>
      <c r="BN37964" s="3"/>
      <c r="BP37964" s="3"/>
    </row>
    <row r="37965" spans="1:68" x14ac:dyDescent="0.25">
      <c r="A37965" s="1"/>
      <c r="B37965" s="2"/>
      <c r="BJ37965" s="3"/>
      <c r="BL37965" s="3"/>
      <c r="BN37965" s="3"/>
      <c r="BP37965" s="3"/>
    </row>
    <row r="37966" spans="1:68" x14ac:dyDescent="0.25">
      <c r="A37966" s="1"/>
      <c r="B37966" s="2"/>
      <c r="BJ37966" s="3"/>
      <c r="BL37966" s="3"/>
      <c r="BN37966" s="3"/>
      <c r="BP37966" s="3"/>
    </row>
    <row r="37967" spans="1:68" x14ac:dyDescent="0.25">
      <c r="A37967" s="1"/>
      <c r="B37967" s="2"/>
      <c r="BJ37967" s="3"/>
      <c r="BL37967" s="3"/>
      <c r="BN37967" s="3"/>
      <c r="BP37967" s="3"/>
    </row>
    <row r="37968" spans="1:68" x14ac:dyDescent="0.25">
      <c r="A37968" s="1"/>
      <c r="B37968" s="2"/>
      <c r="BJ37968" s="3"/>
      <c r="BL37968" s="3"/>
      <c r="BN37968" s="3"/>
      <c r="BP37968" s="3"/>
    </row>
    <row r="37969" spans="1:68" x14ac:dyDescent="0.25">
      <c r="A37969" s="1"/>
      <c r="B37969" s="2"/>
      <c r="BJ37969" s="3"/>
      <c r="BL37969" s="3"/>
      <c r="BN37969" s="3"/>
      <c r="BP37969" s="3"/>
    </row>
    <row r="37970" spans="1:68" x14ac:dyDescent="0.25">
      <c r="A37970" s="1"/>
      <c r="B37970" s="2"/>
      <c r="BJ37970" s="3"/>
      <c r="BL37970" s="3"/>
      <c r="BN37970" s="3"/>
      <c r="BP37970" s="3"/>
    </row>
    <row r="37971" spans="1:68" x14ac:dyDescent="0.25">
      <c r="A37971" s="1"/>
      <c r="B37971" s="2"/>
      <c r="BJ37971" s="3"/>
      <c r="BL37971" s="3"/>
      <c r="BN37971" s="3"/>
      <c r="BP37971" s="3"/>
    </row>
    <row r="37972" spans="1:68" x14ac:dyDescent="0.25">
      <c r="A37972" s="1"/>
      <c r="B37972" s="2"/>
      <c r="BJ37972" s="3"/>
      <c r="BL37972" s="3"/>
      <c r="BN37972" s="3"/>
      <c r="BP37972" s="3"/>
    </row>
    <row r="37973" spans="1:68" x14ac:dyDescent="0.25">
      <c r="A37973" s="1"/>
      <c r="B37973" s="2"/>
      <c r="BJ37973" s="3"/>
      <c r="BL37973" s="3"/>
      <c r="BN37973" s="3"/>
      <c r="BP37973" s="3"/>
    </row>
    <row r="37974" spans="1:68" x14ac:dyDescent="0.25">
      <c r="A37974" s="1"/>
      <c r="B37974" s="2"/>
      <c r="BJ37974" s="3"/>
      <c r="BL37974" s="3"/>
      <c r="BN37974" s="3"/>
      <c r="BP37974" s="3"/>
    </row>
    <row r="37975" spans="1:68" x14ac:dyDescent="0.25">
      <c r="A37975" s="1"/>
      <c r="B37975" s="2"/>
      <c r="BJ37975" s="3"/>
      <c r="BL37975" s="3"/>
      <c r="BN37975" s="3"/>
      <c r="BP37975" s="3"/>
    </row>
    <row r="37976" spans="1:68" x14ac:dyDescent="0.25">
      <c r="A37976" s="1"/>
      <c r="B37976" s="2"/>
      <c r="BJ37976" s="3"/>
      <c r="BL37976" s="3"/>
      <c r="BN37976" s="3"/>
      <c r="BP37976" s="3"/>
    </row>
    <row r="37977" spans="1:68" x14ac:dyDescent="0.25">
      <c r="A37977" s="1"/>
      <c r="B37977" s="2"/>
      <c r="BJ37977" s="3"/>
      <c r="BL37977" s="3"/>
      <c r="BN37977" s="3"/>
      <c r="BP37977" s="3"/>
    </row>
    <row r="37978" spans="1:68" x14ac:dyDescent="0.25">
      <c r="A37978" s="1"/>
      <c r="B37978" s="2"/>
      <c r="BJ37978" s="3"/>
      <c r="BL37978" s="3"/>
      <c r="BN37978" s="3"/>
      <c r="BP37978" s="3"/>
    </row>
    <row r="37979" spans="1:68" x14ac:dyDescent="0.25">
      <c r="A37979" s="1"/>
      <c r="B37979" s="2"/>
      <c r="BJ37979" s="3"/>
      <c r="BL37979" s="3"/>
      <c r="BN37979" s="3"/>
      <c r="BP37979" s="3"/>
    </row>
    <row r="37980" spans="1:68" x14ac:dyDescent="0.25">
      <c r="A37980" s="1"/>
      <c r="B37980" s="2"/>
      <c r="BJ37980" s="3"/>
      <c r="BL37980" s="3"/>
      <c r="BN37980" s="3"/>
      <c r="BP37980" s="3"/>
    </row>
    <row r="37981" spans="1:68" x14ac:dyDescent="0.25">
      <c r="A37981" s="1"/>
      <c r="B37981" s="2"/>
      <c r="BJ37981" s="3"/>
      <c r="BL37981" s="3"/>
      <c r="BN37981" s="3"/>
      <c r="BP37981" s="3"/>
    </row>
    <row r="37982" spans="1:68" x14ac:dyDescent="0.25">
      <c r="A37982" s="1"/>
      <c r="B37982" s="2"/>
      <c r="BJ37982" s="3"/>
      <c r="BL37982" s="3"/>
      <c r="BN37982" s="3"/>
      <c r="BP37982" s="3"/>
    </row>
    <row r="37983" spans="1:68" x14ac:dyDescent="0.25">
      <c r="A37983" s="1"/>
      <c r="B37983" s="2"/>
      <c r="BJ37983" s="3"/>
      <c r="BL37983" s="3"/>
      <c r="BN37983" s="3"/>
      <c r="BP37983" s="3"/>
    </row>
    <row r="37984" spans="1:68" x14ac:dyDescent="0.25">
      <c r="A37984" s="1"/>
      <c r="B37984" s="2"/>
      <c r="BJ37984" s="3"/>
      <c r="BL37984" s="3"/>
      <c r="BN37984" s="3"/>
      <c r="BP37984" s="3"/>
    </row>
    <row r="37985" spans="1:68" x14ac:dyDescent="0.25">
      <c r="A37985" s="1"/>
      <c r="B37985" s="2"/>
      <c r="BJ37985" s="3"/>
      <c r="BL37985" s="3"/>
      <c r="BN37985" s="3"/>
      <c r="BP37985" s="3"/>
    </row>
    <row r="37986" spans="1:68" x14ac:dyDescent="0.25">
      <c r="A37986" s="1"/>
      <c r="B37986" s="2"/>
      <c r="BJ37986" s="3"/>
      <c r="BL37986" s="3"/>
      <c r="BN37986" s="3"/>
      <c r="BP37986" s="3"/>
    </row>
    <row r="37987" spans="1:68" x14ac:dyDescent="0.25">
      <c r="A37987" s="1"/>
      <c r="B37987" s="2"/>
      <c r="BJ37987" s="3"/>
      <c r="BL37987" s="3"/>
      <c r="BN37987" s="3"/>
      <c r="BP37987" s="3"/>
    </row>
    <row r="37988" spans="1:68" x14ac:dyDescent="0.25">
      <c r="A37988" s="1"/>
      <c r="B37988" s="2"/>
      <c r="BJ37988" s="3"/>
      <c r="BL37988" s="3"/>
      <c r="BN37988" s="3"/>
      <c r="BP37988" s="3"/>
    </row>
    <row r="37989" spans="1:68" x14ac:dyDescent="0.25">
      <c r="A37989" s="1"/>
      <c r="B37989" s="2"/>
      <c r="BJ37989" s="3"/>
      <c r="BL37989" s="3"/>
      <c r="BN37989" s="3"/>
      <c r="BP37989" s="3"/>
    </row>
    <row r="37990" spans="1:68" x14ac:dyDescent="0.25">
      <c r="A37990" s="1"/>
      <c r="B37990" s="2"/>
      <c r="BJ37990" s="3"/>
      <c r="BL37990" s="3"/>
      <c r="BN37990" s="3"/>
      <c r="BP37990" s="3"/>
    </row>
    <row r="37991" spans="1:68" x14ac:dyDescent="0.25">
      <c r="A37991" s="1"/>
      <c r="B37991" s="2"/>
      <c r="BJ37991" s="3"/>
      <c r="BL37991" s="3"/>
      <c r="BN37991" s="3"/>
      <c r="BP37991" s="3"/>
    </row>
    <row r="37992" spans="1:68" x14ac:dyDescent="0.25">
      <c r="A37992" s="1"/>
      <c r="B37992" s="2"/>
      <c r="BJ37992" s="3"/>
      <c r="BL37992" s="3"/>
      <c r="BN37992" s="3"/>
      <c r="BP37992" s="3"/>
    </row>
    <row r="37993" spans="1:68" x14ac:dyDescent="0.25">
      <c r="A37993" s="1"/>
      <c r="B37993" s="2"/>
      <c r="BJ37993" s="3"/>
      <c r="BL37993" s="3"/>
      <c r="BN37993" s="3"/>
      <c r="BP37993" s="3"/>
    </row>
    <row r="37994" spans="1:68" x14ac:dyDescent="0.25">
      <c r="A37994" s="1"/>
      <c r="B37994" s="2"/>
      <c r="BJ37994" s="3"/>
      <c r="BL37994" s="3"/>
      <c r="BN37994" s="3"/>
      <c r="BP37994" s="3"/>
    </row>
    <row r="37995" spans="1:68" x14ac:dyDescent="0.25">
      <c r="A37995" s="1"/>
      <c r="B37995" s="2"/>
      <c r="BJ37995" s="3"/>
      <c r="BL37995" s="3"/>
      <c r="BN37995" s="3"/>
      <c r="BP37995" s="3"/>
    </row>
    <row r="37996" spans="1:68" x14ac:dyDescent="0.25">
      <c r="A37996" s="1"/>
      <c r="B37996" s="2"/>
      <c r="BJ37996" s="3"/>
      <c r="BL37996" s="3"/>
      <c r="BN37996" s="3"/>
      <c r="BP37996" s="3"/>
    </row>
    <row r="37997" spans="1:68" x14ac:dyDescent="0.25">
      <c r="A37997" s="1"/>
      <c r="B37997" s="2"/>
      <c r="BJ37997" s="3"/>
      <c r="BL37997" s="3"/>
      <c r="BN37997" s="3"/>
      <c r="BP37997" s="3"/>
    </row>
    <row r="37998" spans="1:68" x14ac:dyDescent="0.25">
      <c r="A37998" s="1"/>
      <c r="B37998" s="2"/>
      <c r="BJ37998" s="3"/>
      <c r="BL37998" s="3"/>
      <c r="BN37998" s="3"/>
      <c r="BP37998" s="3"/>
    </row>
    <row r="37999" spans="1:68" x14ac:dyDescent="0.25">
      <c r="A37999" s="1"/>
      <c r="B37999" s="2"/>
      <c r="BJ37999" s="3"/>
      <c r="BL37999" s="3"/>
      <c r="BN37999" s="3"/>
      <c r="BP37999" s="3"/>
    </row>
    <row r="38000" spans="1:68" x14ac:dyDescent="0.25">
      <c r="A38000" s="1"/>
      <c r="B38000" s="2"/>
      <c r="BJ38000" s="3"/>
      <c r="BL38000" s="3"/>
      <c r="BN38000" s="3"/>
      <c r="BP38000" s="3"/>
    </row>
    <row r="38001" spans="1:68" x14ac:dyDescent="0.25">
      <c r="A38001" s="1"/>
      <c r="B38001" s="2"/>
      <c r="BJ38001" s="3"/>
      <c r="BL38001" s="3"/>
      <c r="BN38001" s="3"/>
      <c r="BP38001" s="3"/>
    </row>
    <row r="38002" spans="1:68" x14ac:dyDescent="0.25">
      <c r="A38002" s="1"/>
      <c r="B38002" s="2"/>
      <c r="BJ38002" s="3"/>
      <c r="BL38002" s="3"/>
      <c r="BN38002" s="3"/>
      <c r="BP38002" s="3"/>
    </row>
    <row r="38003" spans="1:68" x14ac:dyDescent="0.25">
      <c r="A38003" s="1"/>
      <c r="B38003" s="2"/>
      <c r="BJ38003" s="3"/>
      <c r="BL38003" s="3"/>
      <c r="BN38003" s="3"/>
      <c r="BP38003" s="3"/>
    </row>
    <row r="38004" spans="1:68" x14ac:dyDescent="0.25">
      <c r="A38004" s="1"/>
      <c r="B38004" s="2"/>
      <c r="BJ38004" s="3"/>
      <c r="BL38004" s="3"/>
      <c r="BN38004" s="3"/>
      <c r="BP38004" s="3"/>
    </row>
    <row r="38005" spans="1:68" x14ac:dyDescent="0.25">
      <c r="A38005" s="1"/>
      <c r="B38005" s="2"/>
      <c r="BJ38005" s="3"/>
      <c r="BL38005" s="3"/>
      <c r="BN38005" s="3"/>
      <c r="BP38005" s="3"/>
    </row>
    <row r="38006" spans="1:68" x14ac:dyDescent="0.25">
      <c r="A38006" s="1"/>
      <c r="B38006" s="2"/>
      <c r="BJ38006" s="3"/>
      <c r="BL38006" s="3"/>
      <c r="BN38006" s="3"/>
      <c r="BP38006" s="3"/>
    </row>
    <row r="38007" spans="1:68" x14ac:dyDescent="0.25">
      <c r="A38007" s="1"/>
      <c r="B38007" s="2"/>
      <c r="BJ38007" s="3"/>
      <c r="BL38007" s="3"/>
      <c r="BN38007" s="3"/>
      <c r="BP38007" s="3"/>
    </row>
    <row r="38008" spans="1:68" x14ac:dyDescent="0.25">
      <c r="A38008" s="1"/>
      <c r="B38008" s="2"/>
      <c r="BJ38008" s="3"/>
      <c r="BL38008" s="3"/>
      <c r="BN38008" s="3"/>
      <c r="BP38008" s="3"/>
    </row>
    <row r="38009" spans="1:68" x14ac:dyDescent="0.25">
      <c r="A38009" s="1"/>
      <c r="B38009" s="2"/>
      <c r="BJ38009" s="3"/>
      <c r="BL38009" s="3"/>
      <c r="BN38009" s="3"/>
      <c r="BP38009" s="3"/>
    </row>
    <row r="38010" spans="1:68" x14ac:dyDescent="0.25">
      <c r="A38010" s="1"/>
      <c r="B38010" s="2"/>
      <c r="BJ38010" s="3"/>
      <c r="BL38010" s="3"/>
      <c r="BN38010" s="3"/>
      <c r="BP38010" s="3"/>
    </row>
    <row r="38011" spans="1:68" x14ac:dyDescent="0.25">
      <c r="A38011" s="1"/>
      <c r="B38011" s="2"/>
      <c r="BJ38011" s="3"/>
      <c r="BL38011" s="3"/>
      <c r="BN38011" s="3"/>
      <c r="BP38011" s="3"/>
    </row>
    <row r="38012" spans="1:68" x14ac:dyDescent="0.25">
      <c r="A38012" s="1"/>
      <c r="B38012" s="2"/>
      <c r="BJ38012" s="3"/>
      <c r="BL38012" s="3"/>
      <c r="BN38012" s="3"/>
      <c r="BP38012" s="3"/>
    </row>
    <row r="38013" spans="1:68" x14ac:dyDescent="0.25">
      <c r="A38013" s="1"/>
      <c r="B38013" s="2"/>
      <c r="BJ38013" s="3"/>
      <c r="BL38013" s="3"/>
      <c r="BN38013" s="3"/>
      <c r="BP38013" s="3"/>
    </row>
    <row r="38014" spans="1:68" x14ac:dyDescent="0.25">
      <c r="A38014" s="1"/>
      <c r="B38014" s="2"/>
      <c r="BJ38014" s="3"/>
      <c r="BL38014" s="3"/>
      <c r="BN38014" s="3"/>
      <c r="BP38014" s="3"/>
    </row>
    <row r="38015" spans="1:68" x14ac:dyDescent="0.25">
      <c r="A38015" s="1"/>
      <c r="B38015" s="2"/>
      <c r="BJ38015" s="3"/>
      <c r="BL38015" s="3"/>
      <c r="BN38015" s="3"/>
      <c r="BP38015" s="3"/>
    </row>
    <row r="38016" spans="1:68" x14ac:dyDescent="0.25">
      <c r="A38016" s="1"/>
      <c r="B38016" s="2"/>
      <c r="BJ38016" s="3"/>
      <c r="BL38016" s="3"/>
      <c r="BN38016" s="3"/>
      <c r="BP38016" s="3"/>
    </row>
    <row r="38017" spans="1:68" x14ac:dyDescent="0.25">
      <c r="A38017" s="1"/>
      <c r="B38017" s="2"/>
      <c r="BJ38017" s="3"/>
      <c r="BL38017" s="3"/>
      <c r="BN38017" s="3"/>
      <c r="BP38017" s="3"/>
    </row>
    <row r="38018" spans="1:68" x14ac:dyDescent="0.25">
      <c r="A38018" s="1"/>
      <c r="B38018" s="2"/>
      <c r="BJ38018" s="3"/>
      <c r="BL38018" s="3"/>
      <c r="BN38018" s="3"/>
      <c r="BP38018" s="3"/>
    </row>
    <row r="38019" spans="1:68" x14ac:dyDescent="0.25">
      <c r="A38019" s="1"/>
      <c r="B38019" s="2"/>
      <c r="BJ38019" s="3"/>
      <c r="BL38019" s="3"/>
      <c r="BN38019" s="3"/>
      <c r="BP38019" s="3"/>
    </row>
    <row r="38020" spans="1:68" x14ac:dyDescent="0.25">
      <c r="A38020" s="1"/>
      <c r="B38020" s="2"/>
      <c r="BJ38020" s="3"/>
      <c r="BL38020" s="3"/>
      <c r="BN38020" s="3"/>
      <c r="BP38020" s="3"/>
    </row>
    <row r="38021" spans="1:68" x14ac:dyDescent="0.25">
      <c r="A38021" s="1"/>
      <c r="B38021" s="2"/>
      <c r="BJ38021" s="3"/>
      <c r="BL38021" s="3"/>
      <c r="BN38021" s="3"/>
      <c r="BP38021" s="3"/>
    </row>
    <row r="38022" spans="1:68" x14ac:dyDescent="0.25">
      <c r="A38022" s="1"/>
      <c r="B38022" s="2"/>
      <c r="BJ38022" s="3"/>
      <c r="BL38022" s="3"/>
      <c r="BN38022" s="3"/>
      <c r="BP38022" s="3"/>
    </row>
    <row r="38023" spans="1:68" x14ac:dyDescent="0.25">
      <c r="A38023" s="1"/>
      <c r="B38023" s="2"/>
      <c r="BJ38023" s="3"/>
      <c r="BL38023" s="3"/>
      <c r="BN38023" s="3"/>
      <c r="BP38023" s="3"/>
    </row>
    <row r="38024" spans="1:68" x14ac:dyDescent="0.25">
      <c r="A38024" s="1"/>
      <c r="B38024" s="2"/>
      <c r="BJ38024" s="3"/>
      <c r="BL38024" s="3"/>
      <c r="BN38024" s="3"/>
      <c r="BP38024" s="3"/>
    </row>
    <row r="38025" spans="1:68" x14ac:dyDescent="0.25">
      <c r="A38025" s="1"/>
      <c r="B38025" s="2"/>
      <c r="BJ38025" s="3"/>
      <c r="BL38025" s="3"/>
      <c r="BN38025" s="3"/>
      <c r="BP38025" s="3"/>
    </row>
    <row r="38026" spans="1:68" x14ac:dyDescent="0.25">
      <c r="A38026" s="1"/>
      <c r="B38026" s="2"/>
      <c r="BJ38026" s="3"/>
      <c r="BL38026" s="3"/>
      <c r="BN38026" s="3"/>
      <c r="BP38026" s="3"/>
    </row>
    <row r="38027" spans="1:68" x14ac:dyDescent="0.25">
      <c r="A38027" s="1"/>
      <c r="B38027" s="2"/>
      <c r="BJ38027" s="3"/>
      <c r="BL38027" s="3"/>
      <c r="BN38027" s="3"/>
      <c r="BP38027" s="3"/>
    </row>
    <row r="38028" spans="1:68" x14ac:dyDescent="0.25">
      <c r="A38028" s="1"/>
      <c r="B38028" s="2"/>
      <c r="BJ38028" s="3"/>
      <c r="BL38028" s="3"/>
      <c r="BN38028" s="3"/>
      <c r="BP38028" s="3"/>
    </row>
    <row r="38029" spans="1:68" x14ac:dyDescent="0.25">
      <c r="A38029" s="1"/>
      <c r="B38029" s="2"/>
      <c r="BJ38029" s="3"/>
      <c r="BL38029" s="3"/>
      <c r="BN38029" s="3"/>
      <c r="BP38029" s="3"/>
    </row>
    <row r="38030" spans="1:68" x14ac:dyDescent="0.25">
      <c r="A38030" s="1"/>
      <c r="B38030" s="2"/>
      <c r="BJ38030" s="3"/>
      <c r="BL38030" s="3"/>
      <c r="BN38030" s="3"/>
      <c r="BP38030" s="3"/>
    </row>
    <row r="38031" spans="1:68" x14ac:dyDescent="0.25">
      <c r="A38031" s="1"/>
      <c r="B38031" s="2"/>
      <c r="BJ38031" s="3"/>
      <c r="BL38031" s="3"/>
      <c r="BN38031" s="3"/>
      <c r="BP38031" s="3"/>
    </row>
    <row r="38032" spans="1:68" x14ac:dyDescent="0.25">
      <c r="A38032" s="1"/>
      <c r="B38032" s="2"/>
      <c r="BJ38032" s="3"/>
      <c r="BL38032" s="3"/>
      <c r="BN38032" s="3"/>
      <c r="BP38032" s="3"/>
    </row>
    <row r="38033" spans="1:68" x14ac:dyDescent="0.25">
      <c r="A38033" s="1"/>
      <c r="B38033" s="2"/>
      <c r="BJ38033" s="3"/>
      <c r="BL38033" s="3"/>
      <c r="BN38033" s="3"/>
      <c r="BP38033" s="3"/>
    </row>
    <row r="38034" spans="1:68" x14ac:dyDescent="0.25">
      <c r="A38034" s="1"/>
      <c r="B38034" s="2"/>
      <c r="BJ38034" s="3"/>
      <c r="BL38034" s="3"/>
      <c r="BN38034" s="3"/>
      <c r="BP38034" s="3"/>
    </row>
    <row r="38035" spans="1:68" x14ac:dyDescent="0.25">
      <c r="A38035" s="1"/>
      <c r="B38035" s="2"/>
      <c r="BJ38035" s="3"/>
      <c r="BL38035" s="3"/>
      <c r="BN38035" s="3"/>
      <c r="BP38035" s="3"/>
    </row>
    <row r="38036" spans="1:68" x14ac:dyDescent="0.25">
      <c r="A38036" s="1"/>
      <c r="B38036" s="2"/>
      <c r="BJ38036" s="3"/>
      <c r="BL38036" s="3"/>
      <c r="BN38036" s="3"/>
      <c r="BP38036" s="3"/>
    </row>
    <row r="38037" spans="1:68" x14ac:dyDescent="0.25">
      <c r="A38037" s="1"/>
      <c r="B38037" s="2"/>
      <c r="BJ38037" s="3"/>
      <c r="BL38037" s="3"/>
      <c r="BN38037" s="3"/>
      <c r="BP38037" s="3"/>
    </row>
    <row r="38038" spans="1:68" x14ac:dyDescent="0.25">
      <c r="A38038" s="1"/>
      <c r="B38038" s="2"/>
      <c r="BJ38038" s="3"/>
      <c r="BL38038" s="3"/>
      <c r="BN38038" s="3"/>
      <c r="BP38038" s="3"/>
    </row>
    <row r="38039" spans="1:68" x14ac:dyDescent="0.25">
      <c r="A38039" s="1"/>
      <c r="B38039" s="2"/>
      <c r="BJ38039" s="3"/>
      <c r="BL38039" s="3"/>
      <c r="BN38039" s="3"/>
      <c r="BP38039" s="3"/>
    </row>
    <row r="38040" spans="1:68" x14ac:dyDescent="0.25">
      <c r="A38040" s="1"/>
      <c r="B38040" s="2"/>
      <c r="BJ38040" s="3"/>
      <c r="BL38040" s="3"/>
      <c r="BN38040" s="3"/>
      <c r="BP38040" s="3"/>
    </row>
    <row r="38041" spans="1:68" x14ac:dyDescent="0.25">
      <c r="A38041" s="1"/>
      <c r="B38041" s="2"/>
      <c r="BJ38041" s="3"/>
      <c r="BL38041" s="3"/>
      <c r="BN38041" s="3"/>
      <c r="BP38041" s="3"/>
    </row>
    <row r="38042" spans="1:68" x14ac:dyDescent="0.25">
      <c r="A38042" s="1"/>
      <c r="B38042" s="2"/>
      <c r="BJ38042" s="3"/>
      <c r="BL38042" s="3"/>
      <c r="BN38042" s="3"/>
      <c r="BP38042" s="3"/>
    </row>
    <row r="38043" spans="1:68" x14ac:dyDescent="0.25">
      <c r="A38043" s="1"/>
      <c r="B38043" s="2"/>
      <c r="BJ38043" s="3"/>
      <c r="BL38043" s="3"/>
      <c r="BN38043" s="3"/>
      <c r="BP38043" s="3"/>
    </row>
    <row r="38044" spans="1:68" x14ac:dyDescent="0.25">
      <c r="A38044" s="1"/>
      <c r="B38044" s="2"/>
      <c r="BJ38044" s="3"/>
      <c r="BL38044" s="3"/>
      <c r="BN38044" s="3"/>
      <c r="BP38044" s="3"/>
    </row>
    <row r="38045" spans="1:68" x14ac:dyDescent="0.25">
      <c r="A38045" s="1"/>
      <c r="B38045" s="2"/>
      <c r="BJ38045" s="3"/>
      <c r="BL38045" s="3"/>
      <c r="BN38045" s="3"/>
      <c r="BP38045" s="3"/>
    </row>
    <row r="38046" spans="1:68" x14ac:dyDescent="0.25">
      <c r="A38046" s="1"/>
      <c r="B38046" s="2"/>
      <c r="BJ38046" s="3"/>
      <c r="BL38046" s="3"/>
      <c r="BN38046" s="3"/>
      <c r="BP38046" s="3"/>
    </row>
    <row r="38047" spans="1:68" x14ac:dyDescent="0.25">
      <c r="A38047" s="1"/>
      <c r="B38047" s="2"/>
      <c r="BJ38047" s="3"/>
      <c r="BL38047" s="3"/>
      <c r="BN38047" s="3"/>
      <c r="BP38047" s="3"/>
    </row>
    <row r="38048" spans="1:68" x14ac:dyDescent="0.25">
      <c r="A38048" s="1"/>
      <c r="B38048" s="2"/>
      <c r="BJ38048" s="3"/>
      <c r="BL38048" s="3"/>
      <c r="BN38048" s="3"/>
      <c r="BP38048" s="3"/>
    </row>
    <row r="38049" spans="1:68" x14ac:dyDescent="0.25">
      <c r="A38049" s="1"/>
      <c r="B38049" s="2"/>
      <c r="BJ38049" s="3"/>
      <c r="BL38049" s="3"/>
      <c r="BN38049" s="3"/>
      <c r="BP38049" s="3"/>
    </row>
    <row r="38050" spans="1:68" x14ac:dyDescent="0.25">
      <c r="A38050" s="1"/>
      <c r="B38050" s="2"/>
      <c r="BJ38050" s="3"/>
      <c r="BL38050" s="3"/>
      <c r="BN38050" s="3"/>
      <c r="BP38050" s="3"/>
    </row>
    <row r="38051" spans="1:68" x14ac:dyDescent="0.25">
      <c r="A38051" s="1"/>
      <c r="B38051" s="2"/>
      <c r="BJ38051" s="3"/>
      <c r="BL38051" s="3"/>
      <c r="BN38051" s="3"/>
      <c r="BP38051" s="3"/>
    </row>
    <row r="38052" spans="1:68" x14ac:dyDescent="0.25">
      <c r="A38052" s="1"/>
      <c r="B38052" s="2"/>
      <c r="BJ38052" s="3"/>
      <c r="BL38052" s="3"/>
      <c r="BN38052" s="3"/>
      <c r="BP38052" s="3"/>
    </row>
    <row r="38053" spans="1:68" x14ac:dyDescent="0.25">
      <c r="A38053" s="1"/>
      <c r="B38053" s="2"/>
      <c r="BJ38053" s="3"/>
      <c r="BL38053" s="3"/>
      <c r="BN38053" s="3"/>
      <c r="BP38053" s="3"/>
    </row>
    <row r="38054" spans="1:68" x14ac:dyDescent="0.25">
      <c r="A38054" s="1"/>
      <c r="B38054" s="2"/>
      <c r="BJ38054" s="3"/>
      <c r="BL38054" s="3"/>
      <c r="BN38054" s="3"/>
      <c r="BP38054" s="3"/>
    </row>
    <row r="38055" spans="1:68" x14ac:dyDescent="0.25">
      <c r="A38055" s="1"/>
      <c r="B38055" s="2"/>
      <c r="BJ38055" s="3"/>
      <c r="BL38055" s="3"/>
      <c r="BN38055" s="3"/>
      <c r="BP38055" s="3"/>
    </row>
    <row r="38056" spans="1:68" x14ac:dyDescent="0.25">
      <c r="A38056" s="1"/>
      <c r="B38056" s="2"/>
      <c r="BJ38056" s="3"/>
      <c r="BL38056" s="3"/>
      <c r="BN38056" s="3"/>
      <c r="BP38056" s="3"/>
    </row>
    <row r="38057" spans="1:68" x14ac:dyDescent="0.25">
      <c r="A38057" s="1"/>
      <c r="B38057" s="2"/>
      <c r="BJ38057" s="3"/>
      <c r="BL38057" s="3"/>
      <c r="BN38057" s="3"/>
      <c r="BP38057" s="3"/>
    </row>
    <row r="38058" spans="1:68" x14ac:dyDescent="0.25">
      <c r="A38058" s="1"/>
      <c r="B38058" s="2"/>
      <c r="BJ38058" s="3"/>
      <c r="BL38058" s="3"/>
      <c r="BN38058" s="3"/>
      <c r="BP38058" s="3"/>
    </row>
    <row r="38059" spans="1:68" x14ac:dyDescent="0.25">
      <c r="A38059" s="1"/>
      <c r="B38059" s="2"/>
      <c r="BJ38059" s="3"/>
      <c r="BL38059" s="3"/>
      <c r="BN38059" s="3"/>
      <c r="BP38059" s="3"/>
    </row>
    <row r="38060" spans="1:68" x14ac:dyDescent="0.25">
      <c r="A38060" s="1"/>
      <c r="B38060" s="2"/>
      <c r="BJ38060" s="3"/>
      <c r="BL38060" s="3"/>
      <c r="BN38060" s="3"/>
      <c r="BP38060" s="3"/>
    </row>
    <row r="38061" spans="1:68" x14ac:dyDescent="0.25">
      <c r="A38061" s="1"/>
      <c r="B38061" s="2"/>
      <c r="BJ38061" s="3"/>
      <c r="BL38061" s="3"/>
      <c r="BN38061" s="3"/>
      <c r="BP38061" s="3"/>
    </row>
    <row r="38062" spans="1:68" x14ac:dyDescent="0.25">
      <c r="A38062" s="1"/>
      <c r="B38062" s="2"/>
      <c r="BJ38062" s="3"/>
      <c r="BL38062" s="3"/>
      <c r="BN38062" s="3"/>
      <c r="BP38062" s="3"/>
    </row>
    <row r="38063" spans="1:68" x14ac:dyDescent="0.25">
      <c r="A38063" s="1"/>
      <c r="B38063" s="2"/>
      <c r="BJ38063" s="3"/>
      <c r="BL38063" s="3"/>
      <c r="BN38063" s="3"/>
      <c r="BP38063" s="3"/>
    </row>
    <row r="38064" spans="1:68" x14ac:dyDescent="0.25">
      <c r="A38064" s="1"/>
      <c r="B38064" s="2"/>
      <c r="BJ38064" s="3"/>
      <c r="BL38064" s="3"/>
      <c r="BN38064" s="3"/>
      <c r="BP38064" s="3"/>
    </row>
    <row r="38065" spans="1:68" x14ac:dyDescent="0.25">
      <c r="A38065" s="1"/>
      <c r="B38065" s="2"/>
      <c r="BJ38065" s="3"/>
      <c r="BL38065" s="3"/>
      <c r="BN38065" s="3"/>
      <c r="BP38065" s="3"/>
    </row>
    <row r="38066" spans="1:68" x14ac:dyDescent="0.25">
      <c r="A38066" s="1"/>
      <c r="B38066" s="2"/>
      <c r="BJ38066" s="3"/>
      <c r="BL38066" s="3"/>
      <c r="BN38066" s="3"/>
      <c r="BP38066" s="3"/>
    </row>
    <row r="38067" spans="1:68" x14ac:dyDescent="0.25">
      <c r="A38067" s="1"/>
      <c r="B38067" s="2"/>
      <c r="BJ38067" s="3"/>
      <c r="BL38067" s="3"/>
      <c r="BN38067" s="3"/>
      <c r="BP38067" s="3"/>
    </row>
    <row r="38068" spans="1:68" x14ac:dyDescent="0.25">
      <c r="A38068" s="1"/>
      <c r="B38068" s="2"/>
      <c r="BJ38068" s="3"/>
      <c r="BL38068" s="3"/>
      <c r="BN38068" s="3"/>
      <c r="BP38068" s="3"/>
    </row>
    <row r="38069" spans="1:68" x14ac:dyDescent="0.25">
      <c r="A38069" s="1"/>
      <c r="B38069" s="2"/>
      <c r="BJ38069" s="3"/>
      <c r="BL38069" s="3"/>
      <c r="BN38069" s="3"/>
      <c r="BP38069" s="3"/>
    </row>
    <row r="38070" spans="1:68" x14ac:dyDescent="0.25">
      <c r="A38070" s="1"/>
      <c r="B38070" s="2"/>
      <c r="BJ38070" s="3"/>
      <c r="BL38070" s="3"/>
      <c r="BN38070" s="3"/>
      <c r="BP38070" s="3"/>
    </row>
    <row r="38071" spans="1:68" x14ac:dyDescent="0.25">
      <c r="A38071" s="1"/>
      <c r="B38071" s="2"/>
      <c r="BJ38071" s="3"/>
      <c r="BL38071" s="3"/>
      <c r="BN38071" s="3"/>
      <c r="BP38071" s="3"/>
    </row>
    <row r="38072" spans="1:68" x14ac:dyDescent="0.25">
      <c r="A38072" s="1"/>
      <c r="B38072" s="2"/>
      <c r="BJ38072" s="3"/>
      <c r="BL38072" s="3"/>
      <c r="BN38072" s="3"/>
      <c r="BP38072" s="3"/>
    </row>
    <row r="38073" spans="1:68" x14ac:dyDescent="0.25">
      <c r="A38073" s="1"/>
      <c r="B38073" s="2"/>
      <c r="BJ38073" s="3"/>
      <c r="BL38073" s="3"/>
      <c r="BN38073" s="3"/>
      <c r="BP38073" s="3"/>
    </row>
    <row r="38074" spans="1:68" x14ac:dyDescent="0.25">
      <c r="A38074" s="1"/>
      <c r="B38074" s="2"/>
      <c r="BJ38074" s="3"/>
      <c r="BL38074" s="3"/>
      <c r="BN38074" s="3"/>
      <c r="BP38074" s="3"/>
    </row>
    <row r="38075" spans="1:68" x14ac:dyDescent="0.25">
      <c r="A38075" s="1"/>
      <c r="B38075" s="2"/>
      <c r="BJ38075" s="3"/>
      <c r="BL38075" s="3"/>
      <c r="BN38075" s="3"/>
      <c r="BP38075" s="3"/>
    </row>
    <row r="38076" spans="1:68" x14ac:dyDescent="0.25">
      <c r="A38076" s="1"/>
      <c r="B38076" s="2"/>
      <c r="BJ38076" s="3"/>
      <c r="BL38076" s="3"/>
      <c r="BN38076" s="3"/>
      <c r="BP38076" s="3"/>
    </row>
    <row r="38077" spans="1:68" x14ac:dyDescent="0.25">
      <c r="A38077" s="1"/>
      <c r="B38077" s="2"/>
      <c r="BJ38077" s="3"/>
      <c r="BL38077" s="3"/>
      <c r="BN38077" s="3"/>
      <c r="BP38077" s="3"/>
    </row>
    <row r="38078" spans="1:68" x14ac:dyDescent="0.25">
      <c r="A38078" s="1"/>
      <c r="B38078" s="2"/>
      <c r="BJ38078" s="3"/>
      <c r="BL38078" s="3"/>
      <c r="BN38078" s="3"/>
      <c r="BP38078" s="3"/>
    </row>
    <row r="38079" spans="1:68" x14ac:dyDescent="0.25">
      <c r="A38079" s="1"/>
      <c r="B38079" s="2"/>
      <c r="BJ38079" s="3"/>
      <c r="BL38079" s="3"/>
      <c r="BN38079" s="3"/>
      <c r="BP38079" s="3"/>
    </row>
    <row r="38080" spans="1:68" x14ac:dyDescent="0.25">
      <c r="A38080" s="1"/>
      <c r="B38080" s="2"/>
      <c r="BJ38080" s="3"/>
      <c r="BL38080" s="3"/>
      <c r="BN38080" s="3"/>
      <c r="BP38080" s="3"/>
    </row>
    <row r="38081" spans="1:68" x14ac:dyDescent="0.25">
      <c r="A38081" s="1"/>
      <c r="B38081" s="2"/>
      <c r="BJ38081" s="3"/>
      <c r="BL38081" s="3"/>
      <c r="BN38081" s="3"/>
      <c r="BP38081" s="3"/>
    </row>
    <row r="38082" spans="1:68" x14ac:dyDescent="0.25">
      <c r="A38082" s="1"/>
      <c r="B38082" s="2"/>
      <c r="BJ38082" s="3"/>
      <c r="BL38082" s="3"/>
      <c r="BN38082" s="3"/>
      <c r="BP38082" s="3"/>
    </row>
    <row r="38083" spans="1:68" x14ac:dyDescent="0.25">
      <c r="A38083" s="1"/>
      <c r="B38083" s="2"/>
      <c r="BJ38083" s="3"/>
      <c r="BL38083" s="3"/>
      <c r="BN38083" s="3"/>
      <c r="BP38083" s="3"/>
    </row>
    <row r="38084" spans="1:68" x14ac:dyDescent="0.25">
      <c r="A38084" s="1"/>
      <c r="B38084" s="2"/>
      <c r="BJ38084" s="3"/>
      <c r="BL38084" s="3"/>
      <c r="BN38084" s="3"/>
      <c r="BP38084" s="3"/>
    </row>
    <row r="38085" spans="1:68" x14ac:dyDescent="0.25">
      <c r="A38085" s="1"/>
      <c r="B38085" s="2"/>
      <c r="BJ38085" s="3"/>
      <c r="BL38085" s="3"/>
      <c r="BN38085" s="3"/>
      <c r="BP38085" s="3"/>
    </row>
    <row r="38086" spans="1:68" x14ac:dyDescent="0.25">
      <c r="A38086" s="1"/>
      <c r="B38086" s="2"/>
      <c r="BJ38086" s="3"/>
      <c r="BL38086" s="3"/>
      <c r="BN38086" s="3"/>
      <c r="BP38086" s="3"/>
    </row>
    <row r="38087" spans="1:68" x14ac:dyDescent="0.25">
      <c r="A38087" s="1"/>
      <c r="B38087" s="2"/>
      <c r="BJ38087" s="3"/>
      <c r="BL38087" s="3"/>
      <c r="BN38087" s="3"/>
      <c r="BP38087" s="3"/>
    </row>
    <row r="38088" spans="1:68" x14ac:dyDescent="0.25">
      <c r="A38088" s="1"/>
      <c r="B38088" s="2"/>
      <c r="BJ38088" s="3"/>
      <c r="BL38088" s="3"/>
      <c r="BN38088" s="3"/>
      <c r="BP38088" s="3"/>
    </row>
    <row r="38089" spans="1:68" x14ac:dyDescent="0.25">
      <c r="A38089" s="1"/>
      <c r="B38089" s="2"/>
      <c r="BJ38089" s="3"/>
      <c r="BL38089" s="3"/>
      <c r="BN38089" s="3"/>
      <c r="BP38089" s="3"/>
    </row>
    <row r="38090" spans="1:68" x14ac:dyDescent="0.25">
      <c r="A38090" s="1"/>
      <c r="B38090" s="2"/>
      <c r="BJ38090" s="3"/>
      <c r="BL38090" s="3"/>
      <c r="BN38090" s="3"/>
      <c r="BP38090" s="3"/>
    </row>
    <row r="38091" spans="1:68" x14ac:dyDescent="0.25">
      <c r="A38091" s="1"/>
      <c r="B38091" s="2"/>
      <c r="BJ38091" s="3"/>
      <c r="BL38091" s="3"/>
      <c r="BN38091" s="3"/>
      <c r="BP38091" s="3"/>
    </row>
    <row r="38092" spans="1:68" x14ac:dyDescent="0.25">
      <c r="A38092" s="1"/>
      <c r="B38092" s="2"/>
      <c r="BJ38092" s="3"/>
      <c r="BL38092" s="3"/>
      <c r="BN38092" s="3"/>
      <c r="BP38092" s="3"/>
    </row>
    <row r="38093" spans="1:68" x14ac:dyDescent="0.25">
      <c r="A38093" s="1"/>
      <c r="B38093" s="2"/>
      <c r="BJ38093" s="3"/>
      <c r="BL38093" s="3"/>
      <c r="BN38093" s="3"/>
      <c r="BP38093" s="3"/>
    </row>
    <row r="38094" spans="1:68" x14ac:dyDescent="0.25">
      <c r="A38094" s="1"/>
      <c r="B38094" s="2"/>
      <c r="BJ38094" s="3"/>
      <c r="BL38094" s="3"/>
      <c r="BN38094" s="3"/>
      <c r="BP38094" s="3"/>
    </row>
    <row r="38095" spans="1:68" x14ac:dyDescent="0.25">
      <c r="A38095" s="1"/>
      <c r="B38095" s="2"/>
      <c r="BJ38095" s="3"/>
      <c r="BL38095" s="3"/>
      <c r="BN38095" s="3"/>
      <c r="BP38095" s="3"/>
    </row>
    <row r="38096" spans="1:68" x14ac:dyDescent="0.25">
      <c r="A38096" s="1"/>
      <c r="B38096" s="2"/>
      <c r="BJ38096" s="3"/>
      <c r="BL38096" s="3"/>
      <c r="BN38096" s="3"/>
      <c r="BP38096" s="3"/>
    </row>
    <row r="38097" spans="1:68" x14ac:dyDescent="0.25">
      <c r="A38097" s="1"/>
      <c r="B38097" s="2"/>
      <c r="BJ38097" s="3"/>
      <c r="BL38097" s="3"/>
      <c r="BN38097" s="3"/>
      <c r="BP38097" s="3"/>
    </row>
    <row r="38098" spans="1:68" x14ac:dyDescent="0.25">
      <c r="A38098" s="1"/>
      <c r="B38098" s="2"/>
      <c r="BJ38098" s="3"/>
      <c r="BL38098" s="3"/>
      <c r="BN38098" s="3"/>
      <c r="BP38098" s="3"/>
    </row>
    <row r="38099" spans="1:68" x14ac:dyDescent="0.25">
      <c r="A38099" s="1"/>
      <c r="B38099" s="2"/>
      <c r="BJ38099" s="3"/>
      <c r="BL38099" s="3"/>
      <c r="BN38099" s="3"/>
      <c r="BP38099" s="3"/>
    </row>
    <row r="38100" spans="1:68" x14ac:dyDescent="0.25">
      <c r="A38100" s="1"/>
      <c r="B38100" s="2"/>
      <c r="BJ38100" s="3"/>
      <c r="BL38100" s="3"/>
      <c r="BN38100" s="3"/>
      <c r="BP38100" s="3"/>
    </row>
    <row r="38101" spans="1:68" x14ac:dyDescent="0.25">
      <c r="A38101" s="1"/>
      <c r="B38101" s="2"/>
      <c r="BJ38101" s="3"/>
      <c r="BL38101" s="3"/>
      <c r="BN38101" s="3"/>
      <c r="BP38101" s="3"/>
    </row>
    <row r="38102" spans="1:68" x14ac:dyDescent="0.25">
      <c r="A38102" s="1"/>
      <c r="B38102" s="2"/>
      <c r="BJ38102" s="3"/>
      <c r="BL38102" s="3"/>
      <c r="BN38102" s="3"/>
      <c r="BP38102" s="3"/>
    </row>
    <row r="38103" spans="1:68" x14ac:dyDescent="0.25">
      <c r="A38103" s="1"/>
      <c r="B38103" s="2"/>
      <c r="BJ38103" s="3"/>
      <c r="BL38103" s="3"/>
      <c r="BN38103" s="3"/>
      <c r="BP38103" s="3"/>
    </row>
    <row r="38104" spans="1:68" x14ac:dyDescent="0.25">
      <c r="A38104" s="1"/>
      <c r="B38104" s="2"/>
      <c r="BJ38104" s="3"/>
      <c r="BL38104" s="3"/>
      <c r="BN38104" s="3"/>
      <c r="BP38104" s="3"/>
    </row>
    <row r="38105" spans="1:68" x14ac:dyDescent="0.25">
      <c r="A38105" s="1"/>
      <c r="B38105" s="2"/>
      <c r="BJ38105" s="3"/>
      <c r="BL38105" s="3"/>
      <c r="BN38105" s="3"/>
      <c r="BP38105" s="3"/>
    </row>
    <row r="38106" spans="1:68" x14ac:dyDescent="0.25">
      <c r="A38106" s="1"/>
      <c r="B38106" s="2"/>
      <c r="BJ38106" s="3"/>
      <c r="BL38106" s="3"/>
      <c r="BN38106" s="3"/>
      <c r="BP38106" s="3"/>
    </row>
    <row r="38107" spans="1:68" x14ac:dyDescent="0.25">
      <c r="A38107" s="1"/>
      <c r="B38107" s="2"/>
      <c r="BJ38107" s="3"/>
      <c r="BL38107" s="3"/>
      <c r="BN38107" s="3"/>
      <c r="BP38107" s="3"/>
    </row>
    <row r="38108" spans="1:68" x14ac:dyDescent="0.25">
      <c r="A38108" s="1"/>
      <c r="B38108" s="2"/>
      <c r="BJ38108" s="3"/>
      <c r="BL38108" s="3"/>
      <c r="BN38108" s="3"/>
      <c r="BP38108" s="3"/>
    </row>
    <row r="38109" spans="1:68" x14ac:dyDescent="0.25">
      <c r="A38109" s="1"/>
      <c r="B38109" s="2"/>
      <c r="BJ38109" s="3"/>
      <c r="BL38109" s="3"/>
      <c r="BN38109" s="3"/>
      <c r="BP38109" s="3"/>
    </row>
    <row r="38110" spans="1:68" x14ac:dyDescent="0.25">
      <c r="A38110" s="1"/>
      <c r="B38110" s="2"/>
      <c r="BJ38110" s="3"/>
      <c r="BL38110" s="3"/>
      <c r="BN38110" s="3"/>
      <c r="BP38110" s="3"/>
    </row>
    <row r="38111" spans="1:68" x14ac:dyDescent="0.25">
      <c r="A38111" s="1"/>
      <c r="B38111" s="2"/>
      <c r="BJ38111" s="3"/>
      <c r="BL38111" s="3"/>
      <c r="BN38111" s="3"/>
      <c r="BP38111" s="3"/>
    </row>
    <row r="38112" spans="1:68" x14ac:dyDescent="0.25">
      <c r="A38112" s="1"/>
      <c r="B38112" s="2"/>
      <c r="BJ38112" s="3"/>
      <c r="BL38112" s="3"/>
      <c r="BN38112" s="3"/>
      <c r="BP38112" s="3"/>
    </row>
    <row r="38113" spans="1:68" x14ac:dyDescent="0.25">
      <c r="A38113" s="1"/>
      <c r="B38113" s="2"/>
      <c r="BJ38113" s="3"/>
      <c r="BL38113" s="3"/>
      <c r="BN38113" s="3"/>
      <c r="BP38113" s="3"/>
    </row>
    <row r="38114" spans="1:68" x14ac:dyDescent="0.25">
      <c r="A38114" s="1"/>
      <c r="B38114" s="2"/>
      <c r="BJ38114" s="3"/>
      <c r="BL38114" s="3"/>
      <c r="BN38114" s="3"/>
      <c r="BP38114" s="3"/>
    </row>
    <row r="38115" spans="1:68" x14ac:dyDescent="0.25">
      <c r="A38115" s="1"/>
      <c r="B38115" s="2"/>
      <c r="BJ38115" s="3"/>
      <c r="BL38115" s="3"/>
      <c r="BN38115" s="3"/>
      <c r="BP38115" s="3"/>
    </row>
    <row r="38116" spans="1:68" x14ac:dyDescent="0.25">
      <c r="A38116" s="1"/>
      <c r="B38116" s="2"/>
      <c r="BJ38116" s="3"/>
      <c r="BL38116" s="3"/>
      <c r="BN38116" s="3"/>
      <c r="BP38116" s="3"/>
    </row>
    <row r="38117" spans="1:68" x14ac:dyDescent="0.25">
      <c r="A38117" s="1"/>
      <c r="B38117" s="2"/>
      <c r="BJ38117" s="3"/>
      <c r="BL38117" s="3"/>
      <c r="BN38117" s="3"/>
      <c r="BP38117" s="3"/>
    </row>
    <row r="38118" spans="1:68" x14ac:dyDescent="0.25">
      <c r="A38118" s="1"/>
      <c r="B38118" s="2"/>
      <c r="BJ38118" s="3"/>
      <c r="BL38118" s="3"/>
      <c r="BN38118" s="3"/>
      <c r="BP38118" s="3"/>
    </row>
    <row r="38119" spans="1:68" x14ac:dyDescent="0.25">
      <c r="A38119" s="1"/>
      <c r="B38119" s="2"/>
      <c r="BJ38119" s="3"/>
      <c r="BL38119" s="3"/>
      <c r="BN38119" s="3"/>
      <c r="BP38119" s="3"/>
    </row>
    <row r="38120" spans="1:68" x14ac:dyDescent="0.25">
      <c r="A38120" s="1"/>
      <c r="B38120" s="2"/>
      <c r="BJ38120" s="3"/>
      <c r="BL38120" s="3"/>
      <c r="BN38120" s="3"/>
      <c r="BP38120" s="3"/>
    </row>
    <row r="38121" spans="1:68" x14ac:dyDescent="0.25">
      <c r="A38121" s="1"/>
      <c r="B38121" s="2"/>
      <c r="BJ38121" s="3"/>
      <c r="BL38121" s="3"/>
      <c r="BN38121" s="3"/>
      <c r="BP38121" s="3"/>
    </row>
    <row r="38122" spans="1:68" x14ac:dyDescent="0.25">
      <c r="A38122" s="1"/>
      <c r="B38122" s="2"/>
      <c r="BJ38122" s="3"/>
      <c r="BL38122" s="3"/>
      <c r="BN38122" s="3"/>
      <c r="BP38122" s="3"/>
    </row>
    <row r="38123" spans="1:68" x14ac:dyDescent="0.25">
      <c r="A38123" s="1"/>
      <c r="B38123" s="2"/>
      <c r="BJ38123" s="3"/>
      <c r="BL38123" s="3"/>
      <c r="BN38123" s="3"/>
      <c r="BP38123" s="3"/>
    </row>
    <row r="38124" spans="1:68" x14ac:dyDescent="0.25">
      <c r="A38124" s="1"/>
      <c r="B38124" s="2"/>
      <c r="BJ38124" s="3"/>
      <c r="BL38124" s="3"/>
      <c r="BN38124" s="3"/>
      <c r="BP38124" s="3"/>
    </row>
    <row r="38125" spans="1:68" x14ac:dyDescent="0.25">
      <c r="A38125" s="1"/>
      <c r="B38125" s="2"/>
      <c r="BJ38125" s="3"/>
      <c r="BL38125" s="3"/>
      <c r="BN38125" s="3"/>
      <c r="BP38125" s="3"/>
    </row>
    <row r="38126" spans="1:68" x14ac:dyDescent="0.25">
      <c r="A38126" s="1"/>
      <c r="B38126" s="2"/>
      <c r="BJ38126" s="3"/>
      <c r="BL38126" s="3"/>
      <c r="BN38126" s="3"/>
      <c r="BP38126" s="3"/>
    </row>
    <row r="38127" spans="1:68" x14ac:dyDescent="0.25">
      <c r="A38127" s="1"/>
      <c r="B38127" s="2"/>
      <c r="BJ38127" s="3"/>
      <c r="BL38127" s="3"/>
      <c r="BN38127" s="3"/>
      <c r="BP38127" s="3"/>
    </row>
    <row r="38128" spans="1:68" x14ac:dyDescent="0.25">
      <c r="A38128" s="1"/>
      <c r="B38128" s="2"/>
      <c r="BJ38128" s="3"/>
      <c r="BL38128" s="3"/>
      <c r="BN38128" s="3"/>
      <c r="BP38128" s="3"/>
    </row>
    <row r="38129" spans="1:68" x14ac:dyDescent="0.25">
      <c r="A38129" s="1"/>
      <c r="B38129" s="2"/>
      <c r="BJ38129" s="3"/>
      <c r="BL38129" s="3"/>
      <c r="BN38129" s="3"/>
      <c r="BP38129" s="3"/>
    </row>
    <row r="38130" spans="1:68" x14ac:dyDescent="0.25">
      <c r="A38130" s="1"/>
      <c r="B38130" s="2"/>
      <c r="BJ38130" s="3"/>
      <c r="BL38130" s="3"/>
      <c r="BN38130" s="3"/>
      <c r="BP38130" s="3"/>
    </row>
    <row r="38131" spans="1:68" x14ac:dyDescent="0.25">
      <c r="A38131" s="1"/>
      <c r="B38131" s="2"/>
      <c r="BJ38131" s="3"/>
      <c r="BL38131" s="3"/>
      <c r="BN38131" s="3"/>
      <c r="BP38131" s="3"/>
    </row>
    <row r="38132" spans="1:68" x14ac:dyDescent="0.25">
      <c r="A38132" s="1"/>
      <c r="B38132" s="2"/>
      <c r="BJ38132" s="3"/>
      <c r="BL38132" s="3"/>
      <c r="BN38132" s="3"/>
      <c r="BP38132" s="3"/>
    </row>
    <row r="38133" spans="1:68" x14ac:dyDescent="0.25">
      <c r="A38133" s="1"/>
      <c r="B38133" s="2"/>
      <c r="BJ38133" s="3"/>
      <c r="BL38133" s="3"/>
      <c r="BN38133" s="3"/>
      <c r="BP38133" s="3"/>
    </row>
    <row r="38134" spans="1:68" x14ac:dyDescent="0.25">
      <c r="A38134" s="1"/>
      <c r="B38134" s="2"/>
      <c r="BJ38134" s="3"/>
      <c r="BL38134" s="3"/>
      <c r="BN38134" s="3"/>
      <c r="BP38134" s="3"/>
    </row>
    <row r="38135" spans="1:68" x14ac:dyDescent="0.25">
      <c r="A38135" s="1"/>
      <c r="B38135" s="2"/>
      <c r="BJ38135" s="3"/>
      <c r="BL38135" s="3"/>
      <c r="BN38135" s="3"/>
      <c r="BP38135" s="3"/>
    </row>
    <row r="38136" spans="1:68" x14ac:dyDescent="0.25">
      <c r="A38136" s="1"/>
      <c r="B38136" s="2"/>
      <c r="BJ38136" s="3"/>
      <c r="BL38136" s="3"/>
      <c r="BN38136" s="3"/>
      <c r="BP38136" s="3"/>
    </row>
    <row r="38137" spans="1:68" x14ac:dyDescent="0.25">
      <c r="A38137" s="1"/>
      <c r="B38137" s="2"/>
      <c r="BJ38137" s="3"/>
      <c r="BL38137" s="3"/>
      <c r="BN38137" s="3"/>
      <c r="BP38137" s="3"/>
    </row>
    <row r="38138" spans="1:68" x14ac:dyDescent="0.25">
      <c r="A38138" s="1"/>
      <c r="B38138" s="2"/>
      <c r="BJ38138" s="3"/>
      <c r="BL38138" s="3"/>
      <c r="BN38138" s="3"/>
      <c r="BP38138" s="3"/>
    </row>
    <row r="38139" spans="1:68" x14ac:dyDescent="0.25">
      <c r="A38139" s="1"/>
      <c r="B38139" s="2"/>
      <c r="BJ38139" s="3"/>
      <c r="BL38139" s="3"/>
      <c r="BN38139" s="3"/>
      <c r="BP38139" s="3"/>
    </row>
    <row r="38140" spans="1:68" x14ac:dyDescent="0.25">
      <c r="A38140" s="1"/>
      <c r="B38140" s="2"/>
      <c r="BJ38140" s="3"/>
      <c r="BL38140" s="3"/>
      <c r="BN38140" s="3"/>
      <c r="BP38140" s="3"/>
    </row>
    <row r="38141" spans="1:68" x14ac:dyDescent="0.25">
      <c r="A38141" s="1"/>
      <c r="B38141" s="2"/>
      <c r="BJ38141" s="3"/>
      <c r="BL38141" s="3"/>
      <c r="BN38141" s="3"/>
      <c r="BP38141" s="3"/>
    </row>
    <row r="38142" spans="1:68" x14ac:dyDescent="0.25">
      <c r="A38142" s="1"/>
      <c r="B38142" s="2"/>
      <c r="BJ38142" s="3"/>
      <c r="BL38142" s="3"/>
      <c r="BN38142" s="3"/>
      <c r="BP38142" s="3"/>
    </row>
    <row r="38143" spans="1:68" x14ac:dyDescent="0.25">
      <c r="A38143" s="1"/>
      <c r="B38143" s="2"/>
      <c r="BJ38143" s="3"/>
      <c r="BL38143" s="3"/>
      <c r="BN38143" s="3"/>
      <c r="BP38143" s="3"/>
    </row>
    <row r="38144" spans="1:68" x14ac:dyDescent="0.25">
      <c r="A38144" s="1"/>
      <c r="B38144" s="2"/>
      <c r="BJ38144" s="3"/>
      <c r="BL38144" s="3"/>
      <c r="BN38144" s="3"/>
      <c r="BP38144" s="3"/>
    </row>
    <row r="38145" spans="1:68" x14ac:dyDescent="0.25">
      <c r="A38145" s="1"/>
      <c r="B38145" s="2"/>
      <c r="BJ38145" s="3"/>
      <c r="BL38145" s="3"/>
      <c r="BN38145" s="3"/>
      <c r="BP38145" s="3"/>
    </row>
    <row r="38146" spans="1:68" x14ac:dyDescent="0.25">
      <c r="A38146" s="1"/>
      <c r="B38146" s="2"/>
      <c r="BJ38146" s="3"/>
      <c r="BL38146" s="3"/>
      <c r="BN38146" s="3"/>
      <c r="BP38146" s="3"/>
    </row>
    <row r="38147" spans="1:68" x14ac:dyDescent="0.25">
      <c r="A38147" s="1"/>
      <c r="B38147" s="2"/>
      <c r="BJ38147" s="3"/>
      <c r="BL38147" s="3"/>
      <c r="BN38147" s="3"/>
      <c r="BP38147" s="3"/>
    </row>
    <row r="38148" spans="1:68" x14ac:dyDescent="0.25">
      <c r="A38148" s="1"/>
      <c r="B38148" s="2"/>
      <c r="BJ38148" s="3"/>
      <c r="BL38148" s="3"/>
      <c r="BN38148" s="3"/>
      <c r="BP38148" s="3"/>
    </row>
    <row r="38149" spans="1:68" x14ac:dyDescent="0.25">
      <c r="A38149" s="1"/>
      <c r="B38149" s="2"/>
      <c r="BJ38149" s="3"/>
      <c r="BL38149" s="3"/>
      <c r="BN38149" s="3"/>
      <c r="BP38149" s="3"/>
    </row>
    <row r="38150" spans="1:68" x14ac:dyDescent="0.25">
      <c r="A38150" s="1"/>
      <c r="B38150" s="2"/>
      <c r="BJ38150" s="3"/>
      <c r="BL38150" s="3"/>
      <c r="BN38150" s="3"/>
      <c r="BP38150" s="3"/>
    </row>
    <row r="38151" spans="1:68" x14ac:dyDescent="0.25">
      <c r="A38151" s="1"/>
      <c r="B38151" s="2"/>
      <c r="BJ38151" s="3"/>
      <c r="BL38151" s="3"/>
      <c r="BN38151" s="3"/>
      <c r="BP38151" s="3"/>
    </row>
    <row r="38152" spans="1:68" x14ac:dyDescent="0.25">
      <c r="A38152" s="1"/>
      <c r="B38152" s="2"/>
      <c r="BJ38152" s="3"/>
      <c r="BL38152" s="3"/>
      <c r="BN38152" s="3"/>
      <c r="BP38152" s="3"/>
    </row>
    <row r="38153" spans="1:68" x14ac:dyDescent="0.25">
      <c r="A38153" s="1"/>
      <c r="B38153" s="2"/>
      <c r="BJ38153" s="3"/>
      <c r="BL38153" s="3"/>
      <c r="BN38153" s="3"/>
      <c r="BP38153" s="3"/>
    </row>
    <row r="38154" spans="1:68" x14ac:dyDescent="0.25">
      <c r="A38154" s="1"/>
      <c r="B38154" s="2"/>
      <c r="BJ38154" s="3"/>
      <c r="BL38154" s="3"/>
      <c r="BN38154" s="3"/>
      <c r="BP38154" s="3"/>
    </row>
    <row r="38155" spans="1:68" x14ac:dyDescent="0.25">
      <c r="A38155" s="1"/>
      <c r="B38155" s="2"/>
      <c r="BJ38155" s="3"/>
      <c r="BL38155" s="3"/>
      <c r="BN38155" s="3"/>
      <c r="BP38155" s="3"/>
    </row>
    <row r="38156" spans="1:68" x14ac:dyDescent="0.25">
      <c r="A38156" s="1"/>
      <c r="B38156" s="2"/>
      <c r="BJ38156" s="3"/>
      <c r="BL38156" s="3"/>
      <c r="BN38156" s="3"/>
      <c r="BP38156" s="3"/>
    </row>
    <row r="38157" spans="1:68" x14ac:dyDescent="0.25">
      <c r="A38157" s="1"/>
      <c r="B38157" s="2"/>
      <c r="BJ38157" s="3"/>
      <c r="BL38157" s="3"/>
      <c r="BN38157" s="3"/>
      <c r="BP38157" s="3"/>
    </row>
    <row r="38158" spans="1:68" x14ac:dyDescent="0.25">
      <c r="A38158" s="1"/>
      <c r="B38158" s="2"/>
      <c r="BJ38158" s="3"/>
      <c r="BL38158" s="3"/>
      <c r="BN38158" s="3"/>
      <c r="BP38158" s="3"/>
    </row>
    <row r="38159" spans="1:68" x14ac:dyDescent="0.25">
      <c r="A38159" s="1"/>
      <c r="B38159" s="2"/>
      <c r="BJ38159" s="3"/>
      <c r="BL38159" s="3"/>
      <c r="BN38159" s="3"/>
      <c r="BP38159" s="3"/>
    </row>
    <row r="38160" spans="1:68" x14ac:dyDescent="0.25">
      <c r="A38160" s="1"/>
      <c r="B38160" s="2"/>
      <c r="BJ38160" s="3"/>
      <c r="BL38160" s="3"/>
      <c r="BN38160" s="3"/>
      <c r="BP38160" s="3"/>
    </row>
    <row r="38161" spans="1:68" x14ac:dyDescent="0.25">
      <c r="A38161" s="1"/>
      <c r="B38161" s="2"/>
      <c r="BJ38161" s="3"/>
      <c r="BL38161" s="3"/>
      <c r="BN38161" s="3"/>
      <c r="BP38161" s="3"/>
    </row>
    <row r="38162" spans="1:68" x14ac:dyDescent="0.25">
      <c r="A38162" s="1"/>
      <c r="B38162" s="2"/>
      <c r="BJ38162" s="3"/>
      <c r="BL38162" s="3"/>
      <c r="BN38162" s="3"/>
      <c r="BP38162" s="3"/>
    </row>
    <row r="38163" spans="1:68" x14ac:dyDescent="0.25">
      <c r="A38163" s="1"/>
      <c r="B38163" s="2"/>
      <c r="BJ38163" s="3"/>
      <c r="BL38163" s="3"/>
      <c r="BN38163" s="3"/>
      <c r="BP38163" s="3"/>
    </row>
    <row r="38164" spans="1:68" x14ac:dyDescent="0.25">
      <c r="A38164" s="1"/>
      <c r="B38164" s="2"/>
      <c r="BJ38164" s="3"/>
      <c r="BL38164" s="3"/>
      <c r="BN38164" s="3"/>
      <c r="BP38164" s="3"/>
    </row>
    <row r="38165" spans="1:68" x14ac:dyDescent="0.25">
      <c r="A38165" s="1"/>
      <c r="B38165" s="2"/>
      <c r="BJ38165" s="3"/>
      <c r="BL38165" s="3"/>
      <c r="BN38165" s="3"/>
      <c r="BP38165" s="3"/>
    </row>
    <row r="38166" spans="1:68" x14ac:dyDescent="0.25">
      <c r="A38166" s="1"/>
      <c r="B38166" s="2"/>
      <c r="BJ38166" s="3"/>
      <c r="BL38166" s="3"/>
      <c r="BN38166" s="3"/>
      <c r="BP38166" s="3"/>
    </row>
    <row r="38167" spans="1:68" x14ac:dyDescent="0.25">
      <c r="A38167" s="1"/>
      <c r="B38167" s="2"/>
      <c r="BJ38167" s="3"/>
      <c r="BL38167" s="3"/>
      <c r="BN38167" s="3"/>
      <c r="BP38167" s="3"/>
    </row>
    <row r="38168" spans="1:68" x14ac:dyDescent="0.25">
      <c r="A38168" s="1"/>
      <c r="B38168" s="2"/>
      <c r="BJ38168" s="3"/>
      <c r="BL38168" s="3"/>
      <c r="BN38168" s="3"/>
      <c r="BP38168" s="3"/>
    </row>
    <row r="38169" spans="1:68" x14ac:dyDescent="0.25">
      <c r="A38169" s="1"/>
      <c r="B38169" s="2"/>
      <c r="BJ38169" s="3"/>
      <c r="BL38169" s="3"/>
      <c r="BN38169" s="3"/>
      <c r="BP38169" s="3"/>
    </row>
    <row r="38170" spans="1:68" x14ac:dyDescent="0.25">
      <c r="A38170" s="1"/>
      <c r="B38170" s="2"/>
      <c r="BJ38170" s="3"/>
      <c r="BL38170" s="3"/>
      <c r="BN38170" s="3"/>
      <c r="BP38170" s="3"/>
    </row>
    <row r="38171" spans="1:68" x14ac:dyDescent="0.25">
      <c r="A38171" s="1"/>
      <c r="B38171" s="2"/>
      <c r="BJ38171" s="3"/>
      <c r="BL38171" s="3"/>
      <c r="BN38171" s="3"/>
      <c r="BP38171" s="3"/>
    </row>
    <row r="38172" spans="1:68" x14ac:dyDescent="0.25">
      <c r="A38172" s="1"/>
      <c r="B38172" s="2"/>
      <c r="BJ38172" s="3"/>
      <c r="BL38172" s="3"/>
      <c r="BN38172" s="3"/>
      <c r="BP38172" s="3"/>
    </row>
    <row r="38173" spans="1:68" x14ac:dyDescent="0.25">
      <c r="A38173" s="1"/>
      <c r="B38173" s="2"/>
      <c r="BJ38173" s="3"/>
      <c r="BL38173" s="3"/>
      <c r="BN38173" s="3"/>
      <c r="BP38173" s="3"/>
    </row>
    <row r="38174" spans="1:68" x14ac:dyDescent="0.25">
      <c r="A38174" s="1"/>
      <c r="B38174" s="2"/>
      <c r="BJ38174" s="3"/>
      <c r="BL38174" s="3"/>
      <c r="BN38174" s="3"/>
      <c r="BP38174" s="3"/>
    </row>
    <row r="38175" spans="1:68" x14ac:dyDescent="0.25">
      <c r="A38175" s="1"/>
      <c r="B38175" s="2"/>
      <c r="BJ38175" s="3"/>
      <c r="BL38175" s="3"/>
      <c r="BN38175" s="3"/>
      <c r="BP38175" s="3"/>
    </row>
    <row r="38176" spans="1:68" x14ac:dyDescent="0.25">
      <c r="A38176" s="1"/>
      <c r="B38176" s="2"/>
      <c r="BJ38176" s="3"/>
      <c r="BL38176" s="3"/>
      <c r="BN38176" s="3"/>
      <c r="BP38176" s="3"/>
    </row>
    <row r="38177" spans="1:68" x14ac:dyDescent="0.25">
      <c r="A38177" s="1"/>
      <c r="B38177" s="2"/>
      <c r="BJ38177" s="3"/>
      <c r="BL38177" s="3"/>
      <c r="BN38177" s="3"/>
      <c r="BP38177" s="3"/>
    </row>
    <row r="38178" spans="1:68" x14ac:dyDescent="0.25">
      <c r="A38178" s="1"/>
      <c r="B38178" s="2"/>
      <c r="BJ38178" s="3"/>
      <c r="BL38178" s="3"/>
      <c r="BN38178" s="3"/>
      <c r="BP38178" s="3"/>
    </row>
    <row r="38179" spans="1:68" x14ac:dyDescent="0.25">
      <c r="A38179" s="1"/>
      <c r="B38179" s="2"/>
      <c r="BJ38179" s="3"/>
      <c r="BL38179" s="3"/>
      <c r="BN38179" s="3"/>
      <c r="BP38179" s="3"/>
    </row>
    <row r="38180" spans="1:68" x14ac:dyDescent="0.25">
      <c r="A38180" s="1"/>
      <c r="B38180" s="2"/>
      <c r="BJ38180" s="3"/>
      <c r="BL38180" s="3"/>
      <c r="BN38180" s="3"/>
      <c r="BP38180" s="3"/>
    </row>
    <row r="38181" spans="1:68" x14ac:dyDescent="0.25">
      <c r="A38181" s="1"/>
      <c r="B38181" s="2"/>
      <c r="BJ38181" s="3"/>
      <c r="BL38181" s="3"/>
      <c r="BN38181" s="3"/>
      <c r="BP38181" s="3"/>
    </row>
    <row r="38182" spans="1:68" x14ac:dyDescent="0.25">
      <c r="A38182" s="1"/>
      <c r="B38182" s="2"/>
      <c r="BJ38182" s="3"/>
      <c r="BL38182" s="3"/>
      <c r="BN38182" s="3"/>
      <c r="BP38182" s="3"/>
    </row>
    <row r="38183" spans="1:68" x14ac:dyDescent="0.25">
      <c r="A38183" s="1"/>
      <c r="B38183" s="2"/>
      <c r="BJ38183" s="3"/>
      <c r="BL38183" s="3"/>
      <c r="BN38183" s="3"/>
      <c r="BP38183" s="3"/>
    </row>
    <row r="38184" spans="1:68" x14ac:dyDescent="0.25">
      <c r="A38184" s="1"/>
      <c r="B38184" s="2"/>
      <c r="BJ38184" s="3"/>
      <c r="BL38184" s="3"/>
      <c r="BN38184" s="3"/>
      <c r="BP38184" s="3"/>
    </row>
    <row r="38185" spans="1:68" x14ac:dyDescent="0.25">
      <c r="A38185" s="1"/>
      <c r="B38185" s="2"/>
      <c r="BJ38185" s="3"/>
      <c r="BL38185" s="3"/>
      <c r="BN38185" s="3"/>
      <c r="BP38185" s="3"/>
    </row>
    <row r="38186" spans="1:68" x14ac:dyDescent="0.25">
      <c r="A38186" s="1"/>
      <c r="B38186" s="2"/>
      <c r="BJ38186" s="3"/>
      <c r="BL38186" s="3"/>
      <c r="BN38186" s="3"/>
      <c r="BP38186" s="3"/>
    </row>
    <row r="38187" spans="1:68" x14ac:dyDescent="0.25">
      <c r="A38187" s="1"/>
      <c r="B38187" s="2"/>
      <c r="BJ38187" s="3"/>
      <c r="BL38187" s="3"/>
      <c r="BN38187" s="3"/>
      <c r="BP38187" s="3"/>
    </row>
    <row r="38188" spans="1:68" x14ac:dyDescent="0.25">
      <c r="A38188" s="1"/>
      <c r="B38188" s="2"/>
      <c r="BJ38188" s="3"/>
      <c r="BL38188" s="3"/>
      <c r="BN38188" s="3"/>
      <c r="BP38188" s="3"/>
    </row>
    <row r="38189" spans="1:68" x14ac:dyDescent="0.25">
      <c r="A38189" s="1"/>
      <c r="B38189" s="2"/>
      <c r="BJ38189" s="3"/>
      <c r="BL38189" s="3"/>
      <c r="BN38189" s="3"/>
      <c r="BP38189" s="3"/>
    </row>
    <row r="38190" spans="1:68" x14ac:dyDescent="0.25">
      <c r="A38190" s="1"/>
      <c r="B38190" s="2"/>
      <c r="BJ38190" s="3"/>
      <c r="BL38190" s="3"/>
      <c r="BN38190" s="3"/>
      <c r="BP38190" s="3"/>
    </row>
    <row r="38191" spans="1:68" x14ac:dyDescent="0.25">
      <c r="A38191" s="1"/>
      <c r="B38191" s="2"/>
      <c r="BJ38191" s="3"/>
      <c r="BL38191" s="3"/>
      <c r="BN38191" s="3"/>
      <c r="BP38191" s="3"/>
    </row>
    <row r="38192" spans="1:68" x14ac:dyDescent="0.25">
      <c r="A38192" s="1"/>
      <c r="B38192" s="2"/>
      <c r="BJ38192" s="3"/>
      <c r="BL38192" s="3"/>
      <c r="BN38192" s="3"/>
      <c r="BP38192" s="3"/>
    </row>
    <row r="38193" spans="1:68" x14ac:dyDescent="0.25">
      <c r="A38193" s="1"/>
      <c r="B38193" s="2"/>
      <c r="BJ38193" s="3"/>
      <c r="BL38193" s="3"/>
      <c r="BN38193" s="3"/>
      <c r="BP38193" s="3"/>
    </row>
    <row r="38194" spans="1:68" x14ac:dyDescent="0.25">
      <c r="A38194" s="1"/>
      <c r="B38194" s="2"/>
      <c r="BJ38194" s="3"/>
      <c r="BL38194" s="3"/>
      <c r="BN38194" s="3"/>
      <c r="BP38194" s="3"/>
    </row>
    <row r="38195" spans="1:68" x14ac:dyDescent="0.25">
      <c r="A38195" s="1"/>
      <c r="B38195" s="2"/>
      <c r="BJ38195" s="3"/>
      <c r="BL38195" s="3"/>
      <c r="BN38195" s="3"/>
      <c r="BP38195" s="3"/>
    </row>
    <row r="38196" spans="1:68" x14ac:dyDescent="0.25">
      <c r="A38196" s="1"/>
      <c r="B38196" s="2"/>
      <c r="BJ38196" s="3"/>
      <c r="BL38196" s="3"/>
      <c r="BN38196" s="3"/>
      <c r="BP38196" s="3"/>
    </row>
    <row r="38197" spans="1:68" x14ac:dyDescent="0.25">
      <c r="A38197" s="1"/>
      <c r="B38197" s="2"/>
      <c r="BJ38197" s="3"/>
      <c r="BL38197" s="3"/>
      <c r="BN38197" s="3"/>
      <c r="BP38197" s="3"/>
    </row>
    <row r="38198" spans="1:68" x14ac:dyDescent="0.25">
      <c r="A38198" s="1"/>
      <c r="B38198" s="2"/>
      <c r="BJ38198" s="3"/>
      <c r="BL38198" s="3"/>
      <c r="BN38198" s="3"/>
      <c r="BP38198" s="3"/>
    </row>
    <row r="38199" spans="1:68" x14ac:dyDescent="0.25">
      <c r="A38199" s="1"/>
      <c r="B38199" s="2"/>
      <c r="BJ38199" s="3"/>
      <c r="BL38199" s="3"/>
      <c r="BN38199" s="3"/>
      <c r="BP38199" s="3"/>
    </row>
    <row r="38200" spans="1:68" x14ac:dyDescent="0.25">
      <c r="A38200" s="1"/>
      <c r="B38200" s="2"/>
      <c r="BJ38200" s="3"/>
      <c r="BL38200" s="3"/>
      <c r="BN38200" s="3"/>
      <c r="BP38200" s="3"/>
    </row>
    <row r="38201" spans="1:68" x14ac:dyDescent="0.25">
      <c r="A38201" s="1"/>
      <c r="B38201" s="2"/>
      <c r="BJ38201" s="3"/>
      <c r="BL38201" s="3"/>
      <c r="BN38201" s="3"/>
      <c r="BP38201" s="3"/>
    </row>
    <row r="38202" spans="1:68" x14ac:dyDescent="0.25">
      <c r="A38202" s="1"/>
      <c r="B38202" s="2"/>
      <c r="BJ38202" s="3"/>
      <c r="BL38202" s="3"/>
      <c r="BN38202" s="3"/>
      <c r="BP38202" s="3"/>
    </row>
    <row r="38203" spans="1:68" x14ac:dyDescent="0.25">
      <c r="A38203" s="1"/>
      <c r="B38203" s="2"/>
      <c r="BJ38203" s="3"/>
      <c r="BL38203" s="3"/>
      <c r="BN38203" s="3"/>
      <c r="BP38203" s="3"/>
    </row>
    <row r="38204" spans="1:68" x14ac:dyDescent="0.25">
      <c r="A38204" s="1"/>
      <c r="B38204" s="2"/>
      <c r="BJ38204" s="3"/>
      <c r="BL38204" s="3"/>
      <c r="BN38204" s="3"/>
      <c r="BP38204" s="3"/>
    </row>
    <row r="38205" spans="1:68" x14ac:dyDescent="0.25">
      <c r="A38205" s="1"/>
      <c r="B38205" s="2"/>
      <c r="BJ38205" s="3"/>
      <c r="BL38205" s="3"/>
      <c r="BN38205" s="3"/>
      <c r="BP38205" s="3"/>
    </row>
    <row r="38206" spans="1:68" x14ac:dyDescent="0.25">
      <c r="A38206" s="1"/>
      <c r="B38206" s="2"/>
      <c r="BJ38206" s="3"/>
      <c r="BL38206" s="3"/>
      <c r="BN38206" s="3"/>
      <c r="BP38206" s="3"/>
    </row>
    <row r="38207" spans="1:68" x14ac:dyDescent="0.25">
      <c r="A38207" s="1"/>
      <c r="B38207" s="2"/>
      <c r="BJ38207" s="3"/>
      <c r="BL38207" s="3"/>
      <c r="BN38207" s="3"/>
      <c r="BP38207" s="3"/>
    </row>
    <row r="38208" spans="1:68" x14ac:dyDescent="0.25">
      <c r="A38208" s="1"/>
      <c r="B38208" s="2"/>
      <c r="BJ38208" s="3"/>
      <c r="BL38208" s="3"/>
      <c r="BN38208" s="3"/>
      <c r="BP38208" s="3"/>
    </row>
    <row r="38209" spans="1:68" x14ac:dyDescent="0.25">
      <c r="A38209" s="1"/>
      <c r="B38209" s="2"/>
      <c r="BJ38209" s="3"/>
      <c r="BL38209" s="3"/>
      <c r="BN38209" s="3"/>
      <c r="BP38209" s="3"/>
    </row>
    <row r="38210" spans="1:68" x14ac:dyDescent="0.25">
      <c r="A38210" s="1"/>
      <c r="B38210" s="2"/>
      <c r="BJ38210" s="3"/>
      <c r="BL38210" s="3"/>
      <c r="BN38210" s="3"/>
      <c r="BP38210" s="3"/>
    </row>
    <row r="38211" spans="1:68" x14ac:dyDescent="0.25">
      <c r="A38211" s="1"/>
      <c r="B38211" s="2"/>
      <c r="BJ38211" s="3"/>
      <c r="BL38211" s="3"/>
      <c r="BN38211" s="3"/>
      <c r="BP38211" s="3"/>
    </row>
    <row r="38212" spans="1:68" x14ac:dyDescent="0.25">
      <c r="A38212" s="1"/>
      <c r="B38212" s="2"/>
      <c r="BJ38212" s="3"/>
      <c r="BL38212" s="3"/>
      <c r="BN38212" s="3"/>
      <c r="BP38212" s="3"/>
    </row>
    <row r="38213" spans="1:68" x14ac:dyDescent="0.25">
      <c r="A38213" s="1"/>
      <c r="B38213" s="2"/>
      <c r="BJ38213" s="3"/>
      <c r="BL38213" s="3"/>
      <c r="BN38213" s="3"/>
      <c r="BP38213" s="3"/>
    </row>
    <row r="38214" spans="1:68" x14ac:dyDescent="0.25">
      <c r="A38214" s="1"/>
      <c r="B38214" s="2"/>
      <c r="BJ38214" s="3"/>
      <c r="BL38214" s="3"/>
      <c r="BN38214" s="3"/>
      <c r="BP38214" s="3"/>
    </row>
    <row r="38215" spans="1:68" x14ac:dyDescent="0.25">
      <c r="A38215" s="1"/>
      <c r="B38215" s="2"/>
      <c r="BJ38215" s="3"/>
      <c r="BL38215" s="3"/>
      <c r="BN38215" s="3"/>
      <c r="BP38215" s="3"/>
    </row>
    <row r="38216" spans="1:68" x14ac:dyDescent="0.25">
      <c r="A38216" s="1"/>
      <c r="B38216" s="2"/>
      <c r="BJ38216" s="3"/>
      <c r="BL38216" s="3"/>
      <c r="BN38216" s="3"/>
      <c r="BP38216" s="3"/>
    </row>
    <row r="38217" spans="1:68" x14ac:dyDescent="0.25">
      <c r="A38217" s="1"/>
      <c r="B38217" s="2"/>
      <c r="BJ38217" s="3"/>
      <c r="BL38217" s="3"/>
      <c r="BN38217" s="3"/>
      <c r="BP38217" s="3"/>
    </row>
    <row r="38218" spans="1:68" x14ac:dyDescent="0.25">
      <c r="A38218" s="1"/>
      <c r="B38218" s="2"/>
      <c r="BJ38218" s="3"/>
      <c r="BL38218" s="3"/>
      <c r="BN38218" s="3"/>
      <c r="BP38218" s="3"/>
    </row>
    <row r="38219" spans="1:68" x14ac:dyDescent="0.25">
      <c r="A38219" s="1"/>
      <c r="B38219" s="2"/>
      <c r="BJ38219" s="3"/>
      <c r="BL38219" s="3"/>
      <c r="BN38219" s="3"/>
      <c r="BP38219" s="3"/>
    </row>
    <row r="38220" spans="1:68" x14ac:dyDescent="0.25">
      <c r="A38220" s="1"/>
      <c r="B38220" s="2"/>
      <c r="BJ38220" s="3"/>
      <c r="BL38220" s="3"/>
      <c r="BN38220" s="3"/>
      <c r="BP38220" s="3"/>
    </row>
    <row r="38221" spans="1:68" x14ac:dyDescent="0.25">
      <c r="A38221" s="1"/>
      <c r="B38221" s="2"/>
      <c r="BJ38221" s="3"/>
      <c r="BL38221" s="3"/>
      <c r="BN38221" s="3"/>
      <c r="BP38221" s="3"/>
    </row>
    <row r="38222" spans="1:68" x14ac:dyDescent="0.25">
      <c r="A38222" s="1"/>
      <c r="B38222" s="2"/>
      <c r="BJ38222" s="3"/>
      <c r="BL38222" s="3"/>
      <c r="BN38222" s="3"/>
      <c r="BP38222" s="3"/>
    </row>
    <row r="38223" spans="1:68" x14ac:dyDescent="0.25">
      <c r="A38223" s="1"/>
      <c r="B38223" s="2"/>
      <c r="BJ38223" s="3"/>
      <c r="BL38223" s="3"/>
      <c r="BN38223" s="3"/>
      <c r="BP38223" s="3"/>
    </row>
    <row r="38224" spans="1:68" x14ac:dyDescent="0.25">
      <c r="A38224" s="1"/>
      <c r="B38224" s="2"/>
      <c r="BJ38224" s="3"/>
      <c r="BL38224" s="3"/>
      <c r="BN38224" s="3"/>
      <c r="BP38224" s="3"/>
    </row>
    <row r="38225" spans="1:68" x14ac:dyDescent="0.25">
      <c r="A38225" s="1"/>
      <c r="B38225" s="2"/>
      <c r="BJ38225" s="3"/>
      <c r="BL38225" s="3"/>
      <c r="BN38225" s="3"/>
      <c r="BP38225" s="3"/>
    </row>
    <row r="38226" spans="1:68" x14ac:dyDescent="0.25">
      <c r="A38226" s="1"/>
      <c r="B38226" s="2"/>
      <c r="BJ38226" s="3"/>
      <c r="BL38226" s="3"/>
      <c r="BN38226" s="3"/>
      <c r="BP38226" s="3"/>
    </row>
    <row r="38227" spans="1:68" x14ac:dyDescent="0.25">
      <c r="A38227" s="1"/>
      <c r="B38227" s="2"/>
      <c r="BJ38227" s="3"/>
      <c r="BL38227" s="3"/>
      <c r="BN38227" s="3"/>
      <c r="BP38227" s="3"/>
    </row>
    <row r="38228" spans="1:68" x14ac:dyDescent="0.25">
      <c r="A38228" s="1"/>
      <c r="B38228" s="2"/>
      <c r="BJ38228" s="3"/>
      <c r="BL38228" s="3"/>
      <c r="BN38228" s="3"/>
      <c r="BP38228" s="3"/>
    </row>
    <row r="38229" spans="1:68" x14ac:dyDescent="0.25">
      <c r="A38229" s="1"/>
      <c r="B38229" s="2"/>
      <c r="BJ38229" s="3"/>
      <c r="BL38229" s="3"/>
      <c r="BN38229" s="3"/>
      <c r="BP38229" s="3"/>
    </row>
    <row r="38230" spans="1:68" x14ac:dyDescent="0.25">
      <c r="A38230" s="1"/>
      <c r="B38230" s="2"/>
      <c r="BJ38230" s="3"/>
      <c r="BL38230" s="3"/>
      <c r="BN38230" s="3"/>
      <c r="BP38230" s="3"/>
    </row>
    <row r="38231" spans="1:68" x14ac:dyDescent="0.25">
      <c r="A38231" s="1"/>
      <c r="B38231" s="2"/>
      <c r="BJ38231" s="3"/>
      <c r="BL38231" s="3"/>
      <c r="BN38231" s="3"/>
      <c r="BP38231" s="3"/>
    </row>
    <row r="38232" spans="1:68" x14ac:dyDescent="0.25">
      <c r="A38232" s="1"/>
      <c r="B38232" s="2"/>
      <c r="BJ38232" s="3"/>
      <c r="BL38232" s="3"/>
      <c r="BN38232" s="3"/>
      <c r="BP38232" s="3"/>
    </row>
    <row r="38233" spans="1:68" x14ac:dyDescent="0.25">
      <c r="A38233" s="1"/>
      <c r="B38233" s="2"/>
      <c r="BJ38233" s="3"/>
      <c r="BL38233" s="3"/>
      <c r="BN38233" s="3"/>
      <c r="BP38233" s="3"/>
    </row>
    <row r="38234" spans="1:68" x14ac:dyDescent="0.25">
      <c r="A38234" s="1"/>
      <c r="B38234" s="2"/>
      <c r="BJ38234" s="3"/>
      <c r="BL38234" s="3"/>
      <c r="BN38234" s="3"/>
      <c r="BP38234" s="3"/>
    </row>
    <row r="38235" spans="1:68" x14ac:dyDescent="0.25">
      <c r="A38235" s="1"/>
      <c r="B38235" s="2"/>
      <c r="BJ38235" s="3"/>
      <c r="BL38235" s="3"/>
      <c r="BN38235" s="3"/>
      <c r="BP38235" s="3"/>
    </row>
    <row r="38236" spans="1:68" x14ac:dyDescent="0.25">
      <c r="A38236" s="1"/>
      <c r="B38236" s="2"/>
      <c r="BJ38236" s="3"/>
      <c r="BL38236" s="3"/>
      <c r="BN38236" s="3"/>
      <c r="BP38236" s="3"/>
    </row>
    <row r="38237" spans="1:68" x14ac:dyDescent="0.25">
      <c r="A38237" s="1"/>
      <c r="B38237" s="2"/>
      <c r="BJ38237" s="3"/>
      <c r="BL38237" s="3"/>
      <c r="BN38237" s="3"/>
      <c r="BP38237" s="3"/>
    </row>
    <row r="38238" spans="1:68" x14ac:dyDescent="0.25">
      <c r="A38238" s="1"/>
      <c r="B38238" s="2"/>
      <c r="BJ38238" s="3"/>
      <c r="BL38238" s="3"/>
      <c r="BN38238" s="3"/>
      <c r="BP38238" s="3"/>
    </row>
    <row r="38239" spans="1:68" x14ac:dyDescent="0.25">
      <c r="A38239" s="1"/>
      <c r="B38239" s="2"/>
      <c r="BJ38239" s="3"/>
      <c r="BL38239" s="3"/>
      <c r="BN38239" s="3"/>
      <c r="BP38239" s="3"/>
    </row>
    <row r="38240" spans="1:68" x14ac:dyDescent="0.25">
      <c r="A38240" s="1"/>
      <c r="B38240" s="2"/>
      <c r="BJ38240" s="3"/>
      <c r="BL38240" s="3"/>
      <c r="BN38240" s="3"/>
      <c r="BP38240" s="3"/>
    </row>
    <row r="38241" spans="1:68" x14ac:dyDescent="0.25">
      <c r="A38241" s="1"/>
      <c r="B38241" s="2"/>
      <c r="BJ38241" s="3"/>
      <c r="BL38241" s="3"/>
      <c r="BN38241" s="3"/>
      <c r="BP38241" s="3"/>
    </row>
    <row r="38242" spans="1:68" x14ac:dyDescent="0.25">
      <c r="A38242" s="1"/>
      <c r="B38242" s="2"/>
      <c r="BJ38242" s="3"/>
      <c r="BL38242" s="3"/>
      <c r="BN38242" s="3"/>
      <c r="BP38242" s="3"/>
    </row>
    <row r="38243" spans="1:68" x14ac:dyDescent="0.25">
      <c r="A38243" s="1"/>
      <c r="B38243" s="2"/>
      <c r="BJ38243" s="3"/>
      <c r="BL38243" s="3"/>
      <c r="BN38243" s="3"/>
      <c r="BP38243" s="3"/>
    </row>
    <row r="38244" spans="1:68" x14ac:dyDescent="0.25">
      <c r="A38244" s="1"/>
      <c r="B38244" s="2"/>
      <c r="BJ38244" s="3"/>
      <c r="BL38244" s="3"/>
      <c r="BN38244" s="3"/>
      <c r="BP38244" s="3"/>
    </row>
    <row r="38245" spans="1:68" x14ac:dyDescent="0.25">
      <c r="A38245" s="1"/>
      <c r="B38245" s="2"/>
      <c r="BJ38245" s="3"/>
      <c r="BL38245" s="3"/>
      <c r="BN38245" s="3"/>
      <c r="BP38245" s="3"/>
    </row>
    <row r="38246" spans="1:68" x14ac:dyDescent="0.25">
      <c r="A38246" s="1"/>
      <c r="B38246" s="2"/>
      <c r="BJ38246" s="3"/>
      <c r="BL38246" s="3"/>
      <c r="BN38246" s="3"/>
      <c r="BP38246" s="3"/>
    </row>
    <row r="38247" spans="1:68" x14ac:dyDescent="0.25">
      <c r="A38247" s="1"/>
      <c r="B38247" s="2"/>
      <c r="BJ38247" s="3"/>
      <c r="BL38247" s="3"/>
      <c r="BN38247" s="3"/>
      <c r="BP38247" s="3"/>
    </row>
    <row r="38248" spans="1:68" x14ac:dyDescent="0.25">
      <c r="A38248" s="1"/>
      <c r="B38248" s="2"/>
      <c r="BJ38248" s="3"/>
      <c r="BL38248" s="3"/>
      <c r="BN38248" s="3"/>
      <c r="BP38248" s="3"/>
    </row>
    <row r="38249" spans="1:68" x14ac:dyDescent="0.25">
      <c r="A38249" s="1"/>
      <c r="B38249" s="2"/>
      <c r="BJ38249" s="3"/>
      <c r="BL38249" s="3"/>
      <c r="BN38249" s="3"/>
      <c r="BP38249" s="3"/>
    </row>
    <row r="38250" spans="1:68" x14ac:dyDescent="0.25">
      <c r="A38250" s="1"/>
      <c r="B38250" s="2"/>
      <c r="BJ38250" s="3"/>
      <c r="BL38250" s="3"/>
      <c r="BN38250" s="3"/>
      <c r="BP38250" s="3"/>
    </row>
    <row r="38251" spans="1:68" x14ac:dyDescent="0.25">
      <c r="A38251" s="1"/>
      <c r="B38251" s="2"/>
      <c r="BJ38251" s="3"/>
      <c r="BL38251" s="3"/>
      <c r="BN38251" s="3"/>
      <c r="BP38251" s="3"/>
    </row>
    <row r="38252" spans="1:68" x14ac:dyDescent="0.25">
      <c r="A38252" s="1"/>
      <c r="B38252" s="2"/>
      <c r="BJ38252" s="3"/>
      <c r="BL38252" s="3"/>
      <c r="BN38252" s="3"/>
      <c r="BP38252" s="3"/>
    </row>
    <row r="38253" spans="1:68" x14ac:dyDescent="0.25">
      <c r="A38253" s="1"/>
      <c r="B38253" s="2"/>
      <c r="BJ38253" s="3"/>
      <c r="BL38253" s="3"/>
      <c r="BN38253" s="3"/>
      <c r="BP38253" s="3"/>
    </row>
    <row r="38254" spans="1:68" x14ac:dyDescent="0.25">
      <c r="A38254" s="1"/>
      <c r="B38254" s="2"/>
      <c r="BJ38254" s="3"/>
      <c r="BL38254" s="3"/>
      <c r="BN38254" s="3"/>
      <c r="BP38254" s="3"/>
    </row>
    <row r="38255" spans="1:68" x14ac:dyDescent="0.25">
      <c r="A38255" s="1"/>
      <c r="B38255" s="2"/>
      <c r="BJ38255" s="3"/>
      <c r="BL38255" s="3"/>
      <c r="BN38255" s="3"/>
      <c r="BP38255" s="3"/>
    </row>
    <row r="38256" spans="1:68" x14ac:dyDescent="0.25">
      <c r="A38256" s="1"/>
      <c r="B38256" s="2"/>
      <c r="BJ38256" s="3"/>
      <c r="BL38256" s="3"/>
      <c r="BN38256" s="3"/>
      <c r="BP38256" s="3"/>
    </row>
    <row r="38257" spans="1:68" x14ac:dyDescent="0.25">
      <c r="A38257" s="1"/>
      <c r="B38257" s="2"/>
      <c r="BJ38257" s="3"/>
      <c r="BL38257" s="3"/>
      <c r="BN38257" s="3"/>
      <c r="BP38257" s="3"/>
    </row>
    <row r="38258" spans="1:68" x14ac:dyDescent="0.25">
      <c r="A38258" s="1"/>
      <c r="B38258" s="2"/>
      <c r="BJ38258" s="3"/>
      <c r="BL38258" s="3"/>
      <c r="BN38258" s="3"/>
      <c r="BP38258" s="3"/>
    </row>
    <row r="38259" spans="1:68" x14ac:dyDescent="0.25">
      <c r="A38259" s="1"/>
      <c r="B38259" s="2"/>
      <c r="BJ38259" s="3"/>
      <c r="BL38259" s="3"/>
      <c r="BN38259" s="3"/>
      <c r="BP38259" s="3"/>
    </row>
    <row r="38260" spans="1:68" x14ac:dyDescent="0.25">
      <c r="A38260" s="1"/>
      <c r="B38260" s="2"/>
      <c r="BJ38260" s="3"/>
      <c r="BL38260" s="3"/>
      <c r="BN38260" s="3"/>
      <c r="BP38260" s="3"/>
    </row>
    <row r="38261" spans="1:68" x14ac:dyDescent="0.25">
      <c r="A38261" s="1"/>
      <c r="B38261" s="2"/>
      <c r="BJ38261" s="3"/>
      <c r="BL38261" s="3"/>
      <c r="BN38261" s="3"/>
      <c r="BP38261" s="3"/>
    </row>
    <row r="38262" spans="1:68" x14ac:dyDescent="0.25">
      <c r="A38262" s="1"/>
      <c r="B38262" s="2"/>
      <c r="BJ38262" s="3"/>
      <c r="BL38262" s="3"/>
      <c r="BN38262" s="3"/>
      <c r="BP38262" s="3"/>
    </row>
    <row r="38263" spans="1:68" x14ac:dyDescent="0.25">
      <c r="A38263" s="1"/>
      <c r="B38263" s="2"/>
      <c r="BJ38263" s="3"/>
      <c r="BL38263" s="3"/>
      <c r="BN38263" s="3"/>
      <c r="BP38263" s="3"/>
    </row>
    <row r="38264" spans="1:68" x14ac:dyDescent="0.25">
      <c r="A38264" s="1"/>
      <c r="B38264" s="2"/>
      <c r="BJ38264" s="3"/>
      <c r="BL38264" s="3"/>
      <c r="BN38264" s="3"/>
      <c r="BP38264" s="3"/>
    </row>
    <row r="38265" spans="1:68" x14ac:dyDescent="0.25">
      <c r="A38265" s="1"/>
      <c r="B38265" s="2"/>
      <c r="BJ38265" s="3"/>
      <c r="BL38265" s="3"/>
      <c r="BN38265" s="3"/>
      <c r="BP38265" s="3"/>
    </row>
    <row r="38266" spans="1:68" x14ac:dyDescent="0.25">
      <c r="A38266" s="1"/>
      <c r="B38266" s="2"/>
      <c r="BJ38266" s="3"/>
      <c r="BL38266" s="3"/>
      <c r="BN38266" s="3"/>
      <c r="BP38266" s="3"/>
    </row>
    <row r="38267" spans="1:68" x14ac:dyDescent="0.25">
      <c r="A38267" s="1"/>
      <c r="B38267" s="2"/>
      <c r="BJ38267" s="3"/>
      <c r="BL38267" s="3"/>
      <c r="BN38267" s="3"/>
      <c r="BP38267" s="3"/>
    </row>
    <row r="38268" spans="1:68" x14ac:dyDescent="0.25">
      <c r="A38268" s="1"/>
      <c r="B38268" s="2"/>
      <c r="BJ38268" s="3"/>
      <c r="BL38268" s="3"/>
      <c r="BN38268" s="3"/>
      <c r="BP38268" s="3"/>
    </row>
    <row r="38269" spans="1:68" x14ac:dyDescent="0.25">
      <c r="A38269" s="1"/>
      <c r="B38269" s="2"/>
      <c r="BJ38269" s="3"/>
      <c r="BL38269" s="3"/>
      <c r="BN38269" s="3"/>
      <c r="BP38269" s="3"/>
    </row>
    <row r="38270" spans="1:68" x14ac:dyDescent="0.25">
      <c r="A38270" s="1"/>
      <c r="B38270" s="2"/>
      <c r="BJ38270" s="3"/>
      <c r="BL38270" s="3"/>
      <c r="BN38270" s="3"/>
      <c r="BP38270" s="3"/>
    </row>
    <row r="38271" spans="1:68" x14ac:dyDescent="0.25">
      <c r="A38271" s="1"/>
      <c r="B38271" s="2"/>
      <c r="BJ38271" s="3"/>
      <c r="BL38271" s="3"/>
      <c r="BN38271" s="3"/>
      <c r="BP38271" s="3"/>
    </row>
    <row r="38272" spans="1:68" x14ac:dyDescent="0.25">
      <c r="A38272" s="1"/>
      <c r="B38272" s="2"/>
      <c r="BJ38272" s="3"/>
      <c r="BL38272" s="3"/>
      <c r="BN38272" s="3"/>
      <c r="BP38272" s="3"/>
    </row>
    <row r="38273" spans="1:68" x14ac:dyDescent="0.25">
      <c r="A38273" s="1"/>
      <c r="B38273" s="2"/>
      <c r="BJ38273" s="3"/>
      <c r="BL38273" s="3"/>
      <c r="BN38273" s="3"/>
      <c r="BP38273" s="3"/>
    </row>
    <row r="38274" spans="1:68" x14ac:dyDescent="0.25">
      <c r="A38274" s="1"/>
      <c r="B38274" s="2"/>
      <c r="BJ38274" s="3"/>
      <c r="BL38274" s="3"/>
      <c r="BN38274" s="3"/>
      <c r="BP38274" s="3"/>
    </row>
    <row r="38275" spans="1:68" x14ac:dyDescent="0.25">
      <c r="A38275" s="1"/>
      <c r="B38275" s="2"/>
      <c r="BJ38275" s="3"/>
      <c r="BL38275" s="3"/>
      <c r="BN38275" s="3"/>
      <c r="BP38275" s="3"/>
    </row>
    <row r="38276" spans="1:68" x14ac:dyDescent="0.25">
      <c r="A38276" s="1"/>
      <c r="B38276" s="2"/>
      <c r="BJ38276" s="3"/>
      <c r="BL38276" s="3"/>
      <c r="BN38276" s="3"/>
      <c r="BP38276" s="3"/>
    </row>
    <row r="38277" spans="1:68" x14ac:dyDescent="0.25">
      <c r="A38277" s="1"/>
      <c r="B38277" s="2"/>
      <c r="BJ38277" s="3"/>
      <c r="BL38277" s="3"/>
      <c r="BN38277" s="3"/>
      <c r="BP38277" s="3"/>
    </row>
    <row r="38278" spans="1:68" x14ac:dyDescent="0.25">
      <c r="A38278" s="1"/>
      <c r="B38278" s="2"/>
      <c r="BJ38278" s="3"/>
      <c r="BL38278" s="3"/>
      <c r="BN38278" s="3"/>
      <c r="BP38278" s="3"/>
    </row>
    <row r="38279" spans="1:68" x14ac:dyDescent="0.25">
      <c r="A38279" s="1"/>
      <c r="B38279" s="2"/>
      <c r="BJ38279" s="3"/>
      <c r="BL38279" s="3"/>
      <c r="BN38279" s="3"/>
      <c r="BP38279" s="3"/>
    </row>
    <row r="38280" spans="1:68" x14ac:dyDescent="0.25">
      <c r="A38280" s="1"/>
      <c r="B38280" s="2"/>
      <c r="BJ38280" s="3"/>
      <c r="BL38280" s="3"/>
      <c r="BN38280" s="3"/>
      <c r="BP38280" s="3"/>
    </row>
    <row r="38281" spans="1:68" x14ac:dyDescent="0.25">
      <c r="A38281" s="1"/>
      <c r="B38281" s="2"/>
      <c r="BJ38281" s="3"/>
      <c r="BL38281" s="3"/>
      <c r="BN38281" s="3"/>
      <c r="BP38281" s="3"/>
    </row>
    <row r="38282" spans="1:68" x14ac:dyDescent="0.25">
      <c r="A38282" s="1"/>
      <c r="B38282" s="2"/>
      <c r="BJ38282" s="3"/>
      <c r="BL38282" s="3"/>
      <c r="BN38282" s="3"/>
      <c r="BP38282" s="3"/>
    </row>
    <row r="38283" spans="1:68" x14ac:dyDescent="0.25">
      <c r="A38283" s="1"/>
      <c r="B38283" s="2"/>
      <c r="BJ38283" s="3"/>
      <c r="BL38283" s="3"/>
      <c r="BN38283" s="3"/>
      <c r="BP38283" s="3"/>
    </row>
    <row r="38284" spans="1:68" x14ac:dyDescent="0.25">
      <c r="A38284" s="1"/>
      <c r="B38284" s="2"/>
      <c r="BJ38284" s="3"/>
      <c r="BL38284" s="3"/>
      <c r="BN38284" s="3"/>
      <c r="BP38284" s="3"/>
    </row>
    <row r="38285" spans="1:68" x14ac:dyDescent="0.25">
      <c r="A38285" s="1"/>
      <c r="B38285" s="2"/>
      <c r="BJ38285" s="3"/>
      <c r="BL38285" s="3"/>
      <c r="BN38285" s="3"/>
      <c r="BP38285" s="3"/>
    </row>
    <row r="38286" spans="1:68" x14ac:dyDescent="0.25">
      <c r="A38286" s="1"/>
      <c r="B38286" s="2"/>
      <c r="BJ38286" s="3"/>
      <c r="BL38286" s="3"/>
      <c r="BN38286" s="3"/>
      <c r="BP38286" s="3"/>
    </row>
    <row r="38287" spans="1:68" x14ac:dyDescent="0.25">
      <c r="A38287" s="1"/>
      <c r="B38287" s="2"/>
      <c r="BJ38287" s="3"/>
      <c r="BL38287" s="3"/>
      <c r="BN38287" s="3"/>
      <c r="BP38287" s="3"/>
    </row>
    <row r="38288" spans="1:68" x14ac:dyDescent="0.25">
      <c r="A38288" s="1"/>
      <c r="B38288" s="2"/>
      <c r="BJ38288" s="3"/>
      <c r="BL38288" s="3"/>
      <c r="BN38288" s="3"/>
      <c r="BP38288" s="3"/>
    </row>
    <row r="38289" spans="1:68" x14ac:dyDescent="0.25">
      <c r="A38289" s="1"/>
      <c r="B38289" s="2"/>
      <c r="BJ38289" s="3"/>
      <c r="BL38289" s="3"/>
      <c r="BN38289" s="3"/>
      <c r="BP38289" s="3"/>
    </row>
    <row r="38290" spans="1:68" x14ac:dyDescent="0.25">
      <c r="A38290" s="1"/>
      <c r="B38290" s="2"/>
      <c r="BJ38290" s="3"/>
      <c r="BL38290" s="3"/>
      <c r="BN38290" s="3"/>
      <c r="BP38290" s="3"/>
    </row>
    <row r="38291" spans="1:68" x14ac:dyDescent="0.25">
      <c r="A38291" s="1"/>
      <c r="B38291" s="2"/>
      <c r="BJ38291" s="3"/>
      <c r="BL38291" s="3"/>
      <c r="BN38291" s="3"/>
      <c r="BP38291" s="3"/>
    </row>
    <row r="38292" spans="1:68" x14ac:dyDescent="0.25">
      <c r="A38292" s="1"/>
      <c r="B38292" s="2"/>
      <c r="BJ38292" s="3"/>
      <c r="BL38292" s="3"/>
      <c r="BN38292" s="3"/>
      <c r="BP38292" s="3"/>
    </row>
    <row r="38293" spans="1:68" x14ac:dyDescent="0.25">
      <c r="A38293" s="1"/>
      <c r="B38293" s="2"/>
      <c r="BJ38293" s="3"/>
      <c r="BL38293" s="3"/>
      <c r="BN38293" s="3"/>
      <c r="BP38293" s="3"/>
    </row>
    <row r="38294" spans="1:68" x14ac:dyDescent="0.25">
      <c r="A38294" s="1"/>
      <c r="B38294" s="2"/>
      <c r="BJ38294" s="3"/>
      <c r="BL38294" s="3"/>
      <c r="BN38294" s="3"/>
      <c r="BP38294" s="3"/>
    </row>
    <row r="38295" spans="1:68" x14ac:dyDescent="0.25">
      <c r="A38295" s="1"/>
      <c r="B38295" s="2"/>
      <c r="BJ38295" s="3"/>
      <c r="BL38295" s="3"/>
      <c r="BN38295" s="3"/>
      <c r="BP38295" s="3"/>
    </row>
    <row r="38296" spans="1:68" x14ac:dyDescent="0.25">
      <c r="A38296" s="1"/>
      <c r="B38296" s="2"/>
      <c r="BJ38296" s="3"/>
      <c r="BL38296" s="3"/>
      <c r="BN38296" s="3"/>
      <c r="BP38296" s="3"/>
    </row>
    <row r="38297" spans="1:68" x14ac:dyDescent="0.25">
      <c r="A38297" s="1"/>
      <c r="B38297" s="2"/>
      <c r="BJ38297" s="3"/>
      <c r="BL38297" s="3"/>
      <c r="BN38297" s="3"/>
      <c r="BP38297" s="3"/>
    </row>
    <row r="38298" spans="1:68" x14ac:dyDescent="0.25">
      <c r="A38298" s="1"/>
      <c r="B38298" s="2"/>
      <c r="BJ38298" s="3"/>
      <c r="BL38298" s="3"/>
      <c r="BN38298" s="3"/>
      <c r="BP38298" s="3"/>
    </row>
    <row r="38299" spans="1:68" x14ac:dyDescent="0.25">
      <c r="A38299" s="1"/>
      <c r="B38299" s="2"/>
      <c r="BJ38299" s="3"/>
      <c r="BL38299" s="3"/>
      <c r="BN38299" s="3"/>
      <c r="BP38299" s="3"/>
    </row>
    <row r="38300" spans="1:68" x14ac:dyDescent="0.25">
      <c r="A38300" s="1"/>
      <c r="B38300" s="2"/>
      <c r="BJ38300" s="3"/>
      <c r="BL38300" s="3"/>
      <c r="BN38300" s="3"/>
      <c r="BP38300" s="3"/>
    </row>
    <row r="38301" spans="1:68" x14ac:dyDescent="0.25">
      <c r="A38301" s="1"/>
      <c r="B38301" s="2"/>
      <c r="BJ38301" s="3"/>
      <c r="BL38301" s="3"/>
      <c r="BN38301" s="3"/>
      <c r="BP38301" s="3"/>
    </row>
    <row r="38302" spans="1:68" x14ac:dyDescent="0.25">
      <c r="A38302" s="1"/>
      <c r="B38302" s="2"/>
      <c r="BJ38302" s="3"/>
      <c r="BL38302" s="3"/>
      <c r="BN38302" s="3"/>
      <c r="BP38302" s="3"/>
    </row>
    <row r="38303" spans="1:68" x14ac:dyDescent="0.25">
      <c r="A38303" s="1"/>
      <c r="B38303" s="2"/>
      <c r="BJ38303" s="3"/>
      <c r="BL38303" s="3"/>
      <c r="BN38303" s="3"/>
      <c r="BP38303" s="3"/>
    </row>
    <row r="38304" spans="1:68" x14ac:dyDescent="0.25">
      <c r="A38304" s="1"/>
      <c r="B38304" s="2"/>
      <c r="BJ38304" s="3"/>
      <c r="BL38304" s="3"/>
      <c r="BN38304" s="3"/>
      <c r="BP38304" s="3"/>
    </row>
    <row r="38305" spans="1:68" x14ac:dyDescent="0.25">
      <c r="A38305" s="1"/>
      <c r="B38305" s="2"/>
      <c r="BJ38305" s="3"/>
      <c r="BL38305" s="3"/>
      <c r="BN38305" s="3"/>
      <c r="BP38305" s="3"/>
    </row>
    <row r="38306" spans="1:68" x14ac:dyDescent="0.25">
      <c r="A38306" s="1"/>
      <c r="B38306" s="2"/>
      <c r="BJ38306" s="3"/>
      <c r="BL38306" s="3"/>
      <c r="BN38306" s="3"/>
      <c r="BP38306" s="3"/>
    </row>
    <row r="38307" spans="1:68" x14ac:dyDescent="0.25">
      <c r="A38307" s="1"/>
      <c r="B38307" s="2"/>
      <c r="BJ38307" s="3"/>
      <c r="BL38307" s="3"/>
      <c r="BN38307" s="3"/>
      <c r="BP38307" s="3"/>
    </row>
    <row r="38308" spans="1:68" x14ac:dyDescent="0.25">
      <c r="A38308" s="1"/>
      <c r="B38308" s="2"/>
      <c r="BJ38308" s="3"/>
      <c r="BL38308" s="3"/>
      <c r="BN38308" s="3"/>
      <c r="BP38308" s="3"/>
    </row>
    <row r="38309" spans="1:68" x14ac:dyDescent="0.25">
      <c r="A38309" s="1"/>
      <c r="B38309" s="2"/>
      <c r="BJ38309" s="3"/>
      <c r="BL38309" s="3"/>
      <c r="BN38309" s="3"/>
      <c r="BP38309" s="3"/>
    </row>
    <row r="38310" spans="1:68" x14ac:dyDescent="0.25">
      <c r="A38310" s="1"/>
      <c r="B38310" s="2"/>
      <c r="BJ38310" s="3"/>
      <c r="BL38310" s="3"/>
      <c r="BN38310" s="3"/>
      <c r="BP38310" s="3"/>
    </row>
    <row r="38311" spans="1:68" x14ac:dyDescent="0.25">
      <c r="A38311" s="1"/>
      <c r="B38311" s="2"/>
      <c r="BJ38311" s="3"/>
      <c r="BL38311" s="3"/>
      <c r="BN38311" s="3"/>
      <c r="BP38311" s="3"/>
    </row>
    <row r="38312" spans="1:68" x14ac:dyDescent="0.25">
      <c r="A38312" s="1"/>
      <c r="B38312" s="2"/>
      <c r="BJ38312" s="3"/>
      <c r="BL38312" s="3"/>
      <c r="BN38312" s="3"/>
      <c r="BP38312" s="3"/>
    </row>
    <row r="38313" spans="1:68" x14ac:dyDescent="0.25">
      <c r="A38313" s="1"/>
      <c r="B38313" s="2"/>
      <c r="BJ38313" s="3"/>
      <c r="BL38313" s="3"/>
      <c r="BN38313" s="3"/>
      <c r="BP38313" s="3"/>
    </row>
    <row r="38314" spans="1:68" x14ac:dyDescent="0.25">
      <c r="A38314" s="1"/>
      <c r="B38314" s="2"/>
      <c r="BJ38314" s="3"/>
      <c r="BL38314" s="3"/>
      <c r="BN38314" s="3"/>
      <c r="BP38314" s="3"/>
    </row>
    <row r="38315" spans="1:68" x14ac:dyDescent="0.25">
      <c r="A38315" s="1"/>
      <c r="B38315" s="2"/>
      <c r="BJ38315" s="3"/>
      <c r="BL38315" s="3"/>
      <c r="BN38315" s="3"/>
      <c r="BP38315" s="3"/>
    </row>
    <row r="38316" spans="1:68" x14ac:dyDescent="0.25">
      <c r="A38316" s="1"/>
      <c r="B38316" s="2"/>
      <c r="BJ38316" s="3"/>
      <c r="BL38316" s="3"/>
      <c r="BN38316" s="3"/>
      <c r="BP38316" s="3"/>
    </row>
    <row r="38317" spans="1:68" x14ac:dyDescent="0.25">
      <c r="A38317" s="1"/>
      <c r="B38317" s="2"/>
      <c r="BJ38317" s="3"/>
      <c r="BL38317" s="3"/>
      <c r="BN38317" s="3"/>
      <c r="BP38317" s="3"/>
    </row>
    <row r="38318" spans="1:68" x14ac:dyDescent="0.25">
      <c r="A38318" s="1"/>
      <c r="B38318" s="2"/>
      <c r="BJ38318" s="3"/>
      <c r="BL38318" s="3"/>
      <c r="BN38318" s="3"/>
      <c r="BP38318" s="3"/>
    </row>
    <row r="38319" spans="1:68" x14ac:dyDescent="0.25">
      <c r="A38319" s="1"/>
      <c r="B38319" s="2"/>
      <c r="BJ38319" s="3"/>
      <c r="BL38319" s="3"/>
      <c r="BN38319" s="3"/>
      <c r="BP38319" s="3"/>
    </row>
    <row r="38320" spans="1:68" x14ac:dyDescent="0.25">
      <c r="A38320" s="1"/>
      <c r="B38320" s="2"/>
      <c r="BJ38320" s="3"/>
      <c r="BL38320" s="3"/>
      <c r="BN38320" s="3"/>
      <c r="BP38320" s="3"/>
    </row>
    <row r="38321" spans="1:68" x14ac:dyDescent="0.25">
      <c r="A38321" s="1"/>
      <c r="B38321" s="2"/>
      <c r="BJ38321" s="3"/>
      <c r="BL38321" s="3"/>
      <c r="BN38321" s="3"/>
      <c r="BP38321" s="3"/>
    </row>
    <row r="38322" spans="1:68" x14ac:dyDescent="0.25">
      <c r="A38322" s="1"/>
      <c r="B38322" s="2"/>
      <c r="BJ38322" s="3"/>
      <c r="BL38322" s="3"/>
      <c r="BN38322" s="3"/>
      <c r="BP38322" s="3"/>
    </row>
    <row r="38323" spans="1:68" x14ac:dyDescent="0.25">
      <c r="A38323" s="1"/>
      <c r="B38323" s="2"/>
      <c r="BJ38323" s="3"/>
      <c r="BL38323" s="3"/>
      <c r="BN38323" s="3"/>
      <c r="BP38323" s="3"/>
    </row>
    <row r="38324" spans="1:68" x14ac:dyDescent="0.25">
      <c r="A38324" s="1"/>
      <c r="B38324" s="2"/>
      <c r="BJ38324" s="3"/>
      <c r="BL38324" s="3"/>
      <c r="BN38324" s="3"/>
      <c r="BP38324" s="3"/>
    </row>
    <row r="38325" spans="1:68" x14ac:dyDescent="0.25">
      <c r="A38325" s="1"/>
      <c r="B38325" s="2"/>
      <c r="BJ38325" s="3"/>
      <c r="BL38325" s="3"/>
      <c r="BN38325" s="3"/>
      <c r="BP38325" s="3"/>
    </row>
    <row r="38326" spans="1:68" x14ac:dyDescent="0.25">
      <c r="A38326" s="1"/>
      <c r="B38326" s="2"/>
      <c r="BJ38326" s="3"/>
      <c r="BL38326" s="3"/>
      <c r="BN38326" s="3"/>
      <c r="BP38326" s="3"/>
    </row>
    <row r="38327" spans="1:68" x14ac:dyDescent="0.25">
      <c r="A38327" s="1"/>
      <c r="B38327" s="2"/>
      <c r="BJ38327" s="3"/>
      <c r="BL38327" s="3"/>
      <c r="BN38327" s="3"/>
      <c r="BP38327" s="3"/>
    </row>
    <row r="38328" spans="1:68" x14ac:dyDescent="0.25">
      <c r="A38328" s="1"/>
      <c r="B38328" s="2"/>
      <c r="BJ38328" s="3"/>
      <c r="BL38328" s="3"/>
      <c r="BN38328" s="3"/>
      <c r="BP38328" s="3"/>
    </row>
    <row r="38329" spans="1:68" x14ac:dyDescent="0.25">
      <c r="A38329" s="1"/>
      <c r="B38329" s="2"/>
      <c r="BJ38329" s="3"/>
      <c r="BL38329" s="3"/>
      <c r="BN38329" s="3"/>
      <c r="BP38329" s="3"/>
    </row>
    <row r="38330" spans="1:68" x14ac:dyDescent="0.25">
      <c r="A38330" s="1"/>
      <c r="B38330" s="2"/>
      <c r="BJ38330" s="3"/>
      <c r="BL38330" s="3"/>
      <c r="BN38330" s="3"/>
      <c r="BP38330" s="3"/>
    </row>
    <row r="38331" spans="1:68" x14ac:dyDescent="0.25">
      <c r="A38331" s="1"/>
      <c r="B38331" s="2"/>
      <c r="BJ38331" s="3"/>
      <c r="BL38331" s="3"/>
      <c r="BN38331" s="3"/>
      <c r="BP38331" s="3"/>
    </row>
    <row r="38332" spans="1:68" x14ac:dyDescent="0.25">
      <c r="A38332" s="1"/>
      <c r="B38332" s="2"/>
      <c r="BJ38332" s="3"/>
      <c r="BL38332" s="3"/>
      <c r="BN38332" s="3"/>
      <c r="BP38332" s="3"/>
    </row>
    <row r="38333" spans="1:68" x14ac:dyDescent="0.25">
      <c r="A38333" s="1"/>
      <c r="B38333" s="2"/>
      <c r="BJ38333" s="3"/>
      <c r="BL38333" s="3"/>
      <c r="BN38333" s="3"/>
      <c r="BP38333" s="3"/>
    </row>
    <row r="38334" spans="1:68" x14ac:dyDescent="0.25">
      <c r="A38334" s="1"/>
      <c r="B38334" s="2"/>
      <c r="BJ38334" s="3"/>
      <c r="BL38334" s="3"/>
      <c r="BN38334" s="3"/>
      <c r="BP38334" s="3"/>
    </row>
    <row r="38335" spans="1:68" x14ac:dyDescent="0.25">
      <c r="A38335" s="1"/>
      <c r="B38335" s="2"/>
      <c r="BJ38335" s="3"/>
      <c r="BL38335" s="3"/>
      <c r="BN38335" s="3"/>
      <c r="BP38335" s="3"/>
    </row>
    <row r="38336" spans="1:68" x14ac:dyDescent="0.25">
      <c r="A38336" s="1"/>
      <c r="B38336" s="2"/>
      <c r="BJ38336" s="3"/>
      <c r="BL38336" s="3"/>
      <c r="BN38336" s="3"/>
      <c r="BP38336" s="3"/>
    </row>
    <row r="38337" spans="1:68" x14ac:dyDescent="0.25">
      <c r="A38337" s="1"/>
      <c r="B38337" s="2"/>
      <c r="BJ38337" s="3"/>
      <c r="BL38337" s="3"/>
      <c r="BN38337" s="3"/>
      <c r="BP38337" s="3"/>
    </row>
    <row r="38338" spans="1:68" x14ac:dyDescent="0.25">
      <c r="A38338" s="1"/>
      <c r="B38338" s="2"/>
      <c r="BJ38338" s="3"/>
      <c r="BL38338" s="3"/>
      <c r="BN38338" s="3"/>
      <c r="BP38338" s="3"/>
    </row>
    <row r="38339" spans="1:68" x14ac:dyDescent="0.25">
      <c r="A38339" s="1"/>
      <c r="B38339" s="2"/>
      <c r="BJ38339" s="3"/>
      <c r="BL38339" s="3"/>
      <c r="BN38339" s="3"/>
      <c r="BP38339" s="3"/>
    </row>
    <row r="38340" spans="1:68" x14ac:dyDescent="0.25">
      <c r="A38340" s="1"/>
      <c r="B38340" s="2"/>
      <c r="BJ38340" s="3"/>
      <c r="BL38340" s="3"/>
      <c r="BN38340" s="3"/>
      <c r="BP38340" s="3"/>
    </row>
    <row r="38341" spans="1:68" x14ac:dyDescent="0.25">
      <c r="A38341" s="1"/>
      <c r="B38341" s="2"/>
      <c r="BJ38341" s="3"/>
      <c r="BL38341" s="3"/>
      <c r="BN38341" s="3"/>
      <c r="BP38341" s="3"/>
    </row>
    <row r="38342" spans="1:68" x14ac:dyDescent="0.25">
      <c r="A38342" s="1"/>
      <c r="B38342" s="2"/>
      <c r="BJ38342" s="3"/>
      <c r="BL38342" s="3"/>
      <c r="BN38342" s="3"/>
      <c r="BP38342" s="3"/>
    </row>
    <row r="38343" spans="1:68" x14ac:dyDescent="0.25">
      <c r="A38343" s="1"/>
      <c r="B38343" s="2"/>
      <c r="BJ38343" s="3"/>
      <c r="BL38343" s="3"/>
      <c r="BN38343" s="3"/>
      <c r="BP38343" s="3"/>
    </row>
    <row r="38344" spans="1:68" x14ac:dyDescent="0.25">
      <c r="A38344" s="1"/>
      <c r="B38344" s="2"/>
      <c r="BJ38344" s="3"/>
      <c r="BL38344" s="3"/>
      <c r="BN38344" s="3"/>
      <c r="BP38344" s="3"/>
    </row>
    <row r="38345" spans="1:68" x14ac:dyDescent="0.25">
      <c r="A38345" s="1"/>
      <c r="B38345" s="2"/>
      <c r="BJ38345" s="3"/>
      <c r="BL38345" s="3"/>
      <c r="BN38345" s="3"/>
      <c r="BP38345" s="3"/>
    </row>
    <row r="38346" spans="1:68" x14ac:dyDescent="0.25">
      <c r="A38346" s="1"/>
      <c r="B38346" s="2"/>
      <c r="BJ38346" s="3"/>
      <c r="BL38346" s="3"/>
      <c r="BN38346" s="3"/>
      <c r="BP38346" s="3"/>
    </row>
    <row r="38347" spans="1:68" x14ac:dyDescent="0.25">
      <c r="A38347" s="1"/>
      <c r="B38347" s="2"/>
      <c r="BJ38347" s="3"/>
      <c r="BL38347" s="3"/>
      <c r="BN38347" s="3"/>
      <c r="BP38347" s="3"/>
    </row>
    <row r="38348" spans="1:68" x14ac:dyDescent="0.25">
      <c r="A38348" s="1"/>
      <c r="B38348" s="2"/>
      <c r="BJ38348" s="3"/>
      <c r="BL38348" s="3"/>
      <c r="BN38348" s="3"/>
      <c r="BP38348" s="3"/>
    </row>
    <row r="38349" spans="1:68" x14ac:dyDescent="0.25">
      <c r="A38349" s="1"/>
      <c r="B38349" s="2"/>
      <c r="BJ38349" s="3"/>
      <c r="BL38349" s="3"/>
      <c r="BN38349" s="3"/>
      <c r="BP38349" s="3"/>
    </row>
    <row r="38350" spans="1:68" x14ac:dyDescent="0.25">
      <c r="A38350" s="1"/>
      <c r="B38350" s="2"/>
      <c r="BJ38350" s="3"/>
      <c r="BL38350" s="3"/>
      <c r="BN38350" s="3"/>
      <c r="BP38350" s="3"/>
    </row>
    <row r="38351" spans="1:68" x14ac:dyDescent="0.25">
      <c r="A38351" s="1"/>
      <c r="B38351" s="2"/>
      <c r="BJ38351" s="3"/>
      <c r="BL38351" s="3"/>
      <c r="BN38351" s="3"/>
      <c r="BP38351" s="3"/>
    </row>
    <row r="38352" spans="1:68" x14ac:dyDescent="0.25">
      <c r="A38352" s="1"/>
      <c r="B38352" s="2"/>
      <c r="BJ38352" s="3"/>
      <c r="BL38352" s="3"/>
      <c r="BN38352" s="3"/>
      <c r="BP38352" s="3"/>
    </row>
    <row r="38353" spans="1:68" x14ac:dyDescent="0.25">
      <c r="A38353" s="1"/>
      <c r="B38353" s="2"/>
      <c r="BJ38353" s="3"/>
      <c r="BL38353" s="3"/>
      <c r="BN38353" s="3"/>
      <c r="BP38353" s="3"/>
    </row>
    <row r="38354" spans="1:68" x14ac:dyDescent="0.25">
      <c r="A38354" s="1"/>
      <c r="B38354" s="2"/>
      <c r="BJ38354" s="3"/>
      <c r="BL38354" s="3"/>
      <c r="BN38354" s="3"/>
      <c r="BP38354" s="3"/>
    </row>
    <row r="38355" spans="1:68" x14ac:dyDescent="0.25">
      <c r="A38355" s="1"/>
      <c r="B38355" s="2"/>
      <c r="BJ38355" s="3"/>
      <c r="BL38355" s="3"/>
      <c r="BN38355" s="3"/>
      <c r="BP38355" s="3"/>
    </row>
    <row r="38356" spans="1:68" x14ac:dyDescent="0.25">
      <c r="A38356" s="1"/>
      <c r="B38356" s="2"/>
      <c r="BJ38356" s="3"/>
      <c r="BL38356" s="3"/>
      <c r="BN38356" s="3"/>
      <c r="BP38356" s="3"/>
    </row>
    <row r="38357" spans="1:68" x14ac:dyDescent="0.25">
      <c r="A38357" s="1"/>
      <c r="B38357" s="2"/>
      <c r="BJ38357" s="3"/>
      <c r="BL38357" s="3"/>
      <c r="BN38357" s="3"/>
      <c r="BP38357" s="3"/>
    </row>
    <row r="38358" spans="1:68" x14ac:dyDescent="0.25">
      <c r="A38358" s="1"/>
      <c r="B38358" s="2"/>
      <c r="BJ38358" s="3"/>
      <c r="BL38358" s="3"/>
      <c r="BN38358" s="3"/>
      <c r="BP38358" s="3"/>
    </row>
    <row r="38359" spans="1:68" x14ac:dyDescent="0.25">
      <c r="A38359" s="1"/>
      <c r="B38359" s="2"/>
      <c r="BJ38359" s="3"/>
      <c r="BL38359" s="3"/>
      <c r="BN38359" s="3"/>
      <c r="BP38359" s="3"/>
    </row>
    <row r="38360" spans="1:68" x14ac:dyDescent="0.25">
      <c r="A38360" s="1"/>
      <c r="B38360" s="2"/>
      <c r="BJ38360" s="3"/>
      <c r="BL38360" s="3"/>
      <c r="BN38360" s="3"/>
      <c r="BP38360" s="3"/>
    </row>
    <row r="38361" spans="1:68" x14ac:dyDescent="0.25">
      <c r="A38361" s="1"/>
      <c r="B38361" s="2"/>
      <c r="BJ38361" s="3"/>
      <c r="BL38361" s="3"/>
      <c r="BN38361" s="3"/>
      <c r="BP38361" s="3"/>
    </row>
    <row r="38362" spans="1:68" x14ac:dyDescent="0.25">
      <c r="A38362" s="1"/>
      <c r="B38362" s="2"/>
      <c r="BJ38362" s="3"/>
      <c r="BL38362" s="3"/>
      <c r="BN38362" s="3"/>
      <c r="BP38362" s="3"/>
    </row>
    <row r="38363" spans="1:68" x14ac:dyDescent="0.25">
      <c r="A38363" s="1"/>
      <c r="B38363" s="2"/>
      <c r="BJ38363" s="3"/>
      <c r="BL38363" s="3"/>
      <c r="BN38363" s="3"/>
      <c r="BP38363" s="3"/>
    </row>
    <row r="38364" spans="1:68" x14ac:dyDescent="0.25">
      <c r="A38364" s="1"/>
      <c r="B38364" s="2"/>
      <c r="BJ38364" s="3"/>
      <c r="BL38364" s="3"/>
      <c r="BN38364" s="3"/>
      <c r="BP38364" s="3"/>
    </row>
    <row r="38365" spans="1:68" x14ac:dyDescent="0.25">
      <c r="A38365" s="1"/>
      <c r="B38365" s="2"/>
      <c r="BJ38365" s="3"/>
      <c r="BL38365" s="3"/>
      <c r="BN38365" s="3"/>
      <c r="BP38365" s="3"/>
    </row>
    <row r="38366" spans="1:68" x14ac:dyDescent="0.25">
      <c r="A38366" s="1"/>
      <c r="B38366" s="2"/>
      <c r="BJ38366" s="3"/>
      <c r="BL38366" s="3"/>
      <c r="BN38366" s="3"/>
      <c r="BP38366" s="3"/>
    </row>
    <row r="38367" spans="1:68" x14ac:dyDescent="0.25">
      <c r="A38367" s="1"/>
      <c r="B38367" s="2"/>
      <c r="BJ38367" s="3"/>
      <c r="BL38367" s="3"/>
      <c r="BN38367" s="3"/>
      <c r="BP38367" s="3"/>
    </row>
    <row r="38368" spans="1:68" x14ac:dyDescent="0.25">
      <c r="A38368" s="1"/>
      <c r="B38368" s="2"/>
      <c r="BJ38368" s="3"/>
      <c r="BL38368" s="3"/>
      <c r="BN38368" s="3"/>
      <c r="BP38368" s="3"/>
    </row>
    <row r="38369" spans="1:68" x14ac:dyDescent="0.25">
      <c r="A38369" s="1"/>
      <c r="B38369" s="2"/>
      <c r="BJ38369" s="3"/>
      <c r="BL38369" s="3"/>
      <c r="BN38369" s="3"/>
      <c r="BP38369" s="3"/>
    </row>
    <row r="38370" spans="1:68" x14ac:dyDescent="0.25">
      <c r="A38370" s="1"/>
      <c r="B38370" s="2"/>
      <c r="BJ38370" s="3"/>
      <c r="BL38370" s="3"/>
      <c r="BN38370" s="3"/>
      <c r="BP38370" s="3"/>
    </row>
    <row r="38371" spans="1:68" x14ac:dyDescent="0.25">
      <c r="A38371" s="1"/>
      <c r="B38371" s="2"/>
      <c r="BJ38371" s="3"/>
      <c r="BL38371" s="3"/>
      <c r="BN38371" s="3"/>
      <c r="BP38371" s="3"/>
    </row>
    <row r="38372" spans="1:68" x14ac:dyDescent="0.25">
      <c r="A38372" s="1"/>
      <c r="B38372" s="2"/>
      <c r="BJ38372" s="3"/>
      <c r="BL38372" s="3"/>
      <c r="BN38372" s="3"/>
      <c r="BP38372" s="3"/>
    </row>
    <row r="38373" spans="1:68" x14ac:dyDescent="0.25">
      <c r="A38373" s="1"/>
      <c r="B38373" s="2"/>
      <c r="BJ38373" s="3"/>
      <c r="BL38373" s="3"/>
      <c r="BN38373" s="3"/>
      <c r="BP38373" s="3"/>
    </row>
    <row r="38374" spans="1:68" x14ac:dyDescent="0.25">
      <c r="A38374" s="1"/>
      <c r="B38374" s="2"/>
      <c r="BJ38374" s="3"/>
      <c r="BL38374" s="3"/>
      <c r="BN38374" s="3"/>
      <c r="BP38374" s="3"/>
    </row>
    <row r="38375" spans="1:68" x14ac:dyDescent="0.25">
      <c r="A38375" s="1"/>
      <c r="B38375" s="2"/>
      <c r="BJ38375" s="3"/>
      <c r="BL38375" s="3"/>
      <c r="BN38375" s="3"/>
      <c r="BP38375" s="3"/>
    </row>
    <row r="38376" spans="1:68" x14ac:dyDescent="0.25">
      <c r="A38376" s="1"/>
      <c r="B38376" s="2"/>
      <c r="BJ38376" s="3"/>
      <c r="BL38376" s="3"/>
      <c r="BN38376" s="3"/>
      <c r="BP38376" s="3"/>
    </row>
    <row r="38377" spans="1:68" x14ac:dyDescent="0.25">
      <c r="A38377" s="1"/>
      <c r="B38377" s="2"/>
      <c r="BJ38377" s="3"/>
      <c r="BL38377" s="3"/>
      <c r="BN38377" s="3"/>
      <c r="BP38377" s="3"/>
    </row>
    <row r="38378" spans="1:68" x14ac:dyDescent="0.25">
      <c r="A38378" s="1"/>
      <c r="B38378" s="2"/>
      <c r="BJ38378" s="3"/>
      <c r="BL38378" s="3"/>
      <c r="BN38378" s="3"/>
      <c r="BP38378" s="3"/>
    </row>
    <row r="38379" spans="1:68" x14ac:dyDescent="0.25">
      <c r="A38379" s="1"/>
      <c r="B38379" s="2"/>
      <c r="BJ38379" s="3"/>
      <c r="BL38379" s="3"/>
      <c r="BN38379" s="3"/>
      <c r="BP38379" s="3"/>
    </row>
    <row r="38380" spans="1:68" x14ac:dyDescent="0.25">
      <c r="A38380" s="1"/>
      <c r="B38380" s="2"/>
      <c r="BJ38380" s="3"/>
      <c r="BL38380" s="3"/>
      <c r="BN38380" s="3"/>
      <c r="BP38380" s="3"/>
    </row>
    <row r="38381" spans="1:68" x14ac:dyDescent="0.25">
      <c r="A38381" s="1"/>
      <c r="B38381" s="2"/>
      <c r="BJ38381" s="3"/>
      <c r="BL38381" s="3"/>
      <c r="BN38381" s="3"/>
      <c r="BP38381" s="3"/>
    </row>
    <row r="38382" spans="1:68" x14ac:dyDescent="0.25">
      <c r="A38382" s="1"/>
      <c r="B38382" s="2"/>
      <c r="BJ38382" s="3"/>
      <c r="BL38382" s="3"/>
      <c r="BN38382" s="3"/>
      <c r="BP38382" s="3"/>
    </row>
    <row r="38383" spans="1:68" x14ac:dyDescent="0.25">
      <c r="A38383" s="1"/>
      <c r="B38383" s="2"/>
      <c r="BJ38383" s="3"/>
      <c r="BL38383" s="3"/>
      <c r="BN38383" s="3"/>
      <c r="BP38383" s="3"/>
    </row>
    <row r="38384" spans="1:68" x14ac:dyDescent="0.25">
      <c r="A38384" s="1"/>
      <c r="B38384" s="2"/>
      <c r="BJ38384" s="3"/>
      <c r="BL38384" s="3"/>
      <c r="BN38384" s="3"/>
      <c r="BP38384" s="3"/>
    </row>
    <row r="38385" spans="1:68" x14ac:dyDescent="0.25">
      <c r="A38385" s="1"/>
      <c r="B38385" s="2"/>
      <c r="BJ38385" s="3"/>
      <c r="BL38385" s="3"/>
      <c r="BN38385" s="3"/>
      <c r="BP38385" s="3"/>
    </row>
    <row r="38386" spans="1:68" x14ac:dyDescent="0.25">
      <c r="A38386" s="1"/>
      <c r="B38386" s="2"/>
      <c r="BJ38386" s="3"/>
      <c r="BL38386" s="3"/>
      <c r="BN38386" s="3"/>
      <c r="BP38386" s="3"/>
    </row>
    <row r="38387" spans="1:68" x14ac:dyDescent="0.25">
      <c r="A38387" s="1"/>
      <c r="B38387" s="2"/>
      <c r="BJ38387" s="3"/>
      <c r="BL38387" s="3"/>
      <c r="BN38387" s="3"/>
      <c r="BP38387" s="3"/>
    </row>
    <row r="38388" spans="1:68" x14ac:dyDescent="0.25">
      <c r="A38388" s="1"/>
      <c r="B38388" s="2"/>
      <c r="BJ38388" s="3"/>
      <c r="BL38388" s="3"/>
      <c r="BN38388" s="3"/>
      <c r="BP38388" s="3"/>
    </row>
    <row r="38389" spans="1:68" x14ac:dyDescent="0.25">
      <c r="A38389" s="1"/>
      <c r="B38389" s="2"/>
      <c r="BJ38389" s="3"/>
      <c r="BL38389" s="3"/>
      <c r="BN38389" s="3"/>
      <c r="BP38389" s="3"/>
    </row>
    <row r="38390" spans="1:68" x14ac:dyDescent="0.25">
      <c r="A38390" s="1"/>
      <c r="B38390" s="2"/>
      <c r="BJ38390" s="3"/>
      <c r="BL38390" s="3"/>
      <c r="BN38390" s="3"/>
      <c r="BP38390" s="3"/>
    </row>
    <row r="38391" spans="1:68" x14ac:dyDescent="0.25">
      <c r="A38391" s="1"/>
      <c r="B38391" s="2"/>
      <c r="BJ38391" s="3"/>
      <c r="BL38391" s="3"/>
      <c r="BN38391" s="3"/>
      <c r="BP38391" s="3"/>
    </row>
    <row r="38392" spans="1:68" x14ac:dyDescent="0.25">
      <c r="A38392" s="1"/>
      <c r="B38392" s="2"/>
      <c r="BJ38392" s="3"/>
      <c r="BL38392" s="3"/>
      <c r="BN38392" s="3"/>
      <c r="BP38392" s="3"/>
    </row>
    <row r="38393" spans="1:68" x14ac:dyDescent="0.25">
      <c r="A38393" s="1"/>
      <c r="B38393" s="2"/>
      <c r="BJ38393" s="3"/>
      <c r="BL38393" s="3"/>
      <c r="BN38393" s="3"/>
      <c r="BP38393" s="3"/>
    </row>
    <row r="38394" spans="1:68" x14ac:dyDescent="0.25">
      <c r="A38394" s="1"/>
      <c r="B38394" s="2"/>
      <c r="BJ38394" s="3"/>
      <c r="BL38394" s="3"/>
      <c r="BN38394" s="3"/>
      <c r="BP38394" s="3"/>
    </row>
    <row r="38395" spans="1:68" x14ac:dyDescent="0.25">
      <c r="A38395" s="1"/>
      <c r="B38395" s="2"/>
      <c r="BJ38395" s="3"/>
      <c r="BL38395" s="3"/>
      <c r="BN38395" s="3"/>
      <c r="BP38395" s="3"/>
    </row>
    <row r="38396" spans="1:68" x14ac:dyDescent="0.25">
      <c r="A38396" s="1"/>
      <c r="B38396" s="2"/>
      <c r="BJ38396" s="3"/>
      <c r="BL38396" s="3"/>
      <c r="BN38396" s="3"/>
      <c r="BP38396" s="3"/>
    </row>
    <row r="38397" spans="1:68" x14ac:dyDescent="0.25">
      <c r="A38397" s="1"/>
      <c r="B38397" s="2"/>
      <c r="BJ38397" s="3"/>
      <c r="BL38397" s="3"/>
      <c r="BN38397" s="3"/>
      <c r="BP38397" s="3"/>
    </row>
    <row r="38398" spans="1:68" x14ac:dyDescent="0.25">
      <c r="A38398" s="1"/>
      <c r="B38398" s="2"/>
      <c r="BJ38398" s="3"/>
      <c r="BL38398" s="3"/>
      <c r="BN38398" s="3"/>
      <c r="BP38398" s="3"/>
    </row>
    <row r="38399" spans="1:68" x14ac:dyDescent="0.25">
      <c r="A38399" s="1"/>
      <c r="B38399" s="2"/>
      <c r="BJ38399" s="3"/>
      <c r="BL38399" s="3"/>
      <c r="BN38399" s="3"/>
      <c r="BP38399" s="3"/>
    </row>
    <row r="38400" spans="1:68" x14ac:dyDescent="0.25">
      <c r="A38400" s="1"/>
      <c r="B38400" s="2"/>
      <c r="BJ38400" s="3"/>
      <c r="BL38400" s="3"/>
      <c r="BN38400" s="3"/>
      <c r="BP38400" s="3"/>
    </row>
    <row r="38401" spans="1:68" x14ac:dyDescent="0.25">
      <c r="A38401" s="1"/>
      <c r="B38401" s="2"/>
      <c r="BJ38401" s="3"/>
      <c r="BL38401" s="3"/>
      <c r="BN38401" s="3"/>
      <c r="BP38401" s="3"/>
    </row>
    <row r="38402" spans="1:68" x14ac:dyDescent="0.25">
      <c r="A38402" s="1"/>
      <c r="B38402" s="2"/>
      <c r="BJ38402" s="3"/>
      <c r="BL38402" s="3"/>
      <c r="BN38402" s="3"/>
      <c r="BP38402" s="3"/>
    </row>
    <row r="38403" spans="1:68" x14ac:dyDescent="0.25">
      <c r="A38403" s="1"/>
      <c r="B38403" s="2"/>
      <c r="BJ38403" s="3"/>
      <c r="BL38403" s="3"/>
      <c r="BN38403" s="3"/>
      <c r="BP38403" s="3"/>
    </row>
    <row r="38404" spans="1:68" x14ac:dyDescent="0.25">
      <c r="A38404" s="1"/>
      <c r="B38404" s="2"/>
      <c r="BJ38404" s="3"/>
      <c r="BL38404" s="3"/>
      <c r="BN38404" s="3"/>
      <c r="BP38404" s="3"/>
    </row>
    <row r="38405" spans="1:68" x14ac:dyDescent="0.25">
      <c r="A38405" s="1"/>
      <c r="B38405" s="2"/>
      <c r="BJ38405" s="3"/>
      <c r="BL38405" s="3"/>
      <c r="BN38405" s="3"/>
      <c r="BP38405" s="3"/>
    </row>
    <row r="38406" spans="1:68" x14ac:dyDescent="0.25">
      <c r="A38406" s="1"/>
      <c r="B38406" s="2"/>
      <c r="BJ38406" s="3"/>
      <c r="BL38406" s="3"/>
      <c r="BN38406" s="3"/>
      <c r="BP38406" s="3"/>
    </row>
    <row r="38407" spans="1:68" x14ac:dyDescent="0.25">
      <c r="A38407" s="1"/>
      <c r="B38407" s="2"/>
      <c r="BJ38407" s="3"/>
      <c r="BL38407" s="3"/>
      <c r="BN38407" s="3"/>
      <c r="BP38407" s="3"/>
    </row>
    <row r="38408" spans="1:68" x14ac:dyDescent="0.25">
      <c r="A38408" s="1"/>
      <c r="B38408" s="2"/>
      <c r="BJ38408" s="3"/>
      <c r="BL38408" s="3"/>
      <c r="BN38408" s="3"/>
      <c r="BP38408" s="3"/>
    </row>
    <row r="38409" spans="1:68" x14ac:dyDescent="0.25">
      <c r="A38409" s="1"/>
      <c r="B38409" s="2"/>
      <c r="BJ38409" s="3"/>
      <c r="BL38409" s="3"/>
      <c r="BN38409" s="3"/>
      <c r="BP38409" s="3"/>
    </row>
    <row r="38410" spans="1:68" x14ac:dyDescent="0.25">
      <c r="A38410" s="1"/>
      <c r="B38410" s="2"/>
      <c r="BJ38410" s="3"/>
      <c r="BL38410" s="3"/>
      <c r="BN38410" s="3"/>
      <c r="BP38410" s="3"/>
    </row>
    <row r="38411" spans="1:68" x14ac:dyDescent="0.25">
      <c r="A38411" s="1"/>
      <c r="B38411" s="2"/>
      <c r="BJ38411" s="3"/>
      <c r="BL38411" s="3"/>
      <c r="BN38411" s="3"/>
      <c r="BP38411" s="3"/>
    </row>
    <row r="38412" spans="1:68" x14ac:dyDescent="0.25">
      <c r="A38412" s="1"/>
      <c r="B38412" s="2"/>
      <c r="BJ38412" s="3"/>
      <c r="BL38412" s="3"/>
      <c r="BN38412" s="3"/>
      <c r="BP38412" s="3"/>
    </row>
    <row r="38413" spans="1:68" x14ac:dyDescent="0.25">
      <c r="A38413" s="1"/>
      <c r="B38413" s="2"/>
      <c r="BJ38413" s="3"/>
      <c r="BL38413" s="3"/>
      <c r="BN38413" s="3"/>
      <c r="BP38413" s="3"/>
    </row>
    <row r="38414" spans="1:68" x14ac:dyDescent="0.25">
      <c r="A38414" s="1"/>
      <c r="B38414" s="2"/>
      <c r="BJ38414" s="3"/>
      <c r="BL38414" s="3"/>
      <c r="BN38414" s="3"/>
      <c r="BP38414" s="3"/>
    </row>
    <row r="38415" spans="1:68" x14ac:dyDescent="0.25">
      <c r="A38415" s="1"/>
      <c r="B38415" s="2"/>
      <c r="BJ38415" s="3"/>
      <c r="BL38415" s="3"/>
      <c r="BN38415" s="3"/>
      <c r="BP38415" s="3"/>
    </row>
    <row r="38416" spans="1:68" x14ac:dyDescent="0.25">
      <c r="A38416" s="1"/>
      <c r="B38416" s="2"/>
      <c r="BJ38416" s="3"/>
      <c r="BL38416" s="3"/>
      <c r="BN38416" s="3"/>
      <c r="BP38416" s="3"/>
    </row>
    <row r="38417" spans="1:68" x14ac:dyDescent="0.25">
      <c r="A38417" s="1"/>
      <c r="B38417" s="2"/>
      <c r="BJ38417" s="3"/>
      <c r="BL38417" s="3"/>
      <c r="BN38417" s="3"/>
      <c r="BP38417" s="3"/>
    </row>
    <row r="38418" spans="1:68" x14ac:dyDescent="0.25">
      <c r="A38418" s="1"/>
      <c r="B38418" s="2"/>
      <c r="BJ38418" s="3"/>
      <c r="BL38418" s="3"/>
      <c r="BN38418" s="3"/>
      <c r="BP38418" s="3"/>
    </row>
    <row r="38419" spans="1:68" x14ac:dyDescent="0.25">
      <c r="A38419" s="1"/>
      <c r="B38419" s="2"/>
      <c r="BJ38419" s="3"/>
      <c r="BL38419" s="3"/>
      <c r="BN38419" s="3"/>
      <c r="BP38419" s="3"/>
    </row>
    <row r="38420" spans="1:68" x14ac:dyDescent="0.25">
      <c r="A38420" s="1"/>
      <c r="B38420" s="2"/>
      <c r="BJ38420" s="3"/>
      <c r="BL38420" s="3"/>
      <c r="BN38420" s="3"/>
      <c r="BP38420" s="3"/>
    </row>
    <row r="38421" spans="1:68" x14ac:dyDescent="0.25">
      <c r="A38421" s="1"/>
      <c r="B38421" s="2"/>
      <c r="BJ38421" s="3"/>
      <c r="BL38421" s="3"/>
      <c r="BN38421" s="3"/>
      <c r="BP38421" s="3"/>
    </row>
    <row r="38422" spans="1:68" x14ac:dyDescent="0.25">
      <c r="A38422" s="1"/>
      <c r="B38422" s="2"/>
      <c r="BJ38422" s="3"/>
      <c r="BL38422" s="3"/>
      <c r="BN38422" s="3"/>
      <c r="BP38422" s="3"/>
    </row>
    <row r="38423" spans="1:68" x14ac:dyDescent="0.25">
      <c r="A38423" s="1"/>
      <c r="B38423" s="2"/>
      <c r="BJ38423" s="3"/>
      <c r="BL38423" s="3"/>
      <c r="BN38423" s="3"/>
      <c r="BP38423" s="3"/>
    </row>
    <row r="38424" spans="1:68" x14ac:dyDescent="0.25">
      <c r="A38424" s="1"/>
      <c r="B38424" s="2"/>
      <c r="BJ38424" s="3"/>
      <c r="BL38424" s="3"/>
      <c r="BN38424" s="3"/>
      <c r="BP38424" s="3"/>
    </row>
    <row r="38425" spans="1:68" x14ac:dyDescent="0.25">
      <c r="A38425" s="1"/>
      <c r="B38425" s="2"/>
      <c r="BJ38425" s="3"/>
      <c r="BL38425" s="3"/>
      <c r="BN38425" s="3"/>
      <c r="BP38425" s="3"/>
    </row>
    <row r="38426" spans="1:68" x14ac:dyDescent="0.25">
      <c r="A38426" s="1"/>
      <c r="B38426" s="2"/>
      <c r="BJ38426" s="3"/>
      <c r="BL38426" s="3"/>
      <c r="BN38426" s="3"/>
      <c r="BP38426" s="3"/>
    </row>
    <row r="38427" spans="1:68" x14ac:dyDescent="0.25">
      <c r="A38427" s="1"/>
      <c r="B38427" s="2"/>
      <c r="BJ38427" s="3"/>
      <c r="BL38427" s="3"/>
      <c r="BN38427" s="3"/>
      <c r="BP38427" s="3"/>
    </row>
    <row r="38428" spans="1:68" x14ac:dyDescent="0.25">
      <c r="A38428" s="1"/>
      <c r="B38428" s="2"/>
      <c r="BJ38428" s="3"/>
      <c r="BL38428" s="3"/>
      <c r="BN38428" s="3"/>
      <c r="BP38428" s="3"/>
    </row>
    <row r="38429" spans="1:68" x14ac:dyDescent="0.25">
      <c r="A38429" s="1"/>
      <c r="B38429" s="2"/>
      <c r="BJ38429" s="3"/>
      <c r="BL38429" s="3"/>
      <c r="BN38429" s="3"/>
      <c r="BP38429" s="3"/>
    </row>
    <row r="38430" spans="1:68" x14ac:dyDescent="0.25">
      <c r="A38430" s="1"/>
      <c r="B38430" s="2"/>
      <c r="BJ38430" s="3"/>
      <c r="BL38430" s="3"/>
      <c r="BN38430" s="3"/>
      <c r="BP38430" s="3"/>
    </row>
    <row r="38431" spans="1:68" x14ac:dyDescent="0.25">
      <c r="A38431" s="1"/>
      <c r="B38431" s="2"/>
      <c r="BJ38431" s="3"/>
      <c r="BL38431" s="3"/>
      <c r="BN38431" s="3"/>
      <c r="BP38431" s="3"/>
    </row>
    <row r="38432" spans="1:68" x14ac:dyDescent="0.25">
      <c r="A38432" s="1"/>
      <c r="B38432" s="2"/>
      <c r="BJ38432" s="3"/>
      <c r="BL38432" s="3"/>
      <c r="BN38432" s="3"/>
      <c r="BP38432" s="3"/>
    </row>
    <row r="38433" spans="1:68" x14ac:dyDescent="0.25">
      <c r="A38433" s="1"/>
      <c r="B38433" s="2"/>
      <c r="BJ38433" s="3"/>
      <c r="BL38433" s="3"/>
      <c r="BN38433" s="3"/>
      <c r="BP38433" s="3"/>
    </row>
    <row r="38434" spans="1:68" x14ac:dyDescent="0.25">
      <c r="A38434" s="1"/>
      <c r="B38434" s="2"/>
      <c r="BJ38434" s="3"/>
      <c r="BL38434" s="3"/>
      <c r="BN38434" s="3"/>
      <c r="BP38434" s="3"/>
    </row>
    <row r="38435" spans="1:68" x14ac:dyDescent="0.25">
      <c r="A38435" s="1"/>
      <c r="B38435" s="2"/>
      <c r="BJ38435" s="3"/>
      <c r="BL38435" s="3"/>
      <c r="BN38435" s="3"/>
      <c r="BP38435" s="3"/>
    </row>
    <row r="38436" spans="1:68" x14ac:dyDescent="0.25">
      <c r="A38436" s="1"/>
      <c r="B38436" s="2"/>
      <c r="BJ38436" s="3"/>
      <c r="BL38436" s="3"/>
      <c r="BN38436" s="3"/>
      <c r="BP38436" s="3"/>
    </row>
    <row r="38437" spans="1:68" x14ac:dyDescent="0.25">
      <c r="A38437" s="1"/>
      <c r="B38437" s="2"/>
      <c r="BJ38437" s="3"/>
      <c r="BL38437" s="3"/>
      <c r="BN38437" s="3"/>
      <c r="BP38437" s="3"/>
    </row>
    <row r="38438" spans="1:68" x14ac:dyDescent="0.25">
      <c r="A38438" s="1"/>
      <c r="B38438" s="2"/>
      <c r="BJ38438" s="3"/>
      <c r="BL38438" s="3"/>
      <c r="BN38438" s="3"/>
      <c r="BP38438" s="3"/>
    </row>
    <row r="38439" spans="1:68" x14ac:dyDescent="0.25">
      <c r="A38439" s="1"/>
      <c r="B38439" s="2"/>
      <c r="BJ38439" s="3"/>
      <c r="BL38439" s="3"/>
      <c r="BN38439" s="3"/>
      <c r="BP38439" s="3"/>
    </row>
    <row r="38440" spans="1:68" x14ac:dyDescent="0.25">
      <c r="A38440" s="1"/>
      <c r="B38440" s="2"/>
      <c r="BJ38440" s="3"/>
      <c r="BL38440" s="3"/>
      <c r="BN38440" s="3"/>
      <c r="BP38440" s="3"/>
    </row>
    <row r="38441" spans="1:68" x14ac:dyDescent="0.25">
      <c r="A38441" s="1"/>
      <c r="B38441" s="2"/>
      <c r="BJ38441" s="3"/>
      <c r="BL38441" s="3"/>
      <c r="BN38441" s="3"/>
      <c r="BP38441" s="3"/>
    </row>
    <row r="38442" spans="1:68" x14ac:dyDescent="0.25">
      <c r="A38442" s="1"/>
      <c r="B38442" s="2"/>
      <c r="BJ38442" s="3"/>
      <c r="BL38442" s="3"/>
      <c r="BN38442" s="3"/>
      <c r="BP38442" s="3"/>
    </row>
    <row r="38443" spans="1:68" x14ac:dyDescent="0.25">
      <c r="A38443" s="1"/>
      <c r="B38443" s="2"/>
      <c r="BJ38443" s="3"/>
      <c r="BL38443" s="3"/>
      <c r="BN38443" s="3"/>
      <c r="BP38443" s="3"/>
    </row>
    <row r="38444" spans="1:68" x14ac:dyDescent="0.25">
      <c r="A38444" s="1"/>
      <c r="B38444" s="2"/>
      <c r="BJ38444" s="3"/>
      <c r="BL38444" s="3"/>
      <c r="BN38444" s="3"/>
      <c r="BP38444" s="3"/>
    </row>
    <row r="38445" spans="1:68" x14ac:dyDescent="0.25">
      <c r="A38445" s="1"/>
      <c r="B38445" s="2"/>
      <c r="BJ38445" s="3"/>
      <c r="BL38445" s="3"/>
      <c r="BN38445" s="3"/>
      <c r="BP38445" s="3"/>
    </row>
    <row r="38446" spans="1:68" x14ac:dyDescent="0.25">
      <c r="A38446" s="1"/>
      <c r="B38446" s="2"/>
      <c r="BJ38446" s="3"/>
      <c r="BL38446" s="3"/>
      <c r="BN38446" s="3"/>
      <c r="BP38446" s="3"/>
    </row>
    <row r="38447" spans="1:68" x14ac:dyDescent="0.25">
      <c r="A38447" s="1"/>
      <c r="B38447" s="2"/>
      <c r="BJ38447" s="3"/>
      <c r="BL38447" s="3"/>
      <c r="BN38447" s="3"/>
      <c r="BP38447" s="3"/>
    </row>
    <row r="38448" spans="1:68" x14ac:dyDescent="0.25">
      <c r="A38448" s="1"/>
      <c r="B38448" s="2"/>
      <c r="BJ38448" s="3"/>
      <c r="BL38448" s="3"/>
      <c r="BN38448" s="3"/>
      <c r="BP38448" s="3"/>
    </row>
    <row r="38449" spans="1:68" x14ac:dyDescent="0.25">
      <c r="A38449" s="1"/>
      <c r="B38449" s="2"/>
      <c r="BJ38449" s="3"/>
      <c r="BL38449" s="3"/>
      <c r="BN38449" s="3"/>
      <c r="BP38449" s="3"/>
    </row>
    <row r="38450" spans="1:68" x14ac:dyDescent="0.25">
      <c r="A38450" s="1"/>
      <c r="B38450" s="2"/>
      <c r="BJ38450" s="3"/>
      <c r="BL38450" s="3"/>
      <c r="BN38450" s="3"/>
      <c r="BP38450" s="3"/>
    </row>
    <row r="38451" spans="1:68" x14ac:dyDescent="0.25">
      <c r="A38451" s="1"/>
      <c r="B38451" s="2"/>
      <c r="BJ38451" s="3"/>
      <c r="BL38451" s="3"/>
      <c r="BN38451" s="3"/>
      <c r="BP38451" s="3"/>
    </row>
    <row r="38452" spans="1:68" x14ac:dyDescent="0.25">
      <c r="A38452" s="1"/>
      <c r="B38452" s="2"/>
      <c r="BJ38452" s="3"/>
      <c r="BL38452" s="3"/>
      <c r="BN38452" s="3"/>
      <c r="BP38452" s="3"/>
    </row>
    <row r="38453" spans="1:68" x14ac:dyDescent="0.25">
      <c r="A38453" s="1"/>
      <c r="B38453" s="2"/>
      <c r="BJ38453" s="3"/>
      <c r="BL38453" s="3"/>
      <c r="BN38453" s="3"/>
      <c r="BP38453" s="3"/>
    </row>
    <row r="38454" spans="1:68" x14ac:dyDescent="0.25">
      <c r="A38454" s="1"/>
      <c r="B38454" s="2"/>
      <c r="BJ38454" s="3"/>
      <c r="BL38454" s="3"/>
      <c r="BN38454" s="3"/>
      <c r="BP38454" s="3"/>
    </row>
    <row r="38455" spans="1:68" x14ac:dyDescent="0.25">
      <c r="A38455" s="1"/>
      <c r="B38455" s="2"/>
      <c r="BJ38455" s="3"/>
      <c r="BL38455" s="3"/>
      <c r="BN38455" s="3"/>
      <c r="BP38455" s="3"/>
    </row>
    <row r="38456" spans="1:68" x14ac:dyDescent="0.25">
      <c r="A38456" s="1"/>
      <c r="B38456" s="2"/>
      <c r="BJ38456" s="3"/>
      <c r="BL38456" s="3"/>
      <c r="BN38456" s="3"/>
      <c r="BP38456" s="3"/>
    </row>
    <row r="38457" spans="1:68" x14ac:dyDescent="0.25">
      <c r="A38457" s="1"/>
      <c r="B38457" s="2"/>
      <c r="BJ38457" s="3"/>
      <c r="BL38457" s="3"/>
      <c r="BN38457" s="3"/>
      <c r="BP38457" s="3"/>
    </row>
    <row r="38458" spans="1:68" x14ac:dyDescent="0.25">
      <c r="A38458" s="1"/>
      <c r="B38458" s="2"/>
      <c r="BJ38458" s="3"/>
      <c r="BL38458" s="3"/>
      <c r="BN38458" s="3"/>
      <c r="BP38458" s="3"/>
    </row>
    <row r="38459" spans="1:68" x14ac:dyDescent="0.25">
      <c r="A38459" s="1"/>
      <c r="B38459" s="2"/>
      <c r="BJ38459" s="3"/>
      <c r="BL38459" s="3"/>
      <c r="BN38459" s="3"/>
      <c r="BP38459" s="3"/>
    </row>
    <row r="38460" spans="1:68" x14ac:dyDescent="0.25">
      <c r="A38460" s="1"/>
      <c r="B38460" s="2"/>
      <c r="BJ38460" s="3"/>
      <c r="BL38460" s="3"/>
      <c r="BN38460" s="3"/>
      <c r="BP38460" s="3"/>
    </row>
    <row r="38461" spans="1:68" x14ac:dyDescent="0.25">
      <c r="A38461" s="1"/>
      <c r="B38461" s="2"/>
      <c r="BJ38461" s="3"/>
      <c r="BL38461" s="3"/>
      <c r="BN38461" s="3"/>
      <c r="BP38461" s="3"/>
    </row>
    <row r="38462" spans="1:68" x14ac:dyDescent="0.25">
      <c r="A38462" s="1"/>
      <c r="B38462" s="2"/>
      <c r="BJ38462" s="3"/>
      <c r="BL38462" s="3"/>
      <c r="BN38462" s="3"/>
      <c r="BP38462" s="3"/>
    </row>
    <row r="38463" spans="1:68" x14ac:dyDescent="0.25">
      <c r="A38463" s="1"/>
      <c r="B38463" s="2"/>
      <c r="BJ38463" s="3"/>
      <c r="BL38463" s="3"/>
      <c r="BN38463" s="3"/>
      <c r="BP38463" s="3"/>
    </row>
    <row r="38464" spans="1:68" x14ac:dyDescent="0.25">
      <c r="A38464" s="1"/>
      <c r="B38464" s="2"/>
      <c r="BJ38464" s="3"/>
      <c r="BL38464" s="3"/>
      <c r="BN38464" s="3"/>
      <c r="BP38464" s="3"/>
    </row>
    <row r="38465" spans="1:68" x14ac:dyDescent="0.25">
      <c r="A38465" s="1"/>
      <c r="B38465" s="2"/>
      <c r="BJ38465" s="3"/>
      <c r="BL38465" s="3"/>
      <c r="BN38465" s="3"/>
      <c r="BP38465" s="3"/>
    </row>
    <row r="38466" spans="1:68" x14ac:dyDescent="0.25">
      <c r="A38466" s="1"/>
      <c r="B38466" s="2"/>
      <c r="BJ38466" s="3"/>
      <c r="BL38466" s="3"/>
      <c r="BN38466" s="3"/>
      <c r="BP38466" s="3"/>
    </row>
    <row r="38467" spans="1:68" x14ac:dyDescent="0.25">
      <c r="A38467" s="1"/>
      <c r="B38467" s="2"/>
      <c r="BJ38467" s="3"/>
      <c r="BL38467" s="3"/>
      <c r="BN38467" s="3"/>
      <c r="BP38467" s="3"/>
    </row>
    <row r="38468" spans="1:68" x14ac:dyDescent="0.25">
      <c r="A38468" s="1"/>
      <c r="B38468" s="2"/>
      <c r="BJ38468" s="3"/>
      <c r="BL38468" s="3"/>
      <c r="BN38468" s="3"/>
      <c r="BP38468" s="3"/>
    </row>
    <row r="38469" spans="1:68" x14ac:dyDescent="0.25">
      <c r="A38469" s="1"/>
      <c r="B38469" s="2"/>
      <c r="BJ38469" s="3"/>
      <c r="BL38469" s="3"/>
      <c r="BN38469" s="3"/>
      <c r="BP38469" s="3"/>
    </row>
    <row r="38470" spans="1:68" x14ac:dyDescent="0.25">
      <c r="A38470" s="1"/>
      <c r="B38470" s="2"/>
      <c r="BJ38470" s="3"/>
      <c r="BL38470" s="3"/>
      <c r="BN38470" s="3"/>
      <c r="BP38470" s="3"/>
    </row>
    <row r="38471" spans="1:68" x14ac:dyDescent="0.25">
      <c r="A38471" s="1"/>
      <c r="B38471" s="2"/>
      <c r="BJ38471" s="3"/>
      <c r="BL38471" s="3"/>
      <c r="BN38471" s="3"/>
      <c r="BP38471" s="3"/>
    </row>
    <row r="38472" spans="1:68" x14ac:dyDescent="0.25">
      <c r="A38472" s="1"/>
      <c r="B38472" s="2"/>
      <c r="BJ38472" s="3"/>
      <c r="BL38472" s="3"/>
      <c r="BN38472" s="3"/>
      <c r="BP38472" s="3"/>
    </row>
    <row r="38473" spans="1:68" x14ac:dyDescent="0.25">
      <c r="A38473" s="1"/>
      <c r="B38473" s="2"/>
      <c r="BJ38473" s="3"/>
      <c r="BL38473" s="3"/>
      <c r="BN38473" s="3"/>
      <c r="BP38473" s="3"/>
    </row>
    <row r="38474" spans="1:68" x14ac:dyDescent="0.25">
      <c r="A38474" s="1"/>
      <c r="B38474" s="2"/>
      <c r="BJ38474" s="3"/>
      <c r="BL38474" s="3"/>
      <c r="BN38474" s="3"/>
      <c r="BP38474" s="3"/>
    </row>
    <row r="38475" spans="1:68" x14ac:dyDescent="0.25">
      <c r="A38475" s="1"/>
      <c r="B38475" s="2"/>
      <c r="BJ38475" s="3"/>
      <c r="BL38475" s="3"/>
      <c r="BN38475" s="3"/>
      <c r="BP38475" s="3"/>
    </row>
    <row r="38476" spans="1:68" x14ac:dyDescent="0.25">
      <c r="A38476" s="1"/>
      <c r="B38476" s="2"/>
      <c r="BJ38476" s="3"/>
      <c r="BL38476" s="3"/>
      <c r="BN38476" s="3"/>
      <c r="BP38476" s="3"/>
    </row>
    <row r="38477" spans="1:68" x14ac:dyDescent="0.25">
      <c r="A38477" s="1"/>
      <c r="B38477" s="2"/>
      <c r="BJ38477" s="3"/>
      <c r="BL38477" s="3"/>
      <c r="BN38477" s="3"/>
      <c r="BP38477" s="3"/>
    </row>
    <row r="38478" spans="1:68" x14ac:dyDescent="0.25">
      <c r="A38478" s="1"/>
      <c r="B38478" s="2"/>
      <c r="BJ38478" s="3"/>
      <c r="BL38478" s="3"/>
      <c r="BN38478" s="3"/>
      <c r="BP38478" s="3"/>
    </row>
    <row r="38479" spans="1:68" x14ac:dyDescent="0.25">
      <c r="A38479" s="1"/>
      <c r="B38479" s="2"/>
      <c r="BJ38479" s="3"/>
      <c r="BL38479" s="3"/>
      <c r="BN38479" s="3"/>
      <c r="BP38479" s="3"/>
    </row>
    <row r="38480" spans="1:68" x14ac:dyDescent="0.25">
      <c r="A38480" s="1"/>
      <c r="B38480" s="2"/>
      <c r="BJ38480" s="3"/>
      <c r="BL38480" s="3"/>
      <c r="BN38480" s="3"/>
      <c r="BP38480" s="3"/>
    </row>
    <row r="38481" spans="1:68" x14ac:dyDescent="0.25">
      <c r="A38481" s="1"/>
      <c r="B38481" s="2"/>
      <c r="BJ38481" s="3"/>
      <c r="BL38481" s="3"/>
      <c r="BN38481" s="3"/>
      <c r="BP38481" s="3"/>
    </row>
    <row r="38482" spans="1:68" x14ac:dyDescent="0.25">
      <c r="A38482" s="1"/>
      <c r="B38482" s="2"/>
      <c r="BJ38482" s="3"/>
      <c r="BL38482" s="3"/>
      <c r="BN38482" s="3"/>
      <c r="BP38482" s="3"/>
    </row>
    <row r="38483" spans="1:68" x14ac:dyDescent="0.25">
      <c r="A38483" s="1"/>
      <c r="B38483" s="2"/>
      <c r="BJ38483" s="3"/>
      <c r="BL38483" s="3"/>
      <c r="BN38483" s="3"/>
      <c r="BP38483" s="3"/>
    </row>
    <row r="38484" spans="1:68" x14ac:dyDescent="0.25">
      <c r="A38484" s="1"/>
      <c r="B38484" s="2"/>
      <c r="BJ38484" s="3"/>
      <c r="BL38484" s="3"/>
      <c r="BN38484" s="3"/>
      <c r="BP38484" s="3"/>
    </row>
    <row r="38485" spans="1:68" x14ac:dyDescent="0.25">
      <c r="A38485" s="1"/>
      <c r="B38485" s="2"/>
      <c r="BJ38485" s="3"/>
      <c r="BL38485" s="3"/>
      <c r="BN38485" s="3"/>
      <c r="BP38485" s="3"/>
    </row>
    <row r="38486" spans="1:68" x14ac:dyDescent="0.25">
      <c r="A38486" s="1"/>
      <c r="B38486" s="2"/>
      <c r="BJ38486" s="3"/>
      <c r="BL38486" s="3"/>
      <c r="BN38486" s="3"/>
      <c r="BP38486" s="3"/>
    </row>
    <row r="38487" spans="1:68" x14ac:dyDescent="0.25">
      <c r="A38487" s="1"/>
      <c r="B38487" s="2"/>
      <c r="BJ38487" s="3"/>
      <c r="BL38487" s="3"/>
      <c r="BN38487" s="3"/>
      <c r="BP38487" s="3"/>
    </row>
    <row r="38488" spans="1:68" x14ac:dyDescent="0.25">
      <c r="A38488" s="1"/>
      <c r="B38488" s="2"/>
      <c r="BJ38488" s="3"/>
      <c r="BL38488" s="3"/>
      <c r="BN38488" s="3"/>
      <c r="BP38488" s="3"/>
    </row>
    <row r="38489" spans="1:68" x14ac:dyDescent="0.25">
      <c r="A38489" s="1"/>
      <c r="B38489" s="2"/>
      <c r="BJ38489" s="3"/>
      <c r="BL38489" s="3"/>
      <c r="BN38489" s="3"/>
      <c r="BP38489" s="3"/>
    </row>
    <row r="38490" spans="1:68" x14ac:dyDescent="0.25">
      <c r="A38490" s="1"/>
      <c r="B38490" s="2"/>
      <c r="BJ38490" s="3"/>
      <c r="BL38490" s="3"/>
      <c r="BN38490" s="3"/>
      <c r="BP38490" s="3"/>
    </row>
    <row r="38491" spans="1:68" x14ac:dyDescent="0.25">
      <c r="A38491" s="1"/>
      <c r="B38491" s="2"/>
      <c r="BJ38491" s="3"/>
      <c r="BL38491" s="3"/>
      <c r="BN38491" s="3"/>
      <c r="BP38491" s="3"/>
    </row>
    <row r="38492" spans="1:68" x14ac:dyDescent="0.25">
      <c r="A38492" s="1"/>
      <c r="B38492" s="2"/>
      <c r="BJ38492" s="3"/>
      <c r="BL38492" s="3"/>
      <c r="BN38492" s="3"/>
      <c r="BP38492" s="3"/>
    </row>
    <row r="38493" spans="1:68" x14ac:dyDescent="0.25">
      <c r="A38493" s="1"/>
      <c r="B38493" s="2"/>
      <c r="BJ38493" s="3"/>
      <c r="BL38493" s="3"/>
      <c r="BN38493" s="3"/>
      <c r="BP38493" s="3"/>
    </row>
    <row r="38494" spans="1:68" x14ac:dyDescent="0.25">
      <c r="A38494" s="1"/>
      <c r="B38494" s="2"/>
      <c r="BJ38494" s="3"/>
      <c r="BL38494" s="3"/>
      <c r="BN38494" s="3"/>
      <c r="BP38494" s="3"/>
    </row>
    <row r="38495" spans="1:68" x14ac:dyDescent="0.25">
      <c r="A38495" s="1"/>
      <c r="B38495" s="2"/>
      <c r="BJ38495" s="3"/>
      <c r="BL38495" s="3"/>
      <c r="BN38495" s="3"/>
      <c r="BP38495" s="3"/>
    </row>
    <row r="38496" spans="1:68" x14ac:dyDescent="0.25">
      <c r="A38496" s="1"/>
      <c r="B38496" s="2"/>
      <c r="BJ38496" s="3"/>
      <c r="BL38496" s="3"/>
      <c r="BN38496" s="3"/>
      <c r="BP38496" s="3"/>
    </row>
    <row r="38497" spans="1:68" x14ac:dyDescent="0.25">
      <c r="A38497" s="1"/>
      <c r="B38497" s="2"/>
      <c r="BJ38497" s="3"/>
      <c r="BL38497" s="3"/>
      <c r="BN38497" s="3"/>
      <c r="BP38497" s="3"/>
    </row>
    <row r="38498" spans="1:68" x14ac:dyDescent="0.25">
      <c r="A38498" s="1"/>
      <c r="B38498" s="2"/>
      <c r="BJ38498" s="3"/>
      <c r="BL38498" s="3"/>
      <c r="BN38498" s="3"/>
      <c r="BP38498" s="3"/>
    </row>
    <row r="38499" spans="1:68" x14ac:dyDescent="0.25">
      <c r="A38499" s="1"/>
      <c r="B38499" s="2"/>
      <c r="BJ38499" s="3"/>
      <c r="BL38499" s="3"/>
      <c r="BN38499" s="3"/>
      <c r="BP38499" s="3"/>
    </row>
    <row r="38500" spans="1:68" x14ac:dyDescent="0.25">
      <c r="A38500" s="1"/>
      <c r="B38500" s="2"/>
      <c r="BJ38500" s="3"/>
      <c r="BL38500" s="3"/>
      <c r="BN38500" s="3"/>
      <c r="BP38500" s="3"/>
    </row>
    <row r="38501" spans="1:68" x14ac:dyDescent="0.25">
      <c r="A38501" s="1"/>
      <c r="B38501" s="2"/>
      <c r="BJ38501" s="3"/>
      <c r="BL38501" s="3"/>
      <c r="BN38501" s="3"/>
      <c r="BP38501" s="3"/>
    </row>
    <row r="38502" spans="1:68" x14ac:dyDescent="0.25">
      <c r="A38502" s="1"/>
      <c r="B38502" s="2"/>
      <c r="BJ38502" s="3"/>
      <c r="BL38502" s="3"/>
      <c r="BN38502" s="3"/>
      <c r="BP38502" s="3"/>
    </row>
    <row r="38503" spans="1:68" x14ac:dyDescent="0.25">
      <c r="A38503" s="1"/>
      <c r="B38503" s="2"/>
      <c r="BJ38503" s="3"/>
      <c r="BL38503" s="3"/>
      <c r="BN38503" s="3"/>
      <c r="BP38503" s="3"/>
    </row>
    <row r="38504" spans="1:68" x14ac:dyDescent="0.25">
      <c r="A38504" s="1"/>
      <c r="B38504" s="2"/>
      <c r="BJ38504" s="3"/>
      <c r="BL38504" s="3"/>
      <c r="BN38504" s="3"/>
      <c r="BP38504" s="3"/>
    </row>
    <row r="38505" spans="1:68" x14ac:dyDescent="0.25">
      <c r="A38505" s="1"/>
      <c r="B38505" s="2"/>
      <c r="BJ38505" s="3"/>
      <c r="BL38505" s="3"/>
      <c r="BN38505" s="3"/>
      <c r="BP38505" s="3"/>
    </row>
    <row r="38506" spans="1:68" x14ac:dyDescent="0.25">
      <c r="A38506" s="1"/>
      <c r="B38506" s="2"/>
      <c r="BJ38506" s="3"/>
      <c r="BL38506" s="3"/>
      <c r="BN38506" s="3"/>
      <c r="BP38506" s="3"/>
    </row>
    <row r="38507" spans="1:68" x14ac:dyDescent="0.25">
      <c r="A38507" s="1"/>
      <c r="B38507" s="2"/>
      <c r="BJ38507" s="3"/>
      <c r="BL38507" s="3"/>
      <c r="BN38507" s="3"/>
      <c r="BP38507" s="3"/>
    </row>
    <row r="38508" spans="1:68" x14ac:dyDescent="0.25">
      <c r="A38508" s="1"/>
      <c r="B38508" s="2"/>
      <c r="BJ38508" s="3"/>
      <c r="BL38508" s="3"/>
      <c r="BN38508" s="3"/>
      <c r="BP38508" s="3"/>
    </row>
    <row r="38509" spans="1:68" x14ac:dyDescent="0.25">
      <c r="A38509" s="1"/>
      <c r="B38509" s="2"/>
      <c r="BJ38509" s="3"/>
      <c r="BL38509" s="3"/>
      <c r="BN38509" s="3"/>
      <c r="BP38509" s="3"/>
    </row>
    <row r="38510" spans="1:68" x14ac:dyDescent="0.25">
      <c r="A38510" s="1"/>
      <c r="B38510" s="2"/>
      <c r="BJ38510" s="3"/>
      <c r="BL38510" s="3"/>
      <c r="BN38510" s="3"/>
      <c r="BP38510" s="3"/>
    </row>
    <row r="38511" spans="1:68" x14ac:dyDescent="0.25">
      <c r="A38511" s="1"/>
      <c r="B38511" s="2"/>
      <c r="BJ38511" s="3"/>
      <c r="BL38511" s="3"/>
      <c r="BN38511" s="3"/>
      <c r="BP38511" s="3"/>
    </row>
    <row r="38512" spans="1:68" x14ac:dyDescent="0.25">
      <c r="A38512" s="1"/>
      <c r="B38512" s="2"/>
      <c r="BJ38512" s="3"/>
      <c r="BL38512" s="3"/>
      <c r="BN38512" s="3"/>
      <c r="BP38512" s="3"/>
    </row>
    <row r="38513" spans="1:68" x14ac:dyDescent="0.25">
      <c r="A38513" s="1"/>
      <c r="B38513" s="2"/>
      <c r="BJ38513" s="3"/>
      <c r="BL38513" s="3"/>
      <c r="BN38513" s="3"/>
      <c r="BP38513" s="3"/>
    </row>
    <row r="38514" spans="1:68" x14ac:dyDescent="0.25">
      <c r="A38514" s="1"/>
      <c r="B38514" s="2"/>
      <c r="BJ38514" s="3"/>
      <c r="BL38514" s="3"/>
      <c r="BN38514" s="3"/>
      <c r="BP38514" s="3"/>
    </row>
    <row r="38515" spans="1:68" x14ac:dyDescent="0.25">
      <c r="A38515" s="1"/>
      <c r="B38515" s="2"/>
      <c r="BJ38515" s="3"/>
      <c r="BL38515" s="3"/>
      <c r="BN38515" s="3"/>
      <c r="BP38515" s="3"/>
    </row>
    <row r="38516" spans="1:68" x14ac:dyDescent="0.25">
      <c r="A38516" s="1"/>
      <c r="B38516" s="2"/>
      <c r="BJ38516" s="3"/>
      <c r="BL38516" s="3"/>
      <c r="BN38516" s="3"/>
      <c r="BP38516" s="3"/>
    </row>
    <row r="38517" spans="1:68" x14ac:dyDescent="0.25">
      <c r="A38517" s="1"/>
      <c r="B38517" s="2"/>
      <c r="BJ38517" s="3"/>
      <c r="BL38517" s="3"/>
      <c r="BN38517" s="3"/>
      <c r="BP38517" s="3"/>
    </row>
    <row r="38518" spans="1:68" x14ac:dyDescent="0.25">
      <c r="A38518" s="1"/>
      <c r="B38518" s="2"/>
      <c r="BJ38518" s="3"/>
      <c r="BL38518" s="3"/>
      <c r="BN38518" s="3"/>
      <c r="BP38518" s="3"/>
    </row>
    <row r="38519" spans="1:68" x14ac:dyDescent="0.25">
      <c r="A38519" s="1"/>
      <c r="B38519" s="2"/>
      <c r="BJ38519" s="3"/>
      <c r="BL38519" s="3"/>
      <c r="BN38519" s="3"/>
      <c r="BP38519" s="3"/>
    </row>
    <row r="38520" spans="1:68" x14ac:dyDescent="0.25">
      <c r="A38520" s="1"/>
      <c r="B38520" s="2"/>
      <c r="BJ38520" s="3"/>
      <c r="BL38520" s="3"/>
      <c r="BN38520" s="3"/>
      <c r="BP38520" s="3"/>
    </row>
    <row r="38521" spans="1:68" x14ac:dyDescent="0.25">
      <c r="A38521" s="1"/>
      <c r="B38521" s="2"/>
      <c r="BJ38521" s="3"/>
      <c r="BL38521" s="3"/>
      <c r="BN38521" s="3"/>
      <c r="BP38521" s="3"/>
    </row>
    <row r="38522" spans="1:68" x14ac:dyDescent="0.25">
      <c r="A38522" s="1"/>
      <c r="B38522" s="2"/>
      <c r="BJ38522" s="3"/>
      <c r="BL38522" s="3"/>
      <c r="BN38522" s="3"/>
      <c r="BP38522" s="3"/>
    </row>
    <row r="38523" spans="1:68" x14ac:dyDescent="0.25">
      <c r="A38523" s="1"/>
      <c r="B38523" s="2"/>
      <c r="BJ38523" s="3"/>
      <c r="BL38523" s="3"/>
      <c r="BN38523" s="3"/>
      <c r="BP38523" s="3"/>
    </row>
    <row r="38524" spans="1:68" x14ac:dyDescent="0.25">
      <c r="A38524" s="1"/>
      <c r="B38524" s="2"/>
      <c r="BJ38524" s="3"/>
      <c r="BL38524" s="3"/>
      <c r="BN38524" s="3"/>
      <c r="BP38524" s="3"/>
    </row>
    <row r="38525" spans="1:68" x14ac:dyDescent="0.25">
      <c r="A38525" s="1"/>
      <c r="B38525" s="2"/>
      <c r="BJ38525" s="3"/>
      <c r="BL38525" s="3"/>
      <c r="BN38525" s="3"/>
      <c r="BP38525" s="3"/>
    </row>
    <row r="38526" spans="1:68" x14ac:dyDescent="0.25">
      <c r="A38526" s="1"/>
      <c r="B38526" s="2"/>
      <c r="BJ38526" s="3"/>
      <c r="BL38526" s="3"/>
      <c r="BN38526" s="3"/>
      <c r="BP38526" s="3"/>
    </row>
    <row r="38527" spans="1:68" x14ac:dyDescent="0.25">
      <c r="A38527" s="1"/>
      <c r="B38527" s="2"/>
      <c r="BJ38527" s="3"/>
      <c r="BL38527" s="3"/>
      <c r="BN38527" s="3"/>
      <c r="BP38527" s="3"/>
    </row>
    <row r="38528" spans="1:68" x14ac:dyDescent="0.25">
      <c r="A38528" s="1"/>
      <c r="B38528" s="2"/>
      <c r="BJ38528" s="3"/>
      <c r="BL38528" s="3"/>
      <c r="BN38528" s="3"/>
      <c r="BP38528" s="3"/>
    </row>
    <row r="38529" spans="1:68" x14ac:dyDescent="0.25">
      <c r="A38529" s="1"/>
      <c r="B38529" s="2"/>
      <c r="BJ38529" s="3"/>
      <c r="BL38529" s="3"/>
      <c r="BN38529" s="3"/>
      <c r="BP38529" s="3"/>
    </row>
    <row r="38530" spans="1:68" x14ac:dyDescent="0.25">
      <c r="A38530" s="1"/>
      <c r="B38530" s="2"/>
      <c r="BJ38530" s="3"/>
      <c r="BL38530" s="3"/>
      <c r="BN38530" s="3"/>
      <c r="BP38530" s="3"/>
    </row>
    <row r="38531" spans="1:68" x14ac:dyDescent="0.25">
      <c r="A38531" s="1"/>
      <c r="B38531" s="2"/>
      <c r="BJ38531" s="3"/>
      <c r="BL38531" s="3"/>
      <c r="BN38531" s="3"/>
      <c r="BP38531" s="3"/>
    </row>
    <row r="38532" spans="1:68" x14ac:dyDescent="0.25">
      <c r="A38532" s="1"/>
      <c r="B38532" s="2"/>
      <c r="BJ38532" s="3"/>
      <c r="BL38532" s="3"/>
      <c r="BN38532" s="3"/>
      <c r="BP38532" s="3"/>
    </row>
    <row r="38533" spans="1:68" x14ac:dyDescent="0.25">
      <c r="A38533" s="1"/>
      <c r="B38533" s="2"/>
      <c r="BJ38533" s="3"/>
      <c r="BL38533" s="3"/>
      <c r="BN38533" s="3"/>
      <c r="BP38533" s="3"/>
    </row>
    <row r="38534" spans="1:68" x14ac:dyDescent="0.25">
      <c r="A38534" s="1"/>
      <c r="B38534" s="2"/>
      <c r="BJ38534" s="3"/>
      <c r="BL38534" s="3"/>
      <c r="BN38534" s="3"/>
      <c r="BP38534" s="3"/>
    </row>
    <row r="38535" spans="1:68" x14ac:dyDescent="0.25">
      <c r="A38535" s="1"/>
      <c r="B38535" s="2"/>
      <c r="BJ38535" s="3"/>
      <c r="BL38535" s="3"/>
      <c r="BN38535" s="3"/>
      <c r="BP38535" s="3"/>
    </row>
    <row r="38536" spans="1:68" x14ac:dyDescent="0.25">
      <c r="A38536" s="1"/>
      <c r="B38536" s="2"/>
      <c r="BJ38536" s="3"/>
      <c r="BL38536" s="3"/>
      <c r="BN38536" s="3"/>
      <c r="BP38536" s="3"/>
    </row>
    <row r="38537" spans="1:68" x14ac:dyDescent="0.25">
      <c r="A38537" s="1"/>
      <c r="B38537" s="2"/>
      <c r="BJ38537" s="3"/>
      <c r="BL38537" s="3"/>
      <c r="BN38537" s="3"/>
      <c r="BP38537" s="3"/>
    </row>
    <row r="38538" spans="1:68" x14ac:dyDescent="0.25">
      <c r="A38538" s="1"/>
      <c r="B38538" s="2"/>
      <c r="BJ38538" s="3"/>
      <c r="BL38538" s="3"/>
      <c r="BN38538" s="3"/>
      <c r="BP38538" s="3"/>
    </row>
    <row r="38539" spans="1:68" x14ac:dyDescent="0.25">
      <c r="A38539" s="1"/>
      <c r="B38539" s="2"/>
      <c r="BJ38539" s="3"/>
      <c r="BL38539" s="3"/>
      <c r="BN38539" s="3"/>
      <c r="BP38539" s="3"/>
    </row>
    <row r="38540" spans="1:68" x14ac:dyDescent="0.25">
      <c r="A38540" s="1"/>
      <c r="B38540" s="2"/>
      <c r="BJ38540" s="3"/>
      <c r="BL38540" s="3"/>
      <c r="BN38540" s="3"/>
      <c r="BP38540" s="3"/>
    </row>
    <row r="38541" spans="1:68" x14ac:dyDescent="0.25">
      <c r="A38541" s="1"/>
      <c r="B38541" s="2"/>
      <c r="BJ38541" s="3"/>
      <c r="BL38541" s="3"/>
      <c r="BN38541" s="3"/>
      <c r="BP38541" s="3"/>
    </row>
    <row r="38542" spans="1:68" x14ac:dyDescent="0.25">
      <c r="A38542" s="1"/>
      <c r="B38542" s="2"/>
      <c r="BJ38542" s="3"/>
      <c r="BL38542" s="3"/>
      <c r="BN38542" s="3"/>
      <c r="BP38542" s="3"/>
    </row>
    <row r="38543" spans="1:68" x14ac:dyDescent="0.25">
      <c r="A38543" s="1"/>
      <c r="B38543" s="2"/>
      <c r="BJ38543" s="3"/>
      <c r="BL38543" s="3"/>
      <c r="BN38543" s="3"/>
      <c r="BP38543" s="3"/>
    </row>
    <row r="38544" spans="1:68" x14ac:dyDescent="0.25">
      <c r="A38544" s="1"/>
      <c r="B38544" s="2"/>
      <c r="BJ38544" s="3"/>
      <c r="BL38544" s="3"/>
      <c r="BN38544" s="3"/>
      <c r="BP38544" s="3"/>
    </row>
    <row r="38545" spans="1:68" x14ac:dyDescent="0.25">
      <c r="A38545" s="1"/>
      <c r="B38545" s="2"/>
      <c r="BJ38545" s="3"/>
      <c r="BL38545" s="3"/>
      <c r="BN38545" s="3"/>
      <c r="BP38545" s="3"/>
    </row>
    <row r="38546" spans="1:68" x14ac:dyDescent="0.25">
      <c r="A38546" s="1"/>
      <c r="B38546" s="2"/>
      <c r="BJ38546" s="3"/>
      <c r="BL38546" s="3"/>
      <c r="BN38546" s="3"/>
      <c r="BP38546" s="3"/>
    </row>
    <row r="38547" spans="1:68" x14ac:dyDescent="0.25">
      <c r="A38547" s="1"/>
      <c r="B38547" s="2"/>
      <c r="BJ38547" s="3"/>
      <c r="BL38547" s="3"/>
      <c r="BN38547" s="3"/>
      <c r="BP38547" s="3"/>
    </row>
    <row r="38548" spans="1:68" x14ac:dyDescent="0.25">
      <c r="A38548" s="1"/>
      <c r="B38548" s="2"/>
      <c r="BJ38548" s="3"/>
      <c r="BL38548" s="3"/>
      <c r="BN38548" s="3"/>
      <c r="BP38548" s="3"/>
    </row>
    <row r="38549" spans="1:68" x14ac:dyDescent="0.25">
      <c r="A38549" s="1"/>
      <c r="B38549" s="2"/>
      <c r="BJ38549" s="3"/>
      <c r="BL38549" s="3"/>
      <c r="BN38549" s="3"/>
      <c r="BP38549" s="3"/>
    </row>
    <row r="38550" spans="1:68" x14ac:dyDescent="0.25">
      <c r="A38550" s="1"/>
      <c r="B38550" s="2"/>
      <c r="BJ38550" s="3"/>
      <c r="BL38550" s="3"/>
      <c r="BN38550" s="3"/>
      <c r="BP38550" s="3"/>
    </row>
    <row r="38551" spans="1:68" x14ac:dyDescent="0.25">
      <c r="A38551" s="1"/>
      <c r="B38551" s="2"/>
      <c r="BJ38551" s="3"/>
      <c r="BL38551" s="3"/>
      <c r="BN38551" s="3"/>
      <c r="BP38551" s="3"/>
    </row>
    <row r="38552" spans="1:68" x14ac:dyDescent="0.25">
      <c r="A38552" s="1"/>
      <c r="B38552" s="2"/>
      <c r="BJ38552" s="3"/>
      <c r="BL38552" s="3"/>
      <c r="BN38552" s="3"/>
      <c r="BP38552" s="3"/>
    </row>
    <row r="38553" spans="1:68" x14ac:dyDescent="0.25">
      <c r="A38553" s="1"/>
      <c r="B38553" s="2"/>
      <c r="BJ38553" s="3"/>
      <c r="BL38553" s="3"/>
      <c r="BN38553" s="3"/>
      <c r="BP38553" s="3"/>
    </row>
    <row r="38554" spans="1:68" x14ac:dyDescent="0.25">
      <c r="A38554" s="1"/>
      <c r="B38554" s="2"/>
      <c r="BJ38554" s="3"/>
      <c r="BL38554" s="3"/>
      <c r="BN38554" s="3"/>
      <c r="BP38554" s="3"/>
    </row>
    <row r="38555" spans="1:68" x14ac:dyDescent="0.25">
      <c r="A38555" s="1"/>
      <c r="B38555" s="2"/>
      <c r="BJ38555" s="3"/>
      <c r="BL38555" s="3"/>
      <c r="BN38555" s="3"/>
      <c r="BP38555" s="3"/>
    </row>
    <row r="38556" spans="1:68" x14ac:dyDescent="0.25">
      <c r="A38556" s="1"/>
      <c r="B38556" s="2"/>
      <c r="BJ38556" s="3"/>
      <c r="BL38556" s="3"/>
      <c r="BN38556" s="3"/>
      <c r="BP38556" s="3"/>
    </row>
    <row r="38557" spans="1:68" x14ac:dyDescent="0.25">
      <c r="A38557" s="1"/>
      <c r="B38557" s="2"/>
      <c r="BJ38557" s="3"/>
      <c r="BL38557" s="3"/>
      <c r="BN38557" s="3"/>
      <c r="BP38557" s="3"/>
    </row>
    <row r="38558" spans="1:68" x14ac:dyDescent="0.25">
      <c r="A38558" s="1"/>
      <c r="B38558" s="2"/>
      <c r="BJ38558" s="3"/>
      <c r="BL38558" s="3"/>
      <c r="BN38558" s="3"/>
      <c r="BP38558" s="3"/>
    </row>
    <row r="38559" spans="1:68" x14ac:dyDescent="0.25">
      <c r="A38559" s="1"/>
      <c r="B38559" s="2"/>
      <c r="BJ38559" s="3"/>
      <c r="BL38559" s="3"/>
      <c r="BN38559" s="3"/>
      <c r="BP38559" s="3"/>
    </row>
    <row r="38560" spans="1:68" x14ac:dyDescent="0.25">
      <c r="A38560" s="1"/>
      <c r="B38560" s="2"/>
      <c r="BJ38560" s="3"/>
      <c r="BL38560" s="3"/>
      <c r="BN38560" s="3"/>
      <c r="BP38560" s="3"/>
    </row>
    <row r="38561" spans="1:68" x14ac:dyDescent="0.25">
      <c r="A38561" s="1"/>
      <c r="B38561" s="2"/>
      <c r="BJ38561" s="3"/>
      <c r="BL38561" s="3"/>
      <c r="BN38561" s="3"/>
      <c r="BP38561" s="3"/>
    </row>
    <row r="38562" spans="1:68" x14ac:dyDescent="0.25">
      <c r="A38562" s="1"/>
      <c r="B38562" s="2"/>
      <c r="BJ38562" s="3"/>
      <c r="BL38562" s="3"/>
      <c r="BN38562" s="3"/>
      <c r="BP38562" s="3"/>
    </row>
    <row r="38563" spans="1:68" x14ac:dyDescent="0.25">
      <c r="A38563" s="1"/>
      <c r="B38563" s="2"/>
      <c r="BJ38563" s="3"/>
      <c r="BL38563" s="3"/>
      <c r="BN38563" s="3"/>
      <c r="BP38563" s="3"/>
    </row>
    <row r="38564" spans="1:68" x14ac:dyDescent="0.25">
      <c r="A38564" s="1"/>
      <c r="B38564" s="2"/>
      <c r="BJ38564" s="3"/>
      <c r="BL38564" s="3"/>
      <c r="BN38564" s="3"/>
      <c r="BP38564" s="3"/>
    </row>
    <row r="38565" spans="1:68" x14ac:dyDescent="0.25">
      <c r="A38565" s="1"/>
      <c r="B38565" s="2"/>
      <c r="BJ38565" s="3"/>
      <c r="BL38565" s="3"/>
      <c r="BN38565" s="3"/>
      <c r="BP38565" s="3"/>
    </row>
    <row r="38566" spans="1:68" x14ac:dyDescent="0.25">
      <c r="A38566" s="1"/>
      <c r="B38566" s="2"/>
      <c r="BJ38566" s="3"/>
      <c r="BL38566" s="3"/>
      <c r="BN38566" s="3"/>
      <c r="BP38566" s="3"/>
    </row>
    <row r="38567" spans="1:68" x14ac:dyDescent="0.25">
      <c r="A38567" s="1"/>
      <c r="B38567" s="2"/>
      <c r="BJ38567" s="3"/>
      <c r="BL38567" s="3"/>
      <c r="BN38567" s="3"/>
      <c r="BP38567" s="3"/>
    </row>
    <row r="38568" spans="1:68" x14ac:dyDescent="0.25">
      <c r="A38568" s="1"/>
      <c r="B38568" s="2"/>
      <c r="BJ38568" s="3"/>
      <c r="BL38568" s="3"/>
      <c r="BN38568" s="3"/>
      <c r="BP38568" s="3"/>
    </row>
    <row r="38569" spans="1:68" x14ac:dyDescent="0.25">
      <c r="A38569" s="1"/>
      <c r="B38569" s="2"/>
      <c r="BJ38569" s="3"/>
      <c r="BL38569" s="3"/>
      <c r="BN38569" s="3"/>
      <c r="BP38569" s="3"/>
    </row>
    <row r="38570" spans="1:68" x14ac:dyDescent="0.25">
      <c r="A38570" s="1"/>
      <c r="B38570" s="2"/>
      <c r="BJ38570" s="3"/>
      <c r="BL38570" s="3"/>
      <c r="BN38570" s="3"/>
      <c r="BP38570" s="3"/>
    </row>
    <row r="38571" spans="1:68" x14ac:dyDescent="0.25">
      <c r="A38571" s="1"/>
      <c r="B38571" s="2"/>
      <c r="BJ38571" s="3"/>
      <c r="BL38571" s="3"/>
      <c r="BN38571" s="3"/>
      <c r="BP38571" s="3"/>
    </row>
    <row r="38572" spans="1:68" x14ac:dyDescent="0.25">
      <c r="A38572" s="1"/>
      <c r="B38572" s="2"/>
      <c r="BJ38572" s="3"/>
      <c r="BL38572" s="3"/>
      <c r="BN38572" s="3"/>
      <c r="BP38572" s="3"/>
    </row>
    <row r="38573" spans="1:68" x14ac:dyDescent="0.25">
      <c r="A38573" s="1"/>
      <c r="B38573" s="2"/>
      <c r="BJ38573" s="3"/>
      <c r="BL38573" s="3"/>
      <c r="BN38573" s="3"/>
      <c r="BP38573" s="3"/>
    </row>
    <row r="38574" spans="1:68" x14ac:dyDescent="0.25">
      <c r="A38574" s="1"/>
      <c r="B38574" s="2"/>
      <c r="BJ38574" s="3"/>
      <c r="BL38574" s="3"/>
      <c r="BN38574" s="3"/>
      <c r="BP38574" s="3"/>
    </row>
    <row r="38575" spans="1:68" x14ac:dyDescent="0.25">
      <c r="A38575" s="1"/>
      <c r="B38575" s="2"/>
      <c r="BJ38575" s="3"/>
      <c r="BL38575" s="3"/>
      <c r="BN38575" s="3"/>
      <c r="BP38575" s="3"/>
    </row>
    <row r="38576" spans="1:68" x14ac:dyDescent="0.25">
      <c r="A38576" s="1"/>
      <c r="B38576" s="2"/>
      <c r="BJ38576" s="3"/>
      <c r="BL38576" s="3"/>
      <c r="BN38576" s="3"/>
      <c r="BP38576" s="3"/>
    </row>
    <row r="38577" spans="1:68" x14ac:dyDescent="0.25">
      <c r="A38577" s="1"/>
      <c r="B38577" s="2"/>
      <c r="BJ38577" s="3"/>
      <c r="BL38577" s="3"/>
      <c r="BN38577" s="3"/>
      <c r="BP38577" s="3"/>
    </row>
    <row r="38578" spans="1:68" x14ac:dyDescent="0.25">
      <c r="A38578" s="1"/>
      <c r="B38578" s="2"/>
      <c r="BJ38578" s="3"/>
      <c r="BL38578" s="3"/>
      <c r="BN38578" s="3"/>
      <c r="BP38578" s="3"/>
    </row>
    <row r="38579" spans="1:68" x14ac:dyDescent="0.25">
      <c r="A38579" s="1"/>
      <c r="B38579" s="2"/>
      <c r="BJ38579" s="3"/>
      <c r="BL38579" s="3"/>
      <c r="BN38579" s="3"/>
      <c r="BP38579" s="3"/>
    </row>
    <row r="38580" spans="1:68" x14ac:dyDescent="0.25">
      <c r="A38580" s="1"/>
      <c r="B38580" s="2"/>
      <c r="BJ38580" s="3"/>
      <c r="BL38580" s="3"/>
      <c r="BN38580" s="3"/>
      <c r="BP38580" s="3"/>
    </row>
    <row r="38581" spans="1:68" x14ac:dyDescent="0.25">
      <c r="A38581" s="1"/>
      <c r="B38581" s="2"/>
      <c r="BJ38581" s="3"/>
      <c r="BL38581" s="3"/>
      <c r="BN38581" s="3"/>
      <c r="BP38581" s="3"/>
    </row>
    <row r="38582" spans="1:68" x14ac:dyDescent="0.25">
      <c r="A38582" s="1"/>
      <c r="B38582" s="2"/>
      <c r="BJ38582" s="3"/>
      <c r="BL38582" s="3"/>
      <c r="BN38582" s="3"/>
      <c r="BP38582" s="3"/>
    </row>
    <row r="38583" spans="1:68" x14ac:dyDescent="0.25">
      <c r="A38583" s="1"/>
      <c r="B38583" s="2"/>
      <c r="BJ38583" s="3"/>
      <c r="BL38583" s="3"/>
      <c r="BN38583" s="3"/>
      <c r="BP38583" s="3"/>
    </row>
    <row r="38584" spans="1:68" x14ac:dyDescent="0.25">
      <c r="A38584" s="1"/>
      <c r="B38584" s="2"/>
      <c r="BJ38584" s="3"/>
      <c r="BL38584" s="3"/>
      <c r="BN38584" s="3"/>
      <c r="BP38584" s="3"/>
    </row>
    <row r="38585" spans="1:68" x14ac:dyDescent="0.25">
      <c r="A38585" s="1"/>
      <c r="B38585" s="2"/>
      <c r="BJ38585" s="3"/>
      <c r="BL38585" s="3"/>
      <c r="BN38585" s="3"/>
      <c r="BP38585" s="3"/>
    </row>
    <row r="38586" spans="1:68" x14ac:dyDescent="0.25">
      <c r="A38586" s="1"/>
      <c r="B38586" s="2"/>
      <c r="BJ38586" s="3"/>
      <c r="BL38586" s="3"/>
      <c r="BN38586" s="3"/>
      <c r="BP38586" s="3"/>
    </row>
    <row r="38587" spans="1:68" x14ac:dyDescent="0.25">
      <c r="A38587" s="1"/>
      <c r="B38587" s="2"/>
      <c r="BJ38587" s="3"/>
      <c r="BL38587" s="3"/>
      <c r="BN38587" s="3"/>
      <c r="BP38587" s="3"/>
    </row>
    <row r="38588" spans="1:68" x14ac:dyDescent="0.25">
      <c r="A38588" s="1"/>
      <c r="B38588" s="2"/>
      <c r="BJ38588" s="3"/>
      <c r="BL38588" s="3"/>
      <c r="BN38588" s="3"/>
      <c r="BP38588" s="3"/>
    </row>
    <row r="38589" spans="1:68" x14ac:dyDescent="0.25">
      <c r="A38589" s="1"/>
      <c r="B38589" s="2"/>
      <c r="BJ38589" s="3"/>
      <c r="BL38589" s="3"/>
      <c r="BN38589" s="3"/>
      <c r="BP38589" s="3"/>
    </row>
    <row r="38590" spans="1:68" x14ac:dyDescent="0.25">
      <c r="A38590" s="1"/>
      <c r="B38590" s="2"/>
      <c r="BJ38590" s="3"/>
      <c r="BL38590" s="3"/>
      <c r="BN38590" s="3"/>
      <c r="BP38590" s="3"/>
    </row>
    <row r="38591" spans="1:68" x14ac:dyDescent="0.25">
      <c r="A38591" s="1"/>
      <c r="B38591" s="2"/>
      <c r="BJ38591" s="3"/>
      <c r="BL38591" s="3"/>
      <c r="BN38591" s="3"/>
      <c r="BP38591" s="3"/>
    </row>
    <row r="38592" spans="1:68" x14ac:dyDescent="0.25">
      <c r="A38592" s="1"/>
      <c r="B38592" s="2"/>
      <c r="BJ38592" s="3"/>
      <c r="BL38592" s="3"/>
      <c r="BN38592" s="3"/>
      <c r="BP38592" s="3"/>
    </row>
    <row r="38593" spans="1:68" x14ac:dyDescent="0.25">
      <c r="A38593" s="1"/>
      <c r="B38593" s="2"/>
      <c r="BJ38593" s="3"/>
      <c r="BL38593" s="3"/>
      <c r="BN38593" s="3"/>
      <c r="BP38593" s="3"/>
    </row>
    <row r="38594" spans="1:68" x14ac:dyDescent="0.25">
      <c r="A38594" s="1"/>
      <c r="B38594" s="2"/>
      <c r="BJ38594" s="3"/>
      <c r="BL38594" s="3"/>
      <c r="BN38594" s="3"/>
      <c r="BP38594" s="3"/>
    </row>
    <row r="38595" spans="1:68" x14ac:dyDescent="0.25">
      <c r="A38595" s="1"/>
      <c r="B38595" s="2"/>
      <c r="BJ38595" s="3"/>
      <c r="BL38595" s="3"/>
      <c r="BN38595" s="3"/>
      <c r="BP38595" s="3"/>
    </row>
    <row r="38596" spans="1:68" x14ac:dyDescent="0.25">
      <c r="A38596" s="1"/>
      <c r="B38596" s="2"/>
      <c r="BJ38596" s="3"/>
      <c r="BL38596" s="3"/>
      <c r="BN38596" s="3"/>
      <c r="BP38596" s="3"/>
    </row>
    <row r="38597" spans="1:68" x14ac:dyDescent="0.25">
      <c r="A38597" s="1"/>
      <c r="B38597" s="2"/>
      <c r="BJ38597" s="3"/>
      <c r="BL38597" s="3"/>
      <c r="BN38597" s="3"/>
      <c r="BP38597" s="3"/>
    </row>
    <row r="38598" spans="1:68" x14ac:dyDescent="0.25">
      <c r="A38598" s="1"/>
      <c r="B38598" s="2"/>
      <c r="BJ38598" s="3"/>
      <c r="BL38598" s="3"/>
      <c r="BN38598" s="3"/>
      <c r="BP38598" s="3"/>
    </row>
    <row r="38599" spans="1:68" x14ac:dyDescent="0.25">
      <c r="A38599" s="1"/>
      <c r="B38599" s="2"/>
      <c r="BJ38599" s="3"/>
      <c r="BL38599" s="3"/>
      <c r="BN38599" s="3"/>
      <c r="BP38599" s="3"/>
    </row>
    <row r="38600" spans="1:68" x14ac:dyDescent="0.25">
      <c r="A38600" s="1"/>
      <c r="B38600" s="2"/>
      <c r="BJ38600" s="3"/>
      <c r="BL38600" s="3"/>
      <c r="BN38600" s="3"/>
      <c r="BP38600" s="3"/>
    </row>
    <row r="38601" spans="1:68" x14ac:dyDescent="0.25">
      <c r="A38601" s="1"/>
      <c r="B38601" s="2"/>
      <c r="BJ38601" s="3"/>
      <c r="BL38601" s="3"/>
      <c r="BN38601" s="3"/>
      <c r="BP38601" s="3"/>
    </row>
    <row r="38602" spans="1:68" x14ac:dyDescent="0.25">
      <c r="A38602" s="1"/>
      <c r="B38602" s="2"/>
      <c r="BJ38602" s="3"/>
      <c r="BL38602" s="3"/>
      <c r="BN38602" s="3"/>
      <c r="BP38602" s="3"/>
    </row>
    <row r="38603" spans="1:68" x14ac:dyDescent="0.25">
      <c r="A38603" s="1"/>
      <c r="B38603" s="2"/>
      <c r="BJ38603" s="3"/>
      <c r="BL38603" s="3"/>
      <c r="BN38603" s="3"/>
      <c r="BP38603" s="3"/>
    </row>
    <row r="38604" spans="1:68" x14ac:dyDescent="0.25">
      <c r="A38604" s="1"/>
      <c r="B38604" s="2"/>
      <c r="BJ38604" s="3"/>
      <c r="BL38604" s="3"/>
      <c r="BN38604" s="3"/>
      <c r="BP38604" s="3"/>
    </row>
    <row r="38605" spans="1:68" x14ac:dyDescent="0.25">
      <c r="A38605" s="1"/>
      <c r="B38605" s="2"/>
      <c r="BJ38605" s="3"/>
      <c r="BL38605" s="3"/>
      <c r="BN38605" s="3"/>
      <c r="BP38605" s="3"/>
    </row>
    <row r="38606" spans="1:68" x14ac:dyDescent="0.25">
      <c r="A38606" s="1"/>
      <c r="B38606" s="2"/>
      <c r="BJ38606" s="3"/>
      <c r="BL38606" s="3"/>
      <c r="BN38606" s="3"/>
      <c r="BP38606" s="3"/>
    </row>
    <row r="38607" spans="1:68" x14ac:dyDescent="0.25">
      <c r="A38607" s="1"/>
      <c r="B38607" s="2"/>
      <c r="BJ38607" s="3"/>
      <c r="BL38607" s="3"/>
      <c r="BN38607" s="3"/>
      <c r="BP38607" s="3"/>
    </row>
    <row r="38608" spans="1:68" x14ac:dyDescent="0.25">
      <c r="A38608" s="1"/>
      <c r="B38608" s="2"/>
      <c r="BJ38608" s="3"/>
      <c r="BL38608" s="3"/>
      <c r="BN38608" s="3"/>
      <c r="BP38608" s="3"/>
    </row>
    <row r="38609" spans="1:68" x14ac:dyDescent="0.25">
      <c r="A38609" s="1"/>
      <c r="B38609" s="2"/>
      <c r="BJ38609" s="3"/>
      <c r="BL38609" s="3"/>
      <c r="BN38609" s="3"/>
      <c r="BP38609" s="3"/>
    </row>
    <row r="38610" spans="1:68" x14ac:dyDescent="0.25">
      <c r="A38610" s="1"/>
      <c r="B38610" s="2"/>
      <c r="BJ38610" s="3"/>
      <c r="BL38610" s="3"/>
      <c r="BN38610" s="3"/>
      <c r="BP38610" s="3"/>
    </row>
    <row r="38611" spans="1:68" x14ac:dyDescent="0.25">
      <c r="A38611" s="1"/>
      <c r="B38611" s="2"/>
      <c r="BJ38611" s="3"/>
      <c r="BL38611" s="3"/>
      <c r="BN38611" s="3"/>
      <c r="BP38611" s="3"/>
    </row>
    <row r="38612" spans="1:68" x14ac:dyDescent="0.25">
      <c r="A38612" s="1"/>
      <c r="B38612" s="2"/>
      <c r="BJ38612" s="3"/>
      <c r="BL38612" s="3"/>
      <c r="BN38612" s="3"/>
      <c r="BP38612" s="3"/>
    </row>
    <row r="38613" spans="1:68" x14ac:dyDescent="0.25">
      <c r="A38613" s="1"/>
      <c r="B38613" s="2"/>
      <c r="BJ38613" s="3"/>
      <c r="BL38613" s="3"/>
      <c r="BN38613" s="3"/>
      <c r="BP38613" s="3"/>
    </row>
    <row r="38614" spans="1:68" x14ac:dyDescent="0.25">
      <c r="A38614" s="1"/>
      <c r="B38614" s="2"/>
      <c r="BJ38614" s="3"/>
      <c r="BL38614" s="3"/>
      <c r="BN38614" s="3"/>
      <c r="BP38614" s="3"/>
    </row>
    <row r="38615" spans="1:68" x14ac:dyDescent="0.25">
      <c r="A38615" s="1"/>
      <c r="B38615" s="2"/>
      <c r="BJ38615" s="3"/>
      <c r="BL38615" s="3"/>
      <c r="BN38615" s="3"/>
      <c r="BP38615" s="3"/>
    </row>
    <row r="38616" spans="1:68" x14ac:dyDescent="0.25">
      <c r="A38616" s="1"/>
      <c r="B38616" s="2"/>
      <c r="BJ38616" s="3"/>
      <c r="BL38616" s="3"/>
      <c r="BN38616" s="3"/>
      <c r="BP38616" s="3"/>
    </row>
    <row r="38617" spans="1:68" x14ac:dyDescent="0.25">
      <c r="A38617" s="1"/>
      <c r="B38617" s="2"/>
      <c r="BJ38617" s="3"/>
      <c r="BL38617" s="3"/>
      <c r="BN38617" s="3"/>
      <c r="BP38617" s="3"/>
    </row>
    <row r="38618" spans="1:68" x14ac:dyDescent="0.25">
      <c r="A38618" s="1"/>
      <c r="B38618" s="2"/>
      <c r="BJ38618" s="3"/>
      <c r="BL38618" s="3"/>
      <c r="BN38618" s="3"/>
      <c r="BP38618" s="3"/>
    </row>
    <row r="38619" spans="1:68" x14ac:dyDescent="0.25">
      <c r="A38619" s="1"/>
      <c r="B38619" s="2"/>
      <c r="BJ38619" s="3"/>
      <c r="BL38619" s="3"/>
      <c r="BN38619" s="3"/>
      <c r="BP38619" s="3"/>
    </row>
    <row r="38620" spans="1:68" x14ac:dyDescent="0.25">
      <c r="A38620" s="1"/>
      <c r="B38620" s="2"/>
      <c r="BJ38620" s="3"/>
      <c r="BL38620" s="3"/>
      <c r="BN38620" s="3"/>
      <c r="BP38620" s="3"/>
    </row>
    <row r="38621" spans="1:68" x14ac:dyDescent="0.25">
      <c r="A38621" s="1"/>
      <c r="B38621" s="2"/>
      <c r="BJ38621" s="3"/>
      <c r="BL38621" s="3"/>
      <c r="BN38621" s="3"/>
      <c r="BP38621" s="3"/>
    </row>
    <row r="38622" spans="1:68" x14ac:dyDescent="0.25">
      <c r="A38622" s="1"/>
      <c r="B38622" s="2"/>
      <c r="BJ38622" s="3"/>
      <c r="BL38622" s="3"/>
      <c r="BN38622" s="3"/>
      <c r="BP38622" s="3"/>
    </row>
    <row r="38623" spans="1:68" x14ac:dyDescent="0.25">
      <c r="A38623" s="1"/>
      <c r="B38623" s="2"/>
      <c r="BJ38623" s="3"/>
      <c r="BL38623" s="3"/>
      <c r="BN38623" s="3"/>
      <c r="BP38623" s="3"/>
    </row>
    <row r="38624" spans="1:68" x14ac:dyDescent="0.25">
      <c r="A38624" s="1"/>
      <c r="B38624" s="2"/>
      <c r="BJ38624" s="3"/>
      <c r="BL38624" s="3"/>
      <c r="BN38624" s="3"/>
      <c r="BP38624" s="3"/>
    </row>
    <row r="38625" spans="1:68" x14ac:dyDescent="0.25">
      <c r="A38625" s="1"/>
      <c r="B38625" s="2"/>
      <c r="BJ38625" s="3"/>
      <c r="BL38625" s="3"/>
      <c r="BN38625" s="3"/>
      <c r="BP38625" s="3"/>
    </row>
    <row r="38626" spans="1:68" x14ac:dyDescent="0.25">
      <c r="A38626" s="1"/>
      <c r="B38626" s="2"/>
      <c r="BJ38626" s="3"/>
      <c r="BL38626" s="3"/>
      <c r="BN38626" s="3"/>
      <c r="BP38626" s="3"/>
    </row>
    <row r="38627" spans="1:68" x14ac:dyDescent="0.25">
      <c r="A38627" s="1"/>
      <c r="B38627" s="2"/>
      <c r="BJ38627" s="3"/>
      <c r="BL38627" s="3"/>
      <c r="BN38627" s="3"/>
      <c r="BP38627" s="3"/>
    </row>
    <row r="38628" spans="1:68" x14ac:dyDescent="0.25">
      <c r="A38628" s="1"/>
      <c r="B38628" s="2"/>
      <c r="BJ38628" s="3"/>
      <c r="BL38628" s="3"/>
      <c r="BN38628" s="3"/>
      <c r="BP38628" s="3"/>
    </row>
    <row r="38629" spans="1:68" x14ac:dyDescent="0.25">
      <c r="A38629" s="1"/>
      <c r="B38629" s="2"/>
      <c r="BJ38629" s="3"/>
      <c r="BL38629" s="3"/>
      <c r="BN38629" s="3"/>
      <c r="BP38629" s="3"/>
    </row>
    <row r="38630" spans="1:68" x14ac:dyDescent="0.25">
      <c r="A38630" s="1"/>
      <c r="B38630" s="2"/>
      <c r="BJ38630" s="3"/>
      <c r="BL38630" s="3"/>
      <c r="BN38630" s="3"/>
      <c r="BP38630" s="3"/>
    </row>
    <row r="38631" spans="1:68" x14ac:dyDescent="0.25">
      <c r="A38631" s="1"/>
      <c r="B38631" s="2"/>
      <c r="BJ38631" s="3"/>
      <c r="BL38631" s="3"/>
      <c r="BN38631" s="3"/>
      <c r="BP38631" s="3"/>
    </row>
    <row r="38632" spans="1:68" x14ac:dyDescent="0.25">
      <c r="A38632" s="1"/>
      <c r="B38632" s="2"/>
      <c r="BJ38632" s="3"/>
      <c r="BL38632" s="3"/>
      <c r="BN38632" s="3"/>
      <c r="BP38632" s="3"/>
    </row>
    <row r="38633" spans="1:68" x14ac:dyDescent="0.25">
      <c r="A38633" s="1"/>
      <c r="B38633" s="2"/>
      <c r="BJ38633" s="3"/>
      <c r="BL38633" s="3"/>
      <c r="BN38633" s="3"/>
      <c r="BP38633" s="3"/>
    </row>
    <row r="38634" spans="1:68" x14ac:dyDescent="0.25">
      <c r="A38634" s="1"/>
      <c r="B38634" s="2"/>
      <c r="BJ38634" s="3"/>
      <c r="BL38634" s="3"/>
      <c r="BN38634" s="3"/>
      <c r="BP38634" s="3"/>
    </row>
    <row r="38635" spans="1:68" x14ac:dyDescent="0.25">
      <c r="A38635" s="1"/>
      <c r="B38635" s="2"/>
      <c r="BJ38635" s="3"/>
      <c r="BL38635" s="3"/>
      <c r="BN38635" s="3"/>
      <c r="BP38635" s="3"/>
    </row>
    <row r="38636" spans="1:68" x14ac:dyDescent="0.25">
      <c r="A38636" s="1"/>
      <c r="B38636" s="2"/>
      <c r="BJ38636" s="3"/>
      <c r="BL38636" s="3"/>
      <c r="BN38636" s="3"/>
      <c r="BP38636" s="3"/>
    </row>
    <row r="38637" spans="1:68" x14ac:dyDescent="0.25">
      <c r="A38637" s="1"/>
      <c r="B38637" s="2"/>
      <c r="BJ38637" s="3"/>
      <c r="BL38637" s="3"/>
      <c r="BN38637" s="3"/>
      <c r="BP38637" s="3"/>
    </row>
    <row r="38638" spans="1:68" x14ac:dyDescent="0.25">
      <c r="A38638" s="1"/>
      <c r="B38638" s="2"/>
      <c r="BJ38638" s="3"/>
      <c r="BL38638" s="3"/>
      <c r="BN38638" s="3"/>
      <c r="BP38638" s="3"/>
    </row>
    <row r="38639" spans="1:68" x14ac:dyDescent="0.25">
      <c r="A38639" s="1"/>
      <c r="B38639" s="2"/>
      <c r="BJ38639" s="3"/>
      <c r="BL38639" s="3"/>
      <c r="BN38639" s="3"/>
      <c r="BP38639" s="3"/>
    </row>
    <row r="38640" spans="1:68" x14ac:dyDescent="0.25">
      <c r="A38640" s="1"/>
      <c r="B38640" s="2"/>
      <c r="BJ38640" s="3"/>
      <c r="BL38640" s="3"/>
      <c r="BN38640" s="3"/>
      <c r="BP38640" s="3"/>
    </row>
    <row r="38641" spans="1:68" x14ac:dyDescent="0.25">
      <c r="A38641" s="1"/>
      <c r="B38641" s="2"/>
      <c r="BJ38641" s="3"/>
      <c r="BL38641" s="3"/>
      <c r="BN38641" s="3"/>
      <c r="BP38641" s="3"/>
    </row>
    <row r="38642" spans="1:68" x14ac:dyDescent="0.25">
      <c r="A38642" s="1"/>
      <c r="B38642" s="2"/>
      <c r="BJ38642" s="3"/>
      <c r="BL38642" s="3"/>
      <c r="BN38642" s="3"/>
      <c r="BP38642" s="3"/>
    </row>
    <row r="38643" spans="1:68" x14ac:dyDescent="0.25">
      <c r="A38643" s="1"/>
      <c r="B38643" s="2"/>
      <c r="BJ38643" s="3"/>
      <c r="BL38643" s="3"/>
      <c r="BN38643" s="3"/>
      <c r="BP38643" s="3"/>
    </row>
    <row r="38644" spans="1:68" x14ac:dyDescent="0.25">
      <c r="A38644" s="1"/>
      <c r="B38644" s="2"/>
      <c r="BJ38644" s="3"/>
      <c r="BL38644" s="3"/>
      <c r="BN38644" s="3"/>
      <c r="BP38644" s="3"/>
    </row>
    <row r="38645" spans="1:68" x14ac:dyDescent="0.25">
      <c r="A38645" s="1"/>
      <c r="B38645" s="2"/>
      <c r="BJ38645" s="3"/>
      <c r="BL38645" s="3"/>
      <c r="BN38645" s="3"/>
      <c r="BP38645" s="3"/>
    </row>
    <row r="38646" spans="1:68" x14ac:dyDescent="0.25">
      <c r="A38646" s="1"/>
      <c r="B38646" s="2"/>
      <c r="BJ38646" s="3"/>
      <c r="BL38646" s="3"/>
      <c r="BN38646" s="3"/>
      <c r="BP38646" s="3"/>
    </row>
    <row r="38647" spans="1:68" x14ac:dyDescent="0.25">
      <c r="A38647" s="1"/>
      <c r="B38647" s="2"/>
      <c r="BJ38647" s="3"/>
      <c r="BL38647" s="3"/>
      <c r="BN38647" s="3"/>
      <c r="BP38647" s="3"/>
    </row>
    <row r="38648" spans="1:68" x14ac:dyDescent="0.25">
      <c r="A38648" s="1"/>
      <c r="B38648" s="2"/>
      <c r="BJ38648" s="3"/>
      <c r="BL38648" s="3"/>
      <c r="BN38648" s="3"/>
      <c r="BP38648" s="3"/>
    </row>
    <row r="38649" spans="1:68" x14ac:dyDescent="0.25">
      <c r="A38649" s="1"/>
      <c r="B38649" s="2"/>
      <c r="BJ38649" s="3"/>
      <c r="BL38649" s="3"/>
      <c r="BN38649" s="3"/>
      <c r="BP38649" s="3"/>
    </row>
    <row r="38650" spans="1:68" x14ac:dyDescent="0.25">
      <c r="A38650" s="1"/>
      <c r="B38650" s="2"/>
      <c r="BJ38650" s="3"/>
      <c r="BL38650" s="3"/>
      <c r="BN38650" s="3"/>
      <c r="BP38650" s="3"/>
    </row>
    <row r="38651" spans="1:68" x14ac:dyDescent="0.25">
      <c r="A38651" s="1"/>
      <c r="B38651" s="2"/>
      <c r="BJ38651" s="3"/>
      <c r="BL38651" s="3"/>
      <c r="BN38651" s="3"/>
      <c r="BP38651" s="3"/>
    </row>
    <row r="38652" spans="1:68" x14ac:dyDescent="0.25">
      <c r="A38652" s="1"/>
      <c r="B38652" s="2"/>
      <c r="BJ38652" s="3"/>
      <c r="BL38652" s="3"/>
      <c r="BN38652" s="3"/>
      <c r="BP38652" s="3"/>
    </row>
    <row r="38653" spans="1:68" x14ac:dyDescent="0.25">
      <c r="A38653" s="1"/>
      <c r="B38653" s="2"/>
      <c r="BJ38653" s="3"/>
      <c r="BL38653" s="3"/>
      <c r="BN38653" s="3"/>
      <c r="BP38653" s="3"/>
    </row>
    <row r="38654" spans="1:68" x14ac:dyDescent="0.25">
      <c r="A38654" s="1"/>
      <c r="B38654" s="2"/>
      <c r="BJ38654" s="3"/>
      <c r="BL38654" s="3"/>
      <c r="BN38654" s="3"/>
      <c r="BP38654" s="3"/>
    </row>
    <row r="38655" spans="1:68" x14ac:dyDescent="0.25">
      <c r="A38655" s="1"/>
      <c r="B38655" s="2"/>
      <c r="BJ38655" s="3"/>
      <c r="BL38655" s="3"/>
      <c r="BN38655" s="3"/>
      <c r="BP38655" s="3"/>
    </row>
    <row r="38656" spans="1:68" x14ac:dyDescent="0.25">
      <c r="A38656" s="1"/>
      <c r="B38656" s="2"/>
      <c r="BJ38656" s="3"/>
      <c r="BL38656" s="3"/>
      <c r="BN38656" s="3"/>
      <c r="BP38656" s="3"/>
    </row>
    <row r="38657" spans="1:68" x14ac:dyDescent="0.25">
      <c r="A38657" s="1"/>
      <c r="B38657" s="2"/>
      <c r="BJ38657" s="3"/>
      <c r="BL38657" s="3"/>
      <c r="BN38657" s="3"/>
      <c r="BP38657" s="3"/>
    </row>
    <row r="38658" spans="1:68" x14ac:dyDescent="0.25">
      <c r="A38658" s="1"/>
      <c r="B38658" s="2"/>
      <c r="BJ38658" s="3"/>
      <c r="BL38658" s="3"/>
      <c r="BN38658" s="3"/>
      <c r="BP38658" s="3"/>
    </row>
    <row r="38659" spans="1:68" x14ac:dyDescent="0.25">
      <c r="A38659" s="1"/>
      <c r="B38659" s="2"/>
      <c r="BJ38659" s="3"/>
      <c r="BL38659" s="3"/>
      <c r="BN38659" s="3"/>
      <c r="BP38659" s="3"/>
    </row>
    <row r="38660" spans="1:68" x14ac:dyDescent="0.25">
      <c r="A38660" s="1"/>
      <c r="B38660" s="2"/>
      <c r="BJ38660" s="3"/>
      <c r="BL38660" s="3"/>
      <c r="BN38660" s="3"/>
      <c r="BP38660" s="3"/>
    </row>
    <row r="38661" spans="1:68" x14ac:dyDescent="0.25">
      <c r="A38661" s="1"/>
      <c r="B38661" s="2"/>
      <c r="BJ38661" s="3"/>
      <c r="BL38661" s="3"/>
      <c r="BN38661" s="3"/>
      <c r="BP38661" s="3"/>
    </row>
    <row r="38662" spans="1:68" x14ac:dyDescent="0.25">
      <c r="A38662" s="1"/>
      <c r="B38662" s="2"/>
      <c r="BJ38662" s="3"/>
      <c r="BL38662" s="3"/>
      <c r="BN38662" s="3"/>
      <c r="BP38662" s="3"/>
    </row>
    <row r="38663" spans="1:68" x14ac:dyDescent="0.25">
      <c r="A38663" s="1"/>
      <c r="B38663" s="2"/>
      <c r="BJ38663" s="3"/>
      <c r="BL38663" s="3"/>
      <c r="BN38663" s="3"/>
      <c r="BP38663" s="3"/>
    </row>
    <row r="38664" spans="1:68" x14ac:dyDescent="0.25">
      <c r="A38664" s="1"/>
      <c r="B38664" s="2"/>
      <c r="BJ38664" s="3"/>
      <c r="BL38664" s="3"/>
      <c r="BN38664" s="3"/>
      <c r="BP38664" s="3"/>
    </row>
    <row r="38665" spans="1:68" x14ac:dyDescent="0.25">
      <c r="A38665" s="1"/>
      <c r="B38665" s="2"/>
      <c r="BJ38665" s="3"/>
      <c r="BL38665" s="3"/>
      <c r="BN38665" s="3"/>
      <c r="BP38665" s="3"/>
    </row>
    <row r="38666" spans="1:68" x14ac:dyDescent="0.25">
      <c r="A38666" s="1"/>
      <c r="B38666" s="2"/>
      <c r="BJ38666" s="3"/>
      <c r="BL38666" s="3"/>
      <c r="BN38666" s="3"/>
      <c r="BP38666" s="3"/>
    </row>
    <row r="38667" spans="1:68" x14ac:dyDescent="0.25">
      <c r="A38667" s="1"/>
      <c r="B38667" s="2"/>
      <c r="BJ38667" s="3"/>
      <c r="BL38667" s="3"/>
      <c r="BN38667" s="3"/>
      <c r="BP38667" s="3"/>
    </row>
    <row r="38668" spans="1:68" x14ac:dyDescent="0.25">
      <c r="A38668" s="1"/>
      <c r="B38668" s="2"/>
      <c r="BJ38668" s="3"/>
      <c r="BL38668" s="3"/>
      <c r="BN38668" s="3"/>
      <c r="BP38668" s="3"/>
    </row>
    <row r="38669" spans="1:68" x14ac:dyDescent="0.25">
      <c r="A38669" s="1"/>
      <c r="B38669" s="2"/>
      <c r="BJ38669" s="3"/>
      <c r="BL38669" s="3"/>
      <c r="BN38669" s="3"/>
      <c r="BP38669" s="3"/>
    </row>
    <row r="38670" spans="1:68" x14ac:dyDescent="0.25">
      <c r="A38670" s="1"/>
      <c r="B38670" s="2"/>
      <c r="BJ38670" s="3"/>
      <c r="BL38670" s="3"/>
      <c r="BN38670" s="3"/>
      <c r="BP38670" s="3"/>
    </row>
    <row r="38671" spans="1:68" x14ac:dyDescent="0.25">
      <c r="A38671" s="1"/>
      <c r="B38671" s="2"/>
      <c r="BJ38671" s="3"/>
      <c r="BL38671" s="3"/>
      <c r="BN38671" s="3"/>
      <c r="BP38671" s="3"/>
    </row>
    <row r="38672" spans="1:68" x14ac:dyDescent="0.25">
      <c r="A38672" s="1"/>
      <c r="B38672" s="2"/>
      <c r="BJ38672" s="3"/>
      <c r="BL38672" s="3"/>
      <c r="BN38672" s="3"/>
      <c r="BP38672" s="3"/>
    </row>
    <row r="38673" spans="1:68" x14ac:dyDescent="0.25">
      <c r="A38673" s="1"/>
      <c r="B38673" s="2"/>
      <c r="BJ38673" s="3"/>
      <c r="BL38673" s="3"/>
      <c r="BN38673" s="3"/>
      <c r="BP38673" s="3"/>
    </row>
    <row r="38674" spans="1:68" x14ac:dyDescent="0.25">
      <c r="A38674" s="1"/>
      <c r="B38674" s="2"/>
      <c r="BJ38674" s="3"/>
      <c r="BL38674" s="3"/>
      <c r="BN38674" s="3"/>
      <c r="BP38674" s="3"/>
    </row>
    <row r="38675" spans="1:68" x14ac:dyDescent="0.25">
      <c r="A38675" s="1"/>
      <c r="B38675" s="2"/>
      <c r="BJ38675" s="3"/>
      <c r="BL38675" s="3"/>
      <c r="BN38675" s="3"/>
      <c r="BP38675" s="3"/>
    </row>
    <row r="38676" spans="1:68" x14ac:dyDescent="0.25">
      <c r="A38676" s="1"/>
      <c r="B38676" s="2"/>
      <c r="BJ38676" s="3"/>
      <c r="BL38676" s="3"/>
      <c r="BN38676" s="3"/>
      <c r="BP38676" s="3"/>
    </row>
    <row r="38677" spans="1:68" x14ac:dyDescent="0.25">
      <c r="A38677" s="1"/>
      <c r="B38677" s="2"/>
      <c r="BJ38677" s="3"/>
      <c r="BL38677" s="3"/>
      <c r="BN38677" s="3"/>
      <c r="BP38677" s="3"/>
    </row>
    <row r="38678" spans="1:68" x14ac:dyDescent="0.25">
      <c r="A38678" s="1"/>
      <c r="B38678" s="2"/>
      <c r="BJ38678" s="3"/>
      <c r="BL38678" s="3"/>
      <c r="BN38678" s="3"/>
      <c r="BP38678" s="3"/>
    </row>
    <row r="38679" spans="1:68" x14ac:dyDescent="0.25">
      <c r="A38679" s="1"/>
      <c r="B38679" s="2"/>
      <c r="BJ38679" s="3"/>
      <c r="BL38679" s="3"/>
      <c r="BN38679" s="3"/>
      <c r="BP38679" s="3"/>
    </row>
    <row r="38680" spans="1:68" x14ac:dyDescent="0.25">
      <c r="A38680" s="1"/>
      <c r="B38680" s="2"/>
      <c r="BJ38680" s="3"/>
      <c r="BL38680" s="3"/>
      <c r="BN38680" s="3"/>
      <c r="BP38680" s="3"/>
    </row>
    <row r="38681" spans="1:68" x14ac:dyDescent="0.25">
      <c r="A38681" s="1"/>
      <c r="B38681" s="2"/>
      <c r="BJ38681" s="3"/>
      <c r="BL38681" s="3"/>
      <c r="BN38681" s="3"/>
      <c r="BP38681" s="3"/>
    </row>
    <row r="38682" spans="1:68" x14ac:dyDescent="0.25">
      <c r="A38682" s="1"/>
      <c r="B38682" s="2"/>
      <c r="BJ38682" s="3"/>
      <c r="BL38682" s="3"/>
      <c r="BN38682" s="3"/>
      <c r="BP38682" s="3"/>
    </row>
    <row r="38683" spans="1:68" x14ac:dyDescent="0.25">
      <c r="A38683" s="1"/>
      <c r="B38683" s="2"/>
      <c r="BJ38683" s="3"/>
      <c r="BL38683" s="3"/>
      <c r="BN38683" s="3"/>
      <c r="BP38683" s="3"/>
    </row>
    <row r="38684" spans="1:68" x14ac:dyDescent="0.25">
      <c r="A38684" s="1"/>
      <c r="B38684" s="2"/>
      <c r="BJ38684" s="3"/>
      <c r="BL38684" s="3"/>
      <c r="BN38684" s="3"/>
      <c r="BP38684" s="3"/>
    </row>
    <row r="38685" spans="1:68" x14ac:dyDescent="0.25">
      <c r="A38685" s="1"/>
      <c r="B38685" s="2"/>
      <c r="BJ38685" s="3"/>
      <c r="BL38685" s="3"/>
      <c r="BN38685" s="3"/>
      <c r="BP38685" s="3"/>
    </row>
    <row r="38686" spans="1:68" x14ac:dyDescent="0.25">
      <c r="A38686" s="1"/>
      <c r="B38686" s="2"/>
      <c r="BJ38686" s="3"/>
      <c r="BL38686" s="3"/>
      <c r="BN38686" s="3"/>
      <c r="BP38686" s="3"/>
    </row>
    <row r="38687" spans="1:68" x14ac:dyDescent="0.25">
      <c r="A38687" s="1"/>
      <c r="B38687" s="2"/>
      <c r="BJ38687" s="3"/>
      <c r="BL38687" s="3"/>
      <c r="BN38687" s="3"/>
      <c r="BP38687" s="3"/>
    </row>
    <row r="38688" spans="1:68" x14ac:dyDescent="0.25">
      <c r="A38688" s="1"/>
      <c r="B38688" s="2"/>
      <c r="BJ38688" s="3"/>
      <c r="BL38688" s="3"/>
      <c r="BN38688" s="3"/>
      <c r="BP38688" s="3"/>
    </row>
    <row r="38689" spans="1:68" x14ac:dyDescent="0.25">
      <c r="A38689" s="1"/>
      <c r="B38689" s="2"/>
      <c r="BJ38689" s="3"/>
      <c r="BL38689" s="3"/>
      <c r="BN38689" s="3"/>
      <c r="BP38689" s="3"/>
    </row>
    <row r="38690" spans="1:68" x14ac:dyDescent="0.25">
      <c r="A38690" s="1"/>
      <c r="B38690" s="2"/>
      <c r="BJ38690" s="3"/>
      <c r="BL38690" s="3"/>
      <c r="BN38690" s="3"/>
      <c r="BP38690" s="3"/>
    </row>
    <row r="38691" spans="1:68" x14ac:dyDescent="0.25">
      <c r="A38691" s="1"/>
      <c r="B38691" s="2"/>
      <c r="BJ38691" s="3"/>
      <c r="BL38691" s="3"/>
      <c r="BN38691" s="3"/>
      <c r="BP38691" s="3"/>
    </row>
    <row r="38692" spans="1:68" x14ac:dyDescent="0.25">
      <c r="A38692" s="1"/>
      <c r="B38692" s="2"/>
      <c r="BJ38692" s="3"/>
      <c r="BL38692" s="3"/>
      <c r="BN38692" s="3"/>
      <c r="BP38692" s="3"/>
    </row>
    <row r="38693" spans="1:68" x14ac:dyDescent="0.25">
      <c r="A38693" s="1"/>
      <c r="B38693" s="2"/>
      <c r="BJ38693" s="3"/>
      <c r="BL38693" s="3"/>
      <c r="BN38693" s="3"/>
      <c r="BP38693" s="3"/>
    </row>
    <row r="38694" spans="1:68" x14ac:dyDescent="0.25">
      <c r="A38694" s="1"/>
      <c r="B38694" s="2"/>
      <c r="BJ38694" s="3"/>
      <c r="BL38694" s="3"/>
      <c r="BN38694" s="3"/>
      <c r="BP38694" s="3"/>
    </row>
    <row r="38695" spans="1:68" x14ac:dyDescent="0.25">
      <c r="A38695" s="1"/>
      <c r="B38695" s="2"/>
      <c r="BJ38695" s="3"/>
      <c r="BL38695" s="3"/>
      <c r="BN38695" s="3"/>
      <c r="BP38695" s="3"/>
    </row>
    <row r="38696" spans="1:68" x14ac:dyDescent="0.25">
      <c r="A38696" s="1"/>
      <c r="B38696" s="2"/>
      <c r="BJ38696" s="3"/>
      <c r="BL38696" s="3"/>
      <c r="BN38696" s="3"/>
      <c r="BP38696" s="3"/>
    </row>
    <row r="38697" spans="1:68" x14ac:dyDescent="0.25">
      <c r="A38697" s="1"/>
      <c r="B38697" s="2"/>
      <c r="BJ38697" s="3"/>
      <c r="BL38697" s="3"/>
      <c r="BN38697" s="3"/>
      <c r="BP38697" s="3"/>
    </row>
    <row r="38698" spans="1:68" x14ac:dyDescent="0.25">
      <c r="A38698" s="1"/>
      <c r="B38698" s="2"/>
      <c r="BJ38698" s="3"/>
      <c r="BL38698" s="3"/>
      <c r="BN38698" s="3"/>
      <c r="BP38698" s="3"/>
    </row>
    <row r="38699" spans="1:68" x14ac:dyDescent="0.25">
      <c r="A38699" s="1"/>
      <c r="B38699" s="2"/>
      <c r="BJ38699" s="3"/>
      <c r="BL38699" s="3"/>
      <c r="BN38699" s="3"/>
      <c r="BP38699" s="3"/>
    </row>
    <row r="38700" spans="1:68" x14ac:dyDescent="0.25">
      <c r="A38700" s="1"/>
      <c r="B38700" s="2"/>
      <c r="BJ38700" s="3"/>
      <c r="BL38700" s="3"/>
      <c r="BN38700" s="3"/>
      <c r="BP38700" s="3"/>
    </row>
    <row r="38701" spans="1:68" x14ac:dyDescent="0.25">
      <c r="A38701" s="1"/>
      <c r="B38701" s="2"/>
      <c r="BJ38701" s="3"/>
      <c r="BL38701" s="3"/>
      <c r="BN38701" s="3"/>
      <c r="BP38701" s="3"/>
    </row>
    <row r="38702" spans="1:68" x14ac:dyDescent="0.25">
      <c r="A38702" s="1"/>
      <c r="B38702" s="2"/>
      <c r="BJ38702" s="3"/>
      <c r="BL38702" s="3"/>
      <c r="BN38702" s="3"/>
      <c r="BP38702" s="3"/>
    </row>
    <row r="38703" spans="1:68" x14ac:dyDescent="0.25">
      <c r="A38703" s="1"/>
      <c r="B38703" s="2"/>
      <c r="BJ38703" s="3"/>
      <c r="BL38703" s="3"/>
      <c r="BN38703" s="3"/>
      <c r="BP38703" s="3"/>
    </row>
    <row r="38704" spans="1:68" x14ac:dyDescent="0.25">
      <c r="A38704" s="1"/>
      <c r="B38704" s="2"/>
      <c r="BJ38704" s="3"/>
      <c r="BL38704" s="3"/>
      <c r="BN38704" s="3"/>
      <c r="BP38704" s="3"/>
    </row>
    <row r="38705" spans="1:68" x14ac:dyDescent="0.25">
      <c r="A38705" s="1"/>
      <c r="B38705" s="2"/>
      <c r="BJ38705" s="3"/>
      <c r="BL38705" s="3"/>
      <c r="BN38705" s="3"/>
      <c r="BP38705" s="3"/>
    </row>
    <row r="38706" spans="1:68" x14ac:dyDescent="0.25">
      <c r="A38706" s="1"/>
      <c r="B38706" s="2"/>
      <c r="BJ38706" s="3"/>
      <c r="BL38706" s="3"/>
      <c r="BN38706" s="3"/>
      <c r="BP38706" s="3"/>
    </row>
    <row r="38707" spans="1:68" x14ac:dyDescent="0.25">
      <c r="A38707" s="1"/>
      <c r="B38707" s="2"/>
      <c r="BJ38707" s="3"/>
      <c r="BL38707" s="3"/>
      <c r="BN38707" s="3"/>
      <c r="BP38707" s="3"/>
    </row>
    <row r="38708" spans="1:68" x14ac:dyDescent="0.25">
      <c r="A38708" s="1"/>
      <c r="B38708" s="2"/>
      <c r="BJ38708" s="3"/>
      <c r="BL38708" s="3"/>
      <c r="BN38708" s="3"/>
      <c r="BP38708" s="3"/>
    </row>
    <row r="38709" spans="1:68" x14ac:dyDescent="0.25">
      <c r="A38709" s="1"/>
      <c r="B38709" s="2"/>
      <c r="BJ38709" s="3"/>
      <c r="BL38709" s="3"/>
      <c r="BN38709" s="3"/>
      <c r="BP38709" s="3"/>
    </row>
    <row r="38710" spans="1:68" x14ac:dyDescent="0.25">
      <c r="A38710" s="1"/>
      <c r="B38710" s="2"/>
      <c r="BJ38710" s="3"/>
      <c r="BL38710" s="3"/>
      <c r="BN38710" s="3"/>
      <c r="BP38710" s="3"/>
    </row>
    <row r="38711" spans="1:68" x14ac:dyDescent="0.25">
      <c r="A38711" s="1"/>
      <c r="B38711" s="2"/>
      <c r="BJ38711" s="3"/>
      <c r="BL38711" s="3"/>
      <c r="BN38711" s="3"/>
      <c r="BP38711" s="3"/>
    </row>
    <row r="38712" spans="1:68" x14ac:dyDescent="0.25">
      <c r="A38712" s="1"/>
      <c r="B38712" s="2"/>
      <c r="BJ38712" s="3"/>
      <c r="BL38712" s="3"/>
      <c r="BN38712" s="3"/>
      <c r="BP38712" s="3"/>
    </row>
    <row r="38713" spans="1:68" x14ac:dyDescent="0.25">
      <c r="A38713" s="1"/>
      <c r="B38713" s="2"/>
      <c r="BJ38713" s="3"/>
      <c r="BL38713" s="3"/>
      <c r="BN38713" s="3"/>
      <c r="BP38713" s="3"/>
    </row>
    <row r="38714" spans="1:68" x14ac:dyDescent="0.25">
      <c r="A38714" s="1"/>
      <c r="B38714" s="2"/>
      <c r="BJ38714" s="3"/>
      <c r="BL38714" s="3"/>
      <c r="BN38714" s="3"/>
      <c r="BP38714" s="3"/>
    </row>
    <row r="38715" spans="1:68" x14ac:dyDescent="0.25">
      <c r="A38715" s="1"/>
      <c r="B38715" s="2"/>
      <c r="BJ38715" s="3"/>
      <c r="BL38715" s="3"/>
      <c r="BN38715" s="3"/>
      <c r="BP38715" s="3"/>
    </row>
    <row r="38716" spans="1:68" x14ac:dyDescent="0.25">
      <c r="A38716" s="1"/>
      <c r="B38716" s="2"/>
      <c r="BJ38716" s="3"/>
      <c r="BL38716" s="3"/>
      <c r="BN38716" s="3"/>
      <c r="BP38716" s="3"/>
    </row>
    <row r="38717" spans="1:68" x14ac:dyDescent="0.25">
      <c r="A38717" s="1"/>
      <c r="B38717" s="2"/>
      <c r="BJ38717" s="3"/>
      <c r="BL38717" s="3"/>
      <c r="BN38717" s="3"/>
      <c r="BP38717" s="3"/>
    </row>
    <row r="38718" spans="1:68" x14ac:dyDescent="0.25">
      <c r="A38718" s="1"/>
      <c r="B38718" s="2"/>
      <c r="BJ38718" s="3"/>
      <c r="BL38718" s="3"/>
      <c r="BN38718" s="3"/>
      <c r="BP38718" s="3"/>
    </row>
    <row r="38719" spans="1:68" x14ac:dyDescent="0.25">
      <c r="A38719" s="1"/>
      <c r="B38719" s="2"/>
      <c r="BJ38719" s="3"/>
      <c r="BL38719" s="3"/>
      <c r="BN38719" s="3"/>
      <c r="BP38719" s="3"/>
    </row>
    <row r="38720" spans="1:68" x14ac:dyDescent="0.25">
      <c r="A38720" s="1"/>
      <c r="B38720" s="2"/>
      <c r="BJ38720" s="3"/>
      <c r="BL38720" s="3"/>
      <c r="BN38720" s="3"/>
      <c r="BP38720" s="3"/>
    </row>
    <row r="38721" spans="1:68" x14ac:dyDescent="0.25">
      <c r="A38721" s="1"/>
      <c r="B38721" s="2"/>
      <c r="BJ38721" s="3"/>
      <c r="BL38721" s="3"/>
      <c r="BN38721" s="3"/>
      <c r="BP38721" s="3"/>
    </row>
    <row r="38722" spans="1:68" x14ac:dyDescent="0.25">
      <c r="A38722" s="1"/>
      <c r="B38722" s="2"/>
      <c r="BJ38722" s="3"/>
      <c r="BL38722" s="3"/>
      <c r="BN38722" s="3"/>
      <c r="BP38722" s="3"/>
    </row>
    <row r="38723" spans="1:68" x14ac:dyDescent="0.25">
      <c r="A38723" s="1"/>
      <c r="B38723" s="2"/>
      <c r="BJ38723" s="3"/>
      <c r="BL38723" s="3"/>
      <c r="BN38723" s="3"/>
      <c r="BP38723" s="3"/>
    </row>
    <row r="38724" spans="1:68" x14ac:dyDescent="0.25">
      <c r="A38724" s="1"/>
      <c r="B38724" s="2"/>
      <c r="BJ38724" s="3"/>
      <c r="BL38724" s="3"/>
      <c r="BN38724" s="3"/>
      <c r="BP38724" s="3"/>
    </row>
    <row r="38725" spans="1:68" x14ac:dyDescent="0.25">
      <c r="A38725" s="1"/>
      <c r="B38725" s="2"/>
      <c r="BJ38725" s="3"/>
      <c r="BL38725" s="3"/>
      <c r="BN38725" s="3"/>
      <c r="BP38725" s="3"/>
    </row>
    <row r="38726" spans="1:68" x14ac:dyDescent="0.25">
      <c r="A38726" s="1"/>
      <c r="B38726" s="2"/>
      <c r="BJ38726" s="3"/>
      <c r="BL38726" s="3"/>
      <c r="BN38726" s="3"/>
      <c r="BP38726" s="3"/>
    </row>
    <row r="38727" spans="1:68" x14ac:dyDescent="0.25">
      <c r="A38727" s="1"/>
      <c r="B38727" s="2"/>
      <c r="BJ38727" s="3"/>
      <c r="BL38727" s="3"/>
      <c r="BN38727" s="3"/>
      <c r="BP38727" s="3"/>
    </row>
    <row r="38728" spans="1:68" x14ac:dyDescent="0.25">
      <c r="A38728" s="1"/>
      <c r="B38728" s="2"/>
      <c r="BJ38728" s="3"/>
      <c r="BL38728" s="3"/>
      <c r="BN38728" s="3"/>
      <c r="BP38728" s="3"/>
    </row>
    <row r="38729" spans="1:68" x14ac:dyDescent="0.25">
      <c r="A38729" s="1"/>
      <c r="B38729" s="2"/>
      <c r="BJ38729" s="3"/>
      <c r="BL38729" s="3"/>
      <c r="BN38729" s="3"/>
      <c r="BP38729" s="3"/>
    </row>
    <row r="38730" spans="1:68" x14ac:dyDescent="0.25">
      <c r="A38730" s="1"/>
      <c r="B38730" s="2"/>
      <c r="BJ38730" s="3"/>
      <c r="BL38730" s="3"/>
      <c r="BN38730" s="3"/>
      <c r="BP38730" s="3"/>
    </row>
    <row r="38731" spans="1:68" x14ac:dyDescent="0.25">
      <c r="A38731" s="1"/>
      <c r="B38731" s="2"/>
      <c r="BJ38731" s="3"/>
      <c r="BL38731" s="3"/>
      <c r="BN38731" s="3"/>
      <c r="BP38731" s="3"/>
    </row>
    <row r="38732" spans="1:68" x14ac:dyDescent="0.25">
      <c r="A38732" s="1"/>
      <c r="B38732" s="2"/>
      <c r="BJ38732" s="3"/>
      <c r="BL38732" s="3"/>
      <c r="BN38732" s="3"/>
      <c r="BP38732" s="3"/>
    </row>
    <row r="38733" spans="1:68" x14ac:dyDescent="0.25">
      <c r="A38733" s="1"/>
      <c r="B38733" s="2"/>
      <c r="BJ38733" s="3"/>
      <c r="BL38733" s="3"/>
      <c r="BN38733" s="3"/>
      <c r="BP38733" s="3"/>
    </row>
    <row r="38734" spans="1:68" x14ac:dyDescent="0.25">
      <c r="A38734" s="1"/>
      <c r="B38734" s="2"/>
      <c r="BJ38734" s="3"/>
      <c r="BL38734" s="3"/>
      <c r="BN38734" s="3"/>
      <c r="BP38734" s="3"/>
    </row>
    <row r="38735" spans="1:68" x14ac:dyDescent="0.25">
      <c r="A38735" s="1"/>
      <c r="B38735" s="2"/>
      <c r="BJ38735" s="3"/>
      <c r="BL38735" s="3"/>
      <c r="BN38735" s="3"/>
      <c r="BP38735" s="3"/>
    </row>
    <row r="38736" spans="1:68" x14ac:dyDescent="0.25">
      <c r="A38736" s="1"/>
      <c r="B38736" s="2"/>
      <c r="BJ38736" s="3"/>
      <c r="BL38736" s="3"/>
      <c r="BN38736" s="3"/>
      <c r="BP38736" s="3"/>
    </row>
    <row r="38737" spans="1:68" x14ac:dyDescent="0.25">
      <c r="A38737" s="1"/>
      <c r="B38737" s="2"/>
      <c r="BJ38737" s="3"/>
      <c r="BL38737" s="3"/>
      <c r="BN38737" s="3"/>
      <c r="BP38737" s="3"/>
    </row>
    <row r="38738" spans="1:68" x14ac:dyDescent="0.25">
      <c r="A38738" s="1"/>
      <c r="B38738" s="2"/>
      <c r="BJ38738" s="3"/>
      <c r="BL38738" s="3"/>
      <c r="BN38738" s="3"/>
      <c r="BP38738" s="3"/>
    </row>
    <row r="38739" spans="1:68" x14ac:dyDescent="0.25">
      <c r="A38739" s="1"/>
      <c r="B38739" s="2"/>
      <c r="BJ38739" s="3"/>
      <c r="BL38739" s="3"/>
      <c r="BN38739" s="3"/>
      <c r="BP38739" s="3"/>
    </row>
    <row r="38740" spans="1:68" x14ac:dyDescent="0.25">
      <c r="A38740" s="1"/>
      <c r="B38740" s="2"/>
      <c r="BJ38740" s="3"/>
      <c r="BL38740" s="3"/>
      <c r="BN38740" s="3"/>
      <c r="BP38740" s="3"/>
    </row>
    <row r="38741" spans="1:68" x14ac:dyDescent="0.25">
      <c r="A38741" s="1"/>
      <c r="B38741" s="2"/>
      <c r="BJ38741" s="3"/>
      <c r="BL38741" s="3"/>
      <c r="BN38741" s="3"/>
      <c r="BP38741" s="3"/>
    </row>
    <row r="38742" spans="1:68" x14ac:dyDescent="0.25">
      <c r="A38742" s="1"/>
      <c r="B38742" s="2"/>
      <c r="BJ38742" s="3"/>
      <c r="BL38742" s="3"/>
      <c r="BN38742" s="3"/>
      <c r="BP38742" s="3"/>
    </row>
    <row r="38743" spans="1:68" x14ac:dyDescent="0.25">
      <c r="A38743" s="1"/>
      <c r="B38743" s="2"/>
      <c r="BJ38743" s="3"/>
      <c r="BL38743" s="3"/>
      <c r="BN38743" s="3"/>
      <c r="BP38743" s="3"/>
    </row>
    <row r="38744" spans="1:68" x14ac:dyDescent="0.25">
      <c r="A38744" s="1"/>
      <c r="B38744" s="2"/>
      <c r="BJ38744" s="3"/>
      <c r="BL38744" s="3"/>
      <c r="BN38744" s="3"/>
      <c r="BP38744" s="3"/>
    </row>
    <row r="38745" spans="1:68" x14ac:dyDescent="0.25">
      <c r="A38745" s="1"/>
      <c r="B38745" s="2"/>
      <c r="BJ38745" s="3"/>
      <c r="BL38745" s="3"/>
      <c r="BN38745" s="3"/>
      <c r="BP38745" s="3"/>
    </row>
    <row r="38746" spans="1:68" x14ac:dyDescent="0.25">
      <c r="A38746" s="1"/>
      <c r="B38746" s="2"/>
      <c r="BJ38746" s="3"/>
      <c r="BL38746" s="3"/>
      <c r="BN38746" s="3"/>
      <c r="BP38746" s="3"/>
    </row>
    <row r="38747" spans="1:68" x14ac:dyDescent="0.25">
      <c r="A38747" s="1"/>
      <c r="B38747" s="2"/>
      <c r="BJ38747" s="3"/>
      <c r="BL38747" s="3"/>
      <c r="BN38747" s="3"/>
      <c r="BP38747" s="3"/>
    </row>
    <row r="38748" spans="1:68" x14ac:dyDescent="0.25">
      <c r="A38748" s="1"/>
      <c r="B38748" s="2"/>
      <c r="BJ38748" s="3"/>
      <c r="BL38748" s="3"/>
      <c r="BN38748" s="3"/>
      <c r="BP38748" s="3"/>
    </row>
    <row r="38749" spans="1:68" x14ac:dyDescent="0.25">
      <c r="A38749" s="1"/>
      <c r="B38749" s="2"/>
      <c r="BJ38749" s="3"/>
      <c r="BL38749" s="3"/>
      <c r="BN38749" s="3"/>
      <c r="BP38749" s="3"/>
    </row>
    <row r="38750" spans="1:68" x14ac:dyDescent="0.25">
      <c r="A38750" s="1"/>
      <c r="B38750" s="2"/>
      <c r="BJ38750" s="3"/>
      <c r="BL38750" s="3"/>
      <c r="BN38750" s="3"/>
      <c r="BP38750" s="3"/>
    </row>
    <row r="38751" spans="1:68" x14ac:dyDescent="0.25">
      <c r="A38751" s="1"/>
      <c r="B38751" s="2"/>
      <c r="BJ38751" s="3"/>
      <c r="BL38751" s="3"/>
      <c r="BN38751" s="3"/>
      <c r="BP38751" s="3"/>
    </row>
    <row r="38752" spans="1:68" x14ac:dyDescent="0.25">
      <c r="A38752" s="1"/>
      <c r="B38752" s="2"/>
      <c r="BJ38752" s="3"/>
      <c r="BL38752" s="3"/>
      <c r="BN38752" s="3"/>
      <c r="BP38752" s="3"/>
    </row>
    <row r="38753" spans="1:68" x14ac:dyDescent="0.25">
      <c r="A38753" s="1"/>
      <c r="B38753" s="2"/>
      <c r="BJ38753" s="3"/>
      <c r="BL38753" s="3"/>
      <c r="BN38753" s="3"/>
      <c r="BP38753" s="3"/>
    </row>
    <row r="38754" spans="1:68" x14ac:dyDescent="0.25">
      <c r="A38754" s="1"/>
      <c r="B38754" s="2"/>
      <c r="BJ38754" s="3"/>
      <c r="BL38754" s="3"/>
      <c r="BN38754" s="3"/>
      <c r="BP38754" s="3"/>
    </row>
    <row r="38755" spans="1:68" x14ac:dyDescent="0.25">
      <c r="A38755" s="1"/>
      <c r="B38755" s="2"/>
      <c r="BJ38755" s="3"/>
      <c r="BL38755" s="3"/>
      <c r="BN38755" s="3"/>
      <c r="BP38755" s="3"/>
    </row>
    <row r="38756" spans="1:68" x14ac:dyDescent="0.25">
      <c r="A38756" s="1"/>
      <c r="B38756" s="2"/>
      <c r="BJ38756" s="3"/>
      <c r="BL38756" s="3"/>
      <c r="BN38756" s="3"/>
      <c r="BP38756" s="3"/>
    </row>
    <row r="38757" spans="1:68" x14ac:dyDescent="0.25">
      <c r="A38757" s="1"/>
      <c r="B38757" s="2"/>
      <c r="BJ38757" s="3"/>
      <c r="BL38757" s="3"/>
      <c r="BN38757" s="3"/>
      <c r="BP38757" s="3"/>
    </row>
    <row r="38758" spans="1:68" x14ac:dyDescent="0.25">
      <c r="A38758" s="1"/>
      <c r="B38758" s="2"/>
      <c r="BJ38758" s="3"/>
      <c r="BL38758" s="3"/>
      <c r="BN38758" s="3"/>
      <c r="BP38758" s="3"/>
    </row>
    <row r="38759" spans="1:68" x14ac:dyDescent="0.25">
      <c r="A38759" s="1"/>
      <c r="B38759" s="2"/>
      <c r="BJ38759" s="3"/>
      <c r="BL38759" s="3"/>
      <c r="BN38759" s="3"/>
      <c r="BP38759" s="3"/>
    </row>
    <row r="38760" spans="1:68" x14ac:dyDescent="0.25">
      <c r="A38760" s="1"/>
      <c r="B38760" s="2"/>
      <c r="BJ38760" s="3"/>
      <c r="BL38760" s="3"/>
      <c r="BN38760" s="3"/>
      <c r="BP38760" s="3"/>
    </row>
    <row r="38761" spans="1:68" x14ac:dyDescent="0.25">
      <c r="A38761" s="1"/>
      <c r="B38761" s="2"/>
      <c r="BJ38761" s="3"/>
      <c r="BL38761" s="3"/>
      <c r="BN38761" s="3"/>
      <c r="BP38761" s="3"/>
    </row>
    <row r="38762" spans="1:68" x14ac:dyDescent="0.25">
      <c r="A38762" s="1"/>
      <c r="B38762" s="2"/>
      <c r="BJ38762" s="3"/>
      <c r="BL38762" s="3"/>
      <c r="BN38762" s="3"/>
      <c r="BP38762" s="3"/>
    </row>
    <row r="38763" spans="1:68" x14ac:dyDescent="0.25">
      <c r="A38763" s="1"/>
      <c r="B38763" s="2"/>
      <c r="BJ38763" s="3"/>
      <c r="BL38763" s="3"/>
      <c r="BN38763" s="3"/>
      <c r="BP38763" s="3"/>
    </row>
    <row r="38764" spans="1:68" x14ac:dyDescent="0.25">
      <c r="A38764" s="1"/>
      <c r="B38764" s="2"/>
      <c r="BJ38764" s="3"/>
      <c r="BL38764" s="3"/>
      <c r="BN38764" s="3"/>
      <c r="BP38764" s="3"/>
    </row>
    <row r="38765" spans="1:68" x14ac:dyDescent="0.25">
      <c r="A38765" s="1"/>
      <c r="B38765" s="2"/>
      <c r="BJ38765" s="3"/>
      <c r="BL38765" s="3"/>
      <c r="BN38765" s="3"/>
      <c r="BP38765" s="3"/>
    </row>
    <row r="38766" spans="1:68" x14ac:dyDescent="0.25">
      <c r="A38766" s="1"/>
      <c r="B38766" s="2"/>
      <c r="BJ38766" s="3"/>
      <c r="BL38766" s="3"/>
      <c r="BN38766" s="3"/>
      <c r="BP38766" s="3"/>
    </row>
    <row r="38767" spans="1:68" x14ac:dyDescent="0.25">
      <c r="A38767" s="1"/>
      <c r="B38767" s="2"/>
      <c r="BJ38767" s="3"/>
      <c r="BL38767" s="3"/>
      <c r="BN38767" s="3"/>
      <c r="BP38767" s="3"/>
    </row>
    <row r="38768" spans="1:68" x14ac:dyDescent="0.25">
      <c r="A38768" s="1"/>
      <c r="B38768" s="2"/>
      <c r="BJ38768" s="3"/>
      <c r="BL38768" s="3"/>
      <c r="BN38768" s="3"/>
      <c r="BP38768" s="3"/>
    </row>
    <row r="38769" spans="1:68" x14ac:dyDescent="0.25">
      <c r="A38769" s="1"/>
      <c r="B38769" s="2"/>
      <c r="BJ38769" s="3"/>
      <c r="BL38769" s="3"/>
      <c r="BN38769" s="3"/>
      <c r="BP38769" s="3"/>
    </row>
    <row r="38770" spans="1:68" x14ac:dyDescent="0.25">
      <c r="A38770" s="1"/>
      <c r="B38770" s="2"/>
      <c r="BJ38770" s="3"/>
      <c r="BL38770" s="3"/>
      <c r="BN38770" s="3"/>
      <c r="BP38770" s="3"/>
    </row>
    <row r="38771" spans="1:68" x14ac:dyDescent="0.25">
      <c r="A38771" s="1"/>
      <c r="B38771" s="2"/>
      <c r="BJ38771" s="3"/>
      <c r="BL38771" s="3"/>
      <c r="BN38771" s="3"/>
      <c r="BP38771" s="3"/>
    </row>
    <row r="38772" spans="1:68" x14ac:dyDescent="0.25">
      <c r="A38772" s="1"/>
      <c r="B38772" s="2"/>
      <c r="BJ38772" s="3"/>
      <c r="BL38772" s="3"/>
      <c r="BN38772" s="3"/>
      <c r="BP38772" s="3"/>
    </row>
    <row r="38773" spans="1:68" x14ac:dyDescent="0.25">
      <c r="A38773" s="1"/>
      <c r="B38773" s="2"/>
      <c r="BJ38773" s="3"/>
      <c r="BL38773" s="3"/>
      <c r="BN38773" s="3"/>
      <c r="BP38773" s="3"/>
    </row>
    <row r="38774" spans="1:68" x14ac:dyDescent="0.25">
      <c r="A38774" s="1"/>
      <c r="B38774" s="2"/>
      <c r="BJ38774" s="3"/>
      <c r="BL38774" s="3"/>
      <c r="BN38774" s="3"/>
      <c r="BP38774" s="3"/>
    </row>
    <row r="38775" spans="1:68" x14ac:dyDescent="0.25">
      <c r="A38775" s="1"/>
      <c r="B38775" s="2"/>
      <c r="BJ38775" s="3"/>
      <c r="BL38775" s="3"/>
      <c r="BN38775" s="3"/>
      <c r="BP38775" s="3"/>
    </row>
    <row r="38776" spans="1:68" x14ac:dyDescent="0.25">
      <c r="A38776" s="1"/>
      <c r="B38776" s="2"/>
      <c r="BJ38776" s="3"/>
      <c r="BL38776" s="3"/>
      <c r="BN38776" s="3"/>
      <c r="BP38776" s="3"/>
    </row>
    <row r="38777" spans="1:68" x14ac:dyDescent="0.25">
      <c r="A38777" s="1"/>
      <c r="B38777" s="2"/>
      <c r="BJ38777" s="3"/>
      <c r="BL38777" s="3"/>
      <c r="BN38777" s="3"/>
      <c r="BP38777" s="3"/>
    </row>
    <row r="38778" spans="1:68" x14ac:dyDescent="0.25">
      <c r="A38778" s="1"/>
      <c r="B38778" s="2"/>
      <c r="BJ38778" s="3"/>
      <c r="BL38778" s="3"/>
      <c r="BN38778" s="3"/>
      <c r="BP38778" s="3"/>
    </row>
    <row r="38779" spans="1:68" x14ac:dyDescent="0.25">
      <c r="A38779" s="1"/>
      <c r="B38779" s="2"/>
      <c r="BJ38779" s="3"/>
      <c r="BL38779" s="3"/>
      <c r="BN38779" s="3"/>
      <c r="BP38779" s="3"/>
    </row>
    <row r="38780" spans="1:68" x14ac:dyDescent="0.25">
      <c r="A38780" s="1"/>
      <c r="B38780" s="2"/>
      <c r="BJ38780" s="3"/>
      <c r="BL38780" s="3"/>
      <c r="BN38780" s="3"/>
      <c r="BP38780" s="3"/>
    </row>
    <row r="38781" spans="1:68" x14ac:dyDescent="0.25">
      <c r="A38781" s="1"/>
      <c r="B38781" s="2"/>
      <c r="BJ38781" s="3"/>
      <c r="BL38781" s="3"/>
      <c r="BN38781" s="3"/>
      <c r="BP38781" s="3"/>
    </row>
    <row r="38782" spans="1:68" x14ac:dyDescent="0.25">
      <c r="A38782" s="1"/>
      <c r="B38782" s="2"/>
      <c r="BJ38782" s="3"/>
      <c r="BL38782" s="3"/>
      <c r="BN38782" s="3"/>
      <c r="BP38782" s="3"/>
    </row>
    <row r="38783" spans="1:68" x14ac:dyDescent="0.25">
      <c r="A38783" s="1"/>
      <c r="B38783" s="2"/>
      <c r="BJ38783" s="3"/>
      <c r="BL38783" s="3"/>
      <c r="BN38783" s="3"/>
      <c r="BP38783" s="3"/>
    </row>
    <row r="38784" spans="1:68" x14ac:dyDescent="0.25">
      <c r="A38784" s="1"/>
      <c r="B38784" s="2"/>
      <c r="BJ38784" s="3"/>
      <c r="BL38784" s="3"/>
      <c r="BN38784" s="3"/>
      <c r="BP38784" s="3"/>
    </row>
    <row r="38785" spans="1:68" x14ac:dyDescent="0.25">
      <c r="A38785" s="1"/>
      <c r="B38785" s="2"/>
      <c r="BJ38785" s="3"/>
      <c r="BL38785" s="3"/>
      <c r="BN38785" s="3"/>
      <c r="BP38785" s="3"/>
    </row>
    <row r="38786" spans="1:68" x14ac:dyDescent="0.25">
      <c r="A38786" s="1"/>
      <c r="B38786" s="2"/>
      <c r="BJ38786" s="3"/>
      <c r="BL38786" s="3"/>
      <c r="BN38786" s="3"/>
      <c r="BP38786" s="3"/>
    </row>
    <row r="38787" spans="1:68" x14ac:dyDescent="0.25">
      <c r="A38787" s="1"/>
      <c r="B38787" s="2"/>
      <c r="BJ38787" s="3"/>
      <c r="BL38787" s="3"/>
      <c r="BN38787" s="3"/>
      <c r="BP38787" s="3"/>
    </row>
    <row r="38788" spans="1:68" x14ac:dyDescent="0.25">
      <c r="A38788" s="1"/>
      <c r="B38788" s="2"/>
      <c r="BJ38788" s="3"/>
      <c r="BL38788" s="3"/>
      <c r="BN38788" s="3"/>
      <c r="BP38788" s="3"/>
    </row>
    <row r="38789" spans="1:68" x14ac:dyDescent="0.25">
      <c r="A38789" s="1"/>
      <c r="B38789" s="2"/>
      <c r="BJ38789" s="3"/>
      <c r="BL38789" s="3"/>
      <c r="BN38789" s="3"/>
      <c r="BP38789" s="3"/>
    </row>
    <row r="38790" spans="1:68" x14ac:dyDescent="0.25">
      <c r="A38790" s="1"/>
      <c r="B38790" s="2"/>
      <c r="BJ38790" s="3"/>
      <c r="BL38790" s="3"/>
      <c r="BN38790" s="3"/>
      <c r="BP38790" s="3"/>
    </row>
    <row r="38791" spans="1:68" x14ac:dyDescent="0.25">
      <c r="A38791" s="1"/>
      <c r="B38791" s="2"/>
      <c r="BJ38791" s="3"/>
      <c r="BL38791" s="3"/>
      <c r="BN38791" s="3"/>
      <c r="BP38791" s="3"/>
    </row>
    <row r="38792" spans="1:68" x14ac:dyDescent="0.25">
      <c r="A38792" s="1"/>
      <c r="B38792" s="2"/>
      <c r="BJ38792" s="3"/>
      <c r="BL38792" s="3"/>
      <c r="BN38792" s="3"/>
      <c r="BP38792" s="3"/>
    </row>
    <row r="38793" spans="1:68" x14ac:dyDescent="0.25">
      <c r="A38793" s="1"/>
      <c r="B38793" s="2"/>
      <c r="BJ38793" s="3"/>
      <c r="BL38793" s="3"/>
      <c r="BN38793" s="3"/>
      <c r="BP38793" s="3"/>
    </row>
    <row r="38794" spans="1:68" x14ac:dyDescent="0.25">
      <c r="A38794" s="1"/>
      <c r="B38794" s="2"/>
      <c r="BJ38794" s="3"/>
      <c r="BL38794" s="3"/>
      <c r="BN38794" s="3"/>
      <c r="BP38794" s="3"/>
    </row>
    <row r="38795" spans="1:68" x14ac:dyDescent="0.25">
      <c r="A38795" s="1"/>
      <c r="B38795" s="2"/>
      <c r="BJ38795" s="3"/>
      <c r="BL38795" s="3"/>
      <c r="BN38795" s="3"/>
      <c r="BP38795" s="3"/>
    </row>
    <row r="38796" spans="1:68" x14ac:dyDescent="0.25">
      <c r="A38796" s="1"/>
      <c r="B38796" s="2"/>
      <c r="BJ38796" s="3"/>
      <c r="BL38796" s="3"/>
      <c r="BN38796" s="3"/>
      <c r="BP38796" s="3"/>
    </row>
    <row r="38797" spans="1:68" x14ac:dyDescent="0.25">
      <c r="A38797" s="1"/>
      <c r="B38797" s="2"/>
      <c r="BJ38797" s="3"/>
      <c r="BL38797" s="3"/>
      <c r="BN38797" s="3"/>
      <c r="BP38797" s="3"/>
    </row>
    <row r="38798" spans="1:68" x14ac:dyDescent="0.25">
      <c r="A38798" s="1"/>
      <c r="B38798" s="2"/>
      <c r="BJ38798" s="3"/>
      <c r="BL38798" s="3"/>
      <c r="BN38798" s="3"/>
      <c r="BP38798" s="3"/>
    </row>
    <row r="38799" spans="1:68" x14ac:dyDescent="0.25">
      <c r="A38799" s="1"/>
      <c r="B38799" s="2"/>
      <c r="BJ38799" s="3"/>
      <c r="BL38799" s="3"/>
      <c r="BN38799" s="3"/>
      <c r="BP38799" s="3"/>
    </row>
    <row r="38800" spans="1:68" x14ac:dyDescent="0.25">
      <c r="A38800" s="1"/>
      <c r="B38800" s="2"/>
      <c r="BJ38800" s="3"/>
      <c r="BL38800" s="3"/>
      <c r="BN38800" s="3"/>
      <c r="BP38800" s="3"/>
    </row>
    <row r="38801" spans="1:68" x14ac:dyDescent="0.25">
      <c r="A38801" s="1"/>
      <c r="B38801" s="2"/>
      <c r="BJ38801" s="3"/>
      <c r="BL38801" s="3"/>
      <c r="BN38801" s="3"/>
      <c r="BP38801" s="3"/>
    </row>
    <row r="38802" spans="1:68" x14ac:dyDescent="0.25">
      <c r="A38802" s="1"/>
      <c r="B38802" s="2"/>
      <c r="BJ38802" s="3"/>
      <c r="BL38802" s="3"/>
      <c r="BN38802" s="3"/>
      <c r="BP38802" s="3"/>
    </row>
    <row r="38803" spans="1:68" x14ac:dyDescent="0.25">
      <c r="A38803" s="1"/>
      <c r="B38803" s="2"/>
      <c r="BJ38803" s="3"/>
      <c r="BL38803" s="3"/>
      <c r="BN38803" s="3"/>
      <c r="BP38803" s="3"/>
    </row>
    <row r="38804" spans="1:68" x14ac:dyDescent="0.25">
      <c r="A38804" s="1"/>
      <c r="B38804" s="2"/>
      <c r="BJ38804" s="3"/>
      <c r="BL38804" s="3"/>
      <c r="BN38804" s="3"/>
      <c r="BP38804" s="3"/>
    </row>
    <row r="38805" spans="1:68" x14ac:dyDescent="0.25">
      <c r="A38805" s="1"/>
      <c r="B38805" s="2"/>
      <c r="BJ38805" s="3"/>
      <c r="BL38805" s="3"/>
      <c r="BN38805" s="3"/>
      <c r="BP38805" s="3"/>
    </row>
    <row r="38806" spans="1:68" x14ac:dyDescent="0.25">
      <c r="A38806" s="1"/>
      <c r="B38806" s="2"/>
      <c r="BJ38806" s="3"/>
      <c r="BL38806" s="3"/>
      <c r="BN38806" s="3"/>
      <c r="BP38806" s="3"/>
    </row>
    <row r="38807" spans="1:68" x14ac:dyDescent="0.25">
      <c r="A38807" s="1"/>
      <c r="B38807" s="2"/>
      <c r="BJ38807" s="3"/>
      <c r="BL38807" s="3"/>
      <c r="BN38807" s="3"/>
      <c r="BP38807" s="3"/>
    </row>
    <row r="38808" spans="1:68" x14ac:dyDescent="0.25">
      <c r="A38808" s="1"/>
      <c r="B38808" s="2"/>
      <c r="BJ38808" s="3"/>
      <c r="BL38808" s="3"/>
      <c r="BN38808" s="3"/>
      <c r="BP38808" s="3"/>
    </row>
    <row r="38809" spans="1:68" x14ac:dyDescent="0.25">
      <c r="A38809" s="1"/>
      <c r="B38809" s="2"/>
      <c r="BJ38809" s="3"/>
      <c r="BL38809" s="3"/>
      <c r="BN38809" s="3"/>
      <c r="BP38809" s="3"/>
    </row>
    <row r="38810" spans="1:68" x14ac:dyDescent="0.25">
      <c r="A38810" s="1"/>
      <c r="B38810" s="2"/>
      <c r="BJ38810" s="3"/>
      <c r="BL38810" s="3"/>
      <c r="BN38810" s="3"/>
      <c r="BP38810" s="3"/>
    </row>
    <row r="38811" spans="1:68" x14ac:dyDescent="0.25">
      <c r="A38811" s="1"/>
      <c r="B38811" s="2"/>
      <c r="BJ38811" s="3"/>
      <c r="BL38811" s="3"/>
      <c r="BN38811" s="3"/>
      <c r="BP38811" s="3"/>
    </row>
    <row r="38812" spans="1:68" x14ac:dyDescent="0.25">
      <c r="A38812" s="1"/>
      <c r="B38812" s="2"/>
      <c r="BJ38812" s="3"/>
      <c r="BL38812" s="3"/>
      <c r="BN38812" s="3"/>
      <c r="BP38812" s="3"/>
    </row>
    <row r="38813" spans="1:68" x14ac:dyDescent="0.25">
      <c r="A38813" s="1"/>
      <c r="B38813" s="2"/>
      <c r="BJ38813" s="3"/>
      <c r="BL38813" s="3"/>
      <c r="BN38813" s="3"/>
      <c r="BP38813" s="3"/>
    </row>
    <row r="38814" spans="1:68" x14ac:dyDescent="0.25">
      <c r="A38814" s="1"/>
      <c r="B38814" s="2"/>
      <c r="BJ38814" s="3"/>
      <c r="BL38814" s="3"/>
      <c r="BN38814" s="3"/>
      <c r="BP38814" s="3"/>
    </row>
    <row r="38815" spans="1:68" x14ac:dyDescent="0.25">
      <c r="A38815" s="1"/>
      <c r="B38815" s="2"/>
      <c r="BJ38815" s="3"/>
      <c r="BL38815" s="3"/>
      <c r="BN38815" s="3"/>
      <c r="BP38815" s="3"/>
    </row>
    <row r="38816" spans="1:68" x14ac:dyDescent="0.25">
      <c r="A38816" s="1"/>
      <c r="B38816" s="2"/>
      <c r="BJ38816" s="3"/>
      <c r="BL38816" s="3"/>
      <c r="BN38816" s="3"/>
      <c r="BP38816" s="3"/>
    </row>
    <row r="38817" spans="1:68" x14ac:dyDescent="0.25">
      <c r="A38817" s="1"/>
      <c r="B38817" s="2"/>
      <c r="BJ38817" s="3"/>
      <c r="BL38817" s="3"/>
      <c r="BN38817" s="3"/>
      <c r="BP38817" s="3"/>
    </row>
    <row r="38818" spans="1:68" x14ac:dyDescent="0.25">
      <c r="A38818" s="1"/>
      <c r="B38818" s="2"/>
      <c r="BJ38818" s="3"/>
      <c r="BL38818" s="3"/>
      <c r="BN38818" s="3"/>
      <c r="BP38818" s="3"/>
    </row>
    <row r="38819" spans="1:68" x14ac:dyDescent="0.25">
      <c r="A38819" s="1"/>
      <c r="B38819" s="2"/>
      <c r="BJ38819" s="3"/>
      <c r="BL38819" s="3"/>
      <c r="BN38819" s="3"/>
      <c r="BP38819" s="3"/>
    </row>
    <row r="38820" spans="1:68" x14ac:dyDescent="0.25">
      <c r="A38820" s="1"/>
      <c r="B38820" s="2"/>
      <c r="BJ38820" s="3"/>
      <c r="BL38820" s="3"/>
      <c r="BN38820" s="3"/>
      <c r="BP38820" s="3"/>
    </row>
    <row r="38821" spans="1:68" x14ac:dyDescent="0.25">
      <c r="A38821" s="1"/>
      <c r="B38821" s="2"/>
      <c r="BJ38821" s="3"/>
      <c r="BL38821" s="3"/>
      <c r="BN38821" s="3"/>
      <c r="BP38821" s="3"/>
    </row>
    <row r="38822" spans="1:68" x14ac:dyDescent="0.25">
      <c r="A38822" s="1"/>
      <c r="B38822" s="2"/>
      <c r="BJ38822" s="3"/>
      <c r="BL38822" s="3"/>
      <c r="BN38822" s="3"/>
      <c r="BP38822" s="3"/>
    </row>
    <row r="38823" spans="1:68" x14ac:dyDescent="0.25">
      <c r="A38823" s="1"/>
      <c r="B38823" s="2"/>
      <c r="BJ38823" s="3"/>
      <c r="BL38823" s="3"/>
      <c r="BN38823" s="3"/>
      <c r="BP38823" s="3"/>
    </row>
    <row r="38824" spans="1:68" x14ac:dyDescent="0.25">
      <c r="A38824" s="1"/>
      <c r="B38824" s="2"/>
      <c r="BJ38824" s="3"/>
      <c r="BL38824" s="3"/>
      <c r="BN38824" s="3"/>
      <c r="BP38824" s="3"/>
    </row>
    <row r="38825" spans="1:68" x14ac:dyDescent="0.25">
      <c r="A38825" s="1"/>
      <c r="B38825" s="2"/>
      <c r="BJ38825" s="3"/>
      <c r="BL38825" s="3"/>
      <c r="BN38825" s="3"/>
      <c r="BP38825" s="3"/>
    </row>
    <row r="38826" spans="1:68" x14ac:dyDescent="0.25">
      <c r="A38826" s="1"/>
      <c r="B38826" s="2"/>
      <c r="BJ38826" s="3"/>
      <c r="BL38826" s="3"/>
      <c r="BN38826" s="3"/>
      <c r="BP38826" s="3"/>
    </row>
    <row r="38827" spans="1:68" x14ac:dyDescent="0.25">
      <c r="A38827" s="1"/>
      <c r="B38827" s="2"/>
      <c r="BJ38827" s="3"/>
      <c r="BL38827" s="3"/>
      <c r="BN38827" s="3"/>
      <c r="BP38827" s="3"/>
    </row>
    <row r="38828" spans="1:68" x14ac:dyDescent="0.25">
      <c r="A38828" s="1"/>
      <c r="B38828" s="2"/>
      <c r="BJ38828" s="3"/>
      <c r="BL38828" s="3"/>
      <c r="BN38828" s="3"/>
      <c r="BP38828" s="3"/>
    </row>
    <row r="38829" spans="1:68" x14ac:dyDescent="0.25">
      <c r="A38829" s="1"/>
      <c r="B38829" s="2"/>
      <c r="BJ38829" s="3"/>
      <c r="BL38829" s="3"/>
      <c r="BN38829" s="3"/>
      <c r="BP38829" s="3"/>
    </row>
    <row r="38830" spans="1:68" x14ac:dyDescent="0.25">
      <c r="A38830" s="1"/>
      <c r="B38830" s="2"/>
      <c r="BJ38830" s="3"/>
      <c r="BL38830" s="3"/>
      <c r="BN38830" s="3"/>
      <c r="BP38830" s="3"/>
    </row>
    <row r="38831" spans="1:68" x14ac:dyDescent="0.25">
      <c r="A38831" s="1"/>
      <c r="B38831" s="2"/>
      <c r="BJ38831" s="3"/>
      <c r="BL38831" s="3"/>
      <c r="BN38831" s="3"/>
      <c r="BP38831" s="3"/>
    </row>
    <row r="38832" spans="1:68" x14ac:dyDescent="0.25">
      <c r="A38832" s="1"/>
      <c r="B38832" s="2"/>
      <c r="BJ38832" s="3"/>
      <c r="BL38832" s="3"/>
      <c r="BN38832" s="3"/>
      <c r="BP38832" s="3"/>
    </row>
    <row r="38833" spans="1:68" x14ac:dyDescent="0.25">
      <c r="A38833" s="1"/>
      <c r="B38833" s="2"/>
      <c r="BJ38833" s="3"/>
      <c r="BL38833" s="3"/>
      <c r="BN38833" s="3"/>
      <c r="BP38833" s="3"/>
    </row>
    <row r="38834" spans="1:68" x14ac:dyDescent="0.25">
      <c r="A38834" s="1"/>
      <c r="B38834" s="2"/>
      <c r="BJ38834" s="3"/>
      <c r="BL38834" s="3"/>
      <c r="BN38834" s="3"/>
      <c r="BP38834" s="3"/>
    </row>
    <row r="38835" spans="1:68" x14ac:dyDescent="0.25">
      <c r="A38835" s="1"/>
      <c r="B38835" s="2"/>
      <c r="BJ38835" s="3"/>
      <c r="BL38835" s="3"/>
      <c r="BN38835" s="3"/>
      <c r="BP38835" s="3"/>
    </row>
    <row r="38836" spans="1:68" x14ac:dyDescent="0.25">
      <c r="A38836" s="1"/>
      <c r="B38836" s="2"/>
      <c r="BJ38836" s="3"/>
      <c r="BL38836" s="3"/>
      <c r="BN38836" s="3"/>
      <c r="BP38836" s="3"/>
    </row>
    <row r="38837" spans="1:68" x14ac:dyDescent="0.25">
      <c r="A38837" s="1"/>
      <c r="B38837" s="2"/>
      <c r="BJ38837" s="3"/>
      <c r="BL38837" s="3"/>
      <c r="BN38837" s="3"/>
      <c r="BP38837" s="3"/>
    </row>
    <row r="38838" spans="1:68" x14ac:dyDescent="0.25">
      <c r="A38838" s="1"/>
      <c r="B38838" s="2"/>
      <c r="BJ38838" s="3"/>
      <c r="BL38838" s="3"/>
      <c r="BN38838" s="3"/>
      <c r="BP38838" s="3"/>
    </row>
    <row r="38839" spans="1:68" x14ac:dyDescent="0.25">
      <c r="A38839" s="1"/>
      <c r="B38839" s="2"/>
      <c r="BJ38839" s="3"/>
      <c r="BL38839" s="3"/>
      <c r="BN38839" s="3"/>
      <c r="BP38839" s="3"/>
    </row>
    <row r="38840" spans="1:68" x14ac:dyDescent="0.25">
      <c r="A38840" s="1"/>
      <c r="B38840" s="2"/>
      <c r="BJ38840" s="3"/>
      <c r="BL38840" s="3"/>
      <c r="BN38840" s="3"/>
      <c r="BP38840" s="3"/>
    </row>
    <row r="38841" spans="1:68" x14ac:dyDescent="0.25">
      <c r="A38841" s="1"/>
      <c r="B38841" s="2"/>
      <c r="BJ38841" s="3"/>
      <c r="BL38841" s="3"/>
      <c r="BN38841" s="3"/>
      <c r="BP38841" s="3"/>
    </row>
    <row r="38842" spans="1:68" x14ac:dyDescent="0.25">
      <c r="A38842" s="1"/>
      <c r="B38842" s="2"/>
      <c r="BJ38842" s="3"/>
      <c r="BL38842" s="3"/>
      <c r="BN38842" s="3"/>
      <c r="BP38842" s="3"/>
    </row>
    <row r="38843" spans="1:68" x14ac:dyDescent="0.25">
      <c r="A38843" s="1"/>
      <c r="B38843" s="2"/>
      <c r="BJ38843" s="3"/>
      <c r="BL38843" s="3"/>
      <c r="BN38843" s="3"/>
      <c r="BP38843" s="3"/>
    </row>
    <row r="38844" spans="1:68" x14ac:dyDescent="0.25">
      <c r="A38844" s="1"/>
      <c r="B38844" s="2"/>
      <c r="BJ38844" s="3"/>
      <c r="BL38844" s="3"/>
      <c r="BN38844" s="3"/>
      <c r="BP38844" s="3"/>
    </row>
    <row r="38845" spans="1:68" x14ac:dyDescent="0.25">
      <c r="A38845" s="1"/>
      <c r="B38845" s="2"/>
      <c r="BJ38845" s="3"/>
      <c r="BL38845" s="3"/>
      <c r="BN38845" s="3"/>
      <c r="BP38845" s="3"/>
    </row>
    <row r="38846" spans="1:68" x14ac:dyDescent="0.25">
      <c r="A38846" s="1"/>
      <c r="B38846" s="2"/>
      <c r="BJ38846" s="3"/>
      <c r="BL38846" s="3"/>
      <c r="BN38846" s="3"/>
      <c r="BP38846" s="3"/>
    </row>
    <row r="38847" spans="1:68" x14ac:dyDescent="0.25">
      <c r="A38847" s="1"/>
      <c r="B38847" s="2"/>
      <c r="BJ38847" s="3"/>
      <c r="BL38847" s="3"/>
      <c r="BN38847" s="3"/>
      <c r="BP38847" s="3"/>
    </row>
    <row r="38848" spans="1:68" x14ac:dyDescent="0.25">
      <c r="A38848" s="1"/>
      <c r="B38848" s="2"/>
      <c r="BJ38848" s="3"/>
      <c r="BL38848" s="3"/>
      <c r="BN38848" s="3"/>
      <c r="BP38848" s="3"/>
    </row>
    <row r="38849" spans="1:68" x14ac:dyDescent="0.25">
      <c r="A38849" s="1"/>
      <c r="B38849" s="2"/>
      <c r="BJ38849" s="3"/>
      <c r="BL38849" s="3"/>
      <c r="BN38849" s="3"/>
      <c r="BP38849" s="3"/>
    </row>
    <row r="38850" spans="1:68" x14ac:dyDescent="0.25">
      <c r="A38850" s="1"/>
      <c r="B38850" s="2"/>
      <c r="BJ38850" s="3"/>
      <c r="BL38850" s="3"/>
      <c r="BN38850" s="3"/>
      <c r="BP38850" s="3"/>
    </row>
    <row r="38851" spans="1:68" x14ac:dyDescent="0.25">
      <c r="A38851" s="1"/>
      <c r="B38851" s="2"/>
      <c r="BJ38851" s="3"/>
      <c r="BL38851" s="3"/>
      <c r="BN38851" s="3"/>
      <c r="BP38851" s="3"/>
    </row>
    <row r="38852" spans="1:68" x14ac:dyDescent="0.25">
      <c r="A38852" s="1"/>
      <c r="B38852" s="2"/>
      <c r="BJ38852" s="3"/>
      <c r="BL38852" s="3"/>
      <c r="BN38852" s="3"/>
      <c r="BP38852" s="3"/>
    </row>
    <row r="38853" spans="1:68" x14ac:dyDescent="0.25">
      <c r="A38853" s="1"/>
      <c r="B38853" s="2"/>
      <c r="BJ38853" s="3"/>
      <c r="BL38853" s="3"/>
      <c r="BN38853" s="3"/>
      <c r="BP38853" s="3"/>
    </row>
    <row r="38854" spans="1:68" x14ac:dyDescent="0.25">
      <c r="A38854" s="1"/>
      <c r="B38854" s="2"/>
      <c r="BJ38854" s="3"/>
      <c r="BL38854" s="3"/>
      <c r="BN38854" s="3"/>
      <c r="BP38854" s="3"/>
    </row>
    <row r="38855" spans="1:68" x14ac:dyDescent="0.25">
      <c r="A38855" s="1"/>
      <c r="B38855" s="2"/>
      <c r="BJ38855" s="3"/>
      <c r="BL38855" s="3"/>
      <c r="BN38855" s="3"/>
      <c r="BP38855" s="3"/>
    </row>
    <row r="38856" spans="1:68" x14ac:dyDescent="0.25">
      <c r="A38856" s="1"/>
      <c r="B38856" s="2"/>
      <c r="BJ38856" s="3"/>
      <c r="BL38856" s="3"/>
      <c r="BN38856" s="3"/>
      <c r="BP38856" s="3"/>
    </row>
    <row r="38857" spans="1:68" x14ac:dyDescent="0.25">
      <c r="A38857" s="1"/>
      <c r="B38857" s="2"/>
      <c r="BJ38857" s="3"/>
      <c r="BL38857" s="3"/>
      <c r="BN38857" s="3"/>
      <c r="BP38857" s="3"/>
    </row>
    <row r="38858" spans="1:68" x14ac:dyDescent="0.25">
      <c r="A38858" s="1"/>
      <c r="B38858" s="2"/>
      <c r="BJ38858" s="3"/>
      <c r="BL38858" s="3"/>
      <c r="BN38858" s="3"/>
      <c r="BP38858" s="3"/>
    </row>
    <row r="38859" spans="1:68" x14ac:dyDescent="0.25">
      <c r="A38859" s="1"/>
      <c r="B38859" s="2"/>
      <c r="BJ38859" s="3"/>
      <c r="BL38859" s="3"/>
      <c r="BN38859" s="3"/>
      <c r="BP38859" s="3"/>
    </row>
    <row r="38860" spans="1:68" x14ac:dyDescent="0.25">
      <c r="A38860" s="1"/>
      <c r="B38860" s="2"/>
      <c r="BJ38860" s="3"/>
      <c r="BL38860" s="3"/>
      <c r="BN38860" s="3"/>
      <c r="BP38860" s="3"/>
    </row>
    <row r="38861" spans="1:68" x14ac:dyDescent="0.25">
      <c r="A38861" s="1"/>
      <c r="B38861" s="2"/>
      <c r="BJ38861" s="3"/>
      <c r="BL38861" s="3"/>
      <c r="BN38861" s="3"/>
      <c r="BP38861" s="3"/>
    </row>
    <row r="38862" spans="1:68" x14ac:dyDescent="0.25">
      <c r="A38862" s="1"/>
      <c r="B38862" s="2"/>
      <c r="BJ38862" s="3"/>
      <c r="BL38862" s="3"/>
      <c r="BN38862" s="3"/>
      <c r="BP38862" s="3"/>
    </row>
    <row r="38863" spans="1:68" x14ac:dyDescent="0.25">
      <c r="A38863" s="1"/>
      <c r="B38863" s="2"/>
      <c r="BJ38863" s="3"/>
      <c r="BL38863" s="3"/>
      <c r="BN38863" s="3"/>
      <c r="BP38863" s="3"/>
    </row>
    <row r="38864" spans="1:68" x14ac:dyDescent="0.25">
      <c r="A38864" s="1"/>
      <c r="B38864" s="2"/>
      <c r="BJ38864" s="3"/>
      <c r="BL38864" s="3"/>
      <c r="BN38864" s="3"/>
      <c r="BP38864" s="3"/>
    </row>
    <row r="38865" spans="1:68" x14ac:dyDescent="0.25">
      <c r="A38865" s="1"/>
      <c r="B38865" s="2"/>
      <c r="BJ38865" s="3"/>
      <c r="BL38865" s="3"/>
      <c r="BN38865" s="3"/>
      <c r="BP38865" s="3"/>
    </row>
    <row r="38866" spans="1:68" x14ac:dyDescent="0.25">
      <c r="A38866" s="1"/>
      <c r="B38866" s="2"/>
      <c r="BJ38866" s="3"/>
      <c r="BL38866" s="3"/>
      <c r="BN38866" s="3"/>
      <c r="BP38866" s="3"/>
    </row>
    <row r="38867" spans="1:68" x14ac:dyDescent="0.25">
      <c r="A38867" s="1"/>
      <c r="B38867" s="2"/>
      <c r="BJ38867" s="3"/>
      <c r="BL38867" s="3"/>
      <c r="BN38867" s="3"/>
      <c r="BP38867" s="3"/>
    </row>
    <row r="38868" spans="1:68" x14ac:dyDescent="0.25">
      <c r="A38868" s="1"/>
      <c r="B38868" s="2"/>
      <c r="BJ38868" s="3"/>
      <c r="BL38868" s="3"/>
      <c r="BN38868" s="3"/>
      <c r="BP38868" s="3"/>
    </row>
    <row r="38869" spans="1:68" x14ac:dyDescent="0.25">
      <c r="A38869" s="1"/>
      <c r="B38869" s="2"/>
      <c r="BJ38869" s="3"/>
      <c r="BL38869" s="3"/>
      <c r="BN38869" s="3"/>
      <c r="BP38869" s="3"/>
    </row>
    <row r="38870" spans="1:68" x14ac:dyDescent="0.25">
      <c r="A38870" s="1"/>
      <c r="B38870" s="2"/>
      <c r="BJ38870" s="3"/>
      <c r="BL38870" s="3"/>
      <c r="BN38870" s="3"/>
      <c r="BP38870" s="3"/>
    </row>
    <row r="38871" spans="1:68" x14ac:dyDescent="0.25">
      <c r="A38871" s="1"/>
      <c r="B38871" s="2"/>
      <c r="BJ38871" s="3"/>
      <c r="BL38871" s="3"/>
      <c r="BN38871" s="3"/>
      <c r="BP38871" s="3"/>
    </row>
    <row r="38872" spans="1:68" x14ac:dyDescent="0.25">
      <c r="A38872" s="1"/>
      <c r="B38872" s="2"/>
      <c r="BJ38872" s="3"/>
      <c r="BL38872" s="3"/>
      <c r="BN38872" s="3"/>
      <c r="BP38872" s="3"/>
    </row>
    <row r="38873" spans="1:68" x14ac:dyDescent="0.25">
      <c r="A38873" s="1"/>
      <c r="B38873" s="2"/>
      <c r="BJ38873" s="3"/>
      <c r="BL38873" s="3"/>
      <c r="BN38873" s="3"/>
      <c r="BP38873" s="3"/>
    </row>
    <row r="38874" spans="1:68" x14ac:dyDescent="0.25">
      <c r="A38874" s="1"/>
      <c r="B38874" s="2"/>
      <c r="BJ38874" s="3"/>
      <c r="BL38874" s="3"/>
      <c r="BN38874" s="3"/>
      <c r="BP38874" s="3"/>
    </row>
    <row r="38875" spans="1:68" x14ac:dyDescent="0.25">
      <c r="A38875" s="1"/>
      <c r="B38875" s="2"/>
      <c r="BJ38875" s="3"/>
      <c r="BL38875" s="3"/>
      <c r="BN38875" s="3"/>
      <c r="BP38875" s="3"/>
    </row>
    <row r="38876" spans="1:68" x14ac:dyDescent="0.25">
      <c r="A38876" s="1"/>
      <c r="B38876" s="2"/>
      <c r="BJ38876" s="3"/>
      <c r="BL38876" s="3"/>
      <c r="BN38876" s="3"/>
      <c r="BP38876" s="3"/>
    </row>
    <row r="38877" spans="1:68" x14ac:dyDescent="0.25">
      <c r="A38877" s="1"/>
      <c r="B38877" s="2"/>
      <c r="BJ38877" s="3"/>
      <c r="BL38877" s="3"/>
      <c r="BN38877" s="3"/>
      <c r="BP38877" s="3"/>
    </row>
    <row r="38878" spans="1:68" x14ac:dyDescent="0.25">
      <c r="A38878" s="1"/>
      <c r="B38878" s="2"/>
      <c r="BJ38878" s="3"/>
      <c r="BL38878" s="3"/>
      <c r="BN38878" s="3"/>
      <c r="BP38878" s="3"/>
    </row>
    <row r="38879" spans="1:68" x14ac:dyDescent="0.25">
      <c r="A38879" s="1"/>
      <c r="B38879" s="2"/>
      <c r="BJ38879" s="3"/>
      <c r="BL38879" s="3"/>
      <c r="BN38879" s="3"/>
      <c r="BP38879" s="3"/>
    </row>
    <row r="38880" spans="1:68" x14ac:dyDescent="0.25">
      <c r="A38880" s="1"/>
      <c r="B38880" s="2"/>
      <c r="BJ38880" s="3"/>
      <c r="BL38880" s="3"/>
      <c r="BN38880" s="3"/>
      <c r="BP38880" s="3"/>
    </row>
    <row r="38881" spans="1:68" x14ac:dyDescent="0.25">
      <c r="A38881" s="1"/>
      <c r="B38881" s="2"/>
      <c r="BJ38881" s="3"/>
      <c r="BL38881" s="3"/>
      <c r="BN38881" s="3"/>
      <c r="BP38881" s="3"/>
    </row>
    <row r="38882" spans="1:68" x14ac:dyDescent="0.25">
      <c r="A38882" s="1"/>
      <c r="B38882" s="2"/>
      <c r="BJ38882" s="3"/>
      <c r="BL38882" s="3"/>
      <c r="BN38882" s="3"/>
      <c r="BP38882" s="3"/>
    </row>
    <row r="38883" spans="1:68" x14ac:dyDescent="0.25">
      <c r="A38883" s="1"/>
      <c r="B38883" s="2"/>
      <c r="BJ38883" s="3"/>
      <c r="BL38883" s="3"/>
      <c r="BN38883" s="3"/>
      <c r="BP38883" s="3"/>
    </row>
    <row r="38884" spans="1:68" x14ac:dyDescent="0.25">
      <c r="A38884" s="1"/>
      <c r="B38884" s="2"/>
      <c r="BJ38884" s="3"/>
      <c r="BL38884" s="3"/>
      <c r="BN38884" s="3"/>
      <c r="BP38884" s="3"/>
    </row>
    <row r="38885" spans="1:68" x14ac:dyDescent="0.25">
      <c r="A38885" s="1"/>
      <c r="B38885" s="2"/>
      <c r="BJ38885" s="3"/>
      <c r="BL38885" s="3"/>
      <c r="BN38885" s="3"/>
      <c r="BP38885" s="3"/>
    </row>
    <row r="38886" spans="1:68" x14ac:dyDescent="0.25">
      <c r="A38886" s="1"/>
      <c r="B38886" s="2"/>
      <c r="BJ38886" s="3"/>
      <c r="BL38886" s="3"/>
      <c r="BN38886" s="3"/>
      <c r="BP38886" s="3"/>
    </row>
    <row r="38887" spans="1:68" x14ac:dyDescent="0.25">
      <c r="A38887" s="1"/>
      <c r="B38887" s="2"/>
      <c r="BJ38887" s="3"/>
      <c r="BL38887" s="3"/>
      <c r="BN38887" s="3"/>
      <c r="BP38887" s="3"/>
    </row>
    <row r="38888" spans="1:68" x14ac:dyDescent="0.25">
      <c r="A38888" s="1"/>
      <c r="B38888" s="2"/>
      <c r="BJ38888" s="3"/>
      <c r="BL38888" s="3"/>
      <c r="BN38888" s="3"/>
      <c r="BP38888" s="3"/>
    </row>
    <row r="38889" spans="1:68" x14ac:dyDescent="0.25">
      <c r="A38889" s="1"/>
      <c r="B38889" s="2"/>
      <c r="BJ38889" s="3"/>
      <c r="BL38889" s="3"/>
      <c r="BN38889" s="3"/>
      <c r="BP38889" s="3"/>
    </row>
    <row r="38890" spans="1:68" x14ac:dyDescent="0.25">
      <c r="A38890" s="1"/>
      <c r="B38890" s="2"/>
      <c r="BJ38890" s="3"/>
      <c r="BL38890" s="3"/>
      <c r="BN38890" s="3"/>
      <c r="BP38890" s="3"/>
    </row>
    <row r="38891" spans="1:68" x14ac:dyDescent="0.25">
      <c r="A38891" s="1"/>
      <c r="B38891" s="2"/>
      <c r="BJ38891" s="3"/>
      <c r="BL38891" s="3"/>
      <c r="BN38891" s="3"/>
      <c r="BP38891" s="3"/>
    </row>
    <row r="38892" spans="1:68" x14ac:dyDescent="0.25">
      <c r="A38892" s="1"/>
      <c r="B38892" s="2"/>
      <c r="BJ38892" s="3"/>
      <c r="BL38892" s="3"/>
      <c r="BN38892" s="3"/>
      <c r="BP38892" s="3"/>
    </row>
    <row r="38893" spans="1:68" x14ac:dyDescent="0.25">
      <c r="A38893" s="1"/>
      <c r="B38893" s="2"/>
      <c r="BJ38893" s="3"/>
      <c r="BL38893" s="3"/>
      <c r="BN38893" s="3"/>
      <c r="BP38893" s="3"/>
    </row>
    <row r="38894" spans="1:68" x14ac:dyDescent="0.25">
      <c r="A38894" s="1"/>
      <c r="B38894" s="2"/>
      <c r="BJ38894" s="3"/>
      <c r="BL38894" s="3"/>
      <c r="BN38894" s="3"/>
      <c r="BP38894" s="3"/>
    </row>
    <row r="38895" spans="1:68" x14ac:dyDescent="0.25">
      <c r="A38895" s="1"/>
      <c r="B38895" s="2"/>
      <c r="BJ38895" s="3"/>
      <c r="BL38895" s="3"/>
      <c r="BN38895" s="3"/>
      <c r="BP38895" s="3"/>
    </row>
    <row r="38896" spans="1:68" x14ac:dyDescent="0.25">
      <c r="A38896" s="1"/>
      <c r="B38896" s="2"/>
      <c r="BJ38896" s="3"/>
      <c r="BL38896" s="3"/>
      <c r="BN38896" s="3"/>
      <c r="BP38896" s="3"/>
    </row>
    <row r="38897" spans="1:68" x14ac:dyDescent="0.25">
      <c r="A38897" s="1"/>
      <c r="B38897" s="2"/>
      <c r="BJ38897" s="3"/>
      <c r="BL38897" s="3"/>
      <c r="BN38897" s="3"/>
      <c r="BP38897" s="3"/>
    </row>
    <row r="38898" spans="1:68" x14ac:dyDescent="0.25">
      <c r="A38898" s="1"/>
      <c r="B38898" s="2"/>
      <c r="BJ38898" s="3"/>
      <c r="BL38898" s="3"/>
      <c r="BN38898" s="3"/>
      <c r="BP38898" s="3"/>
    </row>
    <row r="38899" spans="1:68" x14ac:dyDescent="0.25">
      <c r="A38899" s="1"/>
      <c r="B38899" s="2"/>
      <c r="BJ38899" s="3"/>
      <c r="BL38899" s="3"/>
      <c r="BN38899" s="3"/>
      <c r="BP38899" s="3"/>
    </row>
    <row r="38900" spans="1:68" x14ac:dyDescent="0.25">
      <c r="A38900" s="1"/>
      <c r="B38900" s="2"/>
      <c r="BJ38900" s="3"/>
      <c r="BL38900" s="3"/>
      <c r="BN38900" s="3"/>
      <c r="BP38900" s="3"/>
    </row>
    <row r="38901" spans="1:68" x14ac:dyDescent="0.25">
      <c r="A38901" s="1"/>
      <c r="B38901" s="2"/>
      <c r="BJ38901" s="3"/>
      <c r="BL38901" s="3"/>
      <c r="BN38901" s="3"/>
      <c r="BP38901" s="3"/>
    </row>
    <row r="38902" spans="1:68" x14ac:dyDescent="0.25">
      <c r="A38902" s="1"/>
      <c r="B38902" s="2"/>
      <c r="BJ38902" s="3"/>
      <c r="BL38902" s="3"/>
      <c r="BN38902" s="3"/>
      <c r="BP38902" s="3"/>
    </row>
    <row r="38903" spans="1:68" x14ac:dyDescent="0.25">
      <c r="A38903" s="1"/>
      <c r="B38903" s="2"/>
      <c r="BJ38903" s="3"/>
      <c r="BL38903" s="3"/>
      <c r="BN38903" s="3"/>
      <c r="BP38903" s="3"/>
    </row>
    <row r="38904" spans="1:68" x14ac:dyDescent="0.25">
      <c r="A38904" s="1"/>
      <c r="B38904" s="2"/>
      <c r="BJ38904" s="3"/>
      <c r="BL38904" s="3"/>
      <c r="BN38904" s="3"/>
      <c r="BP38904" s="3"/>
    </row>
    <row r="38905" spans="1:68" x14ac:dyDescent="0.25">
      <c r="A38905" s="1"/>
      <c r="B38905" s="2"/>
      <c r="BJ38905" s="3"/>
      <c r="BL38905" s="3"/>
      <c r="BN38905" s="3"/>
      <c r="BP38905" s="3"/>
    </row>
    <row r="38906" spans="1:68" x14ac:dyDescent="0.25">
      <c r="A38906" s="1"/>
      <c r="B38906" s="2"/>
      <c r="BJ38906" s="3"/>
      <c r="BL38906" s="3"/>
      <c r="BN38906" s="3"/>
      <c r="BP38906" s="3"/>
    </row>
    <row r="38907" spans="1:68" x14ac:dyDescent="0.25">
      <c r="A38907" s="1"/>
      <c r="B38907" s="2"/>
      <c r="BJ38907" s="3"/>
      <c r="BL38907" s="3"/>
      <c r="BN38907" s="3"/>
      <c r="BP38907" s="3"/>
    </row>
    <row r="38908" spans="1:68" x14ac:dyDescent="0.25">
      <c r="A38908" s="1"/>
      <c r="B38908" s="2"/>
      <c r="BJ38908" s="3"/>
      <c r="BL38908" s="3"/>
      <c r="BN38908" s="3"/>
      <c r="BP38908" s="3"/>
    </row>
    <row r="38909" spans="1:68" x14ac:dyDescent="0.25">
      <c r="A38909" s="1"/>
      <c r="B38909" s="2"/>
      <c r="BJ38909" s="3"/>
      <c r="BL38909" s="3"/>
      <c r="BN38909" s="3"/>
      <c r="BP38909" s="3"/>
    </row>
    <row r="38910" spans="1:68" x14ac:dyDescent="0.25">
      <c r="A38910" s="1"/>
      <c r="B38910" s="2"/>
      <c r="BJ38910" s="3"/>
      <c r="BL38910" s="3"/>
      <c r="BN38910" s="3"/>
      <c r="BP38910" s="3"/>
    </row>
    <row r="38911" spans="1:68" x14ac:dyDescent="0.25">
      <c r="A38911" s="1"/>
      <c r="B38911" s="2"/>
      <c r="BJ38911" s="3"/>
      <c r="BL38911" s="3"/>
      <c r="BN38911" s="3"/>
      <c r="BP38911" s="3"/>
    </row>
    <row r="38912" spans="1:68" x14ac:dyDescent="0.25">
      <c r="A38912" s="1"/>
      <c r="B38912" s="2"/>
      <c r="BJ38912" s="3"/>
      <c r="BL38912" s="3"/>
      <c r="BN38912" s="3"/>
      <c r="BP38912" s="3"/>
    </row>
    <row r="38913" spans="1:68" x14ac:dyDescent="0.25">
      <c r="A38913" s="1"/>
      <c r="B38913" s="2"/>
      <c r="BJ38913" s="3"/>
      <c r="BL38913" s="3"/>
      <c r="BN38913" s="3"/>
      <c r="BP38913" s="3"/>
    </row>
    <row r="38914" spans="1:68" x14ac:dyDescent="0.25">
      <c r="A38914" s="1"/>
      <c r="B38914" s="2"/>
      <c r="BJ38914" s="3"/>
      <c r="BL38914" s="3"/>
      <c r="BN38914" s="3"/>
      <c r="BP38914" s="3"/>
    </row>
    <row r="38915" spans="1:68" x14ac:dyDescent="0.25">
      <c r="A38915" s="1"/>
      <c r="B38915" s="2"/>
      <c r="BJ38915" s="3"/>
      <c r="BL38915" s="3"/>
      <c r="BN38915" s="3"/>
      <c r="BP38915" s="3"/>
    </row>
    <row r="38916" spans="1:68" x14ac:dyDescent="0.25">
      <c r="A38916" s="1"/>
      <c r="B38916" s="2"/>
      <c r="BJ38916" s="3"/>
      <c r="BL38916" s="3"/>
      <c r="BN38916" s="3"/>
      <c r="BP38916" s="3"/>
    </row>
    <row r="38917" spans="1:68" x14ac:dyDescent="0.25">
      <c r="A38917" s="1"/>
      <c r="B38917" s="2"/>
      <c r="BJ38917" s="3"/>
      <c r="BL38917" s="3"/>
      <c r="BN38917" s="3"/>
      <c r="BP38917" s="3"/>
    </row>
    <row r="38918" spans="1:68" x14ac:dyDescent="0.25">
      <c r="A38918" s="1"/>
      <c r="B38918" s="2"/>
      <c r="BJ38918" s="3"/>
      <c r="BL38918" s="3"/>
      <c r="BN38918" s="3"/>
      <c r="BP38918" s="3"/>
    </row>
    <row r="38919" spans="1:68" x14ac:dyDescent="0.25">
      <c r="A38919" s="1"/>
      <c r="B38919" s="2"/>
      <c r="BJ38919" s="3"/>
      <c r="BL38919" s="3"/>
      <c r="BN38919" s="3"/>
      <c r="BP38919" s="3"/>
    </row>
    <row r="38920" spans="1:68" x14ac:dyDescent="0.25">
      <c r="A38920" s="1"/>
      <c r="B38920" s="2"/>
      <c r="BJ38920" s="3"/>
      <c r="BL38920" s="3"/>
      <c r="BN38920" s="3"/>
      <c r="BP38920" s="3"/>
    </row>
    <row r="38921" spans="1:68" x14ac:dyDescent="0.25">
      <c r="A38921" s="1"/>
      <c r="B38921" s="2"/>
      <c r="BJ38921" s="3"/>
      <c r="BL38921" s="3"/>
      <c r="BN38921" s="3"/>
      <c r="BP38921" s="3"/>
    </row>
    <row r="38922" spans="1:68" x14ac:dyDescent="0.25">
      <c r="A38922" s="1"/>
      <c r="B38922" s="2"/>
      <c r="BJ38922" s="3"/>
      <c r="BL38922" s="3"/>
      <c r="BN38922" s="3"/>
      <c r="BP38922" s="3"/>
    </row>
    <row r="38923" spans="1:68" x14ac:dyDescent="0.25">
      <c r="A38923" s="1"/>
      <c r="B38923" s="2"/>
      <c r="BJ38923" s="3"/>
      <c r="BL38923" s="3"/>
      <c r="BN38923" s="3"/>
      <c r="BP38923" s="3"/>
    </row>
    <row r="38924" spans="1:68" x14ac:dyDescent="0.25">
      <c r="A38924" s="1"/>
      <c r="B38924" s="2"/>
      <c r="BJ38924" s="3"/>
      <c r="BL38924" s="3"/>
      <c r="BN38924" s="3"/>
      <c r="BP38924" s="3"/>
    </row>
    <row r="38925" spans="1:68" x14ac:dyDescent="0.25">
      <c r="A38925" s="1"/>
      <c r="B38925" s="2"/>
      <c r="BJ38925" s="3"/>
      <c r="BL38925" s="3"/>
      <c r="BN38925" s="3"/>
      <c r="BP38925" s="3"/>
    </row>
    <row r="38926" spans="1:68" x14ac:dyDescent="0.25">
      <c r="A38926" s="1"/>
      <c r="B38926" s="2"/>
      <c r="BJ38926" s="3"/>
      <c r="BL38926" s="3"/>
      <c r="BN38926" s="3"/>
      <c r="BP38926" s="3"/>
    </row>
    <row r="38927" spans="1:68" x14ac:dyDescent="0.25">
      <c r="A38927" s="1"/>
      <c r="B38927" s="2"/>
      <c r="BJ38927" s="3"/>
      <c r="BL38927" s="3"/>
      <c r="BN38927" s="3"/>
      <c r="BP38927" s="3"/>
    </row>
    <row r="38928" spans="1:68" x14ac:dyDescent="0.25">
      <c r="A38928" s="1"/>
      <c r="B38928" s="2"/>
      <c r="BJ38928" s="3"/>
      <c r="BL38928" s="3"/>
      <c r="BN38928" s="3"/>
      <c r="BP38928" s="3"/>
    </row>
    <row r="38929" spans="1:68" x14ac:dyDescent="0.25">
      <c r="A38929" s="1"/>
      <c r="B38929" s="2"/>
      <c r="BJ38929" s="3"/>
      <c r="BL38929" s="3"/>
      <c r="BN38929" s="3"/>
      <c r="BP38929" s="3"/>
    </row>
    <row r="38930" spans="1:68" x14ac:dyDescent="0.25">
      <c r="A38930" s="1"/>
      <c r="B38930" s="2"/>
      <c r="BJ38930" s="3"/>
      <c r="BL38930" s="3"/>
      <c r="BN38930" s="3"/>
      <c r="BP38930" s="3"/>
    </row>
    <row r="38931" spans="1:68" x14ac:dyDescent="0.25">
      <c r="A38931" s="1"/>
      <c r="B38931" s="2"/>
      <c r="BJ38931" s="3"/>
      <c r="BL38931" s="3"/>
      <c r="BN38931" s="3"/>
      <c r="BP38931" s="3"/>
    </row>
    <row r="38932" spans="1:68" x14ac:dyDescent="0.25">
      <c r="A38932" s="1"/>
      <c r="B38932" s="2"/>
      <c r="BJ38932" s="3"/>
      <c r="BL38932" s="3"/>
      <c r="BN38932" s="3"/>
      <c r="BP38932" s="3"/>
    </row>
    <row r="38933" spans="1:68" x14ac:dyDescent="0.25">
      <c r="A38933" s="1"/>
      <c r="B38933" s="2"/>
      <c r="BJ38933" s="3"/>
      <c r="BL38933" s="3"/>
      <c r="BN38933" s="3"/>
      <c r="BP38933" s="3"/>
    </row>
    <row r="38934" spans="1:68" x14ac:dyDescent="0.25">
      <c r="A38934" s="1"/>
      <c r="B38934" s="2"/>
      <c r="BJ38934" s="3"/>
      <c r="BL38934" s="3"/>
      <c r="BN38934" s="3"/>
      <c r="BP38934" s="3"/>
    </row>
    <row r="38935" spans="1:68" x14ac:dyDescent="0.25">
      <c r="A38935" s="1"/>
      <c r="B38935" s="2"/>
      <c r="BJ38935" s="3"/>
      <c r="BL38935" s="3"/>
      <c r="BN38935" s="3"/>
      <c r="BP38935" s="3"/>
    </row>
    <row r="38936" spans="1:68" x14ac:dyDescent="0.25">
      <c r="A38936" s="1"/>
      <c r="B38936" s="2"/>
      <c r="BJ38936" s="3"/>
      <c r="BL38936" s="3"/>
      <c r="BN38936" s="3"/>
      <c r="BP38936" s="3"/>
    </row>
    <row r="38937" spans="1:68" x14ac:dyDescent="0.25">
      <c r="A38937" s="1"/>
      <c r="B38937" s="2"/>
      <c r="BJ38937" s="3"/>
      <c r="BL38937" s="3"/>
      <c r="BN38937" s="3"/>
      <c r="BP38937" s="3"/>
    </row>
    <row r="38938" spans="1:68" x14ac:dyDescent="0.25">
      <c r="A38938" s="1"/>
      <c r="B38938" s="2"/>
      <c r="BJ38938" s="3"/>
      <c r="BL38938" s="3"/>
      <c r="BN38938" s="3"/>
      <c r="BP38938" s="3"/>
    </row>
    <row r="38939" spans="1:68" x14ac:dyDescent="0.25">
      <c r="A38939" s="1"/>
      <c r="B38939" s="2"/>
      <c r="BJ38939" s="3"/>
      <c r="BL38939" s="3"/>
      <c r="BN38939" s="3"/>
      <c r="BP38939" s="3"/>
    </row>
    <row r="38940" spans="1:68" x14ac:dyDescent="0.25">
      <c r="A38940" s="1"/>
      <c r="B38940" s="2"/>
      <c r="BJ38940" s="3"/>
      <c r="BL38940" s="3"/>
      <c r="BN38940" s="3"/>
      <c r="BP38940" s="3"/>
    </row>
    <row r="38941" spans="1:68" x14ac:dyDescent="0.25">
      <c r="A38941" s="1"/>
      <c r="B38941" s="2"/>
      <c r="BJ38941" s="3"/>
      <c r="BL38941" s="3"/>
      <c r="BN38941" s="3"/>
      <c r="BP38941" s="3"/>
    </row>
    <row r="38942" spans="1:68" x14ac:dyDescent="0.25">
      <c r="A38942" s="1"/>
      <c r="B38942" s="2"/>
      <c r="BJ38942" s="3"/>
      <c r="BL38942" s="3"/>
      <c r="BN38942" s="3"/>
      <c r="BP38942" s="3"/>
    </row>
    <row r="38943" spans="1:68" x14ac:dyDescent="0.25">
      <c r="A38943" s="1"/>
      <c r="B38943" s="2"/>
      <c r="BJ38943" s="3"/>
      <c r="BL38943" s="3"/>
      <c r="BN38943" s="3"/>
      <c r="BP38943" s="3"/>
    </row>
    <row r="38944" spans="1:68" x14ac:dyDescent="0.25">
      <c r="A38944" s="1"/>
      <c r="B38944" s="2"/>
      <c r="BJ38944" s="3"/>
      <c r="BL38944" s="3"/>
      <c r="BN38944" s="3"/>
      <c r="BP38944" s="3"/>
    </row>
    <row r="38945" spans="1:68" x14ac:dyDescent="0.25">
      <c r="A38945" s="1"/>
      <c r="B38945" s="2"/>
      <c r="BJ38945" s="3"/>
      <c r="BL38945" s="3"/>
      <c r="BN38945" s="3"/>
      <c r="BP38945" s="3"/>
    </row>
    <row r="38946" spans="1:68" x14ac:dyDescent="0.25">
      <c r="A38946" s="1"/>
      <c r="B38946" s="2"/>
      <c r="BJ38946" s="3"/>
      <c r="BL38946" s="3"/>
      <c r="BN38946" s="3"/>
      <c r="BP38946" s="3"/>
    </row>
    <row r="38947" spans="1:68" x14ac:dyDescent="0.25">
      <c r="A38947" s="1"/>
      <c r="B38947" s="2"/>
      <c r="BJ38947" s="3"/>
      <c r="BL38947" s="3"/>
      <c r="BN38947" s="3"/>
      <c r="BP38947" s="3"/>
    </row>
    <row r="38948" spans="1:68" x14ac:dyDescent="0.25">
      <c r="A38948" s="1"/>
      <c r="B38948" s="2"/>
      <c r="BJ38948" s="3"/>
      <c r="BL38948" s="3"/>
      <c r="BN38948" s="3"/>
      <c r="BP38948" s="3"/>
    </row>
    <row r="38949" spans="1:68" x14ac:dyDescent="0.25">
      <c r="A38949" s="1"/>
      <c r="B38949" s="2"/>
      <c r="BJ38949" s="3"/>
      <c r="BL38949" s="3"/>
      <c r="BN38949" s="3"/>
      <c r="BP38949" s="3"/>
    </row>
    <row r="38950" spans="1:68" x14ac:dyDescent="0.25">
      <c r="A38950" s="1"/>
      <c r="B38950" s="2"/>
      <c r="BJ38950" s="3"/>
      <c r="BL38950" s="3"/>
      <c r="BN38950" s="3"/>
      <c r="BP38950" s="3"/>
    </row>
    <row r="38951" spans="1:68" x14ac:dyDescent="0.25">
      <c r="A38951" s="1"/>
      <c r="B38951" s="2"/>
      <c r="BJ38951" s="3"/>
      <c r="BL38951" s="3"/>
      <c r="BN38951" s="3"/>
      <c r="BP38951" s="3"/>
    </row>
    <row r="38952" spans="1:68" x14ac:dyDescent="0.25">
      <c r="A38952" s="1"/>
      <c r="B38952" s="2"/>
      <c r="BJ38952" s="3"/>
      <c r="BL38952" s="3"/>
      <c r="BN38952" s="3"/>
      <c r="BP38952" s="3"/>
    </row>
    <row r="38953" spans="1:68" x14ac:dyDescent="0.25">
      <c r="A38953" s="1"/>
      <c r="B38953" s="2"/>
      <c r="BJ38953" s="3"/>
      <c r="BL38953" s="3"/>
      <c r="BN38953" s="3"/>
      <c r="BP38953" s="3"/>
    </row>
    <row r="38954" spans="1:68" x14ac:dyDescent="0.25">
      <c r="A38954" s="1"/>
      <c r="B38954" s="2"/>
      <c r="BJ38954" s="3"/>
      <c r="BL38954" s="3"/>
      <c r="BN38954" s="3"/>
      <c r="BP38954" s="3"/>
    </row>
    <row r="38955" spans="1:68" x14ac:dyDescent="0.25">
      <c r="A38955" s="1"/>
      <c r="B38955" s="2"/>
      <c r="BJ38955" s="3"/>
      <c r="BL38955" s="3"/>
      <c r="BN38955" s="3"/>
      <c r="BP38955" s="3"/>
    </row>
    <row r="38956" spans="1:68" x14ac:dyDescent="0.25">
      <c r="A38956" s="1"/>
      <c r="B38956" s="2"/>
      <c r="BJ38956" s="3"/>
      <c r="BL38956" s="3"/>
      <c r="BN38956" s="3"/>
      <c r="BP38956" s="3"/>
    </row>
    <row r="38957" spans="1:68" x14ac:dyDescent="0.25">
      <c r="A38957" s="1"/>
      <c r="B38957" s="2"/>
      <c r="BJ38957" s="3"/>
      <c r="BL38957" s="3"/>
      <c r="BN38957" s="3"/>
      <c r="BP38957" s="3"/>
    </row>
    <row r="38958" spans="1:68" x14ac:dyDescent="0.25">
      <c r="A38958" s="1"/>
      <c r="B38958" s="2"/>
      <c r="BJ38958" s="3"/>
      <c r="BL38958" s="3"/>
      <c r="BN38958" s="3"/>
      <c r="BP38958" s="3"/>
    </row>
    <row r="38959" spans="1:68" x14ac:dyDescent="0.25">
      <c r="A38959" s="1"/>
      <c r="B38959" s="2"/>
      <c r="BJ38959" s="3"/>
      <c r="BL38959" s="3"/>
      <c r="BN38959" s="3"/>
      <c r="BP38959" s="3"/>
    </row>
    <row r="38960" spans="1:68" x14ac:dyDescent="0.25">
      <c r="A38960" s="1"/>
      <c r="B38960" s="2"/>
      <c r="BJ38960" s="3"/>
      <c r="BL38960" s="3"/>
      <c r="BN38960" s="3"/>
      <c r="BP38960" s="3"/>
    </row>
    <row r="38961" spans="1:68" x14ac:dyDescent="0.25">
      <c r="A38961" s="1"/>
      <c r="B38961" s="2"/>
      <c r="BJ38961" s="3"/>
      <c r="BL38961" s="3"/>
      <c r="BN38961" s="3"/>
      <c r="BP38961" s="3"/>
    </row>
    <row r="38962" spans="1:68" x14ac:dyDescent="0.25">
      <c r="A38962" s="1"/>
      <c r="B38962" s="2"/>
      <c r="BJ38962" s="3"/>
      <c r="BL38962" s="3"/>
      <c r="BN38962" s="3"/>
      <c r="BP38962" s="3"/>
    </row>
    <row r="38963" spans="1:68" x14ac:dyDescent="0.25">
      <c r="A38963" s="1"/>
      <c r="B38963" s="2"/>
      <c r="BJ38963" s="3"/>
      <c r="BL38963" s="3"/>
      <c r="BN38963" s="3"/>
      <c r="BP38963" s="3"/>
    </row>
    <row r="38964" spans="1:68" x14ac:dyDescent="0.25">
      <c r="A38964" s="1"/>
      <c r="B38964" s="2"/>
      <c r="BJ38964" s="3"/>
      <c r="BL38964" s="3"/>
      <c r="BN38964" s="3"/>
      <c r="BP38964" s="3"/>
    </row>
    <row r="38965" spans="1:68" x14ac:dyDescent="0.25">
      <c r="A38965" s="1"/>
      <c r="B38965" s="2"/>
      <c r="BJ38965" s="3"/>
      <c r="BL38965" s="3"/>
      <c r="BN38965" s="3"/>
      <c r="BP38965" s="3"/>
    </row>
    <row r="38966" spans="1:68" x14ac:dyDescent="0.25">
      <c r="A38966" s="1"/>
      <c r="B38966" s="2"/>
      <c r="BJ38966" s="3"/>
      <c r="BL38966" s="3"/>
      <c r="BN38966" s="3"/>
      <c r="BP38966" s="3"/>
    </row>
    <row r="38967" spans="1:68" x14ac:dyDescent="0.25">
      <c r="A38967" s="1"/>
      <c r="B38967" s="2"/>
      <c r="BJ38967" s="3"/>
      <c r="BL38967" s="3"/>
      <c r="BN38967" s="3"/>
      <c r="BP38967" s="3"/>
    </row>
    <row r="38968" spans="1:68" x14ac:dyDescent="0.25">
      <c r="A38968" s="1"/>
      <c r="B38968" s="2"/>
      <c r="BJ38968" s="3"/>
      <c r="BL38968" s="3"/>
      <c r="BN38968" s="3"/>
      <c r="BP38968" s="3"/>
    </row>
    <row r="38969" spans="1:68" x14ac:dyDescent="0.25">
      <c r="A38969" s="1"/>
      <c r="B38969" s="2"/>
      <c r="BJ38969" s="3"/>
      <c r="BL38969" s="3"/>
      <c r="BN38969" s="3"/>
      <c r="BP38969" s="3"/>
    </row>
    <row r="38970" spans="1:68" x14ac:dyDescent="0.25">
      <c r="A38970" s="1"/>
      <c r="B38970" s="2"/>
      <c r="BJ38970" s="3"/>
      <c r="BL38970" s="3"/>
      <c r="BN38970" s="3"/>
      <c r="BP38970" s="3"/>
    </row>
    <row r="38971" spans="1:68" x14ac:dyDescent="0.25">
      <c r="A38971" s="1"/>
      <c r="B38971" s="2"/>
      <c r="BJ38971" s="3"/>
      <c r="BL38971" s="3"/>
      <c r="BN38971" s="3"/>
      <c r="BP38971" s="3"/>
    </row>
    <row r="38972" spans="1:68" x14ac:dyDescent="0.25">
      <c r="A38972" s="1"/>
      <c r="B38972" s="2"/>
      <c r="BJ38972" s="3"/>
      <c r="BL38972" s="3"/>
      <c r="BN38972" s="3"/>
      <c r="BP38972" s="3"/>
    </row>
    <row r="38973" spans="1:68" x14ac:dyDescent="0.25">
      <c r="A38973" s="1"/>
      <c r="B38973" s="2"/>
      <c r="BJ38973" s="3"/>
      <c r="BL38973" s="3"/>
      <c r="BN38973" s="3"/>
      <c r="BP38973" s="3"/>
    </row>
    <row r="38974" spans="1:68" x14ac:dyDescent="0.25">
      <c r="A38974" s="1"/>
      <c r="B38974" s="2"/>
      <c r="BJ38974" s="3"/>
      <c r="BL38974" s="3"/>
      <c r="BN38974" s="3"/>
      <c r="BP38974" s="3"/>
    </row>
    <row r="38975" spans="1:68" x14ac:dyDescent="0.25">
      <c r="A38975" s="1"/>
      <c r="B38975" s="2"/>
      <c r="BJ38975" s="3"/>
      <c r="BL38975" s="3"/>
      <c r="BN38975" s="3"/>
      <c r="BP38975" s="3"/>
    </row>
    <row r="38976" spans="1:68" x14ac:dyDescent="0.25">
      <c r="A38976" s="1"/>
      <c r="B38976" s="2"/>
      <c r="BJ38976" s="3"/>
      <c r="BL38976" s="3"/>
      <c r="BN38976" s="3"/>
      <c r="BP38976" s="3"/>
    </row>
    <row r="38977" spans="1:68" x14ac:dyDescent="0.25">
      <c r="A38977" s="1"/>
      <c r="B38977" s="2"/>
      <c r="BJ38977" s="3"/>
      <c r="BL38977" s="3"/>
      <c r="BN38977" s="3"/>
      <c r="BP38977" s="3"/>
    </row>
    <row r="38978" spans="1:68" x14ac:dyDescent="0.25">
      <c r="A38978" s="1"/>
      <c r="B38978" s="2"/>
      <c r="BJ38978" s="3"/>
      <c r="BL38978" s="3"/>
      <c r="BN38978" s="3"/>
      <c r="BP38978" s="3"/>
    </row>
    <row r="38979" spans="1:68" x14ac:dyDescent="0.25">
      <c r="A38979" s="1"/>
      <c r="B38979" s="2"/>
      <c r="BJ38979" s="3"/>
      <c r="BL38979" s="3"/>
      <c r="BN38979" s="3"/>
      <c r="BP38979" s="3"/>
    </row>
    <row r="38980" spans="1:68" x14ac:dyDescent="0.25">
      <c r="A38980" s="1"/>
      <c r="B38980" s="2"/>
      <c r="BJ38980" s="3"/>
      <c r="BL38980" s="3"/>
      <c r="BN38980" s="3"/>
      <c r="BP38980" s="3"/>
    </row>
    <row r="38981" spans="1:68" x14ac:dyDescent="0.25">
      <c r="A38981" s="1"/>
      <c r="B38981" s="2"/>
      <c r="BJ38981" s="3"/>
      <c r="BL38981" s="3"/>
      <c r="BN38981" s="3"/>
      <c r="BP38981" s="3"/>
    </row>
    <row r="38982" spans="1:68" x14ac:dyDescent="0.25">
      <c r="A38982" s="1"/>
      <c r="B38982" s="2"/>
      <c r="BJ38982" s="3"/>
      <c r="BL38982" s="3"/>
      <c r="BN38982" s="3"/>
      <c r="BP38982" s="3"/>
    </row>
    <row r="38983" spans="1:68" x14ac:dyDescent="0.25">
      <c r="A38983" s="1"/>
      <c r="B38983" s="2"/>
      <c r="BJ38983" s="3"/>
      <c r="BL38983" s="3"/>
      <c r="BN38983" s="3"/>
      <c r="BP38983" s="3"/>
    </row>
    <row r="38984" spans="1:68" x14ac:dyDescent="0.25">
      <c r="A38984" s="1"/>
      <c r="B38984" s="2"/>
      <c r="BJ38984" s="3"/>
      <c r="BL38984" s="3"/>
      <c r="BN38984" s="3"/>
      <c r="BP38984" s="3"/>
    </row>
    <row r="38985" spans="1:68" x14ac:dyDescent="0.25">
      <c r="A38985" s="1"/>
      <c r="B38985" s="2"/>
      <c r="BJ38985" s="3"/>
      <c r="BL38985" s="3"/>
      <c r="BN38985" s="3"/>
      <c r="BP38985" s="3"/>
    </row>
    <row r="38986" spans="1:68" x14ac:dyDescent="0.25">
      <c r="A38986" s="1"/>
      <c r="B38986" s="2"/>
      <c r="BJ38986" s="3"/>
      <c r="BL38986" s="3"/>
      <c r="BN38986" s="3"/>
      <c r="BP38986" s="3"/>
    </row>
    <row r="38987" spans="1:68" x14ac:dyDescent="0.25">
      <c r="A38987" s="1"/>
      <c r="B38987" s="2"/>
      <c r="BJ38987" s="3"/>
      <c r="BL38987" s="3"/>
      <c r="BN38987" s="3"/>
      <c r="BP38987" s="3"/>
    </row>
    <row r="38988" spans="1:68" x14ac:dyDescent="0.25">
      <c r="A38988" s="1"/>
      <c r="B38988" s="2"/>
      <c r="BJ38988" s="3"/>
      <c r="BL38988" s="3"/>
      <c r="BN38988" s="3"/>
      <c r="BP38988" s="3"/>
    </row>
    <row r="38989" spans="1:68" x14ac:dyDescent="0.25">
      <c r="A38989" s="1"/>
      <c r="B38989" s="2"/>
      <c r="BJ38989" s="3"/>
      <c r="BL38989" s="3"/>
      <c r="BN38989" s="3"/>
      <c r="BP38989" s="3"/>
    </row>
    <row r="38990" spans="1:68" x14ac:dyDescent="0.25">
      <c r="A38990" s="1"/>
      <c r="B38990" s="2"/>
      <c r="BJ38990" s="3"/>
      <c r="BL38990" s="3"/>
      <c r="BN38990" s="3"/>
      <c r="BP38990" s="3"/>
    </row>
    <row r="38991" spans="1:68" x14ac:dyDescent="0.25">
      <c r="A38991" s="1"/>
      <c r="B38991" s="2"/>
      <c r="BJ38991" s="3"/>
      <c r="BL38991" s="3"/>
      <c r="BN38991" s="3"/>
      <c r="BP38991" s="3"/>
    </row>
    <row r="38992" spans="1:68" x14ac:dyDescent="0.25">
      <c r="A38992" s="1"/>
      <c r="B38992" s="2"/>
      <c r="BJ38992" s="3"/>
      <c r="BL38992" s="3"/>
      <c r="BN38992" s="3"/>
      <c r="BP38992" s="3"/>
    </row>
    <row r="38993" spans="1:68" x14ac:dyDescent="0.25">
      <c r="A38993" s="1"/>
      <c r="B38993" s="2"/>
      <c r="BJ38993" s="3"/>
      <c r="BL38993" s="3"/>
      <c r="BN38993" s="3"/>
      <c r="BP38993" s="3"/>
    </row>
    <row r="38994" spans="1:68" x14ac:dyDescent="0.25">
      <c r="A38994" s="1"/>
      <c r="B38994" s="2"/>
      <c r="BJ38994" s="3"/>
      <c r="BL38994" s="3"/>
      <c r="BN38994" s="3"/>
      <c r="BP38994" s="3"/>
    </row>
    <row r="38995" spans="1:68" x14ac:dyDescent="0.25">
      <c r="A38995" s="1"/>
      <c r="B38995" s="2"/>
      <c r="BJ38995" s="3"/>
      <c r="BL38995" s="3"/>
      <c r="BN38995" s="3"/>
      <c r="BP38995" s="3"/>
    </row>
    <row r="38996" spans="1:68" x14ac:dyDescent="0.25">
      <c r="A38996" s="1"/>
      <c r="B38996" s="2"/>
      <c r="BJ38996" s="3"/>
      <c r="BL38996" s="3"/>
      <c r="BN38996" s="3"/>
      <c r="BP38996" s="3"/>
    </row>
    <row r="38997" spans="1:68" x14ac:dyDescent="0.25">
      <c r="A38997" s="1"/>
      <c r="B38997" s="2"/>
      <c r="BJ38997" s="3"/>
      <c r="BL38997" s="3"/>
      <c r="BN38997" s="3"/>
      <c r="BP38997" s="3"/>
    </row>
    <row r="38998" spans="1:68" x14ac:dyDescent="0.25">
      <c r="A38998" s="1"/>
      <c r="B38998" s="2"/>
      <c r="BJ38998" s="3"/>
      <c r="BL38998" s="3"/>
      <c r="BN38998" s="3"/>
      <c r="BP38998" s="3"/>
    </row>
    <row r="38999" spans="1:68" x14ac:dyDescent="0.25">
      <c r="A38999" s="1"/>
      <c r="B38999" s="2"/>
      <c r="BJ38999" s="3"/>
      <c r="BL38999" s="3"/>
      <c r="BN38999" s="3"/>
      <c r="BP38999" s="3"/>
    </row>
    <row r="39000" spans="1:68" x14ac:dyDescent="0.25">
      <c r="A39000" s="1"/>
      <c r="B39000" s="2"/>
      <c r="BJ39000" s="3"/>
      <c r="BL39000" s="3"/>
      <c r="BN39000" s="3"/>
      <c r="BP39000" s="3"/>
    </row>
    <row r="39001" spans="1:68" x14ac:dyDescent="0.25">
      <c r="A39001" s="1"/>
      <c r="B39001" s="2"/>
      <c r="BJ39001" s="3"/>
      <c r="BL39001" s="3"/>
      <c r="BN39001" s="3"/>
      <c r="BP39001" s="3"/>
    </row>
    <row r="39002" spans="1:68" x14ac:dyDescent="0.25">
      <c r="A39002" s="1"/>
      <c r="B39002" s="2"/>
      <c r="BJ39002" s="3"/>
      <c r="BL39002" s="3"/>
      <c r="BN39002" s="3"/>
      <c r="BP39002" s="3"/>
    </row>
    <row r="39003" spans="1:68" x14ac:dyDescent="0.25">
      <c r="A39003" s="1"/>
      <c r="B39003" s="2"/>
      <c r="BJ39003" s="3"/>
      <c r="BL39003" s="3"/>
      <c r="BN39003" s="3"/>
      <c r="BP39003" s="3"/>
    </row>
    <row r="39004" spans="1:68" x14ac:dyDescent="0.25">
      <c r="A39004" s="1"/>
      <c r="B39004" s="2"/>
      <c r="BJ39004" s="3"/>
      <c r="BL39004" s="3"/>
      <c r="BN39004" s="3"/>
      <c r="BP39004" s="3"/>
    </row>
    <row r="39005" spans="1:68" x14ac:dyDescent="0.25">
      <c r="A39005" s="1"/>
      <c r="B39005" s="2"/>
      <c r="BJ39005" s="3"/>
      <c r="BL39005" s="3"/>
      <c r="BN39005" s="3"/>
      <c r="BP39005" s="3"/>
    </row>
    <row r="39006" spans="1:68" x14ac:dyDescent="0.25">
      <c r="A39006" s="1"/>
      <c r="B39006" s="2"/>
      <c r="BJ39006" s="3"/>
      <c r="BL39006" s="3"/>
      <c r="BN39006" s="3"/>
      <c r="BP39006" s="3"/>
    </row>
    <row r="39007" spans="1:68" x14ac:dyDescent="0.25">
      <c r="A39007" s="1"/>
      <c r="B39007" s="2"/>
      <c r="BJ39007" s="3"/>
      <c r="BL39007" s="3"/>
      <c r="BN39007" s="3"/>
      <c r="BP39007" s="3"/>
    </row>
    <row r="39008" spans="1:68" x14ac:dyDescent="0.25">
      <c r="A39008" s="1"/>
      <c r="B39008" s="2"/>
      <c r="BJ39008" s="3"/>
      <c r="BL39008" s="3"/>
      <c r="BN39008" s="3"/>
      <c r="BP39008" s="3"/>
    </row>
    <row r="39009" spans="1:68" x14ac:dyDescent="0.25">
      <c r="A39009" s="1"/>
      <c r="B39009" s="2"/>
      <c r="BJ39009" s="3"/>
      <c r="BL39009" s="3"/>
      <c r="BN39009" s="3"/>
      <c r="BP39009" s="3"/>
    </row>
    <row r="39010" spans="1:68" x14ac:dyDescent="0.25">
      <c r="A39010" s="1"/>
      <c r="B39010" s="2"/>
      <c r="BJ39010" s="3"/>
      <c r="BL39010" s="3"/>
      <c r="BN39010" s="3"/>
      <c r="BP39010" s="3"/>
    </row>
    <row r="39011" spans="1:68" x14ac:dyDescent="0.25">
      <c r="A39011" s="1"/>
      <c r="B39011" s="2"/>
      <c r="BJ39011" s="3"/>
      <c r="BL39011" s="3"/>
      <c r="BN39011" s="3"/>
      <c r="BP39011" s="3"/>
    </row>
    <row r="39012" spans="1:68" x14ac:dyDescent="0.25">
      <c r="A39012" s="1"/>
      <c r="B39012" s="2"/>
      <c r="BJ39012" s="3"/>
      <c r="BL39012" s="3"/>
      <c r="BN39012" s="3"/>
      <c r="BP39012" s="3"/>
    </row>
    <row r="39013" spans="1:68" x14ac:dyDescent="0.25">
      <c r="A39013" s="1"/>
      <c r="B39013" s="2"/>
      <c r="BJ39013" s="3"/>
      <c r="BL39013" s="3"/>
      <c r="BN39013" s="3"/>
      <c r="BP39013" s="3"/>
    </row>
    <row r="39014" spans="1:68" x14ac:dyDescent="0.25">
      <c r="A39014" s="1"/>
      <c r="B39014" s="2"/>
      <c r="BJ39014" s="3"/>
      <c r="BL39014" s="3"/>
      <c r="BN39014" s="3"/>
      <c r="BP39014" s="3"/>
    </row>
    <row r="39015" spans="1:68" x14ac:dyDescent="0.25">
      <c r="A39015" s="1"/>
      <c r="B39015" s="2"/>
      <c r="BJ39015" s="3"/>
      <c r="BL39015" s="3"/>
      <c r="BN39015" s="3"/>
      <c r="BP39015" s="3"/>
    </row>
    <row r="39016" spans="1:68" x14ac:dyDescent="0.25">
      <c r="A39016" s="1"/>
      <c r="B39016" s="2"/>
      <c r="BJ39016" s="3"/>
      <c r="BL39016" s="3"/>
      <c r="BN39016" s="3"/>
      <c r="BP39016" s="3"/>
    </row>
    <row r="39017" spans="1:68" x14ac:dyDescent="0.25">
      <c r="A39017" s="1"/>
      <c r="B39017" s="2"/>
      <c r="BJ39017" s="3"/>
      <c r="BL39017" s="3"/>
      <c r="BN39017" s="3"/>
      <c r="BP39017" s="3"/>
    </row>
    <row r="39018" spans="1:68" x14ac:dyDescent="0.25">
      <c r="A39018" s="1"/>
      <c r="B39018" s="2"/>
      <c r="BJ39018" s="3"/>
      <c r="BL39018" s="3"/>
      <c r="BN39018" s="3"/>
      <c r="BP39018" s="3"/>
    </row>
    <row r="39019" spans="1:68" x14ac:dyDescent="0.25">
      <c r="A39019" s="1"/>
      <c r="B39019" s="2"/>
      <c r="BJ39019" s="3"/>
      <c r="BL39019" s="3"/>
      <c r="BN39019" s="3"/>
      <c r="BP39019" s="3"/>
    </row>
    <row r="39020" spans="1:68" x14ac:dyDescent="0.25">
      <c r="A39020" s="1"/>
      <c r="B39020" s="2"/>
      <c r="BJ39020" s="3"/>
      <c r="BL39020" s="3"/>
      <c r="BN39020" s="3"/>
      <c r="BP39020" s="3"/>
    </row>
    <row r="39021" spans="1:68" x14ac:dyDescent="0.25">
      <c r="A39021" s="1"/>
      <c r="B39021" s="2"/>
      <c r="BJ39021" s="3"/>
      <c r="BL39021" s="3"/>
      <c r="BN39021" s="3"/>
      <c r="BP39021" s="3"/>
    </row>
    <row r="39022" spans="1:68" x14ac:dyDescent="0.25">
      <c r="A39022" s="1"/>
      <c r="B39022" s="2"/>
      <c r="BJ39022" s="3"/>
      <c r="BL39022" s="3"/>
      <c r="BN39022" s="3"/>
      <c r="BP39022" s="3"/>
    </row>
    <row r="39023" spans="1:68" x14ac:dyDescent="0.25">
      <c r="A39023" s="1"/>
      <c r="B39023" s="2"/>
      <c r="BJ39023" s="3"/>
      <c r="BL39023" s="3"/>
      <c r="BN39023" s="3"/>
      <c r="BP39023" s="3"/>
    </row>
    <row r="39024" spans="1:68" x14ac:dyDescent="0.25">
      <c r="A39024" s="1"/>
      <c r="B39024" s="2"/>
      <c r="BJ39024" s="3"/>
      <c r="BL39024" s="3"/>
      <c r="BN39024" s="3"/>
      <c r="BP39024" s="3"/>
    </row>
    <row r="39025" spans="1:68" x14ac:dyDescent="0.25">
      <c r="A39025" s="1"/>
      <c r="B39025" s="2"/>
      <c r="BJ39025" s="3"/>
      <c r="BL39025" s="3"/>
      <c r="BN39025" s="3"/>
      <c r="BP39025" s="3"/>
    </row>
    <row r="39026" spans="1:68" x14ac:dyDescent="0.25">
      <c r="A39026" s="1"/>
      <c r="B39026" s="2"/>
      <c r="BJ39026" s="3"/>
      <c r="BL39026" s="3"/>
      <c r="BN39026" s="3"/>
      <c r="BP39026" s="3"/>
    </row>
    <row r="39027" spans="1:68" x14ac:dyDescent="0.25">
      <c r="A39027" s="1"/>
      <c r="B39027" s="2"/>
      <c r="BJ39027" s="3"/>
      <c r="BL39027" s="3"/>
      <c r="BN39027" s="3"/>
      <c r="BP39027" s="3"/>
    </row>
    <row r="39028" spans="1:68" x14ac:dyDescent="0.25">
      <c r="A39028" s="1"/>
      <c r="B39028" s="2"/>
      <c r="BJ39028" s="3"/>
      <c r="BL39028" s="3"/>
      <c r="BN39028" s="3"/>
      <c r="BP39028" s="3"/>
    </row>
    <row r="39029" spans="1:68" x14ac:dyDescent="0.25">
      <c r="A39029" s="1"/>
      <c r="B39029" s="2"/>
      <c r="BJ39029" s="3"/>
      <c r="BL39029" s="3"/>
      <c r="BN39029" s="3"/>
      <c r="BP39029" s="3"/>
    </row>
    <row r="39030" spans="1:68" x14ac:dyDescent="0.25">
      <c r="A39030" s="1"/>
      <c r="B39030" s="2"/>
      <c r="BJ39030" s="3"/>
      <c r="BL39030" s="3"/>
      <c r="BN39030" s="3"/>
      <c r="BP39030" s="3"/>
    </row>
    <row r="39031" spans="1:68" x14ac:dyDescent="0.25">
      <c r="A39031" s="1"/>
      <c r="B39031" s="2"/>
      <c r="BJ39031" s="3"/>
      <c r="BL39031" s="3"/>
      <c r="BN39031" s="3"/>
      <c r="BP39031" s="3"/>
    </row>
    <row r="39032" spans="1:68" x14ac:dyDescent="0.25">
      <c r="A39032" s="1"/>
      <c r="B39032" s="2"/>
      <c r="BJ39032" s="3"/>
      <c r="BL39032" s="3"/>
      <c r="BN39032" s="3"/>
      <c r="BP39032" s="3"/>
    </row>
    <row r="39033" spans="1:68" x14ac:dyDescent="0.25">
      <c r="A39033" s="1"/>
      <c r="B39033" s="2"/>
      <c r="BJ39033" s="3"/>
      <c r="BL39033" s="3"/>
      <c r="BN39033" s="3"/>
      <c r="BP39033" s="3"/>
    </row>
    <row r="39034" spans="1:68" x14ac:dyDescent="0.25">
      <c r="A39034" s="1"/>
      <c r="B39034" s="2"/>
      <c r="BJ39034" s="3"/>
      <c r="BL39034" s="3"/>
      <c r="BN39034" s="3"/>
      <c r="BP39034" s="3"/>
    </row>
    <row r="39035" spans="1:68" x14ac:dyDescent="0.25">
      <c r="A39035" s="1"/>
      <c r="B39035" s="2"/>
      <c r="BJ39035" s="3"/>
      <c r="BL39035" s="3"/>
      <c r="BN39035" s="3"/>
      <c r="BP39035" s="3"/>
    </row>
    <row r="39036" spans="1:68" x14ac:dyDescent="0.25">
      <c r="A39036" s="1"/>
      <c r="B39036" s="2"/>
      <c r="BJ39036" s="3"/>
      <c r="BL39036" s="3"/>
      <c r="BN39036" s="3"/>
      <c r="BP39036" s="3"/>
    </row>
    <row r="39037" spans="1:68" x14ac:dyDescent="0.25">
      <c r="A39037" s="1"/>
      <c r="B39037" s="2"/>
      <c r="BJ39037" s="3"/>
      <c r="BL39037" s="3"/>
      <c r="BN39037" s="3"/>
      <c r="BP39037" s="3"/>
    </row>
    <row r="39038" spans="1:68" x14ac:dyDescent="0.25">
      <c r="A39038" s="1"/>
      <c r="B39038" s="2"/>
      <c r="BJ39038" s="3"/>
      <c r="BL39038" s="3"/>
      <c r="BN39038" s="3"/>
      <c r="BP39038" s="3"/>
    </row>
    <row r="39039" spans="1:68" x14ac:dyDescent="0.25">
      <c r="A39039" s="1"/>
      <c r="B39039" s="2"/>
      <c r="BJ39039" s="3"/>
      <c r="BL39039" s="3"/>
      <c r="BN39039" s="3"/>
      <c r="BP39039" s="3"/>
    </row>
    <row r="39040" spans="1:68" x14ac:dyDescent="0.25">
      <c r="A39040" s="1"/>
      <c r="B39040" s="2"/>
      <c r="BJ39040" s="3"/>
      <c r="BL39040" s="3"/>
      <c r="BN39040" s="3"/>
      <c r="BP39040" s="3"/>
    </row>
    <row r="39041" spans="1:68" x14ac:dyDescent="0.25">
      <c r="A39041" s="1"/>
      <c r="B39041" s="2"/>
      <c r="BJ39041" s="3"/>
      <c r="BL39041" s="3"/>
      <c r="BN39041" s="3"/>
      <c r="BP39041" s="3"/>
    </row>
    <row r="39042" spans="1:68" x14ac:dyDescent="0.25">
      <c r="A39042" s="1"/>
      <c r="B39042" s="2"/>
      <c r="BJ39042" s="3"/>
      <c r="BL39042" s="3"/>
      <c r="BN39042" s="3"/>
      <c r="BP39042" s="3"/>
    </row>
    <row r="39043" spans="1:68" x14ac:dyDescent="0.25">
      <c r="A39043" s="1"/>
      <c r="B39043" s="2"/>
      <c r="BJ39043" s="3"/>
      <c r="BL39043" s="3"/>
      <c r="BN39043" s="3"/>
      <c r="BP39043" s="3"/>
    </row>
    <row r="39044" spans="1:68" x14ac:dyDescent="0.25">
      <c r="A39044" s="1"/>
      <c r="B39044" s="2"/>
      <c r="BJ39044" s="3"/>
      <c r="BL39044" s="3"/>
      <c r="BN39044" s="3"/>
      <c r="BP39044" s="3"/>
    </row>
    <row r="39045" spans="1:68" x14ac:dyDescent="0.25">
      <c r="A39045" s="1"/>
      <c r="B39045" s="2"/>
      <c r="BJ39045" s="3"/>
      <c r="BL39045" s="3"/>
      <c r="BN39045" s="3"/>
      <c r="BP39045" s="3"/>
    </row>
    <row r="39046" spans="1:68" x14ac:dyDescent="0.25">
      <c r="A39046" s="1"/>
      <c r="B39046" s="2"/>
      <c r="BJ39046" s="3"/>
      <c r="BL39046" s="3"/>
      <c r="BN39046" s="3"/>
      <c r="BP39046" s="3"/>
    </row>
    <row r="39047" spans="1:68" x14ac:dyDescent="0.25">
      <c r="A39047" s="1"/>
      <c r="B39047" s="2"/>
      <c r="BJ39047" s="3"/>
      <c r="BL39047" s="3"/>
      <c r="BN39047" s="3"/>
      <c r="BP39047" s="3"/>
    </row>
    <row r="39048" spans="1:68" x14ac:dyDescent="0.25">
      <c r="A39048" s="1"/>
      <c r="B39048" s="2"/>
      <c r="BJ39048" s="3"/>
      <c r="BL39048" s="3"/>
      <c r="BN39048" s="3"/>
      <c r="BP39048" s="3"/>
    </row>
    <row r="39049" spans="1:68" x14ac:dyDescent="0.25">
      <c r="A39049" s="1"/>
      <c r="B39049" s="2"/>
      <c r="BJ39049" s="3"/>
      <c r="BL39049" s="3"/>
      <c r="BN39049" s="3"/>
      <c r="BP39049" s="3"/>
    </row>
    <row r="39050" spans="1:68" x14ac:dyDescent="0.25">
      <c r="A39050" s="1"/>
      <c r="B39050" s="2"/>
      <c r="BJ39050" s="3"/>
      <c r="BL39050" s="3"/>
      <c r="BN39050" s="3"/>
      <c r="BP39050" s="3"/>
    </row>
    <row r="39051" spans="1:68" x14ac:dyDescent="0.25">
      <c r="A39051" s="1"/>
      <c r="B39051" s="2"/>
      <c r="BJ39051" s="3"/>
      <c r="BL39051" s="3"/>
      <c r="BN39051" s="3"/>
      <c r="BP39051" s="3"/>
    </row>
    <row r="39052" spans="1:68" x14ac:dyDescent="0.25">
      <c r="A39052" s="1"/>
      <c r="B39052" s="2"/>
      <c r="BJ39052" s="3"/>
      <c r="BL39052" s="3"/>
      <c r="BN39052" s="3"/>
      <c r="BP39052" s="3"/>
    </row>
    <row r="39053" spans="1:68" x14ac:dyDescent="0.25">
      <c r="A39053" s="1"/>
      <c r="B39053" s="2"/>
      <c r="BJ39053" s="3"/>
      <c r="BL39053" s="3"/>
      <c r="BN39053" s="3"/>
      <c r="BP39053" s="3"/>
    </row>
    <row r="39054" spans="1:68" x14ac:dyDescent="0.25">
      <c r="A39054" s="1"/>
      <c r="B39054" s="2"/>
      <c r="BJ39054" s="3"/>
      <c r="BL39054" s="3"/>
      <c r="BN39054" s="3"/>
      <c r="BP39054" s="3"/>
    </row>
    <row r="39055" spans="1:68" x14ac:dyDescent="0.25">
      <c r="A39055" s="1"/>
      <c r="B39055" s="2"/>
      <c r="BJ39055" s="3"/>
      <c r="BL39055" s="3"/>
      <c r="BN39055" s="3"/>
      <c r="BP39055" s="3"/>
    </row>
    <row r="39056" spans="1:68" x14ac:dyDescent="0.25">
      <c r="A39056" s="1"/>
      <c r="B39056" s="2"/>
      <c r="BJ39056" s="3"/>
      <c r="BL39056" s="3"/>
      <c r="BN39056" s="3"/>
      <c r="BP39056" s="3"/>
    </row>
    <row r="39057" spans="1:68" x14ac:dyDescent="0.25">
      <c r="A39057" s="1"/>
      <c r="B39057" s="2"/>
      <c r="BJ39057" s="3"/>
      <c r="BL39057" s="3"/>
      <c r="BN39057" s="3"/>
      <c r="BP39057" s="3"/>
    </row>
    <row r="39058" spans="1:68" x14ac:dyDescent="0.25">
      <c r="A39058" s="1"/>
      <c r="B39058" s="2"/>
      <c r="BJ39058" s="3"/>
      <c r="BL39058" s="3"/>
      <c r="BN39058" s="3"/>
      <c r="BP39058" s="3"/>
    </row>
    <row r="39059" spans="1:68" x14ac:dyDescent="0.25">
      <c r="A39059" s="1"/>
      <c r="B39059" s="2"/>
      <c r="BJ39059" s="3"/>
      <c r="BL39059" s="3"/>
      <c r="BN39059" s="3"/>
      <c r="BP39059" s="3"/>
    </row>
    <row r="39060" spans="1:68" x14ac:dyDescent="0.25">
      <c r="A39060" s="1"/>
      <c r="B39060" s="2"/>
      <c r="BJ39060" s="3"/>
      <c r="BL39060" s="3"/>
      <c r="BN39060" s="3"/>
      <c r="BP39060" s="3"/>
    </row>
    <row r="39061" spans="1:68" x14ac:dyDescent="0.25">
      <c r="A39061" s="1"/>
      <c r="B39061" s="2"/>
      <c r="BJ39061" s="3"/>
      <c r="BL39061" s="3"/>
      <c r="BN39061" s="3"/>
      <c r="BP39061" s="3"/>
    </row>
    <row r="39062" spans="1:68" x14ac:dyDescent="0.25">
      <c r="A39062" s="1"/>
      <c r="B39062" s="2"/>
      <c r="BJ39062" s="3"/>
      <c r="BL39062" s="3"/>
      <c r="BN39062" s="3"/>
      <c r="BP39062" s="3"/>
    </row>
    <row r="39063" spans="1:68" x14ac:dyDescent="0.25">
      <c r="A39063" s="1"/>
      <c r="B39063" s="2"/>
      <c r="BJ39063" s="3"/>
      <c r="BL39063" s="3"/>
      <c r="BN39063" s="3"/>
      <c r="BP39063" s="3"/>
    </row>
    <row r="39064" spans="1:68" x14ac:dyDescent="0.25">
      <c r="A39064" s="1"/>
      <c r="B39064" s="2"/>
      <c r="BJ39064" s="3"/>
      <c r="BL39064" s="3"/>
      <c r="BN39064" s="3"/>
      <c r="BP39064" s="3"/>
    </row>
    <row r="39065" spans="1:68" x14ac:dyDescent="0.25">
      <c r="A39065" s="1"/>
      <c r="B39065" s="2"/>
      <c r="BJ39065" s="3"/>
      <c r="BL39065" s="3"/>
      <c r="BN39065" s="3"/>
      <c r="BP39065" s="3"/>
    </row>
    <row r="39066" spans="1:68" x14ac:dyDescent="0.25">
      <c r="A39066" s="1"/>
      <c r="B39066" s="2"/>
      <c r="BJ39066" s="3"/>
      <c r="BL39066" s="3"/>
      <c r="BN39066" s="3"/>
      <c r="BP39066" s="3"/>
    </row>
    <row r="39067" spans="1:68" x14ac:dyDescent="0.25">
      <c r="A39067" s="1"/>
      <c r="B39067" s="2"/>
      <c r="BJ39067" s="3"/>
      <c r="BL39067" s="3"/>
      <c r="BN39067" s="3"/>
      <c r="BP39067" s="3"/>
    </row>
    <row r="39068" spans="1:68" x14ac:dyDescent="0.25">
      <c r="A39068" s="1"/>
      <c r="B39068" s="2"/>
      <c r="BJ39068" s="3"/>
      <c r="BL39068" s="3"/>
      <c r="BN39068" s="3"/>
      <c r="BP39068" s="3"/>
    </row>
    <row r="39069" spans="1:68" x14ac:dyDescent="0.25">
      <c r="A39069" s="1"/>
      <c r="B39069" s="2"/>
      <c r="BJ39069" s="3"/>
      <c r="BL39069" s="3"/>
      <c r="BN39069" s="3"/>
      <c r="BP39069" s="3"/>
    </row>
    <row r="39070" spans="1:68" x14ac:dyDescent="0.25">
      <c r="A39070" s="1"/>
      <c r="B39070" s="2"/>
      <c r="BJ39070" s="3"/>
      <c r="BL39070" s="3"/>
      <c r="BN39070" s="3"/>
      <c r="BP39070" s="3"/>
    </row>
    <row r="39071" spans="1:68" x14ac:dyDescent="0.25">
      <c r="A39071" s="1"/>
      <c r="B39071" s="2"/>
      <c r="BJ39071" s="3"/>
      <c r="BL39071" s="3"/>
      <c r="BN39071" s="3"/>
      <c r="BP39071" s="3"/>
    </row>
    <row r="39072" spans="1:68" x14ac:dyDescent="0.25">
      <c r="A39072" s="1"/>
      <c r="B39072" s="2"/>
      <c r="BJ39072" s="3"/>
      <c r="BL39072" s="3"/>
      <c r="BN39072" s="3"/>
      <c r="BP39072" s="3"/>
    </row>
    <row r="39073" spans="1:68" x14ac:dyDescent="0.25">
      <c r="A39073" s="1"/>
      <c r="B39073" s="2"/>
      <c r="BJ39073" s="3"/>
      <c r="BL39073" s="3"/>
      <c r="BN39073" s="3"/>
      <c r="BP39073" s="3"/>
    </row>
    <row r="39074" spans="1:68" x14ac:dyDescent="0.25">
      <c r="A39074" s="1"/>
      <c r="B39074" s="2"/>
      <c r="BJ39074" s="3"/>
      <c r="BL39074" s="3"/>
      <c r="BN39074" s="3"/>
      <c r="BP39074" s="3"/>
    </row>
    <row r="39075" spans="1:68" x14ac:dyDescent="0.25">
      <c r="A39075" s="1"/>
      <c r="B39075" s="2"/>
      <c r="BJ39075" s="3"/>
      <c r="BL39075" s="3"/>
      <c r="BN39075" s="3"/>
      <c r="BP39075" s="3"/>
    </row>
    <row r="39076" spans="1:68" x14ac:dyDescent="0.25">
      <c r="A39076" s="1"/>
      <c r="B39076" s="2"/>
      <c r="BJ39076" s="3"/>
      <c r="BL39076" s="3"/>
      <c r="BN39076" s="3"/>
      <c r="BP39076" s="3"/>
    </row>
    <row r="39077" spans="1:68" x14ac:dyDescent="0.25">
      <c r="A39077" s="1"/>
      <c r="B39077" s="2"/>
      <c r="BJ39077" s="3"/>
      <c r="BL39077" s="3"/>
      <c r="BN39077" s="3"/>
      <c r="BP39077" s="3"/>
    </row>
    <row r="39078" spans="1:68" x14ac:dyDescent="0.25">
      <c r="A39078" s="1"/>
      <c r="B39078" s="2"/>
      <c r="BJ39078" s="3"/>
      <c r="BL39078" s="3"/>
      <c r="BN39078" s="3"/>
      <c r="BP39078" s="3"/>
    </row>
    <row r="39079" spans="1:68" x14ac:dyDescent="0.25">
      <c r="A39079" s="1"/>
      <c r="B39079" s="2"/>
      <c r="BJ39079" s="3"/>
      <c r="BL39079" s="3"/>
      <c r="BN39079" s="3"/>
      <c r="BP39079" s="3"/>
    </row>
    <row r="39080" spans="1:68" x14ac:dyDescent="0.25">
      <c r="A39080" s="1"/>
      <c r="B39080" s="2"/>
      <c r="BJ39080" s="3"/>
      <c r="BL39080" s="3"/>
      <c r="BN39080" s="3"/>
      <c r="BP39080" s="3"/>
    </row>
    <row r="39081" spans="1:68" x14ac:dyDescent="0.25">
      <c r="A39081" s="1"/>
      <c r="B39081" s="2"/>
      <c r="BJ39081" s="3"/>
      <c r="BL39081" s="3"/>
      <c r="BN39081" s="3"/>
      <c r="BP39081" s="3"/>
    </row>
    <row r="39082" spans="1:68" x14ac:dyDescent="0.25">
      <c r="A39082" s="1"/>
      <c r="B39082" s="2"/>
      <c r="BJ39082" s="3"/>
      <c r="BL39082" s="3"/>
      <c r="BN39082" s="3"/>
      <c r="BP39082" s="3"/>
    </row>
    <row r="39083" spans="1:68" x14ac:dyDescent="0.25">
      <c r="A39083" s="1"/>
      <c r="B39083" s="2"/>
      <c r="BJ39083" s="3"/>
      <c r="BL39083" s="3"/>
      <c r="BN39083" s="3"/>
      <c r="BP39083" s="3"/>
    </row>
    <row r="39084" spans="1:68" x14ac:dyDescent="0.25">
      <c r="A39084" s="1"/>
      <c r="B39084" s="2"/>
      <c r="BJ39084" s="3"/>
      <c r="BL39084" s="3"/>
      <c r="BN39084" s="3"/>
      <c r="BP39084" s="3"/>
    </row>
    <row r="39085" spans="1:68" x14ac:dyDescent="0.25">
      <c r="A39085" s="1"/>
      <c r="B39085" s="2"/>
      <c r="BJ39085" s="3"/>
      <c r="BL39085" s="3"/>
      <c r="BN39085" s="3"/>
      <c r="BP39085" s="3"/>
    </row>
    <row r="39086" spans="1:68" x14ac:dyDescent="0.25">
      <c r="A39086" s="1"/>
      <c r="B39086" s="2"/>
      <c r="BJ39086" s="3"/>
      <c r="BL39086" s="3"/>
      <c r="BN39086" s="3"/>
      <c r="BP39086" s="3"/>
    </row>
    <row r="39087" spans="1:68" x14ac:dyDescent="0.25">
      <c r="A39087" s="1"/>
      <c r="B39087" s="2"/>
      <c r="BJ39087" s="3"/>
      <c r="BL39087" s="3"/>
      <c r="BN39087" s="3"/>
      <c r="BP39087" s="3"/>
    </row>
    <row r="39088" spans="1:68" x14ac:dyDescent="0.25">
      <c r="A39088" s="1"/>
      <c r="B39088" s="2"/>
      <c r="BJ39088" s="3"/>
      <c r="BL39088" s="3"/>
      <c r="BN39088" s="3"/>
      <c r="BP39088" s="3"/>
    </row>
    <row r="39089" spans="1:68" x14ac:dyDescent="0.25">
      <c r="A39089" s="1"/>
      <c r="B39089" s="2"/>
      <c r="BJ39089" s="3"/>
      <c r="BL39089" s="3"/>
      <c r="BN39089" s="3"/>
      <c r="BP39089" s="3"/>
    </row>
    <row r="39090" spans="1:68" x14ac:dyDescent="0.25">
      <c r="A39090" s="1"/>
      <c r="B39090" s="2"/>
      <c r="BJ39090" s="3"/>
      <c r="BL39090" s="3"/>
      <c r="BN39090" s="3"/>
      <c r="BP39090" s="3"/>
    </row>
    <row r="39091" spans="1:68" x14ac:dyDescent="0.25">
      <c r="A39091" s="1"/>
      <c r="B39091" s="2"/>
      <c r="BJ39091" s="3"/>
      <c r="BL39091" s="3"/>
      <c r="BN39091" s="3"/>
      <c r="BP39091" s="3"/>
    </row>
    <row r="39092" spans="1:68" x14ac:dyDescent="0.25">
      <c r="A39092" s="1"/>
      <c r="B39092" s="2"/>
      <c r="BJ39092" s="3"/>
      <c r="BL39092" s="3"/>
      <c r="BN39092" s="3"/>
      <c r="BP39092" s="3"/>
    </row>
    <row r="39093" spans="1:68" x14ac:dyDescent="0.25">
      <c r="A39093" s="1"/>
      <c r="B39093" s="2"/>
      <c r="BJ39093" s="3"/>
      <c r="BL39093" s="3"/>
      <c r="BN39093" s="3"/>
      <c r="BP39093" s="3"/>
    </row>
    <row r="39094" spans="1:68" x14ac:dyDescent="0.25">
      <c r="A39094" s="1"/>
      <c r="B39094" s="2"/>
      <c r="BJ39094" s="3"/>
      <c r="BL39094" s="3"/>
      <c r="BN39094" s="3"/>
      <c r="BP39094" s="3"/>
    </row>
    <row r="39095" spans="1:68" x14ac:dyDescent="0.25">
      <c r="A39095" s="1"/>
      <c r="B39095" s="2"/>
      <c r="BJ39095" s="3"/>
      <c r="BL39095" s="3"/>
      <c r="BN39095" s="3"/>
      <c r="BP39095" s="3"/>
    </row>
    <row r="39096" spans="1:68" x14ac:dyDescent="0.25">
      <c r="A39096" s="1"/>
      <c r="B39096" s="2"/>
      <c r="BJ39096" s="3"/>
      <c r="BL39096" s="3"/>
      <c r="BN39096" s="3"/>
      <c r="BP39096" s="3"/>
    </row>
    <row r="39097" spans="1:68" x14ac:dyDescent="0.25">
      <c r="A39097" s="1"/>
      <c r="B39097" s="2"/>
      <c r="BJ39097" s="3"/>
      <c r="BL39097" s="3"/>
      <c r="BN39097" s="3"/>
      <c r="BP39097" s="3"/>
    </row>
    <row r="39098" spans="1:68" x14ac:dyDescent="0.25">
      <c r="A39098" s="1"/>
      <c r="B39098" s="2"/>
      <c r="BJ39098" s="3"/>
      <c r="BL39098" s="3"/>
      <c r="BN39098" s="3"/>
      <c r="BP39098" s="3"/>
    </row>
    <row r="39099" spans="1:68" x14ac:dyDescent="0.25">
      <c r="A39099" s="1"/>
      <c r="B39099" s="2"/>
      <c r="BJ39099" s="3"/>
      <c r="BL39099" s="3"/>
      <c r="BN39099" s="3"/>
      <c r="BP39099" s="3"/>
    </row>
    <row r="39100" spans="1:68" x14ac:dyDescent="0.25">
      <c r="A39100" s="1"/>
      <c r="B39100" s="2"/>
      <c r="BJ39100" s="3"/>
      <c r="BL39100" s="3"/>
      <c r="BN39100" s="3"/>
      <c r="BP39100" s="3"/>
    </row>
    <row r="39101" spans="1:68" x14ac:dyDescent="0.25">
      <c r="A39101" s="1"/>
      <c r="B39101" s="2"/>
      <c r="BJ39101" s="3"/>
      <c r="BL39101" s="3"/>
      <c r="BN39101" s="3"/>
      <c r="BP39101" s="3"/>
    </row>
    <row r="39102" spans="1:68" x14ac:dyDescent="0.25">
      <c r="A39102" s="1"/>
      <c r="B39102" s="2"/>
      <c r="BJ39102" s="3"/>
      <c r="BL39102" s="3"/>
      <c r="BN39102" s="3"/>
      <c r="BP39102" s="3"/>
    </row>
    <row r="39103" spans="1:68" x14ac:dyDescent="0.25">
      <c r="A39103" s="1"/>
      <c r="B39103" s="2"/>
      <c r="BJ39103" s="3"/>
      <c r="BL39103" s="3"/>
      <c r="BN39103" s="3"/>
      <c r="BP39103" s="3"/>
    </row>
    <row r="39104" spans="1:68" x14ac:dyDescent="0.25">
      <c r="A39104" s="1"/>
      <c r="B39104" s="2"/>
      <c r="BJ39104" s="3"/>
      <c r="BL39104" s="3"/>
      <c r="BN39104" s="3"/>
      <c r="BP39104" s="3"/>
    </row>
    <row r="39105" spans="1:68" x14ac:dyDescent="0.25">
      <c r="A39105" s="1"/>
      <c r="B39105" s="2"/>
      <c r="BJ39105" s="3"/>
      <c r="BL39105" s="3"/>
      <c r="BN39105" s="3"/>
      <c r="BP39105" s="3"/>
    </row>
    <row r="39106" spans="1:68" x14ac:dyDescent="0.25">
      <c r="A39106" s="1"/>
      <c r="B39106" s="2"/>
      <c r="BJ39106" s="3"/>
      <c r="BL39106" s="3"/>
      <c r="BN39106" s="3"/>
      <c r="BP39106" s="3"/>
    </row>
    <row r="39107" spans="1:68" x14ac:dyDescent="0.25">
      <c r="A39107" s="1"/>
      <c r="B39107" s="2"/>
      <c r="BJ39107" s="3"/>
      <c r="BL39107" s="3"/>
      <c r="BN39107" s="3"/>
      <c r="BP39107" s="3"/>
    </row>
    <row r="39108" spans="1:68" x14ac:dyDescent="0.25">
      <c r="A39108" s="1"/>
      <c r="B39108" s="2"/>
      <c r="BJ39108" s="3"/>
      <c r="BL39108" s="3"/>
      <c r="BN39108" s="3"/>
      <c r="BP39108" s="3"/>
    </row>
    <row r="39109" spans="1:68" x14ac:dyDescent="0.25">
      <c r="A39109" s="1"/>
      <c r="B39109" s="2"/>
      <c r="BJ39109" s="3"/>
      <c r="BL39109" s="3"/>
      <c r="BN39109" s="3"/>
      <c r="BP39109" s="3"/>
    </row>
    <row r="39110" spans="1:68" x14ac:dyDescent="0.25">
      <c r="A39110" s="1"/>
      <c r="B39110" s="2"/>
      <c r="BJ39110" s="3"/>
      <c r="BL39110" s="3"/>
      <c r="BN39110" s="3"/>
      <c r="BP39110" s="3"/>
    </row>
    <row r="39111" spans="1:68" x14ac:dyDescent="0.25">
      <c r="A39111" s="1"/>
      <c r="B39111" s="2"/>
      <c r="BJ39111" s="3"/>
      <c r="BL39111" s="3"/>
      <c r="BN39111" s="3"/>
      <c r="BP39111" s="3"/>
    </row>
    <row r="39112" spans="1:68" x14ac:dyDescent="0.25">
      <c r="A39112" s="1"/>
      <c r="B39112" s="2"/>
      <c r="BJ39112" s="3"/>
      <c r="BL39112" s="3"/>
      <c r="BN39112" s="3"/>
      <c r="BP39112" s="3"/>
    </row>
    <row r="39113" spans="1:68" x14ac:dyDescent="0.25">
      <c r="A39113" s="1"/>
      <c r="B39113" s="2"/>
      <c r="BJ39113" s="3"/>
      <c r="BL39113" s="3"/>
      <c r="BN39113" s="3"/>
      <c r="BP39113" s="3"/>
    </row>
    <row r="39114" spans="1:68" x14ac:dyDescent="0.25">
      <c r="A39114" s="1"/>
      <c r="B39114" s="2"/>
      <c r="BJ39114" s="3"/>
      <c r="BL39114" s="3"/>
      <c r="BN39114" s="3"/>
      <c r="BP39114" s="3"/>
    </row>
    <row r="39115" spans="1:68" x14ac:dyDescent="0.25">
      <c r="A39115" s="1"/>
      <c r="B39115" s="2"/>
      <c r="BJ39115" s="3"/>
      <c r="BL39115" s="3"/>
      <c r="BN39115" s="3"/>
      <c r="BP39115" s="3"/>
    </row>
    <row r="39116" spans="1:68" x14ac:dyDescent="0.25">
      <c r="A39116" s="1"/>
      <c r="B39116" s="2"/>
      <c r="BJ39116" s="3"/>
      <c r="BL39116" s="3"/>
      <c r="BN39116" s="3"/>
      <c r="BP39116" s="3"/>
    </row>
    <row r="39117" spans="1:68" x14ac:dyDescent="0.25">
      <c r="A39117" s="1"/>
      <c r="B39117" s="2"/>
      <c r="BJ39117" s="3"/>
      <c r="BL39117" s="3"/>
      <c r="BN39117" s="3"/>
      <c r="BP39117" s="3"/>
    </row>
    <row r="39118" spans="1:68" x14ac:dyDescent="0.25">
      <c r="A39118" s="1"/>
      <c r="B39118" s="2"/>
      <c r="BJ39118" s="3"/>
      <c r="BL39118" s="3"/>
      <c r="BN39118" s="3"/>
      <c r="BP39118" s="3"/>
    </row>
    <row r="39119" spans="1:68" x14ac:dyDescent="0.25">
      <c r="A39119" s="1"/>
      <c r="B39119" s="2"/>
      <c r="BJ39119" s="3"/>
      <c r="BL39119" s="3"/>
      <c r="BN39119" s="3"/>
      <c r="BP39119" s="3"/>
    </row>
    <row r="39120" spans="1:68" x14ac:dyDescent="0.25">
      <c r="A39120" s="1"/>
      <c r="B39120" s="2"/>
      <c r="BJ39120" s="3"/>
      <c r="BL39120" s="3"/>
      <c r="BN39120" s="3"/>
      <c r="BP39120" s="3"/>
    </row>
    <row r="39121" spans="1:68" x14ac:dyDescent="0.25">
      <c r="A39121" s="1"/>
      <c r="B39121" s="2"/>
      <c r="BJ39121" s="3"/>
      <c r="BL39121" s="3"/>
      <c r="BN39121" s="3"/>
      <c r="BP39121" s="3"/>
    </row>
    <row r="39122" spans="1:68" x14ac:dyDescent="0.25">
      <c r="A39122" s="1"/>
      <c r="B39122" s="2"/>
      <c r="BJ39122" s="3"/>
      <c r="BL39122" s="3"/>
      <c r="BN39122" s="3"/>
      <c r="BP39122" s="3"/>
    </row>
    <row r="39123" spans="1:68" x14ac:dyDescent="0.25">
      <c r="A39123" s="1"/>
      <c r="B39123" s="2"/>
      <c r="BJ39123" s="3"/>
      <c r="BL39123" s="3"/>
      <c r="BN39123" s="3"/>
      <c r="BP39123" s="3"/>
    </row>
    <row r="39124" spans="1:68" x14ac:dyDescent="0.25">
      <c r="A39124" s="1"/>
      <c r="B39124" s="2"/>
      <c r="BJ39124" s="3"/>
      <c r="BL39124" s="3"/>
      <c r="BN39124" s="3"/>
      <c r="BP39124" s="3"/>
    </row>
    <row r="39125" spans="1:68" x14ac:dyDescent="0.25">
      <c r="A39125" s="1"/>
      <c r="B39125" s="2"/>
      <c r="BJ39125" s="3"/>
      <c r="BL39125" s="3"/>
      <c r="BN39125" s="3"/>
      <c r="BP39125" s="3"/>
    </row>
    <row r="39126" spans="1:68" x14ac:dyDescent="0.25">
      <c r="A39126" s="1"/>
      <c r="B39126" s="2"/>
      <c r="BJ39126" s="3"/>
      <c r="BL39126" s="3"/>
      <c r="BN39126" s="3"/>
      <c r="BP39126" s="3"/>
    </row>
    <row r="39127" spans="1:68" x14ac:dyDescent="0.25">
      <c r="A39127" s="1"/>
      <c r="B39127" s="2"/>
      <c r="BJ39127" s="3"/>
      <c r="BL39127" s="3"/>
      <c r="BN39127" s="3"/>
      <c r="BP39127" s="3"/>
    </row>
    <row r="39128" spans="1:68" x14ac:dyDescent="0.25">
      <c r="A39128" s="1"/>
      <c r="B39128" s="2"/>
      <c r="BJ39128" s="3"/>
      <c r="BL39128" s="3"/>
      <c r="BN39128" s="3"/>
      <c r="BP39128" s="3"/>
    </row>
    <row r="39129" spans="1:68" x14ac:dyDescent="0.25">
      <c r="A39129" s="1"/>
      <c r="B39129" s="2"/>
      <c r="BJ39129" s="3"/>
      <c r="BL39129" s="3"/>
      <c r="BN39129" s="3"/>
      <c r="BP39129" s="3"/>
    </row>
    <row r="39130" spans="1:68" x14ac:dyDescent="0.25">
      <c r="A39130" s="1"/>
      <c r="B39130" s="2"/>
      <c r="BJ39130" s="3"/>
      <c r="BL39130" s="3"/>
      <c r="BN39130" s="3"/>
      <c r="BP39130" s="3"/>
    </row>
    <row r="39131" spans="1:68" x14ac:dyDescent="0.25">
      <c r="A39131" s="1"/>
      <c r="B39131" s="2"/>
      <c r="BJ39131" s="3"/>
      <c r="BL39131" s="3"/>
      <c r="BN39131" s="3"/>
      <c r="BP39131" s="3"/>
    </row>
    <row r="39132" spans="1:68" x14ac:dyDescent="0.25">
      <c r="A39132" s="1"/>
      <c r="B39132" s="2"/>
      <c r="BJ39132" s="3"/>
      <c r="BL39132" s="3"/>
      <c r="BN39132" s="3"/>
      <c r="BP39132" s="3"/>
    </row>
    <row r="39133" spans="1:68" x14ac:dyDescent="0.25">
      <c r="A39133" s="1"/>
      <c r="B39133" s="2"/>
      <c r="BJ39133" s="3"/>
      <c r="BL39133" s="3"/>
      <c r="BN39133" s="3"/>
      <c r="BP39133" s="3"/>
    </row>
    <row r="39134" spans="1:68" x14ac:dyDescent="0.25">
      <c r="A39134" s="1"/>
      <c r="B39134" s="2"/>
      <c r="BJ39134" s="3"/>
      <c r="BL39134" s="3"/>
      <c r="BN39134" s="3"/>
      <c r="BP39134" s="3"/>
    </row>
    <row r="39135" spans="1:68" x14ac:dyDescent="0.25">
      <c r="A39135" s="1"/>
      <c r="B39135" s="2"/>
      <c r="BJ39135" s="3"/>
      <c r="BL39135" s="3"/>
      <c r="BN39135" s="3"/>
      <c r="BP39135" s="3"/>
    </row>
    <row r="39136" spans="1:68" x14ac:dyDescent="0.25">
      <c r="A39136" s="1"/>
      <c r="B39136" s="2"/>
      <c r="BJ39136" s="3"/>
      <c r="BL39136" s="3"/>
      <c r="BN39136" s="3"/>
      <c r="BP39136" s="3"/>
    </row>
    <row r="39137" spans="1:68" x14ac:dyDescent="0.25">
      <c r="A39137" s="1"/>
      <c r="B39137" s="2"/>
      <c r="BJ39137" s="3"/>
      <c r="BL39137" s="3"/>
      <c r="BN39137" s="3"/>
      <c r="BP39137" s="3"/>
    </row>
    <row r="39138" spans="1:68" x14ac:dyDescent="0.25">
      <c r="A39138" s="1"/>
      <c r="B39138" s="2"/>
      <c r="BJ39138" s="3"/>
      <c r="BL39138" s="3"/>
      <c r="BN39138" s="3"/>
      <c r="BP39138" s="3"/>
    </row>
    <row r="39139" spans="1:68" x14ac:dyDescent="0.25">
      <c r="A39139" s="1"/>
      <c r="B39139" s="2"/>
      <c r="BJ39139" s="3"/>
      <c r="BL39139" s="3"/>
      <c r="BN39139" s="3"/>
      <c r="BP39139" s="3"/>
    </row>
    <row r="39140" spans="1:68" x14ac:dyDescent="0.25">
      <c r="A39140" s="1"/>
      <c r="B39140" s="2"/>
      <c r="BJ39140" s="3"/>
      <c r="BL39140" s="3"/>
      <c r="BN39140" s="3"/>
      <c r="BP39140" s="3"/>
    </row>
    <row r="39141" spans="1:68" x14ac:dyDescent="0.25">
      <c r="A39141" s="1"/>
      <c r="B39141" s="2"/>
      <c r="BJ39141" s="3"/>
      <c r="BL39141" s="3"/>
      <c r="BN39141" s="3"/>
      <c r="BP39141" s="3"/>
    </row>
    <row r="39142" spans="1:68" x14ac:dyDescent="0.25">
      <c r="A39142" s="1"/>
      <c r="B39142" s="2"/>
      <c r="BJ39142" s="3"/>
      <c r="BL39142" s="3"/>
      <c r="BN39142" s="3"/>
      <c r="BP39142" s="3"/>
    </row>
    <row r="39143" spans="1:68" x14ac:dyDescent="0.25">
      <c r="A39143" s="1"/>
      <c r="B39143" s="2"/>
      <c r="BJ39143" s="3"/>
      <c r="BL39143" s="3"/>
      <c r="BN39143" s="3"/>
      <c r="BP39143" s="3"/>
    </row>
    <row r="39144" spans="1:68" x14ac:dyDescent="0.25">
      <c r="A39144" s="1"/>
      <c r="B39144" s="2"/>
      <c r="BJ39144" s="3"/>
      <c r="BL39144" s="3"/>
      <c r="BN39144" s="3"/>
      <c r="BP39144" s="3"/>
    </row>
    <row r="39145" spans="1:68" x14ac:dyDescent="0.25">
      <c r="A39145" s="1"/>
      <c r="B39145" s="2"/>
      <c r="BJ39145" s="3"/>
      <c r="BL39145" s="3"/>
      <c r="BN39145" s="3"/>
      <c r="BP39145" s="3"/>
    </row>
    <row r="39146" spans="1:68" x14ac:dyDescent="0.25">
      <c r="A39146" s="1"/>
      <c r="B39146" s="2"/>
      <c r="BJ39146" s="3"/>
      <c r="BL39146" s="3"/>
      <c r="BN39146" s="3"/>
      <c r="BP39146" s="3"/>
    </row>
    <row r="39147" spans="1:68" x14ac:dyDescent="0.25">
      <c r="A39147" s="1"/>
      <c r="B39147" s="2"/>
      <c r="BJ39147" s="3"/>
      <c r="BL39147" s="3"/>
      <c r="BN39147" s="3"/>
      <c r="BP39147" s="3"/>
    </row>
    <row r="39148" spans="1:68" x14ac:dyDescent="0.25">
      <c r="A39148" s="1"/>
      <c r="B39148" s="2"/>
      <c r="BJ39148" s="3"/>
      <c r="BL39148" s="3"/>
      <c r="BN39148" s="3"/>
      <c r="BP39148" s="3"/>
    </row>
    <row r="39149" spans="1:68" x14ac:dyDescent="0.25">
      <c r="A39149" s="1"/>
      <c r="B39149" s="2"/>
      <c r="BJ39149" s="3"/>
      <c r="BL39149" s="3"/>
      <c r="BN39149" s="3"/>
      <c r="BP39149" s="3"/>
    </row>
    <row r="39150" spans="1:68" x14ac:dyDescent="0.25">
      <c r="A39150" s="1"/>
      <c r="B39150" s="2"/>
      <c r="BJ39150" s="3"/>
      <c r="BL39150" s="3"/>
      <c r="BN39150" s="3"/>
      <c r="BP39150" s="3"/>
    </row>
    <row r="39151" spans="1:68" x14ac:dyDescent="0.25">
      <c r="A39151" s="1"/>
      <c r="B39151" s="2"/>
      <c r="BJ39151" s="3"/>
      <c r="BL39151" s="3"/>
      <c r="BN39151" s="3"/>
      <c r="BP39151" s="3"/>
    </row>
    <row r="39152" spans="1:68" x14ac:dyDescent="0.25">
      <c r="A39152" s="1"/>
      <c r="B39152" s="2"/>
      <c r="BJ39152" s="3"/>
      <c r="BL39152" s="3"/>
      <c r="BN39152" s="3"/>
      <c r="BP39152" s="3"/>
    </row>
    <row r="39153" spans="1:68" x14ac:dyDescent="0.25">
      <c r="A39153" s="1"/>
      <c r="B39153" s="2"/>
      <c r="BJ39153" s="3"/>
      <c r="BL39153" s="3"/>
      <c r="BN39153" s="3"/>
      <c r="BP39153" s="3"/>
    </row>
    <row r="39154" spans="1:68" x14ac:dyDescent="0.25">
      <c r="A39154" s="1"/>
      <c r="B39154" s="2"/>
      <c r="BJ39154" s="3"/>
      <c r="BL39154" s="3"/>
      <c r="BN39154" s="3"/>
      <c r="BP39154" s="3"/>
    </row>
    <row r="39155" spans="1:68" x14ac:dyDescent="0.25">
      <c r="A39155" s="1"/>
      <c r="B39155" s="2"/>
      <c r="BJ39155" s="3"/>
      <c r="BL39155" s="3"/>
      <c r="BN39155" s="3"/>
      <c r="BP39155" s="3"/>
    </row>
    <row r="39156" spans="1:68" x14ac:dyDescent="0.25">
      <c r="A39156" s="1"/>
      <c r="B39156" s="2"/>
      <c r="BJ39156" s="3"/>
      <c r="BL39156" s="3"/>
      <c r="BN39156" s="3"/>
      <c r="BP39156" s="3"/>
    </row>
    <row r="39157" spans="1:68" x14ac:dyDescent="0.25">
      <c r="A39157" s="1"/>
      <c r="B39157" s="2"/>
      <c r="BJ39157" s="3"/>
      <c r="BL39157" s="3"/>
      <c r="BN39157" s="3"/>
      <c r="BP39157" s="3"/>
    </row>
    <row r="39158" spans="1:68" x14ac:dyDescent="0.25">
      <c r="A39158" s="1"/>
      <c r="B39158" s="2"/>
      <c r="BJ39158" s="3"/>
      <c r="BL39158" s="3"/>
      <c r="BN39158" s="3"/>
      <c r="BP39158" s="3"/>
    </row>
    <row r="39159" spans="1:68" x14ac:dyDescent="0.25">
      <c r="A39159" s="1"/>
      <c r="B39159" s="2"/>
      <c r="BJ39159" s="3"/>
      <c r="BL39159" s="3"/>
      <c r="BN39159" s="3"/>
      <c r="BP39159" s="3"/>
    </row>
    <row r="39160" spans="1:68" x14ac:dyDescent="0.25">
      <c r="A39160" s="1"/>
      <c r="B39160" s="2"/>
      <c r="BJ39160" s="3"/>
      <c r="BL39160" s="3"/>
      <c r="BN39160" s="3"/>
      <c r="BP39160" s="3"/>
    </row>
    <row r="39161" spans="1:68" x14ac:dyDescent="0.25">
      <c r="A39161" s="1"/>
      <c r="B39161" s="2"/>
      <c r="BJ39161" s="3"/>
      <c r="BL39161" s="3"/>
      <c r="BN39161" s="3"/>
      <c r="BP39161" s="3"/>
    </row>
    <row r="39162" spans="1:68" x14ac:dyDescent="0.25">
      <c r="A39162" s="1"/>
      <c r="B39162" s="2"/>
      <c r="BJ39162" s="3"/>
      <c r="BL39162" s="3"/>
      <c r="BN39162" s="3"/>
      <c r="BP39162" s="3"/>
    </row>
    <row r="39163" spans="1:68" x14ac:dyDescent="0.25">
      <c r="A39163" s="1"/>
      <c r="B39163" s="2"/>
      <c r="BJ39163" s="3"/>
      <c r="BL39163" s="3"/>
      <c r="BN39163" s="3"/>
      <c r="BP39163" s="3"/>
    </row>
    <row r="39164" spans="1:68" x14ac:dyDescent="0.25">
      <c r="A39164" s="1"/>
      <c r="B39164" s="2"/>
      <c r="BJ39164" s="3"/>
      <c r="BL39164" s="3"/>
      <c r="BN39164" s="3"/>
      <c r="BP39164" s="3"/>
    </row>
    <row r="39165" spans="1:68" x14ac:dyDescent="0.25">
      <c r="A39165" s="1"/>
      <c r="B39165" s="2"/>
      <c r="BJ39165" s="3"/>
      <c r="BL39165" s="3"/>
      <c r="BN39165" s="3"/>
      <c r="BP39165" s="3"/>
    </row>
    <row r="39166" spans="1:68" x14ac:dyDescent="0.25">
      <c r="A39166" s="1"/>
      <c r="B39166" s="2"/>
      <c r="BJ39166" s="3"/>
      <c r="BL39166" s="3"/>
      <c r="BN39166" s="3"/>
      <c r="BP39166" s="3"/>
    </row>
    <row r="39167" spans="1:68" x14ac:dyDescent="0.25">
      <c r="A39167" s="1"/>
      <c r="B39167" s="2"/>
      <c r="BJ39167" s="3"/>
      <c r="BL39167" s="3"/>
      <c r="BN39167" s="3"/>
      <c r="BP39167" s="3"/>
    </row>
    <row r="39168" spans="1:68" x14ac:dyDescent="0.25">
      <c r="A39168" s="1"/>
      <c r="B39168" s="2"/>
      <c r="BJ39168" s="3"/>
      <c r="BL39168" s="3"/>
      <c r="BN39168" s="3"/>
      <c r="BP39168" s="3"/>
    </row>
    <row r="39169" spans="1:68" x14ac:dyDescent="0.25">
      <c r="A39169" s="1"/>
      <c r="B39169" s="2"/>
      <c r="BJ39169" s="3"/>
      <c r="BL39169" s="3"/>
      <c r="BN39169" s="3"/>
      <c r="BP39169" s="3"/>
    </row>
    <row r="39170" spans="1:68" x14ac:dyDescent="0.25">
      <c r="A39170" s="1"/>
      <c r="B39170" s="2"/>
      <c r="BJ39170" s="3"/>
      <c r="BL39170" s="3"/>
      <c r="BN39170" s="3"/>
      <c r="BP39170" s="3"/>
    </row>
    <row r="39171" spans="1:68" x14ac:dyDescent="0.25">
      <c r="A39171" s="1"/>
      <c r="B39171" s="2"/>
      <c r="BJ39171" s="3"/>
      <c r="BL39171" s="3"/>
      <c r="BN39171" s="3"/>
      <c r="BP39171" s="3"/>
    </row>
    <row r="39172" spans="1:68" x14ac:dyDescent="0.25">
      <c r="A39172" s="1"/>
      <c r="B39172" s="2"/>
      <c r="BJ39172" s="3"/>
      <c r="BL39172" s="3"/>
      <c r="BN39172" s="3"/>
      <c r="BP39172" s="3"/>
    </row>
    <row r="39173" spans="1:68" x14ac:dyDescent="0.25">
      <c r="A39173" s="1"/>
      <c r="B39173" s="2"/>
      <c r="BJ39173" s="3"/>
      <c r="BL39173" s="3"/>
      <c r="BN39173" s="3"/>
      <c r="BP39173" s="3"/>
    </row>
    <row r="39174" spans="1:68" x14ac:dyDescent="0.25">
      <c r="A39174" s="1"/>
      <c r="B39174" s="2"/>
      <c r="BJ39174" s="3"/>
      <c r="BL39174" s="3"/>
      <c r="BN39174" s="3"/>
      <c r="BP39174" s="3"/>
    </row>
    <row r="39175" spans="1:68" x14ac:dyDescent="0.25">
      <c r="A39175" s="1"/>
      <c r="B39175" s="2"/>
      <c r="BJ39175" s="3"/>
      <c r="BL39175" s="3"/>
      <c r="BN39175" s="3"/>
      <c r="BP39175" s="3"/>
    </row>
    <row r="39176" spans="1:68" x14ac:dyDescent="0.25">
      <c r="A39176" s="1"/>
      <c r="B39176" s="2"/>
      <c r="BJ39176" s="3"/>
      <c r="BL39176" s="3"/>
      <c r="BN39176" s="3"/>
      <c r="BP39176" s="3"/>
    </row>
    <row r="39177" spans="1:68" x14ac:dyDescent="0.25">
      <c r="A39177" s="1"/>
      <c r="B39177" s="2"/>
      <c r="BJ39177" s="3"/>
      <c r="BL39177" s="3"/>
      <c r="BN39177" s="3"/>
      <c r="BP39177" s="3"/>
    </row>
    <row r="39178" spans="1:68" x14ac:dyDescent="0.25">
      <c r="A39178" s="1"/>
      <c r="B39178" s="2"/>
      <c r="BJ39178" s="3"/>
      <c r="BL39178" s="3"/>
      <c r="BN39178" s="3"/>
      <c r="BP39178" s="3"/>
    </row>
    <row r="39179" spans="1:68" x14ac:dyDescent="0.25">
      <c r="A39179" s="1"/>
      <c r="B39179" s="2"/>
      <c r="BJ39179" s="3"/>
      <c r="BL39179" s="3"/>
      <c r="BN39179" s="3"/>
      <c r="BP39179" s="3"/>
    </row>
    <row r="39180" spans="1:68" x14ac:dyDescent="0.25">
      <c r="A39180" s="1"/>
      <c r="B39180" s="2"/>
      <c r="BJ39180" s="3"/>
      <c r="BL39180" s="3"/>
      <c r="BN39180" s="3"/>
      <c r="BP39180" s="3"/>
    </row>
    <row r="39181" spans="1:68" x14ac:dyDescent="0.25">
      <c r="A39181" s="1"/>
      <c r="B39181" s="2"/>
      <c r="BJ39181" s="3"/>
      <c r="BL39181" s="3"/>
      <c r="BN39181" s="3"/>
      <c r="BP39181" s="3"/>
    </row>
    <row r="39182" spans="1:68" x14ac:dyDescent="0.25">
      <c r="A39182" s="1"/>
      <c r="B39182" s="2"/>
      <c r="BJ39182" s="3"/>
      <c r="BL39182" s="3"/>
      <c r="BN39182" s="3"/>
      <c r="BP39182" s="3"/>
    </row>
    <row r="39183" spans="1:68" x14ac:dyDescent="0.25">
      <c r="A39183" s="1"/>
      <c r="B39183" s="2"/>
      <c r="BJ39183" s="3"/>
      <c r="BL39183" s="3"/>
      <c r="BN39183" s="3"/>
      <c r="BP39183" s="3"/>
    </row>
    <row r="39184" spans="1:68" x14ac:dyDescent="0.25">
      <c r="A39184" s="1"/>
      <c r="B39184" s="2"/>
      <c r="BJ39184" s="3"/>
      <c r="BL39184" s="3"/>
      <c r="BN39184" s="3"/>
      <c r="BP39184" s="3"/>
    </row>
    <row r="39185" spans="1:68" x14ac:dyDescent="0.25">
      <c r="A39185" s="1"/>
      <c r="B39185" s="2"/>
      <c r="BJ39185" s="3"/>
      <c r="BL39185" s="3"/>
      <c r="BN39185" s="3"/>
      <c r="BP39185" s="3"/>
    </row>
    <row r="39186" spans="1:68" x14ac:dyDescent="0.25">
      <c r="A39186" s="1"/>
      <c r="B39186" s="2"/>
      <c r="BJ39186" s="3"/>
      <c r="BL39186" s="3"/>
      <c r="BN39186" s="3"/>
      <c r="BP39186" s="3"/>
    </row>
    <row r="39187" spans="1:68" x14ac:dyDescent="0.25">
      <c r="A39187" s="1"/>
      <c r="B39187" s="2"/>
      <c r="BJ39187" s="3"/>
      <c r="BL39187" s="3"/>
      <c r="BN39187" s="3"/>
      <c r="BP39187" s="3"/>
    </row>
    <row r="39188" spans="1:68" x14ac:dyDescent="0.25">
      <c r="A39188" s="1"/>
      <c r="B39188" s="2"/>
      <c r="BJ39188" s="3"/>
      <c r="BL39188" s="3"/>
      <c r="BN39188" s="3"/>
      <c r="BP39188" s="3"/>
    </row>
    <row r="39189" spans="1:68" x14ac:dyDescent="0.25">
      <c r="A39189" s="1"/>
      <c r="B39189" s="2"/>
      <c r="BJ39189" s="3"/>
      <c r="BL39189" s="3"/>
      <c r="BN39189" s="3"/>
      <c r="BP39189" s="3"/>
    </row>
    <row r="39190" spans="1:68" x14ac:dyDescent="0.25">
      <c r="A39190" s="1"/>
      <c r="B39190" s="2"/>
      <c r="BJ39190" s="3"/>
      <c r="BL39190" s="3"/>
      <c r="BN39190" s="3"/>
      <c r="BP39190" s="3"/>
    </row>
    <row r="39191" spans="1:68" x14ac:dyDescent="0.25">
      <c r="A39191" s="1"/>
      <c r="B39191" s="2"/>
      <c r="BJ39191" s="3"/>
      <c r="BL39191" s="3"/>
      <c r="BN39191" s="3"/>
      <c r="BP39191" s="3"/>
    </row>
    <row r="39192" spans="1:68" x14ac:dyDescent="0.25">
      <c r="A39192" s="1"/>
      <c r="B39192" s="2"/>
      <c r="BJ39192" s="3"/>
      <c r="BL39192" s="3"/>
      <c r="BN39192" s="3"/>
      <c r="BP39192" s="3"/>
    </row>
    <row r="39193" spans="1:68" x14ac:dyDescent="0.25">
      <c r="A39193" s="1"/>
      <c r="B39193" s="2"/>
      <c r="BJ39193" s="3"/>
      <c r="BL39193" s="3"/>
      <c r="BN39193" s="3"/>
      <c r="BP39193" s="3"/>
    </row>
    <row r="39194" spans="1:68" x14ac:dyDescent="0.25">
      <c r="A39194" s="1"/>
      <c r="B39194" s="2"/>
      <c r="BJ39194" s="3"/>
      <c r="BL39194" s="3"/>
      <c r="BN39194" s="3"/>
      <c r="BP39194" s="3"/>
    </row>
    <row r="39195" spans="1:68" x14ac:dyDescent="0.25">
      <c r="A39195" s="1"/>
      <c r="B39195" s="2"/>
      <c r="BJ39195" s="3"/>
      <c r="BL39195" s="3"/>
      <c r="BN39195" s="3"/>
      <c r="BP39195" s="3"/>
    </row>
    <row r="39196" spans="1:68" x14ac:dyDescent="0.25">
      <c r="A39196" s="1"/>
      <c r="B39196" s="2"/>
      <c r="BJ39196" s="3"/>
      <c r="BL39196" s="3"/>
      <c r="BN39196" s="3"/>
      <c r="BP39196" s="3"/>
    </row>
    <row r="39197" spans="1:68" x14ac:dyDescent="0.25">
      <c r="A39197" s="1"/>
      <c r="B39197" s="2"/>
      <c r="BJ39197" s="3"/>
      <c r="BL39197" s="3"/>
      <c r="BN39197" s="3"/>
      <c r="BP39197" s="3"/>
    </row>
    <row r="39198" spans="1:68" x14ac:dyDescent="0.25">
      <c r="A39198" s="1"/>
      <c r="B39198" s="2"/>
      <c r="BJ39198" s="3"/>
      <c r="BL39198" s="3"/>
      <c r="BN39198" s="3"/>
      <c r="BP39198" s="3"/>
    </row>
    <row r="39199" spans="1:68" x14ac:dyDescent="0.25">
      <c r="A39199" s="1"/>
      <c r="B39199" s="2"/>
      <c r="BJ39199" s="3"/>
      <c r="BL39199" s="3"/>
      <c r="BN39199" s="3"/>
      <c r="BP39199" s="3"/>
    </row>
    <row r="39200" spans="1:68" x14ac:dyDescent="0.25">
      <c r="A39200" s="1"/>
      <c r="B39200" s="2"/>
      <c r="BJ39200" s="3"/>
      <c r="BL39200" s="3"/>
      <c r="BN39200" s="3"/>
      <c r="BP39200" s="3"/>
    </row>
    <row r="39201" spans="1:68" x14ac:dyDescent="0.25">
      <c r="A39201" s="1"/>
      <c r="B39201" s="2"/>
      <c r="BJ39201" s="3"/>
      <c r="BL39201" s="3"/>
      <c r="BN39201" s="3"/>
      <c r="BP39201" s="3"/>
    </row>
    <row r="39202" spans="1:68" x14ac:dyDescent="0.25">
      <c r="A39202" s="1"/>
      <c r="B39202" s="2"/>
      <c r="BJ39202" s="3"/>
      <c r="BL39202" s="3"/>
      <c r="BN39202" s="3"/>
      <c r="BP39202" s="3"/>
    </row>
    <row r="39203" spans="1:68" x14ac:dyDescent="0.25">
      <c r="A39203" s="1"/>
      <c r="B39203" s="2"/>
      <c r="BJ39203" s="3"/>
      <c r="BL39203" s="3"/>
      <c r="BN39203" s="3"/>
      <c r="BP39203" s="3"/>
    </row>
    <row r="39204" spans="1:68" x14ac:dyDescent="0.25">
      <c r="A39204" s="1"/>
      <c r="B39204" s="2"/>
      <c r="BJ39204" s="3"/>
      <c r="BL39204" s="3"/>
      <c r="BN39204" s="3"/>
      <c r="BP39204" s="3"/>
    </row>
    <row r="39205" spans="1:68" x14ac:dyDescent="0.25">
      <c r="A39205" s="1"/>
      <c r="B39205" s="2"/>
      <c r="BJ39205" s="3"/>
      <c r="BL39205" s="3"/>
      <c r="BN39205" s="3"/>
      <c r="BP39205" s="3"/>
    </row>
    <row r="39206" spans="1:68" x14ac:dyDescent="0.25">
      <c r="A39206" s="1"/>
      <c r="B39206" s="2"/>
      <c r="BJ39206" s="3"/>
      <c r="BL39206" s="3"/>
      <c r="BN39206" s="3"/>
      <c r="BP39206" s="3"/>
    </row>
    <row r="39207" spans="1:68" x14ac:dyDescent="0.25">
      <c r="A39207" s="1"/>
      <c r="B39207" s="2"/>
      <c r="BJ39207" s="3"/>
      <c r="BL39207" s="3"/>
      <c r="BN39207" s="3"/>
      <c r="BP39207" s="3"/>
    </row>
    <row r="39208" spans="1:68" x14ac:dyDescent="0.25">
      <c r="A39208" s="1"/>
      <c r="B39208" s="2"/>
      <c r="BJ39208" s="3"/>
      <c r="BL39208" s="3"/>
      <c r="BN39208" s="3"/>
      <c r="BP39208" s="3"/>
    </row>
    <row r="39209" spans="1:68" x14ac:dyDescent="0.25">
      <c r="A39209" s="1"/>
      <c r="B39209" s="2"/>
      <c r="BJ39209" s="3"/>
      <c r="BL39209" s="3"/>
      <c r="BN39209" s="3"/>
      <c r="BP39209" s="3"/>
    </row>
    <row r="39210" spans="1:68" x14ac:dyDescent="0.25">
      <c r="A39210" s="1"/>
      <c r="B39210" s="2"/>
      <c r="BJ39210" s="3"/>
      <c r="BL39210" s="3"/>
      <c r="BN39210" s="3"/>
      <c r="BP39210" s="3"/>
    </row>
    <row r="39211" spans="1:68" x14ac:dyDescent="0.25">
      <c r="A39211" s="1"/>
      <c r="B39211" s="2"/>
      <c r="BJ39211" s="3"/>
      <c r="BL39211" s="3"/>
      <c r="BN39211" s="3"/>
      <c r="BP39211" s="3"/>
    </row>
    <row r="39212" spans="1:68" x14ac:dyDescent="0.25">
      <c r="A39212" s="1"/>
      <c r="B39212" s="2"/>
      <c r="BJ39212" s="3"/>
      <c r="BL39212" s="3"/>
      <c r="BN39212" s="3"/>
      <c r="BP39212" s="3"/>
    </row>
    <row r="39213" spans="1:68" x14ac:dyDescent="0.25">
      <c r="A39213" s="1"/>
      <c r="B39213" s="2"/>
      <c r="BJ39213" s="3"/>
      <c r="BL39213" s="3"/>
      <c r="BN39213" s="3"/>
      <c r="BP39213" s="3"/>
    </row>
    <row r="39214" spans="1:68" x14ac:dyDescent="0.25">
      <c r="A39214" s="1"/>
      <c r="B39214" s="2"/>
      <c r="BJ39214" s="3"/>
      <c r="BL39214" s="3"/>
      <c r="BN39214" s="3"/>
      <c r="BP39214" s="3"/>
    </row>
    <row r="39215" spans="1:68" x14ac:dyDescent="0.25">
      <c r="A39215" s="1"/>
      <c r="B39215" s="2"/>
      <c r="BJ39215" s="3"/>
      <c r="BL39215" s="3"/>
      <c r="BN39215" s="3"/>
      <c r="BP39215" s="3"/>
    </row>
    <row r="39216" spans="1:68" x14ac:dyDescent="0.25">
      <c r="A39216" s="1"/>
      <c r="B39216" s="2"/>
      <c r="BJ39216" s="3"/>
      <c r="BL39216" s="3"/>
      <c r="BN39216" s="3"/>
      <c r="BP39216" s="3"/>
    </row>
    <row r="39217" spans="1:68" x14ac:dyDescent="0.25">
      <c r="A39217" s="1"/>
      <c r="B39217" s="2"/>
      <c r="BJ39217" s="3"/>
      <c r="BL39217" s="3"/>
      <c r="BN39217" s="3"/>
      <c r="BP39217" s="3"/>
    </row>
    <row r="39218" spans="1:68" x14ac:dyDescent="0.25">
      <c r="A39218" s="1"/>
      <c r="B39218" s="2"/>
      <c r="BJ39218" s="3"/>
      <c r="BL39218" s="3"/>
      <c r="BN39218" s="3"/>
      <c r="BP39218" s="3"/>
    </row>
    <row r="39219" spans="1:68" x14ac:dyDescent="0.25">
      <c r="A39219" s="1"/>
      <c r="B39219" s="2"/>
      <c r="BJ39219" s="3"/>
      <c r="BL39219" s="3"/>
      <c r="BN39219" s="3"/>
      <c r="BP39219" s="3"/>
    </row>
    <row r="39220" spans="1:68" x14ac:dyDescent="0.25">
      <c r="A39220" s="1"/>
      <c r="B39220" s="2"/>
      <c r="BJ39220" s="3"/>
      <c r="BL39220" s="3"/>
      <c r="BN39220" s="3"/>
      <c r="BP39220" s="3"/>
    </row>
    <row r="39221" spans="1:68" x14ac:dyDescent="0.25">
      <c r="A39221" s="1"/>
      <c r="B39221" s="2"/>
      <c r="BJ39221" s="3"/>
      <c r="BL39221" s="3"/>
      <c r="BN39221" s="3"/>
      <c r="BP39221" s="3"/>
    </row>
    <row r="39222" spans="1:68" x14ac:dyDescent="0.25">
      <c r="A39222" s="1"/>
      <c r="B39222" s="2"/>
      <c r="BJ39222" s="3"/>
      <c r="BL39222" s="3"/>
      <c r="BN39222" s="3"/>
      <c r="BP39222" s="3"/>
    </row>
    <row r="39223" spans="1:68" x14ac:dyDescent="0.25">
      <c r="A39223" s="1"/>
      <c r="B39223" s="2"/>
      <c r="BJ39223" s="3"/>
      <c r="BL39223" s="3"/>
      <c r="BN39223" s="3"/>
      <c r="BP39223" s="3"/>
    </row>
    <row r="39224" spans="1:68" x14ac:dyDescent="0.25">
      <c r="A39224" s="1"/>
      <c r="B39224" s="2"/>
      <c r="BJ39224" s="3"/>
      <c r="BL39224" s="3"/>
      <c r="BN39224" s="3"/>
      <c r="BP39224" s="3"/>
    </row>
    <row r="39225" spans="1:68" x14ac:dyDescent="0.25">
      <c r="A39225" s="1"/>
      <c r="B39225" s="2"/>
      <c r="BJ39225" s="3"/>
      <c r="BL39225" s="3"/>
      <c r="BN39225" s="3"/>
      <c r="BP39225" s="3"/>
    </row>
    <row r="39226" spans="1:68" x14ac:dyDescent="0.25">
      <c r="A39226" s="1"/>
      <c r="B39226" s="2"/>
      <c r="BJ39226" s="3"/>
      <c r="BL39226" s="3"/>
      <c r="BN39226" s="3"/>
      <c r="BP39226" s="3"/>
    </row>
    <row r="39227" spans="1:68" x14ac:dyDescent="0.25">
      <c r="A39227" s="1"/>
      <c r="B39227" s="2"/>
      <c r="BJ39227" s="3"/>
      <c r="BL39227" s="3"/>
      <c r="BN39227" s="3"/>
      <c r="BP39227" s="3"/>
    </row>
    <row r="39228" spans="1:68" x14ac:dyDescent="0.25">
      <c r="A39228" s="1"/>
      <c r="B39228" s="2"/>
      <c r="BJ39228" s="3"/>
      <c r="BL39228" s="3"/>
      <c r="BN39228" s="3"/>
      <c r="BP39228" s="3"/>
    </row>
    <row r="39229" spans="1:68" x14ac:dyDescent="0.25">
      <c r="A39229" s="1"/>
      <c r="B39229" s="2"/>
      <c r="BJ39229" s="3"/>
      <c r="BL39229" s="3"/>
      <c r="BN39229" s="3"/>
      <c r="BP39229" s="3"/>
    </row>
    <row r="39230" spans="1:68" x14ac:dyDescent="0.25">
      <c r="A39230" s="1"/>
      <c r="B39230" s="2"/>
      <c r="BJ39230" s="3"/>
      <c r="BL39230" s="3"/>
      <c r="BN39230" s="3"/>
      <c r="BP39230" s="3"/>
    </row>
    <row r="39231" spans="1:68" x14ac:dyDescent="0.25">
      <c r="A39231" s="1"/>
      <c r="B39231" s="2"/>
      <c r="BJ39231" s="3"/>
      <c r="BL39231" s="3"/>
      <c r="BN39231" s="3"/>
      <c r="BP39231" s="3"/>
    </row>
    <row r="39232" spans="1:68" x14ac:dyDescent="0.25">
      <c r="A39232" s="1"/>
      <c r="B39232" s="2"/>
      <c r="BJ39232" s="3"/>
      <c r="BL39232" s="3"/>
      <c r="BN39232" s="3"/>
      <c r="BP39232" s="3"/>
    </row>
    <row r="39233" spans="1:68" x14ac:dyDescent="0.25">
      <c r="A39233" s="1"/>
      <c r="B39233" s="2"/>
      <c r="BJ39233" s="3"/>
      <c r="BL39233" s="3"/>
      <c r="BN39233" s="3"/>
      <c r="BP39233" s="3"/>
    </row>
    <row r="39234" spans="1:68" x14ac:dyDescent="0.25">
      <c r="A39234" s="1"/>
      <c r="B39234" s="2"/>
      <c r="BJ39234" s="3"/>
      <c r="BL39234" s="3"/>
      <c r="BN39234" s="3"/>
      <c r="BP39234" s="3"/>
    </row>
    <row r="39235" spans="1:68" x14ac:dyDescent="0.25">
      <c r="A39235" s="1"/>
      <c r="B39235" s="2"/>
      <c r="BJ39235" s="3"/>
      <c r="BL39235" s="3"/>
      <c r="BN39235" s="3"/>
      <c r="BP39235" s="3"/>
    </row>
    <row r="39236" spans="1:68" x14ac:dyDescent="0.25">
      <c r="A39236" s="1"/>
      <c r="B39236" s="2"/>
      <c r="BJ39236" s="3"/>
      <c r="BL39236" s="3"/>
      <c r="BN39236" s="3"/>
      <c r="BP39236" s="3"/>
    </row>
    <row r="39237" spans="1:68" x14ac:dyDescent="0.25">
      <c r="A39237" s="1"/>
      <c r="B39237" s="2"/>
      <c r="BJ39237" s="3"/>
      <c r="BL39237" s="3"/>
      <c r="BN39237" s="3"/>
      <c r="BP39237" s="3"/>
    </row>
    <row r="39238" spans="1:68" x14ac:dyDescent="0.25">
      <c r="A39238" s="1"/>
      <c r="B39238" s="2"/>
      <c r="BJ39238" s="3"/>
      <c r="BL39238" s="3"/>
      <c r="BN39238" s="3"/>
      <c r="BP39238" s="3"/>
    </row>
    <row r="39239" spans="1:68" x14ac:dyDescent="0.25">
      <c r="A39239" s="1"/>
      <c r="B39239" s="2"/>
      <c r="BJ39239" s="3"/>
      <c r="BL39239" s="3"/>
      <c r="BN39239" s="3"/>
      <c r="BP39239" s="3"/>
    </row>
    <row r="39240" spans="1:68" x14ac:dyDescent="0.25">
      <c r="A39240" s="1"/>
      <c r="B39240" s="2"/>
      <c r="BJ39240" s="3"/>
      <c r="BL39240" s="3"/>
      <c r="BN39240" s="3"/>
      <c r="BP39240" s="3"/>
    </row>
    <row r="39241" spans="1:68" x14ac:dyDescent="0.25">
      <c r="A39241" s="1"/>
      <c r="B39241" s="2"/>
      <c r="BJ39241" s="3"/>
      <c r="BL39241" s="3"/>
      <c r="BN39241" s="3"/>
      <c r="BP39241" s="3"/>
    </row>
    <row r="39242" spans="1:68" x14ac:dyDescent="0.25">
      <c r="A39242" s="1"/>
      <c r="B39242" s="2"/>
      <c r="BJ39242" s="3"/>
      <c r="BL39242" s="3"/>
      <c r="BN39242" s="3"/>
      <c r="BP39242" s="3"/>
    </row>
    <row r="39243" spans="1:68" x14ac:dyDescent="0.25">
      <c r="A39243" s="1"/>
      <c r="B39243" s="2"/>
      <c r="BJ39243" s="3"/>
      <c r="BL39243" s="3"/>
      <c r="BN39243" s="3"/>
      <c r="BP39243" s="3"/>
    </row>
    <row r="39244" spans="1:68" x14ac:dyDescent="0.25">
      <c r="A39244" s="1"/>
      <c r="B39244" s="2"/>
      <c r="BJ39244" s="3"/>
      <c r="BL39244" s="3"/>
      <c r="BN39244" s="3"/>
      <c r="BP39244" s="3"/>
    </row>
    <row r="39245" spans="1:68" x14ac:dyDescent="0.25">
      <c r="A39245" s="1"/>
      <c r="B39245" s="2"/>
      <c r="BJ39245" s="3"/>
      <c r="BL39245" s="3"/>
      <c r="BN39245" s="3"/>
      <c r="BP39245" s="3"/>
    </row>
    <row r="39246" spans="1:68" x14ac:dyDescent="0.25">
      <c r="A39246" s="1"/>
      <c r="B39246" s="2"/>
      <c r="BJ39246" s="3"/>
      <c r="BL39246" s="3"/>
      <c r="BN39246" s="3"/>
      <c r="BP39246" s="3"/>
    </row>
    <row r="39247" spans="1:68" x14ac:dyDescent="0.25">
      <c r="A39247" s="1"/>
      <c r="B39247" s="2"/>
      <c r="BJ39247" s="3"/>
      <c r="BL39247" s="3"/>
      <c r="BN39247" s="3"/>
      <c r="BP39247" s="3"/>
    </row>
    <row r="39248" spans="1:68" x14ac:dyDescent="0.25">
      <c r="A39248" s="1"/>
      <c r="B39248" s="2"/>
      <c r="BJ39248" s="3"/>
      <c r="BL39248" s="3"/>
      <c r="BN39248" s="3"/>
      <c r="BP39248" s="3"/>
    </row>
    <row r="39249" spans="1:68" x14ac:dyDescent="0.25">
      <c r="A39249" s="1"/>
      <c r="B39249" s="2"/>
      <c r="BJ39249" s="3"/>
      <c r="BL39249" s="3"/>
      <c r="BN39249" s="3"/>
      <c r="BP39249" s="3"/>
    </row>
    <row r="39250" spans="1:68" x14ac:dyDescent="0.25">
      <c r="A39250" s="1"/>
      <c r="B39250" s="2"/>
      <c r="BJ39250" s="3"/>
      <c r="BL39250" s="3"/>
      <c r="BN39250" s="3"/>
      <c r="BP39250" s="3"/>
    </row>
    <row r="39251" spans="1:68" x14ac:dyDescent="0.25">
      <c r="A39251" s="1"/>
      <c r="B39251" s="2"/>
      <c r="BJ39251" s="3"/>
      <c r="BL39251" s="3"/>
      <c r="BN39251" s="3"/>
      <c r="BP39251" s="3"/>
    </row>
    <row r="39252" spans="1:68" x14ac:dyDescent="0.25">
      <c r="A39252" s="1"/>
      <c r="B39252" s="2"/>
      <c r="BJ39252" s="3"/>
      <c r="BL39252" s="3"/>
      <c r="BN39252" s="3"/>
      <c r="BP39252" s="3"/>
    </row>
    <row r="39253" spans="1:68" x14ac:dyDescent="0.25">
      <c r="A39253" s="1"/>
      <c r="B39253" s="2"/>
      <c r="BJ39253" s="3"/>
      <c r="BL39253" s="3"/>
      <c r="BN39253" s="3"/>
      <c r="BP39253" s="3"/>
    </row>
    <row r="39254" spans="1:68" x14ac:dyDescent="0.25">
      <c r="A39254" s="1"/>
      <c r="B39254" s="2"/>
      <c r="BJ39254" s="3"/>
      <c r="BL39254" s="3"/>
      <c r="BN39254" s="3"/>
      <c r="BP39254" s="3"/>
    </row>
    <row r="39255" spans="1:68" x14ac:dyDescent="0.25">
      <c r="A39255" s="1"/>
      <c r="B39255" s="2"/>
      <c r="BJ39255" s="3"/>
      <c r="BL39255" s="3"/>
      <c r="BN39255" s="3"/>
      <c r="BP39255" s="3"/>
    </row>
    <row r="39256" spans="1:68" x14ac:dyDescent="0.25">
      <c r="A39256" s="1"/>
      <c r="B39256" s="2"/>
      <c r="BJ39256" s="3"/>
      <c r="BL39256" s="3"/>
      <c r="BN39256" s="3"/>
      <c r="BP39256" s="3"/>
    </row>
    <row r="39257" spans="1:68" x14ac:dyDescent="0.25">
      <c r="A39257" s="1"/>
      <c r="B39257" s="2"/>
      <c r="BJ39257" s="3"/>
      <c r="BL39257" s="3"/>
      <c r="BN39257" s="3"/>
      <c r="BP39257" s="3"/>
    </row>
    <row r="39258" spans="1:68" x14ac:dyDescent="0.25">
      <c r="A39258" s="1"/>
      <c r="B39258" s="2"/>
      <c r="BJ39258" s="3"/>
      <c r="BL39258" s="3"/>
      <c r="BN39258" s="3"/>
      <c r="BP39258" s="3"/>
    </row>
    <row r="39259" spans="1:68" x14ac:dyDescent="0.25">
      <c r="A39259" s="1"/>
      <c r="B39259" s="2"/>
      <c r="BJ39259" s="3"/>
      <c r="BL39259" s="3"/>
      <c r="BN39259" s="3"/>
      <c r="BP39259" s="3"/>
    </row>
    <row r="39260" spans="1:68" x14ac:dyDescent="0.25">
      <c r="A39260" s="1"/>
      <c r="B39260" s="2"/>
      <c r="BJ39260" s="3"/>
      <c r="BL39260" s="3"/>
      <c r="BN39260" s="3"/>
      <c r="BP39260" s="3"/>
    </row>
    <row r="39261" spans="1:68" x14ac:dyDescent="0.25">
      <c r="A39261" s="1"/>
      <c r="B39261" s="2"/>
      <c r="BJ39261" s="3"/>
      <c r="BL39261" s="3"/>
      <c r="BN39261" s="3"/>
      <c r="BP39261" s="3"/>
    </row>
    <row r="39262" spans="1:68" x14ac:dyDescent="0.25">
      <c r="A39262" s="1"/>
      <c r="B39262" s="2"/>
      <c r="BJ39262" s="3"/>
      <c r="BL39262" s="3"/>
      <c r="BN39262" s="3"/>
      <c r="BP39262" s="3"/>
    </row>
    <row r="39263" spans="1:68" x14ac:dyDescent="0.25">
      <c r="A39263" s="1"/>
      <c r="B39263" s="2"/>
      <c r="BJ39263" s="3"/>
      <c r="BL39263" s="3"/>
      <c r="BN39263" s="3"/>
      <c r="BP39263" s="3"/>
    </row>
    <row r="39264" spans="1:68" x14ac:dyDescent="0.25">
      <c r="A39264" s="1"/>
      <c r="B39264" s="2"/>
      <c r="BJ39264" s="3"/>
      <c r="BL39264" s="3"/>
      <c r="BN39264" s="3"/>
      <c r="BP39264" s="3"/>
    </row>
    <row r="39265" spans="1:68" x14ac:dyDescent="0.25">
      <c r="A39265" s="1"/>
      <c r="B39265" s="2"/>
      <c r="BJ39265" s="3"/>
      <c r="BL39265" s="3"/>
      <c r="BN39265" s="3"/>
      <c r="BP39265" s="3"/>
    </row>
    <row r="39266" spans="1:68" x14ac:dyDescent="0.25">
      <c r="A39266" s="1"/>
      <c r="B39266" s="2"/>
      <c r="BJ39266" s="3"/>
      <c r="BL39266" s="3"/>
      <c r="BN39266" s="3"/>
      <c r="BP39266" s="3"/>
    </row>
    <row r="39267" spans="1:68" x14ac:dyDescent="0.25">
      <c r="A39267" s="1"/>
      <c r="B39267" s="2"/>
      <c r="BJ39267" s="3"/>
      <c r="BL39267" s="3"/>
      <c r="BN39267" s="3"/>
      <c r="BP39267" s="3"/>
    </row>
    <row r="39268" spans="1:68" x14ac:dyDescent="0.25">
      <c r="A39268" s="1"/>
      <c r="B39268" s="2"/>
      <c r="BJ39268" s="3"/>
      <c r="BL39268" s="3"/>
      <c r="BN39268" s="3"/>
      <c r="BP39268" s="3"/>
    </row>
    <row r="39269" spans="1:68" x14ac:dyDescent="0.25">
      <c r="A39269" s="1"/>
      <c r="B39269" s="2"/>
      <c r="BJ39269" s="3"/>
      <c r="BL39269" s="3"/>
      <c r="BN39269" s="3"/>
      <c r="BP39269" s="3"/>
    </row>
    <row r="39270" spans="1:68" x14ac:dyDescent="0.25">
      <c r="A39270" s="1"/>
      <c r="B39270" s="2"/>
      <c r="BJ39270" s="3"/>
      <c r="BL39270" s="3"/>
      <c r="BN39270" s="3"/>
      <c r="BP39270" s="3"/>
    </row>
    <row r="39271" spans="1:68" x14ac:dyDescent="0.25">
      <c r="A39271" s="1"/>
      <c r="B39271" s="2"/>
      <c r="BJ39271" s="3"/>
      <c r="BL39271" s="3"/>
      <c r="BN39271" s="3"/>
      <c r="BP39271" s="3"/>
    </row>
    <row r="39272" spans="1:68" x14ac:dyDescent="0.25">
      <c r="A39272" s="1"/>
      <c r="B39272" s="2"/>
      <c r="BJ39272" s="3"/>
      <c r="BL39272" s="3"/>
      <c r="BN39272" s="3"/>
      <c r="BP39272" s="3"/>
    </row>
    <row r="39273" spans="1:68" x14ac:dyDescent="0.25">
      <c r="A39273" s="1"/>
      <c r="B39273" s="2"/>
      <c r="BJ39273" s="3"/>
      <c r="BL39273" s="3"/>
      <c r="BN39273" s="3"/>
      <c r="BP39273" s="3"/>
    </row>
    <row r="39274" spans="1:68" x14ac:dyDescent="0.25">
      <c r="A39274" s="1"/>
      <c r="B39274" s="2"/>
      <c r="BJ39274" s="3"/>
      <c r="BL39274" s="3"/>
      <c r="BN39274" s="3"/>
      <c r="BP39274" s="3"/>
    </row>
    <row r="39275" spans="1:68" x14ac:dyDescent="0.25">
      <c r="A39275" s="1"/>
      <c r="B39275" s="2"/>
      <c r="BJ39275" s="3"/>
      <c r="BL39275" s="3"/>
      <c r="BN39275" s="3"/>
      <c r="BP39275" s="3"/>
    </row>
    <row r="39276" spans="1:68" x14ac:dyDescent="0.25">
      <c r="A39276" s="1"/>
      <c r="B39276" s="2"/>
      <c r="BJ39276" s="3"/>
      <c r="BL39276" s="3"/>
      <c r="BN39276" s="3"/>
      <c r="BP39276" s="3"/>
    </row>
    <row r="39277" spans="1:68" x14ac:dyDescent="0.25">
      <c r="A39277" s="1"/>
      <c r="B39277" s="2"/>
      <c r="BJ39277" s="3"/>
      <c r="BL39277" s="3"/>
      <c r="BN39277" s="3"/>
      <c r="BP39277" s="3"/>
    </row>
    <row r="39278" spans="1:68" x14ac:dyDescent="0.25">
      <c r="A39278" s="1"/>
      <c r="B39278" s="2"/>
      <c r="BJ39278" s="3"/>
      <c r="BL39278" s="3"/>
      <c r="BN39278" s="3"/>
      <c r="BP39278" s="3"/>
    </row>
    <row r="39279" spans="1:68" x14ac:dyDescent="0.25">
      <c r="A39279" s="1"/>
      <c r="B39279" s="2"/>
      <c r="BJ39279" s="3"/>
      <c r="BL39279" s="3"/>
      <c r="BN39279" s="3"/>
      <c r="BP39279" s="3"/>
    </row>
    <row r="39280" spans="1:68" x14ac:dyDescent="0.25">
      <c r="A39280" s="1"/>
      <c r="B39280" s="2"/>
      <c r="BJ39280" s="3"/>
      <c r="BL39280" s="3"/>
      <c r="BN39280" s="3"/>
      <c r="BP39280" s="3"/>
    </row>
    <row r="39281" spans="1:68" x14ac:dyDescent="0.25">
      <c r="A39281" s="1"/>
      <c r="B39281" s="2"/>
      <c r="BJ39281" s="3"/>
      <c r="BL39281" s="3"/>
      <c r="BN39281" s="3"/>
      <c r="BP39281" s="3"/>
    </row>
    <row r="39282" spans="1:68" x14ac:dyDescent="0.25">
      <c r="A39282" s="1"/>
      <c r="B39282" s="2"/>
      <c r="BJ39282" s="3"/>
      <c r="BL39282" s="3"/>
      <c r="BN39282" s="3"/>
      <c r="BP39282" s="3"/>
    </row>
    <row r="39283" spans="1:68" x14ac:dyDescent="0.25">
      <c r="A39283" s="1"/>
      <c r="B39283" s="2"/>
      <c r="BJ39283" s="3"/>
      <c r="BL39283" s="3"/>
      <c r="BN39283" s="3"/>
      <c r="BP39283" s="3"/>
    </row>
    <row r="39284" spans="1:68" x14ac:dyDescent="0.25">
      <c r="A39284" s="1"/>
      <c r="B39284" s="2"/>
      <c r="BJ39284" s="3"/>
      <c r="BL39284" s="3"/>
      <c r="BN39284" s="3"/>
      <c r="BP39284" s="3"/>
    </row>
    <row r="39285" spans="1:68" x14ac:dyDescent="0.25">
      <c r="A39285" s="1"/>
      <c r="B39285" s="2"/>
      <c r="BJ39285" s="3"/>
      <c r="BL39285" s="3"/>
      <c r="BN39285" s="3"/>
      <c r="BP39285" s="3"/>
    </row>
    <row r="39286" spans="1:68" x14ac:dyDescent="0.25">
      <c r="A39286" s="1"/>
      <c r="B39286" s="2"/>
      <c r="BJ39286" s="3"/>
      <c r="BL39286" s="3"/>
      <c r="BN39286" s="3"/>
      <c r="BP39286" s="3"/>
    </row>
    <row r="39287" spans="1:68" x14ac:dyDescent="0.25">
      <c r="A39287" s="1"/>
      <c r="B39287" s="2"/>
      <c r="BJ39287" s="3"/>
      <c r="BL39287" s="3"/>
      <c r="BN39287" s="3"/>
      <c r="BP39287" s="3"/>
    </row>
    <row r="39288" spans="1:68" x14ac:dyDescent="0.25">
      <c r="A39288" s="1"/>
      <c r="B39288" s="2"/>
      <c r="BJ39288" s="3"/>
      <c r="BL39288" s="3"/>
      <c r="BN39288" s="3"/>
      <c r="BP39288" s="3"/>
    </row>
    <row r="39289" spans="1:68" x14ac:dyDescent="0.25">
      <c r="A39289" s="1"/>
      <c r="B39289" s="2"/>
      <c r="BJ39289" s="3"/>
      <c r="BL39289" s="3"/>
      <c r="BN39289" s="3"/>
      <c r="BP39289" s="3"/>
    </row>
    <row r="39290" spans="1:68" x14ac:dyDescent="0.25">
      <c r="A39290" s="1"/>
      <c r="B39290" s="2"/>
      <c r="BJ39290" s="3"/>
      <c r="BL39290" s="3"/>
      <c r="BN39290" s="3"/>
      <c r="BP39290" s="3"/>
    </row>
    <row r="39291" spans="1:68" x14ac:dyDescent="0.25">
      <c r="A39291" s="1"/>
      <c r="B39291" s="2"/>
      <c r="BJ39291" s="3"/>
      <c r="BL39291" s="3"/>
      <c r="BN39291" s="3"/>
      <c r="BP39291" s="3"/>
    </row>
    <row r="39292" spans="1:68" x14ac:dyDescent="0.25">
      <c r="A39292" s="1"/>
      <c r="B39292" s="2"/>
      <c r="BJ39292" s="3"/>
      <c r="BL39292" s="3"/>
      <c r="BN39292" s="3"/>
      <c r="BP39292" s="3"/>
    </row>
    <row r="39293" spans="1:68" x14ac:dyDescent="0.25">
      <c r="A39293" s="1"/>
      <c r="B39293" s="2"/>
      <c r="BJ39293" s="3"/>
      <c r="BL39293" s="3"/>
      <c r="BN39293" s="3"/>
      <c r="BP39293" s="3"/>
    </row>
    <row r="39294" spans="1:68" x14ac:dyDescent="0.25">
      <c r="A39294" s="1"/>
      <c r="B39294" s="2"/>
      <c r="BJ39294" s="3"/>
      <c r="BL39294" s="3"/>
      <c r="BN39294" s="3"/>
      <c r="BP39294" s="3"/>
    </row>
    <row r="39295" spans="1:68" x14ac:dyDescent="0.25">
      <c r="A39295" s="1"/>
      <c r="B39295" s="2"/>
      <c r="BJ39295" s="3"/>
      <c r="BL39295" s="3"/>
      <c r="BN39295" s="3"/>
      <c r="BP39295" s="3"/>
    </row>
    <row r="39296" spans="1:68" x14ac:dyDescent="0.25">
      <c r="A39296" s="1"/>
      <c r="B39296" s="2"/>
      <c r="BJ39296" s="3"/>
      <c r="BL39296" s="3"/>
      <c r="BN39296" s="3"/>
      <c r="BP39296" s="3"/>
    </row>
    <row r="39297" spans="1:68" x14ac:dyDescent="0.25">
      <c r="A39297" s="1"/>
      <c r="B39297" s="2"/>
      <c r="BJ39297" s="3"/>
      <c r="BL39297" s="3"/>
      <c r="BN39297" s="3"/>
      <c r="BP39297" s="3"/>
    </row>
    <row r="39298" spans="1:68" x14ac:dyDescent="0.25">
      <c r="A39298" s="1"/>
      <c r="B39298" s="2"/>
      <c r="BJ39298" s="3"/>
      <c r="BL39298" s="3"/>
      <c r="BN39298" s="3"/>
      <c r="BP39298" s="3"/>
    </row>
    <row r="39299" spans="1:68" x14ac:dyDescent="0.25">
      <c r="A39299" s="1"/>
      <c r="B39299" s="2"/>
      <c r="BJ39299" s="3"/>
      <c r="BL39299" s="3"/>
      <c r="BN39299" s="3"/>
      <c r="BP39299" s="3"/>
    </row>
    <row r="39300" spans="1:68" x14ac:dyDescent="0.25">
      <c r="A39300" s="1"/>
      <c r="B39300" s="2"/>
      <c r="BJ39300" s="3"/>
      <c r="BL39300" s="3"/>
      <c r="BN39300" s="3"/>
      <c r="BP39300" s="3"/>
    </row>
    <row r="39301" spans="1:68" x14ac:dyDescent="0.25">
      <c r="A39301" s="1"/>
      <c r="B39301" s="2"/>
      <c r="BJ39301" s="3"/>
      <c r="BL39301" s="3"/>
      <c r="BN39301" s="3"/>
      <c r="BP39301" s="3"/>
    </row>
    <row r="39302" spans="1:68" x14ac:dyDescent="0.25">
      <c r="A39302" s="1"/>
      <c r="B39302" s="2"/>
      <c r="BJ39302" s="3"/>
      <c r="BL39302" s="3"/>
      <c r="BN39302" s="3"/>
      <c r="BP39302" s="3"/>
    </row>
    <row r="39303" spans="1:68" x14ac:dyDescent="0.25">
      <c r="A39303" s="1"/>
      <c r="B39303" s="2"/>
      <c r="BJ39303" s="3"/>
      <c r="BL39303" s="3"/>
      <c r="BN39303" s="3"/>
      <c r="BP39303" s="3"/>
    </row>
    <row r="39304" spans="1:68" x14ac:dyDescent="0.25">
      <c r="A39304" s="1"/>
      <c r="B39304" s="2"/>
      <c r="BJ39304" s="3"/>
      <c r="BL39304" s="3"/>
      <c r="BN39304" s="3"/>
      <c r="BP39304" s="3"/>
    </row>
    <row r="39305" spans="1:68" x14ac:dyDescent="0.25">
      <c r="A39305" s="1"/>
      <c r="B39305" s="2"/>
      <c r="BJ39305" s="3"/>
      <c r="BL39305" s="3"/>
      <c r="BN39305" s="3"/>
      <c r="BP39305" s="3"/>
    </row>
    <row r="39306" spans="1:68" x14ac:dyDescent="0.25">
      <c r="A39306" s="1"/>
      <c r="B39306" s="2"/>
      <c r="BJ39306" s="3"/>
      <c r="BL39306" s="3"/>
      <c r="BN39306" s="3"/>
      <c r="BP39306" s="3"/>
    </row>
    <row r="39307" spans="1:68" x14ac:dyDescent="0.25">
      <c r="A39307" s="1"/>
      <c r="B39307" s="2"/>
      <c r="BJ39307" s="3"/>
      <c r="BL39307" s="3"/>
      <c r="BN39307" s="3"/>
      <c r="BP39307" s="3"/>
    </row>
    <row r="39308" spans="1:68" x14ac:dyDescent="0.25">
      <c r="A39308" s="1"/>
      <c r="B39308" s="2"/>
      <c r="BJ39308" s="3"/>
      <c r="BL39308" s="3"/>
      <c r="BN39308" s="3"/>
      <c r="BP39308" s="3"/>
    </row>
    <row r="39309" spans="1:68" x14ac:dyDescent="0.25">
      <c r="A39309" s="1"/>
      <c r="B39309" s="2"/>
      <c r="BJ39309" s="3"/>
      <c r="BL39309" s="3"/>
      <c r="BN39309" s="3"/>
      <c r="BP39309" s="3"/>
    </row>
    <row r="39310" spans="1:68" x14ac:dyDescent="0.25">
      <c r="A39310" s="1"/>
      <c r="B39310" s="2"/>
      <c r="BJ39310" s="3"/>
      <c r="BL39310" s="3"/>
      <c r="BN39310" s="3"/>
      <c r="BP39310" s="3"/>
    </row>
    <row r="39311" spans="1:68" x14ac:dyDescent="0.25">
      <c r="A39311" s="1"/>
      <c r="B39311" s="2"/>
      <c r="BJ39311" s="3"/>
      <c r="BL39311" s="3"/>
      <c r="BN39311" s="3"/>
      <c r="BP39311" s="3"/>
    </row>
    <row r="39312" spans="1:68" x14ac:dyDescent="0.25">
      <c r="A39312" s="1"/>
      <c r="B39312" s="2"/>
      <c r="BJ39312" s="3"/>
      <c r="BL39312" s="3"/>
      <c r="BN39312" s="3"/>
      <c r="BP39312" s="3"/>
    </row>
    <row r="39313" spans="1:68" x14ac:dyDescent="0.25">
      <c r="A39313" s="1"/>
      <c r="B39313" s="2"/>
      <c r="BJ39313" s="3"/>
      <c r="BL39313" s="3"/>
      <c r="BN39313" s="3"/>
      <c r="BP39313" s="3"/>
    </row>
    <row r="39314" spans="1:68" x14ac:dyDescent="0.25">
      <c r="A39314" s="1"/>
      <c r="B39314" s="2"/>
      <c r="BJ39314" s="3"/>
      <c r="BL39314" s="3"/>
      <c r="BN39314" s="3"/>
      <c r="BP39314" s="3"/>
    </row>
    <row r="39315" spans="1:68" x14ac:dyDescent="0.25">
      <c r="A39315" s="1"/>
      <c r="B39315" s="2"/>
      <c r="BJ39315" s="3"/>
      <c r="BL39315" s="3"/>
      <c r="BN39315" s="3"/>
      <c r="BP39315" s="3"/>
    </row>
    <row r="39316" spans="1:68" x14ac:dyDescent="0.25">
      <c r="A39316" s="1"/>
      <c r="B39316" s="2"/>
      <c r="BJ39316" s="3"/>
      <c r="BL39316" s="3"/>
      <c r="BN39316" s="3"/>
      <c r="BP39316" s="3"/>
    </row>
    <row r="39317" spans="1:68" x14ac:dyDescent="0.25">
      <c r="A39317" s="1"/>
      <c r="B39317" s="2"/>
      <c r="BJ39317" s="3"/>
      <c r="BL39317" s="3"/>
      <c r="BN39317" s="3"/>
      <c r="BP39317" s="3"/>
    </row>
    <row r="39318" spans="1:68" x14ac:dyDescent="0.25">
      <c r="A39318" s="1"/>
      <c r="B39318" s="2"/>
      <c r="BJ39318" s="3"/>
      <c r="BL39318" s="3"/>
      <c r="BN39318" s="3"/>
      <c r="BP39318" s="3"/>
    </row>
    <row r="39319" spans="1:68" x14ac:dyDescent="0.25">
      <c r="A39319" s="1"/>
      <c r="B39319" s="2"/>
      <c r="BJ39319" s="3"/>
      <c r="BL39319" s="3"/>
      <c r="BN39319" s="3"/>
      <c r="BP39319" s="3"/>
    </row>
    <row r="39320" spans="1:68" x14ac:dyDescent="0.25">
      <c r="A39320" s="1"/>
      <c r="B39320" s="2"/>
      <c r="BJ39320" s="3"/>
      <c r="BL39320" s="3"/>
      <c r="BN39320" s="3"/>
      <c r="BP39320" s="3"/>
    </row>
    <row r="39321" spans="1:68" x14ac:dyDescent="0.25">
      <c r="A39321" s="1"/>
      <c r="B39321" s="2"/>
      <c r="BJ39321" s="3"/>
      <c r="BL39321" s="3"/>
      <c r="BN39321" s="3"/>
      <c r="BP39321" s="3"/>
    </row>
    <row r="39322" spans="1:68" x14ac:dyDescent="0.25">
      <c r="A39322" s="1"/>
      <c r="B39322" s="2"/>
      <c r="BJ39322" s="3"/>
      <c r="BL39322" s="3"/>
      <c r="BN39322" s="3"/>
      <c r="BP39322" s="3"/>
    </row>
    <row r="39323" spans="1:68" x14ac:dyDescent="0.25">
      <c r="A39323" s="1"/>
      <c r="B39323" s="2"/>
      <c r="BJ39323" s="3"/>
      <c r="BL39323" s="3"/>
      <c r="BN39323" s="3"/>
      <c r="BP39323" s="3"/>
    </row>
    <row r="39324" spans="1:68" x14ac:dyDescent="0.25">
      <c r="A39324" s="1"/>
      <c r="B39324" s="2"/>
      <c r="BJ39324" s="3"/>
      <c r="BL39324" s="3"/>
      <c r="BN39324" s="3"/>
      <c r="BP39324" s="3"/>
    </row>
    <row r="39325" spans="1:68" x14ac:dyDescent="0.25">
      <c r="A39325" s="1"/>
      <c r="B39325" s="2"/>
      <c r="BJ39325" s="3"/>
      <c r="BL39325" s="3"/>
      <c r="BN39325" s="3"/>
      <c r="BP39325" s="3"/>
    </row>
    <row r="39326" spans="1:68" x14ac:dyDescent="0.25">
      <c r="A39326" s="1"/>
      <c r="B39326" s="2"/>
      <c r="BJ39326" s="3"/>
      <c r="BL39326" s="3"/>
      <c r="BN39326" s="3"/>
      <c r="BP39326" s="3"/>
    </row>
    <row r="39327" spans="1:68" x14ac:dyDescent="0.25">
      <c r="A39327" s="1"/>
      <c r="B39327" s="2"/>
      <c r="BJ39327" s="3"/>
      <c r="BL39327" s="3"/>
      <c r="BN39327" s="3"/>
      <c r="BP39327" s="3"/>
    </row>
    <row r="39328" spans="1:68" x14ac:dyDescent="0.25">
      <c r="A39328" s="1"/>
      <c r="B39328" s="2"/>
      <c r="BJ39328" s="3"/>
      <c r="BL39328" s="3"/>
      <c r="BN39328" s="3"/>
      <c r="BP39328" s="3"/>
    </row>
    <row r="39329" spans="1:68" x14ac:dyDescent="0.25">
      <c r="A39329" s="1"/>
      <c r="B39329" s="2"/>
      <c r="BJ39329" s="3"/>
      <c r="BL39329" s="3"/>
      <c r="BN39329" s="3"/>
      <c r="BP39329" s="3"/>
    </row>
    <row r="39330" spans="1:68" x14ac:dyDescent="0.25">
      <c r="A39330" s="1"/>
      <c r="B39330" s="2"/>
      <c r="BJ39330" s="3"/>
      <c r="BL39330" s="3"/>
      <c r="BN39330" s="3"/>
      <c r="BP39330" s="3"/>
    </row>
    <row r="39331" spans="1:68" x14ac:dyDescent="0.25">
      <c r="A39331" s="1"/>
      <c r="B39331" s="2"/>
      <c r="BJ39331" s="3"/>
      <c r="BL39331" s="3"/>
      <c r="BN39331" s="3"/>
      <c r="BP39331" s="3"/>
    </row>
    <row r="39332" spans="1:68" x14ac:dyDescent="0.25">
      <c r="A39332" s="1"/>
      <c r="B39332" s="2"/>
      <c r="BJ39332" s="3"/>
      <c r="BL39332" s="3"/>
      <c r="BN39332" s="3"/>
      <c r="BP39332" s="3"/>
    </row>
    <row r="39333" spans="1:68" x14ac:dyDescent="0.25">
      <c r="A39333" s="1"/>
      <c r="B39333" s="2"/>
      <c r="BJ39333" s="3"/>
      <c r="BL39333" s="3"/>
      <c r="BN39333" s="3"/>
      <c r="BP39333" s="3"/>
    </row>
    <row r="39334" spans="1:68" x14ac:dyDescent="0.25">
      <c r="A39334" s="1"/>
      <c r="B39334" s="2"/>
      <c r="BJ39334" s="3"/>
      <c r="BL39334" s="3"/>
      <c r="BN39334" s="3"/>
      <c r="BP39334" s="3"/>
    </row>
    <row r="39335" spans="1:68" x14ac:dyDescent="0.25">
      <c r="A39335" s="1"/>
      <c r="B39335" s="2"/>
      <c r="BJ39335" s="3"/>
      <c r="BL39335" s="3"/>
      <c r="BN39335" s="3"/>
      <c r="BP39335" s="3"/>
    </row>
    <row r="39336" spans="1:68" x14ac:dyDescent="0.25">
      <c r="A39336" s="1"/>
      <c r="B39336" s="2"/>
      <c r="BJ39336" s="3"/>
      <c r="BL39336" s="3"/>
      <c r="BN39336" s="3"/>
      <c r="BP39336" s="3"/>
    </row>
    <row r="39337" spans="1:68" x14ac:dyDescent="0.25">
      <c r="A39337" s="1"/>
      <c r="B39337" s="2"/>
      <c r="BJ39337" s="3"/>
      <c r="BL39337" s="3"/>
      <c r="BN39337" s="3"/>
      <c r="BP39337" s="3"/>
    </row>
    <row r="39338" spans="1:68" x14ac:dyDescent="0.25">
      <c r="A39338" s="1"/>
      <c r="B39338" s="2"/>
      <c r="BJ39338" s="3"/>
      <c r="BL39338" s="3"/>
      <c r="BN39338" s="3"/>
      <c r="BP39338" s="3"/>
    </row>
    <row r="39339" spans="1:68" x14ac:dyDescent="0.25">
      <c r="A39339" s="1"/>
      <c r="B39339" s="2"/>
      <c r="BJ39339" s="3"/>
      <c r="BL39339" s="3"/>
      <c r="BN39339" s="3"/>
      <c r="BP39339" s="3"/>
    </row>
    <row r="39340" spans="1:68" x14ac:dyDescent="0.25">
      <c r="A39340" s="1"/>
      <c r="B39340" s="2"/>
      <c r="BJ39340" s="3"/>
      <c r="BL39340" s="3"/>
      <c r="BN39340" s="3"/>
      <c r="BP39340" s="3"/>
    </row>
    <row r="39341" spans="1:68" x14ac:dyDescent="0.25">
      <c r="A39341" s="1"/>
      <c r="B39341" s="2"/>
      <c r="BJ39341" s="3"/>
      <c r="BL39341" s="3"/>
      <c r="BN39341" s="3"/>
      <c r="BP39341" s="3"/>
    </row>
    <row r="39342" spans="1:68" x14ac:dyDescent="0.25">
      <c r="A39342" s="1"/>
      <c r="B39342" s="2"/>
      <c r="BJ39342" s="3"/>
      <c r="BL39342" s="3"/>
      <c r="BN39342" s="3"/>
      <c r="BP39342" s="3"/>
    </row>
    <row r="39343" spans="1:68" x14ac:dyDescent="0.25">
      <c r="A39343" s="1"/>
      <c r="B39343" s="2"/>
      <c r="BJ39343" s="3"/>
      <c r="BL39343" s="3"/>
      <c r="BN39343" s="3"/>
      <c r="BP39343" s="3"/>
    </row>
    <row r="39344" spans="1:68" x14ac:dyDescent="0.25">
      <c r="A39344" s="1"/>
      <c r="B39344" s="2"/>
      <c r="BJ39344" s="3"/>
      <c r="BL39344" s="3"/>
      <c r="BN39344" s="3"/>
      <c r="BP39344" s="3"/>
    </row>
    <row r="39345" spans="1:68" x14ac:dyDescent="0.25">
      <c r="A39345" s="1"/>
      <c r="B39345" s="2"/>
      <c r="BJ39345" s="3"/>
      <c r="BL39345" s="3"/>
      <c r="BN39345" s="3"/>
      <c r="BP39345" s="3"/>
    </row>
    <row r="39346" spans="1:68" x14ac:dyDescent="0.25">
      <c r="A39346" s="1"/>
      <c r="B39346" s="2"/>
      <c r="BJ39346" s="3"/>
      <c r="BL39346" s="3"/>
      <c r="BN39346" s="3"/>
      <c r="BP39346" s="3"/>
    </row>
    <row r="39347" spans="1:68" x14ac:dyDescent="0.25">
      <c r="A39347" s="1"/>
      <c r="B39347" s="2"/>
      <c r="BJ39347" s="3"/>
      <c r="BL39347" s="3"/>
      <c r="BN39347" s="3"/>
      <c r="BP39347" s="3"/>
    </row>
    <row r="39348" spans="1:68" x14ac:dyDescent="0.25">
      <c r="A39348" s="1"/>
      <c r="B39348" s="2"/>
      <c r="BJ39348" s="3"/>
      <c r="BL39348" s="3"/>
      <c r="BN39348" s="3"/>
      <c r="BP39348" s="3"/>
    </row>
    <row r="39349" spans="1:68" x14ac:dyDescent="0.25">
      <c r="A39349" s="1"/>
      <c r="B39349" s="2"/>
      <c r="BJ39349" s="3"/>
      <c r="BL39349" s="3"/>
      <c r="BN39349" s="3"/>
      <c r="BP39349" s="3"/>
    </row>
    <row r="39350" spans="1:68" x14ac:dyDescent="0.25">
      <c r="A39350" s="1"/>
      <c r="B39350" s="2"/>
      <c r="BJ39350" s="3"/>
      <c r="BL39350" s="3"/>
      <c r="BN39350" s="3"/>
      <c r="BP39350" s="3"/>
    </row>
    <row r="39351" spans="1:68" x14ac:dyDescent="0.25">
      <c r="A39351" s="1"/>
      <c r="B39351" s="2"/>
      <c r="BJ39351" s="3"/>
      <c r="BL39351" s="3"/>
      <c r="BN39351" s="3"/>
      <c r="BP39351" s="3"/>
    </row>
    <row r="39352" spans="1:68" x14ac:dyDescent="0.25">
      <c r="A39352" s="1"/>
      <c r="B39352" s="2"/>
      <c r="BJ39352" s="3"/>
      <c r="BL39352" s="3"/>
      <c r="BN39352" s="3"/>
      <c r="BP39352" s="3"/>
    </row>
    <row r="39353" spans="1:68" x14ac:dyDescent="0.25">
      <c r="A39353" s="1"/>
      <c r="B39353" s="2"/>
      <c r="BJ39353" s="3"/>
      <c r="BL39353" s="3"/>
      <c r="BN39353" s="3"/>
      <c r="BP39353" s="3"/>
    </row>
    <row r="39354" spans="1:68" x14ac:dyDescent="0.25">
      <c r="A39354" s="1"/>
      <c r="B39354" s="2"/>
      <c r="BJ39354" s="3"/>
      <c r="BL39354" s="3"/>
      <c r="BN39354" s="3"/>
      <c r="BP39354" s="3"/>
    </row>
    <row r="39355" spans="1:68" x14ac:dyDescent="0.25">
      <c r="A39355" s="1"/>
      <c r="B39355" s="2"/>
      <c r="BJ39355" s="3"/>
      <c r="BL39355" s="3"/>
      <c r="BN39355" s="3"/>
      <c r="BP39355" s="3"/>
    </row>
    <row r="39356" spans="1:68" x14ac:dyDescent="0.25">
      <c r="A39356" s="1"/>
      <c r="B39356" s="2"/>
      <c r="BJ39356" s="3"/>
      <c r="BL39356" s="3"/>
      <c r="BN39356" s="3"/>
      <c r="BP39356" s="3"/>
    </row>
    <row r="39357" spans="1:68" x14ac:dyDescent="0.25">
      <c r="A39357" s="1"/>
      <c r="B39357" s="2"/>
      <c r="BJ39357" s="3"/>
      <c r="BL39357" s="3"/>
      <c r="BN39357" s="3"/>
      <c r="BP39357" s="3"/>
    </row>
    <row r="39358" spans="1:68" x14ac:dyDescent="0.25">
      <c r="A39358" s="1"/>
      <c r="B39358" s="2"/>
      <c r="BJ39358" s="3"/>
      <c r="BL39358" s="3"/>
      <c r="BN39358" s="3"/>
      <c r="BP39358" s="3"/>
    </row>
    <row r="39359" spans="1:68" x14ac:dyDescent="0.25">
      <c r="A39359" s="1"/>
      <c r="B39359" s="2"/>
      <c r="BJ39359" s="3"/>
      <c r="BL39359" s="3"/>
      <c r="BN39359" s="3"/>
      <c r="BP39359" s="3"/>
    </row>
    <row r="39360" spans="1:68" x14ac:dyDescent="0.25">
      <c r="A39360" s="1"/>
      <c r="B39360" s="2"/>
      <c r="BJ39360" s="3"/>
      <c r="BL39360" s="3"/>
      <c r="BN39360" s="3"/>
      <c r="BP39360" s="3"/>
    </row>
    <row r="39361" spans="1:68" x14ac:dyDescent="0.25">
      <c r="A39361" s="1"/>
      <c r="B39361" s="2"/>
      <c r="BJ39361" s="3"/>
      <c r="BL39361" s="3"/>
      <c r="BN39361" s="3"/>
      <c r="BP39361" s="3"/>
    </row>
    <row r="39362" spans="1:68" x14ac:dyDescent="0.25">
      <c r="A39362" s="1"/>
      <c r="B39362" s="2"/>
      <c r="BJ39362" s="3"/>
      <c r="BL39362" s="3"/>
      <c r="BN39362" s="3"/>
      <c r="BP39362" s="3"/>
    </row>
    <row r="39363" spans="1:68" x14ac:dyDescent="0.25">
      <c r="A39363" s="1"/>
      <c r="B39363" s="2"/>
      <c r="BJ39363" s="3"/>
      <c r="BL39363" s="3"/>
      <c r="BN39363" s="3"/>
      <c r="BP39363" s="3"/>
    </row>
    <row r="39364" spans="1:68" x14ac:dyDescent="0.25">
      <c r="A39364" s="1"/>
      <c r="B39364" s="2"/>
      <c r="BJ39364" s="3"/>
      <c r="BL39364" s="3"/>
      <c r="BN39364" s="3"/>
      <c r="BP39364" s="3"/>
    </row>
    <row r="39365" spans="1:68" x14ac:dyDescent="0.25">
      <c r="A39365" s="1"/>
      <c r="B39365" s="2"/>
      <c r="BJ39365" s="3"/>
      <c r="BL39365" s="3"/>
      <c r="BN39365" s="3"/>
      <c r="BP39365" s="3"/>
    </row>
    <row r="39366" spans="1:68" x14ac:dyDescent="0.25">
      <c r="A39366" s="1"/>
      <c r="B39366" s="2"/>
      <c r="BJ39366" s="3"/>
      <c r="BL39366" s="3"/>
      <c r="BN39366" s="3"/>
      <c r="BP39366" s="3"/>
    </row>
    <row r="39367" spans="1:68" x14ac:dyDescent="0.25">
      <c r="A39367" s="1"/>
      <c r="B39367" s="2"/>
      <c r="BJ39367" s="3"/>
      <c r="BL39367" s="3"/>
      <c r="BN39367" s="3"/>
      <c r="BP39367" s="3"/>
    </row>
    <row r="39368" spans="1:68" x14ac:dyDescent="0.25">
      <c r="A39368" s="1"/>
      <c r="B39368" s="2"/>
      <c r="BJ39368" s="3"/>
      <c r="BL39368" s="3"/>
      <c r="BN39368" s="3"/>
      <c r="BP39368" s="3"/>
    </row>
    <row r="39369" spans="1:68" x14ac:dyDescent="0.25">
      <c r="A39369" s="1"/>
      <c r="B39369" s="2"/>
      <c r="BJ39369" s="3"/>
      <c r="BL39369" s="3"/>
      <c r="BN39369" s="3"/>
      <c r="BP39369" s="3"/>
    </row>
    <row r="39370" spans="1:68" x14ac:dyDescent="0.25">
      <c r="A39370" s="1"/>
      <c r="B39370" s="2"/>
      <c r="BJ39370" s="3"/>
      <c r="BL39370" s="3"/>
      <c r="BN39370" s="3"/>
      <c r="BP39370" s="3"/>
    </row>
    <row r="39371" spans="1:68" x14ac:dyDescent="0.25">
      <c r="A39371" s="1"/>
      <c r="B39371" s="2"/>
      <c r="BJ39371" s="3"/>
      <c r="BL39371" s="3"/>
      <c r="BN39371" s="3"/>
      <c r="BP39371" s="3"/>
    </row>
    <row r="39372" spans="1:68" x14ac:dyDescent="0.25">
      <c r="A39372" s="1"/>
      <c r="B39372" s="2"/>
      <c r="BJ39372" s="3"/>
      <c r="BL39372" s="3"/>
      <c r="BN39372" s="3"/>
      <c r="BP39372" s="3"/>
    </row>
    <row r="39373" spans="1:68" x14ac:dyDescent="0.25">
      <c r="A39373" s="1"/>
      <c r="B39373" s="2"/>
      <c r="BJ39373" s="3"/>
      <c r="BL39373" s="3"/>
      <c r="BN39373" s="3"/>
      <c r="BP39373" s="3"/>
    </row>
    <row r="39374" spans="1:68" x14ac:dyDescent="0.25">
      <c r="A39374" s="1"/>
      <c r="B39374" s="2"/>
      <c r="BJ39374" s="3"/>
      <c r="BL39374" s="3"/>
      <c r="BN39374" s="3"/>
      <c r="BP39374" s="3"/>
    </row>
    <row r="39375" spans="1:68" x14ac:dyDescent="0.25">
      <c r="A39375" s="1"/>
      <c r="B39375" s="2"/>
      <c r="BJ39375" s="3"/>
      <c r="BL39375" s="3"/>
      <c r="BN39375" s="3"/>
      <c r="BP39375" s="3"/>
    </row>
    <row r="39376" spans="1:68" x14ac:dyDescent="0.25">
      <c r="A39376" s="1"/>
      <c r="B39376" s="2"/>
      <c r="BJ39376" s="3"/>
      <c r="BL39376" s="3"/>
      <c r="BN39376" s="3"/>
      <c r="BP39376" s="3"/>
    </row>
    <row r="39377" spans="1:68" x14ac:dyDescent="0.25">
      <c r="A39377" s="1"/>
      <c r="B39377" s="2"/>
      <c r="BJ39377" s="3"/>
      <c r="BL39377" s="3"/>
      <c r="BN39377" s="3"/>
      <c r="BP39377" s="3"/>
    </row>
    <row r="39378" spans="1:68" x14ac:dyDescent="0.25">
      <c r="A39378" s="1"/>
      <c r="B39378" s="2"/>
      <c r="BJ39378" s="3"/>
      <c r="BL39378" s="3"/>
      <c r="BN39378" s="3"/>
      <c r="BP39378" s="3"/>
    </row>
    <row r="39379" spans="1:68" x14ac:dyDescent="0.25">
      <c r="A39379" s="1"/>
      <c r="B39379" s="2"/>
      <c r="BJ39379" s="3"/>
      <c r="BL39379" s="3"/>
      <c r="BN39379" s="3"/>
      <c r="BP39379" s="3"/>
    </row>
    <row r="39380" spans="1:68" x14ac:dyDescent="0.25">
      <c r="A39380" s="1"/>
      <c r="B39380" s="2"/>
      <c r="BJ39380" s="3"/>
      <c r="BL39380" s="3"/>
      <c r="BN39380" s="3"/>
      <c r="BP39380" s="3"/>
    </row>
    <row r="39381" spans="1:68" x14ac:dyDescent="0.25">
      <c r="A39381" s="1"/>
      <c r="B39381" s="2"/>
      <c r="BJ39381" s="3"/>
      <c r="BL39381" s="3"/>
      <c r="BN39381" s="3"/>
      <c r="BP39381" s="3"/>
    </row>
    <row r="39382" spans="1:68" x14ac:dyDescent="0.25">
      <c r="A39382" s="1"/>
      <c r="B39382" s="2"/>
      <c r="BJ39382" s="3"/>
      <c r="BL39382" s="3"/>
      <c r="BN39382" s="3"/>
      <c r="BP39382" s="3"/>
    </row>
    <row r="39383" spans="1:68" x14ac:dyDescent="0.25">
      <c r="A39383" s="1"/>
      <c r="B39383" s="2"/>
      <c r="BJ39383" s="3"/>
      <c r="BL39383" s="3"/>
      <c r="BN39383" s="3"/>
      <c r="BP39383" s="3"/>
    </row>
    <row r="39384" spans="1:68" x14ac:dyDescent="0.25">
      <c r="A39384" s="1"/>
      <c r="B39384" s="2"/>
      <c r="BJ39384" s="3"/>
      <c r="BL39384" s="3"/>
      <c r="BN39384" s="3"/>
      <c r="BP39384" s="3"/>
    </row>
    <row r="39385" spans="1:68" x14ac:dyDescent="0.25">
      <c r="A39385" s="1"/>
      <c r="B39385" s="2"/>
      <c r="BJ39385" s="3"/>
      <c r="BL39385" s="3"/>
      <c r="BN39385" s="3"/>
      <c r="BP39385" s="3"/>
    </row>
    <row r="39386" spans="1:68" x14ac:dyDescent="0.25">
      <c r="A39386" s="1"/>
      <c r="B39386" s="2"/>
      <c r="BJ39386" s="3"/>
      <c r="BL39386" s="3"/>
      <c r="BN39386" s="3"/>
      <c r="BP39386" s="3"/>
    </row>
    <row r="39387" spans="1:68" x14ac:dyDescent="0.25">
      <c r="A39387" s="1"/>
      <c r="B39387" s="2"/>
      <c r="BJ39387" s="3"/>
      <c r="BL39387" s="3"/>
      <c r="BN39387" s="3"/>
      <c r="BP39387" s="3"/>
    </row>
    <row r="39388" spans="1:68" x14ac:dyDescent="0.25">
      <c r="A39388" s="1"/>
      <c r="B39388" s="2"/>
      <c r="BJ39388" s="3"/>
      <c r="BL39388" s="3"/>
      <c r="BN39388" s="3"/>
      <c r="BP39388" s="3"/>
    </row>
    <row r="39389" spans="1:68" x14ac:dyDescent="0.25">
      <c r="A39389" s="1"/>
      <c r="B39389" s="2"/>
      <c r="BJ39389" s="3"/>
      <c r="BL39389" s="3"/>
      <c r="BN39389" s="3"/>
      <c r="BP39389" s="3"/>
    </row>
    <row r="39390" spans="1:68" x14ac:dyDescent="0.25">
      <c r="A39390" s="1"/>
      <c r="B39390" s="2"/>
      <c r="BJ39390" s="3"/>
      <c r="BL39390" s="3"/>
      <c r="BN39390" s="3"/>
      <c r="BP39390" s="3"/>
    </row>
    <row r="39391" spans="1:68" x14ac:dyDescent="0.25">
      <c r="A39391" s="1"/>
      <c r="B39391" s="2"/>
      <c r="BJ39391" s="3"/>
      <c r="BL39391" s="3"/>
      <c r="BN39391" s="3"/>
      <c r="BP39391" s="3"/>
    </row>
    <row r="39392" spans="1:68" x14ac:dyDescent="0.25">
      <c r="A39392" s="1"/>
      <c r="B39392" s="2"/>
      <c r="BJ39392" s="3"/>
      <c r="BL39392" s="3"/>
      <c r="BN39392" s="3"/>
      <c r="BP39392" s="3"/>
    </row>
    <row r="39393" spans="1:68" x14ac:dyDescent="0.25">
      <c r="A39393" s="1"/>
      <c r="B39393" s="2"/>
      <c r="BJ39393" s="3"/>
      <c r="BL39393" s="3"/>
      <c r="BN39393" s="3"/>
      <c r="BP39393" s="3"/>
    </row>
    <row r="39394" spans="1:68" x14ac:dyDescent="0.25">
      <c r="A39394" s="1"/>
      <c r="B39394" s="2"/>
      <c r="BJ39394" s="3"/>
      <c r="BL39394" s="3"/>
      <c r="BN39394" s="3"/>
      <c r="BP39394" s="3"/>
    </row>
    <row r="39395" spans="1:68" x14ac:dyDescent="0.25">
      <c r="A39395" s="1"/>
      <c r="B39395" s="2"/>
      <c r="BJ39395" s="3"/>
      <c r="BL39395" s="3"/>
      <c r="BN39395" s="3"/>
      <c r="BP39395" s="3"/>
    </row>
    <row r="39396" spans="1:68" x14ac:dyDescent="0.25">
      <c r="A39396" s="1"/>
      <c r="B39396" s="2"/>
      <c r="BJ39396" s="3"/>
      <c r="BL39396" s="3"/>
      <c r="BN39396" s="3"/>
      <c r="BP39396" s="3"/>
    </row>
    <row r="39397" spans="1:68" x14ac:dyDescent="0.25">
      <c r="A39397" s="1"/>
      <c r="B39397" s="2"/>
      <c r="BJ39397" s="3"/>
      <c r="BL39397" s="3"/>
      <c r="BN39397" s="3"/>
      <c r="BP39397" s="3"/>
    </row>
    <row r="39398" spans="1:68" x14ac:dyDescent="0.25">
      <c r="A39398" s="1"/>
      <c r="B39398" s="2"/>
      <c r="BJ39398" s="3"/>
      <c r="BL39398" s="3"/>
      <c r="BN39398" s="3"/>
      <c r="BP39398" s="3"/>
    </row>
    <row r="39399" spans="1:68" x14ac:dyDescent="0.25">
      <c r="A39399" s="1"/>
      <c r="B39399" s="2"/>
      <c r="BJ39399" s="3"/>
      <c r="BL39399" s="3"/>
      <c r="BN39399" s="3"/>
      <c r="BP39399" s="3"/>
    </row>
    <row r="39400" spans="1:68" x14ac:dyDescent="0.25">
      <c r="A39400" s="1"/>
      <c r="B39400" s="2"/>
      <c r="BJ39400" s="3"/>
      <c r="BL39400" s="3"/>
      <c r="BN39400" s="3"/>
      <c r="BP39400" s="3"/>
    </row>
    <row r="39401" spans="1:68" x14ac:dyDescent="0.25">
      <c r="A39401" s="1"/>
      <c r="B39401" s="2"/>
      <c r="BJ39401" s="3"/>
      <c r="BL39401" s="3"/>
      <c r="BN39401" s="3"/>
      <c r="BP39401" s="3"/>
    </row>
    <row r="39402" spans="1:68" x14ac:dyDescent="0.25">
      <c r="A39402" s="1"/>
      <c r="B39402" s="2"/>
      <c r="BJ39402" s="3"/>
      <c r="BL39402" s="3"/>
      <c r="BN39402" s="3"/>
      <c r="BP39402" s="3"/>
    </row>
    <row r="39403" spans="1:68" x14ac:dyDescent="0.25">
      <c r="A39403" s="1"/>
      <c r="B39403" s="2"/>
      <c r="BJ39403" s="3"/>
      <c r="BL39403" s="3"/>
      <c r="BN39403" s="3"/>
      <c r="BP39403" s="3"/>
    </row>
    <row r="39404" spans="1:68" x14ac:dyDescent="0.25">
      <c r="A39404" s="1"/>
      <c r="B39404" s="2"/>
      <c r="BJ39404" s="3"/>
      <c r="BL39404" s="3"/>
      <c r="BN39404" s="3"/>
      <c r="BP39404" s="3"/>
    </row>
    <row r="39405" spans="1:68" x14ac:dyDescent="0.25">
      <c r="A39405" s="1"/>
      <c r="B39405" s="2"/>
      <c r="BJ39405" s="3"/>
      <c r="BL39405" s="3"/>
      <c r="BN39405" s="3"/>
      <c r="BP39405" s="3"/>
    </row>
    <row r="39406" spans="1:68" x14ac:dyDescent="0.25">
      <c r="A39406" s="1"/>
      <c r="B39406" s="2"/>
      <c r="BJ39406" s="3"/>
      <c r="BL39406" s="3"/>
      <c r="BN39406" s="3"/>
      <c r="BP39406" s="3"/>
    </row>
    <row r="39407" spans="1:68" x14ac:dyDescent="0.25">
      <c r="A39407" s="1"/>
      <c r="B39407" s="2"/>
      <c r="BJ39407" s="3"/>
      <c r="BL39407" s="3"/>
      <c r="BN39407" s="3"/>
      <c r="BP39407" s="3"/>
    </row>
    <row r="39408" spans="1:68" x14ac:dyDescent="0.25">
      <c r="A39408" s="1"/>
      <c r="B39408" s="2"/>
      <c r="BJ39408" s="3"/>
      <c r="BL39408" s="3"/>
      <c r="BN39408" s="3"/>
      <c r="BP39408" s="3"/>
    </row>
    <row r="39409" spans="1:68" x14ac:dyDescent="0.25">
      <c r="A39409" s="1"/>
      <c r="B39409" s="2"/>
      <c r="BJ39409" s="3"/>
      <c r="BL39409" s="3"/>
      <c r="BN39409" s="3"/>
      <c r="BP39409" s="3"/>
    </row>
    <row r="39410" spans="1:68" x14ac:dyDescent="0.25">
      <c r="A39410" s="1"/>
      <c r="B39410" s="2"/>
      <c r="BJ39410" s="3"/>
      <c r="BL39410" s="3"/>
      <c r="BN39410" s="3"/>
      <c r="BP39410" s="3"/>
    </row>
    <row r="39411" spans="1:68" x14ac:dyDescent="0.25">
      <c r="A39411" s="1"/>
      <c r="B39411" s="2"/>
      <c r="BJ39411" s="3"/>
      <c r="BL39411" s="3"/>
      <c r="BN39411" s="3"/>
      <c r="BP39411" s="3"/>
    </row>
    <row r="39412" spans="1:68" x14ac:dyDescent="0.25">
      <c r="A39412" s="1"/>
      <c r="B39412" s="2"/>
      <c r="BJ39412" s="3"/>
      <c r="BL39412" s="3"/>
      <c r="BN39412" s="3"/>
      <c r="BP39412" s="3"/>
    </row>
    <row r="39413" spans="1:68" x14ac:dyDescent="0.25">
      <c r="A39413" s="1"/>
      <c r="B39413" s="2"/>
      <c r="BJ39413" s="3"/>
      <c r="BL39413" s="3"/>
      <c r="BN39413" s="3"/>
      <c r="BP39413" s="3"/>
    </row>
    <row r="39414" spans="1:68" x14ac:dyDescent="0.25">
      <c r="A39414" s="1"/>
      <c r="B39414" s="2"/>
      <c r="BJ39414" s="3"/>
      <c r="BL39414" s="3"/>
      <c r="BN39414" s="3"/>
      <c r="BP39414" s="3"/>
    </row>
    <row r="39415" spans="1:68" x14ac:dyDescent="0.25">
      <c r="A39415" s="1"/>
      <c r="B39415" s="2"/>
      <c r="BJ39415" s="3"/>
      <c r="BL39415" s="3"/>
      <c r="BN39415" s="3"/>
      <c r="BP39415" s="3"/>
    </row>
    <row r="39416" spans="1:68" x14ac:dyDescent="0.25">
      <c r="A39416" s="1"/>
      <c r="B39416" s="2"/>
      <c r="BJ39416" s="3"/>
      <c r="BL39416" s="3"/>
      <c r="BN39416" s="3"/>
      <c r="BP39416" s="3"/>
    </row>
    <row r="39417" spans="1:68" x14ac:dyDescent="0.25">
      <c r="A39417" s="1"/>
      <c r="B39417" s="2"/>
      <c r="BJ39417" s="3"/>
      <c r="BL39417" s="3"/>
      <c r="BN39417" s="3"/>
      <c r="BP39417" s="3"/>
    </row>
    <row r="39418" spans="1:68" x14ac:dyDescent="0.25">
      <c r="A39418" s="1"/>
      <c r="B39418" s="2"/>
      <c r="BJ39418" s="3"/>
      <c r="BL39418" s="3"/>
      <c r="BN39418" s="3"/>
      <c r="BP39418" s="3"/>
    </row>
    <row r="39419" spans="1:68" x14ac:dyDescent="0.25">
      <c r="A39419" s="1"/>
      <c r="B39419" s="2"/>
      <c r="BJ39419" s="3"/>
      <c r="BL39419" s="3"/>
      <c r="BN39419" s="3"/>
      <c r="BP39419" s="3"/>
    </row>
    <row r="39420" spans="1:68" x14ac:dyDescent="0.25">
      <c r="A39420" s="1"/>
      <c r="B39420" s="2"/>
      <c r="BJ39420" s="3"/>
      <c r="BL39420" s="3"/>
      <c r="BN39420" s="3"/>
      <c r="BP39420" s="3"/>
    </row>
    <row r="39421" spans="1:68" x14ac:dyDescent="0.25">
      <c r="A39421" s="1"/>
      <c r="B39421" s="2"/>
      <c r="BJ39421" s="3"/>
      <c r="BL39421" s="3"/>
      <c r="BN39421" s="3"/>
      <c r="BP39421" s="3"/>
    </row>
    <row r="39422" spans="1:68" x14ac:dyDescent="0.25">
      <c r="A39422" s="1"/>
      <c r="B39422" s="2"/>
      <c r="BJ39422" s="3"/>
      <c r="BL39422" s="3"/>
      <c r="BN39422" s="3"/>
      <c r="BP39422" s="3"/>
    </row>
    <row r="39423" spans="1:68" x14ac:dyDescent="0.25">
      <c r="A39423" s="1"/>
      <c r="B39423" s="2"/>
      <c r="BJ39423" s="3"/>
      <c r="BL39423" s="3"/>
      <c r="BN39423" s="3"/>
      <c r="BP39423" s="3"/>
    </row>
    <row r="39424" spans="1:68" x14ac:dyDescent="0.25">
      <c r="A39424" s="1"/>
      <c r="B39424" s="2"/>
      <c r="BJ39424" s="3"/>
      <c r="BL39424" s="3"/>
      <c r="BN39424" s="3"/>
      <c r="BP39424" s="3"/>
    </row>
    <row r="39425" spans="1:68" x14ac:dyDescent="0.25">
      <c r="A39425" s="1"/>
      <c r="B39425" s="2"/>
      <c r="BJ39425" s="3"/>
      <c r="BL39425" s="3"/>
      <c r="BN39425" s="3"/>
      <c r="BP39425" s="3"/>
    </row>
    <row r="39426" spans="1:68" x14ac:dyDescent="0.25">
      <c r="A39426" s="1"/>
      <c r="B39426" s="2"/>
      <c r="BJ39426" s="3"/>
      <c r="BL39426" s="3"/>
      <c r="BN39426" s="3"/>
      <c r="BP39426" s="3"/>
    </row>
    <row r="39427" spans="1:68" x14ac:dyDescent="0.25">
      <c r="A39427" s="1"/>
      <c r="B39427" s="2"/>
      <c r="BJ39427" s="3"/>
      <c r="BL39427" s="3"/>
      <c r="BN39427" s="3"/>
      <c r="BP39427" s="3"/>
    </row>
    <row r="39428" spans="1:68" x14ac:dyDescent="0.25">
      <c r="A39428" s="1"/>
      <c r="B39428" s="2"/>
      <c r="BJ39428" s="3"/>
      <c r="BL39428" s="3"/>
      <c r="BN39428" s="3"/>
      <c r="BP39428" s="3"/>
    </row>
    <row r="39429" spans="1:68" x14ac:dyDescent="0.25">
      <c r="A39429" s="1"/>
      <c r="B39429" s="2"/>
      <c r="BJ39429" s="3"/>
      <c r="BL39429" s="3"/>
      <c r="BN39429" s="3"/>
      <c r="BP39429" s="3"/>
    </row>
    <row r="39430" spans="1:68" x14ac:dyDescent="0.25">
      <c r="A39430" s="1"/>
      <c r="B39430" s="2"/>
      <c r="BJ39430" s="3"/>
      <c r="BL39430" s="3"/>
      <c r="BN39430" s="3"/>
      <c r="BP39430" s="3"/>
    </row>
    <row r="39431" spans="1:68" x14ac:dyDescent="0.25">
      <c r="A39431" s="1"/>
      <c r="B39431" s="2"/>
      <c r="BJ39431" s="3"/>
      <c r="BL39431" s="3"/>
      <c r="BN39431" s="3"/>
      <c r="BP39431" s="3"/>
    </row>
    <row r="39432" spans="1:68" x14ac:dyDescent="0.25">
      <c r="A39432" s="1"/>
      <c r="B39432" s="2"/>
      <c r="BJ39432" s="3"/>
      <c r="BL39432" s="3"/>
      <c r="BN39432" s="3"/>
      <c r="BP39432" s="3"/>
    </row>
    <row r="39433" spans="1:68" x14ac:dyDescent="0.25">
      <c r="A39433" s="1"/>
      <c r="B39433" s="2"/>
      <c r="BJ39433" s="3"/>
      <c r="BL39433" s="3"/>
      <c r="BN39433" s="3"/>
      <c r="BP39433" s="3"/>
    </row>
    <row r="39434" spans="1:68" x14ac:dyDescent="0.25">
      <c r="A39434" s="1"/>
      <c r="B39434" s="2"/>
      <c r="BJ39434" s="3"/>
      <c r="BL39434" s="3"/>
      <c r="BN39434" s="3"/>
      <c r="BP39434" s="3"/>
    </row>
    <row r="39435" spans="1:68" x14ac:dyDescent="0.25">
      <c r="A39435" s="1"/>
      <c r="B39435" s="2"/>
      <c r="BJ39435" s="3"/>
      <c r="BL39435" s="3"/>
      <c r="BN39435" s="3"/>
      <c r="BP39435" s="3"/>
    </row>
    <row r="39436" spans="1:68" x14ac:dyDescent="0.25">
      <c r="A39436" s="1"/>
      <c r="B39436" s="2"/>
      <c r="BJ39436" s="3"/>
      <c r="BL39436" s="3"/>
      <c r="BN39436" s="3"/>
      <c r="BP39436" s="3"/>
    </row>
    <row r="39437" spans="1:68" x14ac:dyDescent="0.25">
      <c r="A39437" s="1"/>
      <c r="B39437" s="2"/>
      <c r="BJ39437" s="3"/>
      <c r="BL39437" s="3"/>
      <c r="BN39437" s="3"/>
      <c r="BP39437" s="3"/>
    </row>
    <row r="39438" spans="1:68" x14ac:dyDescent="0.25">
      <c r="A39438" s="1"/>
      <c r="B39438" s="2"/>
      <c r="BJ39438" s="3"/>
      <c r="BL39438" s="3"/>
      <c r="BN39438" s="3"/>
      <c r="BP39438" s="3"/>
    </row>
    <row r="39439" spans="1:68" x14ac:dyDescent="0.25">
      <c r="A39439" s="1"/>
      <c r="B39439" s="2"/>
      <c r="BJ39439" s="3"/>
      <c r="BL39439" s="3"/>
      <c r="BN39439" s="3"/>
      <c r="BP39439" s="3"/>
    </row>
    <row r="39440" spans="1:68" x14ac:dyDescent="0.25">
      <c r="A39440" s="1"/>
      <c r="B39440" s="2"/>
      <c r="BJ39440" s="3"/>
      <c r="BL39440" s="3"/>
      <c r="BN39440" s="3"/>
      <c r="BP39440" s="3"/>
    </row>
    <row r="39441" spans="1:68" x14ac:dyDescent="0.25">
      <c r="A39441" s="1"/>
      <c r="B39441" s="2"/>
      <c r="BJ39441" s="3"/>
      <c r="BL39441" s="3"/>
      <c r="BN39441" s="3"/>
      <c r="BP39441" s="3"/>
    </row>
    <row r="39442" spans="1:68" x14ac:dyDescent="0.25">
      <c r="A39442" s="1"/>
      <c r="B39442" s="2"/>
      <c r="BJ39442" s="3"/>
      <c r="BL39442" s="3"/>
      <c r="BN39442" s="3"/>
      <c r="BP39442" s="3"/>
    </row>
    <row r="39443" spans="1:68" x14ac:dyDescent="0.25">
      <c r="A39443" s="1"/>
      <c r="B39443" s="2"/>
      <c r="BJ39443" s="3"/>
      <c r="BL39443" s="3"/>
      <c r="BN39443" s="3"/>
      <c r="BP39443" s="3"/>
    </row>
    <row r="39444" spans="1:68" x14ac:dyDescent="0.25">
      <c r="A39444" s="1"/>
      <c r="B39444" s="2"/>
      <c r="BJ39444" s="3"/>
      <c r="BL39444" s="3"/>
      <c r="BN39444" s="3"/>
      <c r="BP39444" s="3"/>
    </row>
    <row r="39445" spans="1:68" x14ac:dyDescent="0.25">
      <c r="A39445" s="1"/>
      <c r="B39445" s="2"/>
      <c r="BJ39445" s="3"/>
      <c r="BL39445" s="3"/>
      <c r="BN39445" s="3"/>
      <c r="BP39445" s="3"/>
    </row>
    <row r="39446" spans="1:68" x14ac:dyDescent="0.25">
      <c r="A39446" s="1"/>
      <c r="B39446" s="2"/>
      <c r="BJ39446" s="3"/>
      <c r="BL39446" s="3"/>
      <c r="BN39446" s="3"/>
      <c r="BP39446" s="3"/>
    </row>
    <row r="39447" spans="1:68" x14ac:dyDescent="0.25">
      <c r="A39447" s="1"/>
      <c r="B39447" s="2"/>
      <c r="BJ39447" s="3"/>
      <c r="BL39447" s="3"/>
      <c r="BN39447" s="3"/>
      <c r="BP39447" s="3"/>
    </row>
    <row r="39448" spans="1:68" x14ac:dyDescent="0.25">
      <c r="A39448" s="1"/>
      <c r="B39448" s="2"/>
      <c r="BJ39448" s="3"/>
      <c r="BL39448" s="3"/>
      <c r="BN39448" s="3"/>
      <c r="BP39448" s="3"/>
    </row>
    <row r="39449" spans="1:68" x14ac:dyDescent="0.25">
      <c r="A39449" s="1"/>
      <c r="B39449" s="2"/>
      <c r="BJ39449" s="3"/>
      <c r="BL39449" s="3"/>
      <c r="BN39449" s="3"/>
      <c r="BP39449" s="3"/>
    </row>
    <row r="39450" spans="1:68" x14ac:dyDescent="0.25">
      <c r="A39450" s="1"/>
      <c r="B39450" s="2"/>
      <c r="BJ39450" s="3"/>
      <c r="BL39450" s="3"/>
      <c r="BN39450" s="3"/>
      <c r="BP39450" s="3"/>
    </row>
    <row r="39451" spans="1:68" x14ac:dyDescent="0.25">
      <c r="A39451" s="1"/>
      <c r="B39451" s="2"/>
      <c r="BJ39451" s="3"/>
      <c r="BL39451" s="3"/>
      <c r="BN39451" s="3"/>
      <c r="BP39451" s="3"/>
    </row>
    <row r="39452" spans="1:68" x14ac:dyDescent="0.25">
      <c r="A39452" s="1"/>
      <c r="B39452" s="2"/>
      <c r="BJ39452" s="3"/>
      <c r="BL39452" s="3"/>
      <c r="BN39452" s="3"/>
      <c r="BP39452" s="3"/>
    </row>
    <row r="39453" spans="1:68" x14ac:dyDescent="0.25">
      <c r="A39453" s="1"/>
      <c r="B39453" s="2"/>
      <c r="BJ39453" s="3"/>
      <c r="BL39453" s="3"/>
      <c r="BN39453" s="3"/>
      <c r="BP39453" s="3"/>
    </row>
    <row r="39454" spans="1:68" x14ac:dyDescent="0.25">
      <c r="A39454" s="1"/>
      <c r="B39454" s="2"/>
      <c r="BJ39454" s="3"/>
      <c r="BL39454" s="3"/>
      <c r="BN39454" s="3"/>
      <c r="BP39454" s="3"/>
    </row>
    <row r="39455" spans="1:68" x14ac:dyDescent="0.25">
      <c r="A39455" s="1"/>
      <c r="B39455" s="2"/>
      <c r="BJ39455" s="3"/>
      <c r="BL39455" s="3"/>
      <c r="BN39455" s="3"/>
      <c r="BP39455" s="3"/>
    </row>
    <row r="39456" spans="1:68" x14ac:dyDescent="0.25">
      <c r="A39456" s="1"/>
      <c r="B39456" s="2"/>
      <c r="BJ39456" s="3"/>
      <c r="BL39456" s="3"/>
      <c r="BN39456" s="3"/>
      <c r="BP39456" s="3"/>
    </row>
    <row r="39457" spans="1:68" x14ac:dyDescent="0.25">
      <c r="A39457" s="1"/>
      <c r="B39457" s="2"/>
      <c r="BJ39457" s="3"/>
      <c r="BL39457" s="3"/>
      <c r="BN39457" s="3"/>
      <c r="BP39457" s="3"/>
    </row>
    <row r="39458" spans="1:68" x14ac:dyDescent="0.25">
      <c r="A39458" s="1"/>
      <c r="B39458" s="2"/>
      <c r="BJ39458" s="3"/>
      <c r="BL39458" s="3"/>
      <c r="BN39458" s="3"/>
      <c r="BP39458" s="3"/>
    </row>
    <row r="39459" spans="1:68" x14ac:dyDescent="0.25">
      <c r="A39459" s="1"/>
      <c r="B39459" s="2"/>
      <c r="BJ39459" s="3"/>
      <c r="BL39459" s="3"/>
      <c r="BN39459" s="3"/>
      <c r="BP39459" s="3"/>
    </row>
    <row r="39460" spans="1:68" x14ac:dyDescent="0.25">
      <c r="A39460" s="1"/>
      <c r="B39460" s="2"/>
      <c r="BJ39460" s="3"/>
      <c r="BL39460" s="3"/>
      <c r="BN39460" s="3"/>
      <c r="BP39460" s="3"/>
    </row>
    <row r="39461" spans="1:68" x14ac:dyDescent="0.25">
      <c r="A39461" s="1"/>
      <c r="B39461" s="2"/>
      <c r="BJ39461" s="3"/>
      <c r="BL39461" s="3"/>
      <c r="BN39461" s="3"/>
      <c r="BP39461" s="3"/>
    </row>
    <row r="39462" spans="1:68" x14ac:dyDescent="0.25">
      <c r="A39462" s="1"/>
      <c r="B39462" s="2"/>
      <c r="BJ39462" s="3"/>
      <c r="BL39462" s="3"/>
      <c r="BN39462" s="3"/>
      <c r="BP39462" s="3"/>
    </row>
    <row r="39463" spans="1:68" x14ac:dyDescent="0.25">
      <c r="A39463" s="1"/>
      <c r="B39463" s="2"/>
      <c r="BJ39463" s="3"/>
      <c r="BL39463" s="3"/>
      <c r="BN39463" s="3"/>
      <c r="BP39463" s="3"/>
    </row>
    <row r="39464" spans="1:68" x14ac:dyDescent="0.25">
      <c r="A39464" s="1"/>
      <c r="B39464" s="2"/>
      <c r="BJ39464" s="3"/>
      <c r="BL39464" s="3"/>
      <c r="BN39464" s="3"/>
      <c r="BP39464" s="3"/>
    </row>
    <row r="39465" spans="1:68" x14ac:dyDescent="0.25">
      <c r="A39465" s="1"/>
      <c r="B39465" s="2"/>
      <c r="BJ39465" s="3"/>
      <c r="BL39465" s="3"/>
      <c r="BN39465" s="3"/>
      <c r="BP39465" s="3"/>
    </row>
    <row r="39466" spans="1:68" x14ac:dyDescent="0.25">
      <c r="A39466" s="1"/>
      <c r="B39466" s="2"/>
      <c r="BJ39466" s="3"/>
      <c r="BL39466" s="3"/>
      <c r="BN39466" s="3"/>
      <c r="BP39466" s="3"/>
    </row>
    <row r="39467" spans="1:68" x14ac:dyDescent="0.25">
      <c r="A39467" s="1"/>
      <c r="B39467" s="2"/>
      <c r="BJ39467" s="3"/>
      <c r="BL39467" s="3"/>
      <c r="BN39467" s="3"/>
      <c r="BP39467" s="3"/>
    </row>
    <row r="39468" spans="1:68" x14ac:dyDescent="0.25">
      <c r="A39468" s="1"/>
      <c r="B39468" s="2"/>
      <c r="BJ39468" s="3"/>
      <c r="BL39468" s="3"/>
      <c r="BN39468" s="3"/>
      <c r="BP39468" s="3"/>
    </row>
    <row r="39469" spans="1:68" x14ac:dyDescent="0.25">
      <c r="A39469" s="1"/>
      <c r="B39469" s="2"/>
      <c r="BJ39469" s="3"/>
      <c r="BL39469" s="3"/>
      <c r="BN39469" s="3"/>
      <c r="BP39469" s="3"/>
    </row>
    <row r="39470" spans="1:68" x14ac:dyDescent="0.25">
      <c r="A39470" s="1"/>
      <c r="B39470" s="2"/>
      <c r="BJ39470" s="3"/>
      <c r="BL39470" s="3"/>
      <c r="BN39470" s="3"/>
      <c r="BP39470" s="3"/>
    </row>
    <row r="39471" spans="1:68" x14ac:dyDescent="0.25">
      <c r="A39471" s="1"/>
      <c r="B39471" s="2"/>
      <c r="BJ39471" s="3"/>
      <c r="BL39471" s="3"/>
      <c r="BN39471" s="3"/>
      <c r="BP39471" s="3"/>
    </row>
    <row r="39472" spans="1:68" x14ac:dyDescent="0.25">
      <c r="A39472" s="1"/>
      <c r="B39472" s="2"/>
      <c r="BJ39472" s="3"/>
      <c r="BL39472" s="3"/>
      <c r="BN39472" s="3"/>
      <c r="BP39472" s="3"/>
    </row>
    <row r="39473" spans="1:68" x14ac:dyDescent="0.25">
      <c r="A39473" s="1"/>
      <c r="B39473" s="2"/>
      <c r="BJ39473" s="3"/>
      <c r="BL39473" s="3"/>
      <c r="BN39473" s="3"/>
      <c r="BP39473" s="3"/>
    </row>
    <row r="39474" spans="1:68" x14ac:dyDescent="0.25">
      <c r="A39474" s="1"/>
      <c r="B39474" s="2"/>
      <c r="BJ39474" s="3"/>
      <c r="BL39474" s="3"/>
      <c r="BN39474" s="3"/>
      <c r="BP39474" s="3"/>
    </row>
    <row r="39475" spans="1:68" x14ac:dyDescent="0.25">
      <c r="A39475" s="1"/>
      <c r="B39475" s="2"/>
      <c r="BJ39475" s="3"/>
      <c r="BL39475" s="3"/>
      <c r="BN39475" s="3"/>
      <c r="BP39475" s="3"/>
    </row>
    <row r="39476" spans="1:68" x14ac:dyDescent="0.25">
      <c r="A39476" s="1"/>
      <c r="B39476" s="2"/>
      <c r="BJ39476" s="3"/>
      <c r="BL39476" s="3"/>
      <c r="BN39476" s="3"/>
      <c r="BP39476" s="3"/>
    </row>
    <row r="39477" spans="1:68" x14ac:dyDescent="0.25">
      <c r="A39477" s="1"/>
      <c r="B39477" s="2"/>
      <c r="BJ39477" s="3"/>
      <c r="BL39477" s="3"/>
      <c r="BN39477" s="3"/>
      <c r="BP39477" s="3"/>
    </row>
    <row r="39478" spans="1:68" x14ac:dyDescent="0.25">
      <c r="A39478" s="1"/>
      <c r="B39478" s="2"/>
      <c r="BJ39478" s="3"/>
      <c r="BL39478" s="3"/>
      <c r="BN39478" s="3"/>
      <c r="BP39478" s="3"/>
    </row>
    <row r="39479" spans="1:68" x14ac:dyDescent="0.25">
      <c r="A39479" s="1"/>
      <c r="B39479" s="2"/>
      <c r="BJ39479" s="3"/>
      <c r="BL39479" s="3"/>
      <c r="BN39479" s="3"/>
      <c r="BP39479" s="3"/>
    </row>
    <row r="39480" spans="1:68" x14ac:dyDescent="0.25">
      <c r="A39480" s="1"/>
      <c r="B39480" s="2"/>
      <c r="BJ39480" s="3"/>
      <c r="BL39480" s="3"/>
      <c r="BN39480" s="3"/>
      <c r="BP39480" s="3"/>
    </row>
    <row r="39481" spans="1:68" x14ac:dyDescent="0.25">
      <c r="A39481" s="1"/>
      <c r="B39481" s="2"/>
      <c r="BJ39481" s="3"/>
      <c r="BL39481" s="3"/>
      <c r="BN39481" s="3"/>
      <c r="BP39481" s="3"/>
    </row>
    <row r="39482" spans="1:68" x14ac:dyDescent="0.25">
      <c r="A39482" s="1"/>
      <c r="B39482" s="2"/>
      <c r="BJ39482" s="3"/>
      <c r="BL39482" s="3"/>
      <c r="BN39482" s="3"/>
      <c r="BP39482" s="3"/>
    </row>
    <row r="39483" spans="1:68" x14ac:dyDescent="0.25">
      <c r="A39483" s="1"/>
      <c r="B39483" s="2"/>
      <c r="BJ39483" s="3"/>
      <c r="BL39483" s="3"/>
      <c r="BN39483" s="3"/>
      <c r="BP39483" s="3"/>
    </row>
    <row r="39484" spans="1:68" x14ac:dyDescent="0.25">
      <c r="A39484" s="1"/>
      <c r="B39484" s="2"/>
      <c r="BJ39484" s="3"/>
      <c r="BL39484" s="3"/>
      <c r="BN39484" s="3"/>
      <c r="BP39484" s="3"/>
    </row>
    <row r="39485" spans="1:68" x14ac:dyDescent="0.25">
      <c r="A39485" s="1"/>
      <c r="B39485" s="2"/>
      <c r="BJ39485" s="3"/>
      <c r="BL39485" s="3"/>
      <c r="BN39485" s="3"/>
      <c r="BP39485" s="3"/>
    </row>
    <row r="39486" spans="1:68" x14ac:dyDescent="0.25">
      <c r="A39486" s="1"/>
      <c r="B39486" s="2"/>
      <c r="BJ39486" s="3"/>
      <c r="BL39486" s="3"/>
      <c r="BN39486" s="3"/>
      <c r="BP39486" s="3"/>
    </row>
    <row r="39487" spans="1:68" x14ac:dyDescent="0.25">
      <c r="A39487" s="1"/>
      <c r="B39487" s="2"/>
      <c r="BJ39487" s="3"/>
      <c r="BL39487" s="3"/>
      <c r="BN39487" s="3"/>
      <c r="BP39487" s="3"/>
    </row>
    <row r="39488" spans="1:68" x14ac:dyDescent="0.25">
      <c r="A39488" s="1"/>
      <c r="B39488" s="2"/>
      <c r="BJ39488" s="3"/>
      <c r="BL39488" s="3"/>
      <c r="BN39488" s="3"/>
      <c r="BP39488" s="3"/>
    </row>
    <row r="39489" spans="1:68" x14ac:dyDescent="0.25">
      <c r="A39489" s="1"/>
      <c r="B39489" s="2"/>
      <c r="BJ39489" s="3"/>
      <c r="BL39489" s="3"/>
      <c r="BN39489" s="3"/>
      <c r="BP39489" s="3"/>
    </row>
    <row r="39490" spans="1:68" x14ac:dyDescent="0.25">
      <c r="A39490" s="1"/>
      <c r="B39490" s="2"/>
      <c r="BJ39490" s="3"/>
      <c r="BL39490" s="3"/>
      <c r="BN39490" s="3"/>
      <c r="BP39490" s="3"/>
    </row>
    <row r="39491" spans="1:68" x14ac:dyDescent="0.25">
      <c r="A39491" s="1"/>
      <c r="B39491" s="2"/>
      <c r="BJ39491" s="3"/>
      <c r="BL39491" s="3"/>
      <c r="BN39491" s="3"/>
      <c r="BP39491" s="3"/>
    </row>
    <row r="39492" spans="1:68" x14ac:dyDescent="0.25">
      <c r="A39492" s="1"/>
      <c r="B39492" s="2"/>
      <c r="BJ39492" s="3"/>
      <c r="BL39492" s="3"/>
      <c r="BN39492" s="3"/>
      <c r="BP39492" s="3"/>
    </row>
    <row r="39493" spans="1:68" x14ac:dyDescent="0.25">
      <c r="A39493" s="1"/>
      <c r="B39493" s="2"/>
      <c r="BJ39493" s="3"/>
      <c r="BL39493" s="3"/>
      <c r="BN39493" s="3"/>
      <c r="BP39493" s="3"/>
    </row>
    <row r="39494" spans="1:68" x14ac:dyDescent="0.25">
      <c r="A39494" s="1"/>
      <c r="B39494" s="2"/>
      <c r="BJ39494" s="3"/>
      <c r="BL39494" s="3"/>
      <c r="BN39494" s="3"/>
      <c r="BP39494" s="3"/>
    </row>
    <row r="39495" spans="1:68" x14ac:dyDescent="0.25">
      <c r="A39495" s="1"/>
      <c r="B39495" s="2"/>
      <c r="BJ39495" s="3"/>
      <c r="BL39495" s="3"/>
      <c r="BN39495" s="3"/>
      <c r="BP39495" s="3"/>
    </row>
    <row r="39496" spans="1:68" x14ac:dyDescent="0.25">
      <c r="A39496" s="1"/>
      <c r="B39496" s="2"/>
      <c r="BJ39496" s="3"/>
      <c r="BL39496" s="3"/>
      <c r="BN39496" s="3"/>
      <c r="BP39496" s="3"/>
    </row>
    <row r="39497" spans="1:68" x14ac:dyDescent="0.25">
      <c r="A39497" s="1"/>
      <c r="B39497" s="2"/>
      <c r="BJ39497" s="3"/>
      <c r="BL39497" s="3"/>
      <c r="BN39497" s="3"/>
      <c r="BP39497" s="3"/>
    </row>
    <row r="39498" spans="1:68" x14ac:dyDescent="0.25">
      <c r="A39498" s="1"/>
      <c r="B39498" s="2"/>
      <c r="BJ39498" s="3"/>
      <c r="BL39498" s="3"/>
      <c r="BN39498" s="3"/>
      <c r="BP39498" s="3"/>
    </row>
    <row r="39499" spans="1:68" x14ac:dyDescent="0.25">
      <c r="A39499" s="1"/>
      <c r="B39499" s="2"/>
      <c r="BJ39499" s="3"/>
      <c r="BL39499" s="3"/>
      <c r="BN39499" s="3"/>
      <c r="BP39499" s="3"/>
    </row>
    <row r="39500" spans="1:68" x14ac:dyDescent="0.25">
      <c r="A39500" s="1"/>
      <c r="B39500" s="2"/>
      <c r="BJ39500" s="3"/>
      <c r="BL39500" s="3"/>
      <c r="BN39500" s="3"/>
      <c r="BP39500" s="3"/>
    </row>
    <row r="39501" spans="1:68" x14ac:dyDescent="0.25">
      <c r="A39501" s="1"/>
      <c r="B39501" s="2"/>
      <c r="BJ39501" s="3"/>
      <c r="BL39501" s="3"/>
      <c r="BN39501" s="3"/>
      <c r="BP39501" s="3"/>
    </row>
    <row r="39502" spans="1:68" x14ac:dyDescent="0.25">
      <c r="A39502" s="1"/>
      <c r="B39502" s="2"/>
      <c r="BJ39502" s="3"/>
      <c r="BL39502" s="3"/>
      <c r="BN39502" s="3"/>
      <c r="BP39502" s="3"/>
    </row>
    <row r="39503" spans="1:68" x14ac:dyDescent="0.25">
      <c r="A39503" s="1"/>
      <c r="B39503" s="2"/>
      <c r="BJ39503" s="3"/>
      <c r="BL39503" s="3"/>
      <c r="BN39503" s="3"/>
      <c r="BP39503" s="3"/>
    </row>
    <row r="39504" spans="1:68" x14ac:dyDescent="0.25">
      <c r="A39504" s="1"/>
      <c r="B39504" s="2"/>
      <c r="BJ39504" s="3"/>
      <c r="BL39504" s="3"/>
      <c r="BN39504" s="3"/>
      <c r="BP39504" s="3"/>
    </row>
    <row r="39505" spans="1:68" x14ac:dyDescent="0.25">
      <c r="A39505" s="1"/>
      <c r="B39505" s="2"/>
      <c r="BJ39505" s="3"/>
      <c r="BL39505" s="3"/>
      <c r="BN39505" s="3"/>
      <c r="BP39505" s="3"/>
    </row>
    <row r="39506" spans="1:68" x14ac:dyDescent="0.25">
      <c r="A39506" s="1"/>
      <c r="B39506" s="2"/>
      <c r="BJ39506" s="3"/>
      <c r="BL39506" s="3"/>
      <c r="BN39506" s="3"/>
      <c r="BP39506" s="3"/>
    </row>
    <row r="39507" spans="1:68" x14ac:dyDescent="0.25">
      <c r="A39507" s="1"/>
      <c r="B39507" s="2"/>
      <c r="BJ39507" s="3"/>
      <c r="BL39507" s="3"/>
      <c r="BN39507" s="3"/>
      <c r="BP39507" s="3"/>
    </row>
    <row r="39508" spans="1:68" x14ac:dyDescent="0.25">
      <c r="A39508" s="1"/>
      <c r="B39508" s="2"/>
      <c r="BJ39508" s="3"/>
      <c r="BL39508" s="3"/>
      <c r="BN39508" s="3"/>
      <c r="BP39508" s="3"/>
    </row>
    <row r="39509" spans="1:68" x14ac:dyDescent="0.25">
      <c r="A39509" s="1"/>
      <c r="B39509" s="2"/>
      <c r="BJ39509" s="3"/>
      <c r="BL39509" s="3"/>
      <c r="BN39509" s="3"/>
      <c r="BP39509" s="3"/>
    </row>
    <row r="39510" spans="1:68" x14ac:dyDescent="0.25">
      <c r="A39510" s="1"/>
      <c r="B39510" s="2"/>
      <c r="BJ39510" s="3"/>
      <c r="BL39510" s="3"/>
      <c r="BN39510" s="3"/>
      <c r="BP39510" s="3"/>
    </row>
    <row r="39511" spans="1:68" x14ac:dyDescent="0.25">
      <c r="A39511" s="1"/>
      <c r="B39511" s="2"/>
      <c r="BJ39511" s="3"/>
      <c r="BL39511" s="3"/>
      <c r="BN39511" s="3"/>
      <c r="BP39511" s="3"/>
    </row>
    <row r="39512" spans="1:68" x14ac:dyDescent="0.25">
      <c r="A39512" s="1"/>
      <c r="B39512" s="2"/>
      <c r="BJ39512" s="3"/>
      <c r="BL39512" s="3"/>
      <c r="BN39512" s="3"/>
      <c r="BP39512" s="3"/>
    </row>
    <row r="39513" spans="1:68" x14ac:dyDescent="0.25">
      <c r="A39513" s="1"/>
      <c r="B39513" s="2"/>
      <c r="BJ39513" s="3"/>
      <c r="BL39513" s="3"/>
      <c r="BN39513" s="3"/>
      <c r="BP39513" s="3"/>
    </row>
    <row r="39514" spans="1:68" x14ac:dyDescent="0.25">
      <c r="A39514" s="1"/>
      <c r="B39514" s="2"/>
      <c r="BJ39514" s="3"/>
      <c r="BL39514" s="3"/>
      <c r="BN39514" s="3"/>
      <c r="BP39514" s="3"/>
    </row>
    <row r="39515" spans="1:68" x14ac:dyDescent="0.25">
      <c r="A39515" s="1"/>
      <c r="B39515" s="2"/>
      <c r="BJ39515" s="3"/>
      <c r="BL39515" s="3"/>
      <c r="BN39515" s="3"/>
      <c r="BP39515" s="3"/>
    </row>
    <row r="39516" spans="1:68" x14ac:dyDescent="0.25">
      <c r="A39516" s="1"/>
      <c r="B39516" s="2"/>
      <c r="BJ39516" s="3"/>
      <c r="BL39516" s="3"/>
      <c r="BN39516" s="3"/>
      <c r="BP39516" s="3"/>
    </row>
    <row r="39517" spans="1:68" x14ac:dyDescent="0.25">
      <c r="A39517" s="1"/>
      <c r="B39517" s="2"/>
      <c r="BJ39517" s="3"/>
      <c r="BL39517" s="3"/>
      <c r="BN39517" s="3"/>
      <c r="BP39517" s="3"/>
    </row>
    <row r="39518" spans="1:68" x14ac:dyDescent="0.25">
      <c r="A39518" s="1"/>
      <c r="B39518" s="2"/>
      <c r="BJ39518" s="3"/>
      <c r="BL39518" s="3"/>
      <c r="BN39518" s="3"/>
      <c r="BP39518" s="3"/>
    </row>
    <row r="39519" spans="1:68" x14ac:dyDescent="0.25">
      <c r="A39519" s="1"/>
      <c r="B39519" s="2"/>
      <c r="BJ39519" s="3"/>
      <c r="BL39519" s="3"/>
      <c r="BN39519" s="3"/>
      <c r="BP39519" s="3"/>
    </row>
    <row r="39520" spans="1:68" x14ac:dyDescent="0.25">
      <c r="A39520" s="1"/>
      <c r="B39520" s="2"/>
      <c r="BJ39520" s="3"/>
      <c r="BL39520" s="3"/>
      <c r="BN39520" s="3"/>
      <c r="BP39520" s="3"/>
    </row>
    <row r="39521" spans="1:68" x14ac:dyDescent="0.25">
      <c r="A39521" s="1"/>
      <c r="B39521" s="2"/>
      <c r="BJ39521" s="3"/>
      <c r="BL39521" s="3"/>
      <c r="BN39521" s="3"/>
      <c r="BP39521" s="3"/>
    </row>
    <row r="39522" spans="1:68" x14ac:dyDescent="0.25">
      <c r="A39522" s="1"/>
      <c r="B39522" s="2"/>
      <c r="BJ39522" s="3"/>
      <c r="BL39522" s="3"/>
      <c r="BN39522" s="3"/>
      <c r="BP39522" s="3"/>
    </row>
    <row r="39523" spans="1:68" x14ac:dyDescent="0.25">
      <c r="A39523" s="1"/>
      <c r="B39523" s="2"/>
      <c r="BJ39523" s="3"/>
      <c r="BL39523" s="3"/>
      <c r="BN39523" s="3"/>
      <c r="BP39523" s="3"/>
    </row>
    <row r="39524" spans="1:68" x14ac:dyDescent="0.25">
      <c r="A39524" s="1"/>
      <c r="B39524" s="2"/>
      <c r="BJ39524" s="3"/>
      <c r="BL39524" s="3"/>
      <c r="BN39524" s="3"/>
      <c r="BP39524" s="3"/>
    </row>
    <row r="39525" spans="1:68" x14ac:dyDescent="0.25">
      <c r="A39525" s="1"/>
      <c r="B39525" s="2"/>
      <c r="BJ39525" s="3"/>
      <c r="BL39525" s="3"/>
      <c r="BN39525" s="3"/>
      <c r="BP39525" s="3"/>
    </row>
    <row r="39526" spans="1:68" x14ac:dyDescent="0.25">
      <c r="A39526" s="1"/>
      <c r="B39526" s="2"/>
      <c r="BJ39526" s="3"/>
      <c r="BL39526" s="3"/>
      <c r="BN39526" s="3"/>
      <c r="BP39526" s="3"/>
    </row>
    <row r="39527" spans="1:68" x14ac:dyDescent="0.25">
      <c r="A39527" s="1"/>
      <c r="B39527" s="2"/>
      <c r="BJ39527" s="3"/>
      <c r="BL39527" s="3"/>
      <c r="BN39527" s="3"/>
      <c r="BP39527" s="3"/>
    </row>
    <row r="39528" spans="1:68" x14ac:dyDescent="0.25">
      <c r="A39528" s="1"/>
      <c r="B39528" s="2"/>
      <c r="BJ39528" s="3"/>
      <c r="BL39528" s="3"/>
      <c r="BN39528" s="3"/>
      <c r="BP39528" s="3"/>
    </row>
    <row r="39529" spans="1:68" x14ac:dyDescent="0.25">
      <c r="A39529" s="1"/>
      <c r="B39529" s="2"/>
      <c r="BJ39529" s="3"/>
      <c r="BL39529" s="3"/>
      <c r="BN39529" s="3"/>
      <c r="BP39529" s="3"/>
    </row>
    <row r="39530" spans="1:68" x14ac:dyDescent="0.25">
      <c r="A39530" s="1"/>
      <c r="B39530" s="2"/>
      <c r="BJ39530" s="3"/>
      <c r="BL39530" s="3"/>
      <c r="BN39530" s="3"/>
      <c r="BP39530" s="3"/>
    </row>
    <row r="39531" spans="1:68" x14ac:dyDescent="0.25">
      <c r="A39531" s="1"/>
      <c r="B39531" s="2"/>
      <c r="BJ39531" s="3"/>
      <c r="BL39531" s="3"/>
      <c r="BN39531" s="3"/>
      <c r="BP39531" s="3"/>
    </row>
    <row r="39532" spans="1:68" x14ac:dyDescent="0.25">
      <c r="A39532" s="1"/>
      <c r="B39532" s="2"/>
      <c r="BJ39532" s="3"/>
      <c r="BL39532" s="3"/>
      <c r="BN39532" s="3"/>
      <c r="BP39532" s="3"/>
    </row>
    <row r="39533" spans="1:68" x14ac:dyDescent="0.25">
      <c r="A39533" s="1"/>
      <c r="B39533" s="2"/>
      <c r="BJ39533" s="3"/>
      <c r="BL39533" s="3"/>
      <c r="BN39533" s="3"/>
      <c r="BP39533" s="3"/>
    </row>
    <row r="39534" spans="1:68" x14ac:dyDescent="0.25">
      <c r="A39534" s="1"/>
      <c r="B39534" s="2"/>
      <c r="BJ39534" s="3"/>
      <c r="BL39534" s="3"/>
      <c r="BN39534" s="3"/>
      <c r="BP39534" s="3"/>
    </row>
    <row r="39535" spans="1:68" x14ac:dyDescent="0.25">
      <c r="A39535" s="1"/>
      <c r="B39535" s="2"/>
      <c r="BJ39535" s="3"/>
      <c r="BL39535" s="3"/>
      <c r="BN39535" s="3"/>
      <c r="BP39535" s="3"/>
    </row>
    <row r="39536" spans="1:68" x14ac:dyDescent="0.25">
      <c r="A39536" s="1"/>
      <c r="B39536" s="2"/>
      <c r="BJ39536" s="3"/>
      <c r="BL39536" s="3"/>
      <c r="BN39536" s="3"/>
      <c r="BP39536" s="3"/>
    </row>
    <row r="39537" spans="1:68" x14ac:dyDescent="0.25">
      <c r="A39537" s="1"/>
      <c r="B39537" s="2"/>
      <c r="BJ39537" s="3"/>
      <c r="BL39537" s="3"/>
      <c r="BN39537" s="3"/>
      <c r="BP39537" s="3"/>
    </row>
    <row r="39538" spans="1:68" x14ac:dyDescent="0.25">
      <c r="A39538" s="1"/>
      <c r="B39538" s="2"/>
      <c r="BJ39538" s="3"/>
      <c r="BL39538" s="3"/>
      <c r="BN39538" s="3"/>
      <c r="BP39538" s="3"/>
    </row>
    <row r="39539" spans="1:68" x14ac:dyDescent="0.25">
      <c r="A39539" s="1"/>
      <c r="B39539" s="2"/>
      <c r="BJ39539" s="3"/>
      <c r="BL39539" s="3"/>
      <c r="BN39539" s="3"/>
      <c r="BP39539" s="3"/>
    </row>
    <row r="39540" spans="1:68" x14ac:dyDescent="0.25">
      <c r="A39540" s="1"/>
      <c r="B39540" s="2"/>
      <c r="BJ39540" s="3"/>
      <c r="BL39540" s="3"/>
      <c r="BN39540" s="3"/>
      <c r="BP39540" s="3"/>
    </row>
    <row r="39541" spans="1:68" x14ac:dyDescent="0.25">
      <c r="A39541" s="1"/>
      <c r="B39541" s="2"/>
      <c r="BJ39541" s="3"/>
      <c r="BL39541" s="3"/>
      <c r="BN39541" s="3"/>
      <c r="BP39541" s="3"/>
    </row>
    <row r="39542" spans="1:68" x14ac:dyDescent="0.25">
      <c r="A39542" s="1"/>
      <c r="B39542" s="2"/>
      <c r="BJ39542" s="3"/>
      <c r="BL39542" s="3"/>
      <c r="BN39542" s="3"/>
      <c r="BP39542" s="3"/>
    </row>
    <row r="39543" spans="1:68" x14ac:dyDescent="0.25">
      <c r="A39543" s="1"/>
      <c r="B39543" s="2"/>
      <c r="BJ39543" s="3"/>
      <c r="BL39543" s="3"/>
      <c r="BN39543" s="3"/>
      <c r="BP39543" s="3"/>
    </row>
    <row r="39544" spans="1:68" x14ac:dyDescent="0.25">
      <c r="A39544" s="1"/>
      <c r="B39544" s="2"/>
      <c r="BJ39544" s="3"/>
      <c r="BL39544" s="3"/>
      <c r="BN39544" s="3"/>
      <c r="BP39544" s="3"/>
    </row>
    <row r="39545" spans="1:68" x14ac:dyDescent="0.25">
      <c r="A39545" s="1"/>
      <c r="B39545" s="2"/>
      <c r="BJ39545" s="3"/>
      <c r="BL39545" s="3"/>
      <c r="BN39545" s="3"/>
      <c r="BP39545" s="3"/>
    </row>
    <row r="39546" spans="1:68" x14ac:dyDescent="0.25">
      <c r="A39546" s="1"/>
      <c r="B39546" s="2"/>
      <c r="BJ39546" s="3"/>
      <c r="BL39546" s="3"/>
      <c r="BN39546" s="3"/>
      <c r="BP39546" s="3"/>
    </row>
    <row r="39547" spans="1:68" x14ac:dyDescent="0.25">
      <c r="A39547" s="1"/>
      <c r="B39547" s="2"/>
      <c r="BJ39547" s="3"/>
      <c r="BL39547" s="3"/>
      <c r="BN39547" s="3"/>
      <c r="BP39547" s="3"/>
    </row>
    <row r="39548" spans="1:68" x14ac:dyDescent="0.25">
      <c r="A39548" s="1"/>
      <c r="B39548" s="2"/>
      <c r="BJ39548" s="3"/>
      <c r="BL39548" s="3"/>
      <c r="BN39548" s="3"/>
      <c r="BP39548" s="3"/>
    </row>
    <row r="39549" spans="1:68" x14ac:dyDescent="0.25">
      <c r="A39549" s="1"/>
      <c r="B39549" s="2"/>
      <c r="BJ39549" s="3"/>
      <c r="BL39549" s="3"/>
      <c r="BN39549" s="3"/>
      <c r="BP39549" s="3"/>
    </row>
    <row r="39550" spans="1:68" x14ac:dyDescent="0.25">
      <c r="A39550" s="1"/>
      <c r="B39550" s="2"/>
      <c r="BJ39550" s="3"/>
      <c r="BL39550" s="3"/>
      <c r="BN39550" s="3"/>
      <c r="BP39550" s="3"/>
    </row>
    <row r="39551" spans="1:68" x14ac:dyDescent="0.25">
      <c r="A39551" s="1"/>
      <c r="B39551" s="2"/>
      <c r="BJ39551" s="3"/>
      <c r="BL39551" s="3"/>
      <c r="BN39551" s="3"/>
      <c r="BP39551" s="3"/>
    </row>
    <row r="39552" spans="1:68" x14ac:dyDescent="0.25">
      <c r="A39552" s="1"/>
      <c r="B39552" s="2"/>
      <c r="BJ39552" s="3"/>
      <c r="BL39552" s="3"/>
      <c r="BN39552" s="3"/>
      <c r="BP39552" s="3"/>
    </row>
    <row r="39553" spans="1:68" x14ac:dyDescent="0.25">
      <c r="A39553" s="1"/>
      <c r="B39553" s="2"/>
      <c r="BJ39553" s="3"/>
      <c r="BL39553" s="3"/>
      <c r="BN39553" s="3"/>
      <c r="BP39553" s="3"/>
    </row>
    <row r="39554" spans="1:68" x14ac:dyDescent="0.25">
      <c r="A39554" s="1"/>
      <c r="B39554" s="2"/>
      <c r="BJ39554" s="3"/>
      <c r="BL39554" s="3"/>
      <c r="BN39554" s="3"/>
      <c r="BP39554" s="3"/>
    </row>
    <row r="39555" spans="1:68" x14ac:dyDescent="0.25">
      <c r="A39555" s="1"/>
      <c r="B39555" s="2"/>
      <c r="BJ39555" s="3"/>
      <c r="BL39555" s="3"/>
      <c r="BN39555" s="3"/>
      <c r="BP39555" s="3"/>
    </row>
    <row r="39556" spans="1:68" x14ac:dyDescent="0.25">
      <c r="A39556" s="1"/>
      <c r="B39556" s="2"/>
      <c r="BJ39556" s="3"/>
      <c r="BL39556" s="3"/>
      <c r="BN39556" s="3"/>
      <c r="BP39556" s="3"/>
    </row>
    <row r="39557" spans="1:68" x14ac:dyDescent="0.25">
      <c r="A39557" s="1"/>
      <c r="B39557" s="2"/>
      <c r="BJ39557" s="3"/>
      <c r="BL39557" s="3"/>
      <c r="BN39557" s="3"/>
      <c r="BP39557" s="3"/>
    </row>
    <row r="39558" spans="1:68" x14ac:dyDescent="0.25">
      <c r="A39558" s="1"/>
      <c r="B39558" s="2"/>
      <c r="BJ39558" s="3"/>
      <c r="BL39558" s="3"/>
      <c r="BN39558" s="3"/>
      <c r="BP39558" s="3"/>
    </row>
    <row r="39559" spans="1:68" x14ac:dyDescent="0.25">
      <c r="A39559" s="1"/>
      <c r="B39559" s="2"/>
      <c r="BJ39559" s="3"/>
      <c r="BL39559" s="3"/>
      <c r="BN39559" s="3"/>
      <c r="BP39559" s="3"/>
    </row>
    <row r="39560" spans="1:68" x14ac:dyDescent="0.25">
      <c r="A39560" s="1"/>
      <c r="B39560" s="2"/>
      <c r="BJ39560" s="3"/>
      <c r="BL39560" s="3"/>
      <c r="BN39560" s="3"/>
      <c r="BP39560" s="3"/>
    </row>
    <row r="39561" spans="1:68" x14ac:dyDescent="0.25">
      <c r="A39561" s="1"/>
      <c r="B39561" s="2"/>
      <c r="BJ39561" s="3"/>
      <c r="BL39561" s="3"/>
      <c r="BN39561" s="3"/>
      <c r="BP39561" s="3"/>
    </row>
    <row r="39562" spans="1:68" x14ac:dyDescent="0.25">
      <c r="A39562" s="1"/>
      <c r="B39562" s="2"/>
      <c r="BJ39562" s="3"/>
      <c r="BL39562" s="3"/>
      <c r="BN39562" s="3"/>
      <c r="BP39562" s="3"/>
    </row>
    <row r="39563" spans="1:68" x14ac:dyDescent="0.25">
      <c r="A39563" s="1"/>
      <c r="B39563" s="2"/>
      <c r="BJ39563" s="3"/>
      <c r="BL39563" s="3"/>
      <c r="BN39563" s="3"/>
      <c r="BP39563" s="3"/>
    </row>
    <row r="39564" spans="1:68" x14ac:dyDescent="0.25">
      <c r="A39564" s="1"/>
      <c r="B39564" s="2"/>
      <c r="BJ39564" s="3"/>
      <c r="BL39564" s="3"/>
      <c r="BN39564" s="3"/>
      <c r="BP39564" s="3"/>
    </row>
    <row r="39565" spans="1:68" x14ac:dyDescent="0.25">
      <c r="A39565" s="1"/>
      <c r="B39565" s="2"/>
      <c r="BJ39565" s="3"/>
      <c r="BL39565" s="3"/>
      <c r="BN39565" s="3"/>
      <c r="BP39565" s="3"/>
    </row>
    <row r="39566" spans="1:68" x14ac:dyDescent="0.25">
      <c r="A39566" s="1"/>
      <c r="B39566" s="2"/>
      <c r="BJ39566" s="3"/>
      <c r="BL39566" s="3"/>
      <c r="BN39566" s="3"/>
      <c r="BP39566" s="3"/>
    </row>
    <row r="39567" spans="1:68" x14ac:dyDescent="0.25">
      <c r="A39567" s="1"/>
      <c r="B39567" s="2"/>
      <c r="BJ39567" s="3"/>
      <c r="BL39567" s="3"/>
      <c r="BN39567" s="3"/>
      <c r="BP39567" s="3"/>
    </row>
    <row r="39568" spans="1:68" x14ac:dyDescent="0.25">
      <c r="A39568" s="1"/>
      <c r="B39568" s="2"/>
      <c r="BJ39568" s="3"/>
      <c r="BL39568" s="3"/>
      <c r="BN39568" s="3"/>
      <c r="BP39568" s="3"/>
    </row>
    <row r="39569" spans="1:68" x14ac:dyDescent="0.25">
      <c r="A39569" s="1"/>
      <c r="B39569" s="2"/>
      <c r="BJ39569" s="3"/>
      <c r="BL39569" s="3"/>
      <c r="BN39569" s="3"/>
      <c r="BP39569" s="3"/>
    </row>
    <row r="39570" spans="1:68" x14ac:dyDescent="0.25">
      <c r="A39570" s="1"/>
      <c r="B39570" s="2"/>
      <c r="BJ39570" s="3"/>
      <c r="BL39570" s="3"/>
      <c r="BN39570" s="3"/>
      <c r="BP39570" s="3"/>
    </row>
    <row r="39571" spans="1:68" x14ac:dyDescent="0.25">
      <c r="A39571" s="1"/>
      <c r="B39571" s="2"/>
      <c r="BJ39571" s="3"/>
      <c r="BL39571" s="3"/>
      <c r="BN39571" s="3"/>
      <c r="BP39571" s="3"/>
    </row>
    <row r="39572" spans="1:68" x14ac:dyDescent="0.25">
      <c r="A39572" s="1"/>
      <c r="B39572" s="2"/>
      <c r="BJ39572" s="3"/>
      <c r="BL39572" s="3"/>
      <c r="BN39572" s="3"/>
      <c r="BP39572" s="3"/>
    </row>
    <row r="39573" spans="1:68" x14ac:dyDescent="0.25">
      <c r="A39573" s="1"/>
      <c r="B39573" s="2"/>
      <c r="BJ39573" s="3"/>
      <c r="BL39573" s="3"/>
      <c r="BN39573" s="3"/>
      <c r="BP39573" s="3"/>
    </row>
    <row r="39574" spans="1:68" x14ac:dyDescent="0.25">
      <c r="A39574" s="1"/>
      <c r="B39574" s="2"/>
      <c r="BJ39574" s="3"/>
      <c r="BL39574" s="3"/>
      <c r="BN39574" s="3"/>
      <c r="BP39574" s="3"/>
    </row>
    <row r="39575" spans="1:68" x14ac:dyDescent="0.25">
      <c r="A39575" s="1"/>
      <c r="B39575" s="2"/>
      <c r="BJ39575" s="3"/>
      <c r="BL39575" s="3"/>
      <c r="BN39575" s="3"/>
      <c r="BP39575" s="3"/>
    </row>
    <row r="39576" spans="1:68" x14ac:dyDescent="0.25">
      <c r="A39576" s="1"/>
      <c r="B39576" s="2"/>
      <c r="BJ39576" s="3"/>
      <c r="BL39576" s="3"/>
      <c r="BN39576" s="3"/>
      <c r="BP39576" s="3"/>
    </row>
    <row r="39577" spans="1:68" x14ac:dyDescent="0.25">
      <c r="A39577" s="1"/>
      <c r="B39577" s="2"/>
      <c r="BJ39577" s="3"/>
      <c r="BL39577" s="3"/>
      <c r="BN39577" s="3"/>
      <c r="BP39577" s="3"/>
    </row>
    <row r="39578" spans="1:68" x14ac:dyDescent="0.25">
      <c r="A39578" s="1"/>
      <c r="B39578" s="2"/>
      <c r="BJ39578" s="3"/>
      <c r="BL39578" s="3"/>
      <c r="BN39578" s="3"/>
      <c r="BP39578" s="3"/>
    </row>
    <row r="39579" spans="1:68" x14ac:dyDescent="0.25">
      <c r="A39579" s="1"/>
      <c r="B39579" s="2"/>
      <c r="BJ39579" s="3"/>
      <c r="BL39579" s="3"/>
      <c r="BN39579" s="3"/>
      <c r="BP39579" s="3"/>
    </row>
    <row r="39580" spans="1:68" x14ac:dyDescent="0.25">
      <c r="A39580" s="1"/>
      <c r="B39580" s="2"/>
      <c r="BJ39580" s="3"/>
      <c r="BL39580" s="3"/>
      <c r="BN39580" s="3"/>
      <c r="BP39580" s="3"/>
    </row>
    <row r="39581" spans="1:68" x14ac:dyDescent="0.25">
      <c r="A39581" s="1"/>
      <c r="B39581" s="2"/>
      <c r="BJ39581" s="3"/>
      <c r="BL39581" s="3"/>
      <c r="BN39581" s="3"/>
      <c r="BP39581" s="3"/>
    </row>
    <row r="39582" spans="1:68" x14ac:dyDescent="0.25">
      <c r="A39582" s="1"/>
      <c r="B39582" s="2"/>
      <c r="BJ39582" s="3"/>
      <c r="BL39582" s="3"/>
      <c r="BN39582" s="3"/>
      <c r="BP39582" s="3"/>
    </row>
    <row r="39583" spans="1:68" x14ac:dyDescent="0.25">
      <c r="A39583" s="1"/>
      <c r="B39583" s="2"/>
      <c r="BJ39583" s="3"/>
      <c r="BL39583" s="3"/>
      <c r="BN39583" s="3"/>
      <c r="BP39583" s="3"/>
    </row>
    <row r="39584" spans="1:68" x14ac:dyDescent="0.25">
      <c r="A39584" s="1"/>
      <c r="B39584" s="2"/>
      <c r="BJ39584" s="3"/>
      <c r="BL39584" s="3"/>
      <c r="BN39584" s="3"/>
      <c r="BP39584" s="3"/>
    </row>
    <row r="39585" spans="1:68" x14ac:dyDescent="0.25">
      <c r="A39585" s="1"/>
      <c r="B39585" s="2"/>
      <c r="BJ39585" s="3"/>
      <c r="BL39585" s="3"/>
      <c r="BN39585" s="3"/>
      <c r="BP39585" s="3"/>
    </row>
    <row r="39586" spans="1:68" x14ac:dyDescent="0.25">
      <c r="A39586" s="1"/>
      <c r="B39586" s="2"/>
      <c r="BJ39586" s="3"/>
      <c r="BL39586" s="3"/>
      <c r="BN39586" s="3"/>
      <c r="BP39586" s="3"/>
    </row>
    <row r="39587" spans="1:68" x14ac:dyDescent="0.25">
      <c r="A39587" s="1"/>
      <c r="B39587" s="2"/>
      <c r="BJ39587" s="3"/>
      <c r="BL39587" s="3"/>
      <c r="BN39587" s="3"/>
      <c r="BP39587" s="3"/>
    </row>
    <row r="39588" spans="1:68" x14ac:dyDescent="0.25">
      <c r="A39588" s="1"/>
      <c r="B39588" s="2"/>
      <c r="BJ39588" s="3"/>
      <c r="BL39588" s="3"/>
      <c r="BN39588" s="3"/>
      <c r="BP39588" s="3"/>
    </row>
    <row r="39589" spans="1:68" x14ac:dyDescent="0.25">
      <c r="A39589" s="1"/>
      <c r="B39589" s="2"/>
      <c r="BJ39589" s="3"/>
      <c r="BL39589" s="3"/>
      <c r="BN39589" s="3"/>
      <c r="BP39589" s="3"/>
    </row>
    <row r="39590" spans="1:68" x14ac:dyDescent="0.25">
      <c r="A39590" s="1"/>
      <c r="B39590" s="2"/>
      <c r="BJ39590" s="3"/>
      <c r="BL39590" s="3"/>
      <c r="BN39590" s="3"/>
      <c r="BP39590" s="3"/>
    </row>
    <row r="39591" spans="1:68" x14ac:dyDescent="0.25">
      <c r="A39591" s="1"/>
      <c r="B39591" s="2"/>
      <c r="BJ39591" s="3"/>
      <c r="BL39591" s="3"/>
      <c r="BN39591" s="3"/>
      <c r="BP39591" s="3"/>
    </row>
    <row r="39592" spans="1:68" x14ac:dyDescent="0.25">
      <c r="A39592" s="1"/>
      <c r="B39592" s="2"/>
      <c r="BJ39592" s="3"/>
      <c r="BL39592" s="3"/>
      <c r="BN39592" s="3"/>
      <c r="BP39592" s="3"/>
    </row>
    <row r="39593" spans="1:68" x14ac:dyDescent="0.25">
      <c r="A39593" s="1"/>
      <c r="B39593" s="2"/>
      <c r="BJ39593" s="3"/>
      <c r="BL39593" s="3"/>
      <c r="BN39593" s="3"/>
      <c r="BP39593" s="3"/>
    </row>
    <row r="39594" spans="1:68" x14ac:dyDescent="0.25">
      <c r="A39594" s="1"/>
      <c r="B39594" s="2"/>
      <c r="BJ39594" s="3"/>
      <c r="BL39594" s="3"/>
      <c r="BN39594" s="3"/>
      <c r="BP39594" s="3"/>
    </row>
    <row r="39595" spans="1:68" x14ac:dyDescent="0.25">
      <c r="A39595" s="1"/>
      <c r="B39595" s="2"/>
      <c r="BJ39595" s="3"/>
      <c r="BL39595" s="3"/>
      <c r="BN39595" s="3"/>
      <c r="BP39595" s="3"/>
    </row>
    <row r="39596" spans="1:68" x14ac:dyDescent="0.25">
      <c r="A39596" s="1"/>
      <c r="B39596" s="2"/>
      <c r="BJ39596" s="3"/>
      <c r="BL39596" s="3"/>
      <c r="BN39596" s="3"/>
      <c r="BP39596" s="3"/>
    </row>
    <row r="39597" spans="1:68" x14ac:dyDescent="0.25">
      <c r="A39597" s="1"/>
      <c r="B39597" s="2"/>
      <c r="BJ39597" s="3"/>
      <c r="BL39597" s="3"/>
      <c r="BN39597" s="3"/>
      <c r="BP39597" s="3"/>
    </row>
    <row r="39598" spans="1:68" x14ac:dyDescent="0.25">
      <c r="A39598" s="1"/>
      <c r="B39598" s="2"/>
      <c r="BJ39598" s="3"/>
      <c r="BL39598" s="3"/>
      <c r="BN39598" s="3"/>
      <c r="BP39598" s="3"/>
    </row>
    <row r="39599" spans="1:68" x14ac:dyDescent="0.25">
      <c r="A39599" s="1"/>
      <c r="B39599" s="2"/>
      <c r="BJ39599" s="3"/>
      <c r="BL39599" s="3"/>
      <c r="BN39599" s="3"/>
      <c r="BP39599" s="3"/>
    </row>
    <row r="39600" spans="1:68" x14ac:dyDescent="0.25">
      <c r="A39600" s="1"/>
      <c r="B39600" s="2"/>
      <c r="BJ39600" s="3"/>
      <c r="BL39600" s="3"/>
      <c r="BN39600" s="3"/>
      <c r="BP39600" s="3"/>
    </row>
    <row r="39601" spans="1:68" x14ac:dyDescent="0.25">
      <c r="A39601" s="1"/>
      <c r="B39601" s="2"/>
      <c r="BJ39601" s="3"/>
      <c r="BL39601" s="3"/>
      <c r="BN39601" s="3"/>
      <c r="BP39601" s="3"/>
    </row>
    <row r="39602" spans="1:68" x14ac:dyDescent="0.25">
      <c r="A39602" s="1"/>
      <c r="B39602" s="2"/>
      <c r="BJ39602" s="3"/>
      <c r="BL39602" s="3"/>
      <c r="BN39602" s="3"/>
      <c r="BP39602" s="3"/>
    </row>
    <row r="39603" spans="1:68" x14ac:dyDescent="0.25">
      <c r="A39603" s="1"/>
      <c r="B39603" s="2"/>
      <c r="BJ39603" s="3"/>
      <c r="BL39603" s="3"/>
      <c r="BN39603" s="3"/>
      <c r="BP39603" s="3"/>
    </row>
    <row r="39604" spans="1:68" x14ac:dyDescent="0.25">
      <c r="A39604" s="1"/>
      <c r="B39604" s="2"/>
      <c r="BJ39604" s="3"/>
      <c r="BL39604" s="3"/>
      <c r="BN39604" s="3"/>
      <c r="BP39604" s="3"/>
    </row>
    <row r="39605" spans="1:68" x14ac:dyDescent="0.25">
      <c r="A39605" s="1"/>
      <c r="B39605" s="2"/>
      <c r="BJ39605" s="3"/>
      <c r="BL39605" s="3"/>
      <c r="BN39605" s="3"/>
      <c r="BP39605" s="3"/>
    </row>
    <row r="39606" spans="1:68" x14ac:dyDescent="0.25">
      <c r="A39606" s="1"/>
      <c r="B39606" s="2"/>
      <c r="BJ39606" s="3"/>
      <c r="BL39606" s="3"/>
      <c r="BN39606" s="3"/>
      <c r="BP39606" s="3"/>
    </row>
    <row r="39607" spans="1:68" x14ac:dyDescent="0.25">
      <c r="A39607" s="1"/>
      <c r="B39607" s="2"/>
      <c r="BJ39607" s="3"/>
      <c r="BL39607" s="3"/>
      <c r="BN39607" s="3"/>
      <c r="BP39607" s="3"/>
    </row>
    <row r="39608" spans="1:68" x14ac:dyDescent="0.25">
      <c r="A39608" s="1"/>
      <c r="B39608" s="2"/>
      <c r="BJ39608" s="3"/>
      <c r="BL39608" s="3"/>
      <c r="BN39608" s="3"/>
      <c r="BP39608" s="3"/>
    </row>
    <row r="39609" spans="1:68" x14ac:dyDescent="0.25">
      <c r="A39609" s="1"/>
      <c r="B39609" s="2"/>
      <c r="BJ39609" s="3"/>
      <c r="BL39609" s="3"/>
      <c r="BN39609" s="3"/>
      <c r="BP39609" s="3"/>
    </row>
    <row r="39610" spans="1:68" x14ac:dyDescent="0.25">
      <c r="A39610" s="1"/>
      <c r="B39610" s="2"/>
      <c r="BJ39610" s="3"/>
      <c r="BL39610" s="3"/>
      <c r="BN39610" s="3"/>
      <c r="BP39610" s="3"/>
    </row>
    <row r="39611" spans="1:68" x14ac:dyDescent="0.25">
      <c r="A39611" s="1"/>
      <c r="B39611" s="2"/>
      <c r="BJ39611" s="3"/>
      <c r="BL39611" s="3"/>
      <c r="BN39611" s="3"/>
      <c r="BP39611" s="3"/>
    </row>
    <row r="39612" spans="1:68" x14ac:dyDescent="0.25">
      <c r="A39612" s="1"/>
      <c r="B39612" s="2"/>
      <c r="BJ39612" s="3"/>
      <c r="BL39612" s="3"/>
      <c r="BN39612" s="3"/>
      <c r="BP39612" s="3"/>
    </row>
    <row r="39613" spans="1:68" x14ac:dyDescent="0.25">
      <c r="A39613" s="1"/>
      <c r="B39613" s="2"/>
      <c r="BJ39613" s="3"/>
      <c r="BL39613" s="3"/>
      <c r="BN39613" s="3"/>
      <c r="BP39613" s="3"/>
    </row>
    <row r="39614" spans="1:68" x14ac:dyDescent="0.25">
      <c r="A39614" s="1"/>
      <c r="B39614" s="2"/>
      <c r="BJ39614" s="3"/>
      <c r="BL39614" s="3"/>
      <c r="BN39614" s="3"/>
      <c r="BP39614" s="3"/>
    </row>
    <row r="39615" spans="1:68" x14ac:dyDescent="0.25">
      <c r="A39615" s="1"/>
      <c r="B39615" s="2"/>
      <c r="BJ39615" s="3"/>
      <c r="BL39615" s="3"/>
      <c r="BN39615" s="3"/>
      <c r="BP39615" s="3"/>
    </row>
    <row r="39616" spans="1:68" x14ac:dyDescent="0.25">
      <c r="A39616" s="1"/>
      <c r="B39616" s="2"/>
      <c r="BJ39616" s="3"/>
      <c r="BL39616" s="3"/>
      <c r="BN39616" s="3"/>
      <c r="BP39616" s="3"/>
    </row>
    <row r="39617" spans="1:68" x14ac:dyDescent="0.25">
      <c r="A39617" s="1"/>
      <c r="B39617" s="2"/>
      <c r="BJ39617" s="3"/>
      <c r="BL39617" s="3"/>
      <c r="BN39617" s="3"/>
      <c r="BP39617" s="3"/>
    </row>
    <row r="39618" spans="1:68" x14ac:dyDescent="0.25">
      <c r="A39618" s="1"/>
      <c r="B39618" s="2"/>
      <c r="BJ39618" s="3"/>
      <c r="BL39618" s="3"/>
      <c r="BN39618" s="3"/>
      <c r="BP39618" s="3"/>
    </row>
    <row r="39619" spans="1:68" x14ac:dyDescent="0.25">
      <c r="A39619" s="1"/>
      <c r="B39619" s="2"/>
      <c r="BJ39619" s="3"/>
      <c r="BL39619" s="3"/>
      <c r="BN39619" s="3"/>
      <c r="BP39619" s="3"/>
    </row>
    <row r="39620" spans="1:68" x14ac:dyDescent="0.25">
      <c r="A39620" s="1"/>
      <c r="B39620" s="2"/>
      <c r="BJ39620" s="3"/>
      <c r="BL39620" s="3"/>
      <c r="BN39620" s="3"/>
      <c r="BP39620" s="3"/>
    </row>
    <row r="39621" spans="1:68" x14ac:dyDescent="0.25">
      <c r="A39621" s="1"/>
      <c r="B39621" s="2"/>
      <c r="BJ39621" s="3"/>
      <c r="BL39621" s="3"/>
      <c r="BN39621" s="3"/>
      <c r="BP39621" s="3"/>
    </row>
    <row r="39622" spans="1:68" x14ac:dyDescent="0.25">
      <c r="A39622" s="1"/>
      <c r="B39622" s="2"/>
      <c r="BJ39622" s="3"/>
      <c r="BL39622" s="3"/>
      <c r="BN39622" s="3"/>
      <c r="BP39622" s="3"/>
    </row>
    <row r="39623" spans="1:68" x14ac:dyDescent="0.25">
      <c r="A39623" s="1"/>
      <c r="B39623" s="2"/>
      <c r="BJ39623" s="3"/>
      <c r="BL39623" s="3"/>
      <c r="BN39623" s="3"/>
      <c r="BP39623" s="3"/>
    </row>
    <row r="39624" spans="1:68" x14ac:dyDescent="0.25">
      <c r="A39624" s="1"/>
      <c r="B39624" s="2"/>
      <c r="BJ39624" s="3"/>
      <c r="BL39624" s="3"/>
      <c r="BN39624" s="3"/>
      <c r="BP39624" s="3"/>
    </row>
    <row r="39625" spans="1:68" x14ac:dyDescent="0.25">
      <c r="A39625" s="1"/>
      <c r="B39625" s="2"/>
      <c r="BJ39625" s="3"/>
      <c r="BL39625" s="3"/>
      <c r="BN39625" s="3"/>
      <c r="BP39625" s="3"/>
    </row>
    <row r="39626" spans="1:68" x14ac:dyDescent="0.25">
      <c r="A39626" s="1"/>
      <c r="B39626" s="2"/>
      <c r="BJ39626" s="3"/>
      <c r="BL39626" s="3"/>
      <c r="BN39626" s="3"/>
      <c r="BP39626" s="3"/>
    </row>
    <row r="39627" spans="1:68" x14ac:dyDescent="0.25">
      <c r="A39627" s="1"/>
      <c r="B39627" s="2"/>
      <c r="BJ39627" s="3"/>
      <c r="BL39627" s="3"/>
      <c r="BN39627" s="3"/>
      <c r="BP39627" s="3"/>
    </row>
    <row r="39628" spans="1:68" x14ac:dyDescent="0.25">
      <c r="A39628" s="1"/>
      <c r="B39628" s="2"/>
      <c r="BJ39628" s="3"/>
      <c r="BL39628" s="3"/>
      <c r="BN39628" s="3"/>
      <c r="BP39628" s="3"/>
    </row>
    <row r="39629" spans="1:68" x14ac:dyDescent="0.25">
      <c r="A39629" s="1"/>
      <c r="B39629" s="2"/>
      <c r="BJ39629" s="3"/>
      <c r="BL39629" s="3"/>
      <c r="BN39629" s="3"/>
      <c r="BP39629" s="3"/>
    </row>
    <row r="39630" spans="1:68" x14ac:dyDescent="0.25">
      <c r="A39630" s="1"/>
      <c r="B39630" s="2"/>
      <c r="BJ39630" s="3"/>
      <c r="BL39630" s="3"/>
      <c r="BN39630" s="3"/>
      <c r="BP39630" s="3"/>
    </row>
    <row r="39631" spans="1:68" x14ac:dyDescent="0.25">
      <c r="A39631" s="1"/>
      <c r="B39631" s="2"/>
      <c r="BJ39631" s="3"/>
      <c r="BL39631" s="3"/>
      <c r="BN39631" s="3"/>
      <c r="BP39631" s="3"/>
    </row>
    <row r="39632" spans="1:68" x14ac:dyDescent="0.25">
      <c r="A39632" s="1"/>
      <c r="B39632" s="2"/>
      <c r="BJ39632" s="3"/>
      <c r="BL39632" s="3"/>
      <c r="BN39632" s="3"/>
      <c r="BP39632" s="3"/>
    </row>
    <row r="39633" spans="1:68" x14ac:dyDescent="0.25">
      <c r="A39633" s="1"/>
      <c r="B39633" s="2"/>
      <c r="BJ39633" s="3"/>
      <c r="BL39633" s="3"/>
      <c r="BN39633" s="3"/>
      <c r="BP39633" s="3"/>
    </row>
    <row r="39634" spans="1:68" x14ac:dyDescent="0.25">
      <c r="A39634" s="1"/>
      <c r="B39634" s="2"/>
      <c r="BJ39634" s="3"/>
      <c r="BL39634" s="3"/>
      <c r="BN39634" s="3"/>
      <c r="BP39634" s="3"/>
    </row>
    <row r="39635" spans="1:68" x14ac:dyDescent="0.25">
      <c r="A39635" s="1"/>
      <c r="B39635" s="2"/>
      <c r="BJ39635" s="3"/>
      <c r="BL39635" s="3"/>
      <c r="BN39635" s="3"/>
      <c r="BP39635" s="3"/>
    </row>
    <row r="39636" spans="1:68" x14ac:dyDescent="0.25">
      <c r="A39636" s="1"/>
      <c r="B39636" s="2"/>
      <c r="BJ39636" s="3"/>
      <c r="BL39636" s="3"/>
      <c r="BN39636" s="3"/>
      <c r="BP39636" s="3"/>
    </row>
    <row r="39637" spans="1:68" x14ac:dyDescent="0.25">
      <c r="A39637" s="1"/>
      <c r="B39637" s="2"/>
      <c r="BJ39637" s="3"/>
      <c r="BL39637" s="3"/>
      <c r="BN39637" s="3"/>
      <c r="BP39637" s="3"/>
    </row>
    <row r="39638" spans="1:68" x14ac:dyDescent="0.25">
      <c r="A39638" s="1"/>
      <c r="B39638" s="2"/>
      <c r="BJ39638" s="3"/>
      <c r="BL39638" s="3"/>
      <c r="BN39638" s="3"/>
      <c r="BP39638" s="3"/>
    </row>
    <row r="39639" spans="1:68" x14ac:dyDescent="0.25">
      <c r="A39639" s="1"/>
      <c r="B39639" s="2"/>
      <c r="BJ39639" s="3"/>
      <c r="BL39639" s="3"/>
      <c r="BN39639" s="3"/>
      <c r="BP39639" s="3"/>
    </row>
    <row r="39640" spans="1:68" x14ac:dyDescent="0.25">
      <c r="A39640" s="1"/>
      <c r="B39640" s="2"/>
      <c r="BJ39640" s="3"/>
      <c r="BL39640" s="3"/>
      <c r="BN39640" s="3"/>
      <c r="BP39640" s="3"/>
    </row>
    <row r="39641" spans="1:68" x14ac:dyDescent="0.25">
      <c r="A39641" s="1"/>
      <c r="B39641" s="2"/>
      <c r="BJ39641" s="3"/>
      <c r="BL39641" s="3"/>
      <c r="BN39641" s="3"/>
      <c r="BP39641" s="3"/>
    </row>
    <row r="39642" spans="1:68" x14ac:dyDescent="0.25">
      <c r="A39642" s="1"/>
      <c r="B39642" s="2"/>
      <c r="BJ39642" s="3"/>
      <c r="BL39642" s="3"/>
      <c r="BN39642" s="3"/>
      <c r="BP39642" s="3"/>
    </row>
    <row r="39643" spans="1:68" x14ac:dyDescent="0.25">
      <c r="A39643" s="1"/>
      <c r="B39643" s="2"/>
      <c r="BJ39643" s="3"/>
      <c r="BL39643" s="3"/>
      <c r="BN39643" s="3"/>
      <c r="BP39643" s="3"/>
    </row>
    <row r="39644" spans="1:68" x14ac:dyDescent="0.25">
      <c r="A39644" s="1"/>
      <c r="B39644" s="2"/>
      <c r="BJ39644" s="3"/>
      <c r="BL39644" s="3"/>
      <c r="BN39644" s="3"/>
      <c r="BP39644" s="3"/>
    </row>
    <row r="39645" spans="1:68" x14ac:dyDescent="0.25">
      <c r="A39645" s="1"/>
      <c r="B39645" s="2"/>
      <c r="BJ39645" s="3"/>
      <c r="BL39645" s="3"/>
      <c r="BN39645" s="3"/>
      <c r="BP39645" s="3"/>
    </row>
    <row r="39646" spans="1:68" x14ac:dyDescent="0.25">
      <c r="A39646" s="1"/>
      <c r="B39646" s="2"/>
      <c r="BJ39646" s="3"/>
      <c r="BL39646" s="3"/>
      <c r="BN39646" s="3"/>
      <c r="BP39646" s="3"/>
    </row>
    <row r="39647" spans="1:68" x14ac:dyDescent="0.25">
      <c r="A39647" s="1"/>
      <c r="B39647" s="2"/>
      <c r="BJ39647" s="3"/>
      <c r="BL39647" s="3"/>
      <c r="BN39647" s="3"/>
      <c r="BP39647" s="3"/>
    </row>
    <row r="39648" spans="1:68" x14ac:dyDescent="0.25">
      <c r="A39648" s="1"/>
      <c r="B39648" s="2"/>
      <c r="BJ39648" s="3"/>
      <c r="BL39648" s="3"/>
      <c r="BN39648" s="3"/>
      <c r="BP39648" s="3"/>
    </row>
    <row r="39649" spans="1:68" x14ac:dyDescent="0.25">
      <c r="A39649" s="1"/>
      <c r="B39649" s="2"/>
      <c r="BJ39649" s="3"/>
      <c r="BL39649" s="3"/>
      <c r="BN39649" s="3"/>
      <c r="BP39649" s="3"/>
    </row>
    <row r="39650" spans="1:68" x14ac:dyDescent="0.25">
      <c r="A39650" s="1"/>
      <c r="B39650" s="2"/>
      <c r="BJ39650" s="3"/>
      <c r="BL39650" s="3"/>
      <c r="BN39650" s="3"/>
      <c r="BP39650" s="3"/>
    </row>
    <row r="39651" spans="1:68" x14ac:dyDescent="0.25">
      <c r="A39651" s="1"/>
      <c r="B39651" s="2"/>
      <c r="BJ39651" s="3"/>
      <c r="BL39651" s="3"/>
      <c r="BN39651" s="3"/>
      <c r="BP39651" s="3"/>
    </row>
    <row r="39652" spans="1:68" x14ac:dyDescent="0.25">
      <c r="A39652" s="1"/>
      <c r="B39652" s="2"/>
      <c r="BJ39652" s="3"/>
      <c r="BL39652" s="3"/>
      <c r="BN39652" s="3"/>
      <c r="BP39652" s="3"/>
    </row>
    <row r="39653" spans="1:68" x14ac:dyDescent="0.25">
      <c r="A39653" s="1"/>
      <c r="B39653" s="2"/>
      <c r="BJ39653" s="3"/>
      <c r="BL39653" s="3"/>
      <c r="BN39653" s="3"/>
      <c r="BP39653" s="3"/>
    </row>
    <row r="39654" spans="1:68" x14ac:dyDescent="0.25">
      <c r="A39654" s="1"/>
      <c r="B39654" s="2"/>
      <c r="BJ39654" s="3"/>
      <c r="BL39654" s="3"/>
      <c r="BN39654" s="3"/>
      <c r="BP39654" s="3"/>
    </row>
    <row r="39655" spans="1:68" x14ac:dyDescent="0.25">
      <c r="A39655" s="1"/>
      <c r="B39655" s="2"/>
      <c r="BJ39655" s="3"/>
      <c r="BL39655" s="3"/>
      <c r="BN39655" s="3"/>
      <c r="BP39655" s="3"/>
    </row>
    <row r="39656" spans="1:68" x14ac:dyDescent="0.25">
      <c r="A39656" s="1"/>
      <c r="B39656" s="2"/>
      <c r="BJ39656" s="3"/>
      <c r="BL39656" s="3"/>
      <c r="BN39656" s="3"/>
      <c r="BP39656" s="3"/>
    </row>
    <row r="39657" spans="1:68" x14ac:dyDescent="0.25">
      <c r="A39657" s="1"/>
      <c r="B39657" s="2"/>
      <c r="BJ39657" s="3"/>
      <c r="BL39657" s="3"/>
      <c r="BN39657" s="3"/>
      <c r="BP39657" s="3"/>
    </row>
    <row r="39658" spans="1:68" x14ac:dyDescent="0.25">
      <c r="A39658" s="1"/>
      <c r="B39658" s="2"/>
      <c r="BJ39658" s="3"/>
      <c r="BL39658" s="3"/>
      <c r="BN39658" s="3"/>
      <c r="BP39658" s="3"/>
    </row>
    <row r="39659" spans="1:68" x14ac:dyDescent="0.25">
      <c r="A39659" s="1"/>
      <c r="B39659" s="2"/>
      <c r="BJ39659" s="3"/>
      <c r="BL39659" s="3"/>
      <c r="BN39659" s="3"/>
      <c r="BP39659" s="3"/>
    </row>
    <row r="39660" spans="1:68" x14ac:dyDescent="0.25">
      <c r="A39660" s="1"/>
      <c r="B39660" s="2"/>
      <c r="BJ39660" s="3"/>
      <c r="BL39660" s="3"/>
      <c r="BN39660" s="3"/>
      <c r="BP39660" s="3"/>
    </row>
    <row r="39661" spans="1:68" x14ac:dyDescent="0.25">
      <c r="A39661" s="1"/>
      <c r="B39661" s="2"/>
      <c r="BJ39661" s="3"/>
      <c r="BL39661" s="3"/>
      <c r="BN39661" s="3"/>
      <c r="BP39661" s="3"/>
    </row>
    <row r="39662" spans="1:68" x14ac:dyDescent="0.25">
      <c r="A39662" s="1"/>
      <c r="B39662" s="2"/>
      <c r="BJ39662" s="3"/>
      <c r="BL39662" s="3"/>
      <c r="BN39662" s="3"/>
      <c r="BP39662" s="3"/>
    </row>
    <row r="39663" spans="1:68" x14ac:dyDescent="0.25">
      <c r="A39663" s="1"/>
      <c r="B39663" s="2"/>
      <c r="BJ39663" s="3"/>
      <c r="BL39663" s="3"/>
      <c r="BN39663" s="3"/>
      <c r="BP39663" s="3"/>
    </row>
    <row r="39664" spans="1:68" x14ac:dyDescent="0.25">
      <c r="A39664" s="1"/>
      <c r="B39664" s="2"/>
      <c r="BJ39664" s="3"/>
      <c r="BL39664" s="3"/>
      <c r="BN39664" s="3"/>
      <c r="BP39664" s="3"/>
    </row>
    <row r="39665" spans="1:68" x14ac:dyDescent="0.25">
      <c r="A39665" s="1"/>
      <c r="B39665" s="2"/>
      <c r="BJ39665" s="3"/>
      <c r="BL39665" s="3"/>
      <c r="BN39665" s="3"/>
      <c r="BP39665" s="3"/>
    </row>
    <row r="39666" spans="1:68" x14ac:dyDescent="0.25">
      <c r="A39666" s="1"/>
      <c r="B39666" s="2"/>
      <c r="BJ39666" s="3"/>
      <c r="BL39666" s="3"/>
      <c r="BN39666" s="3"/>
      <c r="BP39666" s="3"/>
    </row>
    <row r="39667" spans="1:68" x14ac:dyDescent="0.25">
      <c r="A39667" s="1"/>
      <c r="B39667" s="2"/>
      <c r="BJ39667" s="3"/>
      <c r="BL39667" s="3"/>
      <c r="BN39667" s="3"/>
      <c r="BP39667" s="3"/>
    </row>
    <row r="39668" spans="1:68" x14ac:dyDescent="0.25">
      <c r="A39668" s="1"/>
      <c r="B39668" s="2"/>
      <c r="BJ39668" s="3"/>
      <c r="BL39668" s="3"/>
      <c r="BN39668" s="3"/>
      <c r="BP39668" s="3"/>
    </row>
    <row r="39669" spans="1:68" x14ac:dyDescent="0.25">
      <c r="A39669" s="1"/>
      <c r="B39669" s="2"/>
      <c r="BJ39669" s="3"/>
      <c r="BL39669" s="3"/>
      <c r="BN39669" s="3"/>
      <c r="BP39669" s="3"/>
    </row>
    <row r="39670" spans="1:68" x14ac:dyDescent="0.25">
      <c r="A39670" s="1"/>
      <c r="B39670" s="2"/>
      <c r="BJ39670" s="3"/>
      <c r="BL39670" s="3"/>
      <c r="BN39670" s="3"/>
      <c r="BP39670" s="3"/>
    </row>
    <row r="39671" spans="1:68" x14ac:dyDescent="0.25">
      <c r="A39671" s="1"/>
      <c r="B39671" s="2"/>
      <c r="BJ39671" s="3"/>
      <c r="BL39671" s="3"/>
      <c r="BN39671" s="3"/>
      <c r="BP39671" s="3"/>
    </row>
    <row r="39672" spans="1:68" x14ac:dyDescent="0.25">
      <c r="A39672" s="1"/>
      <c r="B39672" s="2"/>
      <c r="BJ39672" s="3"/>
      <c r="BL39672" s="3"/>
      <c r="BN39672" s="3"/>
      <c r="BP39672" s="3"/>
    </row>
    <row r="39673" spans="1:68" x14ac:dyDescent="0.25">
      <c r="A39673" s="1"/>
      <c r="B39673" s="2"/>
      <c r="BJ39673" s="3"/>
      <c r="BL39673" s="3"/>
      <c r="BN39673" s="3"/>
      <c r="BP39673" s="3"/>
    </row>
    <row r="39674" spans="1:68" x14ac:dyDescent="0.25">
      <c r="A39674" s="1"/>
      <c r="B39674" s="2"/>
      <c r="BJ39674" s="3"/>
      <c r="BL39674" s="3"/>
      <c r="BN39674" s="3"/>
      <c r="BP39674" s="3"/>
    </row>
    <row r="39675" spans="1:68" x14ac:dyDescent="0.25">
      <c r="A39675" s="1"/>
      <c r="B39675" s="2"/>
      <c r="BJ39675" s="3"/>
      <c r="BL39675" s="3"/>
      <c r="BN39675" s="3"/>
      <c r="BP39675" s="3"/>
    </row>
    <row r="39676" spans="1:68" x14ac:dyDescent="0.25">
      <c r="A39676" s="1"/>
      <c r="B39676" s="2"/>
      <c r="BJ39676" s="3"/>
      <c r="BL39676" s="3"/>
      <c r="BN39676" s="3"/>
      <c r="BP39676" s="3"/>
    </row>
    <row r="39677" spans="1:68" x14ac:dyDescent="0.25">
      <c r="A39677" s="1"/>
      <c r="B39677" s="2"/>
      <c r="BJ39677" s="3"/>
      <c r="BL39677" s="3"/>
      <c r="BN39677" s="3"/>
      <c r="BP39677" s="3"/>
    </row>
    <row r="39678" spans="1:68" x14ac:dyDescent="0.25">
      <c r="A39678" s="1"/>
      <c r="B39678" s="2"/>
      <c r="BJ39678" s="3"/>
      <c r="BL39678" s="3"/>
      <c r="BN39678" s="3"/>
      <c r="BP39678" s="3"/>
    </row>
    <row r="39679" spans="1:68" x14ac:dyDescent="0.25">
      <c r="A39679" s="1"/>
      <c r="B39679" s="2"/>
      <c r="BJ39679" s="3"/>
      <c r="BL39679" s="3"/>
      <c r="BN39679" s="3"/>
      <c r="BP39679" s="3"/>
    </row>
    <row r="39680" spans="1:68" x14ac:dyDescent="0.25">
      <c r="A39680" s="1"/>
      <c r="B39680" s="2"/>
      <c r="BJ39680" s="3"/>
      <c r="BL39680" s="3"/>
      <c r="BN39680" s="3"/>
      <c r="BP39680" s="3"/>
    </row>
    <row r="39681" spans="1:68" x14ac:dyDescent="0.25">
      <c r="A39681" s="1"/>
      <c r="B39681" s="2"/>
      <c r="BJ39681" s="3"/>
      <c r="BL39681" s="3"/>
      <c r="BN39681" s="3"/>
      <c r="BP39681" s="3"/>
    </row>
    <row r="39682" spans="1:68" x14ac:dyDescent="0.25">
      <c r="A39682" s="1"/>
      <c r="B39682" s="2"/>
      <c r="BJ39682" s="3"/>
      <c r="BL39682" s="3"/>
      <c r="BN39682" s="3"/>
      <c r="BP39682" s="3"/>
    </row>
    <row r="39683" spans="1:68" x14ac:dyDescent="0.25">
      <c r="A39683" s="1"/>
      <c r="B39683" s="2"/>
      <c r="BJ39683" s="3"/>
      <c r="BL39683" s="3"/>
      <c r="BN39683" s="3"/>
      <c r="BP39683" s="3"/>
    </row>
    <row r="39684" spans="1:68" x14ac:dyDescent="0.25">
      <c r="A39684" s="1"/>
      <c r="B39684" s="2"/>
      <c r="BJ39684" s="3"/>
      <c r="BL39684" s="3"/>
      <c r="BN39684" s="3"/>
      <c r="BP39684" s="3"/>
    </row>
    <row r="39685" spans="1:68" x14ac:dyDescent="0.25">
      <c r="A39685" s="1"/>
      <c r="B39685" s="2"/>
      <c r="BJ39685" s="3"/>
      <c r="BL39685" s="3"/>
      <c r="BN39685" s="3"/>
      <c r="BP39685" s="3"/>
    </row>
    <row r="39686" spans="1:68" x14ac:dyDescent="0.25">
      <c r="A39686" s="1"/>
      <c r="B39686" s="2"/>
      <c r="BJ39686" s="3"/>
      <c r="BL39686" s="3"/>
      <c r="BN39686" s="3"/>
      <c r="BP39686" s="3"/>
    </row>
    <row r="39687" spans="1:68" x14ac:dyDescent="0.25">
      <c r="A39687" s="1"/>
      <c r="B39687" s="2"/>
      <c r="BJ39687" s="3"/>
      <c r="BL39687" s="3"/>
      <c r="BN39687" s="3"/>
      <c r="BP39687" s="3"/>
    </row>
    <row r="39688" spans="1:68" x14ac:dyDescent="0.25">
      <c r="A39688" s="1"/>
      <c r="B39688" s="2"/>
      <c r="BJ39688" s="3"/>
      <c r="BL39688" s="3"/>
      <c r="BN39688" s="3"/>
      <c r="BP39688" s="3"/>
    </row>
    <row r="39689" spans="1:68" x14ac:dyDescent="0.25">
      <c r="A39689" s="1"/>
      <c r="B39689" s="2"/>
      <c r="BJ39689" s="3"/>
      <c r="BL39689" s="3"/>
      <c r="BN39689" s="3"/>
      <c r="BP39689" s="3"/>
    </row>
    <row r="39690" spans="1:68" x14ac:dyDescent="0.25">
      <c r="A39690" s="1"/>
      <c r="B39690" s="2"/>
      <c r="BJ39690" s="3"/>
      <c r="BL39690" s="3"/>
      <c r="BN39690" s="3"/>
      <c r="BP39690" s="3"/>
    </row>
    <row r="39691" spans="1:68" x14ac:dyDescent="0.25">
      <c r="A39691" s="1"/>
      <c r="B39691" s="2"/>
      <c r="BJ39691" s="3"/>
      <c r="BL39691" s="3"/>
      <c r="BN39691" s="3"/>
      <c r="BP39691" s="3"/>
    </row>
    <row r="39692" spans="1:68" x14ac:dyDescent="0.25">
      <c r="A39692" s="1"/>
      <c r="B39692" s="2"/>
      <c r="BJ39692" s="3"/>
      <c r="BL39692" s="3"/>
      <c r="BN39692" s="3"/>
      <c r="BP39692" s="3"/>
    </row>
    <row r="39693" spans="1:68" x14ac:dyDescent="0.25">
      <c r="A39693" s="1"/>
      <c r="B39693" s="2"/>
      <c r="BJ39693" s="3"/>
      <c r="BL39693" s="3"/>
      <c r="BN39693" s="3"/>
      <c r="BP39693" s="3"/>
    </row>
    <row r="39694" spans="1:68" x14ac:dyDescent="0.25">
      <c r="A39694" s="1"/>
      <c r="B39694" s="2"/>
      <c r="BJ39694" s="3"/>
      <c r="BL39694" s="3"/>
      <c r="BN39694" s="3"/>
      <c r="BP39694" s="3"/>
    </row>
    <row r="39695" spans="1:68" x14ac:dyDescent="0.25">
      <c r="A39695" s="1"/>
      <c r="B39695" s="2"/>
      <c r="BJ39695" s="3"/>
      <c r="BL39695" s="3"/>
      <c r="BN39695" s="3"/>
      <c r="BP39695" s="3"/>
    </row>
    <row r="39696" spans="1:68" x14ac:dyDescent="0.25">
      <c r="A39696" s="1"/>
      <c r="B39696" s="2"/>
      <c r="BJ39696" s="3"/>
      <c r="BL39696" s="3"/>
      <c r="BN39696" s="3"/>
      <c r="BP39696" s="3"/>
    </row>
    <row r="39697" spans="1:68" x14ac:dyDescent="0.25">
      <c r="A39697" s="1"/>
      <c r="B39697" s="2"/>
      <c r="BJ39697" s="3"/>
      <c r="BL39697" s="3"/>
      <c r="BN39697" s="3"/>
      <c r="BP39697" s="3"/>
    </row>
    <row r="39698" spans="1:68" x14ac:dyDescent="0.25">
      <c r="A39698" s="1"/>
      <c r="B39698" s="2"/>
      <c r="BJ39698" s="3"/>
      <c r="BL39698" s="3"/>
      <c r="BN39698" s="3"/>
      <c r="BP39698" s="3"/>
    </row>
    <row r="39699" spans="1:68" x14ac:dyDescent="0.25">
      <c r="A39699" s="1"/>
      <c r="B39699" s="2"/>
      <c r="BJ39699" s="3"/>
      <c r="BL39699" s="3"/>
      <c r="BN39699" s="3"/>
      <c r="BP39699" s="3"/>
    </row>
    <row r="39700" spans="1:68" x14ac:dyDescent="0.25">
      <c r="A39700" s="1"/>
      <c r="B39700" s="2"/>
      <c r="BJ39700" s="3"/>
      <c r="BL39700" s="3"/>
      <c r="BN39700" s="3"/>
      <c r="BP39700" s="3"/>
    </row>
    <row r="39701" spans="1:68" x14ac:dyDescent="0.25">
      <c r="A39701" s="1"/>
      <c r="B39701" s="2"/>
      <c r="BJ39701" s="3"/>
      <c r="BL39701" s="3"/>
      <c r="BN39701" s="3"/>
      <c r="BP39701" s="3"/>
    </row>
    <row r="39702" spans="1:68" x14ac:dyDescent="0.25">
      <c r="A39702" s="1"/>
      <c r="B39702" s="2"/>
      <c r="BJ39702" s="3"/>
      <c r="BL39702" s="3"/>
      <c r="BN39702" s="3"/>
      <c r="BP39702" s="3"/>
    </row>
    <row r="39703" spans="1:68" x14ac:dyDescent="0.25">
      <c r="A39703" s="1"/>
      <c r="B39703" s="2"/>
      <c r="BJ39703" s="3"/>
      <c r="BL39703" s="3"/>
      <c r="BN39703" s="3"/>
      <c r="BP39703" s="3"/>
    </row>
    <row r="39704" spans="1:68" x14ac:dyDescent="0.25">
      <c r="A39704" s="1"/>
      <c r="B39704" s="2"/>
      <c r="BJ39704" s="3"/>
      <c r="BL39704" s="3"/>
      <c r="BN39704" s="3"/>
      <c r="BP39704" s="3"/>
    </row>
    <row r="39705" spans="1:68" x14ac:dyDescent="0.25">
      <c r="A39705" s="1"/>
      <c r="B39705" s="2"/>
      <c r="BJ39705" s="3"/>
      <c r="BL39705" s="3"/>
      <c r="BN39705" s="3"/>
      <c r="BP39705" s="3"/>
    </row>
    <row r="39706" spans="1:68" x14ac:dyDescent="0.25">
      <c r="A39706" s="1"/>
      <c r="B39706" s="2"/>
      <c r="BJ39706" s="3"/>
      <c r="BL39706" s="3"/>
      <c r="BN39706" s="3"/>
      <c r="BP39706" s="3"/>
    </row>
    <row r="39707" spans="1:68" x14ac:dyDescent="0.25">
      <c r="A39707" s="1"/>
      <c r="B39707" s="2"/>
      <c r="BJ39707" s="3"/>
      <c r="BL39707" s="3"/>
      <c r="BN39707" s="3"/>
      <c r="BP39707" s="3"/>
    </row>
    <row r="39708" spans="1:68" x14ac:dyDescent="0.25">
      <c r="A39708" s="1"/>
      <c r="B39708" s="2"/>
      <c r="BJ39708" s="3"/>
      <c r="BL39708" s="3"/>
      <c r="BN39708" s="3"/>
      <c r="BP39708" s="3"/>
    </row>
    <row r="39709" spans="1:68" x14ac:dyDescent="0.25">
      <c r="A39709" s="1"/>
      <c r="B39709" s="2"/>
      <c r="BJ39709" s="3"/>
      <c r="BL39709" s="3"/>
      <c r="BN39709" s="3"/>
      <c r="BP39709" s="3"/>
    </row>
    <row r="39710" spans="1:68" x14ac:dyDescent="0.25">
      <c r="A39710" s="1"/>
      <c r="B39710" s="2"/>
      <c r="BJ39710" s="3"/>
      <c r="BL39710" s="3"/>
      <c r="BN39710" s="3"/>
      <c r="BP39710" s="3"/>
    </row>
    <row r="39711" spans="1:68" x14ac:dyDescent="0.25">
      <c r="A39711" s="1"/>
      <c r="B39711" s="2"/>
      <c r="BJ39711" s="3"/>
      <c r="BL39711" s="3"/>
      <c r="BN39711" s="3"/>
      <c r="BP39711" s="3"/>
    </row>
    <row r="39712" spans="1:68" x14ac:dyDescent="0.25">
      <c r="A39712" s="1"/>
      <c r="B39712" s="2"/>
      <c r="BJ39712" s="3"/>
      <c r="BL39712" s="3"/>
      <c r="BN39712" s="3"/>
      <c r="BP39712" s="3"/>
    </row>
    <row r="39713" spans="1:68" x14ac:dyDescent="0.25">
      <c r="A39713" s="1"/>
      <c r="B39713" s="2"/>
      <c r="BJ39713" s="3"/>
      <c r="BL39713" s="3"/>
      <c r="BN39713" s="3"/>
      <c r="BP39713" s="3"/>
    </row>
    <row r="39714" spans="1:68" x14ac:dyDescent="0.25">
      <c r="A39714" s="1"/>
      <c r="B39714" s="2"/>
      <c r="BJ39714" s="3"/>
      <c r="BL39714" s="3"/>
      <c r="BN39714" s="3"/>
      <c r="BP39714" s="3"/>
    </row>
    <row r="39715" spans="1:68" x14ac:dyDescent="0.25">
      <c r="A39715" s="1"/>
      <c r="B39715" s="2"/>
      <c r="BJ39715" s="3"/>
      <c r="BL39715" s="3"/>
      <c r="BN39715" s="3"/>
      <c r="BP39715" s="3"/>
    </row>
    <row r="39716" spans="1:68" x14ac:dyDescent="0.25">
      <c r="A39716" s="1"/>
      <c r="B39716" s="2"/>
      <c r="BJ39716" s="3"/>
      <c r="BL39716" s="3"/>
      <c r="BN39716" s="3"/>
      <c r="BP39716" s="3"/>
    </row>
    <row r="39717" spans="1:68" x14ac:dyDescent="0.25">
      <c r="A39717" s="1"/>
      <c r="B39717" s="2"/>
      <c r="BJ39717" s="3"/>
      <c r="BL39717" s="3"/>
      <c r="BN39717" s="3"/>
      <c r="BP39717" s="3"/>
    </row>
    <row r="39718" spans="1:68" x14ac:dyDescent="0.25">
      <c r="A39718" s="1"/>
      <c r="B39718" s="2"/>
      <c r="BJ39718" s="3"/>
      <c r="BL39718" s="3"/>
      <c r="BN39718" s="3"/>
      <c r="BP39718" s="3"/>
    </row>
    <row r="39719" spans="1:68" x14ac:dyDescent="0.25">
      <c r="A39719" s="1"/>
      <c r="B39719" s="2"/>
      <c r="BJ39719" s="3"/>
      <c r="BL39719" s="3"/>
      <c r="BN39719" s="3"/>
      <c r="BP39719" s="3"/>
    </row>
    <row r="39720" spans="1:68" x14ac:dyDescent="0.25">
      <c r="A39720" s="1"/>
      <c r="B39720" s="2"/>
      <c r="BJ39720" s="3"/>
      <c r="BL39720" s="3"/>
      <c r="BN39720" s="3"/>
      <c r="BP39720" s="3"/>
    </row>
    <row r="39721" spans="1:68" x14ac:dyDescent="0.25">
      <c r="A39721" s="1"/>
      <c r="B39721" s="2"/>
      <c r="BJ39721" s="3"/>
      <c r="BL39721" s="3"/>
      <c r="BN39721" s="3"/>
      <c r="BP39721" s="3"/>
    </row>
    <row r="39722" spans="1:68" x14ac:dyDescent="0.25">
      <c r="A39722" s="1"/>
      <c r="B39722" s="2"/>
      <c r="BJ39722" s="3"/>
      <c r="BL39722" s="3"/>
      <c r="BN39722" s="3"/>
      <c r="BP39722" s="3"/>
    </row>
    <row r="39723" spans="1:68" x14ac:dyDescent="0.25">
      <c r="A39723" s="1"/>
      <c r="B39723" s="2"/>
      <c r="BJ39723" s="3"/>
      <c r="BL39723" s="3"/>
      <c r="BN39723" s="3"/>
      <c r="BP39723" s="3"/>
    </row>
    <row r="39724" spans="1:68" x14ac:dyDescent="0.25">
      <c r="A39724" s="1"/>
      <c r="B39724" s="2"/>
      <c r="BJ39724" s="3"/>
      <c r="BL39724" s="3"/>
      <c r="BN39724" s="3"/>
      <c r="BP39724" s="3"/>
    </row>
    <row r="39725" spans="1:68" x14ac:dyDescent="0.25">
      <c r="A39725" s="1"/>
      <c r="B39725" s="2"/>
      <c r="BJ39725" s="3"/>
      <c r="BL39725" s="3"/>
      <c r="BN39725" s="3"/>
      <c r="BP39725" s="3"/>
    </row>
    <row r="39726" spans="1:68" x14ac:dyDescent="0.25">
      <c r="A39726" s="1"/>
      <c r="B39726" s="2"/>
      <c r="BJ39726" s="3"/>
      <c r="BL39726" s="3"/>
      <c r="BN39726" s="3"/>
      <c r="BP39726" s="3"/>
    </row>
    <row r="39727" spans="1:68" x14ac:dyDescent="0.25">
      <c r="A39727" s="1"/>
      <c r="B39727" s="2"/>
      <c r="BJ39727" s="3"/>
      <c r="BL39727" s="3"/>
      <c r="BN39727" s="3"/>
      <c r="BP39727" s="3"/>
    </row>
    <row r="39728" spans="1:68" x14ac:dyDescent="0.25">
      <c r="A39728" s="1"/>
      <c r="B39728" s="2"/>
      <c r="BJ39728" s="3"/>
      <c r="BL39728" s="3"/>
      <c r="BN39728" s="3"/>
      <c r="BP39728" s="3"/>
    </row>
    <row r="39729" spans="1:68" x14ac:dyDescent="0.25">
      <c r="A39729" s="1"/>
      <c r="B39729" s="2"/>
      <c r="BJ39729" s="3"/>
      <c r="BL39729" s="3"/>
      <c r="BN39729" s="3"/>
      <c r="BP39729" s="3"/>
    </row>
    <row r="39730" spans="1:68" x14ac:dyDescent="0.25">
      <c r="A39730" s="1"/>
      <c r="B39730" s="2"/>
      <c r="BJ39730" s="3"/>
      <c r="BL39730" s="3"/>
      <c r="BN39730" s="3"/>
      <c r="BP39730" s="3"/>
    </row>
    <row r="39731" spans="1:68" x14ac:dyDescent="0.25">
      <c r="A39731" s="1"/>
      <c r="B39731" s="2"/>
      <c r="BJ39731" s="3"/>
      <c r="BL39731" s="3"/>
      <c r="BN39731" s="3"/>
      <c r="BP39731" s="3"/>
    </row>
    <row r="39732" spans="1:68" x14ac:dyDescent="0.25">
      <c r="A39732" s="1"/>
      <c r="B39732" s="2"/>
      <c r="BJ39732" s="3"/>
      <c r="BL39732" s="3"/>
      <c r="BN39732" s="3"/>
      <c r="BP39732" s="3"/>
    </row>
    <row r="39733" spans="1:68" x14ac:dyDescent="0.25">
      <c r="A39733" s="1"/>
      <c r="B39733" s="2"/>
      <c r="BJ39733" s="3"/>
      <c r="BL39733" s="3"/>
      <c r="BN39733" s="3"/>
      <c r="BP39733" s="3"/>
    </row>
    <row r="39734" spans="1:68" x14ac:dyDescent="0.25">
      <c r="A39734" s="1"/>
      <c r="B39734" s="2"/>
      <c r="BJ39734" s="3"/>
      <c r="BL39734" s="3"/>
      <c r="BN39734" s="3"/>
      <c r="BP39734" s="3"/>
    </row>
    <row r="39735" spans="1:68" x14ac:dyDescent="0.25">
      <c r="A39735" s="1"/>
      <c r="B39735" s="2"/>
      <c r="BJ39735" s="3"/>
      <c r="BL39735" s="3"/>
      <c r="BN39735" s="3"/>
      <c r="BP39735" s="3"/>
    </row>
    <row r="39736" spans="1:68" x14ac:dyDescent="0.25">
      <c r="A39736" s="1"/>
      <c r="B39736" s="2"/>
      <c r="BJ39736" s="3"/>
      <c r="BL39736" s="3"/>
      <c r="BN39736" s="3"/>
      <c r="BP39736" s="3"/>
    </row>
    <row r="39737" spans="1:68" x14ac:dyDescent="0.25">
      <c r="A39737" s="1"/>
      <c r="B39737" s="2"/>
      <c r="BJ39737" s="3"/>
      <c r="BL39737" s="3"/>
      <c r="BN39737" s="3"/>
      <c r="BP39737" s="3"/>
    </row>
    <row r="39738" spans="1:68" x14ac:dyDescent="0.25">
      <c r="A39738" s="1"/>
      <c r="B39738" s="2"/>
      <c r="BJ39738" s="3"/>
      <c r="BL39738" s="3"/>
      <c r="BN39738" s="3"/>
      <c r="BP39738" s="3"/>
    </row>
    <row r="39739" spans="1:68" x14ac:dyDescent="0.25">
      <c r="A39739" s="1"/>
      <c r="B39739" s="2"/>
      <c r="BJ39739" s="3"/>
      <c r="BL39739" s="3"/>
      <c r="BN39739" s="3"/>
      <c r="BP39739" s="3"/>
    </row>
    <row r="39740" spans="1:68" x14ac:dyDescent="0.25">
      <c r="A39740" s="1"/>
      <c r="B39740" s="2"/>
      <c r="BJ39740" s="3"/>
      <c r="BL39740" s="3"/>
      <c r="BN39740" s="3"/>
      <c r="BP39740" s="3"/>
    </row>
    <row r="39741" spans="1:68" x14ac:dyDescent="0.25">
      <c r="A39741" s="1"/>
      <c r="B39741" s="2"/>
      <c r="BJ39741" s="3"/>
      <c r="BL39741" s="3"/>
      <c r="BN39741" s="3"/>
      <c r="BP39741" s="3"/>
    </row>
    <row r="39742" spans="1:68" x14ac:dyDescent="0.25">
      <c r="A39742" s="1"/>
      <c r="B39742" s="2"/>
      <c r="BJ39742" s="3"/>
      <c r="BL39742" s="3"/>
      <c r="BN39742" s="3"/>
      <c r="BP39742" s="3"/>
    </row>
    <row r="39743" spans="1:68" x14ac:dyDescent="0.25">
      <c r="A39743" s="1"/>
      <c r="B39743" s="2"/>
      <c r="BJ39743" s="3"/>
      <c r="BL39743" s="3"/>
      <c r="BN39743" s="3"/>
      <c r="BP39743" s="3"/>
    </row>
    <row r="39744" spans="1:68" x14ac:dyDescent="0.25">
      <c r="A39744" s="1"/>
      <c r="B39744" s="2"/>
      <c r="BJ39744" s="3"/>
      <c r="BL39744" s="3"/>
      <c r="BN39744" s="3"/>
      <c r="BP39744" s="3"/>
    </row>
    <row r="39745" spans="1:68" x14ac:dyDescent="0.25">
      <c r="A39745" s="1"/>
      <c r="B39745" s="2"/>
      <c r="BJ39745" s="3"/>
      <c r="BL39745" s="3"/>
      <c r="BN39745" s="3"/>
      <c r="BP39745" s="3"/>
    </row>
    <row r="39746" spans="1:68" x14ac:dyDescent="0.25">
      <c r="A39746" s="1"/>
      <c r="B39746" s="2"/>
      <c r="BJ39746" s="3"/>
      <c r="BL39746" s="3"/>
      <c r="BN39746" s="3"/>
      <c r="BP39746" s="3"/>
    </row>
    <row r="39747" spans="1:68" x14ac:dyDescent="0.25">
      <c r="A39747" s="1"/>
      <c r="B39747" s="2"/>
      <c r="BJ39747" s="3"/>
      <c r="BL39747" s="3"/>
      <c r="BN39747" s="3"/>
      <c r="BP39747" s="3"/>
    </row>
    <row r="39748" spans="1:68" x14ac:dyDescent="0.25">
      <c r="A39748" s="1"/>
      <c r="B39748" s="2"/>
      <c r="BJ39748" s="3"/>
      <c r="BL39748" s="3"/>
      <c r="BN39748" s="3"/>
      <c r="BP39748" s="3"/>
    </row>
    <row r="39749" spans="1:68" x14ac:dyDescent="0.25">
      <c r="A39749" s="1"/>
      <c r="B39749" s="2"/>
      <c r="BJ39749" s="3"/>
      <c r="BL39749" s="3"/>
      <c r="BN39749" s="3"/>
      <c r="BP39749" s="3"/>
    </row>
    <row r="39750" spans="1:68" x14ac:dyDescent="0.25">
      <c r="A39750" s="1"/>
      <c r="B39750" s="2"/>
      <c r="BJ39750" s="3"/>
      <c r="BL39750" s="3"/>
      <c r="BN39750" s="3"/>
      <c r="BP39750" s="3"/>
    </row>
    <row r="39751" spans="1:68" x14ac:dyDescent="0.25">
      <c r="A39751" s="1"/>
      <c r="B39751" s="2"/>
      <c r="BJ39751" s="3"/>
      <c r="BL39751" s="3"/>
      <c r="BN39751" s="3"/>
      <c r="BP39751" s="3"/>
    </row>
    <row r="39752" spans="1:68" x14ac:dyDescent="0.25">
      <c r="A39752" s="1"/>
      <c r="B39752" s="2"/>
      <c r="BJ39752" s="3"/>
      <c r="BL39752" s="3"/>
      <c r="BN39752" s="3"/>
      <c r="BP39752" s="3"/>
    </row>
    <row r="39753" spans="1:68" x14ac:dyDescent="0.25">
      <c r="A39753" s="1"/>
      <c r="B39753" s="2"/>
      <c r="BJ39753" s="3"/>
      <c r="BL39753" s="3"/>
      <c r="BN39753" s="3"/>
      <c r="BP39753" s="3"/>
    </row>
    <row r="39754" spans="1:68" x14ac:dyDescent="0.25">
      <c r="A39754" s="1"/>
      <c r="B39754" s="2"/>
      <c r="BJ39754" s="3"/>
      <c r="BL39754" s="3"/>
      <c r="BN39754" s="3"/>
      <c r="BP39754" s="3"/>
    </row>
    <row r="39755" spans="1:68" x14ac:dyDescent="0.25">
      <c r="A39755" s="1"/>
      <c r="B39755" s="2"/>
      <c r="BJ39755" s="3"/>
      <c r="BL39755" s="3"/>
      <c r="BN39755" s="3"/>
      <c r="BP39755" s="3"/>
    </row>
    <row r="39756" spans="1:68" x14ac:dyDescent="0.25">
      <c r="A39756" s="1"/>
      <c r="B39756" s="2"/>
      <c r="BJ39756" s="3"/>
      <c r="BL39756" s="3"/>
      <c r="BN39756" s="3"/>
      <c r="BP39756" s="3"/>
    </row>
    <row r="39757" spans="1:68" x14ac:dyDescent="0.25">
      <c r="A39757" s="1"/>
      <c r="B39757" s="2"/>
      <c r="BJ39757" s="3"/>
      <c r="BL39757" s="3"/>
      <c r="BN39757" s="3"/>
      <c r="BP39757" s="3"/>
    </row>
    <row r="39758" spans="1:68" x14ac:dyDescent="0.25">
      <c r="A39758" s="1"/>
      <c r="B39758" s="2"/>
      <c r="BJ39758" s="3"/>
      <c r="BL39758" s="3"/>
      <c r="BN39758" s="3"/>
      <c r="BP39758" s="3"/>
    </row>
    <row r="39759" spans="1:68" x14ac:dyDescent="0.25">
      <c r="A39759" s="1"/>
      <c r="B39759" s="2"/>
      <c r="BJ39759" s="3"/>
      <c r="BL39759" s="3"/>
      <c r="BN39759" s="3"/>
      <c r="BP39759" s="3"/>
    </row>
    <row r="39760" spans="1:68" x14ac:dyDescent="0.25">
      <c r="A39760" s="1"/>
      <c r="B39760" s="2"/>
      <c r="BJ39760" s="3"/>
      <c r="BL39760" s="3"/>
      <c r="BN39760" s="3"/>
      <c r="BP39760" s="3"/>
    </row>
    <row r="39761" spans="1:68" x14ac:dyDescent="0.25">
      <c r="A39761" s="1"/>
      <c r="B39761" s="2"/>
      <c r="BJ39761" s="3"/>
      <c r="BL39761" s="3"/>
      <c r="BN39761" s="3"/>
      <c r="BP39761" s="3"/>
    </row>
    <row r="39762" spans="1:68" x14ac:dyDescent="0.25">
      <c r="A39762" s="1"/>
      <c r="B39762" s="2"/>
      <c r="BJ39762" s="3"/>
      <c r="BL39762" s="3"/>
      <c r="BN39762" s="3"/>
      <c r="BP39762" s="3"/>
    </row>
    <row r="39763" spans="1:68" x14ac:dyDescent="0.25">
      <c r="A39763" s="1"/>
      <c r="B39763" s="2"/>
      <c r="BJ39763" s="3"/>
      <c r="BL39763" s="3"/>
      <c r="BN39763" s="3"/>
      <c r="BP39763" s="3"/>
    </row>
    <row r="39764" spans="1:68" x14ac:dyDescent="0.25">
      <c r="A39764" s="1"/>
      <c r="B39764" s="2"/>
      <c r="BJ39764" s="3"/>
      <c r="BL39764" s="3"/>
      <c r="BN39764" s="3"/>
      <c r="BP39764" s="3"/>
    </row>
    <row r="39765" spans="1:68" x14ac:dyDescent="0.25">
      <c r="A39765" s="1"/>
      <c r="B39765" s="2"/>
      <c r="BJ39765" s="3"/>
      <c r="BL39765" s="3"/>
      <c r="BN39765" s="3"/>
      <c r="BP39765" s="3"/>
    </row>
    <row r="39766" spans="1:68" x14ac:dyDescent="0.25">
      <c r="A39766" s="1"/>
      <c r="B39766" s="2"/>
      <c r="BJ39766" s="3"/>
      <c r="BL39766" s="3"/>
      <c r="BN39766" s="3"/>
      <c r="BP39766" s="3"/>
    </row>
    <row r="39767" spans="1:68" x14ac:dyDescent="0.25">
      <c r="A39767" s="1"/>
      <c r="B39767" s="2"/>
      <c r="BJ39767" s="3"/>
      <c r="BL39767" s="3"/>
      <c r="BN39767" s="3"/>
      <c r="BP39767" s="3"/>
    </row>
    <row r="39768" spans="1:68" x14ac:dyDescent="0.25">
      <c r="A39768" s="1"/>
      <c r="B39768" s="2"/>
      <c r="BJ39768" s="3"/>
      <c r="BL39768" s="3"/>
      <c r="BN39768" s="3"/>
      <c r="BP39768" s="3"/>
    </row>
    <row r="39769" spans="1:68" x14ac:dyDescent="0.25">
      <c r="A39769" s="1"/>
      <c r="B39769" s="2"/>
      <c r="BJ39769" s="3"/>
      <c r="BL39769" s="3"/>
      <c r="BN39769" s="3"/>
      <c r="BP39769" s="3"/>
    </row>
    <row r="39770" spans="1:68" x14ac:dyDescent="0.25">
      <c r="A39770" s="1"/>
      <c r="B39770" s="2"/>
      <c r="BJ39770" s="3"/>
      <c r="BL39770" s="3"/>
      <c r="BN39770" s="3"/>
      <c r="BP39770" s="3"/>
    </row>
    <row r="39771" spans="1:68" x14ac:dyDescent="0.25">
      <c r="A39771" s="1"/>
      <c r="B39771" s="2"/>
      <c r="BJ39771" s="3"/>
      <c r="BL39771" s="3"/>
      <c r="BN39771" s="3"/>
      <c r="BP39771" s="3"/>
    </row>
    <row r="39772" spans="1:68" x14ac:dyDescent="0.25">
      <c r="A39772" s="1"/>
      <c r="B39772" s="2"/>
      <c r="BJ39772" s="3"/>
      <c r="BL39772" s="3"/>
      <c r="BN39772" s="3"/>
      <c r="BP39772" s="3"/>
    </row>
    <row r="39773" spans="1:68" x14ac:dyDescent="0.25">
      <c r="A39773" s="1"/>
      <c r="B39773" s="2"/>
      <c r="BJ39773" s="3"/>
      <c r="BL39773" s="3"/>
      <c r="BN39773" s="3"/>
      <c r="BP39773" s="3"/>
    </row>
    <row r="39774" spans="1:68" x14ac:dyDescent="0.25">
      <c r="A39774" s="1"/>
      <c r="B39774" s="2"/>
      <c r="BJ39774" s="3"/>
      <c r="BL39774" s="3"/>
      <c r="BN39774" s="3"/>
      <c r="BP39774" s="3"/>
    </row>
    <row r="39775" spans="1:68" x14ac:dyDescent="0.25">
      <c r="A39775" s="1"/>
      <c r="B39775" s="2"/>
      <c r="BJ39775" s="3"/>
      <c r="BL39775" s="3"/>
      <c r="BN39775" s="3"/>
      <c r="BP39775" s="3"/>
    </row>
    <row r="39776" spans="1:68" x14ac:dyDescent="0.25">
      <c r="A39776" s="1"/>
      <c r="B39776" s="2"/>
      <c r="BJ39776" s="3"/>
      <c r="BL39776" s="3"/>
      <c r="BN39776" s="3"/>
      <c r="BP39776" s="3"/>
    </row>
    <row r="39777" spans="1:68" x14ac:dyDescent="0.25">
      <c r="A39777" s="1"/>
      <c r="B39777" s="2"/>
      <c r="BJ39777" s="3"/>
      <c r="BL39777" s="3"/>
      <c r="BN39777" s="3"/>
      <c r="BP39777" s="3"/>
    </row>
    <row r="39778" spans="1:68" x14ac:dyDescent="0.25">
      <c r="A39778" s="1"/>
      <c r="B39778" s="2"/>
      <c r="BJ39778" s="3"/>
      <c r="BL39778" s="3"/>
      <c r="BN39778" s="3"/>
      <c r="BP39778" s="3"/>
    </row>
    <row r="39779" spans="1:68" x14ac:dyDescent="0.25">
      <c r="A39779" s="1"/>
      <c r="B39779" s="2"/>
      <c r="BJ39779" s="3"/>
      <c r="BL39779" s="3"/>
      <c r="BN39779" s="3"/>
      <c r="BP39779" s="3"/>
    </row>
    <row r="39780" spans="1:68" x14ac:dyDescent="0.25">
      <c r="A39780" s="1"/>
      <c r="B39780" s="2"/>
      <c r="BJ39780" s="3"/>
      <c r="BL39780" s="3"/>
      <c r="BN39780" s="3"/>
      <c r="BP39780" s="3"/>
    </row>
    <row r="39781" spans="1:68" x14ac:dyDescent="0.25">
      <c r="A39781" s="1"/>
      <c r="B39781" s="2"/>
      <c r="BJ39781" s="3"/>
      <c r="BL39781" s="3"/>
      <c r="BN39781" s="3"/>
      <c r="BP39781" s="3"/>
    </row>
    <row r="39782" spans="1:68" x14ac:dyDescent="0.25">
      <c r="A39782" s="1"/>
      <c r="B39782" s="2"/>
      <c r="BJ39782" s="3"/>
      <c r="BL39782" s="3"/>
      <c r="BN39782" s="3"/>
      <c r="BP39782" s="3"/>
    </row>
    <row r="39783" spans="1:68" x14ac:dyDescent="0.25">
      <c r="A39783" s="1"/>
      <c r="B39783" s="2"/>
      <c r="BJ39783" s="3"/>
      <c r="BL39783" s="3"/>
      <c r="BN39783" s="3"/>
      <c r="BP39783" s="3"/>
    </row>
    <row r="39784" spans="1:68" x14ac:dyDescent="0.25">
      <c r="A39784" s="1"/>
      <c r="B39784" s="2"/>
      <c r="BJ39784" s="3"/>
      <c r="BL39784" s="3"/>
      <c r="BN39784" s="3"/>
      <c r="BP39784" s="3"/>
    </row>
    <row r="39785" spans="1:68" x14ac:dyDescent="0.25">
      <c r="A39785" s="1"/>
      <c r="B39785" s="2"/>
      <c r="BJ39785" s="3"/>
      <c r="BL39785" s="3"/>
      <c r="BN39785" s="3"/>
      <c r="BP39785" s="3"/>
    </row>
    <row r="39786" spans="1:68" x14ac:dyDescent="0.25">
      <c r="A39786" s="1"/>
      <c r="B39786" s="2"/>
      <c r="BJ39786" s="3"/>
      <c r="BL39786" s="3"/>
      <c r="BN39786" s="3"/>
      <c r="BP39786" s="3"/>
    </row>
    <row r="39787" spans="1:68" x14ac:dyDescent="0.25">
      <c r="A39787" s="1"/>
      <c r="B39787" s="2"/>
      <c r="BJ39787" s="3"/>
      <c r="BL39787" s="3"/>
      <c r="BN39787" s="3"/>
      <c r="BP39787" s="3"/>
    </row>
    <row r="39788" spans="1:68" x14ac:dyDescent="0.25">
      <c r="A39788" s="1"/>
      <c r="B39788" s="2"/>
      <c r="BJ39788" s="3"/>
      <c r="BL39788" s="3"/>
      <c r="BN39788" s="3"/>
      <c r="BP39788" s="3"/>
    </row>
    <row r="39789" spans="1:68" x14ac:dyDescent="0.25">
      <c r="A39789" s="1"/>
      <c r="B39789" s="2"/>
      <c r="BJ39789" s="3"/>
      <c r="BL39789" s="3"/>
      <c r="BN39789" s="3"/>
      <c r="BP39789" s="3"/>
    </row>
    <row r="39790" spans="1:68" x14ac:dyDescent="0.25">
      <c r="A39790" s="1"/>
      <c r="B39790" s="2"/>
      <c r="BJ39790" s="3"/>
      <c r="BL39790" s="3"/>
      <c r="BN39790" s="3"/>
      <c r="BP39790" s="3"/>
    </row>
    <row r="39791" spans="1:68" x14ac:dyDescent="0.25">
      <c r="A39791" s="1"/>
      <c r="B39791" s="2"/>
      <c r="BJ39791" s="3"/>
      <c r="BL39791" s="3"/>
      <c r="BN39791" s="3"/>
      <c r="BP39791" s="3"/>
    </row>
    <row r="39792" spans="1:68" x14ac:dyDescent="0.25">
      <c r="A39792" s="1"/>
      <c r="B39792" s="2"/>
      <c r="BJ39792" s="3"/>
      <c r="BL39792" s="3"/>
      <c r="BN39792" s="3"/>
      <c r="BP39792" s="3"/>
    </row>
    <row r="39793" spans="1:68" x14ac:dyDescent="0.25">
      <c r="A39793" s="1"/>
      <c r="B39793" s="2"/>
      <c r="BJ39793" s="3"/>
      <c r="BL39793" s="3"/>
      <c r="BN39793" s="3"/>
      <c r="BP39793" s="3"/>
    </row>
    <row r="39794" spans="1:68" x14ac:dyDescent="0.25">
      <c r="A39794" s="1"/>
      <c r="B39794" s="2"/>
      <c r="BJ39794" s="3"/>
      <c r="BL39794" s="3"/>
      <c r="BN39794" s="3"/>
      <c r="BP39794" s="3"/>
    </row>
    <row r="39795" spans="1:68" x14ac:dyDescent="0.25">
      <c r="A39795" s="1"/>
      <c r="B39795" s="2"/>
      <c r="BJ39795" s="3"/>
      <c r="BL39795" s="3"/>
      <c r="BN39795" s="3"/>
      <c r="BP39795" s="3"/>
    </row>
    <row r="39796" spans="1:68" x14ac:dyDescent="0.25">
      <c r="A39796" s="1"/>
      <c r="B39796" s="2"/>
      <c r="BJ39796" s="3"/>
      <c r="BL39796" s="3"/>
      <c r="BN39796" s="3"/>
      <c r="BP39796" s="3"/>
    </row>
    <row r="39797" spans="1:68" x14ac:dyDescent="0.25">
      <c r="A39797" s="1"/>
      <c r="B39797" s="2"/>
      <c r="BJ39797" s="3"/>
      <c r="BL39797" s="3"/>
      <c r="BN39797" s="3"/>
      <c r="BP39797" s="3"/>
    </row>
    <row r="39798" spans="1:68" x14ac:dyDescent="0.25">
      <c r="A39798" s="1"/>
      <c r="B39798" s="2"/>
      <c r="BJ39798" s="3"/>
      <c r="BL39798" s="3"/>
      <c r="BN39798" s="3"/>
      <c r="BP39798" s="3"/>
    </row>
    <row r="39799" spans="1:68" x14ac:dyDescent="0.25">
      <c r="A39799" s="1"/>
      <c r="B39799" s="2"/>
      <c r="BJ39799" s="3"/>
      <c r="BL39799" s="3"/>
      <c r="BN39799" s="3"/>
      <c r="BP39799" s="3"/>
    </row>
    <row r="39800" spans="1:68" x14ac:dyDescent="0.25">
      <c r="A39800" s="1"/>
      <c r="B39800" s="2"/>
      <c r="BJ39800" s="3"/>
      <c r="BL39800" s="3"/>
      <c r="BN39800" s="3"/>
      <c r="BP39800" s="3"/>
    </row>
    <row r="39801" spans="1:68" x14ac:dyDescent="0.25">
      <c r="A39801" s="1"/>
      <c r="B39801" s="2"/>
      <c r="BJ39801" s="3"/>
      <c r="BL39801" s="3"/>
      <c r="BN39801" s="3"/>
      <c r="BP39801" s="3"/>
    </row>
    <row r="39802" spans="1:68" x14ac:dyDescent="0.25">
      <c r="A39802" s="1"/>
      <c r="B39802" s="2"/>
      <c r="BJ39802" s="3"/>
      <c r="BL39802" s="3"/>
      <c r="BN39802" s="3"/>
      <c r="BP39802" s="3"/>
    </row>
    <row r="39803" spans="1:68" x14ac:dyDescent="0.25">
      <c r="A39803" s="1"/>
      <c r="B39803" s="2"/>
      <c r="BJ39803" s="3"/>
      <c r="BL39803" s="3"/>
      <c r="BN39803" s="3"/>
      <c r="BP39803" s="3"/>
    </row>
    <row r="39804" spans="1:68" x14ac:dyDescent="0.25">
      <c r="A39804" s="1"/>
      <c r="B39804" s="2"/>
      <c r="BJ39804" s="3"/>
      <c r="BL39804" s="3"/>
      <c r="BN39804" s="3"/>
      <c r="BP39804" s="3"/>
    </row>
    <row r="39805" spans="1:68" x14ac:dyDescent="0.25">
      <c r="A39805" s="1"/>
      <c r="B39805" s="2"/>
      <c r="BJ39805" s="3"/>
      <c r="BL39805" s="3"/>
      <c r="BN39805" s="3"/>
      <c r="BP39805" s="3"/>
    </row>
    <row r="39806" spans="1:68" x14ac:dyDescent="0.25">
      <c r="A39806" s="1"/>
      <c r="B39806" s="2"/>
      <c r="BJ39806" s="3"/>
      <c r="BL39806" s="3"/>
      <c r="BN39806" s="3"/>
      <c r="BP39806" s="3"/>
    </row>
    <row r="39807" spans="1:68" x14ac:dyDescent="0.25">
      <c r="A39807" s="1"/>
      <c r="B39807" s="2"/>
      <c r="BJ39807" s="3"/>
      <c r="BL39807" s="3"/>
      <c r="BN39807" s="3"/>
      <c r="BP39807" s="3"/>
    </row>
    <row r="39808" spans="1:68" x14ac:dyDescent="0.25">
      <c r="A39808" s="1"/>
      <c r="B39808" s="2"/>
      <c r="BJ39808" s="3"/>
      <c r="BL39808" s="3"/>
      <c r="BN39808" s="3"/>
      <c r="BP39808" s="3"/>
    </row>
    <row r="39809" spans="1:68" x14ac:dyDescent="0.25">
      <c r="A39809" s="1"/>
      <c r="B39809" s="2"/>
      <c r="BJ39809" s="3"/>
      <c r="BL39809" s="3"/>
      <c r="BN39809" s="3"/>
      <c r="BP39809" s="3"/>
    </row>
    <row r="39810" spans="1:68" x14ac:dyDescent="0.25">
      <c r="A39810" s="1"/>
      <c r="B39810" s="2"/>
      <c r="BJ39810" s="3"/>
      <c r="BL39810" s="3"/>
      <c r="BN39810" s="3"/>
      <c r="BP39810" s="3"/>
    </row>
    <row r="39811" spans="1:68" x14ac:dyDescent="0.25">
      <c r="A39811" s="1"/>
      <c r="B39811" s="2"/>
      <c r="BJ39811" s="3"/>
      <c r="BL39811" s="3"/>
      <c r="BN39811" s="3"/>
      <c r="BP39811" s="3"/>
    </row>
    <row r="39812" spans="1:68" x14ac:dyDescent="0.25">
      <c r="A39812" s="1"/>
      <c r="B39812" s="2"/>
      <c r="BJ39812" s="3"/>
      <c r="BL39812" s="3"/>
      <c r="BN39812" s="3"/>
      <c r="BP39812" s="3"/>
    </row>
    <row r="39813" spans="1:68" x14ac:dyDescent="0.25">
      <c r="A39813" s="1"/>
      <c r="B39813" s="2"/>
      <c r="BJ39813" s="3"/>
      <c r="BL39813" s="3"/>
      <c r="BN39813" s="3"/>
      <c r="BP39813" s="3"/>
    </row>
    <row r="39814" spans="1:68" x14ac:dyDescent="0.25">
      <c r="A39814" s="1"/>
      <c r="B39814" s="2"/>
      <c r="BJ39814" s="3"/>
      <c r="BL39814" s="3"/>
      <c r="BN39814" s="3"/>
      <c r="BP39814" s="3"/>
    </row>
    <row r="39815" spans="1:68" x14ac:dyDescent="0.25">
      <c r="A39815" s="1"/>
      <c r="B39815" s="2"/>
      <c r="BJ39815" s="3"/>
      <c r="BL39815" s="3"/>
      <c r="BN39815" s="3"/>
      <c r="BP39815" s="3"/>
    </row>
    <row r="39816" spans="1:68" x14ac:dyDescent="0.25">
      <c r="A39816" s="1"/>
      <c r="B39816" s="2"/>
      <c r="BJ39816" s="3"/>
      <c r="BL39816" s="3"/>
      <c r="BN39816" s="3"/>
      <c r="BP39816" s="3"/>
    </row>
    <row r="39817" spans="1:68" x14ac:dyDescent="0.25">
      <c r="A39817" s="1"/>
      <c r="B39817" s="2"/>
      <c r="BJ39817" s="3"/>
      <c r="BL39817" s="3"/>
      <c r="BN39817" s="3"/>
      <c r="BP39817" s="3"/>
    </row>
    <row r="39818" spans="1:68" x14ac:dyDescent="0.25">
      <c r="A39818" s="1"/>
      <c r="B39818" s="2"/>
      <c r="BJ39818" s="3"/>
      <c r="BL39818" s="3"/>
      <c r="BN39818" s="3"/>
      <c r="BP39818" s="3"/>
    </row>
    <row r="39819" spans="1:68" x14ac:dyDescent="0.25">
      <c r="A39819" s="1"/>
      <c r="B39819" s="2"/>
      <c r="BJ39819" s="3"/>
      <c r="BL39819" s="3"/>
      <c r="BN39819" s="3"/>
      <c r="BP39819" s="3"/>
    </row>
    <row r="39820" spans="1:68" x14ac:dyDescent="0.25">
      <c r="A39820" s="1"/>
      <c r="B39820" s="2"/>
      <c r="BJ39820" s="3"/>
      <c r="BL39820" s="3"/>
      <c r="BN39820" s="3"/>
      <c r="BP39820" s="3"/>
    </row>
    <row r="39821" spans="1:68" x14ac:dyDescent="0.25">
      <c r="A39821" s="1"/>
      <c r="B39821" s="2"/>
      <c r="BJ39821" s="3"/>
      <c r="BL39821" s="3"/>
      <c r="BN39821" s="3"/>
      <c r="BP39821" s="3"/>
    </row>
    <row r="39822" spans="1:68" x14ac:dyDescent="0.25">
      <c r="A39822" s="1"/>
      <c r="B39822" s="2"/>
      <c r="BJ39822" s="3"/>
      <c r="BL39822" s="3"/>
      <c r="BN39822" s="3"/>
      <c r="BP39822" s="3"/>
    </row>
    <row r="39823" spans="1:68" x14ac:dyDescent="0.25">
      <c r="A39823" s="1"/>
      <c r="B39823" s="2"/>
      <c r="BJ39823" s="3"/>
      <c r="BL39823" s="3"/>
      <c r="BN39823" s="3"/>
      <c r="BP39823" s="3"/>
    </row>
    <row r="39824" spans="1:68" x14ac:dyDescent="0.25">
      <c r="A39824" s="1"/>
      <c r="B39824" s="2"/>
      <c r="BJ39824" s="3"/>
      <c r="BL39824" s="3"/>
      <c r="BN39824" s="3"/>
      <c r="BP39824" s="3"/>
    </row>
    <row r="39825" spans="1:68" x14ac:dyDescent="0.25">
      <c r="A39825" s="1"/>
      <c r="B39825" s="2"/>
      <c r="BJ39825" s="3"/>
      <c r="BL39825" s="3"/>
      <c r="BN39825" s="3"/>
      <c r="BP39825" s="3"/>
    </row>
    <row r="39826" spans="1:68" x14ac:dyDescent="0.25">
      <c r="A39826" s="1"/>
      <c r="B39826" s="2"/>
      <c r="BJ39826" s="3"/>
      <c r="BL39826" s="3"/>
      <c r="BN39826" s="3"/>
      <c r="BP39826" s="3"/>
    </row>
    <row r="39827" spans="1:68" x14ac:dyDescent="0.25">
      <c r="A39827" s="1"/>
      <c r="B39827" s="2"/>
      <c r="BJ39827" s="3"/>
      <c r="BL39827" s="3"/>
      <c r="BN39827" s="3"/>
      <c r="BP39827" s="3"/>
    </row>
    <row r="39828" spans="1:68" x14ac:dyDescent="0.25">
      <c r="A39828" s="1"/>
      <c r="B39828" s="2"/>
      <c r="BJ39828" s="3"/>
      <c r="BL39828" s="3"/>
      <c r="BN39828" s="3"/>
      <c r="BP39828" s="3"/>
    </row>
    <row r="39829" spans="1:68" x14ac:dyDescent="0.25">
      <c r="A39829" s="1"/>
      <c r="B39829" s="2"/>
      <c r="BJ39829" s="3"/>
      <c r="BL39829" s="3"/>
      <c r="BN39829" s="3"/>
      <c r="BP39829" s="3"/>
    </row>
    <row r="39830" spans="1:68" x14ac:dyDescent="0.25">
      <c r="A39830" s="1"/>
      <c r="B39830" s="2"/>
      <c r="BJ39830" s="3"/>
      <c r="BL39830" s="3"/>
      <c r="BN39830" s="3"/>
      <c r="BP39830" s="3"/>
    </row>
    <row r="39831" spans="1:68" x14ac:dyDescent="0.25">
      <c r="A39831" s="1"/>
      <c r="B39831" s="2"/>
      <c r="BJ39831" s="3"/>
      <c r="BL39831" s="3"/>
      <c r="BN39831" s="3"/>
      <c r="BP39831" s="3"/>
    </row>
    <row r="39832" spans="1:68" x14ac:dyDescent="0.25">
      <c r="A39832" s="1"/>
      <c r="B39832" s="2"/>
      <c r="BJ39832" s="3"/>
      <c r="BL39832" s="3"/>
      <c r="BN39832" s="3"/>
      <c r="BP39832" s="3"/>
    </row>
    <row r="39833" spans="1:68" x14ac:dyDescent="0.25">
      <c r="A39833" s="1"/>
      <c r="B39833" s="2"/>
      <c r="BJ39833" s="3"/>
      <c r="BL39833" s="3"/>
      <c r="BN39833" s="3"/>
      <c r="BP39833" s="3"/>
    </row>
    <row r="39834" spans="1:68" x14ac:dyDescent="0.25">
      <c r="A39834" s="1"/>
      <c r="B39834" s="2"/>
      <c r="BJ39834" s="3"/>
      <c r="BL39834" s="3"/>
      <c r="BN39834" s="3"/>
      <c r="BP39834" s="3"/>
    </row>
    <row r="39835" spans="1:68" x14ac:dyDescent="0.25">
      <c r="A39835" s="1"/>
      <c r="B39835" s="2"/>
      <c r="BJ39835" s="3"/>
      <c r="BL39835" s="3"/>
      <c r="BN39835" s="3"/>
      <c r="BP39835" s="3"/>
    </row>
    <row r="39836" spans="1:68" x14ac:dyDescent="0.25">
      <c r="A39836" s="1"/>
      <c r="B39836" s="2"/>
      <c r="BJ39836" s="3"/>
      <c r="BL39836" s="3"/>
      <c r="BN39836" s="3"/>
      <c r="BP39836" s="3"/>
    </row>
    <row r="39837" spans="1:68" x14ac:dyDescent="0.25">
      <c r="A39837" s="1"/>
      <c r="B39837" s="2"/>
      <c r="BJ39837" s="3"/>
      <c r="BL39837" s="3"/>
      <c r="BN39837" s="3"/>
      <c r="BP39837" s="3"/>
    </row>
    <row r="39838" spans="1:68" x14ac:dyDescent="0.25">
      <c r="A39838" s="1"/>
      <c r="B39838" s="2"/>
      <c r="BJ39838" s="3"/>
      <c r="BL39838" s="3"/>
      <c r="BN39838" s="3"/>
      <c r="BP39838" s="3"/>
    </row>
    <row r="39839" spans="1:68" x14ac:dyDescent="0.25">
      <c r="A39839" s="1"/>
      <c r="B39839" s="2"/>
      <c r="BJ39839" s="3"/>
      <c r="BL39839" s="3"/>
      <c r="BN39839" s="3"/>
      <c r="BP39839" s="3"/>
    </row>
    <row r="39840" spans="1:68" x14ac:dyDescent="0.25">
      <c r="A39840" s="1"/>
      <c r="B39840" s="2"/>
      <c r="BJ39840" s="3"/>
      <c r="BL39840" s="3"/>
      <c r="BN39840" s="3"/>
      <c r="BP39840" s="3"/>
    </row>
    <row r="39841" spans="1:68" x14ac:dyDescent="0.25">
      <c r="A39841" s="1"/>
      <c r="B39841" s="2"/>
      <c r="BJ39841" s="3"/>
      <c r="BL39841" s="3"/>
      <c r="BN39841" s="3"/>
      <c r="BP39841" s="3"/>
    </row>
    <row r="39842" spans="1:68" x14ac:dyDescent="0.25">
      <c r="A39842" s="1"/>
      <c r="B39842" s="2"/>
      <c r="BJ39842" s="3"/>
      <c r="BL39842" s="3"/>
      <c r="BN39842" s="3"/>
      <c r="BP39842" s="3"/>
    </row>
    <row r="39843" spans="1:68" x14ac:dyDescent="0.25">
      <c r="A39843" s="1"/>
      <c r="B39843" s="2"/>
      <c r="BJ39843" s="3"/>
      <c r="BL39843" s="3"/>
      <c r="BN39843" s="3"/>
      <c r="BP39843" s="3"/>
    </row>
    <row r="39844" spans="1:68" x14ac:dyDescent="0.25">
      <c r="A39844" s="1"/>
      <c r="B39844" s="2"/>
      <c r="BJ39844" s="3"/>
      <c r="BL39844" s="3"/>
      <c r="BN39844" s="3"/>
      <c r="BP39844" s="3"/>
    </row>
    <row r="39845" spans="1:68" x14ac:dyDescent="0.25">
      <c r="A39845" s="1"/>
      <c r="B39845" s="2"/>
      <c r="BJ39845" s="3"/>
      <c r="BL39845" s="3"/>
      <c r="BN39845" s="3"/>
      <c r="BP39845" s="3"/>
    </row>
    <row r="39846" spans="1:68" x14ac:dyDescent="0.25">
      <c r="A39846" s="1"/>
      <c r="B39846" s="2"/>
      <c r="BJ39846" s="3"/>
      <c r="BL39846" s="3"/>
      <c r="BN39846" s="3"/>
      <c r="BP39846" s="3"/>
    </row>
    <row r="39847" spans="1:68" x14ac:dyDescent="0.25">
      <c r="A39847" s="1"/>
      <c r="B39847" s="2"/>
      <c r="BJ39847" s="3"/>
      <c r="BL39847" s="3"/>
      <c r="BN39847" s="3"/>
      <c r="BP39847" s="3"/>
    </row>
    <row r="39848" spans="1:68" x14ac:dyDescent="0.25">
      <c r="A39848" s="1"/>
      <c r="B39848" s="2"/>
      <c r="BJ39848" s="3"/>
      <c r="BL39848" s="3"/>
      <c r="BN39848" s="3"/>
      <c r="BP39848" s="3"/>
    </row>
    <row r="39849" spans="1:68" x14ac:dyDescent="0.25">
      <c r="A39849" s="1"/>
      <c r="B39849" s="2"/>
      <c r="BJ39849" s="3"/>
      <c r="BL39849" s="3"/>
      <c r="BN39849" s="3"/>
      <c r="BP39849" s="3"/>
    </row>
    <row r="39850" spans="1:68" x14ac:dyDescent="0.25">
      <c r="A39850" s="1"/>
      <c r="B39850" s="2"/>
      <c r="BJ39850" s="3"/>
      <c r="BL39850" s="3"/>
      <c r="BN39850" s="3"/>
      <c r="BP39850" s="3"/>
    </row>
    <row r="39851" spans="1:68" x14ac:dyDescent="0.25">
      <c r="A39851" s="1"/>
      <c r="B39851" s="2"/>
      <c r="BJ39851" s="3"/>
      <c r="BL39851" s="3"/>
      <c r="BN39851" s="3"/>
      <c r="BP39851" s="3"/>
    </row>
    <row r="39852" spans="1:68" x14ac:dyDescent="0.25">
      <c r="A39852" s="1"/>
      <c r="B39852" s="2"/>
      <c r="BJ39852" s="3"/>
      <c r="BL39852" s="3"/>
      <c r="BN39852" s="3"/>
      <c r="BP39852" s="3"/>
    </row>
    <row r="39853" spans="1:68" x14ac:dyDescent="0.25">
      <c r="A39853" s="1"/>
      <c r="B39853" s="2"/>
      <c r="BJ39853" s="3"/>
      <c r="BL39853" s="3"/>
      <c r="BN39853" s="3"/>
      <c r="BP39853" s="3"/>
    </row>
    <row r="39854" spans="1:68" x14ac:dyDescent="0.25">
      <c r="A39854" s="1"/>
      <c r="B39854" s="2"/>
      <c r="BJ39854" s="3"/>
      <c r="BL39854" s="3"/>
      <c r="BN39854" s="3"/>
      <c r="BP39854" s="3"/>
    </row>
    <row r="39855" spans="1:68" x14ac:dyDescent="0.25">
      <c r="A39855" s="1"/>
      <c r="B39855" s="2"/>
      <c r="BJ39855" s="3"/>
      <c r="BL39855" s="3"/>
      <c r="BN39855" s="3"/>
      <c r="BP39855" s="3"/>
    </row>
    <row r="39856" spans="1:68" x14ac:dyDescent="0.25">
      <c r="A39856" s="1"/>
      <c r="B39856" s="2"/>
      <c r="BJ39856" s="3"/>
      <c r="BL39856" s="3"/>
      <c r="BN39856" s="3"/>
      <c r="BP39856" s="3"/>
    </row>
    <row r="39857" spans="1:68" x14ac:dyDescent="0.25">
      <c r="A39857" s="1"/>
      <c r="B39857" s="2"/>
      <c r="BJ39857" s="3"/>
      <c r="BL39857" s="3"/>
      <c r="BN39857" s="3"/>
      <c r="BP39857" s="3"/>
    </row>
    <row r="39858" spans="1:68" x14ac:dyDescent="0.25">
      <c r="A39858" s="1"/>
      <c r="B39858" s="2"/>
      <c r="BJ39858" s="3"/>
      <c r="BL39858" s="3"/>
      <c r="BN39858" s="3"/>
      <c r="BP39858" s="3"/>
    </row>
    <row r="39859" spans="1:68" x14ac:dyDescent="0.25">
      <c r="A39859" s="1"/>
      <c r="B39859" s="2"/>
      <c r="BJ39859" s="3"/>
      <c r="BL39859" s="3"/>
      <c r="BN39859" s="3"/>
      <c r="BP39859" s="3"/>
    </row>
    <row r="39860" spans="1:68" x14ac:dyDescent="0.25">
      <c r="A39860" s="1"/>
      <c r="B39860" s="2"/>
      <c r="BJ39860" s="3"/>
      <c r="BL39860" s="3"/>
      <c r="BN39860" s="3"/>
      <c r="BP39860" s="3"/>
    </row>
    <row r="39861" spans="1:68" x14ac:dyDescent="0.25">
      <c r="A39861" s="1"/>
      <c r="B39861" s="2"/>
      <c r="BJ39861" s="3"/>
      <c r="BL39861" s="3"/>
      <c r="BN39861" s="3"/>
      <c r="BP39861" s="3"/>
    </row>
    <row r="39862" spans="1:68" x14ac:dyDescent="0.25">
      <c r="A39862" s="1"/>
      <c r="B39862" s="2"/>
      <c r="BJ39862" s="3"/>
      <c r="BL39862" s="3"/>
      <c r="BN39862" s="3"/>
      <c r="BP39862" s="3"/>
    </row>
    <row r="39863" spans="1:68" x14ac:dyDescent="0.25">
      <c r="A39863" s="1"/>
      <c r="B39863" s="2"/>
      <c r="BJ39863" s="3"/>
      <c r="BL39863" s="3"/>
      <c r="BN39863" s="3"/>
      <c r="BP39863" s="3"/>
    </row>
    <row r="39864" spans="1:68" x14ac:dyDescent="0.25">
      <c r="A39864" s="1"/>
      <c r="B39864" s="2"/>
      <c r="BJ39864" s="3"/>
      <c r="BL39864" s="3"/>
      <c r="BN39864" s="3"/>
      <c r="BP39864" s="3"/>
    </row>
    <row r="39865" spans="1:68" x14ac:dyDescent="0.25">
      <c r="A39865" s="1"/>
      <c r="B39865" s="2"/>
      <c r="BJ39865" s="3"/>
      <c r="BL39865" s="3"/>
      <c r="BN39865" s="3"/>
      <c r="BP39865" s="3"/>
    </row>
    <row r="39866" spans="1:68" x14ac:dyDescent="0.25">
      <c r="A39866" s="1"/>
      <c r="B39866" s="2"/>
      <c r="BJ39866" s="3"/>
      <c r="BL39866" s="3"/>
      <c r="BN39866" s="3"/>
      <c r="BP39866" s="3"/>
    </row>
    <row r="39867" spans="1:68" x14ac:dyDescent="0.25">
      <c r="A39867" s="1"/>
      <c r="B39867" s="2"/>
      <c r="BJ39867" s="3"/>
      <c r="BL39867" s="3"/>
      <c r="BN39867" s="3"/>
      <c r="BP39867" s="3"/>
    </row>
    <row r="39868" spans="1:68" x14ac:dyDescent="0.25">
      <c r="A39868" s="1"/>
      <c r="B39868" s="2"/>
      <c r="BJ39868" s="3"/>
      <c r="BL39868" s="3"/>
      <c r="BN39868" s="3"/>
      <c r="BP39868" s="3"/>
    </row>
    <row r="39869" spans="1:68" x14ac:dyDescent="0.25">
      <c r="A39869" s="1"/>
      <c r="B39869" s="2"/>
      <c r="BJ39869" s="3"/>
      <c r="BL39869" s="3"/>
      <c r="BN39869" s="3"/>
      <c r="BP39869" s="3"/>
    </row>
    <row r="39870" spans="1:68" x14ac:dyDescent="0.25">
      <c r="A39870" s="1"/>
      <c r="B39870" s="2"/>
      <c r="BJ39870" s="3"/>
      <c r="BL39870" s="3"/>
      <c r="BN39870" s="3"/>
      <c r="BP39870" s="3"/>
    </row>
    <row r="39871" spans="1:68" x14ac:dyDescent="0.25">
      <c r="A39871" s="1"/>
      <c r="B39871" s="2"/>
      <c r="BJ39871" s="3"/>
      <c r="BL39871" s="3"/>
      <c r="BN39871" s="3"/>
      <c r="BP39871" s="3"/>
    </row>
    <row r="39872" spans="1:68" x14ac:dyDescent="0.25">
      <c r="A39872" s="1"/>
      <c r="B39872" s="2"/>
      <c r="BJ39872" s="3"/>
      <c r="BL39872" s="3"/>
      <c r="BN39872" s="3"/>
      <c r="BP39872" s="3"/>
    </row>
    <row r="39873" spans="1:68" x14ac:dyDescent="0.25">
      <c r="A39873" s="1"/>
      <c r="B39873" s="2"/>
      <c r="BJ39873" s="3"/>
      <c r="BL39873" s="3"/>
      <c r="BN39873" s="3"/>
      <c r="BP39873" s="3"/>
    </row>
    <row r="39874" spans="1:68" x14ac:dyDescent="0.25">
      <c r="A39874" s="1"/>
      <c r="B39874" s="2"/>
      <c r="BJ39874" s="3"/>
      <c r="BL39874" s="3"/>
      <c r="BN39874" s="3"/>
      <c r="BP39874" s="3"/>
    </row>
    <row r="39875" spans="1:68" x14ac:dyDescent="0.25">
      <c r="A39875" s="1"/>
      <c r="B39875" s="2"/>
      <c r="BJ39875" s="3"/>
      <c r="BL39875" s="3"/>
      <c r="BN39875" s="3"/>
      <c r="BP39875" s="3"/>
    </row>
    <row r="39876" spans="1:68" x14ac:dyDescent="0.25">
      <c r="A39876" s="1"/>
      <c r="B39876" s="2"/>
      <c r="BJ39876" s="3"/>
      <c r="BL39876" s="3"/>
      <c r="BN39876" s="3"/>
      <c r="BP39876" s="3"/>
    </row>
    <row r="39877" spans="1:68" x14ac:dyDescent="0.25">
      <c r="A39877" s="1"/>
      <c r="B39877" s="2"/>
      <c r="BJ39877" s="3"/>
      <c r="BL39877" s="3"/>
      <c r="BN39877" s="3"/>
      <c r="BP39877" s="3"/>
    </row>
    <row r="39878" spans="1:68" x14ac:dyDescent="0.25">
      <c r="A39878" s="1"/>
      <c r="B39878" s="2"/>
      <c r="BJ39878" s="3"/>
      <c r="BL39878" s="3"/>
      <c r="BN39878" s="3"/>
      <c r="BP39878" s="3"/>
    </row>
    <row r="39879" spans="1:68" x14ac:dyDescent="0.25">
      <c r="A39879" s="1"/>
      <c r="B39879" s="2"/>
      <c r="BJ39879" s="3"/>
      <c r="BL39879" s="3"/>
      <c r="BN39879" s="3"/>
      <c r="BP39879" s="3"/>
    </row>
    <row r="39880" spans="1:68" x14ac:dyDescent="0.25">
      <c r="A39880" s="1"/>
      <c r="B39880" s="2"/>
      <c r="BJ39880" s="3"/>
      <c r="BL39880" s="3"/>
      <c r="BN39880" s="3"/>
      <c r="BP39880" s="3"/>
    </row>
    <row r="39881" spans="1:68" x14ac:dyDescent="0.25">
      <c r="A39881" s="1"/>
      <c r="B39881" s="2"/>
      <c r="BJ39881" s="3"/>
      <c r="BL39881" s="3"/>
      <c r="BN39881" s="3"/>
      <c r="BP39881" s="3"/>
    </row>
    <row r="39882" spans="1:68" x14ac:dyDescent="0.25">
      <c r="A39882" s="1"/>
      <c r="B39882" s="2"/>
      <c r="BJ39882" s="3"/>
      <c r="BL39882" s="3"/>
      <c r="BN39882" s="3"/>
      <c r="BP39882" s="3"/>
    </row>
    <row r="39883" spans="1:68" x14ac:dyDescent="0.25">
      <c r="A39883" s="1"/>
      <c r="B39883" s="2"/>
      <c r="BJ39883" s="3"/>
      <c r="BL39883" s="3"/>
      <c r="BN39883" s="3"/>
      <c r="BP39883" s="3"/>
    </row>
    <row r="39884" spans="1:68" x14ac:dyDescent="0.25">
      <c r="A39884" s="1"/>
      <c r="B39884" s="2"/>
      <c r="BJ39884" s="3"/>
      <c r="BL39884" s="3"/>
      <c r="BN39884" s="3"/>
      <c r="BP39884" s="3"/>
    </row>
    <row r="39885" spans="1:68" x14ac:dyDescent="0.25">
      <c r="A39885" s="1"/>
      <c r="B39885" s="2"/>
      <c r="BJ39885" s="3"/>
      <c r="BL39885" s="3"/>
      <c r="BN39885" s="3"/>
      <c r="BP39885" s="3"/>
    </row>
    <row r="39886" spans="1:68" x14ac:dyDescent="0.25">
      <c r="A39886" s="1"/>
      <c r="B39886" s="2"/>
      <c r="BJ39886" s="3"/>
      <c r="BL39886" s="3"/>
      <c r="BN39886" s="3"/>
      <c r="BP39886" s="3"/>
    </row>
    <row r="39887" spans="1:68" x14ac:dyDescent="0.25">
      <c r="A39887" s="1"/>
      <c r="B39887" s="2"/>
      <c r="BJ39887" s="3"/>
      <c r="BL39887" s="3"/>
      <c r="BN39887" s="3"/>
      <c r="BP39887" s="3"/>
    </row>
    <row r="39888" spans="1:68" x14ac:dyDescent="0.25">
      <c r="A39888" s="1"/>
      <c r="B39888" s="2"/>
      <c r="BJ39888" s="3"/>
      <c r="BL39888" s="3"/>
      <c r="BN39888" s="3"/>
      <c r="BP39888" s="3"/>
    </row>
    <row r="39889" spans="1:68" x14ac:dyDescent="0.25">
      <c r="A39889" s="1"/>
      <c r="B39889" s="2"/>
      <c r="BJ39889" s="3"/>
      <c r="BL39889" s="3"/>
      <c r="BN39889" s="3"/>
      <c r="BP39889" s="3"/>
    </row>
    <row r="39890" spans="1:68" x14ac:dyDescent="0.25">
      <c r="A39890" s="1"/>
      <c r="B39890" s="2"/>
      <c r="BJ39890" s="3"/>
      <c r="BL39890" s="3"/>
      <c r="BN39890" s="3"/>
      <c r="BP39890" s="3"/>
    </row>
    <row r="39891" spans="1:68" x14ac:dyDescent="0.25">
      <c r="A39891" s="1"/>
      <c r="B39891" s="2"/>
      <c r="BJ39891" s="3"/>
      <c r="BL39891" s="3"/>
      <c r="BN39891" s="3"/>
      <c r="BP39891" s="3"/>
    </row>
    <row r="39892" spans="1:68" x14ac:dyDescent="0.25">
      <c r="A39892" s="1"/>
      <c r="B39892" s="2"/>
      <c r="BJ39892" s="3"/>
      <c r="BL39892" s="3"/>
      <c r="BN39892" s="3"/>
      <c r="BP39892" s="3"/>
    </row>
    <row r="39893" spans="1:68" x14ac:dyDescent="0.25">
      <c r="A39893" s="1"/>
      <c r="B39893" s="2"/>
      <c r="BJ39893" s="3"/>
      <c r="BL39893" s="3"/>
      <c r="BN39893" s="3"/>
      <c r="BP39893" s="3"/>
    </row>
    <row r="39894" spans="1:68" x14ac:dyDescent="0.25">
      <c r="A39894" s="1"/>
      <c r="B39894" s="2"/>
      <c r="BJ39894" s="3"/>
      <c r="BL39894" s="3"/>
      <c r="BN39894" s="3"/>
      <c r="BP39894" s="3"/>
    </row>
    <row r="39895" spans="1:68" x14ac:dyDescent="0.25">
      <c r="A39895" s="1"/>
      <c r="B39895" s="2"/>
      <c r="BJ39895" s="3"/>
      <c r="BL39895" s="3"/>
      <c r="BN39895" s="3"/>
      <c r="BP39895" s="3"/>
    </row>
    <row r="39896" spans="1:68" x14ac:dyDescent="0.25">
      <c r="A39896" s="1"/>
      <c r="B39896" s="2"/>
      <c r="BJ39896" s="3"/>
      <c r="BL39896" s="3"/>
      <c r="BN39896" s="3"/>
      <c r="BP39896" s="3"/>
    </row>
    <row r="39897" spans="1:68" x14ac:dyDescent="0.25">
      <c r="A39897" s="1"/>
      <c r="B39897" s="2"/>
      <c r="BJ39897" s="3"/>
      <c r="BL39897" s="3"/>
      <c r="BN39897" s="3"/>
      <c r="BP39897" s="3"/>
    </row>
    <row r="39898" spans="1:68" x14ac:dyDescent="0.25">
      <c r="A39898" s="1"/>
      <c r="B39898" s="2"/>
      <c r="BJ39898" s="3"/>
      <c r="BL39898" s="3"/>
      <c r="BN39898" s="3"/>
      <c r="BP39898" s="3"/>
    </row>
    <row r="39899" spans="1:68" x14ac:dyDescent="0.25">
      <c r="A39899" s="1"/>
      <c r="B39899" s="2"/>
      <c r="BJ39899" s="3"/>
      <c r="BL39899" s="3"/>
      <c r="BN39899" s="3"/>
      <c r="BP39899" s="3"/>
    </row>
    <row r="39900" spans="1:68" x14ac:dyDescent="0.25">
      <c r="A39900" s="1"/>
      <c r="B39900" s="2"/>
      <c r="BJ39900" s="3"/>
      <c r="BL39900" s="3"/>
      <c r="BN39900" s="3"/>
      <c r="BP39900" s="3"/>
    </row>
    <row r="39901" spans="1:68" x14ac:dyDescent="0.25">
      <c r="A39901" s="1"/>
      <c r="B39901" s="2"/>
      <c r="BJ39901" s="3"/>
      <c r="BL39901" s="3"/>
      <c r="BN39901" s="3"/>
      <c r="BP39901" s="3"/>
    </row>
    <row r="39902" spans="1:68" x14ac:dyDescent="0.25">
      <c r="A39902" s="1"/>
      <c r="B39902" s="2"/>
      <c r="BJ39902" s="3"/>
      <c r="BL39902" s="3"/>
      <c r="BN39902" s="3"/>
      <c r="BP39902" s="3"/>
    </row>
    <row r="39903" spans="1:68" x14ac:dyDescent="0.25">
      <c r="A39903" s="1"/>
      <c r="B39903" s="2"/>
      <c r="BJ39903" s="3"/>
      <c r="BL39903" s="3"/>
      <c r="BN39903" s="3"/>
      <c r="BP39903" s="3"/>
    </row>
    <row r="39904" spans="1:68" x14ac:dyDescent="0.25">
      <c r="A39904" s="1"/>
      <c r="B39904" s="2"/>
      <c r="BJ39904" s="3"/>
      <c r="BL39904" s="3"/>
      <c r="BN39904" s="3"/>
      <c r="BP39904" s="3"/>
    </row>
    <row r="39905" spans="1:68" x14ac:dyDescent="0.25">
      <c r="A39905" s="1"/>
      <c r="B39905" s="2"/>
      <c r="BJ39905" s="3"/>
      <c r="BL39905" s="3"/>
      <c r="BN39905" s="3"/>
      <c r="BP39905" s="3"/>
    </row>
    <row r="39906" spans="1:68" x14ac:dyDescent="0.25">
      <c r="A39906" s="1"/>
      <c r="B39906" s="2"/>
      <c r="BJ39906" s="3"/>
      <c r="BL39906" s="3"/>
      <c r="BN39906" s="3"/>
      <c r="BP39906" s="3"/>
    </row>
    <row r="39907" spans="1:68" x14ac:dyDescent="0.25">
      <c r="A39907" s="1"/>
      <c r="B39907" s="2"/>
      <c r="BJ39907" s="3"/>
      <c r="BL39907" s="3"/>
      <c r="BN39907" s="3"/>
      <c r="BP39907" s="3"/>
    </row>
    <row r="39908" spans="1:68" x14ac:dyDescent="0.25">
      <c r="A39908" s="1"/>
      <c r="B39908" s="2"/>
      <c r="BJ39908" s="3"/>
      <c r="BL39908" s="3"/>
      <c r="BN39908" s="3"/>
      <c r="BP39908" s="3"/>
    </row>
    <row r="39909" spans="1:68" x14ac:dyDescent="0.25">
      <c r="A39909" s="1"/>
      <c r="B39909" s="2"/>
      <c r="BJ39909" s="3"/>
      <c r="BL39909" s="3"/>
      <c r="BN39909" s="3"/>
      <c r="BP39909" s="3"/>
    </row>
    <row r="39910" spans="1:68" x14ac:dyDescent="0.25">
      <c r="A39910" s="1"/>
      <c r="B39910" s="2"/>
      <c r="BJ39910" s="3"/>
      <c r="BL39910" s="3"/>
      <c r="BN39910" s="3"/>
      <c r="BP39910" s="3"/>
    </row>
    <row r="39911" spans="1:68" x14ac:dyDescent="0.25">
      <c r="A39911" s="1"/>
      <c r="B39911" s="2"/>
      <c r="BJ39911" s="3"/>
      <c r="BL39911" s="3"/>
      <c r="BN39911" s="3"/>
      <c r="BP39911" s="3"/>
    </row>
    <row r="39912" spans="1:68" x14ac:dyDescent="0.25">
      <c r="A39912" s="1"/>
      <c r="B39912" s="2"/>
      <c r="BJ39912" s="3"/>
      <c r="BL39912" s="3"/>
      <c r="BN39912" s="3"/>
      <c r="BP39912" s="3"/>
    </row>
    <row r="39913" spans="1:68" x14ac:dyDescent="0.25">
      <c r="A39913" s="1"/>
      <c r="B39913" s="2"/>
      <c r="BJ39913" s="3"/>
      <c r="BL39913" s="3"/>
      <c r="BN39913" s="3"/>
      <c r="BP39913" s="3"/>
    </row>
    <row r="39914" spans="1:68" x14ac:dyDescent="0.25">
      <c r="A39914" s="1"/>
      <c r="B39914" s="2"/>
      <c r="BJ39914" s="3"/>
      <c r="BL39914" s="3"/>
      <c r="BN39914" s="3"/>
      <c r="BP39914" s="3"/>
    </row>
    <row r="39915" spans="1:68" x14ac:dyDescent="0.25">
      <c r="A39915" s="1"/>
      <c r="B39915" s="2"/>
      <c r="BJ39915" s="3"/>
      <c r="BL39915" s="3"/>
      <c r="BN39915" s="3"/>
      <c r="BP39915" s="3"/>
    </row>
    <row r="39916" spans="1:68" x14ac:dyDescent="0.25">
      <c r="A39916" s="1"/>
      <c r="B39916" s="2"/>
      <c r="BJ39916" s="3"/>
      <c r="BL39916" s="3"/>
      <c r="BN39916" s="3"/>
      <c r="BP39916" s="3"/>
    </row>
    <row r="39917" spans="1:68" x14ac:dyDescent="0.25">
      <c r="A39917" s="1"/>
      <c r="B39917" s="2"/>
      <c r="BJ39917" s="3"/>
      <c r="BL39917" s="3"/>
      <c r="BN39917" s="3"/>
      <c r="BP39917" s="3"/>
    </row>
    <row r="39918" spans="1:68" x14ac:dyDescent="0.25">
      <c r="A39918" s="1"/>
      <c r="B39918" s="2"/>
      <c r="BJ39918" s="3"/>
      <c r="BL39918" s="3"/>
      <c r="BN39918" s="3"/>
      <c r="BP39918" s="3"/>
    </row>
    <row r="39919" spans="1:68" x14ac:dyDescent="0.25">
      <c r="A39919" s="1"/>
      <c r="B39919" s="2"/>
      <c r="BJ39919" s="3"/>
      <c r="BL39919" s="3"/>
      <c r="BN39919" s="3"/>
      <c r="BP39919" s="3"/>
    </row>
    <row r="39920" spans="1:68" x14ac:dyDescent="0.25">
      <c r="A39920" s="1"/>
      <c r="B39920" s="2"/>
      <c r="BJ39920" s="3"/>
      <c r="BL39920" s="3"/>
      <c r="BN39920" s="3"/>
      <c r="BP39920" s="3"/>
    </row>
    <row r="39921" spans="1:68" x14ac:dyDescent="0.25">
      <c r="A39921" s="1"/>
      <c r="B39921" s="2"/>
      <c r="BJ39921" s="3"/>
      <c r="BL39921" s="3"/>
      <c r="BN39921" s="3"/>
      <c r="BP39921" s="3"/>
    </row>
    <row r="39922" spans="1:68" x14ac:dyDescent="0.25">
      <c r="A39922" s="1"/>
      <c r="B39922" s="2"/>
      <c r="BJ39922" s="3"/>
      <c r="BL39922" s="3"/>
      <c r="BN39922" s="3"/>
      <c r="BP39922" s="3"/>
    </row>
    <row r="39923" spans="1:68" x14ac:dyDescent="0.25">
      <c r="A39923" s="1"/>
      <c r="B39923" s="2"/>
      <c r="BJ39923" s="3"/>
      <c r="BL39923" s="3"/>
      <c r="BN39923" s="3"/>
      <c r="BP39923" s="3"/>
    </row>
    <row r="39924" spans="1:68" x14ac:dyDescent="0.25">
      <c r="A39924" s="1"/>
      <c r="B39924" s="2"/>
      <c r="BJ39924" s="3"/>
      <c r="BL39924" s="3"/>
      <c r="BN39924" s="3"/>
      <c r="BP39924" s="3"/>
    </row>
    <row r="39925" spans="1:68" x14ac:dyDescent="0.25">
      <c r="A39925" s="1"/>
      <c r="B39925" s="2"/>
      <c r="BJ39925" s="3"/>
      <c r="BL39925" s="3"/>
      <c r="BN39925" s="3"/>
      <c r="BP39925" s="3"/>
    </row>
    <row r="39926" spans="1:68" x14ac:dyDescent="0.25">
      <c r="A39926" s="1"/>
      <c r="B39926" s="2"/>
      <c r="BJ39926" s="3"/>
      <c r="BL39926" s="3"/>
      <c r="BN39926" s="3"/>
      <c r="BP39926" s="3"/>
    </row>
    <row r="39927" spans="1:68" x14ac:dyDescent="0.25">
      <c r="A39927" s="1"/>
      <c r="B39927" s="2"/>
      <c r="BJ39927" s="3"/>
      <c r="BL39927" s="3"/>
      <c r="BN39927" s="3"/>
      <c r="BP39927" s="3"/>
    </row>
    <row r="39928" spans="1:68" x14ac:dyDescent="0.25">
      <c r="A39928" s="1"/>
      <c r="B39928" s="2"/>
      <c r="BJ39928" s="3"/>
      <c r="BL39928" s="3"/>
      <c r="BN39928" s="3"/>
      <c r="BP39928" s="3"/>
    </row>
    <row r="39929" spans="1:68" x14ac:dyDescent="0.25">
      <c r="A39929" s="1"/>
      <c r="B39929" s="2"/>
      <c r="BJ39929" s="3"/>
      <c r="BL39929" s="3"/>
      <c r="BN39929" s="3"/>
      <c r="BP39929" s="3"/>
    </row>
    <row r="39930" spans="1:68" x14ac:dyDescent="0.25">
      <c r="A39930" s="1"/>
      <c r="B39930" s="2"/>
      <c r="BJ39930" s="3"/>
      <c r="BL39930" s="3"/>
      <c r="BN39930" s="3"/>
      <c r="BP39930" s="3"/>
    </row>
    <row r="39931" spans="1:68" x14ac:dyDescent="0.25">
      <c r="A39931" s="1"/>
      <c r="B39931" s="2"/>
      <c r="BJ39931" s="3"/>
      <c r="BL39931" s="3"/>
      <c r="BN39931" s="3"/>
      <c r="BP39931" s="3"/>
    </row>
    <row r="39932" spans="1:68" x14ac:dyDescent="0.25">
      <c r="A39932" s="1"/>
      <c r="B39932" s="2"/>
      <c r="BJ39932" s="3"/>
      <c r="BL39932" s="3"/>
      <c r="BN39932" s="3"/>
      <c r="BP39932" s="3"/>
    </row>
    <row r="39933" spans="1:68" x14ac:dyDescent="0.25">
      <c r="A39933" s="1"/>
      <c r="B39933" s="2"/>
      <c r="BJ39933" s="3"/>
      <c r="BL39933" s="3"/>
      <c r="BN39933" s="3"/>
      <c r="BP39933" s="3"/>
    </row>
    <row r="39934" spans="1:68" x14ac:dyDescent="0.25">
      <c r="A39934" s="1"/>
      <c r="B39934" s="2"/>
      <c r="BJ39934" s="3"/>
      <c r="BL39934" s="3"/>
      <c r="BN39934" s="3"/>
      <c r="BP39934" s="3"/>
    </row>
    <row r="39935" spans="1:68" x14ac:dyDescent="0.25">
      <c r="A39935" s="1"/>
      <c r="B39935" s="2"/>
      <c r="BJ39935" s="3"/>
      <c r="BL39935" s="3"/>
      <c r="BN39935" s="3"/>
      <c r="BP39935" s="3"/>
    </row>
    <row r="39936" spans="1:68" x14ac:dyDescent="0.25">
      <c r="A39936" s="1"/>
      <c r="B39936" s="2"/>
      <c r="BJ39936" s="3"/>
      <c r="BL39936" s="3"/>
      <c r="BN39936" s="3"/>
      <c r="BP39936" s="3"/>
    </row>
    <row r="39937" spans="1:68" x14ac:dyDescent="0.25">
      <c r="A39937" s="1"/>
      <c r="B39937" s="2"/>
      <c r="BJ39937" s="3"/>
      <c r="BL39937" s="3"/>
      <c r="BN39937" s="3"/>
      <c r="BP39937" s="3"/>
    </row>
    <row r="39938" spans="1:68" x14ac:dyDescent="0.25">
      <c r="A39938" s="1"/>
      <c r="B39938" s="2"/>
      <c r="BJ39938" s="3"/>
      <c r="BL39938" s="3"/>
      <c r="BN39938" s="3"/>
      <c r="BP39938" s="3"/>
    </row>
    <row r="39939" spans="1:68" x14ac:dyDescent="0.25">
      <c r="A39939" s="1"/>
      <c r="B39939" s="2"/>
      <c r="BJ39939" s="3"/>
      <c r="BL39939" s="3"/>
      <c r="BN39939" s="3"/>
      <c r="BP39939" s="3"/>
    </row>
    <row r="39940" spans="1:68" x14ac:dyDescent="0.25">
      <c r="A39940" s="1"/>
      <c r="B39940" s="2"/>
      <c r="BJ39940" s="3"/>
      <c r="BL39940" s="3"/>
      <c r="BN39940" s="3"/>
      <c r="BP39940" s="3"/>
    </row>
    <row r="39941" spans="1:68" x14ac:dyDescent="0.25">
      <c r="A39941" s="1"/>
      <c r="B39941" s="2"/>
      <c r="BJ39941" s="3"/>
      <c r="BL39941" s="3"/>
      <c r="BN39941" s="3"/>
      <c r="BP39941" s="3"/>
    </row>
    <row r="39942" spans="1:68" x14ac:dyDescent="0.25">
      <c r="A39942" s="1"/>
      <c r="B39942" s="2"/>
      <c r="BJ39942" s="3"/>
      <c r="BL39942" s="3"/>
      <c r="BN39942" s="3"/>
      <c r="BP39942" s="3"/>
    </row>
    <row r="39943" spans="1:68" x14ac:dyDescent="0.25">
      <c r="A39943" s="1"/>
      <c r="B39943" s="2"/>
      <c r="BJ39943" s="3"/>
      <c r="BL39943" s="3"/>
      <c r="BN39943" s="3"/>
      <c r="BP39943" s="3"/>
    </row>
    <row r="39944" spans="1:68" x14ac:dyDescent="0.25">
      <c r="A39944" s="1"/>
      <c r="B39944" s="2"/>
      <c r="BJ39944" s="3"/>
      <c r="BL39944" s="3"/>
      <c r="BN39944" s="3"/>
      <c r="BP39944" s="3"/>
    </row>
    <row r="39945" spans="1:68" x14ac:dyDescent="0.25">
      <c r="A39945" s="1"/>
      <c r="B39945" s="2"/>
      <c r="BJ39945" s="3"/>
      <c r="BL39945" s="3"/>
      <c r="BN39945" s="3"/>
      <c r="BP39945" s="3"/>
    </row>
    <row r="39946" spans="1:68" x14ac:dyDescent="0.25">
      <c r="A39946" s="1"/>
      <c r="B39946" s="2"/>
      <c r="BJ39946" s="3"/>
      <c r="BL39946" s="3"/>
      <c r="BN39946" s="3"/>
      <c r="BP39946" s="3"/>
    </row>
    <row r="39947" spans="1:68" x14ac:dyDescent="0.25">
      <c r="A39947" s="1"/>
      <c r="B39947" s="2"/>
      <c r="BJ39947" s="3"/>
      <c r="BL39947" s="3"/>
      <c r="BN39947" s="3"/>
      <c r="BP39947" s="3"/>
    </row>
    <row r="39948" spans="1:68" x14ac:dyDescent="0.25">
      <c r="A39948" s="1"/>
      <c r="B39948" s="2"/>
      <c r="BJ39948" s="3"/>
      <c r="BL39948" s="3"/>
      <c r="BN39948" s="3"/>
      <c r="BP39948" s="3"/>
    </row>
    <row r="39949" spans="1:68" x14ac:dyDescent="0.25">
      <c r="A39949" s="1"/>
      <c r="B39949" s="2"/>
      <c r="BJ39949" s="3"/>
      <c r="BL39949" s="3"/>
      <c r="BN39949" s="3"/>
      <c r="BP39949" s="3"/>
    </row>
    <row r="39950" spans="1:68" x14ac:dyDescent="0.25">
      <c r="A39950" s="1"/>
      <c r="B39950" s="2"/>
      <c r="BJ39950" s="3"/>
      <c r="BL39950" s="3"/>
      <c r="BN39950" s="3"/>
      <c r="BP39950" s="3"/>
    </row>
    <row r="39951" spans="1:68" x14ac:dyDescent="0.25">
      <c r="A39951" s="1"/>
      <c r="B39951" s="2"/>
      <c r="BJ39951" s="3"/>
      <c r="BL39951" s="3"/>
      <c r="BN39951" s="3"/>
      <c r="BP39951" s="3"/>
    </row>
    <row r="39952" spans="1:68" x14ac:dyDescent="0.25">
      <c r="A39952" s="1"/>
      <c r="B39952" s="2"/>
      <c r="BJ39952" s="3"/>
      <c r="BL39952" s="3"/>
      <c r="BN39952" s="3"/>
      <c r="BP39952" s="3"/>
    </row>
    <row r="39953" spans="1:68" x14ac:dyDescent="0.25">
      <c r="A39953" s="1"/>
      <c r="B39953" s="2"/>
      <c r="BJ39953" s="3"/>
      <c r="BL39953" s="3"/>
      <c r="BN39953" s="3"/>
      <c r="BP39953" s="3"/>
    </row>
    <row r="39954" spans="1:68" x14ac:dyDescent="0.25">
      <c r="A39954" s="1"/>
      <c r="B39954" s="2"/>
      <c r="BJ39954" s="3"/>
      <c r="BL39954" s="3"/>
      <c r="BN39954" s="3"/>
      <c r="BP39954" s="3"/>
    </row>
    <row r="39955" spans="1:68" x14ac:dyDescent="0.25">
      <c r="A39955" s="1"/>
      <c r="B39955" s="2"/>
      <c r="BJ39955" s="3"/>
      <c r="BL39955" s="3"/>
      <c r="BN39955" s="3"/>
      <c r="BP39955" s="3"/>
    </row>
    <row r="39956" spans="1:68" x14ac:dyDescent="0.25">
      <c r="A39956" s="1"/>
      <c r="B39956" s="2"/>
      <c r="BJ39956" s="3"/>
      <c r="BL39956" s="3"/>
      <c r="BN39956" s="3"/>
      <c r="BP39956" s="3"/>
    </row>
    <row r="39957" spans="1:68" x14ac:dyDescent="0.25">
      <c r="A39957" s="1"/>
      <c r="B39957" s="2"/>
      <c r="BJ39957" s="3"/>
      <c r="BL39957" s="3"/>
      <c r="BN39957" s="3"/>
      <c r="BP39957" s="3"/>
    </row>
    <row r="39958" spans="1:68" x14ac:dyDescent="0.25">
      <c r="A39958" s="1"/>
      <c r="B39958" s="2"/>
      <c r="BJ39958" s="3"/>
      <c r="BL39958" s="3"/>
      <c r="BN39958" s="3"/>
      <c r="BP39958" s="3"/>
    </row>
    <row r="39959" spans="1:68" x14ac:dyDescent="0.25">
      <c r="A39959" s="1"/>
      <c r="B39959" s="2"/>
      <c r="BJ39959" s="3"/>
      <c r="BL39959" s="3"/>
      <c r="BN39959" s="3"/>
      <c r="BP39959" s="3"/>
    </row>
    <row r="39960" spans="1:68" x14ac:dyDescent="0.25">
      <c r="A39960" s="1"/>
      <c r="B39960" s="2"/>
      <c r="BJ39960" s="3"/>
      <c r="BL39960" s="3"/>
      <c r="BN39960" s="3"/>
      <c r="BP39960" s="3"/>
    </row>
    <row r="39961" spans="1:68" x14ac:dyDescent="0.25">
      <c r="A39961" s="1"/>
      <c r="B39961" s="2"/>
      <c r="BJ39961" s="3"/>
      <c r="BL39961" s="3"/>
      <c r="BN39961" s="3"/>
      <c r="BP39961" s="3"/>
    </row>
    <row r="39962" spans="1:68" x14ac:dyDescent="0.25">
      <c r="A39962" s="1"/>
      <c r="B39962" s="2"/>
      <c r="BJ39962" s="3"/>
      <c r="BL39962" s="3"/>
      <c r="BN39962" s="3"/>
      <c r="BP39962" s="3"/>
    </row>
    <row r="39963" spans="1:68" x14ac:dyDescent="0.25">
      <c r="A39963" s="1"/>
      <c r="B39963" s="2"/>
      <c r="BJ39963" s="3"/>
      <c r="BL39963" s="3"/>
      <c r="BN39963" s="3"/>
      <c r="BP39963" s="3"/>
    </row>
    <row r="39964" spans="1:68" x14ac:dyDescent="0.25">
      <c r="A39964" s="1"/>
      <c r="B39964" s="2"/>
      <c r="BJ39964" s="3"/>
      <c r="BL39964" s="3"/>
      <c r="BN39964" s="3"/>
      <c r="BP39964" s="3"/>
    </row>
    <row r="39965" spans="1:68" x14ac:dyDescent="0.25">
      <c r="A39965" s="1"/>
      <c r="B39965" s="2"/>
      <c r="BJ39965" s="3"/>
      <c r="BL39965" s="3"/>
      <c r="BN39965" s="3"/>
      <c r="BP39965" s="3"/>
    </row>
    <row r="39966" spans="1:68" x14ac:dyDescent="0.25">
      <c r="A39966" s="1"/>
      <c r="B39966" s="2"/>
      <c r="BJ39966" s="3"/>
      <c r="BL39966" s="3"/>
      <c r="BN39966" s="3"/>
      <c r="BP39966" s="3"/>
    </row>
    <row r="39967" spans="1:68" x14ac:dyDescent="0.25">
      <c r="A39967" s="1"/>
      <c r="B39967" s="2"/>
      <c r="BJ39967" s="3"/>
      <c r="BL39967" s="3"/>
      <c r="BN39967" s="3"/>
      <c r="BP39967" s="3"/>
    </row>
    <row r="39968" spans="1:68" x14ac:dyDescent="0.25">
      <c r="A39968" s="1"/>
      <c r="B39968" s="2"/>
      <c r="BJ39968" s="3"/>
      <c r="BL39968" s="3"/>
      <c r="BN39968" s="3"/>
      <c r="BP39968" s="3"/>
    </row>
    <row r="39969" spans="1:68" x14ac:dyDescent="0.25">
      <c r="A39969" s="1"/>
      <c r="B39969" s="2"/>
      <c r="BJ39969" s="3"/>
      <c r="BL39969" s="3"/>
      <c r="BN39969" s="3"/>
      <c r="BP39969" s="3"/>
    </row>
    <row r="39970" spans="1:68" x14ac:dyDescent="0.25">
      <c r="A39970" s="1"/>
      <c r="B39970" s="2"/>
      <c r="BJ39970" s="3"/>
      <c r="BL39970" s="3"/>
      <c r="BN39970" s="3"/>
      <c r="BP39970" s="3"/>
    </row>
    <row r="39971" spans="1:68" x14ac:dyDescent="0.25">
      <c r="A39971" s="1"/>
      <c r="B39971" s="2"/>
      <c r="BJ39971" s="3"/>
      <c r="BL39971" s="3"/>
      <c r="BN39971" s="3"/>
      <c r="BP39971" s="3"/>
    </row>
    <row r="39972" spans="1:68" x14ac:dyDescent="0.25">
      <c r="A39972" s="1"/>
      <c r="B39972" s="2"/>
      <c r="BJ39972" s="3"/>
      <c r="BL39972" s="3"/>
      <c r="BN39972" s="3"/>
      <c r="BP39972" s="3"/>
    </row>
    <row r="39973" spans="1:68" x14ac:dyDescent="0.25">
      <c r="A39973" s="1"/>
      <c r="B39973" s="2"/>
      <c r="BJ39973" s="3"/>
      <c r="BL39973" s="3"/>
      <c r="BN39973" s="3"/>
      <c r="BP39973" s="3"/>
    </row>
    <row r="39974" spans="1:68" x14ac:dyDescent="0.25">
      <c r="A39974" s="1"/>
      <c r="B39974" s="2"/>
      <c r="BJ39974" s="3"/>
      <c r="BL39974" s="3"/>
      <c r="BN39974" s="3"/>
      <c r="BP39974" s="3"/>
    </row>
    <row r="39975" spans="1:68" x14ac:dyDescent="0.25">
      <c r="A39975" s="1"/>
      <c r="B39975" s="2"/>
      <c r="BJ39975" s="3"/>
      <c r="BL39975" s="3"/>
      <c r="BN39975" s="3"/>
      <c r="BP39975" s="3"/>
    </row>
    <row r="39976" spans="1:68" x14ac:dyDescent="0.25">
      <c r="A39976" s="1"/>
      <c r="B39976" s="2"/>
      <c r="BJ39976" s="3"/>
      <c r="BL39976" s="3"/>
      <c r="BN39976" s="3"/>
      <c r="BP39976" s="3"/>
    </row>
    <row r="39977" spans="1:68" x14ac:dyDescent="0.25">
      <c r="A39977" s="1"/>
      <c r="B39977" s="2"/>
      <c r="BJ39977" s="3"/>
      <c r="BL39977" s="3"/>
      <c r="BN39977" s="3"/>
      <c r="BP39977" s="3"/>
    </row>
    <row r="39978" spans="1:68" x14ac:dyDescent="0.25">
      <c r="A39978" s="1"/>
      <c r="B39978" s="2"/>
      <c r="BJ39978" s="3"/>
      <c r="BL39978" s="3"/>
      <c r="BN39978" s="3"/>
      <c r="BP39978" s="3"/>
    </row>
    <row r="39979" spans="1:68" x14ac:dyDescent="0.25">
      <c r="A39979" s="1"/>
      <c r="B39979" s="2"/>
      <c r="BJ39979" s="3"/>
      <c r="BL39979" s="3"/>
      <c r="BN39979" s="3"/>
      <c r="BP39979" s="3"/>
    </row>
    <row r="39980" spans="1:68" x14ac:dyDescent="0.25">
      <c r="A39980" s="1"/>
      <c r="B39980" s="2"/>
      <c r="BJ39980" s="3"/>
      <c r="BL39980" s="3"/>
      <c r="BN39980" s="3"/>
      <c r="BP39980" s="3"/>
    </row>
    <row r="39981" spans="1:68" x14ac:dyDescent="0.25">
      <c r="A39981" s="1"/>
      <c r="B39981" s="2"/>
      <c r="BJ39981" s="3"/>
      <c r="BL39981" s="3"/>
      <c r="BN39981" s="3"/>
      <c r="BP39981" s="3"/>
    </row>
    <row r="39982" spans="1:68" x14ac:dyDescent="0.25">
      <c r="A39982" s="1"/>
      <c r="B39982" s="2"/>
      <c r="BJ39982" s="3"/>
      <c r="BL39982" s="3"/>
      <c r="BN39982" s="3"/>
      <c r="BP39982" s="3"/>
    </row>
    <row r="39983" spans="1:68" x14ac:dyDescent="0.25">
      <c r="A39983" s="1"/>
      <c r="B39983" s="2"/>
      <c r="BJ39983" s="3"/>
      <c r="BL39983" s="3"/>
      <c r="BN39983" s="3"/>
      <c r="BP39983" s="3"/>
    </row>
    <row r="39984" spans="1:68" x14ac:dyDescent="0.25">
      <c r="A39984" s="1"/>
      <c r="B39984" s="2"/>
      <c r="BJ39984" s="3"/>
      <c r="BL39984" s="3"/>
      <c r="BN39984" s="3"/>
      <c r="BP39984" s="3"/>
    </row>
    <row r="39985" spans="1:68" x14ac:dyDescent="0.25">
      <c r="A39985" s="1"/>
      <c r="B39985" s="2"/>
      <c r="BJ39985" s="3"/>
      <c r="BL39985" s="3"/>
      <c r="BN39985" s="3"/>
      <c r="BP39985" s="3"/>
    </row>
    <row r="39986" spans="1:68" x14ac:dyDescent="0.25">
      <c r="A39986" s="1"/>
      <c r="B39986" s="2"/>
      <c r="BJ39986" s="3"/>
      <c r="BL39986" s="3"/>
      <c r="BN39986" s="3"/>
      <c r="BP39986" s="3"/>
    </row>
    <row r="39987" spans="1:68" x14ac:dyDescent="0.25">
      <c r="A39987" s="1"/>
      <c r="B39987" s="2"/>
      <c r="BJ39987" s="3"/>
      <c r="BL39987" s="3"/>
      <c r="BN39987" s="3"/>
      <c r="BP39987" s="3"/>
    </row>
    <row r="39988" spans="1:68" x14ac:dyDescent="0.25">
      <c r="A39988" s="1"/>
      <c r="B39988" s="2"/>
      <c r="BJ39988" s="3"/>
      <c r="BL39988" s="3"/>
      <c r="BN39988" s="3"/>
      <c r="BP39988" s="3"/>
    </row>
    <row r="39989" spans="1:68" x14ac:dyDescent="0.25">
      <c r="A39989" s="1"/>
      <c r="B39989" s="2"/>
      <c r="BJ39989" s="3"/>
      <c r="BL39989" s="3"/>
      <c r="BN39989" s="3"/>
      <c r="BP39989" s="3"/>
    </row>
    <row r="39990" spans="1:68" x14ac:dyDescent="0.25">
      <c r="A39990" s="1"/>
      <c r="B39990" s="2"/>
      <c r="BJ39990" s="3"/>
      <c r="BL39990" s="3"/>
      <c r="BN39990" s="3"/>
      <c r="BP39990" s="3"/>
    </row>
    <row r="39991" spans="1:68" x14ac:dyDescent="0.25">
      <c r="A39991" s="1"/>
      <c r="B39991" s="2"/>
      <c r="BJ39991" s="3"/>
      <c r="BL39991" s="3"/>
      <c r="BN39991" s="3"/>
      <c r="BP39991" s="3"/>
    </row>
    <row r="39992" spans="1:68" x14ac:dyDescent="0.25">
      <c r="A39992" s="1"/>
      <c r="B39992" s="2"/>
      <c r="BJ39992" s="3"/>
      <c r="BL39992" s="3"/>
      <c r="BN39992" s="3"/>
      <c r="BP39992" s="3"/>
    </row>
    <row r="39993" spans="1:68" x14ac:dyDescent="0.25">
      <c r="A39993" s="1"/>
      <c r="B39993" s="2"/>
      <c r="BJ39993" s="3"/>
      <c r="BL39993" s="3"/>
      <c r="BN39993" s="3"/>
      <c r="BP39993" s="3"/>
    </row>
    <row r="39994" spans="1:68" x14ac:dyDescent="0.25">
      <c r="A39994" s="1"/>
      <c r="B39994" s="2"/>
      <c r="BJ39994" s="3"/>
      <c r="BL39994" s="3"/>
      <c r="BN39994" s="3"/>
      <c r="BP39994" s="3"/>
    </row>
    <row r="39995" spans="1:68" x14ac:dyDescent="0.25">
      <c r="A39995" s="1"/>
      <c r="B39995" s="2"/>
      <c r="BJ39995" s="3"/>
      <c r="BL39995" s="3"/>
      <c r="BN39995" s="3"/>
      <c r="BP39995" s="3"/>
    </row>
    <row r="39996" spans="1:68" x14ac:dyDescent="0.25">
      <c r="A39996" s="1"/>
      <c r="B39996" s="2"/>
      <c r="BJ39996" s="3"/>
      <c r="BL39996" s="3"/>
      <c r="BN39996" s="3"/>
      <c r="BP39996" s="3"/>
    </row>
    <row r="39997" spans="1:68" x14ac:dyDescent="0.25">
      <c r="A39997" s="1"/>
      <c r="B39997" s="2"/>
      <c r="BJ39997" s="3"/>
      <c r="BL39997" s="3"/>
      <c r="BN39997" s="3"/>
      <c r="BP39997" s="3"/>
    </row>
    <row r="39998" spans="1:68" x14ac:dyDescent="0.25">
      <c r="A39998" s="1"/>
      <c r="B39998" s="2"/>
      <c r="BJ39998" s="3"/>
      <c r="BL39998" s="3"/>
      <c r="BN39998" s="3"/>
      <c r="BP39998" s="3"/>
    </row>
    <row r="39999" spans="1:68" x14ac:dyDescent="0.25">
      <c r="A39999" s="1"/>
      <c r="B39999" s="2"/>
      <c r="BJ39999" s="3"/>
      <c r="BL39999" s="3"/>
      <c r="BN39999" s="3"/>
      <c r="BP39999" s="3"/>
    </row>
    <row r="40000" spans="1:68" x14ac:dyDescent="0.25">
      <c r="A40000" s="1"/>
      <c r="B40000" s="2"/>
      <c r="BJ40000" s="3"/>
      <c r="BL40000" s="3"/>
      <c r="BN40000" s="3"/>
      <c r="BP40000" s="3"/>
    </row>
    <row r="40001" spans="1:68" x14ac:dyDescent="0.25">
      <c r="A40001" s="1"/>
      <c r="B40001" s="2"/>
      <c r="BJ40001" s="3"/>
      <c r="BL40001" s="3"/>
      <c r="BN40001" s="3"/>
      <c r="BP40001" s="3"/>
    </row>
    <row r="40002" spans="1:68" x14ac:dyDescent="0.25">
      <c r="A40002" s="1"/>
      <c r="B40002" s="2"/>
      <c r="BJ40002" s="3"/>
      <c r="BL40002" s="3"/>
      <c r="BN40002" s="3"/>
      <c r="BP40002" s="3"/>
    </row>
    <row r="40003" spans="1:68" x14ac:dyDescent="0.25">
      <c r="A40003" s="1"/>
      <c r="B40003" s="2"/>
      <c r="BJ40003" s="3"/>
      <c r="BL40003" s="3"/>
      <c r="BN40003" s="3"/>
      <c r="BP40003" s="3"/>
    </row>
    <row r="40004" spans="1:68" x14ac:dyDescent="0.25">
      <c r="A40004" s="1"/>
      <c r="B40004" s="2"/>
      <c r="BJ40004" s="3"/>
      <c r="BL40004" s="3"/>
      <c r="BN40004" s="3"/>
      <c r="BP40004" s="3"/>
    </row>
    <row r="40005" spans="1:68" x14ac:dyDescent="0.25">
      <c r="A40005" s="1"/>
      <c r="B40005" s="2"/>
      <c r="BJ40005" s="3"/>
      <c r="BL40005" s="3"/>
      <c r="BN40005" s="3"/>
      <c r="BP40005" s="3"/>
    </row>
    <row r="40006" spans="1:68" x14ac:dyDescent="0.25">
      <c r="A40006" s="1"/>
      <c r="B40006" s="2"/>
      <c r="BJ40006" s="3"/>
      <c r="BL40006" s="3"/>
      <c r="BN40006" s="3"/>
      <c r="BP40006" s="3"/>
    </row>
    <row r="40007" spans="1:68" x14ac:dyDescent="0.25">
      <c r="A40007" s="1"/>
      <c r="B40007" s="2"/>
      <c r="BJ40007" s="3"/>
      <c r="BL40007" s="3"/>
      <c r="BN40007" s="3"/>
      <c r="BP40007" s="3"/>
    </row>
    <row r="40008" spans="1:68" x14ac:dyDescent="0.25">
      <c r="A40008" s="1"/>
      <c r="B40008" s="2"/>
      <c r="BJ40008" s="3"/>
      <c r="BL40008" s="3"/>
      <c r="BN40008" s="3"/>
      <c r="BP40008" s="3"/>
    </row>
    <row r="40009" spans="1:68" x14ac:dyDescent="0.25">
      <c r="A40009" s="1"/>
      <c r="B40009" s="2"/>
      <c r="BJ40009" s="3"/>
      <c r="BL40009" s="3"/>
      <c r="BN40009" s="3"/>
      <c r="BP40009" s="3"/>
    </row>
    <row r="40010" spans="1:68" x14ac:dyDescent="0.25">
      <c r="A40010" s="1"/>
      <c r="B40010" s="2"/>
      <c r="BJ40010" s="3"/>
      <c r="BL40010" s="3"/>
      <c r="BN40010" s="3"/>
      <c r="BP40010" s="3"/>
    </row>
    <row r="40011" spans="1:68" x14ac:dyDescent="0.25">
      <c r="A40011" s="1"/>
      <c r="B40011" s="2"/>
      <c r="BJ40011" s="3"/>
      <c r="BL40011" s="3"/>
      <c r="BN40011" s="3"/>
      <c r="BP40011" s="3"/>
    </row>
    <row r="40012" spans="1:68" x14ac:dyDescent="0.25">
      <c r="A40012" s="1"/>
      <c r="B40012" s="2"/>
      <c r="BJ40012" s="3"/>
      <c r="BL40012" s="3"/>
      <c r="BN40012" s="3"/>
      <c r="BP40012" s="3"/>
    </row>
    <row r="40013" spans="1:68" x14ac:dyDescent="0.25">
      <c r="A40013" s="1"/>
      <c r="B40013" s="2"/>
      <c r="BJ40013" s="3"/>
      <c r="BL40013" s="3"/>
      <c r="BN40013" s="3"/>
      <c r="BP40013" s="3"/>
    </row>
    <row r="40014" spans="1:68" x14ac:dyDescent="0.25">
      <c r="A40014" s="1"/>
      <c r="B40014" s="2"/>
      <c r="BJ40014" s="3"/>
      <c r="BL40014" s="3"/>
      <c r="BN40014" s="3"/>
      <c r="BP40014" s="3"/>
    </row>
    <row r="40015" spans="1:68" x14ac:dyDescent="0.25">
      <c r="A40015" s="1"/>
      <c r="B40015" s="2"/>
      <c r="BJ40015" s="3"/>
      <c r="BL40015" s="3"/>
      <c r="BN40015" s="3"/>
      <c r="BP40015" s="3"/>
    </row>
    <row r="40016" spans="1:68" x14ac:dyDescent="0.25">
      <c r="A40016" s="1"/>
      <c r="B40016" s="2"/>
      <c r="BJ40016" s="3"/>
      <c r="BL40016" s="3"/>
      <c r="BN40016" s="3"/>
      <c r="BP40016" s="3"/>
    </row>
    <row r="40017" spans="1:68" x14ac:dyDescent="0.25">
      <c r="A40017" s="1"/>
      <c r="B40017" s="2"/>
      <c r="BJ40017" s="3"/>
      <c r="BL40017" s="3"/>
      <c r="BN40017" s="3"/>
      <c r="BP40017" s="3"/>
    </row>
    <row r="40018" spans="1:68" x14ac:dyDescent="0.25">
      <c r="A40018" s="1"/>
      <c r="B40018" s="2"/>
      <c r="BJ40018" s="3"/>
      <c r="BL40018" s="3"/>
      <c r="BN40018" s="3"/>
      <c r="BP40018" s="3"/>
    </row>
    <row r="40019" spans="1:68" x14ac:dyDescent="0.25">
      <c r="A40019" s="1"/>
      <c r="B40019" s="2"/>
      <c r="BJ40019" s="3"/>
      <c r="BL40019" s="3"/>
      <c r="BN40019" s="3"/>
      <c r="BP40019" s="3"/>
    </row>
    <row r="40020" spans="1:68" x14ac:dyDescent="0.25">
      <c r="A40020" s="1"/>
      <c r="B40020" s="2"/>
      <c r="BJ40020" s="3"/>
      <c r="BL40020" s="3"/>
      <c r="BN40020" s="3"/>
      <c r="BP40020" s="3"/>
    </row>
    <row r="40021" spans="1:68" x14ac:dyDescent="0.25">
      <c r="A40021" s="1"/>
      <c r="B40021" s="2"/>
      <c r="BJ40021" s="3"/>
      <c r="BL40021" s="3"/>
      <c r="BN40021" s="3"/>
      <c r="BP40021" s="3"/>
    </row>
    <row r="40022" spans="1:68" x14ac:dyDescent="0.25">
      <c r="A40022" s="1"/>
      <c r="B40022" s="2"/>
      <c r="BJ40022" s="3"/>
      <c r="BL40022" s="3"/>
      <c r="BN40022" s="3"/>
      <c r="BP40022" s="3"/>
    </row>
    <row r="40023" spans="1:68" x14ac:dyDescent="0.25">
      <c r="A40023" s="1"/>
      <c r="B40023" s="2"/>
      <c r="BJ40023" s="3"/>
      <c r="BL40023" s="3"/>
      <c r="BN40023" s="3"/>
      <c r="BP40023" s="3"/>
    </row>
    <row r="40024" spans="1:68" x14ac:dyDescent="0.25">
      <c r="A40024" s="1"/>
      <c r="B40024" s="2"/>
      <c r="BJ40024" s="3"/>
      <c r="BL40024" s="3"/>
      <c r="BN40024" s="3"/>
      <c r="BP40024" s="3"/>
    </row>
    <row r="40025" spans="1:68" x14ac:dyDescent="0.25">
      <c r="A40025" s="1"/>
      <c r="B40025" s="2"/>
      <c r="BJ40025" s="3"/>
      <c r="BL40025" s="3"/>
      <c r="BN40025" s="3"/>
      <c r="BP40025" s="3"/>
    </row>
    <row r="40026" spans="1:68" x14ac:dyDescent="0.25">
      <c r="A40026" s="1"/>
      <c r="B40026" s="2"/>
      <c r="BJ40026" s="3"/>
      <c r="BL40026" s="3"/>
      <c r="BN40026" s="3"/>
      <c r="BP40026" s="3"/>
    </row>
    <row r="40027" spans="1:68" x14ac:dyDescent="0.25">
      <c r="A40027" s="1"/>
      <c r="B40027" s="2"/>
      <c r="BJ40027" s="3"/>
      <c r="BL40027" s="3"/>
      <c r="BN40027" s="3"/>
      <c r="BP40027" s="3"/>
    </row>
    <row r="40028" spans="1:68" x14ac:dyDescent="0.25">
      <c r="A40028" s="1"/>
      <c r="B40028" s="2"/>
      <c r="BJ40028" s="3"/>
      <c r="BL40028" s="3"/>
      <c r="BN40028" s="3"/>
      <c r="BP40028" s="3"/>
    </row>
    <row r="40029" spans="1:68" x14ac:dyDescent="0.25">
      <c r="A40029" s="1"/>
      <c r="B40029" s="2"/>
      <c r="BJ40029" s="3"/>
      <c r="BL40029" s="3"/>
      <c r="BN40029" s="3"/>
      <c r="BP40029" s="3"/>
    </row>
    <row r="40030" spans="1:68" x14ac:dyDescent="0.25">
      <c r="A40030" s="1"/>
      <c r="B40030" s="2"/>
      <c r="BJ40030" s="3"/>
      <c r="BL40030" s="3"/>
      <c r="BN40030" s="3"/>
      <c r="BP40030" s="3"/>
    </row>
    <row r="40031" spans="1:68" x14ac:dyDescent="0.25">
      <c r="A40031" s="1"/>
      <c r="B40031" s="2"/>
      <c r="BJ40031" s="3"/>
      <c r="BL40031" s="3"/>
      <c r="BN40031" s="3"/>
      <c r="BP40031" s="3"/>
    </row>
    <row r="40032" spans="1:68" x14ac:dyDescent="0.25">
      <c r="A40032" s="1"/>
      <c r="B40032" s="2"/>
      <c r="BJ40032" s="3"/>
      <c r="BL40032" s="3"/>
      <c r="BN40032" s="3"/>
      <c r="BP40032" s="3"/>
    </row>
    <row r="40033" spans="1:68" x14ac:dyDescent="0.25">
      <c r="A40033" s="1"/>
      <c r="B40033" s="2"/>
      <c r="BJ40033" s="3"/>
      <c r="BL40033" s="3"/>
      <c r="BN40033" s="3"/>
      <c r="BP40033" s="3"/>
    </row>
    <row r="40034" spans="1:68" x14ac:dyDescent="0.25">
      <c r="A40034" s="1"/>
      <c r="B40034" s="2"/>
      <c r="BJ40034" s="3"/>
      <c r="BL40034" s="3"/>
      <c r="BN40034" s="3"/>
      <c r="BP40034" s="3"/>
    </row>
    <row r="40035" spans="1:68" x14ac:dyDescent="0.25">
      <c r="A40035" s="1"/>
      <c r="B40035" s="2"/>
      <c r="BJ40035" s="3"/>
      <c r="BL40035" s="3"/>
      <c r="BN40035" s="3"/>
      <c r="BP40035" s="3"/>
    </row>
    <row r="40036" spans="1:68" x14ac:dyDescent="0.25">
      <c r="A40036" s="1"/>
      <c r="B40036" s="2"/>
      <c r="BJ40036" s="3"/>
      <c r="BL40036" s="3"/>
      <c r="BN40036" s="3"/>
      <c r="BP40036" s="3"/>
    </row>
    <row r="40037" spans="1:68" x14ac:dyDescent="0.25">
      <c r="A40037" s="1"/>
      <c r="B40037" s="2"/>
      <c r="BJ40037" s="3"/>
      <c r="BL40037" s="3"/>
      <c r="BN40037" s="3"/>
      <c r="BP40037" s="3"/>
    </row>
    <row r="40038" spans="1:68" x14ac:dyDescent="0.25">
      <c r="A40038" s="1"/>
      <c r="B40038" s="2"/>
      <c r="BJ40038" s="3"/>
      <c r="BL40038" s="3"/>
      <c r="BN40038" s="3"/>
      <c r="BP40038" s="3"/>
    </row>
    <row r="40039" spans="1:68" x14ac:dyDescent="0.25">
      <c r="A40039" s="1"/>
      <c r="B40039" s="2"/>
      <c r="BJ40039" s="3"/>
      <c r="BL40039" s="3"/>
      <c r="BN40039" s="3"/>
      <c r="BP40039" s="3"/>
    </row>
    <row r="40040" spans="1:68" x14ac:dyDescent="0.25">
      <c r="A40040" s="1"/>
      <c r="B40040" s="2"/>
      <c r="BJ40040" s="3"/>
      <c r="BL40040" s="3"/>
      <c r="BN40040" s="3"/>
      <c r="BP40040" s="3"/>
    </row>
    <row r="40041" spans="1:68" x14ac:dyDescent="0.25">
      <c r="A40041" s="1"/>
      <c r="B40041" s="2"/>
      <c r="BJ40041" s="3"/>
      <c r="BL40041" s="3"/>
      <c r="BN40041" s="3"/>
      <c r="BP40041" s="3"/>
    </row>
    <row r="40042" spans="1:68" x14ac:dyDescent="0.25">
      <c r="A40042" s="1"/>
      <c r="B40042" s="2"/>
      <c r="BJ40042" s="3"/>
      <c r="BL40042" s="3"/>
      <c r="BN40042" s="3"/>
      <c r="BP40042" s="3"/>
    </row>
    <row r="40043" spans="1:68" x14ac:dyDescent="0.25">
      <c r="A40043" s="1"/>
      <c r="B40043" s="2"/>
      <c r="BJ40043" s="3"/>
      <c r="BL40043" s="3"/>
      <c r="BN40043" s="3"/>
      <c r="BP40043" s="3"/>
    </row>
    <row r="40044" spans="1:68" x14ac:dyDescent="0.25">
      <c r="A40044" s="1"/>
      <c r="B40044" s="2"/>
      <c r="BJ40044" s="3"/>
      <c r="BL40044" s="3"/>
      <c r="BN40044" s="3"/>
      <c r="BP40044" s="3"/>
    </row>
    <row r="40045" spans="1:68" x14ac:dyDescent="0.25">
      <c r="A40045" s="1"/>
      <c r="B40045" s="2"/>
      <c r="BJ40045" s="3"/>
      <c r="BL40045" s="3"/>
      <c r="BN40045" s="3"/>
      <c r="BP40045" s="3"/>
    </row>
    <row r="40046" spans="1:68" x14ac:dyDescent="0.25">
      <c r="A40046" s="1"/>
      <c r="B40046" s="2"/>
      <c r="BJ40046" s="3"/>
      <c r="BL40046" s="3"/>
      <c r="BN40046" s="3"/>
      <c r="BP40046" s="3"/>
    </row>
    <row r="40047" spans="1:68" x14ac:dyDescent="0.25">
      <c r="A40047" s="1"/>
      <c r="B40047" s="2"/>
      <c r="BJ40047" s="3"/>
      <c r="BL40047" s="3"/>
      <c r="BN40047" s="3"/>
      <c r="BP40047" s="3"/>
    </row>
    <row r="40048" spans="1:68" x14ac:dyDescent="0.25">
      <c r="A40048" s="1"/>
      <c r="B40048" s="2"/>
      <c r="BJ40048" s="3"/>
      <c r="BL40048" s="3"/>
      <c r="BN40048" s="3"/>
      <c r="BP40048" s="3"/>
    </row>
    <row r="40049" spans="1:68" x14ac:dyDescent="0.25">
      <c r="A40049" s="1"/>
      <c r="B40049" s="2"/>
      <c r="BJ40049" s="3"/>
      <c r="BL40049" s="3"/>
      <c r="BN40049" s="3"/>
      <c r="BP40049" s="3"/>
    </row>
    <row r="40050" spans="1:68" x14ac:dyDescent="0.25">
      <c r="A40050" s="1"/>
      <c r="B40050" s="2"/>
      <c r="BJ40050" s="3"/>
      <c r="BL40050" s="3"/>
      <c r="BN40050" s="3"/>
      <c r="BP40050" s="3"/>
    </row>
    <row r="40051" spans="1:68" x14ac:dyDescent="0.25">
      <c r="A40051" s="1"/>
      <c r="B40051" s="2"/>
      <c r="BJ40051" s="3"/>
      <c r="BL40051" s="3"/>
      <c r="BN40051" s="3"/>
      <c r="BP40051" s="3"/>
    </row>
    <row r="40052" spans="1:68" x14ac:dyDescent="0.25">
      <c r="A40052" s="1"/>
      <c r="B40052" s="2"/>
      <c r="BJ40052" s="3"/>
      <c r="BL40052" s="3"/>
      <c r="BN40052" s="3"/>
      <c r="BP40052" s="3"/>
    </row>
    <row r="40053" spans="1:68" x14ac:dyDescent="0.25">
      <c r="A40053" s="1"/>
      <c r="B40053" s="2"/>
      <c r="BJ40053" s="3"/>
      <c r="BL40053" s="3"/>
      <c r="BN40053" s="3"/>
      <c r="BP40053" s="3"/>
    </row>
    <row r="40054" spans="1:68" x14ac:dyDescent="0.25">
      <c r="A40054" s="1"/>
      <c r="B40054" s="2"/>
      <c r="BJ40054" s="3"/>
      <c r="BL40054" s="3"/>
      <c r="BN40054" s="3"/>
      <c r="BP40054" s="3"/>
    </row>
    <row r="40055" spans="1:68" x14ac:dyDescent="0.25">
      <c r="A40055" s="1"/>
      <c r="B40055" s="2"/>
      <c r="BJ40055" s="3"/>
      <c r="BL40055" s="3"/>
      <c r="BN40055" s="3"/>
      <c r="BP40055" s="3"/>
    </row>
    <row r="40056" spans="1:68" x14ac:dyDescent="0.25">
      <c r="A40056" s="1"/>
      <c r="B40056" s="2"/>
      <c r="BJ40056" s="3"/>
      <c r="BL40056" s="3"/>
      <c r="BN40056" s="3"/>
      <c r="BP40056" s="3"/>
    </row>
    <row r="40057" spans="1:68" x14ac:dyDescent="0.25">
      <c r="A40057" s="1"/>
      <c r="B40057" s="2"/>
      <c r="BJ40057" s="3"/>
      <c r="BL40057" s="3"/>
      <c r="BN40057" s="3"/>
      <c r="BP40057" s="3"/>
    </row>
    <row r="40058" spans="1:68" x14ac:dyDescent="0.25">
      <c r="A40058" s="1"/>
      <c r="B40058" s="2"/>
      <c r="BJ40058" s="3"/>
      <c r="BL40058" s="3"/>
      <c r="BN40058" s="3"/>
      <c r="BP40058" s="3"/>
    </row>
    <row r="40059" spans="1:68" x14ac:dyDescent="0.25">
      <c r="A40059" s="1"/>
      <c r="B40059" s="2"/>
      <c r="BJ40059" s="3"/>
      <c r="BL40059" s="3"/>
      <c r="BN40059" s="3"/>
      <c r="BP40059" s="3"/>
    </row>
    <row r="40060" spans="1:68" x14ac:dyDescent="0.25">
      <c r="A40060" s="1"/>
      <c r="B40060" s="2"/>
      <c r="BJ40060" s="3"/>
      <c r="BL40060" s="3"/>
      <c r="BN40060" s="3"/>
      <c r="BP40060" s="3"/>
    </row>
    <row r="40061" spans="1:68" x14ac:dyDescent="0.25">
      <c r="A40061" s="1"/>
      <c r="B40061" s="2"/>
      <c r="BJ40061" s="3"/>
      <c r="BL40061" s="3"/>
      <c r="BN40061" s="3"/>
      <c r="BP40061" s="3"/>
    </row>
    <row r="40062" spans="1:68" x14ac:dyDescent="0.25">
      <c r="A40062" s="1"/>
      <c r="B40062" s="2"/>
      <c r="BJ40062" s="3"/>
      <c r="BL40062" s="3"/>
      <c r="BN40062" s="3"/>
      <c r="BP40062" s="3"/>
    </row>
    <row r="40063" spans="1:68" x14ac:dyDescent="0.25">
      <c r="A40063" s="1"/>
      <c r="B40063" s="2"/>
      <c r="BJ40063" s="3"/>
      <c r="BL40063" s="3"/>
      <c r="BN40063" s="3"/>
      <c r="BP40063" s="3"/>
    </row>
    <row r="40064" spans="1:68" x14ac:dyDescent="0.25">
      <c r="A40064" s="1"/>
      <c r="B40064" s="2"/>
      <c r="BJ40064" s="3"/>
      <c r="BL40064" s="3"/>
      <c r="BN40064" s="3"/>
      <c r="BP40064" s="3"/>
    </row>
    <row r="40065" spans="1:68" x14ac:dyDescent="0.25">
      <c r="A40065" s="1"/>
      <c r="B40065" s="2"/>
      <c r="BJ40065" s="3"/>
      <c r="BL40065" s="3"/>
      <c r="BN40065" s="3"/>
      <c r="BP40065" s="3"/>
    </row>
    <row r="40066" spans="1:68" x14ac:dyDescent="0.25">
      <c r="A40066" s="1"/>
      <c r="B40066" s="2"/>
      <c r="BJ40066" s="3"/>
      <c r="BL40066" s="3"/>
      <c r="BN40066" s="3"/>
      <c r="BP40066" s="3"/>
    </row>
    <row r="40067" spans="1:68" x14ac:dyDescent="0.25">
      <c r="A40067" s="1"/>
      <c r="B40067" s="2"/>
      <c r="BJ40067" s="3"/>
      <c r="BL40067" s="3"/>
      <c r="BN40067" s="3"/>
      <c r="BP40067" s="3"/>
    </row>
    <row r="40068" spans="1:68" x14ac:dyDescent="0.25">
      <c r="A40068" s="1"/>
      <c r="B40068" s="2"/>
      <c r="BJ40068" s="3"/>
      <c r="BL40068" s="3"/>
      <c r="BN40068" s="3"/>
      <c r="BP40068" s="3"/>
    </row>
    <row r="40069" spans="1:68" x14ac:dyDescent="0.25">
      <c r="A40069" s="1"/>
      <c r="B40069" s="2"/>
      <c r="BJ40069" s="3"/>
      <c r="BL40069" s="3"/>
      <c r="BN40069" s="3"/>
      <c r="BP40069" s="3"/>
    </row>
    <row r="40070" spans="1:68" x14ac:dyDescent="0.25">
      <c r="A40070" s="1"/>
      <c r="B40070" s="2"/>
      <c r="BJ40070" s="3"/>
      <c r="BL40070" s="3"/>
      <c r="BN40070" s="3"/>
      <c r="BP40070" s="3"/>
    </row>
    <row r="40071" spans="1:68" x14ac:dyDescent="0.25">
      <c r="A40071" s="1"/>
      <c r="B40071" s="2"/>
      <c r="BJ40071" s="3"/>
      <c r="BL40071" s="3"/>
      <c r="BN40071" s="3"/>
      <c r="BP40071" s="3"/>
    </row>
    <row r="40072" spans="1:68" x14ac:dyDescent="0.25">
      <c r="A40072" s="1"/>
      <c r="B40072" s="2"/>
      <c r="BJ40072" s="3"/>
      <c r="BL40072" s="3"/>
      <c r="BN40072" s="3"/>
      <c r="BP40072" s="3"/>
    </row>
    <row r="40073" spans="1:68" x14ac:dyDescent="0.25">
      <c r="A40073" s="1"/>
      <c r="B40073" s="2"/>
      <c r="BJ40073" s="3"/>
      <c r="BL40073" s="3"/>
      <c r="BN40073" s="3"/>
      <c r="BP40073" s="3"/>
    </row>
    <row r="40074" spans="1:68" x14ac:dyDescent="0.25">
      <c r="A40074" s="1"/>
      <c r="B40074" s="2"/>
      <c r="BJ40074" s="3"/>
      <c r="BL40074" s="3"/>
      <c r="BN40074" s="3"/>
      <c r="BP40074" s="3"/>
    </row>
    <row r="40075" spans="1:68" x14ac:dyDescent="0.25">
      <c r="A40075" s="1"/>
      <c r="B40075" s="2"/>
      <c r="BJ40075" s="3"/>
      <c r="BL40075" s="3"/>
      <c r="BN40075" s="3"/>
      <c r="BP40075" s="3"/>
    </row>
    <row r="40076" spans="1:68" x14ac:dyDescent="0.25">
      <c r="A40076" s="1"/>
      <c r="B40076" s="2"/>
      <c r="BJ40076" s="3"/>
      <c r="BL40076" s="3"/>
      <c r="BN40076" s="3"/>
      <c r="BP40076" s="3"/>
    </row>
    <row r="40077" spans="1:68" x14ac:dyDescent="0.25">
      <c r="A40077" s="1"/>
      <c r="B40077" s="2"/>
      <c r="BJ40077" s="3"/>
      <c r="BL40077" s="3"/>
      <c r="BN40077" s="3"/>
      <c r="BP40077" s="3"/>
    </row>
    <row r="40078" spans="1:68" x14ac:dyDescent="0.25">
      <c r="A40078" s="1"/>
      <c r="B40078" s="2"/>
      <c r="BJ40078" s="3"/>
      <c r="BL40078" s="3"/>
      <c r="BN40078" s="3"/>
      <c r="BP40078" s="3"/>
    </row>
    <row r="40079" spans="1:68" x14ac:dyDescent="0.25">
      <c r="A40079" s="1"/>
      <c r="B40079" s="2"/>
      <c r="BJ40079" s="3"/>
      <c r="BL40079" s="3"/>
      <c r="BN40079" s="3"/>
      <c r="BP40079" s="3"/>
    </row>
    <row r="40080" spans="1:68" x14ac:dyDescent="0.25">
      <c r="A40080" s="1"/>
      <c r="B40080" s="2"/>
      <c r="BJ40080" s="3"/>
      <c r="BL40080" s="3"/>
      <c r="BN40080" s="3"/>
      <c r="BP40080" s="3"/>
    </row>
    <row r="40081" spans="1:68" x14ac:dyDescent="0.25">
      <c r="A40081" s="1"/>
      <c r="B40081" s="2"/>
      <c r="BJ40081" s="3"/>
      <c r="BL40081" s="3"/>
      <c r="BN40081" s="3"/>
      <c r="BP40081" s="3"/>
    </row>
    <row r="40082" spans="1:68" x14ac:dyDescent="0.25">
      <c r="A40082" s="1"/>
      <c r="B40082" s="2"/>
      <c r="BJ40082" s="3"/>
      <c r="BL40082" s="3"/>
      <c r="BN40082" s="3"/>
      <c r="BP40082" s="3"/>
    </row>
    <row r="40083" spans="1:68" x14ac:dyDescent="0.25">
      <c r="A40083" s="1"/>
      <c r="B40083" s="2"/>
      <c r="BJ40083" s="3"/>
      <c r="BL40083" s="3"/>
      <c r="BN40083" s="3"/>
      <c r="BP40083" s="3"/>
    </row>
    <row r="40084" spans="1:68" x14ac:dyDescent="0.25">
      <c r="A40084" s="1"/>
      <c r="B40084" s="2"/>
      <c r="BJ40084" s="3"/>
      <c r="BL40084" s="3"/>
      <c r="BN40084" s="3"/>
      <c r="BP40084" s="3"/>
    </row>
    <row r="40085" spans="1:68" x14ac:dyDescent="0.25">
      <c r="A40085" s="1"/>
      <c r="B40085" s="2"/>
      <c r="BJ40085" s="3"/>
      <c r="BL40085" s="3"/>
      <c r="BN40085" s="3"/>
      <c r="BP40085" s="3"/>
    </row>
    <row r="40086" spans="1:68" x14ac:dyDescent="0.25">
      <c r="A40086" s="1"/>
      <c r="B40086" s="2"/>
      <c r="BJ40086" s="3"/>
      <c r="BL40086" s="3"/>
      <c r="BN40086" s="3"/>
      <c r="BP40086" s="3"/>
    </row>
    <row r="40087" spans="1:68" x14ac:dyDescent="0.25">
      <c r="A40087" s="1"/>
      <c r="B40087" s="2"/>
      <c r="BJ40087" s="3"/>
      <c r="BL40087" s="3"/>
      <c r="BN40087" s="3"/>
      <c r="BP40087" s="3"/>
    </row>
    <row r="40088" spans="1:68" x14ac:dyDescent="0.25">
      <c r="A40088" s="1"/>
      <c r="B40088" s="2"/>
      <c r="BJ40088" s="3"/>
      <c r="BL40088" s="3"/>
      <c r="BN40088" s="3"/>
      <c r="BP40088" s="3"/>
    </row>
    <row r="40089" spans="1:68" x14ac:dyDescent="0.25">
      <c r="A40089" s="1"/>
      <c r="B40089" s="2"/>
      <c r="BJ40089" s="3"/>
      <c r="BL40089" s="3"/>
      <c r="BN40089" s="3"/>
      <c r="BP40089" s="3"/>
    </row>
    <row r="40090" spans="1:68" x14ac:dyDescent="0.25">
      <c r="A40090" s="1"/>
      <c r="B40090" s="2"/>
      <c r="BJ40090" s="3"/>
      <c r="BL40090" s="3"/>
      <c r="BN40090" s="3"/>
      <c r="BP40090" s="3"/>
    </row>
    <row r="40091" spans="1:68" x14ac:dyDescent="0.25">
      <c r="A40091" s="1"/>
      <c r="B40091" s="2"/>
      <c r="BJ40091" s="3"/>
      <c r="BL40091" s="3"/>
      <c r="BN40091" s="3"/>
      <c r="BP40091" s="3"/>
    </row>
    <row r="40092" spans="1:68" x14ac:dyDescent="0.25">
      <c r="A40092" s="1"/>
      <c r="B40092" s="2"/>
      <c r="BJ40092" s="3"/>
      <c r="BL40092" s="3"/>
      <c r="BN40092" s="3"/>
      <c r="BP40092" s="3"/>
    </row>
    <row r="40093" spans="1:68" x14ac:dyDescent="0.25">
      <c r="A40093" s="1"/>
      <c r="B40093" s="2"/>
      <c r="BJ40093" s="3"/>
      <c r="BL40093" s="3"/>
      <c r="BN40093" s="3"/>
      <c r="BP40093" s="3"/>
    </row>
    <row r="40094" spans="1:68" x14ac:dyDescent="0.25">
      <c r="A40094" s="1"/>
      <c r="B40094" s="2"/>
      <c r="BJ40094" s="3"/>
      <c r="BL40094" s="3"/>
      <c r="BN40094" s="3"/>
      <c r="BP40094" s="3"/>
    </row>
    <row r="40095" spans="1:68" x14ac:dyDescent="0.25">
      <c r="A40095" s="1"/>
      <c r="B40095" s="2"/>
      <c r="BJ40095" s="3"/>
      <c r="BL40095" s="3"/>
      <c r="BN40095" s="3"/>
      <c r="BP40095" s="3"/>
    </row>
    <row r="40096" spans="1:68" x14ac:dyDescent="0.25">
      <c r="A40096" s="1"/>
      <c r="B40096" s="2"/>
      <c r="BJ40096" s="3"/>
      <c r="BL40096" s="3"/>
      <c r="BN40096" s="3"/>
      <c r="BP40096" s="3"/>
    </row>
    <row r="40097" spans="1:68" x14ac:dyDescent="0.25">
      <c r="A40097" s="1"/>
      <c r="B40097" s="2"/>
      <c r="BJ40097" s="3"/>
      <c r="BL40097" s="3"/>
      <c r="BN40097" s="3"/>
      <c r="BP40097" s="3"/>
    </row>
    <row r="40098" spans="1:68" x14ac:dyDescent="0.25">
      <c r="A40098" s="1"/>
      <c r="B40098" s="2"/>
      <c r="BJ40098" s="3"/>
      <c r="BL40098" s="3"/>
      <c r="BN40098" s="3"/>
      <c r="BP40098" s="3"/>
    </row>
    <row r="40099" spans="1:68" x14ac:dyDescent="0.25">
      <c r="A40099" s="1"/>
      <c r="B40099" s="2"/>
      <c r="BJ40099" s="3"/>
      <c r="BL40099" s="3"/>
      <c r="BN40099" s="3"/>
      <c r="BP40099" s="3"/>
    </row>
    <row r="40100" spans="1:68" x14ac:dyDescent="0.25">
      <c r="A40100" s="1"/>
      <c r="B40100" s="2"/>
      <c r="BJ40100" s="3"/>
      <c r="BL40100" s="3"/>
      <c r="BN40100" s="3"/>
      <c r="BP40100" s="3"/>
    </row>
    <row r="40101" spans="1:68" x14ac:dyDescent="0.25">
      <c r="A40101" s="1"/>
      <c r="B40101" s="2"/>
      <c r="BJ40101" s="3"/>
      <c r="BL40101" s="3"/>
      <c r="BN40101" s="3"/>
      <c r="BP40101" s="3"/>
    </row>
    <row r="40102" spans="1:68" x14ac:dyDescent="0.25">
      <c r="A40102" s="1"/>
      <c r="B40102" s="2"/>
      <c r="BJ40102" s="3"/>
      <c r="BL40102" s="3"/>
      <c r="BN40102" s="3"/>
      <c r="BP40102" s="3"/>
    </row>
    <row r="40103" spans="1:68" x14ac:dyDescent="0.25">
      <c r="A40103" s="1"/>
      <c r="B40103" s="2"/>
      <c r="BJ40103" s="3"/>
      <c r="BL40103" s="3"/>
      <c r="BN40103" s="3"/>
      <c r="BP40103" s="3"/>
    </row>
    <row r="40104" spans="1:68" x14ac:dyDescent="0.25">
      <c r="A40104" s="1"/>
      <c r="B40104" s="2"/>
      <c r="BJ40104" s="3"/>
      <c r="BL40104" s="3"/>
      <c r="BN40104" s="3"/>
      <c r="BP40104" s="3"/>
    </row>
    <row r="40105" spans="1:68" x14ac:dyDescent="0.25">
      <c r="A40105" s="1"/>
      <c r="B40105" s="2"/>
      <c r="BJ40105" s="3"/>
      <c r="BL40105" s="3"/>
      <c r="BN40105" s="3"/>
      <c r="BP40105" s="3"/>
    </row>
    <row r="40106" spans="1:68" x14ac:dyDescent="0.25">
      <c r="A40106" s="1"/>
      <c r="B40106" s="2"/>
      <c r="BJ40106" s="3"/>
      <c r="BL40106" s="3"/>
      <c r="BN40106" s="3"/>
      <c r="BP40106" s="3"/>
    </row>
    <row r="40107" spans="1:68" x14ac:dyDescent="0.25">
      <c r="A40107" s="1"/>
      <c r="B40107" s="2"/>
      <c r="BJ40107" s="3"/>
      <c r="BL40107" s="3"/>
      <c r="BN40107" s="3"/>
      <c r="BP40107" s="3"/>
    </row>
    <row r="40108" spans="1:68" x14ac:dyDescent="0.25">
      <c r="A40108" s="1"/>
      <c r="B40108" s="2"/>
      <c r="BJ40108" s="3"/>
      <c r="BL40108" s="3"/>
      <c r="BN40108" s="3"/>
      <c r="BP40108" s="3"/>
    </row>
    <row r="40109" spans="1:68" x14ac:dyDescent="0.25">
      <c r="A40109" s="1"/>
      <c r="B40109" s="2"/>
      <c r="BJ40109" s="3"/>
      <c r="BL40109" s="3"/>
      <c r="BN40109" s="3"/>
      <c r="BP40109" s="3"/>
    </row>
    <row r="40110" spans="1:68" x14ac:dyDescent="0.25">
      <c r="A40110" s="1"/>
      <c r="B40110" s="2"/>
      <c r="BJ40110" s="3"/>
      <c r="BL40110" s="3"/>
      <c r="BN40110" s="3"/>
      <c r="BP40110" s="3"/>
    </row>
    <row r="40111" spans="1:68" x14ac:dyDescent="0.25">
      <c r="A40111" s="1"/>
      <c r="B40111" s="2"/>
      <c r="BJ40111" s="3"/>
      <c r="BL40111" s="3"/>
      <c r="BN40111" s="3"/>
      <c r="BP40111" s="3"/>
    </row>
    <row r="40112" spans="1:68" x14ac:dyDescent="0.25">
      <c r="A40112" s="1"/>
      <c r="B40112" s="2"/>
      <c r="BJ40112" s="3"/>
      <c r="BL40112" s="3"/>
      <c r="BN40112" s="3"/>
      <c r="BP40112" s="3"/>
    </row>
    <row r="40113" spans="1:68" x14ac:dyDescent="0.25">
      <c r="A40113" s="1"/>
      <c r="B40113" s="2"/>
      <c r="BJ40113" s="3"/>
      <c r="BL40113" s="3"/>
      <c r="BN40113" s="3"/>
      <c r="BP40113" s="3"/>
    </row>
    <row r="40114" spans="1:68" x14ac:dyDescent="0.25">
      <c r="A40114" s="1"/>
      <c r="B40114" s="2"/>
      <c r="BJ40114" s="3"/>
      <c r="BL40114" s="3"/>
      <c r="BN40114" s="3"/>
      <c r="BP40114" s="3"/>
    </row>
    <row r="40115" spans="1:68" x14ac:dyDescent="0.25">
      <c r="A40115" s="1"/>
      <c r="B40115" s="2"/>
      <c r="BJ40115" s="3"/>
      <c r="BL40115" s="3"/>
      <c r="BN40115" s="3"/>
      <c r="BP40115" s="3"/>
    </row>
    <row r="40116" spans="1:68" x14ac:dyDescent="0.25">
      <c r="A40116" s="1"/>
      <c r="B40116" s="2"/>
      <c r="BJ40116" s="3"/>
      <c r="BL40116" s="3"/>
      <c r="BN40116" s="3"/>
      <c r="BP40116" s="3"/>
    </row>
    <row r="40117" spans="1:68" x14ac:dyDescent="0.25">
      <c r="A40117" s="1"/>
      <c r="B40117" s="2"/>
      <c r="BJ40117" s="3"/>
      <c r="BL40117" s="3"/>
      <c r="BN40117" s="3"/>
      <c r="BP40117" s="3"/>
    </row>
    <row r="40118" spans="1:68" x14ac:dyDescent="0.25">
      <c r="A40118" s="1"/>
      <c r="B40118" s="2"/>
      <c r="BJ40118" s="3"/>
      <c r="BL40118" s="3"/>
      <c r="BN40118" s="3"/>
      <c r="BP40118" s="3"/>
    </row>
    <row r="40119" spans="1:68" x14ac:dyDescent="0.25">
      <c r="A40119" s="1"/>
      <c r="B40119" s="2"/>
      <c r="BJ40119" s="3"/>
      <c r="BL40119" s="3"/>
      <c r="BN40119" s="3"/>
      <c r="BP40119" s="3"/>
    </row>
    <row r="40120" spans="1:68" x14ac:dyDescent="0.25">
      <c r="A40120" s="1"/>
      <c r="B40120" s="2"/>
      <c r="BJ40120" s="3"/>
      <c r="BL40120" s="3"/>
      <c r="BN40120" s="3"/>
      <c r="BP40120" s="3"/>
    </row>
    <row r="40121" spans="1:68" x14ac:dyDescent="0.25">
      <c r="A40121" s="1"/>
      <c r="B40121" s="2"/>
      <c r="BJ40121" s="3"/>
      <c r="BL40121" s="3"/>
      <c r="BN40121" s="3"/>
      <c r="BP40121" s="3"/>
    </row>
    <row r="40122" spans="1:68" x14ac:dyDescent="0.25">
      <c r="A40122" s="1"/>
      <c r="B40122" s="2"/>
      <c r="BJ40122" s="3"/>
      <c r="BL40122" s="3"/>
      <c r="BN40122" s="3"/>
      <c r="BP40122" s="3"/>
    </row>
    <row r="40123" spans="1:68" x14ac:dyDescent="0.25">
      <c r="A40123" s="1"/>
      <c r="B40123" s="2"/>
      <c r="BJ40123" s="3"/>
      <c r="BL40123" s="3"/>
      <c r="BN40123" s="3"/>
      <c r="BP40123" s="3"/>
    </row>
    <row r="40124" spans="1:68" x14ac:dyDescent="0.25">
      <c r="A40124" s="1"/>
      <c r="B40124" s="2"/>
      <c r="BJ40124" s="3"/>
      <c r="BL40124" s="3"/>
      <c r="BN40124" s="3"/>
      <c r="BP40124" s="3"/>
    </row>
    <row r="40125" spans="1:68" x14ac:dyDescent="0.25">
      <c r="A40125" s="1"/>
      <c r="B40125" s="2"/>
      <c r="BJ40125" s="3"/>
      <c r="BL40125" s="3"/>
      <c r="BN40125" s="3"/>
      <c r="BP40125" s="3"/>
    </row>
    <row r="40126" spans="1:68" x14ac:dyDescent="0.25">
      <c r="A40126" s="1"/>
      <c r="B40126" s="2"/>
      <c r="BJ40126" s="3"/>
      <c r="BL40126" s="3"/>
      <c r="BN40126" s="3"/>
      <c r="BP40126" s="3"/>
    </row>
    <row r="40127" spans="1:68" x14ac:dyDescent="0.25">
      <c r="A40127" s="1"/>
      <c r="B40127" s="2"/>
      <c r="BJ40127" s="3"/>
      <c r="BL40127" s="3"/>
      <c r="BN40127" s="3"/>
      <c r="BP40127" s="3"/>
    </row>
    <row r="40128" spans="1:68" x14ac:dyDescent="0.25">
      <c r="A40128" s="1"/>
      <c r="B40128" s="2"/>
      <c r="BJ40128" s="3"/>
      <c r="BL40128" s="3"/>
      <c r="BN40128" s="3"/>
      <c r="BP40128" s="3"/>
    </row>
    <row r="40129" spans="1:68" x14ac:dyDescent="0.25">
      <c r="A40129" s="1"/>
      <c r="B40129" s="2"/>
      <c r="BJ40129" s="3"/>
      <c r="BL40129" s="3"/>
      <c r="BN40129" s="3"/>
      <c r="BP40129" s="3"/>
    </row>
    <row r="40130" spans="1:68" x14ac:dyDescent="0.25">
      <c r="A40130" s="1"/>
      <c r="B40130" s="2"/>
      <c r="BJ40130" s="3"/>
      <c r="BL40130" s="3"/>
      <c r="BN40130" s="3"/>
      <c r="BP40130" s="3"/>
    </row>
    <row r="40131" spans="1:68" x14ac:dyDescent="0.25">
      <c r="A40131" s="1"/>
      <c r="B40131" s="2"/>
      <c r="BJ40131" s="3"/>
      <c r="BL40131" s="3"/>
      <c r="BN40131" s="3"/>
      <c r="BP40131" s="3"/>
    </row>
    <row r="40132" spans="1:68" x14ac:dyDescent="0.25">
      <c r="A40132" s="1"/>
      <c r="B40132" s="2"/>
      <c r="BJ40132" s="3"/>
      <c r="BL40132" s="3"/>
      <c r="BN40132" s="3"/>
      <c r="BP40132" s="3"/>
    </row>
    <row r="40133" spans="1:68" x14ac:dyDescent="0.25">
      <c r="A40133" s="1"/>
      <c r="B40133" s="2"/>
      <c r="BJ40133" s="3"/>
      <c r="BL40133" s="3"/>
      <c r="BN40133" s="3"/>
      <c r="BP40133" s="3"/>
    </row>
    <row r="40134" spans="1:68" x14ac:dyDescent="0.25">
      <c r="A40134" s="1"/>
      <c r="B40134" s="2"/>
      <c r="BJ40134" s="3"/>
      <c r="BL40134" s="3"/>
      <c r="BN40134" s="3"/>
      <c r="BP40134" s="3"/>
    </row>
    <row r="40135" spans="1:68" x14ac:dyDescent="0.25">
      <c r="A40135" s="1"/>
      <c r="B40135" s="2"/>
      <c r="BJ40135" s="3"/>
      <c r="BL40135" s="3"/>
      <c r="BN40135" s="3"/>
      <c r="BP40135" s="3"/>
    </row>
    <row r="40136" spans="1:68" x14ac:dyDescent="0.25">
      <c r="A40136" s="1"/>
      <c r="B40136" s="2"/>
      <c r="BJ40136" s="3"/>
      <c r="BL40136" s="3"/>
      <c r="BN40136" s="3"/>
      <c r="BP40136" s="3"/>
    </row>
    <row r="40137" spans="1:68" x14ac:dyDescent="0.25">
      <c r="A40137" s="1"/>
      <c r="B40137" s="2"/>
      <c r="BJ40137" s="3"/>
      <c r="BL40137" s="3"/>
      <c r="BN40137" s="3"/>
      <c r="BP40137" s="3"/>
    </row>
    <row r="40138" spans="1:68" x14ac:dyDescent="0.25">
      <c r="A40138" s="1"/>
      <c r="B40138" s="2"/>
      <c r="BJ40138" s="3"/>
      <c r="BL40138" s="3"/>
      <c r="BN40138" s="3"/>
      <c r="BP40138" s="3"/>
    </row>
    <row r="40139" spans="1:68" x14ac:dyDescent="0.25">
      <c r="A40139" s="1"/>
      <c r="B40139" s="2"/>
      <c r="BJ40139" s="3"/>
      <c r="BL40139" s="3"/>
      <c r="BN40139" s="3"/>
      <c r="BP40139" s="3"/>
    </row>
    <row r="40140" spans="1:68" x14ac:dyDescent="0.25">
      <c r="A40140" s="1"/>
      <c r="B40140" s="2"/>
      <c r="BJ40140" s="3"/>
      <c r="BL40140" s="3"/>
      <c r="BN40140" s="3"/>
      <c r="BP40140" s="3"/>
    </row>
    <row r="40141" spans="1:68" x14ac:dyDescent="0.25">
      <c r="A40141" s="1"/>
      <c r="B40141" s="2"/>
      <c r="BJ40141" s="3"/>
      <c r="BL40141" s="3"/>
      <c r="BN40141" s="3"/>
      <c r="BP40141" s="3"/>
    </row>
    <row r="40142" spans="1:68" x14ac:dyDescent="0.25">
      <c r="A40142" s="1"/>
      <c r="B40142" s="2"/>
      <c r="BJ40142" s="3"/>
      <c r="BL40142" s="3"/>
      <c r="BN40142" s="3"/>
      <c r="BP40142" s="3"/>
    </row>
    <row r="40143" spans="1:68" x14ac:dyDescent="0.25">
      <c r="A40143" s="1"/>
      <c r="B40143" s="2"/>
      <c r="BJ40143" s="3"/>
      <c r="BL40143" s="3"/>
      <c r="BN40143" s="3"/>
      <c r="BP40143" s="3"/>
    </row>
    <row r="40144" spans="1:68" x14ac:dyDescent="0.25">
      <c r="A40144" s="1"/>
      <c r="B40144" s="2"/>
      <c r="BJ40144" s="3"/>
      <c r="BL40144" s="3"/>
      <c r="BN40144" s="3"/>
      <c r="BP40144" s="3"/>
    </row>
    <row r="40145" spans="1:68" x14ac:dyDescent="0.25">
      <c r="A40145" s="1"/>
      <c r="B40145" s="2"/>
      <c r="BJ40145" s="3"/>
      <c r="BL40145" s="3"/>
      <c r="BN40145" s="3"/>
      <c r="BP40145" s="3"/>
    </row>
    <row r="40146" spans="1:68" x14ac:dyDescent="0.25">
      <c r="A40146" s="1"/>
      <c r="B40146" s="2"/>
      <c r="BJ40146" s="3"/>
      <c r="BL40146" s="3"/>
      <c r="BN40146" s="3"/>
      <c r="BP40146" s="3"/>
    </row>
    <row r="40147" spans="1:68" x14ac:dyDescent="0.25">
      <c r="A40147" s="1"/>
      <c r="B40147" s="2"/>
      <c r="BJ40147" s="3"/>
      <c r="BL40147" s="3"/>
      <c r="BN40147" s="3"/>
      <c r="BP40147" s="3"/>
    </row>
    <row r="40148" spans="1:68" x14ac:dyDescent="0.25">
      <c r="A40148" s="1"/>
      <c r="B40148" s="2"/>
      <c r="BJ40148" s="3"/>
      <c r="BL40148" s="3"/>
      <c r="BN40148" s="3"/>
      <c r="BP40148" s="3"/>
    </row>
    <row r="40149" spans="1:68" x14ac:dyDescent="0.25">
      <c r="A40149" s="1"/>
      <c r="B40149" s="2"/>
      <c r="BJ40149" s="3"/>
      <c r="BL40149" s="3"/>
      <c r="BN40149" s="3"/>
      <c r="BP40149" s="3"/>
    </row>
    <row r="40150" spans="1:68" x14ac:dyDescent="0.25">
      <c r="A40150" s="1"/>
      <c r="B40150" s="2"/>
      <c r="BJ40150" s="3"/>
      <c r="BL40150" s="3"/>
      <c r="BN40150" s="3"/>
      <c r="BP40150" s="3"/>
    </row>
    <row r="40151" spans="1:68" x14ac:dyDescent="0.25">
      <c r="A40151" s="1"/>
      <c r="B40151" s="2"/>
      <c r="BJ40151" s="3"/>
      <c r="BL40151" s="3"/>
      <c r="BN40151" s="3"/>
      <c r="BP40151" s="3"/>
    </row>
    <row r="40152" spans="1:68" x14ac:dyDescent="0.25">
      <c r="A40152" s="1"/>
      <c r="B40152" s="2"/>
      <c r="BJ40152" s="3"/>
      <c r="BL40152" s="3"/>
      <c r="BN40152" s="3"/>
      <c r="BP40152" s="3"/>
    </row>
    <row r="40153" spans="1:68" x14ac:dyDescent="0.25">
      <c r="A40153" s="1"/>
      <c r="B40153" s="2"/>
      <c r="BJ40153" s="3"/>
      <c r="BL40153" s="3"/>
      <c r="BN40153" s="3"/>
      <c r="BP40153" s="3"/>
    </row>
    <row r="40154" spans="1:68" x14ac:dyDescent="0.25">
      <c r="A40154" s="1"/>
      <c r="B40154" s="2"/>
      <c r="BJ40154" s="3"/>
      <c r="BL40154" s="3"/>
      <c r="BN40154" s="3"/>
      <c r="BP40154" s="3"/>
    </row>
    <row r="40155" spans="1:68" x14ac:dyDescent="0.25">
      <c r="A40155" s="1"/>
      <c r="B40155" s="2"/>
      <c r="BJ40155" s="3"/>
      <c r="BL40155" s="3"/>
      <c r="BN40155" s="3"/>
      <c r="BP40155" s="3"/>
    </row>
    <row r="40156" spans="1:68" x14ac:dyDescent="0.25">
      <c r="A40156" s="1"/>
      <c r="B40156" s="2"/>
      <c r="BJ40156" s="3"/>
      <c r="BL40156" s="3"/>
      <c r="BN40156" s="3"/>
      <c r="BP40156" s="3"/>
    </row>
    <row r="40157" spans="1:68" x14ac:dyDescent="0.25">
      <c r="A40157" s="1"/>
      <c r="B40157" s="2"/>
      <c r="BJ40157" s="3"/>
      <c r="BL40157" s="3"/>
      <c r="BN40157" s="3"/>
      <c r="BP40157" s="3"/>
    </row>
    <row r="40158" spans="1:68" x14ac:dyDescent="0.25">
      <c r="A40158" s="1"/>
      <c r="B40158" s="2"/>
      <c r="BJ40158" s="3"/>
      <c r="BL40158" s="3"/>
      <c r="BN40158" s="3"/>
      <c r="BP40158" s="3"/>
    </row>
    <row r="40159" spans="1:68" x14ac:dyDescent="0.25">
      <c r="A40159" s="1"/>
      <c r="B40159" s="2"/>
      <c r="BJ40159" s="3"/>
      <c r="BL40159" s="3"/>
      <c r="BN40159" s="3"/>
      <c r="BP40159" s="3"/>
    </row>
    <row r="40160" spans="1:68" x14ac:dyDescent="0.25">
      <c r="A40160" s="1"/>
      <c r="B40160" s="2"/>
      <c r="BJ40160" s="3"/>
      <c r="BL40160" s="3"/>
      <c r="BN40160" s="3"/>
      <c r="BP40160" s="3"/>
    </row>
    <row r="40161" spans="1:68" x14ac:dyDescent="0.25">
      <c r="A40161" s="1"/>
      <c r="B40161" s="2"/>
      <c r="BJ40161" s="3"/>
      <c r="BL40161" s="3"/>
      <c r="BN40161" s="3"/>
      <c r="BP40161" s="3"/>
    </row>
    <row r="40162" spans="1:68" x14ac:dyDescent="0.25">
      <c r="A40162" s="1"/>
      <c r="B40162" s="2"/>
      <c r="BJ40162" s="3"/>
      <c r="BL40162" s="3"/>
      <c r="BN40162" s="3"/>
      <c r="BP40162" s="3"/>
    </row>
    <row r="40163" spans="1:68" x14ac:dyDescent="0.25">
      <c r="A40163" s="1"/>
      <c r="B40163" s="2"/>
      <c r="BJ40163" s="3"/>
      <c r="BL40163" s="3"/>
      <c r="BN40163" s="3"/>
      <c r="BP40163" s="3"/>
    </row>
    <row r="40164" spans="1:68" x14ac:dyDescent="0.25">
      <c r="A40164" s="1"/>
      <c r="B40164" s="2"/>
      <c r="BJ40164" s="3"/>
      <c r="BL40164" s="3"/>
      <c r="BN40164" s="3"/>
      <c r="BP40164" s="3"/>
    </row>
    <row r="40165" spans="1:68" x14ac:dyDescent="0.25">
      <c r="A40165" s="1"/>
      <c r="B40165" s="2"/>
      <c r="BJ40165" s="3"/>
      <c r="BL40165" s="3"/>
      <c r="BN40165" s="3"/>
      <c r="BP40165" s="3"/>
    </row>
    <row r="40166" spans="1:68" x14ac:dyDescent="0.25">
      <c r="A40166" s="1"/>
      <c r="B40166" s="2"/>
      <c r="BJ40166" s="3"/>
      <c r="BL40166" s="3"/>
      <c r="BN40166" s="3"/>
      <c r="BP40166" s="3"/>
    </row>
    <row r="40167" spans="1:68" x14ac:dyDescent="0.25">
      <c r="A40167" s="1"/>
      <c r="B40167" s="2"/>
      <c r="BJ40167" s="3"/>
      <c r="BL40167" s="3"/>
      <c r="BN40167" s="3"/>
      <c r="BP40167" s="3"/>
    </row>
    <row r="40168" spans="1:68" x14ac:dyDescent="0.25">
      <c r="A40168" s="1"/>
      <c r="B40168" s="2"/>
      <c r="BJ40168" s="3"/>
      <c r="BL40168" s="3"/>
      <c r="BN40168" s="3"/>
      <c r="BP40168" s="3"/>
    </row>
    <row r="40169" spans="1:68" x14ac:dyDescent="0.25">
      <c r="A40169" s="1"/>
      <c r="B40169" s="2"/>
      <c r="BJ40169" s="3"/>
      <c r="BL40169" s="3"/>
      <c r="BN40169" s="3"/>
      <c r="BP40169" s="3"/>
    </row>
    <row r="40170" spans="1:68" x14ac:dyDescent="0.25">
      <c r="A40170" s="1"/>
      <c r="B40170" s="2"/>
      <c r="BJ40170" s="3"/>
      <c r="BL40170" s="3"/>
      <c r="BN40170" s="3"/>
      <c r="BP40170" s="3"/>
    </row>
    <row r="40171" spans="1:68" x14ac:dyDescent="0.25">
      <c r="A40171" s="1"/>
      <c r="B40171" s="2"/>
      <c r="BJ40171" s="3"/>
      <c r="BL40171" s="3"/>
      <c r="BN40171" s="3"/>
      <c r="BP40171" s="3"/>
    </row>
    <row r="40172" spans="1:68" x14ac:dyDescent="0.25">
      <c r="A40172" s="1"/>
      <c r="B40172" s="2"/>
      <c r="BJ40172" s="3"/>
      <c r="BL40172" s="3"/>
      <c r="BN40172" s="3"/>
      <c r="BP40172" s="3"/>
    </row>
    <row r="40173" spans="1:68" x14ac:dyDescent="0.25">
      <c r="A40173" s="1"/>
      <c r="B40173" s="2"/>
      <c r="BJ40173" s="3"/>
      <c r="BL40173" s="3"/>
      <c r="BN40173" s="3"/>
      <c r="BP40173" s="3"/>
    </row>
    <row r="40174" spans="1:68" x14ac:dyDescent="0.25">
      <c r="A40174" s="1"/>
      <c r="B40174" s="2"/>
      <c r="BJ40174" s="3"/>
      <c r="BL40174" s="3"/>
      <c r="BN40174" s="3"/>
      <c r="BP40174" s="3"/>
    </row>
    <row r="40175" spans="1:68" x14ac:dyDescent="0.25">
      <c r="A40175" s="1"/>
      <c r="B40175" s="2"/>
      <c r="BJ40175" s="3"/>
      <c r="BL40175" s="3"/>
      <c r="BN40175" s="3"/>
      <c r="BP40175" s="3"/>
    </row>
    <row r="40176" spans="1:68" x14ac:dyDescent="0.25">
      <c r="A40176" s="1"/>
      <c r="B40176" s="2"/>
      <c r="BJ40176" s="3"/>
      <c r="BL40176" s="3"/>
      <c r="BN40176" s="3"/>
      <c r="BP40176" s="3"/>
    </row>
    <row r="40177" spans="1:68" x14ac:dyDescent="0.25">
      <c r="A40177" s="1"/>
      <c r="B40177" s="2"/>
      <c r="BJ40177" s="3"/>
      <c r="BL40177" s="3"/>
      <c r="BN40177" s="3"/>
      <c r="BP40177" s="3"/>
    </row>
    <row r="40178" spans="1:68" x14ac:dyDescent="0.25">
      <c r="A40178" s="1"/>
      <c r="B40178" s="2"/>
      <c r="BJ40178" s="3"/>
      <c r="BL40178" s="3"/>
      <c r="BN40178" s="3"/>
      <c r="BP40178" s="3"/>
    </row>
    <row r="40179" spans="1:68" x14ac:dyDescent="0.25">
      <c r="A40179" s="1"/>
      <c r="B40179" s="2"/>
      <c r="BJ40179" s="3"/>
      <c r="BL40179" s="3"/>
      <c r="BN40179" s="3"/>
      <c r="BP40179" s="3"/>
    </row>
    <row r="40180" spans="1:68" x14ac:dyDescent="0.25">
      <c r="A40180" s="1"/>
      <c r="B40180" s="2"/>
      <c r="BJ40180" s="3"/>
      <c r="BL40180" s="3"/>
      <c r="BN40180" s="3"/>
      <c r="BP40180" s="3"/>
    </row>
    <row r="40181" spans="1:68" x14ac:dyDescent="0.25">
      <c r="A40181" s="1"/>
      <c r="B40181" s="2"/>
      <c r="BJ40181" s="3"/>
      <c r="BL40181" s="3"/>
      <c r="BN40181" s="3"/>
      <c r="BP40181" s="3"/>
    </row>
    <row r="40182" spans="1:68" x14ac:dyDescent="0.25">
      <c r="A40182" s="1"/>
      <c r="B40182" s="2"/>
      <c r="BJ40182" s="3"/>
      <c r="BL40182" s="3"/>
      <c r="BN40182" s="3"/>
      <c r="BP40182" s="3"/>
    </row>
    <row r="40183" spans="1:68" x14ac:dyDescent="0.25">
      <c r="A40183" s="1"/>
      <c r="B40183" s="2"/>
      <c r="BJ40183" s="3"/>
      <c r="BL40183" s="3"/>
      <c r="BN40183" s="3"/>
      <c r="BP40183" s="3"/>
    </row>
    <row r="40184" spans="1:68" x14ac:dyDescent="0.25">
      <c r="A40184" s="1"/>
      <c r="B40184" s="2"/>
      <c r="BJ40184" s="3"/>
      <c r="BL40184" s="3"/>
      <c r="BN40184" s="3"/>
      <c r="BP40184" s="3"/>
    </row>
    <row r="40185" spans="1:68" x14ac:dyDescent="0.25">
      <c r="A40185" s="1"/>
      <c r="B40185" s="2"/>
      <c r="BJ40185" s="3"/>
      <c r="BL40185" s="3"/>
      <c r="BN40185" s="3"/>
      <c r="BP40185" s="3"/>
    </row>
    <row r="40186" spans="1:68" x14ac:dyDescent="0.25">
      <c r="A40186" s="1"/>
      <c r="B40186" s="2"/>
      <c r="BJ40186" s="3"/>
      <c r="BL40186" s="3"/>
      <c r="BN40186" s="3"/>
      <c r="BP40186" s="3"/>
    </row>
    <row r="40187" spans="1:68" x14ac:dyDescent="0.25">
      <c r="A40187" s="1"/>
      <c r="B40187" s="2"/>
      <c r="BJ40187" s="3"/>
      <c r="BL40187" s="3"/>
      <c r="BN40187" s="3"/>
      <c r="BP40187" s="3"/>
    </row>
    <row r="40188" spans="1:68" x14ac:dyDescent="0.25">
      <c r="A40188" s="1"/>
      <c r="B40188" s="2"/>
      <c r="BJ40188" s="3"/>
      <c r="BL40188" s="3"/>
      <c r="BN40188" s="3"/>
      <c r="BP40188" s="3"/>
    </row>
    <row r="40189" spans="1:68" x14ac:dyDescent="0.25">
      <c r="A40189" s="1"/>
      <c r="B40189" s="2"/>
      <c r="BJ40189" s="3"/>
      <c r="BL40189" s="3"/>
      <c r="BN40189" s="3"/>
      <c r="BP40189" s="3"/>
    </row>
    <row r="40190" spans="1:68" x14ac:dyDescent="0.25">
      <c r="A40190" s="1"/>
      <c r="B40190" s="2"/>
      <c r="BJ40190" s="3"/>
      <c r="BL40190" s="3"/>
      <c r="BN40190" s="3"/>
      <c r="BP40190" s="3"/>
    </row>
    <row r="40191" spans="1:68" x14ac:dyDescent="0.25">
      <c r="A40191" s="1"/>
      <c r="B40191" s="2"/>
      <c r="BJ40191" s="3"/>
      <c r="BL40191" s="3"/>
      <c r="BN40191" s="3"/>
      <c r="BP40191" s="3"/>
    </row>
    <row r="40192" spans="1:68" x14ac:dyDescent="0.25">
      <c r="A40192" s="1"/>
      <c r="B40192" s="2"/>
      <c r="BJ40192" s="3"/>
      <c r="BL40192" s="3"/>
      <c r="BN40192" s="3"/>
      <c r="BP40192" s="3"/>
    </row>
    <row r="40193" spans="1:68" x14ac:dyDescent="0.25">
      <c r="A40193" s="1"/>
      <c r="B40193" s="2"/>
      <c r="BJ40193" s="3"/>
      <c r="BL40193" s="3"/>
      <c r="BN40193" s="3"/>
      <c r="BP40193" s="3"/>
    </row>
    <row r="40194" spans="1:68" x14ac:dyDescent="0.25">
      <c r="A40194" s="1"/>
      <c r="B40194" s="2"/>
      <c r="BJ40194" s="3"/>
      <c r="BL40194" s="3"/>
      <c r="BN40194" s="3"/>
      <c r="BP40194" s="3"/>
    </row>
    <row r="40195" spans="1:68" x14ac:dyDescent="0.25">
      <c r="A40195" s="1"/>
      <c r="B40195" s="2"/>
      <c r="BJ40195" s="3"/>
      <c r="BL40195" s="3"/>
      <c r="BN40195" s="3"/>
      <c r="BP40195" s="3"/>
    </row>
    <row r="40196" spans="1:68" x14ac:dyDescent="0.25">
      <c r="A40196" s="1"/>
      <c r="B40196" s="2"/>
      <c r="BJ40196" s="3"/>
      <c r="BL40196" s="3"/>
      <c r="BN40196" s="3"/>
      <c r="BP40196" s="3"/>
    </row>
    <row r="40197" spans="1:68" x14ac:dyDescent="0.25">
      <c r="A40197" s="1"/>
      <c r="B40197" s="2"/>
      <c r="BJ40197" s="3"/>
      <c r="BL40197" s="3"/>
      <c r="BN40197" s="3"/>
      <c r="BP40197" s="3"/>
    </row>
    <row r="40198" spans="1:68" x14ac:dyDescent="0.25">
      <c r="A40198" s="1"/>
      <c r="B40198" s="2"/>
      <c r="BJ40198" s="3"/>
      <c r="BL40198" s="3"/>
      <c r="BN40198" s="3"/>
      <c r="BP40198" s="3"/>
    </row>
    <row r="40199" spans="1:68" x14ac:dyDescent="0.25">
      <c r="A40199" s="1"/>
      <c r="B40199" s="2"/>
      <c r="BJ40199" s="3"/>
      <c r="BL40199" s="3"/>
      <c r="BN40199" s="3"/>
      <c r="BP40199" s="3"/>
    </row>
    <row r="40200" spans="1:68" x14ac:dyDescent="0.25">
      <c r="A40200" s="1"/>
      <c r="B40200" s="2"/>
      <c r="BJ40200" s="3"/>
      <c r="BL40200" s="3"/>
      <c r="BN40200" s="3"/>
      <c r="BP40200" s="3"/>
    </row>
    <row r="40201" spans="1:68" x14ac:dyDescent="0.25">
      <c r="A40201" s="1"/>
      <c r="B40201" s="2"/>
      <c r="BJ40201" s="3"/>
      <c r="BL40201" s="3"/>
      <c r="BN40201" s="3"/>
      <c r="BP40201" s="3"/>
    </row>
    <row r="40202" spans="1:68" x14ac:dyDescent="0.25">
      <c r="A40202" s="1"/>
      <c r="B40202" s="2"/>
      <c r="BJ40202" s="3"/>
      <c r="BL40202" s="3"/>
      <c r="BN40202" s="3"/>
      <c r="BP40202" s="3"/>
    </row>
    <row r="40203" spans="1:68" x14ac:dyDescent="0.25">
      <c r="A40203" s="1"/>
      <c r="B40203" s="2"/>
      <c r="BJ40203" s="3"/>
      <c r="BL40203" s="3"/>
      <c r="BN40203" s="3"/>
      <c r="BP40203" s="3"/>
    </row>
    <row r="40204" spans="1:68" x14ac:dyDescent="0.25">
      <c r="A40204" s="1"/>
      <c r="B40204" s="2"/>
      <c r="BJ40204" s="3"/>
      <c r="BL40204" s="3"/>
      <c r="BN40204" s="3"/>
      <c r="BP40204" s="3"/>
    </row>
    <row r="40205" spans="1:68" x14ac:dyDescent="0.25">
      <c r="A40205" s="1"/>
      <c r="B40205" s="2"/>
      <c r="BJ40205" s="3"/>
      <c r="BL40205" s="3"/>
      <c r="BN40205" s="3"/>
      <c r="BP40205" s="3"/>
    </row>
    <row r="40206" spans="1:68" x14ac:dyDescent="0.25">
      <c r="A40206" s="1"/>
      <c r="B40206" s="2"/>
      <c r="BJ40206" s="3"/>
      <c r="BL40206" s="3"/>
      <c r="BN40206" s="3"/>
      <c r="BP40206" s="3"/>
    </row>
    <row r="40207" spans="1:68" x14ac:dyDescent="0.25">
      <c r="A40207" s="1"/>
      <c r="B40207" s="2"/>
      <c r="BJ40207" s="3"/>
      <c r="BL40207" s="3"/>
      <c r="BN40207" s="3"/>
      <c r="BP40207" s="3"/>
    </row>
    <row r="40208" spans="1:68" x14ac:dyDescent="0.25">
      <c r="A40208" s="1"/>
      <c r="B40208" s="2"/>
      <c r="BJ40208" s="3"/>
      <c r="BL40208" s="3"/>
      <c r="BN40208" s="3"/>
      <c r="BP40208" s="3"/>
    </row>
    <row r="40209" spans="1:68" x14ac:dyDescent="0.25">
      <c r="A40209" s="1"/>
      <c r="B40209" s="2"/>
      <c r="BJ40209" s="3"/>
      <c r="BL40209" s="3"/>
      <c r="BN40209" s="3"/>
      <c r="BP40209" s="3"/>
    </row>
    <row r="40210" spans="1:68" x14ac:dyDescent="0.25">
      <c r="A40210" s="1"/>
      <c r="B40210" s="2"/>
      <c r="BJ40210" s="3"/>
      <c r="BL40210" s="3"/>
      <c r="BN40210" s="3"/>
      <c r="BP40210" s="3"/>
    </row>
    <row r="40211" spans="1:68" x14ac:dyDescent="0.25">
      <c r="A40211" s="1"/>
      <c r="B40211" s="2"/>
      <c r="BJ40211" s="3"/>
      <c r="BL40211" s="3"/>
      <c r="BN40211" s="3"/>
      <c r="BP40211" s="3"/>
    </row>
    <row r="40212" spans="1:68" x14ac:dyDescent="0.25">
      <c r="A40212" s="1"/>
      <c r="B40212" s="2"/>
      <c r="BJ40212" s="3"/>
      <c r="BL40212" s="3"/>
      <c r="BN40212" s="3"/>
      <c r="BP40212" s="3"/>
    </row>
    <row r="40213" spans="1:68" x14ac:dyDescent="0.25">
      <c r="A40213" s="1"/>
      <c r="B40213" s="2"/>
      <c r="BJ40213" s="3"/>
      <c r="BL40213" s="3"/>
      <c r="BN40213" s="3"/>
      <c r="BP40213" s="3"/>
    </row>
    <row r="40214" spans="1:68" x14ac:dyDescent="0.25">
      <c r="A40214" s="1"/>
      <c r="B40214" s="2"/>
      <c r="BJ40214" s="3"/>
      <c r="BL40214" s="3"/>
      <c r="BN40214" s="3"/>
      <c r="BP40214" s="3"/>
    </row>
    <row r="40215" spans="1:68" x14ac:dyDescent="0.25">
      <c r="A40215" s="1"/>
      <c r="B40215" s="2"/>
      <c r="BJ40215" s="3"/>
      <c r="BL40215" s="3"/>
      <c r="BN40215" s="3"/>
      <c r="BP40215" s="3"/>
    </row>
    <row r="40216" spans="1:68" x14ac:dyDescent="0.25">
      <c r="A40216" s="1"/>
      <c r="B40216" s="2"/>
      <c r="BJ40216" s="3"/>
      <c r="BL40216" s="3"/>
      <c r="BN40216" s="3"/>
      <c r="BP40216" s="3"/>
    </row>
    <row r="40217" spans="1:68" x14ac:dyDescent="0.25">
      <c r="A40217" s="1"/>
      <c r="B40217" s="2"/>
      <c r="BJ40217" s="3"/>
      <c r="BL40217" s="3"/>
      <c r="BN40217" s="3"/>
      <c r="BP40217" s="3"/>
    </row>
    <row r="40218" spans="1:68" x14ac:dyDescent="0.25">
      <c r="A40218" s="1"/>
      <c r="B40218" s="2"/>
      <c r="BJ40218" s="3"/>
      <c r="BL40218" s="3"/>
      <c r="BN40218" s="3"/>
      <c r="BP40218" s="3"/>
    </row>
    <row r="40219" spans="1:68" x14ac:dyDescent="0.25">
      <c r="A40219" s="1"/>
      <c r="B40219" s="2"/>
      <c r="BJ40219" s="3"/>
      <c r="BL40219" s="3"/>
      <c r="BN40219" s="3"/>
      <c r="BP40219" s="3"/>
    </row>
    <row r="40220" spans="1:68" x14ac:dyDescent="0.25">
      <c r="A40220" s="1"/>
      <c r="B40220" s="2"/>
      <c r="BJ40220" s="3"/>
      <c r="BL40220" s="3"/>
      <c r="BN40220" s="3"/>
      <c r="BP40220" s="3"/>
    </row>
    <row r="40221" spans="1:68" x14ac:dyDescent="0.25">
      <c r="A40221" s="1"/>
      <c r="B40221" s="2"/>
      <c r="BJ40221" s="3"/>
      <c r="BL40221" s="3"/>
      <c r="BN40221" s="3"/>
      <c r="BP40221" s="3"/>
    </row>
    <row r="40222" spans="1:68" x14ac:dyDescent="0.25">
      <c r="A40222" s="1"/>
      <c r="B40222" s="2"/>
      <c r="BJ40222" s="3"/>
      <c r="BL40222" s="3"/>
      <c r="BN40222" s="3"/>
      <c r="BP40222" s="3"/>
    </row>
    <row r="40223" spans="1:68" x14ac:dyDescent="0.25">
      <c r="A40223" s="1"/>
      <c r="B40223" s="2"/>
      <c r="BJ40223" s="3"/>
      <c r="BL40223" s="3"/>
      <c r="BN40223" s="3"/>
      <c r="BP40223" s="3"/>
    </row>
    <row r="40224" spans="1:68" x14ac:dyDescent="0.25">
      <c r="A40224" s="1"/>
      <c r="B40224" s="2"/>
      <c r="BJ40224" s="3"/>
      <c r="BL40224" s="3"/>
      <c r="BN40224" s="3"/>
      <c r="BP40224" s="3"/>
    </row>
    <row r="40225" spans="1:68" x14ac:dyDescent="0.25">
      <c r="A40225" s="1"/>
      <c r="B40225" s="2"/>
      <c r="BJ40225" s="3"/>
      <c r="BL40225" s="3"/>
      <c r="BN40225" s="3"/>
      <c r="BP40225" s="3"/>
    </row>
    <row r="40226" spans="1:68" x14ac:dyDescent="0.25">
      <c r="A40226" s="1"/>
      <c r="B40226" s="2"/>
      <c r="BJ40226" s="3"/>
      <c r="BL40226" s="3"/>
      <c r="BN40226" s="3"/>
      <c r="BP40226" s="3"/>
    </row>
    <row r="40227" spans="1:68" x14ac:dyDescent="0.25">
      <c r="A40227" s="1"/>
      <c r="B40227" s="2"/>
      <c r="BJ40227" s="3"/>
      <c r="BL40227" s="3"/>
      <c r="BN40227" s="3"/>
      <c r="BP40227" s="3"/>
    </row>
    <row r="40228" spans="1:68" x14ac:dyDescent="0.25">
      <c r="A40228" s="1"/>
      <c r="B40228" s="2"/>
      <c r="BJ40228" s="3"/>
      <c r="BL40228" s="3"/>
      <c r="BN40228" s="3"/>
      <c r="BP40228" s="3"/>
    </row>
    <row r="40229" spans="1:68" x14ac:dyDescent="0.25">
      <c r="A40229" s="1"/>
      <c r="B40229" s="2"/>
      <c r="BJ40229" s="3"/>
      <c r="BL40229" s="3"/>
      <c r="BN40229" s="3"/>
      <c r="BP40229" s="3"/>
    </row>
    <row r="40230" spans="1:68" x14ac:dyDescent="0.25">
      <c r="A40230" s="1"/>
      <c r="B40230" s="2"/>
      <c r="BJ40230" s="3"/>
      <c r="BL40230" s="3"/>
      <c r="BN40230" s="3"/>
      <c r="BP40230" s="3"/>
    </row>
    <row r="40231" spans="1:68" x14ac:dyDescent="0.25">
      <c r="A40231" s="1"/>
      <c r="B40231" s="2"/>
      <c r="BJ40231" s="3"/>
      <c r="BL40231" s="3"/>
      <c r="BN40231" s="3"/>
      <c r="BP40231" s="3"/>
    </row>
    <row r="40232" spans="1:68" x14ac:dyDescent="0.25">
      <c r="A40232" s="1"/>
      <c r="B40232" s="2"/>
      <c r="BJ40232" s="3"/>
      <c r="BL40232" s="3"/>
      <c r="BN40232" s="3"/>
      <c r="BP40232" s="3"/>
    </row>
    <row r="40233" spans="1:68" x14ac:dyDescent="0.25">
      <c r="A40233" s="1"/>
      <c r="B40233" s="2"/>
      <c r="BJ40233" s="3"/>
      <c r="BL40233" s="3"/>
      <c r="BN40233" s="3"/>
      <c r="BP40233" s="3"/>
    </row>
    <row r="40234" spans="1:68" x14ac:dyDescent="0.25">
      <c r="A40234" s="1"/>
      <c r="B40234" s="2"/>
      <c r="BJ40234" s="3"/>
      <c r="BL40234" s="3"/>
      <c r="BN40234" s="3"/>
      <c r="BP40234" s="3"/>
    </row>
    <row r="40235" spans="1:68" x14ac:dyDescent="0.25">
      <c r="A40235" s="1"/>
      <c r="B40235" s="2"/>
      <c r="BJ40235" s="3"/>
      <c r="BL40235" s="3"/>
      <c r="BN40235" s="3"/>
      <c r="BP40235" s="3"/>
    </row>
    <row r="40236" spans="1:68" x14ac:dyDescent="0.25">
      <c r="A40236" s="1"/>
      <c r="B40236" s="2"/>
      <c r="BJ40236" s="3"/>
      <c r="BL40236" s="3"/>
      <c r="BN40236" s="3"/>
      <c r="BP40236" s="3"/>
    </row>
    <row r="40237" spans="1:68" x14ac:dyDescent="0.25">
      <c r="A40237" s="1"/>
      <c r="B40237" s="2"/>
      <c r="BJ40237" s="3"/>
      <c r="BL40237" s="3"/>
      <c r="BN40237" s="3"/>
      <c r="BP40237" s="3"/>
    </row>
    <row r="40238" spans="1:68" x14ac:dyDescent="0.25">
      <c r="A40238" s="1"/>
      <c r="B40238" s="2"/>
      <c r="BJ40238" s="3"/>
      <c r="BL40238" s="3"/>
      <c r="BN40238" s="3"/>
      <c r="BP40238" s="3"/>
    </row>
    <row r="40239" spans="1:68" x14ac:dyDescent="0.25">
      <c r="A40239" s="1"/>
      <c r="B40239" s="2"/>
      <c r="BJ40239" s="3"/>
      <c r="BL40239" s="3"/>
      <c r="BN40239" s="3"/>
      <c r="BP40239" s="3"/>
    </row>
    <row r="40240" spans="1:68" x14ac:dyDescent="0.25">
      <c r="A40240" s="1"/>
      <c r="B40240" s="2"/>
      <c r="BJ40240" s="3"/>
      <c r="BL40240" s="3"/>
      <c r="BN40240" s="3"/>
      <c r="BP40240" s="3"/>
    </row>
    <row r="40241" spans="1:68" x14ac:dyDescent="0.25">
      <c r="A40241" s="1"/>
      <c r="B40241" s="2"/>
      <c r="BJ40241" s="3"/>
      <c r="BL40241" s="3"/>
      <c r="BN40241" s="3"/>
      <c r="BP40241" s="3"/>
    </row>
    <row r="40242" spans="1:68" x14ac:dyDescent="0.25">
      <c r="A40242" s="1"/>
      <c r="B40242" s="2"/>
      <c r="BJ40242" s="3"/>
      <c r="BL40242" s="3"/>
      <c r="BN40242" s="3"/>
      <c r="BP40242" s="3"/>
    </row>
    <row r="40243" spans="1:68" x14ac:dyDescent="0.25">
      <c r="A40243" s="1"/>
      <c r="B40243" s="2"/>
      <c r="BJ40243" s="3"/>
      <c r="BL40243" s="3"/>
      <c r="BN40243" s="3"/>
      <c r="BP40243" s="3"/>
    </row>
    <row r="40244" spans="1:68" x14ac:dyDescent="0.25">
      <c r="A40244" s="1"/>
      <c r="B40244" s="2"/>
      <c r="BJ40244" s="3"/>
      <c r="BL40244" s="3"/>
      <c r="BN40244" s="3"/>
      <c r="BP40244" s="3"/>
    </row>
    <row r="40245" spans="1:68" x14ac:dyDescent="0.25">
      <c r="A40245" s="1"/>
      <c r="B40245" s="2"/>
      <c r="BJ40245" s="3"/>
      <c r="BL40245" s="3"/>
      <c r="BN40245" s="3"/>
      <c r="BP40245" s="3"/>
    </row>
    <row r="40246" spans="1:68" x14ac:dyDescent="0.25">
      <c r="A40246" s="1"/>
      <c r="B40246" s="2"/>
      <c r="BJ40246" s="3"/>
      <c r="BL40246" s="3"/>
      <c r="BN40246" s="3"/>
      <c r="BP40246" s="3"/>
    </row>
    <row r="40247" spans="1:68" x14ac:dyDescent="0.25">
      <c r="A40247" s="1"/>
      <c r="B40247" s="2"/>
      <c r="BJ40247" s="3"/>
      <c r="BL40247" s="3"/>
      <c r="BN40247" s="3"/>
      <c r="BP40247" s="3"/>
    </row>
    <row r="40248" spans="1:68" x14ac:dyDescent="0.25">
      <c r="A40248" s="1"/>
      <c r="B40248" s="2"/>
      <c r="BJ40248" s="3"/>
      <c r="BL40248" s="3"/>
      <c r="BN40248" s="3"/>
      <c r="BP40248" s="3"/>
    </row>
    <row r="40249" spans="1:68" x14ac:dyDescent="0.25">
      <c r="A40249" s="1"/>
      <c r="B40249" s="2"/>
      <c r="BJ40249" s="3"/>
      <c r="BL40249" s="3"/>
      <c r="BN40249" s="3"/>
      <c r="BP40249" s="3"/>
    </row>
    <row r="40250" spans="1:68" x14ac:dyDescent="0.25">
      <c r="A40250" s="1"/>
      <c r="B40250" s="2"/>
      <c r="BJ40250" s="3"/>
      <c r="BL40250" s="3"/>
      <c r="BN40250" s="3"/>
      <c r="BP40250" s="3"/>
    </row>
    <row r="40251" spans="1:68" x14ac:dyDescent="0.25">
      <c r="A40251" s="1"/>
      <c r="B40251" s="2"/>
      <c r="BJ40251" s="3"/>
      <c r="BL40251" s="3"/>
      <c r="BN40251" s="3"/>
      <c r="BP40251" s="3"/>
    </row>
    <row r="40252" spans="1:68" x14ac:dyDescent="0.25">
      <c r="A40252" s="1"/>
      <c r="B40252" s="2"/>
      <c r="BJ40252" s="3"/>
      <c r="BL40252" s="3"/>
      <c r="BN40252" s="3"/>
      <c r="BP40252" s="3"/>
    </row>
    <row r="40253" spans="1:68" x14ac:dyDescent="0.25">
      <c r="A40253" s="1"/>
      <c r="B40253" s="2"/>
      <c r="BJ40253" s="3"/>
      <c r="BL40253" s="3"/>
      <c r="BN40253" s="3"/>
      <c r="BP40253" s="3"/>
    </row>
    <row r="40254" spans="1:68" x14ac:dyDescent="0.25">
      <c r="A40254" s="1"/>
      <c r="B40254" s="2"/>
      <c r="BJ40254" s="3"/>
      <c r="BL40254" s="3"/>
      <c r="BN40254" s="3"/>
      <c r="BP40254" s="3"/>
    </row>
    <row r="40255" spans="1:68" x14ac:dyDescent="0.25">
      <c r="A40255" s="1"/>
      <c r="B40255" s="2"/>
      <c r="BJ40255" s="3"/>
      <c r="BL40255" s="3"/>
      <c r="BN40255" s="3"/>
      <c r="BP40255" s="3"/>
    </row>
    <row r="40256" spans="1:68" x14ac:dyDescent="0.25">
      <c r="A40256" s="1"/>
      <c r="B40256" s="2"/>
      <c r="BJ40256" s="3"/>
      <c r="BL40256" s="3"/>
      <c r="BN40256" s="3"/>
      <c r="BP40256" s="3"/>
    </row>
    <row r="40257" spans="1:68" x14ac:dyDescent="0.25">
      <c r="A40257" s="1"/>
      <c r="B40257" s="2"/>
      <c r="BJ40257" s="3"/>
      <c r="BL40257" s="3"/>
      <c r="BN40257" s="3"/>
      <c r="BP40257" s="3"/>
    </row>
    <row r="40258" spans="1:68" x14ac:dyDescent="0.25">
      <c r="A40258" s="1"/>
      <c r="B40258" s="2"/>
      <c r="BJ40258" s="3"/>
      <c r="BL40258" s="3"/>
      <c r="BN40258" s="3"/>
      <c r="BP40258" s="3"/>
    </row>
    <row r="40259" spans="1:68" x14ac:dyDescent="0.25">
      <c r="A40259" s="1"/>
      <c r="B40259" s="2"/>
      <c r="BJ40259" s="3"/>
      <c r="BL40259" s="3"/>
      <c r="BN40259" s="3"/>
      <c r="BP40259" s="3"/>
    </row>
    <row r="40260" spans="1:68" x14ac:dyDescent="0.25">
      <c r="A40260" s="1"/>
      <c r="B40260" s="2"/>
      <c r="BJ40260" s="3"/>
      <c r="BL40260" s="3"/>
      <c r="BN40260" s="3"/>
      <c r="BP40260" s="3"/>
    </row>
    <row r="40261" spans="1:68" x14ac:dyDescent="0.25">
      <c r="A40261" s="1"/>
      <c r="B40261" s="2"/>
      <c r="BJ40261" s="3"/>
      <c r="BL40261" s="3"/>
      <c r="BN40261" s="3"/>
      <c r="BP40261" s="3"/>
    </row>
    <row r="40262" spans="1:68" x14ac:dyDescent="0.25">
      <c r="A40262" s="1"/>
      <c r="B40262" s="2"/>
      <c r="BJ40262" s="3"/>
      <c r="BL40262" s="3"/>
      <c r="BN40262" s="3"/>
      <c r="BP40262" s="3"/>
    </row>
    <row r="40263" spans="1:68" x14ac:dyDescent="0.25">
      <c r="A40263" s="1"/>
      <c r="B40263" s="2"/>
      <c r="BJ40263" s="3"/>
      <c r="BL40263" s="3"/>
      <c r="BN40263" s="3"/>
      <c r="BP40263" s="3"/>
    </row>
    <row r="40264" spans="1:68" x14ac:dyDescent="0.25">
      <c r="A40264" s="1"/>
      <c r="B40264" s="2"/>
      <c r="BJ40264" s="3"/>
      <c r="BL40264" s="3"/>
      <c r="BN40264" s="3"/>
      <c r="BP40264" s="3"/>
    </row>
    <row r="40265" spans="1:68" x14ac:dyDescent="0.25">
      <c r="A40265" s="1"/>
      <c r="B40265" s="2"/>
      <c r="BJ40265" s="3"/>
      <c r="BL40265" s="3"/>
      <c r="BN40265" s="3"/>
      <c r="BP40265" s="3"/>
    </row>
    <row r="40266" spans="1:68" x14ac:dyDescent="0.25">
      <c r="A40266" s="1"/>
      <c r="B40266" s="2"/>
      <c r="BJ40266" s="3"/>
      <c r="BL40266" s="3"/>
      <c r="BN40266" s="3"/>
      <c r="BP40266" s="3"/>
    </row>
    <row r="40267" spans="1:68" x14ac:dyDescent="0.25">
      <c r="A40267" s="1"/>
      <c r="B40267" s="2"/>
      <c r="BJ40267" s="3"/>
      <c r="BL40267" s="3"/>
      <c r="BN40267" s="3"/>
      <c r="BP40267" s="3"/>
    </row>
    <row r="40268" spans="1:68" x14ac:dyDescent="0.25">
      <c r="A40268" s="1"/>
      <c r="B40268" s="2"/>
      <c r="BJ40268" s="3"/>
      <c r="BL40268" s="3"/>
      <c r="BN40268" s="3"/>
      <c r="BP40268" s="3"/>
    </row>
    <row r="40269" spans="1:68" x14ac:dyDescent="0.25">
      <c r="A40269" s="1"/>
      <c r="B40269" s="2"/>
      <c r="BJ40269" s="3"/>
      <c r="BL40269" s="3"/>
      <c r="BN40269" s="3"/>
      <c r="BP40269" s="3"/>
    </row>
    <row r="40270" spans="1:68" x14ac:dyDescent="0.25">
      <c r="A40270" s="1"/>
      <c r="B40270" s="2"/>
      <c r="BJ40270" s="3"/>
      <c r="BL40270" s="3"/>
      <c r="BN40270" s="3"/>
      <c r="BP40270" s="3"/>
    </row>
    <row r="40271" spans="1:68" x14ac:dyDescent="0.25">
      <c r="A40271" s="1"/>
      <c r="B40271" s="2"/>
      <c r="BJ40271" s="3"/>
      <c r="BL40271" s="3"/>
      <c r="BN40271" s="3"/>
      <c r="BP40271" s="3"/>
    </row>
    <row r="40272" spans="1:68" x14ac:dyDescent="0.25">
      <c r="A40272" s="1"/>
      <c r="B40272" s="2"/>
      <c r="BJ40272" s="3"/>
      <c r="BL40272" s="3"/>
      <c r="BN40272" s="3"/>
      <c r="BP40272" s="3"/>
    </row>
    <row r="40273" spans="1:68" x14ac:dyDescent="0.25">
      <c r="A40273" s="1"/>
      <c r="B40273" s="2"/>
      <c r="BJ40273" s="3"/>
      <c r="BL40273" s="3"/>
      <c r="BN40273" s="3"/>
      <c r="BP40273" s="3"/>
    </row>
    <row r="40274" spans="1:68" x14ac:dyDescent="0.25">
      <c r="A40274" s="1"/>
      <c r="B40274" s="2"/>
      <c r="BJ40274" s="3"/>
      <c r="BL40274" s="3"/>
      <c r="BN40274" s="3"/>
      <c r="BP40274" s="3"/>
    </row>
    <row r="40275" spans="1:68" x14ac:dyDescent="0.25">
      <c r="A40275" s="1"/>
      <c r="B40275" s="2"/>
      <c r="BJ40275" s="3"/>
      <c r="BL40275" s="3"/>
      <c r="BN40275" s="3"/>
      <c r="BP40275" s="3"/>
    </row>
    <row r="40276" spans="1:68" x14ac:dyDescent="0.25">
      <c r="A40276" s="1"/>
      <c r="B40276" s="2"/>
      <c r="BJ40276" s="3"/>
      <c r="BL40276" s="3"/>
      <c r="BN40276" s="3"/>
      <c r="BP40276" s="3"/>
    </row>
    <row r="40277" spans="1:68" x14ac:dyDescent="0.25">
      <c r="A40277" s="1"/>
      <c r="B40277" s="2"/>
      <c r="BJ40277" s="3"/>
      <c r="BL40277" s="3"/>
      <c r="BN40277" s="3"/>
      <c r="BP40277" s="3"/>
    </row>
    <row r="40278" spans="1:68" x14ac:dyDescent="0.25">
      <c r="A40278" s="1"/>
      <c r="B40278" s="2"/>
      <c r="BJ40278" s="3"/>
      <c r="BL40278" s="3"/>
      <c r="BN40278" s="3"/>
      <c r="BP40278" s="3"/>
    </row>
    <row r="40279" spans="1:68" x14ac:dyDescent="0.25">
      <c r="A40279" s="1"/>
      <c r="B40279" s="2"/>
      <c r="BJ40279" s="3"/>
      <c r="BL40279" s="3"/>
      <c r="BN40279" s="3"/>
      <c r="BP40279" s="3"/>
    </row>
    <row r="40280" spans="1:68" x14ac:dyDescent="0.25">
      <c r="A40280" s="1"/>
      <c r="B40280" s="2"/>
      <c r="BJ40280" s="3"/>
      <c r="BL40280" s="3"/>
      <c r="BN40280" s="3"/>
      <c r="BP40280" s="3"/>
    </row>
    <row r="40281" spans="1:68" x14ac:dyDescent="0.25">
      <c r="A40281" s="1"/>
      <c r="B40281" s="2"/>
      <c r="BJ40281" s="3"/>
      <c r="BL40281" s="3"/>
      <c r="BN40281" s="3"/>
      <c r="BP40281" s="3"/>
    </row>
    <row r="40282" spans="1:68" x14ac:dyDescent="0.25">
      <c r="A40282" s="1"/>
      <c r="B40282" s="2"/>
      <c r="BJ40282" s="3"/>
      <c r="BL40282" s="3"/>
      <c r="BN40282" s="3"/>
      <c r="BP40282" s="3"/>
    </row>
    <row r="40283" spans="1:68" x14ac:dyDescent="0.25">
      <c r="A40283" s="1"/>
      <c r="B40283" s="2"/>
      <c r="BJ40283" s="3"/>
      <c r="BL40283" s="3"/>
      <c r="BN40283" s="3"/>
      <c r="BP40283" s="3"/>
    </row>
    <row r="40284" spans="1:68" x14ac:dyDescent="0.25">
      <c r="A40284" s="1"/>
      <c r="B40284" s="2"/>
      <c r="BJ40284" s="3"/>
      <c r="BL40284" s="3"/>
      <c r="BN40284" s="3"/>
      <c r="BP40284" s="3"/>
    </row>
    <row r="40285" spans="1:68" x14ac:dyDescent="0.25">
      <c r="A40285" s="1"/>
      <c r="B40285" s="2"/>
      <c r="BJ40285" s="3"/>
      <c r="BL40285" s="3"/>
      <c r="BN40285" s="3"/>
      <c r="BP40285" s="3"/>
    </row>
    <row r="40286" spans="1:68" x14ac:dyDescent="0.25">
      <c r="A40286" s="1"/>
      <c r="B40286" s="2"/>
      <c r="BJ40286" s="3"/>
      <c r="BL40286" s="3"/>
      <c r="BN40286" s="3"/>
      <c r="BP40286" s="3"/>
    </row>
    <row r="40287" spans="1:68" x14ac:dyDescent="0.25">
      <c r="A40287" s="1"/>
      <c r="B40287" s="2"/>
      <c r="BJ40287" s="3"/>
      <c r="BL40287" s="3"/>
      <c r="BN40287" s="3"/>
      <c r="BP40287" s="3"/>
    </row>
    <row r="40288" spans="1:68" x14ac:dyDescent="0.25">
      <c r="A40288" s="1"/>
      <c r="B40288" s="2"/>
      <c r="BJ40288" s="3"/>
      <c r="BL40288" s="3"/>
      <c r="BN40288" s="3"/>
      <c r="BP40288" s="3"/>
    </row>
    <row r="40289" spans="1:68" x14ac:dyDescent="0.25">
      <c r="A40289" s="1"/>
      <c r="B40289" s="2"/>
      <c r="BJ40289" s="3"/>
      <c r="BL40289" s="3"/>
      <c r="BN40289" s="3"/>
      <c r="BP40289" s="3"/>
    </row>
    <row r="40290" spans="1:68" x14ac:dyDescent="0.25">
      <c r="A40290" s="1"/>
      <c r="B40290" s="2"/>
      <c r="BJ40290" s="3"/>
      <c r="BL40290" s="3"/>
      <c r="BN40290" s="3"/>
      <c r="BP40290" s="3"/>
    </row>
    <row r="40291" spans="1:68" x14ac:dyDescent="0.25">
      <c r="A40291" s="1"/>
      <c r="B40291" s="2"/>
      <c r="BJ40291" s="3"/>
      <c r="BL40291" s="3"/>
      <c r="BN40291" s="3"/>
      <c r="BP40291" s="3"/>
    </row>
    <row r="40292" spans="1:68" x14ac:dyDescent="0.25">
      <c r="A40292" s="1"/>
      <c r="B40292" s="2"/>
      <c r="BJ40292" s="3"/>
      <c r="BL40292" s="3"/>
      <c r="BN40292" s="3"/>
      <c r="BP40292" s="3"/>
    </row>
    <row r="40293" spans="1:68" x14ac:dyDescent="0.25">
      <c r="A40293" s="1"/>
      <c r="B40293" s="2"/>
      <c r="BJ40293" s="3"/>
      <c r="BL40293" s="3"/>
      <c r="BN40293" s="3"/>
      <c r="BP40293" s="3"/>
    </row>
    <row r="40294" spans="1:68" x14ac:dyDescent="0.25">
      <c r="A40294" s="1"/>
      <c r="B40294" s="2"/>
      <c r="BJ40294" s="3"/>
      <c r="BL40294" s="3"/>
      <c r="BN40294" s="3"/>
      <c r="BP40294" s="3"/>
    </row>
    <row r="40295" spans="1:68" x14ac:dyDescent="0.25">
      <c r="A40295" s="1"/>
      <c r="B40295" s="2"/>
      <c r="BJ40295" s="3"/>
      <c r="BL40295" s="3"/>
      <c r="BN40295" s="3"/>
      <c r="BP40295" s="3"/>
    </row>
    <row r="40296" spans="1:68" x14ac:dyDescent="0.25">
      <c r="A40296" s="1"/>
      <c r="B40296" s="2"/>
      <c r="BJ40296" s="3"/>
      <c r="BL40296" s="3"/>
      <c r="BN40296" s="3"/>
      <c r="BP40296" s="3"/>
    </row>
    <row r="40297" spans="1:68" x14ac:dyDescent="0.25">
      <c r="A40297" s="1"/>
      <c r="B40297" s="2"/>
      <c r="BJ40297" s="3"/>
      <c r="BL40297" s="3"/>
      <c r="BN40297" s="3"/>
      <c r="BP40297" s="3"/>
    </row>
    <row r="40298" spans="1:68" x14ac:dyDescent="0.25">
      <c r="A40298" s="1"/>
      <c r="B40298" s="2"/>
      <c r="BJ40298" s="3"/>
      <c r="BL40298" s="3"/>
      <c r="BN40298" s="3"/>
      <c r="BP40298" s="3"/>
    </row>
    <row r="40299" spans="1:68" x14ac:dyDescent="0.25">
      <c r="A40299" s="1"/>
      <c r="B40299" s="2"/>
      <c r="BJ40299" s="3"/>
      <c r="BL40299" s="3"/>
      <c r="BN40299" s="3"/>
      <c r="BP40299" s="3"/>
    </row>
    <row r="40300" spans="1:68" x14ac:dyDescent="0.25">
      <c r="A40300" s="1"/>
      <c r="B40300" s="2"/>
      <c r="BJ40300" s="3"/>
      <c r="BL40300" s="3"/>
      <c r="BN40300" s="3"/>
      <c r="BP40300" s="3"/>
    </row>
    <row r="40301" spans="1:68" x14ac:dyDescent="0.25">
      <c r="A40301" s="1"/>
      <c r="B40301" s="2"/>
      <c r="BJ40301" s="3"/>
      <c r="BL40301" s="3"/>
      <c r="BN40301" s="3"/>
      <c r="BP40301" s="3"/>
    </row>
    <row r="40302" spans="1:68" x14ac:dyDescent="0.25">
      <c r="A40302" s="1"/>
      <c r="B40302" s="2"/>
      <c r="BJ40302" s="3"/>
      <c r="BL40302" s="3"/>
      <c r="BN40302" s="3"/>
      <c r="BP40302" s="3"/>
    </row>
    <row r="40303" spans="1:68" x14ac:dyDescent="0.25">
      <c r="A40303" s="1"/>
      <c r="B40303" s="2"/>
      <c r="BJ40303" s="3"/>
      <c r="BL40303" s="3"/>
      <c r="BN40303" s="3"/>
      <c r="BP40303" s="3"/>
    </row>
    <row r="40304" spans="1:68" x14ac:dyDescent="0.25">
      <c r="A40304" s="1"/>
      <c r="B40304" s="2"/>
      <c r="BJ40304" s="3"/>
      <c r="BL40304" s="3"/>
      <c r="BN40304" s="3"/>
      <c r="BP40304" s="3"/>
    </row>
    <row r="40305" spans="1:68" x14ac:dyDescent="0.25">
      <c r="A40305" s="1"/>
      <c r="B40305" s="2"/>
      <c r="BJ40305" s="3"/>
      <c r="BL40305" s="3"/>
      <c r="BN40305" s="3"/>
      <c r="BP40305" s="3"/>
    </row>
    <row r="40306" spans="1:68" x14ac:dyDescent="0.25">
      <c r="A40306" s="1"/>
      <c r="B40306" s="2"/>
      <c r="BJ40306" s="3"/>
      <c r="BL40306" s="3"/>
      <c r="BN40306" s="3"/>
      <c r="BP40306" s="3"/>
    </row>
    <row r="40307" spans="1:68" x14ac:dyDescent="0.25">
      <c r="A40307" s="1"/>
      <c r="B40307" s="2"/>
      <c r="BJ40307" s="3"/>
      <c r="BL40307" s="3"/>
      <c r="BN40307" s="3"/>
      <c r="BP40307" s="3"/>
    </row>
    <row r="40308" spans="1:68" x14ac:dyDescent="0.25">
      <c r="A40308" s="1"/>
      <c r="B40308" s="2"/>
      <c r="BJ40308" s="3"/>
      <c r="BL40308" s="3"/>
      <c r="BN40308" s="3"/>
      <c r="BP40308" s="3"/>
    </row>
    <row r="40309" spans="1:68" x14ac:dyDescent="0.25">
      <c r="A40309" s="1"/>
      <c r="B40309" s="2"/>
      <c r="BJ40309" s="3"/>
      <c r="BL40309" s="3"/>
      <c r="BN40309" s="3"/>
      <c r="BP40309" s="3"/>
    </row>
    <row r="40310" spans="1:68" x14ac:dyDescent="0.25">
      <c r="A40310" s="1"/>
      <c r="B40310" s="2"/>
      <c r="BJ40310" s="3"/>
      <c r="BL40310" s="3"/>
      <c r="BN40310" s="3"/>
      <c r="BP40310" s="3"/>
    </row>
    <row r="40311" spans="1:68" x14ac:dyDescent="0.25">
      <c r="A40311" s="1"/>
      <c r="B40311" s="2"/>
      <c r="BJ40311" s="3"/>
      <c r="BL40311" s="3"/>
      <c r="BN40311" s="3"/>
      <c r="BP40311" s="3"/>
    </row>
    <row r="40312" spans="1:68" x14ac:dyDescent="0.25">
      <c r="A40312" s="1"/>
      <c r="B40312" s="2"/>
      <c r="BJ40312" s="3"/>
      <c r="BL40312" s="3"/>
      <c r="BN40312" s="3"/>
      <c r="BP40312" s="3"/>
    </row>
    <row r="40313" spans="1:68" x14ac:dyDescent="0.25">
      <c r="A40313" s="1"/>
      <c r="B40313" s="2"/>
      <c r="BJ40313" s="3"/>
      <c r="BL40313" s="3"/>
      <c r="BN40313" s="3"/>
      <c r="BP40313" s="3"/>
    </row>
    <row r="40314" spans="1:68" x14ac:dyDescent="0.25">
      <c r="A40314" s="1"/>
      <c r="B40314" s="2"/>
      <c r="BJ40314" s="3"/>
      <c r="BL40314" s="3"/>
      <c r="BN40314" s="3"/>
      <c r="BP40314" s="3"/>
    </row>
    <row r="40315" spans="1:68" x14ac:dyDescent="0.25">
      <c r="A40315" s="1"/>
      <c r="B40315" s="2"/>
      <c r="BJ40315" s="3"/>
      <c r="BL40315" s="3"/>
      <c r="BN40315" s="3"/>
      <c r="BP40315" s="3"/>
    </row>
    <row r="40316" spans="1:68" x14ac:dyDescent="0.25">
      <c r="A40316" s="1"/>
      <c r="B40316" s="2"/>
      <c r="BJ40316" s="3"/>
      <c r="BL40316" s="3"/>
      <c r="BN40316" s="3"/>
      <c r="BP40316" s="3"/>
    </row>
    <row r="40317" spans="1:68" x14ac:dyDescent="0.25">
      <c r="A40317" s="1"/>
      <c r="B40317" s="2"/>
      <c r="BJ40317" s="3"/>
      <c r="BL40317" s="3"/>
      <c r="BN40317" s="3"/>
      <c r="BP40317" s="3"/>
    </row>
    <row r="40318" spans="1:68" x14ac:dyDescent="0.25">
      <c r="A40318" s="1"/>
      <c r="B40318" s="2"/>
      <c r="BJ40318" s="3"/>
      <c r="BL40318" s="3"/>
      <c r="BN40318" s="3"/>
      <c r="BP40318" s="3"/>
    </row>
    <row r="40319" spans="1:68" x14ac:dyDescent="0.25">
      <c r="A40319" s="1"/>
      <c r="B40319" s="2"/>
      <c r="BJ40319" s="3"/>
      <c r="BL40319" s="3"/>
      <c r="BN40319" s="3"/>
      <c r="BP40319" s="3"/>
    </row>
    <row r="40320" spans="1:68" x14ac:dyDescent="0.25">
      <c r="A40320" s="1"/>
      <c r="B40320" s="2"/>
      <c r="BJ40320" s="3"/>
      <c r="BL40320" s="3"/>
      <c r="BN40320" s="3"/>
      <c r="BP40320" s="3"/>
    </row>
    <row r="40321" spans="1:68" x14ac:dyDescent="0.25">
      <c r="A40321" s="1"/>
      <c r="B40321" s="2"/>
      <c r="BJ40321" s="3"/>
      <c r="BL40321" s="3"/>
      <c r="BN40321" s="3"/>
      <c r="BP40321" s="3"/>
    </row>
    <row r="40322" spans="1:68" x14ac:dyDescent="0.25">
      <c r="A40322" s="1"/>
      <c r="B40322" s="2"/>
      <c r="BJ40322" s="3"/>
      <c r="BL40322" s="3"/>
      <c r="BN40322" s="3"/>
      <c r="BP40322" s="3"/>
    </row>
    <row r="40323" spans="1:68" x14ac:dyDescent="0.25">
      <c r="A40323" s="1"/>
      <c r="B40323" s="2"/>
      <c r="BJ40323" s="3"/>
      <c r="BL40323" s="3"/>
      <c r="BN40323" s="3"/>
      <c r="BP40323" s="3"/>
    </row>
    <row r="40324" spans="1:68" x14ac:dyDescent="0.25">
      <c r="A40324" s="1"/>
      <c r="B40324" s="2"/>
      <c r="BJ40324" s="3"/>
      <c r="BL40324" s="3"/>
      <c r="BN40324" s="3"/>
      <c r="BP40324" s="3"/>
    </row>
    <row r="40325" spans="1:68" x14ac:dyDescent="0.25">
      <c r="A40325" s="1"/>
      <c r="B40325" s="2"/>
      <c r="BJ40325" s="3"/>
      <c r="BL40325" s="3"/>
      <c r="BN40325" s="3"/>
      <c r="BP40325" s="3"/>
    </row>
    <row r="40326" spans="1:68" x14ac:dyDescent="0.25">
      <c r="A40326" s="1"/>
      <c r="B40326" s="2"/>
      <c r="BJ40326" s="3"/>
      <c r="BL40326" s="3"/>
      <c r="BN40326" s="3"/>
      <c r="BP40326" s="3"/>
    </row>
    <row r="40327" spans="1:68" x14ac:dyDescent="0.25">
      <c r="A40327" s="1"/>
      <c r="B40327" s="2"/>
      <c r="BJ40327" s="3"/>
      <c r="BL40327" s="3"/>
      <c r="BN40327" s="3"/>
      <c r="BP40327" s="3"/>
    </row>
    <row r="40328" spans="1:68" x14ac:dyDescent="0.25">
      <c r="A40328" s="1"/>
      <c r="B40328" s="2"/>
      <c r="BJ40328" s="3"/>
      <c r="BL40328" s="3"/>
      <c r="BN40328" s="3"/>
      <c r="BP40328" s="3"/>
    </row>
    <row r="40329" spans="1:68" x14ac:dyDescent="0.25">
      <c r="A40329" s="1"/>
      <c r="B40329" s="2"/>
      <c r="BJ40329" s="3"/>
      <c r="BL40329" s="3"/>
      <c r="BN40329" s="3"/>
      <c r="BP40329" s="3"/>
    </row>
    <row r="40330" spans="1:68" x14ac:dyDescent="0.25">
      <c r="A40330" s="1"/>
      <c r="B40330" s="2"/>
      <c r="BJ40330" s="3"/>
      <c r="BL40330" s="3"/>
      <c r="BN40330" s="3"/>
      <c r="BP40330" s="3"/>
    </row>
    <row r="40331" spans="1:68" x14ac:dyDescent="0.25">
      <c r="A40331" s="1"/>
      <c r="B40331" s="2"/>
      <c r="BJ40331" s="3"/>
      <c r="BL40331" s="3"/>
      <c r="BN40331" s="3"/>
      <c r="BP40331" s="3"/>
    </row>
    <row r="40332" spans="1:68" x14ac:dyDescent="0.25">
      <c r="A40332" s="1"/>
      <c r="B40332" s="2"/>
      <c r="BJ40332" s="3"/>
      <c r="BL40332" s="3"/>
      <c r="BN40332" s="3"/>
      <c r="BP40332" s="3"/>
    </row>
    <row r="40333" spans="1:68" x14ac:dyDescent="0.25">
      <c r="A40333" s="1"/>
      <c r="B40333" s="2"/>
      <c r="BJ40333" s="3"/>
      <c r="BL40333" s="3"/>
      <c r="BN40333" s="3"/>
      <c r="BP40333" s="3"/>
    </row>
    <row r="40334" spans="1:68" x14ac:dyDescent="0.25">
      <c r="A40334" s="1"/>
      <c r="B40334" s="2"/>
      <c r="BJ40334" s="3"/>
      <c r="BL40334" s="3"/>
      <c r="BN40334" s="3"/>
      <c r="BP40334" s="3"/>
    </row>
    <row r="40335" spans="1:68" x14ac:dyDescent="0.25">
      <c r="A40335" s="1"/>
      <c r="B40335" s="2"/>
      <c r="BJ40335" s="3"/>
      <c r="BL40335" s="3"/>
      <c r="BN40335" s="3"/>
      <c r="BP40335" s="3"/>
    </row>
    <row r="40336" spans="1:68" x14ac:dyDescent="0.25">
      <c r="A40336" s="1"/>
      <c r="B40336" s="2"/>
      <c r="BJ40336" s="3"/>
      <c r="BL40336" s="3"/>
      <c r="BN40336" s="3"/>
      <c r="BP40336" s="3"/>
    </row>
    <row r="40337" spans="1:68" x14ac:dyDescent="0.25">
      <c r="A40337" s="1"/>
      <c r="B40337" s="2"/>
      <c r="BJ40337" s="3"/>
      <c r="BL40337" s="3"/>
      <c r="BN40337" s="3"/>
      <c r="BP40337" s="3"/>
    </row>
    <row r="40338" spans="1:68" x14ac:dyDescent="0.25">
      <c r="A40338" s="1"/>
      <c r="B40338" s="2"/>
      <c r="BJ40338" s="3"/>
      <c r="BL40338" s="3"/>
      <c r="BN40338" s="3"/>
      <c r="BP40338" s="3"/>
    </row>
    <row r="40339" spans="1:68" x14ac:dyDescent="0.25">
      <c r="A40339" s="1"/>
      <c r="B40339" s="2"/>
      <c r="BJ40339" s="3"/>
      <c r="BL40339" s="3"/>
      <c r="BN40339" s="3"/>
      <c r="BP40339" s="3"/>
    </row>
    <row r="40340" spans="1:68" x14ac:dyDescent="0.25">
      <c r="A40340" s="1"/>
      <c r="B40340" s="2"/>
      <c r="BJ40340" s="3"/>
      <c r="BL40340" s="3"/>
      <c r="BN40340" s="3"/>
      <c r="BP40340" s="3"/>
    </row>
    <row r="40341" spans="1:68" x14ac:dyDescent="0.25">
      <c r="A40341" s="1"/>
      <c r="B40341" s="2"/>
      <c r="BJ40341" s="3"/>
      <c r="BL40341" s="3"/>
      <c r="BN40341" s="3"/>
      <c r="BP40341" s="3"/>
    </row>
    <row r="40342" spans="1:68" x14ac:dyDescent="0.25">
      <c r="A40342" s="1"/>
      <c r="B40342" s="2"/>
      <c r="BJ40342" s="3"/>
      <c r="BL40342" s="3"/>
      <c r="BN40342" s="3"/>
      <c r="BP40342" s="3"/>
    </row>
    <row r="40343" spans="1:68" x14ac:dyDescent="0.25">
      <c r="A40343" s="1"/>
      <c r="B40343" s="2"/>
      <c r="BJ40343" s="3"/>
      <c r="BL40343" s="3"/>
      <c r="BN40343" s="3"/>
      <c r="BP40343" s="3"/>
    </row>
    <row r="40344" spans="1:68" x14ac:dyDescent="0.25">
      <c r="A40344" s="1"/>
      <c r="B40344" s="2"/>
      <c r="BJ40344" s="3"/>
      <c r="BL40344" s="3"/>
      <c r="BN40344" s="3"/>
      <c r="BP40344" s="3"/>
    </row>
    <row r="40345" spans="1:68" x14ac:dyDescent="0.25">
      <c r="A40345" s="1"/>
      <c r="B40345" s="2"/>
      <c r="BJ40345" s="3"/>
      <c r="BL40345" s="3"/>
      <c r="BN40345" s="3"/>
      <c r="BP40345" s="3"/>
    </row>
    <row r="40346" spans="1:68" x14ac:dyDescent="0.25">
      <c r="A40346" s="1"/>
      <c r="B40346" s="2"/>
      <c r="BJ40346" s="3"/>
      <c r="BL40346" s="3"/>
      <c r="BN40346" s="3"/>
      <c r="BP40346" s="3"/>
    </row>
    <row r="40347" spans="1:68" x14ac:dyDescent="0.25">
      <c r="A40347" s="1"/>
      <c r="B40347" s="2"/>
      <c r="BJ40347" s="3"/>
      <c r="BL40347" s="3"/>
      <c r="BN40347" s="3"/>
      <c r="BP40347" s="3"/>
    </row>
    <row r="40348" spans="1:68" x14ac:dyDescent="0.25">
      <c r="A40348" s="1"/>
      <c r="B40348" s="2"/>
      <c r="BJ40348" s="3"/>
      <c r="BL40348" s="3"/>
      <c r="BN40348" s="3"/>
      <c r="BP40348" s="3"/>
    </row>
    <row r="40349" spans="1:68" x14ac:dyDescent="0.25">
      <c r="A40349" s="1"/>
      <c r="B40349" s="2"/>
      <c r="BJ40349" s="3"/>
      <c r="BL40349" s="3"/>
      <c r="BN40349" s="3"/>
      <c r="BP40349" s="3"/>
    </row>
    <row r="40350" spans="1:68" x14ac:dyDescent="0.25">
      <c r="A40350" s="1"/>
      <c r="B40350" s="2"/>
      <c r="BJ40350" s="3"/>
      <c r="BL40350" s="3"/>
      <c r="BN40350" s="3"/>
      <c r="BP40350" s="3"/>
    </row>
    <row r="40351" spans="1:68" x14ac:dyDescent="0.25">
      <c r="A40351" s="1"/>
      <c r="B40351" s="2"/>
      <c r="BJ40351" s="3"/>
      <c r="BL40351" s="3"/>
      <c r="BN40351" s="3"/>
      <c r="BP40351" s="3"/>
    </row>
    <row r="40352" spans="1:68" x14ac:dyDescent="0.25">
      <c r="A40352" s="1"/>
      <c r="B40352" s="2"/>
      <c r="BJ40352" s="3"/>
      <c r="BL40352" s="3"/>
      <c r="BN40352" s="3"/>
      <c r="BP40352" s="3"/>
    </row>
    <row r="40353" spans="1:68" x14ac:dyDescent="0.25">
      <c r="A40353" s="1"/>
      <c r="B40353" s="2"/>
      <c r="BJ40353" s="3"/>
      <c r="BL40353" s="3"/>
      <c r="BN40353" s="3"/>
      <c r="BP40353" s="3"/>
    </row>
    <row r="40354" spans="1:68" x14ac:dyDescent="0.25">
      <c r="A40354" s="1"/>
      <c r="B40354" s="2"/>
      <c r="BJ40354" s="3"/>
      <c r="BL40354" s="3"/>
      <c r="BN40354" s="3"/>
      <c r="BP40354" s="3"/>
    </row>
    <row r="40355" spans="1:68" x14ac:dyDescent="0.25">
      <c r="A40355" s="1"/>
      <c r="B40355" s="2"/>
      <c r="BJ40355" s="3"/>
      <c r="BL40355" s="3"/>
      <c r="BN40355" s="3"/>
      <c r="BP40355" s="3"/>
    </row>
    <row r="40356" spans="1:68" x14ac:dyDescent="0.25">
      <c r="A40356" s="1"/>
      <c r="B40356" s="2"/>
      <c r="BJ40356" s="3"/>
      <c r="BL40356" s="3"/>
      <c r="BN40356" s="3"/>
      <c r="BP40356" s="3"/>
    </row>
    <row r="40357" spans="1:68" x14ac:dyDescent="0.25">
      <c r="A40357" s="1"/>
      <c r="B40357" s="2"/>
      <c r="BJ40357" s="3"/>
      <c r="BL40357" s="3"/>
      <c r="BN40357" s="3"/>
      <c r="BP40357" s="3"/>
    </row>
    <row r="40358" spans="1:68" x14ac:dyDescent="0.25">
      <c r="A40358" s="1"/>
      <c r="B40358" s="2"/>
      <c r="BJ40358" s="3"/>
      <c r="BL40358" s="3"/>
      <c r="BN40358" s="3"/>
      <c r="BP40358" s="3"/>
    </row>
    <row r="40359" spans="1:68" x14ac:dyDescent="0.25">
      <c r="A40359" s="1"/>
      <c r="B40359" s="2"/>
      <c r="BJ40359" s="3"/>
      <c r="BL40359" s="3"/>
      <c r="BN40359" s="3"/>
      <c r="BP40359" s="3"/>
    </row>
    <row r="40360" spans="1:68" x14ac:dyDescent="0.25">
      <c r="A40360" s="1"/>
      <c r="B40360" s="2"/>
      <c r="BJ40360" s="3"/>
      <c r="BL40360" s="3"/>
      <c r="BN40360" s="3"/>
      <c r="BP40360" s="3"/>
    </row>
    <row r="40361" spans="1:68" x14ac:dyDescent="0.25">
      <c r="A40361" s="1"/>
      <c r="B40361" s="2"/>
      <c r="BJ40361" s="3"/>
      <c r="BL40361" s="3"/>
      <c r="BN40361" s="3"/>
      <c r="BP40361" s="3"/>
    </row>
    <row r="40362" spans="1:68" x14ac:dyDescent="0.25">
      <c r="A40362" s="1"/>
      <c r="B40362" s="2"/>
      <c r="BJ40362" s="3"/>
      <c r="BL40362" s="3"/>
      <c r="BN40362" s="3"/>
      <c r="BP40362" s="3"/>
    </row>
    <row r="40363" spans="1:68" x14ac:dyDescent="0.25">
      <c r="A40363" s="1"/>
      <c r="B40363" s="2"/>
      <c r="BJ40363" s="3"/>
      <c r="BL40363" s="3"/>
      <c r="BN40363" s="3"/>
      <c r="BP40363" s="3"/>
    </row>
    <row r="40364" spans="1:68" x14ac:dyDescent="0.25">
      <c r="A40364" s="1"/>
      <c r="B40364" s="2"/>
      <c r="BJ40364" s="3"/>
      <c r="BL40364" s="3"/>
      <c r="BN40364" s="3"/>
      <c r="BP40364" s="3"/>
    </row>
    <row r="40365" spans="1:68" x14ac:dyDescent="0.25">
      <c r="A40365" s="1"/>
      <c r="B40365" s="2"/>
      <c r="BJ40365" s="3"/>
      <c r="BL40365" s="3"/>
      <c r="BN40365" s="3"/>
      <c r="BP40365" s="3"/>
    </row>
    <row r="40366" spans="1:68" x14ac:dyDescent="0.25">
      <c r="A40366" s="1"/>
      <c r="B40366" s="2"/>
      <c r="BJ40366" s="3"/>
      <c r="BL40366" s="3"/>
      <c r="BN40366" s="3"/>
      <c r="BP40366" s="3"/>
    </row>
    <row r="40367" spans="1:68" x14ac:dyDescent="0.25">
      <c r="A40367" s="1"/>
      <c r="B40367" s="2"/>
      <c r="BJ40367" s="3"/>
      <c r="BL40367" s="3"/>
      <c r="BN40367" s="3"/>
      <c r="BP40367" s="3"/>
    </row>
    <row r="40368" spans="1:68" x14ac:dyDescent="0.25">
      <c r="A40368" s="1"/>
      <c r="B40368" s="2"/>
      <c r="BJ40368" s="3"/>
      <c r="BL40368" s="3"/>
      <c r="BN40368" s="3"/>
      <c r="BP40368" s="3"/>
    </row>
    <row r="40369" spans="1:68" x14ac:dyDescent="0.25">
      <c r="A40369" s="1"/>
      <c r="B40369" s="2"/>
      <c r="BJ40369" s="3"/>
      <c r="BL40369" s="3"/>
      <c r="BN40369" s="3"/>
      <c r="BP40369" s="3"/>
    </row>
    <row r="40370" spans="1:68" x14ac:dyDescent="0.25">
      <c r="A40370" s="1"/>
      <c r="B40370" s="2"/>
      <c r="BJ40370" s="3"/>
      <c r="BL40370" s="3"/>
      <c r="BN40370" s="3"/>
      <c r="BP40370" s="3"/>
    </row>
    <row r="40371" spans="1:68" x14ac:dyDescent="0.25">
      <c r="A40371" s="1"/>
      <c r="B40371" s="2"/>
      <c r="BJ40371" s="3"/>
      <c r="BL40371" s="3"/>
      <c r="BN40371" s="3"/>
      <c r="BP40371" s="3"/>
    </row>
    <row r="40372" spans="1:68" x14ac:dyDescent="0.25">
      <c r="A40372" s="1"/>
      <c r="B40372" s="2"/>
      <c r="BJ40372" s="3"/>
      <c r="BL40372" s="3"/>
      <c r="BN40372" s="3"/>
      <c r="BP40372" s="3"/>
    </row>
    <row r="40373" spans="1:68" x14ac:dyDescent="0.25">
      <c r="A40373" s="1"/>
      <c r="B40373" s="2"/>
      <c r="BJ40373" s="3"/>
      <c r="BL40373" s="3"/>
      <c r="BN40373" s="3"/>
      <c r="BP40373" s="3"/>
    </row>
    <row r="40374" spans="1:68" x14ac:dyDescent="0.25">
      <c r="A40374" s="1"/>
      <c r="B40374" s="2"/>
      <c r="BJ40374" s="3"/>
      <c r="BL40374" s="3"/>
      <c r="BN40374" s="3"/>
      <c r="BP40374" s="3"/>
    </row>
    <row r="40375" spans="1:68" x14ac:dyDescent="0.25">
      <c r="A40375" s="1"/>
      <c r="B40375" s="2"/>
      <c r="BJ40375" s="3"/>
      <c r="BL40375" s="3"/>
      <c r="BN40375" s="3"/>
      <c r="BP40375" s="3"/>
    </row>
    <row r="40376" spans="1:68" x14ac:dyDescent="0.25">
      <c r="A40376" s="1"/>
      <c r="B40376" s="2"/>
      <c r="BJ40376" s="3"/>
      <c r="BL40376" s="3"/>
      <c r="BN40376" s="3"/>
      <c r="BP40376" s="3"/>
    </row>
    <row r="40377" spans="1:68" x14ac:dyDescent="0.25">
      <c r="A40377" s="1"/>
      <c r="B40377" s="2"/>
      <c r="BJ40377" s="3"/>
      <c r="BL40377" s="3"/>
      <c r="BN40377" s="3"/>
      <c r="BP40377" s="3"/>
    </row>
    <row r="40378" spans="1:68" x14ac:dyDescent="0.25">
      <c r="A40378" s="1"/>
      <c r="B40378" s="2"/>
      <c r="BJ40378" s="3"/>
      <c r="BL40378" s="3"/>
      <c r="BN40378" s="3"/>
      <c r="BP40378" s="3"/>
    </row>
    <row r="40379" spans="1:68" x14ac:dyDescent="0.25">
      <c r="A40379" s="1"/>
      <c r="B40379" s="2"/>
      <c r="BJ40379" s="3"/>
      <c r="BL40379" s="3"/>
      <c r="BN40379" s="3"/>
      <c r="BP40379" s="3"/>
    </row>
    <row r="40380" spans="1:68" x14ac:dyDescent="0.25">
      <c r="A40380" s="1"/>
      <c r="B40380" s="2"/>
      <c r="BJ40380" s="3"/>
      <c r="BL40380" s="3"/>
      <c r="BN40380" s="3"/>
      <c r="BP40380" s="3"/>
    </row>
    <row r="40381" spans="1:68" x14ac:dyDescent="0.25">
      <c r="A40381" s="1"/>
      <c r="B40381" s="2"/>
      <c r="BJ40381" s="3"/>
      <c r="BL40381" s="3"/>
      <c r="BN40381" s="3"/>
      <c r="BP40381" s="3"/>
    </row>
    <row r="40382" spans="1:68" x14ac:dyDescent="0.25">
      <c r="A40382" s="1"/>
      <c r="B40382" s="2"/>
      <c r="BJ40382" s="3"/>
      <c r="BL40382" s="3"/>
      <c r="BN40382" s="3"/>
      <c r="BP40382" s="3"/>
    </row>
    <row r="40383" spans="1:68" x14ac:dyDescent="0.25">
      <c r="A40383" s="1"/>
      <c r="B40383" s="2"/>
      <c r="BJ40383" s="3"/>
      <c r="BL40383" s="3"/>
      <c r="BN40383" s="3"/>
      <c r="BP40383" s="3"/>
    </row>
    <row r="40384" spans="1:68" x14ac:dyDescent="0.25">
      <c r="A40384" s="1"/>
      <c r="B40384" s="2"/>
      <c r="BJ40384" s="3"/>
      <c r="BL40384" s="3"/>
      <c r="BN40384" s="3"/>
      <c r="BP40384" s="3"/>
    </row>
    <row r="40385" spans="1:68" x14ac:dyDescent="0.25">
      <c r="A40385" s="1"/>
      <c r="B40385" s="2"/>
      <c r="BJ40385" s="3"/>
      <c r="BL40385" s="3"/>
      <c r="BN40385" s="3"/>
      <c r="BP40385" s="3"/>
    </row>
    <row r="40386" spans="1:68" x14ac:dyDescent="0.25">
      <c r="A40386" s="1"/>
      <c r="B40386" s="2"/>
      <c r="BJ40386" s="3"/>
      <c r="BL40386" s="3"/>
      <c r="BN40386" s="3"/>
      <c r="BP40386" s="3"/>
    </row>
    <row r="40387" spans="1:68" x14ac:dyDescent="0.25">
      <c r="A40387" s="1"/>
      <c r="B40387" s="2"/>
      <c r="BJ40387" s="3"/>
      <c r="BL40387" s="3"/>
      <c r="BN40387" s="3"/>
      <c r="BP40387" s="3"/>
    </row>
    <row r="40388" spans="1:68" x14ac:dyDescent="0.25">
      <c r="A40388" s="1"/>
      <c r="B40388" s="2"/>
      <c r="BJ40388" s="3"/>
      <c r="BL40388" s="3"/>
      <c r="BN40388" s="3"/>
      <c r="BP40388" s="3"/>
    </row>
    <row r="40389" spans="1:68" x14ac:dyDescent="0.25">
      <c r="A40389" s="1"/>
      <c r="B40389" s="2"/>
      <c r="BJ40389" s="3"/>
      <c r="BL40389" s="3"/>
      <c r="BN40389" s="3"/>
      <c r="BP40389" s="3"/>
    </row>
    <row r="40390" spans="1:68" x14ac:dyDescent="0.25">
      <c r="A40390" s="1"/>
      <c r="B40390" s="2"/>
      <c r="BJ40390" s="3"/>
      <c r="BL40390" s="3"/>
      <c r="BN40390" s="3"/>
      <c r="BP40390" s="3"/>
    </row>
    <row r="40391" spans="1:68" x14ac:dyDescent="0.25">
      <c r="A40391" s="1"/>
      <c r="B40391" s="2"/>
      <c r="BJ40391" s="3"/>
      <c r="BL40391" s="3"/>
      <c r="BN40391" s="3"/>
      <c r="BP40391" s="3"/>
    </row>
    <row r="40392" spans="1:68" x14ac:dyDescent="0.25">
      <c r="A40392" s="1"/>
      <c r="B40392" s="2"/>
      <c r="BJ40392" s="3"/>
      <c r="BL40392" s="3"/>
      <c r="BN40392" s="3"/>
      <c r="BP40392" s="3"/>
    </row>
    <row r="40393" spans="1:68" x14ac:dyDescent="0.25">
      <c r="A40393" s="1"/>
      <c r="B40393" s="2"/>
      <c r="BJ40393" s="3"/>
      <c r="BL40393" s="3"/>
      <c r="BN40393" s="3"/>
      <c r="BP40393" s="3"/>
    </row>
    <row r="40394" spans="1:68" x14ac:dyDescent="0.25">
      <c r="A40394" s="1"/>
      <c r="B40394" s="2"/>
      <c r="BJ40394" s="3"/>
      <c r="BL40394" s="3"/>
      <c r="BN40394" s="3"/>
      <c r="BP40394" s="3"/>
    </row>
    <row r="40395" spans="1:68" x14ac:dyDescent="0.25">
      <c r="A40395" s="1"/>
      <c r="B40395" s="2"/>
      <c r="BJ40395" s="3"/>
      <c r="BL40395" s="3"/>
      <c r="BN40395" s="3"/>
      <c r="BP40395" s="3"/>
    </row>
    <row r="40396" spans="1:68" x14ac:dyDescent="0.25">
      <c r="A40396" s="1"/>
      <c r="B40396" s="2"/>
      <c r="BJ40396" s="3"/>
      <c r="BL40396" s="3"/>
      <c r="BN40396" s="3"/>
      <c r="BP40396" s="3"/>
    </row>
    <row r="40397" spans="1:68" x14ac:dyDescent="0.25">
      <c r="A40397" s="1"/>
      <c r="B40397" s="2"/>
      <c r="BJ40397" s="3"/>
      <c r="BL40397" s="3"/>
      <c r="BN40397" s="3"/>
      <c r="BP40397" s="3"/>
    </row>
    <row r="40398" spans="1:68" x14ac:dyDescent="0.25">
      <c r="A40398" s="1"/>
      <c r="B40398" s="2"/>
      <c r="BJ40398" s="3"/>
      <c r="BL40398" s="3"/>
      <c r="BN40398" s="3"/>
      <c r="BP40398" s="3"/>
    </row>
    <row r="40399" spans="1:68" x14ac:dyDescent="0.25">
      <c r="A40399" s="1"/>
      <c r="B40399" s="2"/>
      <c r="BJ40399" s="3"/>
      <c r="BL40399" s="3"/>
      <c r="BN40399" s="3"/>
      <c r="BP40399" s="3"/>
    </row>
    <row r="40400" spans="1:68" x14ac:dyDescent="0.25">
      <c r="A40400" s="1"/>
      <c r="B40400" s="2"/>
      <c r="BJ40400" s="3"/>
      <c r="BL40400" s="3"/>
      <c r="BN40400" s="3"/>
      <c r="BP40400" s="3"/>
    </row>
    <row r="40401" spans="1:68" x14ac:dyDescent="0.25">
      <c r="A40401" s="1"/>
      <c r="B40401" s="2"/>
      <c r="BJ40401" s="3"/>
      <c r="BL40401" s="3"/>
      <c r="BN40401" s="3"/>
      <c r="BP40401" s="3"/>
    </row>
    <row r="40402" spans="1:68" x14ac:dyDescent="0.25">
      <c r="A40402" s="1"/>
      <c r="B40402" s="2"/>
      <c r="BJ40402" s="3"/>
      <c r="BL40402" s="3"/>
      <c r="BN40402" s="3"/>
      <c r="BP40402" s="3"/>
    </row>
    <row r="40403" spans="1:68" x14ac:dyDescent="0.25">
      <c r="A40403" s="1"/>
      <c r="B40403" s="2"/>
      <c r="BJ40403" s="3"/>
      <c r="BL40403" s="3"/>
      <c r="BN40403" s="3"/>
      <c r="BP40403" s="3"/>
    </row>
    <row r="40404" spans="1:68" x14ac:dyDescent="0.25">
      <c r="A40404" s="1"/>
      <c r="B40404" s="2"/>
      <c r="BJ40404" s="3"/>
      <c r="BL40404" s="3"/>
      <c r="BN40404" s="3"/>
      <c r="BP40404" s="3"/>
    </row>
    <row r="40405" spans="1:68" x14ac:dyDescent="0.25">
      <c r="A40405" s="1"/>
      <c r="B40405" s="2"/>
      <c r="BJ40405" s="3"/>
      <c r="BL40405" s="3"/>
      <c r="BN40405" s="3"/>
      <c r="BP40405" s="3"/>
    </row>
    <row r="40406" spans="1:68" x14ac:dyDescent="0.25">
      <c r="A40406" s="1"/>
      <c r="B40406" s="2"/>
      <c r="BJ40406" s="3"/>
      <c r="BL40406" s="3"/>
      <c r="BN40406" s="3"/>
      <c r="BP40406" s="3"/>
    </row>
    <row r="40407" spans="1:68" x14ac:dyDescent="0.25">
      <c r="A40407" s="1"/>
      <c r="B40407" s="2"/>
      <c r="BJ40407" s="3"/>
      <c r="BL40407" s="3"/>
      <c r="BN40407" s="3"/>
      <c r="BP40407" s="3"/>
    </row>
    <row r="40408" spans="1:68" x14ac:dyDescent="0.25">
      <c r="A40408" s="1"/>
      <c r="B40408" s="2"/>
      <c r="BJ40408" s="3"/>
      <c r="BL40408" s="3"/>
      <c r="BN40408" s="3"/>
      <c r="BP40408" s="3"/>
    </row>
    <row r="40409" spans="1:68" x14ac:dyDescent="0.25">
      <c r="A40409" s="1"/>
      <c r="B40409" s="2"/>
      <c r="BJ40409" s="3"/>
      <c r="BL40409" s="3"/>
      <c r="BN40409" s="3"/>
      <c r="BP40409" s="3"/>
    </row>
    <row r="40410" spans="1:68" x14ac:dyDescent="0.25">
      <c r="A40410" s="1"/>
      <c r="B40410" s="2"/>
      <c r="BJ40410" s="3"/>
      <c r="BL40410" s="3"/>
      <c r="BN40410" s="3"/>
      <c r="BP40410" s="3"/>
    </row>
    <row r="40411" spans="1:68" x14ac:dyDescent="0.25">
      <c r="A40411" s="1"/>
      <c r="B40411" s="2"/>
      <c r="BJ40411" s="3"/>
      <c r="BL40411" s="3"/>
      <c r="BN40411" s="3"/>
      <c r="BP40411" s="3"/>
    </row>
    <row r="40412" spans="1:68" x14ac:dyDescent="0.25">
      <c r="A40412" s="1"/>
      <c r="B40412" s="2"/>
      <c r="BJ40412" s="3"/>
      <c r="BL40412" s="3"/>
      <c r="BN40412" s="3"/>
      <c r="BP40412" s="3"/>
    </row>
    <row r="40413" spans="1:68" x14ac:dyDescent="0.25">
      <c r="A40413" s="1"/>
      <c r="B40413" s="2"/>
      <c r="BJ40413" s="3"/>
      <c r="BL40413" s="3"/>
      <c r="BN40413" s="3"/>
      <c r="BP40413" s="3"/>
    </row>
    <row r="40414" spans="1:68" x14ac:dyDescent="0.25">
      <c r="A40414" s="1"/>
      <c r="B40414" s="2"/>
      <c r="BJ40414" s="3"/>
      <c r="BL40414" s="3"/>
      <c r="BN40414" s="3"/>
      <c r="BP40414" s="3"/>
    </row>
    <row r="40415" spans="1:68" x14ac:dyDescent="0.25">
      <c r="A40415" s="1"/>
      <c r="B40415" s="2"/>
      <c r="BJ40415" s="3"/>
      <c r="BL40415" s="3"/>
      <c r="BN40415" s="3"/>
      <c r="BP40415" s="3"/>
    </row>
    <row r="40416" spans="1:68" x14ac:dyDescent="0.25">
      <c r="A40416" s="1"/>
      <c r="B40416" s="2"/>
      <c r="BJ40416" s="3"/>
      <c r="BL40416" s="3"/>
      <c r="BN40416" s="3"/>
      <c r="BP40416" s="3"/>
    </row>
    <row r="40417" spans="1:68" x14ac:dyDescent="0.25">
      <c r="A40417" s="1"/>
      <c r="B40417" s="2"/>
      <c r="BJ40417" s="3"/>
      <c r="BL40417" s="3"/>
      <c r="BN40417" s="3"/>
      <c r="BP40417" s="3"/>
    </row>
    <row r="40418" spans="1:68" x14ac:dyDescent="0.25">
      <c r="A40418" s="1"/>
      <c r="B40418" s="2"/>
      <c r="BJ40418" s="3"/>
      <c r="BL40418" s="3"/>
      <c r="BN40418" s="3"/>
      <c r="BP40418" s="3"/>
    </row>
    <row r="40419" spans="1:68" x14ac:dyDescent="0.25">
      <c r="A40419" s="1"/>
      <c r="B40419" s="2"/>
      <c r="BJ40419" s="3"/>
      <c r="BL40419" s="3"/>
      <c r="BN40419" s="3"/>
      <c r="BP40419" s="3"/>
    </row>
    <row r="40420" spans="1:68" x14ac:dyDescent="0.25">
      <c r="A40420" s="1"/>
      <c r="B40420" s="2"/>
      <c r="BJ40420" s="3"/>
      <c r="BL40420" s="3"/>
      <c r="BN40420" s="3"/>
      <c r="BP40420" s="3"/>
    </row>
    <row r="40421" spans="1:68" x14ac:dyDescent="0.25">
      <c r="A40421" s="1"/>
      <c r="B40421" s="2"/>
      <c r="BJ40421" s="3"/>
      <c r="BL40421" s="3"/>
      <c r="BN40421" s="3"/>
      <c r="BP40421" s="3"/>
    </row>
    <row r="40422" spans="1:68" x14ac:dyDescent="0.25">
      <c r="A40422" s="1"/>
      <c r="B40422" s="2"/>
      <c r="BJ40422" s="3"/>
      <c r="BL40422" s="3"/>
      <c r="BN40422" s="3"/>
      <c r="BP40422" s="3"/>
    </row>
    <row r="40423" spans="1:68" x14ac:dyDescent="0.25">
      <c r="A40423" s="1"/>
      <c r="B40423" s="2"/>
      <c r="BJ40423" s="3"/>
      <c r="BL40423" s="3"/>
      <c r="BN40423" s="3"/>
      <c r="BP40423" s="3"/>
    </row>
    <row r="40424" spans="1:68" x14ac:dyDescent="0.25">
      <c r="A40424" s="1"/>
      <c r="B40424" s="2"/>
      <c r="BJ40424" s="3"/>
      <c r="BL40424" s="3"/>
      <c r="BN40424" s="3"/>
      <c r="BP40424" s="3"/>
    </row>
    <row r="40425" spans="1:68" x14ac:dyDescent="0.25">
      <c r="A40425" s="1"/>
      <c r="B40425" s="2"/>
      <c r="BJ40425" s="3"/>
      <c r="BL40425" s="3"/>
      <c r="BN40425" s="3"/>
      <c r="BP40425" s="3"/>
    </row>
    <row r="40426" spans="1:68" x14ac:dyDescent="0.25">
      <c r="A40426" s="1"/>
      <c r="B40426" s="2"/>
      <c r="BJ40426" s="3"/>
      <c r="BL40426" s="3"/>
      <c r="BN40426" s="3"/>
      <c r="BP40426" s="3"/>
    </row>
    <row r="40427" spans="1:68" x14ac:dyDescent="0.25">
      <c r="A40427" s="1"/>
      <c r="B40427" s="2"/>
      <c r="BJ40427" s="3"/>
      <c r="BL40427" s="3"/>
      <c r="BN40427" s="3"/>
      <c r="BP40427" s="3"/>
    </row>
    <row r="40428" spans="1:68" x14ac:dyDescent="0.25">
      <c r="A40428" s="1"/>
      <c r="B40428" s="2"/>
      <c r="BJ40428" s="3"/>
      <c r="BL40428" s="3"/>
      <c r="BN40428" s="3"/>
      <c r="BP40428" s="3"/>
    </row>
    <row r="40429" spans="1:68" x14ac:dyDescent="0.25">
      <c r="A40429" s="1"/>
      <c r="B40429" s="2"/>
      <c r="BJ40429" s="3"/>
      <c r="BL40429" s="3"/>
      <c r="BN40429" s="3"/>
      <c r="BP40429" s="3"/>
    </row>
    <row r="40430" spans="1:68" x14ac:dyDescent="0.25">
      <c r="A40430" s="1"/>
      <c r="B40430" s="2"/>
      <c r="BJ40430" s="3"/>
      <c r="BL40430" s="3"/>
      <c r="BN40430" s="3"/>
      <c r="BP40430" s="3"/>
    </row>
    <row r="40431" spans="1:68" x14ac:dyDescent="0.25">
      <c r="A40431" s="1"/>
      <c r="B40431" s="2"/>
      <c r="BJ40431" s="3"/>
      <c r="BL40431" s="3"/>
      <c r="BN40431" s="3"/>
      <c r="BP40431" s="3"/>
    </row>
    <row r="40432" spans="1:68" x14ac:dyDescent="0.25">
      <c r="A40432" s="1"/>
      <c r="B40432" s="2"/>
      <c r="BJ40432" s="3"/>
      <c r="BL40432" s="3"/>
      <c r="BN40432" s="3"/>
      <c r="BP40432" s="3"/>
    </row>
    <row r="40433" spans="1:68" x14ac:dyDescent="0.25">
      <c r="A40433" s="1"/>
      <c r="B40433" s="2"/>
      <c r="BJ40433" s="3"/>
      <c r="BL40433" s="3"/>
      <c r="BN40433" s="3"/>
      <c r="BP40433" s="3"/>
    </row>
    <row r="40434" spans="1:68" x14ac:dyDescent="0.25">
      <c r="A40434" s="1"/>
      <c r="B40434" s="2"/>
      <c r="BJ40434" s="3"/>
      <c r="BL40434" s="3"/>
      <c r="BN40434" s="3"/>
      <c r="BP40434" s="3"/>
    </row>
    <row r="40435" spans="1:68" x14ac:dyDescent="0.25">
      <c r="A40435" s="1"/>
      <c r="B40435" s="2"/>
      <c r="BJ40435" s="3"/>
      <c r="BL40435" s="3"/>
      <c r="BN40435" s="3"/>
      <c r="BP40435" s="3"/>
    </row>
    <row r="40436" spans="1:68" x14ac:dyDescent="0.25">
      <c r="A40436" s="1"/>
      <c r="B40436" s="2"/>
      <c r="BJ40436" s="3"/>
      <c r="BL40436" s="3"/>
      <c r="BN40436" s="3"/>
      <c r="BP40436" s="3"/>
    </row>
    <row r="40437" spans="1:68" x14ac:dyDescent="0.25">
      <c r="A40437" s="1"/>
      <c r="B40437" s="2"/>
      <c r="BJ40437" s="3"/>
      <c r="BL40437" s="3"/>
      <c r="BN40437" s="3"/>
      <c r="BP40437" s="3"/>
    </row>
    <row r="40438" spans="1:68" x14ac:dyDescent="0.25">
      <c r="A40438" s="1"/>
      <c r="B40438" s="2"/>
      <c r="BJ40438" s="3"/>
      <c r="BL40438" s="3"/>
      <c r="BN40438" s="3"/>
      <c r="BP40438" s="3"/>
    </row>
    <row r="40439" spans="1:68" x14ac:dyDescent="0.25">
      <c r="A40439" s="1"/>
      <c r="B40439" s="2"/>
      <c r="BJ40439" s="3"/>
      <c r="BL40439" s="3"/>
      <c r="BN40439" s="3"/>
      <c r="BP40439" s="3"/>
    </row>
    <row r="40440" spans="1:68" x14ac:dyDescent="0.25">
      <c r="A40440" s="1"/>
      <c r="B40440" s="2"/>
      <c r="BJ40440" s="3"/>
      <c r="BL40440" s="3"/>
      <c r="BN40440" s="3"/>
      <c r="BP40440" s="3"/>
    </row>
    <row r="40441" spans="1:68" x14ac:dyDescent="0.25">
      <c r="A40441" s="1"/>
      <c r="B40441" s="2"/>
      <c r="BJ40441" s="3"/>
      <c r="BL40441" s="3"/>
      <c r="BN40441" s="3"/>
      <c r="BP40441" s="3"/>
    </row>
    <row r="40442" spans="1:68" x14ac:dyDescent="0.25">
      <c r="A40442" s="1"/>
      <c r="B40442" s="2"/>
      <c r="BJ40442" s="3"/>
      <c r="BL40442" s="3"/>
      <c r="BN40442" s="3"/>
      <c r="BP40442" s="3"/>
    </row>
    <row r="40443" spans="1:68" x14ac:dyDescent="0.25">
      <c r="A40443" s="1"/>
      <c r="B40443" s="2"/>
      <c r="BJ40443" s="3"/>
      <c r="BL40443" s="3"/>
      <c r="BN40443" s="3"/>
      <c r="BP40443" s="3"/>
    </row>
    <row r="40444" spans="1:68" x14ac:dyDescent="0.25">
      <c r="A40444" s="1"/>
      <c r="B40444" s="2"/>
      <c r="BJ40444" s="3"/>
      <c r="BL40444" s="3"/>
      <c r="BN40444" s="3"/>
      <c r="BP40444" s="3"/>
    </row>
    <row r="40445" spans="1:68" x14ac:dyDescent="0.25">
      <c r="A40445" s="1"/>
      <c r="B40445" s="2"/>
      <c r="BJ40445" s="3"/>
      <c r="BL40445" s="3"/>
      <c r="BN40445" s="3"/>
      <c r="BP40445" s="3"/>
    </row>
    <row r="40446" spans="1:68" x14ac:dyDescent="0.25">
      <c r="A40446" s="1"/>
      <c r="B40446" s="2"/>
      <c r="BJ40446" s="3"/>
      <c r="BL40446" s="3"/>
      <c r="BN40446" s="3"/>
      <c r="BP40446" s="3"/>
    </row>
    <row r="40447" spans="1:68" x14ac:dyDescent="0.25">
      <c r="A40447" s="1"/>
      <c r="B40447" s="2"/>
      <c r="BJ40447" s="3"/>
      <c r="BL40447" s="3"/>
      <c r="BN40447" s="3"/>
      <c r="BP40447" s="3"/>
    </row>
    <row r="40448" spans="1:68" x14ac:dyDescent="0.25">
      <c r="A40448" s="1"/>
      <c r="B40448" s="2"/>
      <c r="BJ40448" s="3"/>
      <c r="BL40448" s="3"/>
      <c r="BN40448" s="3"/>
      <c r="BP40448" s="3"/>
    </row>
    <row r="40449" spans="1:68" x14ac:dyDescent="0.25">
      <c r="A40449" s="1"/>
      <c r="B40449" s="2"/>
      <c r="BJ40449" s="3"/>
      <c r="BL40449" s="3"/>
      <c r="BN40449" s="3"/>
      <c r="BP40449" s="3"/>
    </row>
    <row r="40450" spans="1:68" x14ac:dyDescent="0.25">
      <c r="A40450" s="1"/>
      <c r="B40450" s="2"/>
      <c r="BJ40450" s="3"/>
      <c r="BL40450" s="3"/>
      <c r="BN40450" s="3"/>
      <c r="BP40450" s="3"/>
    </row>
    <row r="40451" spans="1:68" x14ac:dyDescent="0.25">
      <c r="A40451" s="1"/>
      <c r="B40451" s="2"/>
      <c r="BJ40451" s="3"/>
      <c r="BL40451" s="3"/>
      <c r="BN40451" s="3"/>
      <c r="BP40451" s="3"/>
    </row>
    <row r="40452" spans="1:68" x14ac:dyDescent="0.25">
      <c r="A40452" s="1"/>
      <c r="B40452" s="2"/>
      <c r="BJ40452" s="3"/>
      <c r="BL40452" s="3"/>
      <c r="BN40452" s="3"/>
      <c r="BP40452" s="3"/>
    </row>
    <row r="40453" spans="1:68" x14ac:dyDescent="0.25">
      <c r="A40453" s="1"/>
      <c r="B40453" s="2"/>
      <c r="BJ40453" s="3"/>
      <c r="BL40453" s="3"/>
      <c r="BN40453" s="3"/>
      <c r="BP40453" s="3"/>
    </row>
    <row r="40454" spans="1:68" x14ac:dyDescent="0.25">
      <c r="A40454" s="1"/>
      <c r="B40454" s="2"/>
      <c r="BJ40454" s="3"/>
      <c r="BL40454" s="3"/>
      <c r="BN40454" s="3"/>
      <c r="BP40454" s="3"/>
    </row>
    <row r="40455" spans="1:68" x14ac:dyDescent="0.25">
      <c r="A40455" s="1"/>
      <c r="B40455" s="2"/>
      <c r="BJ40455" s="3"/>
      <c r="BL40455" s="3"/>
      <c r="BN40455" s="3"/>
      <c r="BP40455" s="3"/>
    </row>
    <row r="40456" spans="1:68" x14ac:dyDescent="0.25">
      <c r="A40456" s="1"/>
      <c r="B40456" s="2"/>
      <c r="BJ40456" s="3"/>
      <c r="BL40456" s="3"/>
      <c r="BN40456" s="3"/>
      <c r="BP40456" s="3"/>
    </row>
    <row r="40457" spans="1:68" x14ac:dyDescent="0.25">
      <c r="A40457" s="1"/>
      <c r="B40457" s="2"/>
      <c r="BJ40457" s="3"/>
      <c r="BL40457" s="3"/>
      <c r="BN40457" s="3"/>
      <c r="BP40457" s="3"/>
    </row>
    <row r="40458" spans="1:68" x14ac:dyDescent="0.25">
      <c r="A40458" s="1"/>
      <c r="B40458" s="2"/>
      <c r="BJ40458" s="3"/>
      <c r="BL40458" s="3"/>
      <c r="BN40458" s="3"/>
      <c r="BP40458" s="3"/>
    </row>
    <row r="40459" spans="1:68" x14ac:dyDescent="0.25">
      <c r="A40459" s="1"/>
      <c r="B40459" s="2"/>
      <c r="BJ40459" s="3"/>
      <c r="BL40459" s="3"/>
      <c r="BN40459" s="3"/>
      <c r="BP40459" s="3"/>
    </row>
    <row r="40460" spans="1:68" x14ac:dyDescent="0.25">
      <c r="A40460" s="1"/>
      <c r="B40460" s="2"/>
      <c r="BJ40460" s="3"/>
      <c r="BL40460" s="3"/>
      <c r="BN40460" s="3"/>
      <c r="BP40460" s="3"/>
    </row>
    <row r="40461" spans="1:68" x14ac:dyDescent="0.25">
      <c r="A40461" s="1"/>
      <c r="B40461" s="2"/>
      <c r="BJ40461" s="3"/>
      <c r="BL40461" s="3"/>
      <c r="BN40461" s="3"/>
      <c r="BP40461" s="3"/>
    </row>
    <row r="40462" spans="1:68" x14ac:dyDescent="0.25">
      <c r="A40462" s="1"/>
      <c r="B40462" s="2"/>
      <c r="BJ40462" s="3"/>
      <c r="BL40462" s="3"/>
      <c r="BN40462" s="3"/>
      <c r="BP40462" s="3"/>
    </row>
    <row r="40463" spans="1:68" x14ac:dyDescent="0.25">
      <c r="A40463" s="1"/>
      <c r="B40463" s="2"/>
      <c r="BJ40463" s="3"/>
      <c r="BL40463" s="3"/>
      <c r="BN40463" s="3"/>
      <c r="BP40463" s="3"/>
    </row>
    <row r="40464" spans="1:68" x14ac:dyDescent="0.25">
      <c r="A40464" s="1"/>
      <c r="B40464" s="2"/>
      <c r="BJ40464" s="3"/>
      <c r="BL40464" s="3"/>
      <c r="BN40464" s="3"/>
      <c r="BP40464" s="3"/>
    </row>
    <row r="40465" spans="1:68" x14ac:dyDescent="0.25">
      <c r="A40465" s="1"/>
      <c r="B40465" s="2"/>
      <c r="BJ40465" s="3"/>
      <c r="BL40465" s="3"/>
      <c r="BN40465" s="3"/>
      <c r="BP40465" s="3"/>
    </row>
    <row r="40466" spans="1:68" x14ac:dyDescent="0.25">
      <c r="A40466" s="1"/>
      <c r="B40466" s="2"/>
      <c r="BJ40466" s="3"/>
      <c r="BL40466" s="3"/>
      <c r="BN40466" s="3"/>
      <c r="BP40466" s="3"/>
    </row>
    <row r="40467" spans="1:68" x14ac:dyDescent="0.25">
      <c r="A40467" s="1"/>
      <c r="B40467" s="2"/>
      <c r="BJ40467" s="3"/>
      <c r="BL40467" s="3"/>
      <c r="BN40467" s="3"/>
      <c r="BP40467" s="3"/>
    </row>
    <row r="40468" spans="1:68" x14ac:dyDescent="0.25">
      <c r="A40468" s="1"/>
      <c r="B40468" s="2"/>
      <c r="BJ40468" s="3"/>
      <c r="BL40468" s="3"/>
      <c r="BN40468" s="3"/>
      <c r="BP40468" s="3"/>
    </row>
    <row r="40469" spans="1:68" x14ac:dyDescent="0.25">
      <c r="A40469" s="1"/>
      <c r="B40469" s="2"/>
      <c r="BJ40469" s="3"/>
      <c r="BL40469" s="3"/>
      <c r="BN40469" s="3"/>
      <c r="BP40469" s="3"/>
    </row>
    <row r="40470" spans="1:68" x14ac:dyDescent="0.25">
      <c r="A40470" s="1"/>
      <c r="B40470" s="2"/>
      <c r="BJ40470" s="3"/>
      <c r="BL40470" s="3"/>
      <c r="BN40470" s="3"/>
      <c r="BP40470" s="3"/>
    </row>
    <row r="40471" spans="1:68" x14ac:dyDescent="0.25">
      <c r="A40471" s="1"/>
      <c r="B40471" s="2"/>
      <c r="BJ40471" s="3"/>
      <c r="BL40471" s="3"/>
      <c r="BN40471" s="3"/>
      <c r="BP40471" s="3"/>
    </row>
    <row r="40472" spans="1:68" x14ac:dyDescent="0.25">
      <c r="A40472" s="1"/>
      <c r="B40472" s="2"/>
      <c r="BJ40472" s="3"/>
      <c r="BL40472" s="3"/>
      <c r="BN40472" s="3"/>
      <c r="BP40472" s="3"/>
    </row>
    <row r="40473" spans="1:68" x14ac:dyDescent="0.25">
      <c r="A40473" s="1"/>
      <c r="B40473" s="2"/>
      <c r="BJ40473" s="3"/>
      <c r="BL40473" s="3"/>
      <c r="BN40473" s="3"/>
      <c r="BP40473" s="3"/>
    </row>
    <row r="40474" spans="1:68" x14ac:dyDescent="0.25">
      <c r="A40474" s="1"/>
      <c r="B40474" s="2"/>
      <c r="BJ40474" s="3"/>
      <c r="BL40474" s="3"/>
      <c r="BN40474" s="3"/>
      <c r="BP40474" s="3"/>
    </row>
    <row r="40475" spans="1:68" x14ac:dyDescent="0.25">
      <c r="A40475" s="1"/>
      <c r="B40475" s="2"/>
      <c r="BJ40475" s="3"/>
      <c r="BL40475" s="3"/>
      <c r="BN40475" s="3"/>
      <c r="BP40475" s="3"/>
    </row>
    <row r="40476" spans="1:68" x14ac:dyDescent="0.25">
      <c r="A40476" s="1"/>
      <c r="B40476" s="2"/>
      <c r="BJ40476" s="3"/>
      <c r="BL40476" s="3"/>
      <c r="BN40476" s="3"/>
      <c r="BP40476" s="3"/>
    </row>
    <row r="40477" spans="1:68" x14ac:dyDescent="0.25">
      <c r="A40477" s="1"/>
      <c r="B40477" s="2"/>
      <c r="BJ40477" s="3"/>
      <c r="BL40477" s="3"/>
      <c r="BN40477" s="3"/>
      <c r="BP40477" s="3"/>
    </row>
    <row r="40478" spans="1:68" x14ac:dyDescent="0.25">
      <c r="A40478" s="1"/>
      <c r="B40478" s="2"/>
      <c r="BJ40478" s="3"/>
      <c r="BL40478" s="3"/>
      <c r="BN40478" s="3"/>
      <c r="BP40478" s="3"/>
    </row>
    <row r="40479" spans="1:68" x14ac:dyDescent="0.25">
      <c r="A40479" s="1"/>
      <c r="B40479" s="2"/>
      <c r="BJ40479" s="3"/>
      <c r="BL40479" s="3"/>
      <c r="BN40479" s="3"/>
      <c r="BP40479" s="3"/>
    </row>
    <row r="40480" spans="1:68" x14ac:dyDescent="0.25">
      <c r="A40480" s="1"/>
      <c r="B40480" s="2"/>
      <c r="BJ40480" s="3"/>
      <c r="BL40480" s="3"/>
      <c r="BN40480" s="3"/>
      <c r="BP40480" s="3"/>
    </row>
    <row r="40481" spans="1:68" x14ac:dyDescent="0.25">
      <c r="A40481" s="1"/>
      <c r="B40481" s="2"/>
      <c r="BJ40481" s="3"/>
      <c r="BL40481" s="3"/>
      <c r="BN40481" s="3"/>
      <c r="BP40481" s="3"/>
    </row>
    <row r="40482" spans="1:68" x14ac:dyDescent="0.25">
      <c r="A40482" s="1"/>
      <c r="B40482" s="2"/>
      <c r="BJ40482" s="3"/>
      <c r="BL40482" s="3"/>
      <c r="BN40482" s="3"/>
      <c r="BP40482" s="3"/>
    </row>
    <row r="40483" spans="1:68" x14ac:dyDescent="0.25">
      <c r="A40483" s="1"/>
      <c r="B40483" s="2"/>
      <c r="BJ40483" s="3"/>
      <c r="BL40483" s="3"/>
      <c r="BN40483" s="3"/>
      <c r="BP40483" s="3"/>
    </row>
    <row r="40484" spans="1:68" x14ac:dyDescent="0.25">
      <c r="A40484" s="1"/>
      <c r="B40484" s="2"/>
      <c r="BJ40484" s="3"/>
      <c r="BL40484" s="3"/>
      <c r="BN40484" s="3"/>
      <c r="BP40484" s="3"/>
    </row>
    <row r="40485" spans="1:68" x14ac:dyDescent="0.25">
      <c r="A40485" s="1"/>
      <c r="B40485" s="2"/>
      <c r="BJ40485" s="3"/>
      <c r="BL40485" s="3"/>
      <c r="BN40485" s="3"/>
      <c r="BP40485" s="3"/>
    </row>
    <row r="40486" spans="1:68" x14ac:dyDescent="0.25">
      <c r="A40486" s="1"/>
      <c r="B40486" s="2"/>
      <c r="BJ40486" s="3"/>
      <c r="BL40486" s="3"/>
      <c r="BN40486" s="3"/>
      <c r="BP40486" s="3"/>
    </row>
    <row r="40487" spans="1:68" x14ac:dyDescent="0.25">
      <c r="A40487" s="1"/>
      <c r="B40487" s="2"/>
      <c r="BJ40487" s="3"/>
      <c r="BL40487" s="3"/>
      <c r="BN40487" s="3"/>
      <c r="BP40487" s="3"/>
    </row>
    <row r="40488" spans="1:68" x14ac:dyDescent="0.25">
      <c r="A40488" s="1"/>
      <c r="B40488" s="2"/>
      <c r="BJ40488" s="3"/>
      <c r="BL40488" s="3"/>
      <c r="BN40488" s="3"/>
      <c r="BP40488" s="3"/>
    </row>
    <row r="40489" spans="1:68" x14ac:dyDescent="0.25">
      <c r="A40489" s="1"/>
      <c r="B40489" s="2"/>
      <c r="BJ40489" s="3"/>
      <c r="BL40489" s="3"/>
      <c r="BN40489" s="3"/>
      <c r="BP40489" s="3"/>
    </row>
    <row r="40490" spans="1:68" x14ac:dyDescent="0.25">
      <c r="A40490" s="1"/>
      <c r="B40490" s="2"/>
      <c r="BJ40490" s="3"/>
      <c r="BL40490" s="3"/>
      <c r="BN40490" s="3"/>
      <c r="BP40490" s="3"/>
    </row>
    <row r="40491" spans="1:68" x14ac:dyDescent="0.25">
      <c r="A40491" s="1"/>
      <c r="B40491" s="2"/>
      <c r="BJ40491" s="3"/>
      <c r="BL40491" s="3"/>
      <c r="BN40491" s="3"/>
      <c r="BP40491" s="3"/>
    </row>
    <row r="40492" spans="1:68" x14ac:dyDescent="0.25">
      <c r="A40492" s="1"/>
      <c r="B40492" s="2"/>
      <c r="BJ40492" s="3"/>
      <c r="BL40492" s="3"/>
      <c r="BN40492" s="3"/>
      <c r="BP40492" s="3"/>
    </row>
    <row r="40493" spans="1:68" x14ac:dyDescent="0.25">
      <c r="A40493" s="1"/>
      <c r="B40493" s="2"/>
      <c r="BJ40493" s="3"/>
      <c r="BL40493" s="3"/>
      <c r="BN40493" s="3"/>
      <c r="BP40493" s="3"/>
    </row>
    <row r="40494" spans="1:68" x14ac:dyDescent="0.25">
      <c r="A40494" s="1"/>
      <c r="B40494" s="2"/>
      <c r="BJ40494" s="3"/>
      <c r="BL40494" s="3"/>
      <c r="BN40494" s="3"/>
      <c r="BP40494" s="3"/>
    </row>
    <row r="40495" spans="1:68" x14ac:dyDescent="0.25">
      <c r="A40495" s="1"/>
      <c r="B40495" s="2"/>
      <c r="BJ40495" s="3"/>
      <c r="BL40495" s="3"/>
      <c r="BN40495" s="3"/>
      <c r="BP40495" s="3"/>
    </row>
    <row r="40496" spans="1:68" x14ac:dyDescent="0.25">
      <c r="A40496" s="1"/>
      <c r="B40496" s="2"/>
      <c r="BJ40496" s="3"/>
      <c r="BL40496" s="3"/>
      <c r="BN40496" s="3"/>
      <c r="BP40496" s="3"/>
    </row>
    <row r="40497" spans="1:68" x14ac:dyDescent="0.25">
      <c r="A40497" s="1"/>
      <c r="B40497" s="2"/>
      <c r="BJ40497" s="3"/>
      <c r="BL40497" s="3"/>
      <c r="BN40497" s="3"/>
      <c r="BP40497" s="3"/>
    </row>
    <row r="40498" spans="1:68" x14ac:dyDescent="0.25">
      <c r="A40498" s="1"/>
      <c r="B40498" s="2"/>
      <c r="BJ40498" s="3"/>
      <c r="BL40498" s="3"/>
      <c r="BN40498" s="3"/>
      <c r="BP40498" s="3"/>
    </row>
    <row r="40499" spans="1:68" x14ac:dyDescent="0.25">
      <c r="A40499" s="1"/>
      <c r="B40499" s="2"/>
      <c r="BJ40499" s="3"/>
      <c r="BL40499" s="3"/>
      <c r="BN40499" s="3"/>
      <c r="BP40499" s="3"/>
    </row>
    <row r="40500" spans="1:68" x14ac:dyDescent="0.25">
      <c r="A40500" s="1"/>
      <c r="B40500" s="2"/>
      <c r="BJ40500" s="3"/>
      <c r="BL40500" s="3"/>
      <c r="BN40500" s="3"/>
      <c r="BP40500" s="3"/>
    </row>
    <row r="40501" spans="1:68" x14ac:dyDescent="0.25">
      <c r="A40501" s="1"/>
      <c r="B40501" s="2"/>
      <c r="BJ40501" s="3"/>
      <c r="BL40501" s="3"/>
      <c r="BN40501" s="3"/>
      <c r="BP40501" s="3"/>
    </row>
    <row r="40502" spans="1:68" x14ac:dyDescent="0.25">
      <c r="A40502" s="1"/>
      <c r="B40502" s="2"/>
      <c r="BJ40502" s="3"/>
      <c r="BL40502" s="3"/>
      <c r="BN40502" s="3"/>
      <c r="BP40502" s="3"/>
    </row>
    <row r="40503" spans="1:68" x14ac:dyDescent="0.25">
      <c r="A40503" s="1"/>
      <c r="B40503" s="2"/>
      <c r="BJ40503" s="3"/>
      <c r="BL40503" s="3"/>
      <c r="BN40503" s="3"/>
      <c r="BP40503" s="3"/>
    </row>
    <row r="40504" spans="1:68" x14ac:dyDescent="0.25">
      <c r="A40504" s="1"/>
      <c r="B40504" s="2"/>
      <c r="BJ40504" s="3"/>
      <c r="BL40504" s="3"/>
      <c r="BN40504" s="3"/>
      <c r="BP40504" s="3"/>
    </row>
    <row r="40505" spans="1:68" x14ac:dyDescent="0.25">
      <c r="A40505" s="1"/>
      <c r="B40505" s="2"/>
      <c r="BJ40505" s="3"/>
      <c r="BL40505" s="3"/>
      <c r="BN40505" s="3"/>
      <c r="BP40505" s="3"/>
    </row>
    <row r="40506" spans="1:68" x14ac:dyDescent="0.25">
      <c r="A40506" s="1"/>
      <c r="B40506" s="2"/>
      <c r="BJ40506" s="3"/>
      <c r="BL40506" s="3"/>
      <c r="BN40506" s="3"/>
      <c r="BP40506" s="3"/>
    </row>
    <row r="40507" spans="1:68" x14ac:dyDescent="0.25">
      <c r="A40507" s="1"/>
      <c r="B40507" s="2"/>
      <c r="BJ40507" s="3"/>
      <c r="BL40507" s="3"/>
      <c r="BN40507" s="3"/>
      <c r="BP40507" s="3"/>
    </row>
    <row r="40508" spans="1:68" x14ac:dyDescent="0.25">
      <c r="A40508" s="1"/>
      <c r="B40508" s="2"/>
      <c r="BJ40508" s="3"/>
      <c r="BL40508" s="3"/>
      <c r="BN40508" s="3"/>
      <c r="BP40508" s="3"/>
    </row>
    <row r="40509" spans="1:68" x14ac:dyDescent="0.25">
      <c r="A40509" s="1"/>
      <c r="B40509" s="2"/>
      <c r="BJ40509" s="3"/>
      <c r="BL40509" s="3"/>
      <c r="BN40509" s="3"/>
      <c r="BP40509" s="3"/>
    </row>
    <row r="40510" spans="1:68" x14ac:dyDescent="0.25">
      <c r="A40510" s="1"/>
      <c r="B40510" s="2"/>
      <c r="BJ40510" s="3"/>
      <c r="BL40510" s="3"/>
      <c r="BN40510" s="3"/>
      <c r="BP40510" s="3"/>
    </row>
    <row r="40511" spans="1:68" x14ac:dyDescent="0.25">
      <c r="A40511" s="1"/>
      <c r="B40511" s="2"/>
      <c r="BJ40511" s="3"/>
      <c r="BL40511" s="3"/>
      <c r="BN40511" s="3"/>
      <c r="BP40511" s="3"/>
    </row>
    <row r="40512" spans="1:68" x14ac:dyDescent="0.25">
      <c r="A40512" s="1"/>
      <c r="B40512" s="2"/>
      <c r="BJ40512" s="3"/>
      <c r="BL40512" s="3"/>
      <c r="BN40512" s="3"/>
      <c r="BP40512" s="3"/>
    </row>
    <row r="40513" spans="1:68" x14ac:dyDescent="0.25">
      <c r="A40513" s="1"/>
      <c r="B40513" s="2"/>
      <c r="BJ40513" s="3"/>
      <c r="BL40513" s="3"/>
      <c r="BN40513" s="3"/>
      <c r="BP40513" s="3"/>
    </row>
    <row r="40514" spans="1:68" x14ac:dyDescent="0.25">
      <c r="A40514" s="1"/>
      <c r="B40514" s="2"/>
      <c r="BJ40514" s="3"/>
      <c r="BL40514" s="3"/>
      <c r="BN40514" s="3"/>
      <c r="BP40514" s="3"/>
    </row>
    <row r="40515" spans="1:68" x14ac:dyDescent="0.25">
      <c r="A40515" s="1"/>
      <c r="B40515" s="2"/>
      <c r="BJ40515" s="3"/>
      <c r="BL40515" s="3"/>
      <c r="BN40515" s="3"/>
      <c r="BP40515" s="3"/>
    </row>
    <row r="40516" spans="1:68" x14ac:dyDescent="0.25">
      <c r="A40516" s="1"/>
      <c r="B40516" s="2"/>
      <c r="BJ40516" s="3"/>
      <c r="BL40516" s="3"/>
      <c r="BN40516" s="3"/>
      <c r="BP40516" s="3"/>
    </row>
    <row r="40517" spans="1:68" x14ac:dyDescent="0.25">
      <c r="A40517" s="1"/>
      <c r="B40517" s="2"/>
      <c r="BJ40517" s="3"/>
      <c r="BL40517" s="3"/>
      <c r="BN40517" s="3"/>
      <c r="BP40517" s="3"/>
    </row>
    <row r="40518" spans="1:68" x14ac:dyDescent="0.25">
      <c r="A40518" s="1"/>
      <c r="B40518" s="2"/>
      <c r="BJ40518" s="3"/>
      <c r="BL40518" s="3"/>
      <c r="BN40518" s="3"/>
      <c r="BP40518" s="3"/>
    </row>
    <row r="40519" spans="1:68" x14ac:dyDescent="0.25">
      <c r="A40519" s="1"/>
      <c r="B40519" s="2"/>
      <c r="BJ40519" s="3"/>
      <c r="BL40519" s="3"/>
      <c r="BN40519" s="3"/>
      <c r="BP40519" s="3"/>
    </row>
    <row r="40520" spans="1:68" x14ac:dyDescent="0.25">
      <c r="A40520" s="1"/>
      <c r="B40520" s="2"/>
      <c r="BJ40520" s="3"/>
      <c r="BL40520" s="3"/>
      <c r="BN40520" s="3"/>
      <c r="BP40520" s="3"/>
    </row>
    <row r="40521" spans="1:68" x14ac:dyDescent="0.25">
      <c r="A40521" s="1"/>
      <c r="B40521" s="2"/>
      <c r="BJ40521" s="3"/>
      <c r="BL40521" s="3"/>
      <c r="BN40521" s="3"/>
      <c r="BP40521" s="3"/>
    </row>
    <row r="40522" spans="1:68" x14ac:dyDescent="0.25">
      <c r="A40522" s="1"/>
      <c r="B40522" s="2"/>
      <c r="BJ40522" s="3"/>
      <c r="BL40522" s="3"/>
      <c r="BN40522" s="3"/>
      <c r="BP40522" s="3"/>
    </row>
    <row r="40523" spans="1:68" x14ac:dyDescent="0.25">
      <c r="A40523" s="1"/>
      <c r="B40523" s="2"/>
      <c r="BJ40523" s="3"/>
      <c r="BL40523" s="3"/>
      <c r="BN40523" s="3"/>
      <c r="BP40523" s="3"/>
    </row>
    <row r="40524" spans="1:68" x14ac:dyDescent="0.25">
      <c r="A40524" s="1"/>
      <c r="B40524" s="2"/>
      <c r="BJ40524" s="3"/>
      <c r="BL40524" s="3"/>
      <c r="BN40524" s="3"/>
      <c r="BP40524" s="3"/>
    </row>
    <row r="40525" spans="1:68" x14ac:dyDescent="0.25">
      <c r="A40525" s="1"/>
      <c r="B40525" s="2"/>
      <c r="BJ40525" s="3"/>
      <c r="BL40525" s="3"/>
      <c r="BN40525" s="3"/>
      <c r="BP40525" s="3"/>
    </row>
    <row r="40526" spans="1:68" x14ac:dyDescent="0.25">
      <c r="A40526" s="1"/>
      <c r="B40526" s="2"/>
      <c r="BJ40526" s="3"/>
      <c r="BL40526" s="3"/>
      <c r="BN40526" s="3"/>
      <c r="BP40526" s="3"/>
    </row>
    <row r="40527" spans="1:68" x14ac:dyDescent="0.25">
      <c r="A40527" s="1"/>
      <c r="B40527" s="2"/>
      <c r="BJ40527" s="3"/>
      <c r="BL40527" s="3"/>
      <c r="BN40527" s="3"/>
      <c r="BP40527" s="3"/>
    </row>
    <row r="40528" spans="1:68" x14ac:dyDescent="0.25">
      <c r="A40528" s="1"/>
      <c r="B40528" s="2"/>
      <c r="BJ40528" s="3"/>
      <c r="BL40528" s="3"/>
      <c r="BN40528" s="3"/>
      <c r="BP40528" s="3"/>
    </row>
    <row r="40529" spans="1:68" x14ac:dyDescent="0.25">
      <c r="A40529" s="1"/>
      <c r="B40529" s="2"/>
      <c r="BJ40529" s="3"/>
      <c r="BL40529" s="3"/>
      <c r="BN40529" s="3"/>
      <c r="BP40529" s="3"/>
    </row>
    <row r="40530" spans="1:68" x14ac:dyDescent="0.25">
      <c r="A40530" s="1"/>
      <c r="B40530" s="2"/>
      <c r="BJ40530" s="3"/>
      <c r="BL40530" s="3"/>
      <c r="BN40530" s="3"/>
      <c r="BP40530" s="3"/>
    </row>
    <row r="40531" spans="1:68" x14ac:dyDescent="0.25">
      <c r="A40531" s="1"/>
      <c r="B40531" s="2"/>
      <c r="BJ40531" s="3"/>
      <c r="BL40531" s="3"/>
      <c r="BN40531" s="3"/>
      <c r="BP40531" s="3"/>
    </row>
    <row r="40532" spans="1:68" x14ac:dyDescent="0.25">
      <c r="A40532" s="1"/>
      <c r="B40532" s="2"/>
      <c r="BJ40532" s="3"/>
      <c r="BL40532" s="3"/>
      <c r="BN40532" s="3"/>
      <c r="BP40532" s="3"/>
    </row>
    <row r="40533" spans="1:68" x14ac:dyDescent="0.25">
      <c r="A40533" s="1"/>
      <c r="B40533" s="2"/>
      <c r="BJ40533" s="3"/>
      <c r="BL40533" s="3"/>
      <c r="BN40533" s="3"/>
      <c r="BP40533" s="3"/>
    </row>
    <row r="40534" spans="1:68" x14ac:dyDescent="0.25">
      <c r="A40534" s="1"/>
      <c r="B40534" s="2"/>
      <c r="BJ40534" s="3"/>
      <c r="BL40534" s="3"/>
      <c r="BN40534" s="3"/>
      <c r="BP40534" s="3"/>
    </row>
    <row r="40535" spans="1:68" x14ac:dyDescent="0.25">
      <c r="A40535" s="1"/>
      <c r="B40535" s="2"/>
      <c r="BJ40535" s="3"/>
      <c r="BL40535" s="3"/>
      <c r="BN40535" s="3"/>
      <c r="BP40535" s="3"/>
    </row>
    <row r="40536" spans="1:68" x14ac:dyDescent="0.25">
      <c r="A40536" s="1"/>
      <c r="B40536" s="2"/>
      <c r="BJ40536" s="3"/>
      <c r="BL40536" s="3"/>
      <c r="BN40536" s="3"/>
      <c r="BP40536" s="3"/>
    </row>
    <row r="40537" spans="1:68" x14ac:dyDescent="0.25">
      <c r="A40537" s="1"/>
      <c r="B40537" s="2"/>
      <c r="BJ40537" s="3"/>
      <c r="BL40537" s="3"/>
      <c r="BN40537" s="3"/>
      <c r="BP40537" s="3"/>
    </row>
    <row r="40538" spans="1:68" x14ac:dyDescent="0.25">
      <c r="A40538" s="1"/>
      <c r="B40538" s="2"/>
      <c r="BJ40538" s="3"/>
      <c r="BL40538" s="3"/>
      <c r="BN40538" s="3"/>
      <c r="BP40538" s="3"/>
    </row>
    <row r="40539" spans="1:68" x14ac:dyDescent="0.25">
      <c r="A40539" s="1"/>
      <c r="B40539" s="2"/>
      <c r="BJ40539" s="3"/>
      <c r="BL40539" s="3"/>
      <c r="BN40539" s="3"/>
      <c r="BP40539" s="3"/>
    </row>
    <row r="40540" spans="1:68" x14ac:dyDescent="0.25">
      <c r="A40540" s="1"/>
      <c r="B40540" s="2"/>
      <c r="BJ40540" s="3"/>
      <c r="BL40540" s="3"/>
      <c r="BN40540" s="3"/>
      <c r="BP40540" s="3"/>
    </row>
    <row r="40541" spans="1:68" x14ac:dyDescent="0.25">
      <c r="A40541" s="1"/>
      <c r="B40541" s="2"/>
      <c r="BJ40541" s="3"/>
      <c r="BL40541" s="3"/>
      <c r="BN40541" s="3"/>
      <c r="BP40541" s="3"/>
    </row>
    <row r="40542" spans="1:68" x14ac:dyDescent="0.25">
      <c r="A40542" s="1"/>
      <c r="B40542" s="2"/>
      <c r="BJ40542" s="3"/>
      <c r="BL40542" s="3"/>
      <c r="BN40542" s="3"/>
      <c r="BP40542" s="3"/>
    </row>
    <row r="40543" spans="1:68" x14ac:dyDescent="0.25">
      <c r="A40543" s="1"/>
      <c r="B40543" s="2"/>
      <c r="BJ40543" s="3"/>
      <c r="BL40543" s="3"/>
      <c r="BN40543" s="3"/>
      <c r="BP40543" s="3"/>
    </row>
    <row r="40544" spans="1:68" x14ac:dyDescent="0.25">
      <c r="A40544" s="1"/>
      <c r="B40544" s="2"/>
      <c r="BJ40544" s="3"/>
      <c r="BL40544" s="3"/>
      <c r="BN40544" s="3"/>
      <c r="BP40544" s="3"/>
    </row>
    <row r="40545" spans="1:68" x14ac:dyDescent="0.25">
      <c r="A40545" s="1"/>
      <c r="B40545" s="2"/>
      <c r="BJ40545" s="3"/>
      <c r="BL40545" s="3"/>
      <c r="BN40545" s="3"/>
      <c r="BP40545" s="3"/>
    </row>
    <row r="40546" spans="1:68" x14ac:dyDescent="0.25">
      <c r="A40546" s="1"/>
      <c r="B40546" s="2"/>
      <c r="BJ40546" s="3"/>
      <c r="BL40546" s="3"/>
      <c r="BN40546" s="3"/>
      <c r="BP40546" s="3"/>
    </row>
    <row r="40547" spans="1:68" x14ac:dyDescent="0.25">
      <c r="A40547" s="1"/>
      <c r="B40547" s="2"/>
      <c r="BJ40547" s="3"/>
      <c r="BL40547" s="3"/>
      <c r="BN40547" s="3"/>
      <c r="BP40547" s="3"/>
    </row>
    <row r="40548" spans="1:68" x14ac:dyDescent="0.25">
      <c r="A40548" s="1"/>
      <c r="B40548" s="2"/>
      <c r="BJ40548" s="3"/>
      <c r="BL40548" s="3"/>
      <c r="BN40548" s="3"/>
      <c r="BP40548" s="3"/>
    </row>
    <row r="40549" spans="1:68" x14ac:dyDescent="0.25">
      <c r="A40549" s="1"/>
      <c r="B40549" s="2"/>
      <c r="BJ40549" s="3"/>
      <c r="BL40549" s="3"/>
      <c r="BN40549" s="3"/>
      <c r="BP40549" s="3"/>
    </row>
    <row r="40550" spans="1:68" x14ac:dyDescent="0.25">
      <c r="A40550" s="1"/>
      <c r="B40550" s="2"/>
      <c r="BJ40550" s="3"/>
      <c r="BL40550" s="3"/>
      <c r="BN40550" s="3"/>
      <c r="BP40550" s="3"/>
    </row>
    <row r="40551" spans="1:68" x14ac:dyDescent="0.25">
      <c r="A40551" s="1"/>
      <c r="B40551" s="2"/>
      <c r="BJ40551" s="3"/>
      <c r="BL40551" s="3"/>
      <c r="BN40551" s="3"/>
      <c r="BP40551" s="3"/>
    </row>
    <row r="40552" spans="1:68" x14ac:dyDescent="0.25">
      <c r="A40552" s="1"/>
      <c r="B40552" s="2"/>
      <c r="BJ40552" s="3"/>
      <c r="BL40552" s="3"/>
      <c r="BN40552" s="3"/>
      <c r="BP40552" s="3"/>
    </row>
    <row r="40553" spans="1:68" x14ac:dyDescent="0.25">
      <c r="A40553" s="1"/>
      <c r="B40553" s="2"/>
      <c r="BJ40553" s="3"/>
      <c r="BL40553" s="3"/>
      <c r="BN40553" s="3"/>
      <c r="BP40553" s="3"/>
    </row>
    <row r="40554" spans="1:68" x14ac:dyDescent="0.25">
      <c r="A40554" s="1"/>
      <c r="B40554" s="2"/>
      <c r="BJ40554" s="3"/>
      <c r="BL40554" s="3"/>
      <c r="BN40554" s="3"/>
      <c r="BP40554" s="3"/>
    </row>
    <row r="40555" spans="1:68" x14ac:dyDescent="0.25">
      <c r="A40555" s="1"/>
      <c r="B40555" s="2"/>
      <c r="BJ40555" s="3"/>
      <c r="BL40555" s="3"/>
      <c r="BN40555" s="3"/>
      <c r="BP40555" s="3"/>
    </row>
    <row r="40556" spans="1:68" x14ac:dyDescent="0.25">
      <c r="A40556" s="1"/>
      <c r="B40556" s="2"/>
      <c r="BJ40556" s="3"/>
      <c r="BL40556" s="3"/>
      <c r="BN40556" s="3"/>
      <c r="BP40556" s="3"/>
    </row>
    <row r="40557" spans="1:68" x14ac:dyDescent="0.25">
      <c r="A40557" s="1"/>
      <c r="B40557" s="2"/>
      <c r="BJ40557" s="3"/>
      <c r="BL40557" s="3"/>
      <c r="BN40557" s="3"/>
      <c r="BP40557" s="3"/>
    </row>
    <row r="40558" spans="1:68" x14ac:dyDescent="0.25">
      <c r="A40558" s="1"/>
      <c r="B40558" s="2"/>
      <c r="BJ40558" s="3"/>
      <c r="BL40558" s="3"/>
      <c r="BN40558" s="3"/>
      <c r="BP40558" s="3"/>
    </row>
    <row r="40559" spans="1:68" x14ac:dyDescent="0.25">
      <c r="A40559" s="1"/>
      <c r="B40559" s="2"/>
      <c r="BJ40559" s="3"/>
      <c r="BL40559" s="3"/>
      <c r="BN40559" s="3"/>
      <c r="BP40559" s="3"/>
    </row>
    <row r="40560" spans="1:68" x14ac:dyDescent="0.25">
      <c r="A40560" s="1"/>
      <c r="B40560" s="2"/>
      <c r="BJ40560" s="3"/>
      <c r="BL40560" s="3"/>
      <c r="BN40560" s="3"/>
      <c r="BP40560" s="3"/>
    </row>
    <row r="40561" spans="1:68" x14ac:dyDescent="0.25">
      <c r="A40561" s="1"/>
      <c r="B40561" s="2"/>
      <c r="BJ40561" s="3"/>
      <c r="BL40561" s="3"/>
      <c r="BN40561" s="3"/>
      <c r="BP40561" s="3"/>
    </row>
    <row r="40562" spans="1:68" x14ac:dyDescent="0.25">
      <c r="A40562" s="1"/>
      <c r="B40562" s="2"/>
      <c r="BJ40562" s="3"/>
      <c r="BL40562" s="3"/>
      <c r="BN40562" s="3"/>
      <c r="BP40562" s="3"/>
    </row>
    <row r="40563" spans="1:68" x14ac:dyDescent="0.25">
      <c r="A40563" s="1"/>
      <c r="B40563" s="2"/>
      <c r="BJ40563" s="3"/>
      <c r="BL40563" s="3"/>
      <c r="BN40563" s="3"/>
      <c r="BP40563" s="3"/>
    </row>
    <row r="40564" spans="1:68" x14ac:dyDescent="0.25">
      <c r="A40564" s="1"/>
      <c r="B40564" s="2"/>
      <c r="BJ40564" s="3"/>
      <c r="BL40564" s="3"/>
      <c r="BN40564" s="3"/>
      <c r="BP40564" s="3"/>
    </row>
    <row r="40565" spans="1:68" x14ac:dyDescent="0.25">
      <c r="A40565" s="1"/>
      <c r="B40565" s="2"/>
      <c r="BJ40565" s="3"/>
      <c r="BL40565" s="3"/>
      <c r="BN40565" s="3"/>
      <c r="BP40565" s="3"/>
    </row>
    <row r="40566" spans="1:68" x14ac:dyDescent="0.25">
      <c r="A40566" s="1"/>
      <c r="B40566" s="2"/>
      <c r="BJ40566" s="3"/>
      <c r="BL40566" s="3"/>
      <c r="BN40566" s="3"/>
      <c r="BP40566" s="3"/>
    </row>
    <row r="40567" spans="1:68" x14ac:dyDescent="0.25">
      <c r="A40567" s="1"/>
      <c r="B40567" s="2"/>
      <c r="BJ40567" s="3"/>
      <c r="BL40567" s="3"/>
      <c r="BN40567" s="3"/>
      <c r="BP40567" s="3"/>
    </row>
    <row r="40568" spans="1:68" x14ac:dyDescent="0.25">
      <c r="A40568" s="1"/>
      <c r="B40568" s="2"/>
      <c r="BJ40568" s="3"/>
      <c r="BL40568" s="3"/>
      <c r="BN40568" s="3"/>
      <c r="BP40568" s="3"/>
    </row>
    <row r="40569" spans="1:68" x14ac:dyDescent="0.25">
      <c r="A40569" s="1"/>
      <c r="B40569" s="2"/>
      <c r="BJ40569" s="3"/>
      <c r="BL40569" s="3"/>
      <c r="BN40569" s="3"/>
      <c r="BP40569" s="3"/>
    </row>
    <row r="40570" spans="1:68" x14ac:dyDescent="0.25">
      <c r="A40570" s="1"/>
      <c r="B40570" s="2"/>
      <c r="BJ40570" s="3"/>
      <c r="BL40570" s="3"/>
      <c r="BN40570" s="3"/>
      <c r="BP40570" s="3"/>
    </row>
    <row r="40571" spans="1:68" x14ac:dyDescent="0.25">
      <c r="A40571" s="1"/>
      <c r="B40571" s="2"/>
      <c r="BJ40571" s="3"/>
      <c r="BL40571" s="3"/>
      <c r="BN40571" s="3"/>
      <c r="BP40571" s="3"/>
    </row>
    <row r="40572" spans="1:68" x14ac:dyDescent="0.25">
      <c r="A40572" s="1"/>
      <c r="B40572" s="2"/>
      <c r="BJ40572" s="3"/>
      <c r="BL40572" s="3"/>
      <c r="BN40572" s="3"/>
      <c r="BP40572" s="3"/>
    </row>
    <row r="40573" spans="1:68" x14ac:dyDescent="0.25">
      <c r="A40573" s="1"/>
      <c r="B40573" s="2"/>
      <c r="BJ40573" s="3"/>
      <c r="BL40573" s="3"/>
      <c r="BN40573" s="3"/>
      <c r="BP40573" s="3"/>
    </row>
    <row r="40574" spans="1:68" x14ac:dyDescent="0.25">
      <c r="A40574" s="1"/>
      <c r="B40574" s="2"/>
      <c r="BJ40574" s="3"/>
      <c r="BL40574" s="3"/>
      <c r="BN40574" s="3"/>
      <c r="BP40574" s="3"/>
    </row>
    <row r="40575" spans="1:68" x14ac:dyDescent="0.25">
      <c r="A40575" s="1"/>
      <c r="B40575" s="2"/>
      <c r="BJ40575" s="3"/>
      <c r="BL40575" s="3"/>
      <c r="BN40575" s="3"/>
      <c r="BP40575" s="3"/>
    </row>
    <row r="40576" spans="1:68" x14ac:dyDescent="0.25">
      <c r="A40576" s="1"/>
      <c r="B40576" s="2"/>
      <c r="BJ40576" s="3"/>
      <c r="BL40576" s="3"/>
      <c r="BN40576" s="3"/>
      <c r="BP40576" s="3"/>
    </row>
    <row r="40577" spans="1:68" x14ac:dyDescent="0.25">
      <c r="A40577" s="1"/>
      <c r="B40577" s="2"/>
      <c r="BJ40577" s="3"/>
      <c r="BL40577" s="3"/>
      <c r="BN40577" s="3"/>
      <c r="BP40577" s="3"/>
    </row>
    <row r="40578" spans="1:68" x14ac:dyDescent="0.25">
      <c r="A40578" s="1"/>
      <c r="B40578" s="2"/>
      <c r="BJ40578" s="3"/>
      <c r="BL40578" s="3"/>
      <c r="BN40578" s="3"/>
      <c r="BP40578" s="3"/>
    </row>
    <row r="40579" spans="1:68" x14ac:dyDescent="0.25">
      <c r="A40579" s="1"/>
      <c r="B40579" s="2"/>
      <c r="BJ40579" s="3"/>
      <c r="BL40579" s="3"/>
      <c r="BN40579" s="3"/>
      <c r="BP40579" s="3"/>
    </row>
    <row r="40580" spans="1:68" x14ac:dyDescent="0.25">
      <c r="A40580" s="1"/>
      <c r="B40580" s="2"/>
      <c r="BJ40580" s="3"/>
      <c r="BL40580" s="3"/>
      <c r="BN40580" s="3"/>
      <c r="BP40580" s="3"/>
    </row>
    <row r="40581" spans="1:68" x14ac:dyDescent="0.25">
      <c r="A40581" s="1"/>
      <c r="B40581" s="2"/>
      <c r="BJ40581" s="3"/>
      <c r="BL40581" s="3"/>
      <c r="BN40581" s="3"/>
      <c r="BP40581" s="3"/>
    </row>
    <row r="40582" spans="1:68" x14ac:dyDescent="0.25">
      <c r="A40582" s="1"/>
      <c r="B40582" s="2"/>
      <c r="BJ40582" s="3"/>
      <c r="BL40582" s="3"/>
      <c r="BN40582" s="3"/>
      <c r="BP40582" s="3"/>
    </row>
    <row r="40583" spans="1:68" x14ac:dyDescent="0.25">
      <c r="A40583" s="1"/>
      <c r="B40583" s="2"/>
      <c r="BJ40583" s="3"/>
      <c r="BL40583" s="3"/>
      <c r="BN40583" s="3"/>
      <c r="BP40583" s="3"/>
    </row>
    <row r="40584" spans="1:68" x14ac:dyDescent="0.25">
      <c r="A40584" s="1"/>
      <c r="B40584" s="2"/>
      <c r="BJ40584" s="3"/>
      <c r="BL40584" s="3"/>
      <c r="BN40584" s="3"/>
      <c r="BP40584" s="3"/>
    </row>
    <row r="40585" spans="1:68" x14ac:dyDescent="0.25">
      <c r="A40585" s="1"/>
      <c r="B40585" s="2"/>
      <c r="BJ40585" s="3"/>
      <c r="BL40585" s="3"/>
      <c r="BN40585" s="3"/>
      <c r="BP40585" s="3"/>
    </row>
    <row r="40586" spans="1:68" x14ac:dyDescent="0.25">
      <c r="A40586" s="1"/>
      <c r="B40586" s="2"/>
      <c r="BJ40586" s="3"/>
      <c r="BL40586" s="3"/>
      <c r="BN40586" s="3"/>
      <c r="BP40586" s="3"/>
    </row>
    <row r="40587" spans="1:68" x14ac:dyDescent="0.25">
      <c r="A40587" s="1"/>
      <c r="B40587" s="2"/>
      <c r="BJ40587" s="3"/>
      <c r="BL40587" s="3"/>
      <c r="BN40587" s="3"/>
      <c r="BP40587" s="3"/>
    </row>
    <row r="40588" spans="1:68" x14ac:dyDescent="0.25">
      <c r="A40588" s="1"/>
      <c r="B40588" s="2"/>
      <c r="BJ40588" s="3"/>
      <c r="BL40588" s="3"/>
      <c r="BN40588" s="3"/>
      <c r="BP40588" s="3"/>
    </row>
    <row r="40589" spans="1:68" x14ac:dyDescent="0.25">
      <c r="A40589" s="1"/>
      <c r="B40589" s="2"/>
      <c r="BJ40589" s="3"/>
      <c r="BL40589" s="3"/>
      <c r="BN40589" s="3"/>
      <c r="BP40589" s="3"/>
    </row>
    <row r="40590" spans="1:68" x14ac:dyDescent="0.25">
      <c r="A40590" s="1"/>
      <c r="B40590" s="2"/>
      <c r="BJ40590" s="3"/>
      <c r="BL40590" s="3"/>
      <c r="BN40590" s="3"/>
      <c r="BP40590" s="3"/>
    </row>
    <row r="40591" spans="1:68" x14ac:dyDescent="0.25">
      <c r="A40591" s="1"/>
      <c r="B40591" s="2"/>
      <c r="BJ40591" s="3"/>
      <c r="BL40591" s="3"/>
      <c r="BN40591" s="3"/>
      <c r="BP40591" s="3"/>
    </row>
    <row r="40592" spans="1:68" x14ac:dyDescent="0.25">
      <c r="A40592" s="1"/>
      <c r="B40592" s="2"/>
      <c r="BJ40592" s="3"/>
      <c r="BL40592" s="3"/>
      <c r="BN40592" s="3"/>
      <c r="BP40592" s="3"/>
    </row>
    <row r="40593" spans="1:68" x14ac:dyDescent="0.25">
      <c r="A40593" s="1"/>
      <c r="B40593" s="2"/>
      <c r="BJ40593" s="3"/>
      <c r="BL40593" s="3"/>
      <c r="BN40593" s="3"/>
      <c r="BP40593" s="3"/>
    </row>
    <row r="40594" spans="1:68" x14ac:dyDescent="0.25">
      <c r="A40594" s="1"/>
      <c r="B40594" s="2"/>
      <c r="BJ40594" s="3"/>
      <c r="BL40594" s="3"/>
      <c r="BN40594" s="3"/>
      <c r="BP40594" s="3"/>
    </row>
    <row r="40595" spans="1:68" x14ac:dyDescent="0.25">
      <c r="A40595" s="1"/>
      <c r="B40595" s="2"/>
      <c r="BJ40595" s="3"/>
      <c r="BL40595" s="3"/>
      <c r="BN40595" s="3"/>
      <c r="BP40595" s="3"/>
    </row>
    <row r="40596" spans="1:68" x14ac:dyDescent="0.25">
      <c r="A40596" s="1"/>
      <c r="B40596" s="2"/>
      <c r="BJ40596" s="3"/>
      <c r="BL40596" s="3"/>
      <c r="BN40596" s="3"/>
      <c r="BP40596" s="3"/>
    </row>
    <row r="40597" spans="1:68" x14ac:dyDescent="0.25">
      <c r="A40597" s="1"/>
      <c r="B40597" s="2"/>
      <c r="BJ40597" s="3"/>
      <c r="BL40597" s="3"/>
      <c r="BN40597" s="3"/>
      <c r="BP40597" s="3"/>
    </row>
    <row r="40598" spans="1:68" x14ac:dyDescent="0.25">
      <c r="A40598" s="1"/>
      <c r="B40598" s="2"/>
      <c r="BJ40598" s="3"/>
      <c r="BL40598" s="3"/>
      <c r="BN40598" s="3"/>
      <c r="BP40598" s="3"/>
    </row>
    <row r="40599" spans="1:68" x14ac:dyDescent="0.25">
      <c r="A40599" s="1"/>
      <c r="B40599" s="2"/>
      <c r="BJ40599" s="3"/>
      <c r="BL40599" s="3"/>
      <c r="BN40599" s="3"/>
      <c r="BP40599" s="3"/>
    </row>
    <row r="40600" spans="1:68" x14ac:dyDescent="0.25">
      <c r="A40600" s="1"/>
      <c r="B40600" s="2"/>
      <c r="BJ40600" s="3"/>
      <c r="BL40600" s="3"/>
      <c r="BN40600" s="3"/>
      <c r="BP40600" s="3"/>
    </row>
    <row r="40601" spans="1:68" x14ac:dyDescent="0.25">
      <c r="A40601" s="1"/>
      <c r="B40601" s="2"/>
      <c r="BJ40601" s="3"/>
      <c r="BL40601" s="3"/>
      <c r="BN40601" s="3"/>
      <c r="BP40601" s="3"/>
    </row>
    <row r="40602" spans="1:68" x14ac:dyDescent="0.25">
      <c r="A40602" s="1"/>
      <c r="B40602" s="2"/>
      <c r="BJ40602" s="3"/>
      <c r="BL40602" s="3"/>
      <c r="BN40602" s="3"/>
      <c r="BP40602" s="3"/>
    </row>
    <row r="40603" spans="1:68" x14ac:dyDescent="0.25">
      <c r="A40603" s="1"/>
      <c r="B40603" s="2"/>
      <c r="BJ40603" s="3"/>
      <c r="BL40603" s="3"/>
      <c r="BN40603" s="3"/>
      <c r="BP40603" s="3"/>
    </row>
    <row r="40604" spans="1:68" x14ac:dyDescent="0.25">
      <c r="A40604" s="1"/>
      <c r="B40604" s="2"/>
      <c r="BJ40604" s="3"/>
      <c r="BL40604" s="3"/>
      <c r="BN40604" s="3"/>
      <c r="BP40604" s="3"/>
    </row>
    <row r="40605" spans="1:68" x14ac:dyDescent="0.25">
      <c r="A40605" s="1"/>
      <c r="B40605" s="2"/>
      <c r="BJ40605" s="3"/>
      <c r="BL40605" s="3"/>
      <c r="BN40605" s="3"/>
      <c r="BP40605" s="3"/>
    </row>
    <row r="40606" spans="1:68" x14ac:dyDescent="0.25">
      <c r="A40606" s="1"/>
      <c r="B40606" s="2"/>
      <c r="BJ40606" s="3"/>
      <c r="BL40606" s="3"/>
      <c r="BN40606" s="3"/>
      <c r="BP40606" s="3"/>
    </row>
    <row r="40607" spans="1:68" x14ac:dyDescent="0.25">
      <c r="A40607" s="1"/>
      <c r="B40607" s="2"/>
      <c r="BJ40607" s="3"/>
      <c r="BL40607" s="3"/>
      <c r="BN40607" s="3"/>
      <c r="BP40607" s="3"/>
    </row>
    <row r="40608" spans="1:68" x14ac:dyDescent="0.25">
      <c r="A40608" s="1"/>
      <c r="B40608" s="2"/>
      <c r="BJ40608" s="3"/>
      <c r="BL40608" s="3"/>
      <c r="BN40608" s="3"/>
      <c r="BP40608" s="3"/>
    </row>
    <row r="40609" spans="1:68" x14ac:dyDescent="0.25">
      <c r="A40609" s="1"/>
      <c r="B40609" s="2"/>
      <c r="BJ40609" s="3"/>
      <c r="BL40609" s="3"/>
      <c r="BN40609" s="3"/>
      <c r="BP40609" s="3"/>
    </row>
    <row r="40610" spans="1:68" x14ac:dyDescent="0.25">
      <c r="A40610" s="1"/>
      <c r="B40610" s="2"/>
      <c r="BJ40610" s="3"/>
      <c r="BL40610" s="3"/>
      <c r="BN40610" s="3"/>
      <c r="BP40610" s="3"/>
    </row>
    <row r="40611" spans="1:68" x14ac:dyDescent="0.25">
      <c r="A40611" s="1"/>
      <c r="B40611" s="2"/>
      <c r="BJ40611" s="3"/>
      <c r="BL40611" s="3"/>
      <c r="BN40611" s="3"/>
      <c r="BP40611" s="3"/>
    </row>
    <row r="40612" spans="1:68" x14ac:dyDescent="0.25">
      <c r="A40612" s="1"/>
      <c r="B40612" s="2"/>
      <c r="BJ40612" s="3"/>
      <c r="BL40612" s="3"/>
      <c r="BN40612" s="3"/>
      <c r="BP40612" s="3"/>
    </row>
    <row r="40613" spans="1:68" x14ac:dyDescent="0.25">
      <c r="A40613" s="1"/>
      <c r="B40613" s="2"/>
      <c r="BJ40613" s="3"/>
      <c r="BL40613" s="3"/>
      <c r="BN40613" s="3"/>
      <c r="BP40613" s="3"/>
    </row>
    <row r="40614" spans="1:68" x14ac:dyDescent="0.25">
      <c r="A40614" s="1"/>
      <c r="B40614" s="2"/>
      <c r="BJ40614" s="3"/>
      <c r="BL40614" s="3"/>
      <c r="BN40614" s="3"/>
      <c r="BP40614" s="3"/>
    </row>
    <row r="40615" spans="1:68" x14ac:dyDescent="0.25">
      <c r="A40615" s="1"/>
      <c r="B40615" s="2"/>
      <c r="BJ40615" s="3"/>
      <c r="BL40615" s="3"/>
      <c r="BN40615" s="3"/>
      <c r="BP40615" s="3"/>
    </row>
    <row r="40616" spans="1:68" x14ac:dyDescent="0.25">
      <c r="A40616" s="1"/>
      <c r="B40616" s="2"/>
      <c r="BJ40616" s="3"/>
      <c r="BL40616" s="3"/>
      <c r="BN40616" s="3"/>
      <c r="BP40616" s="3"/>
    </row>
    <row r="40617" spans="1:68" x14ac:dyDescent="0.25">
      <c r="A40617" s="1"/>
      <c r="B40617" s="2"/>
      <c r="BJ40617" s="3"/>
      <c r="BL40617" s="3"/>
      <c r="BN40617" s="3"/>
      <c r="BP40617" s="3"/>
    </row>
    <row r="40618" spans="1:68" x14ac:dyDescent="0.25">
      <c r="A40618" s="1"/>
      <c r="B40618" s="2"/>
      <c r="BJ40618" s="3"/>
      <c r="BL40618" s="3"/>
      <c r="BN40618" s="3"/>
      <c r="BP40618" s="3"/>
    </row>
    <row r="40619" spans="1:68" x14ac:dyDescent="0.25">
      <c r="A40619" s="1"/>
      <c r="B40619" s="2"/>
      <c r="BJ40619" s="3"/>
      <c r="BL40619" s="3"/>
      <c r="BN40619" s="3"/>
      <c r="BP40619" s="3"/>
    </row>
    <row r="40620" spans="1:68" x14ac:dyDescent="0.25">
      <c r="A40620" s="1"/>
      <c r="B40620" s="2"/>
      <c r="BJ40620" s="3"/>
      <c r="BL40620" s="3"/>
      <c r="BN40620" s="3"/>
      <c r="BP40620" s="3"/>
    </row>
    <row r="40621" spans="1:68" x14ac:dyDescent="0.25">
      <c r="A40621" s="1"/>
      <c r="B40621" s="2"/>
      <c r="BJ40621" s="3"/>
      <c r="BL40621" s="3"/>
      <c r="BN40621" s="3"/>
      <c r="BP40621" s="3"/>
    </row>
    <row r="40622" spans="1:68" x14ac:dyDescent="0.25">
      <c r="A40622" s="1"/>
      <c r="B40622" s="2"/>
      <c r="BJ40622" s="3"/>
      <c r="BL40622" s="3"/>
      <c r="BN40622" s="3"/>
      <c r="BP40622" s="3"/>
    </row>
    <row r="40623" spans="1:68" x14ac:dyDescent="0.25">
      <c r="A40623" s="1"/>
      <c r="B40623" s="2"/>
      <c r="BJ40623" s="3"/>
      <c r="BL40623" s="3"/>
      <c r="BN40623" s="3"/>
      <c r="BP40623" s="3"/>
    </row>
    <row r="40624" spans="1:68" x14ac:dyDescent="0.25">
      <c r="A40624" s="1"/>
      <c r="B40624" s="2"/>
      <c r="BJ40624" s="3"/>
      <c r="BL40624" s="3"/>
      <c r="BN40624" s="3"/>
      <c r="BP40624" s="3"/>
    </row>
    <row r="40625" spans="1:68" x14ac:dyDescent="0.25">
      <c r="A40625" s="1"/>
      <c r="B40625" s="2"/>
      <c r="BJ40625" s="3"/>
      <c r="BL40625" s="3"/>
      <c r="BN40625" s="3"/>
      <c r="BP40625" s="3"/>
    </row>
    <row r="40626" spans="1:68" x14ac:dyDescent="0.25">
      <c r="A40626" s="1"/>
      <c r="B40626" s="2"/>
      <c r="BJ40626" s="3"/>
      <c r="BL40626" s="3"/>
      <c r="BN40626" s="3"/>
      <c r="BP40626" s="3"/>
    </row>
    <row r="40627" spans="1:68" x14ac:dyDescent="0.25">
      <c r="A40627" s="1"/>
      <c r="B40627" s="2"/>
      <c r="BJ40627" s="3"/>
      <c r="BL40627" s="3"/>
      <c r="BN40627" s="3"/>
      <c r="BP40627" s="3"/>
    </row>
    <row r="40628" spans="1:68" x14ac:dyDescent="0.25">
      <c r="A40628" s="1"/>
      <c r="B40628" s="2"/>
      <c r="BJ40628" s="3"/>
      <c r="BL40628" s="3"/>
      <c r="BN40628" s="3"/>
      <c r="BP40628" s="3"/>
    </row>
    <row r="40629" spans="1:68" x14ac:dyDescent="0.25">
      <c r="A40629" s="1"/>
      <c r="B40629" s="2"/>
      <c r="BJ40629" s="3"/>
      <c r="BL40629" s="3"/>
      <c r="BN40629" s="3"/>
      <c r="BP40629" s="3"/>
    </row>
    <row r="40630" spans="1:68" x14ac:dyDescent="0.25">
      <c r="A40630" s="1"/>
      <c r="B40630" s="2"/>
      <c r="BJ40630" s="3"/>
      <c r="BL40630" s="3"/>
      <c r="BN40630" s="3"/>
      <c r="BP40630" s="3"/>
    </row>
    <row r="40631" spans="1:68" x14ac:dyDescent="0.25">
      <c r="A40631" s="1"/>
      <c r="B40631" s="2"/>
      <c r="BJ40631" s="3"/>
      <c r="BL40631" s="3"/>
      <c r="BN40631" s="3"/>
      <c r="BP40631" s="3"/>
    </row>
    <row r="40632" spans="1:68" x14ac:dyDescent="0.25">
      <c r="A40632" s="1"/>
      <c r="B40632" s="2"/>
      <c r="BJ40632" s="3"/>
      <c r="BL40632" s="3"/>
      <c r="BN40632" s="3"/>
      <c r="BP40632" s="3"/>
    </row>
    <row r="40633" spans="1:68" x14ac:dyDescent="0.25">
      <c r="A40633" s="1"/>
      <c r="B40633" s="2"/>
      <c r="BJ40633" s="3"/>
      <c r="BL40633" s="3"/>
      <c r="BN40633" s="3"/>
      <c r="BP40633" s="3"/>
    </row>
    <row r="40634" spans="1:68" x14ac:dyDescent="0.25">
      <c r="A40634" s="1"/>
      <c r="B40634" s="2"/>
      <c r="BJ40634" s="3"/>
      <c r="BL40634" s="3"/>
      <c r="BN40634" s="3"/>
      <c r="BP40634" s="3"/>
    </row>
    <row r="40635" spans="1:68" x14ac:dyDescent="0.25">
      <c r="A40635" s="1"/>
      <c r="B40635" s="2"/>
      <c r="BJ40635" s="3"/>
      <c r="BL40635" s="3"/>
      <c r="BN40635" s="3"/>
      <c r="BP40635" s="3"/>
    </row>
    <row r="40636" spans="1:68" x14ac:dyDescent="0.25">
      <c r="A40636" s="1"/>
      <c r="B40636" s="2"/>
      <c r="BJ40636" s="3"/>
      <c r="BL40636" s="3"/>
      <c r="BN40636" s="3"/>
      <c r="BP40636" s="3"/>
    </row>
    <row r="40637" spans="1:68" x14ac:dyDescent="0.25">
      <c r="A40637" s="1"/>
      <c r="B40637" s="2"/>
      <c r="BJ40637" s="3"/>
      <c r="BL40637" s="3"/>
      <c r="BN40637" s="3"/>
      <c r="BP40637" s="3"/>
    </row>
    <row r="40638" spans="1:68" x14ac:dyDescent="0.25">
      <c r="A40638" s="1"/>
      <c r="B40638" s="2"/>
      <c r="BJ40638" s="3"/>
      <c r="BL40638" s="3"/>
      <c r="BN40638" s="3"/>
      <c r="BP40638" s="3"/>
    </row>
    <row r="40639" spans="1:68" x14ac:dyDescent="0.25">
      <c r="A40639" s="1"/>
      <c r="B40639" s="2"/>
      <c r="BJ40639" s="3"/>
      <c r="BL40639" s="3"/>
      <c r="BN40639" s="3"/>
      <c r="BP40639" s="3"/>
    </row>
    <row r="40640" spans="1:68" x14ac:dyDescent="0.25">
      <c r="A40640" s="1"/>
      <c r="B40640" s="2"/>
      <c r="BJ40640" s="3"/>
      <c r="BL40640" s="3"/>
      <c r="BN40640" s="3"/>
      <c r="BP40640" s="3"/>
    </row>
    <row r="40641" spans="1:68" x14ac:dyDescent="0.25">
      <c r="A40641" s="1"/>
      <c r="B40641" s="2"/>
      <c r="BJ40641" s="3"/>
      <c r="BL40641" s="3"/>
      <c r="BN40641" s="3"/>
      <c r="BP40641" s="3"/>
    </row>
    <row r="40642" spans="1:68" x14ac:dyDescent="0.25">
      <c r="A40642" s="1"/>
      <c r="B40642" s="2"/>
      <c r="BJ40642" s="3"/>
      <c r="BL40642" s="3"/>
      <c r="BN40642" s="3"/>
      <c r="BP40642" s="3"/>
    </row>
    <row r="40643" spans="1:68" x14ac:dyDescent="0.25">
      <c r="A40643" s="1"/>
      <c r="B40643" s="2"/>
      <c r="BJ40643" s="3"/>
      <c r="BL40643" s="3"/>
      <c r="BN40643" s="3"/>
      <c r="BP40643" s="3"/>
    </row>
    <row r="40644" spans="1:68" x14ac:dyDescent="0.25">
      <c r="A40644" s="1"/>
      <c r="B40644" s="2"/>
      <c r="BJ40644" s="3"/>
      <c r="BL40644" s="3"/>
      <c r="BN40644" s="3"/>
      <c r="BP40644" s="3"/>
    </row>
    <row r="40645" spans="1:68" x14ac:dyDescent="0.25">
      <c r="A40645" s="1"/>
      <c r="B40645" s="2"/>
      <c r="BJ40645" s="3"/>
      <c r="BL40645" s="3"/>
      <c r="BN40645" s="3"/>
      <c r="BP40645" s="3"/>
    </row>
    <row r="40646" spans="1:68" x14ac:dyDescent="0.25">
      <c r="A40646" s="1"/>
      <c r="B40646" s="2"/>
      <c r="BJ40646" s="3"/>
      <c r="BL40646" s="3"/>
      <c r="BN40646" s="3"/>
      <c r="BP40646" s="3"/>
    </row>
    <row r="40647" spans="1:68" x14ac:dyDescent="0.25">
      <c r="A40647" s="1"/>
      <c r="B40647" s="2"/>
      <c r="BJ40647" s="3"/>
      <c r="BL40647" s="3"/>
      <c r="BN40647" s="3"/>
      <c r="BP40647" s="3"/>
    </row>
    <row r="40648" spans="1:68" x14ac:dyDescent="0.25">
      <c r="A40648" s="1"/>
      <c r="B40648" s="2"/>
      <c r="BJ40648" s="3"/>
      <c r="BL40648" s="3"/>
      <c r="BN40648" s="3"/>
      <c r="BP40648" s="3"/>
    </row>
    <row r="40649" spans="1:68" x14ac:dyDescent="0.25">
      <c r="A40649" s="1"/>
      <c r="B40649" s="2"/>
      <c r="BJ40649" s="3"/>
      <c r="BL40649" s="3"/>
      <c r="BN40649" s="3"/>
      <c r="BP40649" s="3"/>
    </row>
    <row r="40650" spans="1:68" x14ac:dyDescent="0.25">
      <c r="A40650" s="1"/>
      <c r="B40650" s="2"/>
      <c r="BJ40650" s="3"/>
      <c r="BL40650" s="3"/>
      <c r="BN40650" s="3"/>
      <c r="BP40650" s="3"/>
    </row>
    <row r="40651" spans="1:68" x14ac:dyDescent="0.25">
      <c r="A40651" s="1"/>
      <c r="B40651" s="2"/>
      <c r="BJ40651" s="3"/>
      <c r="BL40651" s="3"/>
      <c r="BN40651" s="3"/>
      <c r="BP40651" s="3"/>
    </row>
    <row r="40652" spans="1:68" x14ac:dyDescent="0.25">
      <c r="A40652" s="1"/>
      <c r="B40652" s="2"/>
      <c r="BJ40652" s="3"/>
      <c r="BL40652" s="3"/>
      <c r="BN40652" s="3"/>
      <c r="BP40652" s="3"/>
    </row>
    <row r="40653" spans="1:68" x14ac:dyDescent="0.25">
      <c r="A40653" s="1"/>
      <c r="B40653" s="2"/>
      <c r="BJ40653" s="3"/>
      <c r="BL40653" s="3"/>
      <c r="BN40653" s="3"/>
      <c r="BP40653" s="3"/>
    </row>
    <row r="40654" spans="1:68" x14ac:dyDescent="0.25">
      <c r="A40654" s="1"/>
      <c r="B40654" s="2"/>
      <c r="BJ40654" s="3"/>
      <c r="BL40654" s="3"/>
      <c r="BN40654" s="3"/>
      <c r="BP40654" s="3"/>
    </row>
    <row r="40655" spans="1:68" x14ac:dyDescent="0.25">
      <c r="A40655" s="1"/>
      <c r="B40655" s="2"/>
      <c r="BJ40655" s="3"/>
      <c r="BL40655" s="3"/>
      <c r="BN40655" s="3"/>
      <c r="BP40655" s="3"/>
    </row>
    <row r="40656" spans="1:68" x14ac:dyDescent="0.25">
      <c r="A40656" s="1"/>
      <c r="B40656" s="2"/>
      <c r="BJ40656" s="3"/>
      <c r="BL40656" s="3"/>
      <c r="BN40656" s="3"/>
      <c r="BP40656" s="3"/>
    </row>
    <row r="40657" spans="1:68" x14ac:dyDescent="0.25">
      <c r="A40657" s="1"/>
      <c r="B40657" s="2"/>
      <c r="BJ40657" s="3"/>
      <c r="BL40657" s="3"/>
      <c r="BN40657" s="3"/>
      <c r="BP40657" s="3"/>
    </row>
    <row r="40658" spans="1:68" x14ac:dyDescent="0.25">
      <c r="A40658" s="1"/>
      <c r="B40658" s="2"/>
      <c r="BJ40658" s="3"/>
      <c r="BL40658" s="3"/>
      <c r="BN40658" s="3"/>
      <c r="BP40658" s="3"/>
    </row>
    <row r="40659" spans="1:68" x14ac:dyDescent="0.25">
      <c r="A40659" s="1"/>
      <c r="B40659" s="2"/>
      <c r="BJ40659" s="3"/>
      <c r="BL40659" s="3"/>
      <c r="BN40659" s="3"/>
      <c r="BP40659" s="3"/>
    </row>
    <row r="40660" spans="1:68" x14ac:dyDescent="0.25">
      <c r="A40660" s="1"/>
      <c r="B40660" s="2"/>
      <c r="BJ40660" s="3"/>
      <c r="BL40660" s="3"/>
      <c r="BN40660" s="3"/>
      <c r="BP40660" s="3"/>
    </row>
    <row r="40661" spans="1:68" x14ac:dyDescent="0.25">
      <c r="A40661" s="1"/>
      <c r="B40661" s="2"/>
      <c r="BJ40661" s="3"/>
      <c r="BL40661" s="3"/>
      <c r="BN40661" s="3"/>
      <c r="BP40661" s="3"/>
    </row>
    <row r="40662" spans="1:68" x14ac:dyDescent="0.25">
      <c r="A40662" s="1"/>
      <c r="B40662" s="2"/>
      <c r="BJ40662" s="3"/>
      <c r="BL40662" s="3"/>
      <c r="BN40662" s="3"/>
      <c r="BP40662" s="3"/>
    </row>
    <row r="40663" spans="1:68" x14ac:dyDescent="0.25">
      <c r="A40663" s="1"/>
      <c r="B40663" s="2"/>
      <c r="BJ40663" s="3"/>
      <c r="BL40663" s="3"/>
      <c r="BN40663" s="3"/>
      <c r="BP40663" s="3"/>
    </row>
    <row r="40664" spans="1:68" x14ac:dyDescent="0.25">
      <c r="A40664" s="1"/>
      <c r="B40664" s="2"/>
      <c r="BJ40664" s="3"/>
      <c r="BL40664" s="3"/>
      <c r="BN40664" s="3"/>
      <c r="BP40664" s="3"/>
    </row>
    <row r="40665" spans="1:68" x14ac:dyDescent="0.25">
      <c r="A40665" s="1"/>
      <c r="B40665" s="2"/>
      <c r="BJ40665" s="3"/>
      <c r="BL40665" s="3"/>
      <c r="BN40665" s="3"/>
      <c r="BP40665" s="3"/>
    </row>
    <row r="40666" spans="1:68" x14ac:dyDescent="0.25">
      <c r="A40666" s="1"/>
      <c r="B40666" s="2"/>
      <c r="BJ40666" s="3"/>
      <c r="BL40666" s="3"/>
      <c r="BN40666" s="3"/>
      <c r="BP40666" s="3"/>
    </row>
    <row r="40667" spans="1:68" x14ac:dyDescent="0.25">
      <c r="A40667" s="1"/>
      <c r="B40667" s="2"/>
      <c r="BJ40667" s="3"/>
      <c r="BL40667" s="3"/>
      <c r="BN40667" s="3"/>
      <c r="BP40667" s="3"/>
    </row>
    <row r="40668" spans="1:68" x14ac:dyDescent="0.25">
      <c r="A40668" s="1"/>
      <c r="B40668" s="2"/>
      <c r="BJ40668" s="3"/>
      <c r="BL40668" s="3"/>
      <c r="BN40668" s="3"/>
      <c r="BP40668" s="3"/>
    </row>
    <row r="40669" spans="1:68" x14ac:dyDescent="0.25">
      <c r="A40669" s="1"/>
      <c r="B40669" s="2"/>
      <c r="BJ40669" s="3"/>
      <c r="BL40669" s="3"/>
      <c r="BN40669" s="3"/>
      <c r="BP40669" s="3"/>
    </row>
    <row r="40670" spans="1:68" x14ac:dyDescent="0.25">
      <c r="A40670" s="1"/>
      <c r="B40670" s="2"/>
      <c r="BJ40670" s="3"/>
      <c r="BL40670" s="3"/>
      <c r="BN40670" s="3"/>
      <c r="BP40670" s="3"/>
    </row>
    <row r="40671" spans="1:68" x14ac:dyDescent="0.25">
      <c r="A40671" s="1"/>
      <c r="B40671" s="2"/>
      <c r="BJ40671" s="3"/>
      <c r="BL40671" s="3"/>
      <c r="BN40671" s="3"/>
      <c r="BP40671" s="3"/>
    </row>
    <row r="40672" spans="1:68" x14ac:dyDescent="0.25">
      <c r="A40672" s="1"/>
      <c r="B40672" s="2"/>
      <c r="BJ40672" s="3"/>
      <c r="BL40672" s="3"/>
      <c r="BN40672" s="3"/>
      <c r="BP40672" s="3"/>
    </row>
    <row r="40673" spans="1:68" x14ac:dyDescent="0.25">
      <c r="A40673" s="1"/>
      <c r="B40673" s="2"/>
      <c r="BJ40673" s="3"/>
      <c r="BL40673" s="3"/>
      <c r="BN40673" s="3"/>
      <c r="BP40673" s="3"/>
    </row>
    <row r="40674" spans="1:68" x14ac:dyDescent="0.25">
      <c r="A40674" s="1"/>
      <c r="B40674" s="2"/>
      <c r="BJ40674" s="3"/>
      <c r="BL40674" s="3"/>
      <c r="BN40674" s="3"/>
      <c r="BP40674" s="3"/>
    </row>
    <row r="40675" spans="1:68" x14ac:dyDescent="0.25">
      <c r="A40675" s="1"/>
      <c r="B40675" s="2"/>
      <c r="BJ40675" s="3"/>
      <c r="BL40675" s="3"/>
      <c r="BN40675" s="3"/>
      <c r="BP40675" s="3"/>
    </row>
    <row r="40676" spans="1:68" x14ac:dyDescent="0.25">
      <c r="A40676" s="1"/>
      <c r="B40676" s="2"/>
      <c r="BJ40676" s="3"/>
      <c r="BL40676" s="3"/>
      <c r="BN40676" s="3"/>
      <c r="BP40676" s="3"/>
    </row>
    <row r="40677" spans="1:68" x14ac:dyDescent="0.25">
      <c r="A40677" s="1"/>
      <c r="B40677" s="2"/>
      <c r="BJ40677" s="3"/>
      <c r="BL40677" s="3"/>
      <c r="BN40677" s="3"/>
      <c r="BP40677" s="3"/>
    </row>
    <row r="40678" spans="1:68" x14ac:dyDescent="0.25">
      <c r="A40678" s="1"/>
      <c r="B40678" s="2"/>
      <c r="BJ40678" s="3"/>
      <c r="BL40678" s="3"/>
      <c r="BN40678" s="3"/>
      <c r="BP40678" s="3"/>
    </row>
    <row r="40679" spans="1:68" x14ac:dyDescent="0.25">
      <c r="A40679" s="1"/>
      <c r="B40679" s="2"/>
      <c r="BJ40679" s="3"/>
      <c r="BL40679" s="3"/>
      <c r="BN40679" s="3"/>
      <c r="BP40679" s="3"/>
    </row>
    <row r="40680" spans="1:68" x14ac:dyDescent="0.25">
      <c r="A40680" s="1"/>
      <c r="B40680" s="2"/>
      <c r="BJ40680" s="3"/>
      <c r="BL40680" s="3"/>
      <c r="BN40680" s="3"/>
      <c r="BP40680" s="3"/>
    </row>
    <row r="40681" spans="1:68" x14ac:dyDescent="0.25">
      <c r="A40681" s="1"/>
      <c r="B40681" s="2"/>
      <c r="BJ40681" s="3"/>
      <c r="BL40681" s="3"/>
      <c r="BN40681" s="3"/>
      <c r="BP40681" s="3"/>
    </row>
    <row r="40682" spans="1:68" x14ac:dyDescent="0.25">
      <c r="A40682" s="1"/>
      <c r="B40682" s="2"/>
      <c r="BJ40682" s="3"/>
      <c r="BL40682" s="3"/>
      <c r="BN40682" s="3"/>
      <c r="BP40682" s="3"/>
    </row>
    <row r="40683" spans="1:68" x14ac:dyDescent="0.25">
      <c r="A40683" s="1"/>
      <c r="B40683" s="2"/>
      <c r="BJ40683" s="3"/>
      <c r="BL40683" s="3"/>
      <c r="BN40683" s="3"/>
      <c r="BP40683" s="3"/>
    </row>
    <row r="40684" spans="1:68" x14ac:dyDescent="0.25">
      <c r="A40684" s="1"/>
      <c r="B40684" s="2"/>
      <c r="BJ40684" s="3"/>
      <c r="BL40684" s="3"/>
      <c r="BN40684" s="3"/>
      <c r="BP40684" s="3"/>
    </row>
    <row r="40685" spans="1:68" x14ac:dyDescent="0.25">
      <c r="A40685" s="1"/>
      <c r="B40685" s="2"/>
      <c r="BJ40685" s="3"/>
      <c r="BL40685" s="3"/>
      <c r="BN40685" s="3"/>
      <c r="BP40685" s="3"/>
    </row>
    <row r="40686" spans="1:68" x14ac:dyDescent="0.25">
      <c r="A40686" s="1"/>
      <c r="B40686" s="2"/>
      <c r="BJ40686" s="3"/>
      <c r="BL40686" s="3"/>
      <c r="BN40686" s="3"/>
      <c r="BP40686" s="3"/>
    </row>
    <row r="40687" spans="1:68" x14ac:dyDescent="0.25">
      <c r="A40687" s="1"/>
      <c r="B40687" s="2"/>
      <c r="BJ40687" s="3"/>
      <c r="BL40687" s="3"/>
      <c r="BN40687" s="3"/>
      <c r="BP40687" s="3"/>
    </row>
    <row r="40688" spans="1:68" x14ac:dyDescent="0.25">
      <c r="A40688" s="1"/>
      <c r="B40688" s="2"/>
      <c r="BJ40688" s="3"/>
      <c r="BL40688" s="3"/>
      <c r="BN40688" s="3"/>
      <c r="BP40688" s="3"/>
    </row>
    <row r="40689" spans="1:68" x14ac:dyDescent="0.25">
      <c r="A40689" s="1"/>
      <c r="B40689" s="2"/>
      <c r="BJ40689" s="3"/>
      <c r="BL40689" s="3"/>
      <c r="BN40689" s="3"/>
      <c r="BP40689" s="3"/>
    </row>
    <row r="40690" spans="1:68" x14ac:dyDescent="0.25">
      <c r="A40690" s="1"/>
      <c r="B40690" s="2"/>
      <c r="BJ40690" s="3"/>
      <c r="BL40690" s="3"/>
      <c r="BN40690" s="3"/>
      <c r="BP40690" s="3"/>
    </row>
    <row r="40691" spans="1:68" x14ac:dyDescent="0.25">
      <c r="A40691" s="1"/>
      <c r="B40691" s="2"/>
      <c r="BJ40691" s="3"/>
      <c r="BL40691" s="3"/>
      <c r="BN40691" s="3"/>
      <c r="BP40691" s="3"/>
    </row>
    <row r="40692" spans="1:68" x14ac:dyDescent="0.25">
      <c r="A40692" s="1"/>
      <c r="B40692" s="2"/>
      <c r="BJ40692" s="3"/>
      <c r="BL40692" s="3"/>
      <c r="BN40692" s="3"/>
      <c r="BP40692" s="3"/>
    </row>
    <row r="40693" spans="1:68" x14ac:dyDescent="0.25">
      <c r="A40693" s="1"/>
      <c r="B40693" s="2"/>
      <c r="BJ40693" s="3"/>
      <c r="BL40693" s="3"/>
      <c r="BN40693" s="3"/>
      <c r="BP40693" s="3"/>
    </row>
    <row r="40694" spans="1:68" x14ac:dyDescent="0.25">
      <c r="A40694" s="1"/>
      <c r="B40694" s="2"/>
      <c r="BJ40694" s="3"/>
      <c r="BL40694" s="3"/>
      <c r="BN40694" s="3"/>
      <c r="BP40694" s="3"/>
    </row>
    <row r="40695" spans="1:68" x14ac:dyDescent="0.25">
      <c r="A40695" s="1"/>
      <c r="B40695" s="2"/>
      <c r="BJ40695" s="3"/>
      <c r="BL40695" s="3"/>
      <c r="BN40695" s="3"/>
      <c r="BP40695" s="3"/>
    </row>
    <row r="40696" spans="1:68" x14ac:dyDescent="0.25">
      <c r="A40696" s="1"/>
      <c r="B40696" s="2"/>
      <c r="BJ40696" s="3"/>
      <c r="BL40696" s="3"/>
      <c r="BN40696" s="3"/>
      <c r="BP40696" s="3"/>
    </row>
    <row r="40697" spans="1:68" x14ac:dyDescent="0.25">
      <c r="A40697" s="1"/>
      <c r="B40697" s="2"/>
      <c r="BJ40697" s="3"/>
      <c r="BL40697" s="3"/>
      <c r="BN40697" s="3"/>
      <c r="BP40697" s="3"/>
    </row>
    <row r="40698" spans="1:68" x14ac:dyDescent="0.25">
      <c r="A40698" s="1"/>
      <c r="B40698" s="2"/>
      <c r="BJ40698" s="3"/>
      <c r="BL40698" s="3"/>
      <c r="BN40698" s="3"/>
      <c r="BP40698" s="3"/>
    </row>
    <row r="40699" spans="1:68" x14ac:dyDescent="0.25">
      <c r="A40699" s="1"/>
      <c r="B40699" s="2"/>
      <c r="BJ40699" s="3"/>
      <c r="BL40699" s="3"/>
      <c r="BN40699" s="3"/>
      <c r="BP40699" s="3"/>
    </row>
    <row r="40700" spans="1:68" x14ac:dyDescent="0.25">
      <c r="A40700" s="1"/>
      <c r="B40700" s="2"/>
      <c r="BJ40700" s="3"/>
      <c r="BL40700" s="3"/>
      <c r="BN40700" s="3"/>
      <c r="BP40700" s="3"/>
    </row>
    <row r="40701" spans="1:68" x14ac:dyDescent="0.25">
      <c r="A40701" s="1"/>
      <c r="B40701" s="2"/>
      <c r="BJ40701" s="3"/>
      <c r="BL40701" s="3"/>
      <c r="BN40701" s="3"/>
      <c r="BP40701" s="3"/>
    </row>
    <row r="40702" spans="1:68" x14ac:dyDescent="0.25">
      <c r="A40702" s="1"/>
      <c r="B40702" s="2"/>
      <c r="BJ40702" s="3"/>
      <c r="BL40702" s="3"/>
      <c r="BN40702" s="3"/>
      <c r="BP40702" s="3"/>
    </row>
    <row r="40703" spans="1:68" x14ac:dyDescent="0.25">
      <c r="A40703" s="1"/>
      <c r="B40703" s="2"/>
      <c r="BJ40703" s="3"/>
      <c r="BL40703" s="3"/>
      <c r="BN40703" s="3"/>
      <c r="BP40703" s="3"/>
    </row>
    <row r="40704" spans="1:68" x14ac:dyDescent="0.25">
      <c r="A40704" s="1"/>
      <c r="B40704" s="2"/>
      <c r="BJ40704" s="3"/>
      <c r="BL40704" s="3"/>
      <c r="BN40704" s="3"/>
      <c r="BP40704" s="3"/>
    </row>
    <row r="40705" spans="1:68" x14ac:dyDescent="0.25">
      <c r="A40705" s="1"/>
      <c r="B40705" s="2"/>
      <c r="BJ40705" s="3"/>
      <c r="BL40705" s="3"/>
      <c r="BN40705" s="3"/>
      <c r="BP40705" s="3"/>
    </row>
    <row r="40706" spans="1:68" x14ac:dyDescent="0.25">
      <c r="A40706" s="1"/>
      <c r="B40706" s="2"/>
      <c r="BJ40706" s="3"/>
      <c r="BL40706" s="3"/>
      <c r="BN40706" s="3"/>
      <c r="BP40706" s="3"/>
    </row>
    <row r="40707" spans="1:68" x14ac:dyDescent="0.25">
      <c r="A40707" s="1"/>
      <c r="B40707" s="2"/>
      <c r="BJ40707" s="3"/>
      <c r="BL40707" s="3"/>
      <c r="BN40707" s="3"/>
      <c r="BP40707" s="3"/>
    </row>
    <row r="40708" spans="1:68" x14ac:dyDescent="0.25">
      <c r="A40708" s="1"/>
      <c r="B40708" s="2"/>
      <c r="BJ40708" s="3"/>
      <c r="BL40708" s="3"/>
      <c r="BN40708" s="3"/>
      <c r="BP40708" s="3"/>
    </row>
    <row r="40709" spans="1:68" x14ac:dyDescent="0.25">
      <c r="A40709" s="1"/>
      <c r="B40709" s="2"/>
      <c r="BJ40709" s="3"/>
      <c r="BL40709" s="3"/>
      <c r="BN40709" s="3"/>
      <c r="BP40709" s="3"/>
    </row>
    <row r="40710" spans="1:68" x14ac:dyDescent="0.25">
      <c r="A40710" s="1"/>
      <c r="B40710" s="2"/>
      <c r="BJ40710" s="3"/>
      <c r="BL40710" s="3"/>
      <c r="BN40710" s="3"/>
      <c r="BP40710" s="3"/>
    </row>
    <row r="40711" spans="1:68" x14ac:dyDescent="0.25">
      <c r="A40711" s="1"/>
      <c r="B40711" s="2"/>
      <c r="BJ40711" s="3"/>
      <c r="BL40711" s="3"/>
      <c r="BN40711" s="3"/>
      <c r="BP40711" s="3"/>
    </row>
    <row r="40712" spans="1:68" x14ac:dyDescent="0.25">
      <c r="A40712" s="1"/>
      <c r="B40712" s="2"/>
      <c r="BJ40712" s="3"/>
      <c r="BL40712" s="3"/>
      <c r="BN40712" s="3"/>
      <c r="BP40712" s="3"/>
    </row>
    <row r="40713" spans="1:68" x14ac:dyDescent="0.25">
      <c r="A40713" s="1"/>
      <c r="B40713" s="2"/>
      <c r="BJ40713" s="3"/>
      <c r="BL40713" s="3"/>
      <c r="BN40713" s="3"/>
      <c r="BP40713" s="3"/>
    </row>
    <row r="40714" spans="1:68" x14ac:dyDescent="0.25">
      <c r="A40714" s="1"/>
      <c r="B40714" s="2"/>
      <c r="BJ40714" s="3"/>
      <c r="BL40714" s="3"/>
      <c r="BN40714" s="3"/>
      <c r="BP40714" s="3"/>
    </row>
    <row r="40715" spans="1:68" x14ac:dyDescent="0.25">
      <c r="A40715" s="1"/>
      <c r="B40715" s="2"/>
      <c r="BJ40715" s="3"/>
      <c r="BL40715" s="3"/>
      <c r="BN40715" s="3"/>
      <c r="BP40715" s="3"/>
    </row>
    <row r="40716" spans="1:68" x14ac:dyDescent="0.25">
      <c r="A40716" s="1"/>
      <c r="B40716" s="2"/>
      <c r="BJ40716" s="3"/>
      <c r="BL40716" s="3"/>
      <c r="BN40716" s="3"/>
      <c r="BP40716" s="3"/>
    </row>
    <row r="40717" spans="1:68" x14ac:dyDescent="0.25">
      <c r="A40717" s="1"/>
      <c r="B40717" s="2"/>
      <c r="BJ40717" s="3"/>
      <c r="BL40717" s="3"/>
      <c r="BN40717" s="3"/>
      <c r="BP40717" s="3"/>
    </row>
    <row r="40718" spans="1:68" x14ac:dyDescent="0.25">
      <c r="A40718" s="1"/>
      <c r="B40718" s="2"/>
      <c r="BJ40718" s="3"/>
      <c r="BL40718" s="3"/>
      <c r="BN40718" s="3"/>
      <c r="BP40718" s="3"/>
    </row>
    <row r="40719" spans="1:68" x14ac:dyDescent="0.25">
      <c r="A40719" s="1"/>
      <c r="B40719" s="2"/>
      <c r="BJ40719" s="3"/>
      <c r="BL40719" s="3"/>
      <c r="BN40719" s="3"/>
      <c r="BP40719" s="3"/>
    </row>
    <row r="40720" spans="1:68" x14ac:dyDescent="0.25">
      <c r="A40720" s="1"/>
      <c r="B40720" s="2"/>
      <c r="BJ40720" s="3"/>
      <c r="BL40720" s="3"/>
      <c r="BN40720" s="3"/>
      <c r="BP40720" s="3"/>
    </row>
    <row r="40721" spans="1:68" x14ac:dyDescent="0.25">
      <c r="A40721" s="1"/>
      <c r="B40721" s="2"/>
      <c r="BJ40721" s="3"/>
      <c r="BL40721" s="3"/>
      <c r="BN40721" s="3"/>
      <c r="BP40721" s="3"/>
    </row>
    <row r="40722" spans="1:68" x14ac:dyDescent="0.25">
      <c r="A40722" s="1"/>
      <c r="B40722" s="2"/>
      <c r="BJ40722" s="3"/>
      <c r="BL40722" s="3"/>
      <c r="BN40722" s="3"/>
      <c r="BP40722" s="3"/>
    </row>
    <row r="40723" spans="1:68" x14ac:dyDescent="0.25">
      <c r="A40723" s="1"/>
      <c r="B40723" s="2"/>
      <c r="BJ40723" s="3"/>
      <c r="BL40723" s="3"/>
      <c r="BN40723" s="3"/>
      <c r="BP40723" s="3"/>
    </row>
    <row r="40724" spans="1:68" x14ac:dyDescent="0.25">
      <c r="A40724" s="1"/>
      <c r="B40724" s="2"/>
      <c r="BJ40724" s="3"/>
      <c r="BL40724" s="3"/>
      <c r="BN40724" s="3"/>
      <c r="BP40724" s="3"/>
    </row>
    <row r="40725" spans="1:68" x14ac:dyDescent="0.25">
      <c r="A40725" s="1"/>
      <c r="B40725" s="2"/>
      <c r="BJ40725" s="3"/>
      <c r="BL40725" s="3"/>
      <c r="BN40725" s="3"/>
      <c r="BP40725" s="3"/>
    </row>
    <row r="40726" spans="1:68" x14ac:dyDescent="0.25">
      <c r="A40726" s="1"/>
      <c r="B40726" s="2"/>
      <c r="BJ40726" s="3"/>
      <c r="BL40726" s="3"/>
      <c r="BN40726" s="3"/>
      <c r="BP40726" s="3"/>
    </row>
    <row r="40727" spans="1:68" x14ac:dyDescent="0.25">
      <c r="A40727" s="1"/>
      <c r="B40727" s="2"/>
      <c r="BJ40727" s="3"/>
      <c r="BL40727" s="3"/>
      <c r="BN40727" s="3"/>
      <c r="BP40727" s="3"/>
    </row>
    <row r="40728" spans="1:68" x14ac:dyDescent="0.25">
      <c r="A40728" s="1"/>
      <c r="B40728" s="2"/>
      <c r="BJ40728" s="3"/>
      <c r="BL40728" s="3"/>
      <c r="BN40728" s="3"/>
      <c r="BP40728" s="3"/>
    </row>
    <row r="40729" spans="1:68" x14ac:dyDescent="0.25">
      <c r="A40729" s="1"/>
      <c r="B40729" s="2"/>
      <c r="BJ40729" s="3"/>
      <c r="BL40729" s="3"/>
      <c r="BN40729" s="3"/>
      <c r="BP40729" s="3"/>
    </row>
    <row r="40730" spans="1:68" x14ac:dyDescent="0.25">
      <c r="A40730" s="1"/>
      <c r="B40730" s="2"/>
      <c r="BJ40730" s="3"/>
      <c r="BL40730" s="3"/>
      <c r="BN40730" s="3"/>
      <c r="BP40730" s="3"/>
    </row>
    <row r="40731" spans="1:68" x14ac:dyDescent="0.25">
      <c r="A40731" s="1"/>
      <c r="B40731" s="2"/>
      <c r="BJ40731" s="3"/>
      <c r="BL40731" s="3"/>
      <c r="BN40731" s="3"/>
      <c r="BP40731" s="3"/>
    </row>
    <row r="40732" spans="1:68" x14ac:dyDescent="0.25">
      <c r="A40732" s="1"/>
      <c r="B40732" s="2"/>
      <c r="BJ40732" s="3"/>
      <c r="BL40732" s="3"/>
      <c r="BN40732" s="3"/>
      <c r="BP40732" s="3"/>
    </row>
    <row r="40733" spans="1:68" x14ac:dyDescent="0.25">
      <c r="A40733" s="1"/>
      <c r="B40733" s="2"/>
      <c r="BJ40733" s="3"/>
      <c r="BL40733" s="3"/>
      <c r="BN40733" s="3"/>
      <c r="BP40733" s="3"/>
    </row>
    <row r="40734" spans="1:68" x14ac:dyDescent="0.25">
      <c r="A40734" s="1"/>
      <c r="B40734" s="2"/>
      <c r="BJ40734" s="3"/>
      <c r="BL40734" s="3"/>
      <c r="BN40734" s="3"/>
      <c r="BP40734" s="3"/>
    </row>
    <row r="40735" spans="1:68" x14ac:dyDescent="0.25">
      <c r="A40735" s="1"/>
      <c r="B40735" s="2"/>
      <c r="BJ40735" s="3"/>
      <c r="BL40735" s="3"/>
      <c r="BN40735" s="3"/>
      <c r="BP40735" s="3"/>
    </row>
    <row r="40736" spans="1:68" x14ac:dyDescent="0.25">
      <c r="A40736" s="1"/>
      <c r="B40736" s="2"/>
      <c r="BJ40736" s="3"/>
      <c r="BL40736" s="3"/>
      <c r="BN40736" s="3"/>
      <c r="BP40736" s="3"/>
    </row>
    <row r="40737" spans="1:68" x14ac:dyDescent="0.25">
      <c r="A40737" s="1"/>
      <c r="B40737" s="2"/>
      <c r="BJ40737" s="3"/>
      <c r="BL40737" s="3"/>
      <c r="BN40737" s="3"/>
      <c r="BP40737" s="3"/>
    </row>
    <row r="40738" spans="1:68" x14ac:dyDescent="0.25">
      <c r="A40738" s="1"/>
      <c r="B40738" s="2"/>
      <c r="BJ40738" s="3"/>
      <c r="BL40738" s="3"/>
      <c r="BN40738" s="3"/>
      <c r="BP40738" s="3"/>
    </row>
    <row r="40739" spans="1:68" x14ac:dyDescent="0.25">
      <c r="A40739" s="1"/>
      <c r="B40739" s="2"/>
      <c r="BJ40739" s="3"/>
      <c r="BL40739" s="3"/>
      <c r="BN40739" s="3"/>
      <c r="BP40739" s="3"/>
    </row>
    <row r="40740" spans="1:68" x14ac:dyDescent="0.25">
      <c r="A40740" s="1"/>
      <c r="B40740" s="2"/>
      <c r="BJ40740" s="3"/>
      <c r="BL40740" s="3"/>
      <c r="BN40740" s="3"/>
      <c r="BP40740" s="3"/>
    </row>
    <row r="40741" spans="1:68" x14ac:dyDescent="0.25">
      <c r="A40741" s="1"/>
      <c r="B40741" s="2"/>
      <c r="BJ40741" s="3"/>
      <c r="BL40741" s="3"/>
      <c r="BN40741" s="3"/>
      <c r="BP40741" s="3"/>
    </row>
    <row r="40742" spans="1:68" x14ac:dyDescent="0.25">
      <c r="A40742" s="1"/>
      <c r="B40742" s="2"/>
      <c r="BJ40742" s="3"/>
      <c r="BL40742" s="3"/>
      <c r="BN40742" s="3"/>
      <c r="BP40742" s="3"/>
    </row>
    <row r="40743" spans="1:68" x14ac:dyDescent="0.25">
      <c r="A40743" s="1"/>
      <c r="B40743" s="2"/>
      <c r="BJ40743" s="3"/>
      <c r="BL40743" s="3"/>
      <c r="BN40743" s="3"/>
      <c r="BP40743" s="3"/>
    </row>
    <row r="40744" spans="1:68" x14ac:dyDescent="0.25">
      <c r="A40744" s="1"/>
      <c r="B40744" s="2"/>
      <c r="BJ40744" s="3"/>
      <c r="BL40744" s="3"/>
      <c r="BN40744" s="3"/>
      <c r="BP40744" s="3"/>
    </row>
    <row r="40745" spans="1:68" x14ac:dyDescent="0.25">
      <c r="A40745" s="1"/>
      <c r="B40745" s="2"/>
      <c r="BJ40745" s="3"/>
      <c r="BL40745" s="3"/>
      <c r="BN40745" s="3"/>
      <c r="BP40745" s="3"/>
    </row>
    <row r="40746" spans="1:68" x14ac:dyDescent="0.25">
      <c r="A40746" s="1"/>
      <c r="B40746" s="2"/>
      <c r="BJ40746" s="3"/>
      <c r="BL40746" s="3"/>
      <c r="BN40746" s="3"/>
      <c r="BP40746" s="3"/>
    </row>
    <row r="40747" spans="1:68" x14ac:dyDescent="0.25">
      <c r="A40747" s="1"/>
      <c r="B40747" s="2"/>
      <c r="BJ40747" s="3"/>
      <c r="BL40747" s="3"/>
      <c r="BN40747" s="3"/>
      <c r="BP40747" s="3"/>
    </row>
    <row r="40748" spans="1:68" x14ac:dyDescent="0.25">
      <c r="A40748" s="1"/>
      <c r="B40748" s="2"/>
      <c r="BJ40748" s="3"/>
      <c r="BL40748" s="3"/>
      <c r="BN40748" s="3"/>
      <c r="BP40748" s="3"/>
    </row>
    <row r="40749" spans="1:68" x14ac:dyDescent="0.25">
      <c r="A40749" s="1"/>
      <c r="B40749" s="2"/>
      <c r="BJ40749" s="3"/>
      <c r="BL40749" s="3"/>
      <c r="BN40749" s="3"/>
      <c r="BP40749" s="3"/>
    </row>
    <row r="40750" spans="1:68" x14ac:dyDescent="0.25">
      <c r="A40750" s="1"/>
      <c r="B40750" s="2"/>
      <c r="BJ40750" s="3"/>
      <c r="BL40750" s="3"/>
      <c r="BN40750" s="3"/>
      <c r="BP40750" s="3"/>
    </row>
    <row r="40751" spans="1:68" x14ac:dyDescent="0.25">
      <c r="A40751" s="1"/>
      <c r="B40751" s="2"/>
      <c r="BJ40751" s="3"/>
      <c r="BL40751" s="3"/>
      <c r="BN40751" s="3"/>
      <c r="BP40751" s="3"/>
    </row>
    <row r="40752" spans="1:68" x14ac:dyDescent="0.25">
      <c r="A40752" s="1"/>
      <c r="B40752" s="2"/>
      <c r="BJ40752" s="3"/>
      <c r="BL40752" s="3"/>
      <c r="BN40752" s="3"/>
      <c r="BP40752" s="3"/>
    </row>
    <row r="40753" spans="1:68" x14ac:dyDescent="0.25">
      <c r="A40753" s="1"/>
      <c r="B40753" s="2"/>
      <c r="BJ40753" s="3"/>
      <c r="BL40753" s="3"/>
      <c r="BN40753" s="3"/>
      <c r="BP40753" s="3"/>
    </row>
    <row r="40754" spans="1:68" x14ac:dyDescent="0.25">
      <c r="A40754" s="1"/>
      <c r="B40754" s="2"/>
      <c r="BJ40754" s="3"/>
      <c r="BL40754" s="3"/>
      <c r="BN40754" s="3"/>
      <c r="BP40754" s="3"/>
    </row>
    <row r="40755" spans="1:68" x14ac:dyDescent="0.25">
      <c r="A40755" s="1"/>
      <c r="B40755" s="2"/>
      <c r="BJ40755" s="3"/>
      <c r="BL40755" s="3"/>
      <c r="BN40755" s="3"/>
      <c r="BP40755" s="3"/>
    </row>
    <row r="40756" spans="1:68" x14ac:dyDescent="0.25">
      <c r="A40756" s="1"/>
      <c r="B40756" s="2"/>
      <c r="BJ40756" s="3"/>
      <c r="BL40756" s="3"/>
      <c r="BN40756" s="3"/>
      <c r="BP40756" s="3"/>
    </row>
    <row r="40757" spans="1:68" x14ac:dyDescent="0.25">
      <c r="A40757" s="1"/>
      <c r="B40757" s="2"/>
      <c r="BJ40757" s="3"/>
      <c r="BL40757" s="3"/>
      <c r="BN40757" s="3"/>
      <c r="BP40757" s="3"/>
    </row>
    <row r="40758" spans="1:68" x14ac:dyDescent="0.25">
      <c r="A40758" s="1"/>
      <c r="B40758" s="2"/>
      <c r="BJ40758" s="3"/>
      <c r="BL40758" s="3"/>
      <c r="BN40758" s="3"/>
      <c r="BP40758" s="3"/>
    </row>
    <row r="40759" spans="1:68" x14ac:dyDescent="0.25">
      <c r="A40759" s="1"/>
      <c r="B40759" s="2"/>
      <c r="BJ40759" s="3"/>
      <c r="BL40759" s="3"/>
      <c r="BN40759" s="3"/>
      <c r="BP40759" s="3"/>
    </row>
    <row r="40760" spans="1:68" x14ac:dyDescent="0.25">
      <c r="A40760" s="1"/>
      <c r="B40760" s="2"/>
      <c r="BJ40760" s="3"/>
      <c r="BL40760" s="3"/>
      <c r="BN40760" s="3"/>
      <c r="BP40760" s="3"/>
    </row>
    <row r="40761" spans="1:68" x14ac:dyDescent="0.25">
      <c r="A40761" s="1"/>
      <c r="B40761" s="2"/>
      <c r="BJ40761" s="3"/>
      <c r="BL40761" s="3"/>
      <c r="BN40761" s="3"/>
      <c r="BP40761" s="3"/>
    </row>
    <row r="40762" spans="1:68" x14ac:dyDescent="0.25">
      <c r="A40762" s="1"/>
      <c r="B40762" s="2"/>
      <c r="BJ40762" s="3"/>
      <c r="BL40762" s="3"/>
      <c r="BN40762" s="3"/>
      <c r="BP40762" s="3"/>
    </row>
    <row r="40763" spans="1:68" x14ac:dyDescent="0.25">
      <c r="A40763" s="1"/>
      <c r="B40763" s="2"/>
      <c r="BJ40763" s="3"/>
      <c r="BL40763" s="3"/>
      <c r="BN40763" s="3"/>
      <c r="BP40763" s="3"/>
    </row>
    <row r="40764" spans="1:68" x14ac:dyDescent="0.25">
      <c r="A40764" s="1"/>
      <c r="B40764" s="2"/>
      <c r="BJ40764" s="3"/>
      <c r="BL40764" s="3"/>
      <c r="BN40764" s="3"/>
      <c r="BP40764" s="3"/>
    </row>
    <row r="40765" spans="1:68" x14ac:dyDescent="0.25">
      <c r="A40765" s="1"/>
      <c r="B40765" s="2"/>
      <c r="BJ40765" s="3"/>
      <c r="BL40765" s="3"/>
      <c r="BN40765" s="3"/>
      <c r="BP40765" s="3"/>
    </row>
    <row r="40766" spans="1:68" x14ac:dyDescent="0.25">
      <c r="A40766" s="1"/>
      <c r="B40766" s="2"/>
      <c r="BJ40766" s="3"/>
      <c r="BL40766" s="3"/>
      <c r="BN40766" s="3"/>
      <c r="BP40766" s="3"/>
    </row>
    <row r="40767" spans="1:68" x14ac:dyDescent="0.25">
      <c r="A40767" s="1"/>
      <c r="B40767" s="2"/>
      <c r="BJ40767" s="3"/>
      <c r="BL40767" s="3"/>
      <c r="BN40767" s="3"/>
      <c r="BP40767" s="3"/>
    </row>
    <row r="40768" spans="1:68" x14ac:dyDescent="0.25">
      <c r="A40768" s="1"/>
      <c r="B40768" s="2"/>
      <c r="BJ40768" s="3"/>
      <c r="BL40768" s="3"/>
      <c r="BN40768" s="3"/>
      <c r="BP40768" s="3"/>
    </row>
    <row r="40769" spans="1:68" x14ac:dyDescent="0.25">
      <c r="A40769" s="1"/>
      <c r="B40769" s="2"/>
      <c r="BJ40769" s="3"/>
      <c r="BL40769" s="3"/>
      <c r="BN40769" s="3"/>
      <c r="BP40769" s="3"/>
    </row>
    <row r="40770" spans="1:68" x14ac:dyDescent="0.25">
      <c r="A40770" s="1"/>
      <c r="B40770" s="2"/>
      <c r="BJ40770" s="3"/>
      <c r="BL40770" s="3"/>
      <c r="BN40770" s="3"/>
      <c r="BP40770" s="3"/>
    </row>
    <row r="40771" spans="1:68" x14ac:dyDescent="0.25">
      <c r="A40771" s="1"/>
      <c r="B40771" s="2"/>
      <c r="BJ40771" s="3"/>
      <c r="BL40771" s="3"/>
      <c r="BN40771" s="3"/>
      <c r="BP40771" s="3"/>
    </row>
    <row r="40772" spans="1:68" x14ac:dyDescent="0.25">
      <c r="A40772" s="1"/>
      <c r="B40772" s="2"/>
      <c r="BJ40772" s="3"/>
      <c r="BL40772" s="3"/>
      <c r="BN40772" s="3"/>
      <c r="BP40772" s="3"/>
    </row>
    <row r="40773" spans="1:68" x14ac:dyDescent="0.25">
      <c r="A40773" s="1"/>
      <c r="B40773" s="2"/>
      <c r="BJ40773" s="3"/>
      <c r="BL40773" s="3"/>
      <c r="BN40773" s="3"/>
      <c r="BP40773" s="3"/>
    </row>
    <row r="40774" spans="1:68" x14ac:dyDescent="0.25">
      <c r="A40774" s="1"/>
      <c r="B40774" s="2"/>
      <c r="BJ40774" s="3"/>
      <c r="BL40774" s="3"/>
      <c r="BN40774" s="3"/>
      <c r="BP40774" s="3"/>
    </row>
    <row r="40775" spans="1:68" x14ac:dyDescent="0.25">
      <c r="A40775" s="1"/>
      <c r="B40775" s="2"/>
      <c r="BJ40775" s="3"/>
      <c r="BL40775" s="3"/>
      <c r="BN40775" s="3"/>
      <c r="BP40775" s="3"/>
    </row>
    <row r="40776" spans="1:68" x14ac:dyDescent="0.25">
      <c r="A40776" s="1"/>
      <c r="B40776" s="2"/>
      <c r="BJ40776" s="3"/>
      <c r="BL40776" s="3"/>
      <c r="BN40776" s="3"/>
      <c r="BP40776" s="3"/>
    </row>
    <row r="40777" spans="1:68" x14ac:dyDescent="0.25">
      <c r="A40777" s="1"/>
      <c r="B40777" s="2"/>
      <c r="BJ40777" s="3"/>
      <c r="BL40777" s="3"/>
      <c r="BN40777" s="3"/>
      <c r="BP40777" s="3"/>
    </row>
    <row r="40778" spans="1:68" x14ac:dyDescent="0.25">
      <c r="A40778" s="1"/>
      <c r="B40778" s="2"/>
      <c r="BJ40778" s="3"/>
      <c r="BL40778" s="3"/>
      <c r="BN40778" s="3"/>
      <c r="BP40778" s="3"/>
    </row>
    <row r="40779" spans="1:68" x14ac:dyDescent="0.25">
      <c r="A40779" s="1"/>
      <c r="B40779" s="2"/>
      <c r="BJ40779" s="3"/>
      <c r="BL40779" s="3"/>
      <c r="BN40779" s="3"/>
      <c r="BP40779" s="3"/>
    </row>
    <row r="40780" spans="1:68" x14ac:dyDescent="0.25">
      <c r="A40780" s="1"/>
      <c r="B40780" s="2"/>
      <c r="BJ40780" s="3"/>
      <c r="BL40780" s="3"/>
      <c r="BN40780" s="3"/>
      <c r="BP40780" s="3"/>
    </row>
    <row r="40781" spans="1:68" x14ac:dyDescent="0.25">
      <c r="A40781" s="1"/>
      <c r="B40781" s="2"/>
      <c r="BJ40781" s="3"/>
      <c r="BL40781" s="3"/>
      <c r="BN40781" s="3"/>
      <c r="BP40781" s="3"/>
    </row>
    <row r="40782" spans="1:68" x14ac:dyDescent="0.25">
      <c r="A40782" s="1"/>
      <c r="B40782" s="2"/>
      <c r="BJ40782" s="3"/>
      <c r="BL40782" s="3"/>
      <c r="BN40782" s="3"/>
      <c r="BP40782" s="3"/>
    </row>
    <row r="40783" spans="1:68" x14ac:dyDescent="0.25">
      <c r="A40783" s="1"/>
      <c r="B40783" s="2"/>
      <c r="BJ40783" s="3"/>
      <c r="BL40783" s="3"/>
      <c r="BN40783" s="3"/>
      <c r="BP40783" s="3"/>
    </row>
    <row r="40784" spans="1:68" x14ac:dyDescent="0.25">
      <c r="A40784" s="1"/>
      <c r="B40784" s="2"/>
      <c r="BJ40784" s="3"/>
      <c r="BL40784" s="3"/>
      <c r="BN40784" s="3"/>
      <c r="BP40784" s="3"/>
    </row>
    <row r="40785" spans="1:68" x14ac:dyDescent="0.25">
      <c r="A40785" s="1"/>
      <c r="B40785" s="2"/>
      <c r="BJ40785" s="3"/>
      <c r="BL40785" s="3"/>
      <c r="BN40785" s="3"/>
      <c r="BP40785" s="3"/>
    </row>
    <row r="40786" spans="1:68" x14ac:dyDescent="0.25">
      <c r="A40786" s="1"/>
      <c r="B40786" s="2"/>
      <c r="BJ40786" s="3"/>
      <c r="BL40786" s="3"/>
      <c r="BN40786" s="3"/>
      <c r="BP40786" s="3"/>
    </row>
    <row r="40787" spans="1:68" x14ac:dyDescent="0.25">
      <c r="A40787" s="1"/>
      <c r="B40787" s="2"/>
      <c r="BJ40787" s="3"/>
      <c r="BL40787" s="3"/>
      <c r="BN40787" s="3"/>
      <c r="BP40787" s="3"/>
    </row>
    <row r="40788" spans="1:68" x14ac:dyDescent="0.25">
      <c r="A40788" s="1"/>
      <c r="B40788" s="2"/>
      <c r="BJ40788" s="3"/>
      <c r="BL40788" s="3"/>
      <c r="BN40788" s="3"/>
      <c r="BP40788" s="3"/>
    </row>
    <row r="40789" spans="1:68" x14ac:dyDescent="0.25">
      <c r="A40789" s="1"/>
      <c r="B40789" s="2"/>
      <c r="BJ40789" s="3"/>
      <c r="BL40789" s="3"/>
      <c r="BN40789" s="3"/>
      <c r="BP40789" s="3"/>
    </row>
    <row r="40790" spans="1:68" x14ac:dyDescent="0.25">
      <c r="A40790" s="1"/>
      <c r="B40790" s="2"/>
      <c r="BJ40790" s="3"/>
      <c r="BL40790" s="3"/>
      <c r="BN40790" s="3"/>
      <c r="BP40790" s="3"/>
    </row>
    <row r="40791" spans="1:68" x14ac:dyDescent="0.25">
      <c r="A40791" s="1"/>
      <c r="B40791" s="2"/>
      <c r="BJ40791" s="3"/>
      <c r="BL40791" s="3"/>
      <c r="BN40791" s="3"/>
      <c r="BP40791" s="3"/>
    </row>
    <row r="40792" spans="1:68" x14ac:dyDescent="0.25">
      <c r="A40792" s="1"/>
      <c r="B40792" s="2"/>
      <c r="BJ40792" s="3"/>
      <c r="BL40792" s="3"/>
      <c r="BN40792" s="3"/>
      <c r="BP40792" s="3"/>
    </row>
    <row r="40793" spans="1:68" x14ac:dyDescent="0.25">
      <c r="A40793" s="1"/>
      <c r="B40793" s="2"/>
      <c r="BJ40793" s="3"/>
      <c r="BL40793" s="3"/>
      <c r="BN40793" s="3"/>
      <c r="BP40793" s="3"/>
    </row>
    <row r="40794" spans="1:68" x14ac:dyDescent="0.25">
      <c r="A40794" s="1"/>
      <c r="B40794" s="2"/>
      <c r="BJ40794" s="3"/>
      <c r="BL40794" s="3"/>
      <c r="BN40794" s="3"/>
      <c r="BP40794" s="3"/>
    </row>
    <row r="40795" spans="1:68" x14ac:dyDescent="0.25">
      <c r="A40795" s="1"/>
      <c r="B40795" s="2"/>
      <c r="BJ40795" s="3"/>
      <c r="BL40795" s="3"/>
      <c r="BN40795" s="3"/>
      <c r="BP40795" s="3"/>
    </row>
    <row r="40796" spans="1:68" x14ac:dyDescent="0.25">
      <c r="A40796" s="1"/>
      <c r="B40796" s="2"/>
      <c r="BJ40796" s="3"/>
      <c r="BL40796" s="3"/>
      <c r="BN40796" s="3"/>
      <c r="BP40796" s="3"/>
    </row>
    <row r="40797" spans="1:68" x14ac:dyDescent="0.25">
      <c r="A40797" s="1"/>
      <c r="B40797" s="2"/>
      <c r="BJ40797" s="3"/>
      <c r="BL40797" s="3"/>
      <c r="BN40797" s="3"/>
      <c r="BP40797" s="3"/>
    </row>
    <row r="40798" spans="1:68" x14ac:dyDescent="0.25">
      <c r="A40798" s="1"/>
      <c r="B40798" s="2"/>
      <c r="BJ40798" s="3"/>
      <c r="BL40798" s="3"/>
      <c r="BN40798" s="3"/>
      <c r="BP40798" s="3"/>
    </row>
    <row r="40799" spans="1:68" x14ac:dyDescent="0.25">
      <c r="A40799" s="1"/>
      <c r="B40799" s="2"/>
      <c r="BJ40799" s="3"/>
      <c r="BL40799" s="3"/>
      <c r="BN40799" s="3"/>
      <c r="BP40799" s="3"/>
    </row>
    <row r="40800" spans="1:68" x14ac:dyDescent="0.25">
      <c r="A40800" s="1"/>
      <c r="B40800" s="2"/>
      <c r="BJ40800" s="3"/>
      <c r="BL40800" s="3"/>
      <c r="BN40800" s="3"/>
      <c r="BP40800" s="3"/>
    </row>
    <row r="40801" spans="1:68" x14ac:dyDescent="0.25">
      <c r="A40801" s="1"/>
      <c r="B40801" s="2"/>
      <c r="BJ40801" s="3"/>
      <c r="BL40801" s="3"/>
      <c r="BN40801" s="3"/>
      <c r="BP40801" s="3"/>
    </row>
    <row r="40802" spans="1:68" x14ac:dyDescent="0.25">
      <c r="A40802" s="1"/>
      <c r="B40802" s="2"/>
      <c r="BJ40802" s="3"/>
      <c r="BL40802" s="3"/>
      <c r="BN40802" s="3"/>
      <c r="BP40802" s="3"/>
    </row>
    <row r="40803" spans="1:68" x14ac:dyDescent="0.25">
      <c r="A40803" s="1"/>
      <c r="B40803" s="2"/>
      <c r="BJ40803" s="3"/>
      <c r="BL40803" s="3"/>
      <c r="BN40803" s="3"/>
      <c r="BP40803" s="3"/>
    </row>
    <row r="40804" spans="1:68" x14ac:dyDescent="0.25">
      <c r="A40804" s="1"/>
      <c r="B40804" s="2"/>
      <c r="BJ40804" s="3"/>
      <c r="BL40804" s="3"/>
      <c r="BN40804" s="3"/>
      <c r="BP40804" s="3"/>
    </row>
    <row r="40805" spans="1:68" x14ac:dyDescent="0.25">
      <c r="A40805" s="1"/>
      <c r="B40805" s="2"/>
      <c r="BJ40805" s="3"/>
      <c r="BL40805" s="3"/>
      <c r="BN40805" s="3"/>
      <c r="BP40805" s="3"/>
    </row>
    <row r="40806" spans="1:68" x14ac:dyDescent="0.25">
      <c r="A40806" s="1"/>
      <c r="B40806" s="2"/>
      <c r="BJ40806" s="3"/>
      <c r="BL40806" s="3"/>
      <c r="BN40806" s="3"/>
      <c r="BP40806" s="3"/>
    </row>
    <row r="40807" spans="1:68" x14ac:dyDescent="0.25">
      <c r="A40807" s="1"/>
      <c r="B40807" s="2"/>
      <c r="BJ40807" s="3"/>
      <c r="BL40807" s="3"/>
      <c r="BN40807" s="3"/>
      <c r="BP40807" s="3"/>
    </row>
    <row r="40808" spans="1:68" x14ac:dyDescent="0.25">
      <c r="A40808" s="1"/>
      <c r="B40808" s="2"/>
      <c r="BJ40808" s="3"/>
      <c r="BL40808" s="3"/>
      <c r="BN40808" s="3"/>
      <c r="BP40808" s="3"/>
    </row>
    <row r="40809" spans="1:68" x14ac:dyDescent="0.25">
      <c r="A40809" s="1"/>
      <c r="B40809" s="2"/>
      <c r="BJ40809" s="3"/>
      <c r="BL40809" s="3"/>
      <c r="BN40809" s="3"/>
      <c r="BP40809" s="3"/>
    </row>
    <row r="40810" spans="1:68" x14ac:dyDescent="0.25">
      <c r="A40810" s="1"/>
      <c r="B40810" s="2"/>
      <c r="BJ40810" s="3"/>
      <c r="BL40810" s="3"/>
      <c r="BN40810" s="3"/>
      <c r="BP40810" s="3"/>
    </row>
    <row r="40811" spans="1:68" x14ac:dyDescent="0.25">
      <c r="A40811" s="1"/>
      <c r="B40811" s="2"/>
      <c r="BJ40811" s="3"/>
      <c r="BL40811" s="3"/>
      <c r="BN40811" s="3"/>
      <c r="BP40811" s="3"/>
    </row>
    <row r="40812" spans="1:68" x14ac:dyDescent="0.25">
      <c r="A40812" s="1"/>
      <c r="B40812" s="2"/>
      <c r="BJ40812" s="3"/>
      <c r="BL40812" s="3"/>
      <c r="BN40812" s="3"/>
      <c r="BP40812" s="3"/>
    </row>
    <row r="40813" spans="1:68" x14ac:dyDescent="0.25">
      <c r="A40813" s="1"/>
      <c r="B40813" s="2"/>
      <c r="BJ40813" s="3"/>
      <c r="BL40813" s="3"/>
      <c r="BN40813" s="3"/>
      <c r="BP40813" s="3"/>
    </row>
    <row r="40814" spans="1:68" x14ac:dyDescent="0.25">
      <c r="A40814" s="1"/>
      <c r="B40814" s="2"/>
      <c r="BJ40814" s="3"/>
      <c r="BL40814" s="3"/>
      <c r="BN40814" s="3"/>
      <c r="BP40814" s="3"/>
    </row>
    <row r="40815" spans="1:68" x14ac:dyDescent="0.25">
      <c r="A40815" s="1"/>
      <c r="B40815" s="2"/>
      <c r="BJ40815" s="3"/>
      <c r="BL40815" s="3"/>
      <c r="BN40815" s="3"/>
      <c r="BP40815" s="3"/>
    </row>
    <row r="40816" spans="1:68" x14ac:dyDescent="0.25">
      <c r="A40816" s="1"/>
      <c r="B40816" s="2"/>
      <c r="BJ40816" s="3"/>
      <c r="BL40816" s="3"/>
      <c r="BN40816" s="3"/>
      <c r="BP40816" s="3"/>
    </row>
    <row r="40817" spans="1:68" x14ac:dyDescent="0.25">
      <c r="A40817" s="1"/>
      <c r="B40817" s="2"/>
      <c r="BJ40817" s="3"/>
      <c r="BL40817" s="3"/>
      <c r="BN40817" s="3"/>
      <c r="BP40817" s="3"/>
    </row>
    <row r="40818" spans="1:68" x14ac:dyDescent="0.25">
      <c r="A40818" s="1"/>
      <c r="B40818" s="2"/>
      <c r="BJ40818" s="3"/>
      <c r="BL40818" s="3"/>
      <c r="BN40818" s="3"/>
      <c r="BP40818" s="3"/>
    </row>
    <row r="40819" spans="1:68" x14ac:dyDescent="0.25">
      <c r="A40819" s="1"/>
      <c r="B40819" s="2"/>
      <c r="BJ40819" s="3"/>
      <c r="BL40819" s="3"/>
      <c r="BN40819" s="3"/>
      <c r="BP40819" s="3"/>
    </row>
    <row r="40820" spans="1:68" x14ac:dyDescent="0.25">
      <c r="A40820" s="1"/>
      <c r="B40820" s="2"/>
      <c r="BJ40820" s="3"/>
      <c r="BL40820" s="3"/>
      <c r="BN40820" s="3"/>
      <c r="BP40820" s="3"/>
    </row>
    <row r="40821" spans="1:68" x14ac:dyDescent="0.25">
      <c r="A40821" s="1"/>
      <c r="B40821" s="2"/>
      <c r="BJ40821" s="3"/>
      <c r="BL40821" s="3"/>
      <c r="BN40821" s="3"/>
      <c r="BP40821" s="3"/>
    </row>
    <row r="40822" spans="1:68" x14ac:dyDescent="0.25">
      <c r="A40822" s="1"/>
      <c r="B40822" s="2"/>
      <c r="BJ40822" s="3"/>
      <c r="BL40822" s="3"/>
      <c r="BN40822" s="3"/>
      <c r="BP40822" s="3"/>
    </row>
    <row r="40823" spans="1:68" x14ac:dyDescent="0.25">
      <c r="A40823" s="1"/>
      <c r="B40823" s="2"/>
      <c r="BJ40823" s="3"/>
      <c r="BL40823" s="3"/>
      <c r="BN40823" s="3"/>
      <c r="BP40823" s="3"/>
    </row>
    <row r="40824" spans="1:68" x14ac:dyDescent="0.25">
      <c r="A40824" s="1"/>
      <c r="B40824" s="2"/>
      <c r="BJ40824" s="3"/>
      <c r="BL40824" s="3"/>
      <c r="BN40824" s="3"/>
      <c r="BP40824" s="3"/>
    </row>
    <row r="40825" spans="1:68" x14ac:dyDescent="0.25">
      <c r="A40825" s="1"/>
      <c r="B40825" s="2"/>
      <c r="BJ40825" s="3"/>
      <c r="BL40825" s="3"/>
      <c r="BN40825" s="3"/>
      <c r="BP40825" s="3"/>
    </row>
    <row r="40826" spans="1:68" x14ac:dyDescent="0.25">
      <c r="A40826" s="1"/>
      <c r="B40826" s="2"/>
      <c r="BJ40826" s="3"/>
      <c r="BL40826" s="3"/>
      <c r="BN40826" s="3"/>
      <c r="BP40826" s="3"/>
    </row>
    <row r="40827" spans="1:68" x14ac:dyDescent="0.25">
      <c r="A40827" s="1"/>
      <c r="B40827" s="2"/>
      <c r="BJ40827" s="3"/>
      <c r="BL40827" s="3"/>
      <c r="BN40827" s="3"/>
      <c r="BP40827" s="3"/>
    </row>
    <row r="40828" spans="1:68" x14ac:dyDescent="0.25">
      <c r="A40828" s="1"/>
      <c r="B40828" s="2"/>
      <c r="BJ40828" s="3"/>
      <c r="BL40828" s="3"/>
      <c r="BN40828" s="3"/>
      <c r="BP40828" s="3"/>
    </row>
    <row r="40829" spans="1:68" x14ac:dyDescent="0.25">
      <c r="A40829" s="1"/>
      <c r="B40829" s="2"/>
      <c r="BJ40829" s="3"/>
      <c r="BL40829" s="3"/>
      <c r="BN40829" s="3"/>
      <c r="BP40829" s="3"/>
    </row>
    <row r="40830" spans="1:68" x14ac:dyDescent="0.25">
      <c r="A40830" s="1"/>
      <c r="B40830" s="2"/>
      <c r="BJ40830" s="3"/>
      <c r="BL40830" s="3"/>
      <c r="BN40830" s="3"/>
      <c r="BP40830" s="3"/>
    </row>
    <row r="40831" spans="1:68" x14ac:dyDescent="0.25">
      <c r="A40831" s="1"/>
      <c r="B40831" s="2"/>
      <c r="BJ40831" s="3"/>
      <c r="BL40831" s="3"/>
      <c r="BN40831" s="3"/>
      <c r="BP40831" s="3"/>
    </row>
    <row r="40832" spans="1:68" x14ac:dyDescent="0.25">
      <c r="A40832" s="1"/>
      <c r="B40832" s="2"/>
      <c r="BJ40832" s="3"/>
      <c r="BL40832" s="3"/>
      <c r="BN40832" s="3"/>
      <c r="BP40832" s="3"/>
    </row>
    <row r="40833" spans="1:68" x14ac:dyDescent="0.25">
      <c r="A40833" s="1"/>
      <c r="B40833" s="2"/>
      <c r="BJ40833" s="3"/>
      <c r="BL40833" s="3"/>
      <c r="BN40833" s="3"/>
      <c r="BP40833" s="3"/>
    </row>
    <row r="40834" spans="1:68" x14ac:dyDescent="0.25">
      <c r="A40834" s="1"/>
      <c r="B40834" s="2"/>
      <c r="BJ40834" s="3"/>
      <c r="BL40834" s="3"/>
      <c r="BN40834" s="3"/>
      <c r="BP40834" s="3"/>
    </row>
    <row r="40835" spans="1:68" x14ac:dyDescent="0.25">
      <c r="A40835" s="1"/>
      <c r="B40835" s="2"/>
      <c r="BJ40835" s="3"/>
      <c r="BL40835" s="3"/>
      <c r="BN40835" s="3"/>
      <c r="BP40835" s="3"/>
    </row>
    <row r="40836" spans="1:68" x14ac:dyDescent="0.25">
      <c r="A40836" s="1"/>
      <c r="B40836" s="2"/>
      <c r="BJ40836" s="3"/>
      <c r="BL40836" s="3"/>
      <c r="BN40836" s="3"/>
      <c r="BP40836" s="3"/>
    </row>
    <row r="40837" spans="1:68" x14ac:dyDescent="0.25">
      <c r="A40837" s="1"/>
      <c r="B40837" s="2"/>
      <c r="BJ40837" s="3"/>
      <c r="BL40837" s="3"/>
      <c r="BN40837" s="3"/>
      <c r="BP40837" s="3"/>
    </row>
    <row r="40838" spans="1:68" x14ac:dyDescent="0.25">
      <c r="A40838" s="1"/>
      <c r="B40838" s="2"/>
      <c r="BJ40838" s="3"/>
      <c r="BL40838" s="3"/>
      <c r="BN40838" s="3"/>
      <c r="BP40838" s="3"/>
    </row>
    <row r="40839" spans="1:68" x14ac:dyDescent="0.25">
      <c r="A40839" s="1"/>
      <c r="B40839" s="2"/>
      <c r="BJ40839" s="3"/>
      <c r="BL40839" s="3"/>
      <c r="BN40839" s="3"/>
      <c r="BP40839" s="3"/>
    </row>
    <row r="40840" spans="1:68" x14ac:dyDescent="0.25">
      <c r="A40840" s="1"/>
      <c r="B40840" s="2"/>
      <c r="BJ40840" s="3"/>
      <c r="BL40840" s="3"/>
      <c r="BN40840" s="3"/>
      <c r="BP40840" s="3"/>
    </row>
    <row r="40841" spans="1:68" x14ac:dyDescent="0.25">
      <c r="A40841" s="1"/>
      <c r="B40841" s="2"/>
      <c r="BJ40841" s="3"/>
      <c r="BL40841" s="3"/>
      <c r="BN40841" s="3"/>
      <c r="BP40841" s="3"/>
    </row>
    <row r="40842" spans="1:68" x14ac:dyDescent="0.25">
      <c r="A40842" s="1"/>
      <c r="B40842" s="2"/>
      <c r="BJ40842" s="3"/>
      <c r="BL40842" s="3"/>
      <c r="BN40842" s="3"/>
      <c r="BP40842" s="3"/>
    </row>
    <row r="40843" spans="1:68" x14ac:dyDescent="0.25">
      <c r="A40843" s="1"/>
      <c r="B40843" s="2"/>
      <c r="BJ40843" s="3"/>
      <c r="BL40843" s="3"/>
      <c r="BN40843" s="3"/>
      <c r="BP40843" s="3"/>
    </row>
    <row r="40844" spans="1:68" x14ac:dyDescent="0.25">
      <c r="A40844" s="1"/>
      <c r="B40844" s="2"/>
      <c r="BJ40844" s="3"/>
      <c r="BL40844" s="3"/>
      <c r="BN40844" s="3"/>
      <c r="BP40844" s="3"/>
    </row>
    <row r="40845" spans="1:68" x14ac:dyDescent="0.25">
      <c r="A40845" s="1"/>
      <c r="B40845" s="2"/>
      <c r="BJ40845" s="3"/>
      <c r="BL40845" s="3"/>
      <c r="BN40845" s="3"/>
      <c r="BP40845" s="3"/>
    </row>
    <row r="40846" spans="1:68" x14ac:dyDescent="0.25">
      <c r="A40846" s="1"/>
      <c r="B40846" s="2"/>
      <c r="BJ40846" s="3"/>
      <c r="BL40846" s="3"/>
      <c r="BN40846" s="3"/>
      <c r="BP40846" s="3"/>
    </row>
    <row r="40847" spans="1:68" x14ac:dyDescent="0.25">
      <c r="A40847" s="1"/>
      <c r="B40847" s="2"/>
      <c r="BJ40847" s="3"/>
      <c r="BL40847" s="3"/>
      <c r="BN40847" s="3"/>
      <c r="BP40847" s="3"/>
    </row>
    <row r="40848" spans="1:68" x14ac:dyDescent="0.25">
      <c r="A40848" s="1"/>
      <c r="B40848" s="2"/>
      <c r="BJ40848" s="3"/>
      <c r="BL40848" s="3"/>
      <c r="BN40848" s="3"/>
      <c r="BP40848" s="3"/>
    </row>
    <row r="40849" spans="1:68" x14ac:dyDescent="0.25">
      <c r="A40849" s="1"/>
      <c r="B40849" s="2"/>
      <c r="BJ40849" s="3"/>
      <c r="BL40849" s="3"/>
      <c r="BN40849" s="3"/>
      <c r="BP40849" s="3"/>
    </row>
    <row r="40850" spans="1:68" x14ac:dyDescent="0.25">
      <c r="A40850" s="1"/>
      <c r="B40850" s="2"/>
      <c r="BJ40850" s="3"/>
      <c r="BL40850" s="3"/>
      <c r="BN40850" s="3"/>
      <c r="BP40850" s="3"/>
    </row>
    <row r="40851" spans="1:68" x14ac:dyDescent="0.25">
      <c r="A40851" s="1"/>
      <c r="B40851" s="2"/>
      <c r="BJ40851" s="3"/>
      <c r="BL40851" s="3"/>
      <c r="BN40851" s="3"/>
      <c r="BP40851" s="3"/>
    </row>
    <row r="40852" spans="1:68" x14ac:dyDescent="0.25">
      <c r="A40852" s="1"/>
      <c r="B40852" s="2"/>
      <c r="BJ40852" s="3"/>
      <c r="BL40852" s="3"/>
      <c r="BN40852" s="3"/>
      <c r="BP40852" s="3"/>
    </row>
    <row r="40853" spans="1:68" x14ac:dyDescent="0.25">
      <c r="A40853" s="1"/>
      <c r="B40853" s="2"/>
      <c r="BJ40853" s="3"/>
      <c r="BL40853" s="3"/>
      <c r="BN40853" s="3"/>
      <c r="BP40853" s="3"/>
    </row>
    <row r="40854" spans="1:68" x14ac:dyDescent="0.25">
      <c r="A40854" s="1"/>
      <c r="B40854" s="2"/>
      <c r="BJ40854" s="3"/>
      <c r="BL40854" s="3"/>
      <c r="BN40854" s="3"/>
      <c r="BP40854" s="3"/>
    </row>
    <row r="40855" spans="1:68" x14ac:dyDescent="0.25">
      <c r="A40855" s="1"/>
      <c r="B40855" s="2"/>
      <c r="BJ40855" s="3"/>
      <c r="BL40855" s="3"/>
      <c r="BN40855" s="3"/>
      <c r="BP40855" s="3"/>
    </row>
    <row r="40856" spans="1:68" x14ac:dyDescent="0.25">
      <c r="A40856" s="1"/>
      <c r="B40856" s="2"/>
      <c r="BJ40856" s="3"/>
      <c r="BL40856" s="3"/>
      <c r="BN40856" s="3"/>
      <c r="BP40856" s="3"/>
    </row>
    <row r="40857" spans="1:68" x14ac:dyDescent="0.25">
      <c r="A40857" s="1"/>
      <c r="B40857" s="2"/>
      <c r="BJ40857" s="3"/>
      <c r="BL40857" s="3"/>
      <c r="BN40857" s="3"/>
      <c r="BP40857" s="3"/>
    </row>
    <row r="40858" spans="1:68" x14ac:dyDescent="0.25">
      <c r="A40858" s="1"/>
      <c r="B40858" s="2"/>
      <c r="BJ40858" s="3"/>
      <c r="BL40858" s="3"/>
      <c r="BN40858" s="3"/>
      <c r="BP40858" s="3"/>
    </row>
    <row r="40859" spans="1:68" x14ac:dyDescent="0.25">
      <c r="A40859" s="1"/>
      <c r="B40859" s="2"/>
      <c r="BJ40859" s="3"/>
      <c r="BL40859" s="3"/>
      <c r="BN40859" s="3"/>
      <c r="BP40859" s="3"/>
    </row>
    <row r="40860" spans="1:68" x14ac:dyDescent="0.25">
      <c r="A40860" s="1"/>
      <c r="B40860" s="2"/>
      <c r="BJ40860" s="3"/>
      <c r="BL40860" s="3"/>
      <c r="BN40860" s="3"/>
      <c r="BP40860" s="3"/>
    </row>
    <row r="40861" spans="1:68" x14ac:dyDescent="0.25">
      <c r="A40861" s="1"/>
      <c r="B40861" s="2"/>
      <c r="BJ40861" s="3"/>
      <c r="BL40861" s="3"/>
      <c r="BN40861" s="3"/>
      <c r="BP40861" s="3"/>
    </row>
    <row r="40862" spans="1:68" x14ac:dyDescent="0.25">
      <c r="A40862" s="1"/>
      <c r="B40862" s="2"/>
      <c r="BJ40862" s="3"/>
      <c r="BL40862" s="3"/>
      <c r="BN40862" s="3"/>
      <c r="BP40862" s="3"/>
    </row>
    <row r="40863" spans="1:68" x14ac:dyDescent="0.25">
      <c r="A40863" s="1"/>
      <c r="B40863" s="2"/>
      <c r="BJ40863" s="3"/>
      <c r="BL40863" s="3"/>
      <c r="BN40863" s="3"/>
      <c r="BP40863" s="3"/>
    </row>
    <row r="40864" spans="1:68" x14ac:dyDescent="0.25">
      <c r="A40864" s="1"/>
      <c r="B40864" s="2"/>
      <c r="BJ40864" s="3"/>
      <c r="BL40864" s="3"/>
      <c r="BN40864" s="3"/>
      <c r="BP40864" s="3"/>
    </row>
    <row r="40865" spans="1:68" x14ac:dyDescent="0.25">
      <c r="A40865" s="1"/>
      <c r="B40865" s="2"/>
      <c r="BJ40865" s="3"/>
      <c r="BL40865" s="3"/>
      <c r="BN40865" s="3"/>
      <c r="BP40865" s="3"/>
    </row>
    <row r="40866" spans="1:68" x14ac:dyDescent="0.25">
      <c r="A40866" s="1"/>
      <c r="B40866" s="2"/>
      <c r="BJ40866" s="3"/>
      <c r="BL40866" s="3"/>
      <c r="BN40866" s="3"/>
      <c r="BP40866" s="3"/>
    </row>
    <row r="40867" spans="1:68" x14ac:dyDescent="0.25">
      <c r="A40867" s="1"/>
      <c r="B40867" s="2"/>
      <c r="BJ40867" s="3"/>
      <c r="BL40867" s="3"/>
      <c r="BN40867" s="3"/>
      <c r="BP40867" s="3"/>
    </row>
    <row r="40868" spans="1:68" x14ac:dyDescent="0.25">
      <c r="A40868" s="1"/>
      <c r="B40868" s="2"/>
      <c r="BJ40868" s="3"/>
      <c r="BL40868" s="3"/>
      <c r="BN40868" s="3"/>
      <c r="BP40868" s="3"/>
    </row>
    <row r="40869" spans="1:68" x14ac:dyDescent="0.25">
      <c r="A40869" s="1"/>
      <c r="B40869" s="2"/>
      <c r="BJ40869" s="3"/>
      <c r="BL40869" s="3"/>
      <c r="BN40869" s="3"/>
      <c r="BP40869" s="3"/>
    </row>
    <row r="40870" spans="1:68" x14ac:dyDescent="0.25">
      <c r="A40870" s="1"/>
      <c r="B40870" s="2"/>
      <c r="BJ40870" s="3"/>
      <c r="BL40870" s="3"/>
      <c r="BN40870" s="3"/>
      <c r="BP40870" s="3"/>
    </row>
    <row r="40871" spans="1:68" x14ac:dyDescent="0.25">
      <c r="A40871" s="1"/>
      <c r="B40871" s="2"/>
      <c r="BJ40871" s="3"/>
      <c r="BL40871" s="3"/>
      <c r="BN40871" s="3"/>
      <c r="BP40871" s="3"/>
    </row>
    <row r="40872" spans="1:68" x14ac:dyDescent="0.25">
      <c r="A40872" s="1"/>
      <c r="B40872" s="2"/>
      <c r="BJ40872" s="3"/>
      <c r="BL40872" s="3"/>
      <c r="BN40872" s="3"/>
      <c r="BP40872" s="3"/>
    </row>
    <row r="40873" spans="1:68" x14ac:dyDescent="0.25">
      <c r="A40873" s="1"/>
      <c r="B40873" s="2"/>
      <c r="BJ40873" s="3"/>
      <c r="BL40873" s="3"/>
      <c r="BN40873" s="3"/>
      <c r="BP40873" s="3"/>
    </row>
    <row r="40874" spans="1:68" x14ac:dyDescent="0.25">
      <c r="A40874" s="1"/>
      <c r="B40874" s="2"/>
      <c r="BJ40874" s="3"/>
      <c r="BL40874" s="3"/>
      <c r="BN40874" s="3"/>
      <c r="BP40874" s="3"/>
    </row>
    <row r="40875" spans="1:68" x14ac:dyDescent="0.25">
      <c r="A40875" s="1"/>
      <c r="B40875" s="2"/>
      <c r="BJ40875" s="3"/>
      <c r="BL40875" s="3"/>
      <c r="BN40875" s="3"/>
      <c r="BP40875" s="3"/>
    </row>
    <row r="40876" spans="1:68" x14ac:dyDescent="0.25">
      <c r="A40876" s="1"/>
      <c r="B40876" s="2"/>
      <c r="BJ40876" s="3"/>
      <c r="BL40876" s="3"/>
      <c r="BN40876" s="3"/>
      <c r="BP40876" s="3"/>
    </row>
    <row r="40877" spans="1:68" x14ac:dyDescent="0.25">
      <c r="A40877" s="1"/>
      <c r="B40877" s="2"/>
      <c r="BJ40877" s="3"/>
      <c r="BL40877" s="3"/>
      <c r="BN40877" s="3"/>
      <c r="BP40877" s="3"/>
    </row>
    <row r="40878" spans="1:68" x14ac:dyDescent="0.25">
      <c r="A40878" s="1"/>
      <c r="B40878" s="2"/>
      <c r="BJ40878" s="3"/>
      <c r="BL40878" s="3"/>
      <c r="BN40878" s="3"/>
      <c r="BP40878" s="3"/>
    </row>
    <row r="40879" spans="1:68" x14ac:dyDescent="0.25">
      <c r="A40879" s="1"/>
      <c r="B40879" s="2"/>
      <c r="BJ40879" s="3"/>
      <c r="BL40879" s="3"/>
      <c r="BN40879" s="3"/>
      <c r="BP40879" s="3"/>
    </row>
    <row r="40880" spans="1:68" x14ac:dyDescent="0.25">
      <c r="A40880" s="1"/>
      <c r="B40880" s="2"/>
      <c r="BJ40880" s="3"/>
      <c r="BL40880" s="3"/>
      <c r="BN40880" s="3"/>
      <c r="BP40880" s="3"/>
    </row>
    <row r="40881" spans="1:68" x14ac:dyDescent="0.25">
      <c r="A40881" s="1"/>
      <c r="B40881" s="2"/>
      <c r="BJ40881" s="3"/>
      <c r="BL40881" s="3"/>
      <c r="BN40881" s="3"/>
      <c r="BP40881" s="3"/>
    </row>
    <row r="40882" spans="1:68" x14ac:dyDescent="0.25">
      <c r="A40882" s="1"/>
      <c r="B40882" s="2"/>
      <c r="BJ40882" s="3"/>
      <c r="BL40882" s="3"/>
      <c r="BN40882" s="3"/>
      <c r="BP40882" s="3"/>
    </row>
    <row r="40883" spans="1:68" x14ac:dyDescent="0.25">
      <c r="A40883" s="1"/>
      <c r="B40883" s="2"/>
      <c r="BJ40883" s="3"/>
      <c r="BL40883" s="3"/>
      <c r="BN40883" s="3"/>
      <c r="BP40883" s="3"/>
    </row>
    <row r="40884" spans="1:68" x14ac:dyDescent="0.25">
      <c r="A40884" s="1"/>
      <c r="B40884" s="2"/>
      <c r="BJ40884" s="3"/>
      <c r="BL40884" s="3"/>
      <c r="BN40884" s="3"/>
      <c r="BP40884" s="3"/>
    </row>
    <row r="40885" spans="1:68" x14ac:dyDescent="0.25">
      <c r="A40885" s="1"/>
      <c r="B40885" s="2"/>
      <c r="BJ40885" s="3"/>
      <c r="BL40885" s="3"/>
      <c r="BN40885" s="3"/>
      <c r="BP40885" s="3"/>
    </row>
    <row r="40886" spans="1:68" x14ac:dyDescent="0.25">
      <c r="A40886" s="1"/>
      <c r="B40886" s="2"/>
      <c r="BJ40886" s="3"/>
      <c r="BL40886" s="3"/>
      <c r="BN40886" s="3"/>
      <c r="BP40886" s="3"/>
    </row>
    <row r="40887" spans="1:68" x14ac:dyDescent="0.25">
      <c r="A40887" s="1"/>
      <c r="B40887" s="2"/>
      <c r="BJ40887" s="3"/>
      <c r="BL40887" s="3"/>
      <c r="BN40887" s="3"/>
      <c r="BP40887" s="3"/>
    </row>
    <row r="40888" spans="1:68" x14ac:dyDescent="0.25">
      <c r="A40888" s="1"/>
      <c r="B40888" s="2"/>
      <c r="BJ40888" s="3"/>
      <c r="BL40888" s="3"/>
      <c r="BN40888" s="3"/>
      <c r="BP40888" s="3"/>
    </row>
    <row r="40889" spans="1:68" x14ac:dyDescent="0.25">
      <c r="A40889" s="1"/>
      <c r="B40889" s="2"/>
      <c r="BJ40889" s="3"/>
      <c r="BL40889" s="3"/>
      <c r="BN40889" s="3"/>
      <c r="BP40889" s="3"/>
    </row>
    <row r="40890" spans="1:68" x14ac:dyDescent="0.25">
      <c r="A40890" s="1"/>
      <c r="B40890" s="2"/>
      <c r="BJ40890" s="3"/>
      <c r="BL40890" s="3"/>
      <c r="BN40890" s="3"/>
      <c r="BP40890" s="3"/>
    </row>
    <row r="40891" spans="1:68" x14ac:dyDescent="0.25">
      <c r="A40891" s="1"/>
      <c r="B40891" s="2"/>
      <c r="BJ40891" s="3"/>
      <c r="BL40891" s="3"/>
      <c r="BN40891" s="3"/>
      <c r="BP40891" s="3"/>
    </row>
    <row r="40892" spans="1:68" x14ac:dyDescent="0.25">
      <c r="A40892" s="1"/>
      <c r="B40892" s="2"/>
      <c r="BJ40892" s="3"/>
      <c r="BL40892" s="3"/>
      <c r="BN40892" s="3"/>
      <c r="BP40892" s="3"/>
    </row>
    <row r="40893" spans="1:68" x14ac:dyDescent="0.25">
      <c r="A40893" s="1"/>
      <c r="B40893" s="2"/>
      <c r="BJ40893" s="3"/>
      <c r="BL40893" s="3"/>
      <c r="BN40893" s="3"/>
      <c r="BP40893" s="3"/>
    </row>
    <row r="40894" spans="1:68" x14ac:dyDescent="0.25">
      <c r="A40894" s="1"/>
      <c r="B40894" s="2"/>
      <c r="BJ40894" s="3"/>
      <c r="BL40894" s="3"/>
      <c r="BN40894" s="3"/>
      <c r="BP40894" s="3"/>
    </row>
    <row r="40895" spans="1:68" x14ac:dyDescent="0.25">
      <c r="A40895" s="1"/>
      <c r="B40895" s="2"/>
      <c r="BJ40895" s="3"/>
      <c r="BL40895" s="3"/>
      <c r="BN40895" s="3"/>
      <c r="BP40895" s="3"/>
    </row>
    <row r="40896" spans="1:68" x14ac:dyDescent="0.25">
      <c r="A40896" s="1"/>
      <c r="B40896" s="2"/>
      <c r="BJ40896" s="3"/>
      <c r="BL40896" s="3"/>
      <c r="BN40896" s="3"/>
      <c r="BP40896" s="3"/>
    </row>
    <row r="40897" spans="1:68" x14ac:dyDescent="0.25">
      <c r="A40897" s="1"/>
      <c r="B40897" s="2"/>
      <c r="BJ40897" s="3"/>
      <c r="BL40897" s="3"/>
      <c r="BN40897" s="3"/>
      <c r="BP40897" s="3"/>
    </row>
    <row r="40898" spans="1:68" x14ac:dyDescent="0.25">
      <c r="A40898" s="1"/>
      <c r="B40898" s="2"/>
      <c r="BJ40898" s="3"/>
      <c r="BL40898" s="3"/>
      <c r="BN40898" s="3"/>
      <c r="BP40898" s="3"/>
    </row>
    <row r="40899" spans="1:68" x14ac:dyDescent="0.25">
      <c r="A40899" s="1"/>
      <c r="B40899" s="2"/>
      <c r="BJ40899" s="3"/>
      <c r="BL40899" s="3"/>
      <c r="BN40899" s="3"/>
      <c r="BP40899" s="3"/>
    </row>
    <row r="40900" spans="1:68" x14ac:dyDescent="0.25">
      <c r="A40900" s="1"/>
      <c r="B40900" s="2"/>
      <c r="BJ40900" s="3"/>
      <c r="BL40900" s="3"/>
      <c r="BN40900" s="3"/>
      <c r="BP40900" s="3"/>
    </row>
    <row r="40901" spans="1:68" x14ac:dyDescent="0.25">
      <c r="A40901" s="1"/>
      <c r="B40901" s="2"/>
      <c r="BJ40901" s="3"/>
      <c r="BL40901" s="3"/>
      <c r="BN40901" s="3"/>
      <c r="BP40901" s="3"/>
    </row>
    <row r="40902" spans="1:68" x14ac:dyDescent="0.25">
      <c r="A40902" s="1"/>
      <c r="B40902" s="2"/>
      <c r="BJ40902" s="3"/>
      <c r="BL40902" s="3"/>
      <c r="BN40902" s="3"/>
      <c r="BP40902" s="3"/>
    </row>
    <row r="40903" spans="1:68" x14ac:dyDescent="0.25">
      <c r="A40903" s="1"/>
      <c r="B40903" s="2"/>
      <c r="BJ40903" s="3"/>
      <c r="BL40903" s="3"/>
      <c r="BN40903" s="3"/>
      <c r="BP40903" s="3"/>
    </row>
    <row r="40904" spans="1:68" x14ac:dyDescent="0.25">
      <c r="A40904" s="1"/>
      <c r="B40904" s="2"/>
      <c r="BJ40904" s="3"/>
      <c r="BL40904" s="3"/>
      <c r="BN40904" s="3"/>
      <c r="BP40904" s="3"/>
    </row>
    <row r="40905" spans="1:68" x14ac:dyDescent="0.25">
      <c r="A40905" s="1"/>
      <c r="B40905" s="2"/>
      <c r="BJ40905" s="3"/>
      <c r="BL40905" s="3"/>
      <c r="BN40905" s="3"/>
      <c r="BP40905" s="3"/>
    </row>
    <row r="40906" spans="1:68" x14ac:dyDescent="0.25">
      <c r="A40906" s="1"/>
      <c r="B40906" s="2"/>
      <c r="BJ40906" s="3"/>
      <c r="BL40906" s="3"/>
      <c r="BN40906" s="3"/>
      <c r="BP40906" s="3"/>
    </row>
    <row r="40907" spans="1:68" x14ac:dyDescent="0.25">
      <c r="A40907" s="1"/>
      <c r="B40907" s="2"/>
      <c r="BJ40907" s="3"/>
      <c r="BL40907" s="3"/>
      <c r="BN40907" s="3"/>
      <c r="BP40907" s="3"/>
    </row>
    <row r="40908" spans="1:68" x14ac:dyDescent="0.25">
      <c r="A40908" s="1"/>
      <c r="B40908" s="2"/>
      <c r="BJ40908" s="3"/>
      <c r="BL40908" s="3"/>
      <c r="BN40908" s="3"/>
      <c r="BP40908" s="3"/>
    </row>
    <row r="40909" spans="1:68" x14ac:dyDescent="0.25">
      <c r="A40909" s="1"/>
      <c r="B40909" s="2"/>
      <c r="BJ40909" s="3"/>
      <c r="BL40909" s="3"/>
      <c r="BN40909" s="3"/>
      <c r="BP40909" s="3"/>
    </row>
    <row r="40910" spans="1:68" x14ac:dyDescent="0.25">
      <c r="A40910" s="1"/>
      <c r="B40910" s="2"/>
      <c r="BJ40910" s="3"/>
      <c r="BL40910" s="3"/>
      <c r="BN40910" s="3"/>
      <c r="BP40910" s="3"/>
    </row>
    <row r="40911" spans="1:68" x14ac:dyDescent="0.25">
      <c r="A40911" s="1"/>
      <c r="B40911" s="2"/>
      <c r="BJ40911" s="3"/>
      <c r="BL40911" s="3"/>
      <c r="BN40911" s="3"/>
      <c r="BP40911" s="3"/>
    </row>
    <row r="40912" spans="1:68" x14ac:dyDescent="0.25">
      <c r="A40912" s="1"/>
      <c r="B40912" s="2"/>
      <c r="BJ40912" s="3"/>
      <c r="BL40912" s="3"/>
      <c r="BN40912" s="3"/>
      <c r="BP40912" s="3"/>
    </row>
    <row r="40913" spans="1:68" x14ac:dyDescent="0.25">
      <c r="A40913" s="1"/>
      <c r="B40913" s="2"/>
      <c r="BJ40913" s="3"/>
      <c r="BL40913" s="3"/>
      <c r="BN40913" s="3"/>
      <c r="BP40913" s="3"/>
    </row>
    <row r="40914" spans="1:68" x14ac:dyDescent="0.25">
      <c r="A40914" s="1"/>
      <c r="B40914" s="2"/>
      <c r="BJ40914" s="3"/>
      <c r="BL40914" s="3"/>
      <c r="BN40914" s="3"/>
      <c r="BP40914" s="3"/>
    </row>
    <row r="40915" spans="1:68" x14ac:dyDescent="0.25">
      <c r="A40915" s="1"/>
      <c r="B40915" s="2"/>
      <c r="BJ40915" s="3"/>
      <c r="BL40915" s="3"/>
      <c r="BN40915" s="3"/>
      <c r="BP40915" s="3"/>
    </row>
    <row r="40916" spans="1:68" x14ac:dyDescent="0.25">
      <c r="A40916" s="1"/>
      <c r="B40916" s="2"/>
      <c r="BJ40916" s="3"/>
      <c r="BL40916" s="3"/>
      <c r="BN40916" s="3"/>
      <c r="BP40916" s="3"/>
    </row>
    <row r="40917" spans="1:68" x14ac:dyDescent="0.25">
      <c r="A40917" s="1"/>
      <c r="B40917" s="2"/>
      <c r="BJ40917" s="3"/>
      <c r="BL40917" s="3"/>
      <c r="BN40917" s="3"/>
      <c r="BP40917" s="3"/>
    </row>
    <row r="40918" spans="1:68" x14ac:dyDescent="0.25">
      <c r="A40918" s="1"/>
      <c r="B40918" s="2"/>
      <c r="BJ40918" s="3"/>
      <c r="BL40918" s="3"/>
      <c r="BN40918" s="3"/>
      <c r="BP40918" s="3"/>
    </row>
    <row r="40919" spans="1:68" x14ac:dyDescent="0.25">
      <c r="A40919" s="1"/>
      <c r="B40919" s="2"/>
      <c r="BJ40919" s="3"/>
      <c r="BL40919" s="3"/>
      <c r="BN40919" s="3"/>
      <c r="BP40919" s="3"/>
    </row>
    <row r="40920" spans="1:68" x14ac:dyDescent="0.25">
      <c r="A40920" s="1"/>
      <c r="B40920" s="2"/>
      <c r="BJ40920" s="3"/>
      <c r="BL40920" s="3"/>
      <c r="BN40920" s="3"/>
      <c r="BP40920" s="3"/>
    </row>
    <row r="40921" spans="1:68" x14ac:dyDescent="0.25">
      <c r="A40921" s="1"/>
      <c r="B40921" s="2"/>
      <c r="BJ40921" s="3"/>
      <c r="BL40921" s="3"/>
      <c r="BN40921" s="3"/>
      <c r="BP40921" s="3"/>
    </row>
    <row r="40922" spans="1:68" x14ac:dyDescent="0.25">
      <c r="A40922" s="1"/>
      <c r="B40922" s="2"/>
      <c r="BJ40922" s="3"/>
      <c r="BL40922" s="3"/>
      <c r="BN40922" s="3"/>
      <c r="BP40922" s="3"/>
    </row>
    <row r="40923" spans="1:68" x14ac:dyDescent="0.25">
      <c r="A40923" s="1"/>
      <c r="B40923" s="2"/>
      <c r="BJ40923" s="3"/>
      <c r="BL40923" s="3"/>
      <c r="BN40923" s="3"/>
      <c r="BP40923" s="3"/>
    </row>
    <row r="40924" spans="1:68" x14ac:dyDescent="0.25">
      <c r="A40924" s="1"/>
      <c r="B40924" s="2"/>
      <c r="BJ40924" s="3"/>
      <c r="BL40924" s="3"/>
      <c r="BN40924" s="3"/>
      <c r="BP40924" s="3"/>
    </row>
    <row r="40925" spans="1:68" x14ac:dyDescent="0.25">
      <c r="A40925" s="1"/>
      <c r="B40925" s="2"/>
      <c r="BJ40925" s="3"/>
      <c r="BL40925" s="3"/>
      <c r="BN40925" s="3"/>
      <c r="BP40925" s="3"/>
    </row>
    <row r="40926" spans="1:68" x14ac:dyDescent="0.25">
      <c r="A40926" s="1"/>
      <c r="B40926" s="2"/>
      <c r="BJ40926" s="3"/>
      <c r="BL40926" s="3"/>
      <c r="BN40926" s="3"/>
      <c r="BP40926" s="3"/>
    </row>
    <row r="40927" spans="1:68" x14ac:dyDescent="0.25">
      <c r="A40927" s="1"/>
      <c r="B40927" s="2"/>
      <c r="BJ40927" s="3"/>
      <c r="BL40927" s="3"/>
      <c r="BN40927" s="3"/>
      <c r="BP40927" s="3"/>
    </row>
    <row r="40928" spans="1:68" x14ac:dyDescent="0.25">
      <c r="A40928" s="1"/>
      <c r="B40928" s="2"/>
      <c r="BJ40928" s="3"/>
      <c r="BL40928" s="3"/>
      <c r="BN40928" s="3"/>
      <c r="BP40928" s="3"/>
    </row>
    <row r="40929" spans="1:68" x14ac:dyDescent="0.25">
      <c r="A40929" s="1"/>
      <c r="B40929" s="2"/>
      <c r="BJ40929" s="3"/>
      <c r="BL40929" s="3"/>
      <c r="BN40929" s="3"/>
      <c r="BP40929" s="3"/>
    </row>
    <row r="40930" spans="1:68" x14ac:dyDescent="0.25">
      <c r="A40930" s="1"/>
      <c r="B40930" s="2"/>
      <c r="BJ40930" s="3"/>
      <c r="BL40930" s="3"/>
      <c r="BN40930" s="3"/>
      <c r="BP40930" s="3"/>
    </row>
    <row r="40931" spans="1:68" x14ac:dyDescent="0.25">
      <c r="A40931" s="1"/>
      <c r="B40931" s="2"/>
      <c r="BJ40931" s="3"/>
      <c r="BL40931" s="3"/>
      <c r="BN40931" s="3"/>
      <c r="BP40931" s="3"/>
    </row>
    <row r="40932" spans="1:68" x14ac:dyDescent="0.25">
      <c r="A40932" s="1"/>
      <c r="B40932" s="2"/>
      <c r="BJ40932" s="3"/>
      <c r="BL40932" s="3"/>
      <c r="BN40932" s="3"/>
      <c r="BP40932" s="3"/>
    </row>
    <row r="40933" spans="1:68" x14ac:dyDescent="0.25">
      <c r="A40933" s="1"/>
      <c r="B40933" s="2"/>
      <c r="BJ40933" s="3"/>
      <c r="BL40933" s="3"/>
      <c r="BN40933" s="3"/>
      <c r="BP40933" s="3"/>
    </row>
    <row r="40934" spans="1:68" x14ac:dyDescent="0.25">
      <c r="A40934" s="1"/>
      <c r="B40934" s="2"/>
      <c r="BJ40934" s="3"/>
      <c r="BL40934" s="3"/>
      <c r="BN40934" s="3"/>
      <c r="BP40934" s="3"/>
    </row>
    <row r="40935" spans="1:68" x14ac:dyDescent="0.25">
      <c r="A40935" s="1"/>
      <c r="B40935" s="2"/>
      <c r="BJ40935" s="3"/>
      <c r="BL40935" s="3"/>
      <c r="BN40935" s="3"/>
      <c r="BP40935" s="3"/>
    </row>
    <row r="40936" spans="1:68" x14ac:dyDescent="0.25">
      <c r="A40936" s="1"/>
      <c r="B40936" s="2"/>
      <c r="BJ40936" s="3"/>
      <c r="BL40936" s="3"/>
      <c r="BN40936" s="3"/>
      <c r="BP40936" s="3"/>
    </row>
    <row r="40937" spans="1:68" x14ac:dyDescent="0.25">
      <c r="A40937" s="1"/>
      <c r="B40937" s="2"/>
      <c r="BJ40937" s="3"/>
      <c r="BL40937" s="3"/>
      <c r="BN40937" s="3"/>
      <c r="BP40937" s="3"/>
    </row>
    <row r="40938" spans="1:68" x14ac:dyDescent="0.25">
      <c r="A40938" s="1"/>
      <c r="B40938" s="2"/>
      <c r="BJ40938" s="3"/>
      <c r="BL40938" s="3"/>
      <c r="BN40938" s="3"/>
      <c r="BP40938" s="3"/>
    </row>
    <row r="40939" spans="1:68" x14ac:dyDescent="0.25">
      <c r="A40939" s="1"/>
      <c r="B40939" s="2"/>
      <c r="BJ40939" s="3"/>
      <c r="BL40939" s="3"/>
      <c r="BN40939" s="3"/>
      <c r="BP40939" s="3"/>
    </row>
    <row r="40940" spans="1:68" x14ac:dyDescent="0.25">
      <c r="A40940" s="1"/>
      <c r="B40940" s="2"/>
      <c r="BJ40940" s="3"/>
      <c r="BL40940" s="3"/>
      <c r="BN40940" s="3"/>
      <c r="BP40940" s="3"/>
    </row>
    <row r="40941" spans="1:68" x14ac:dyDescent="0.25">
      <c r="A40941" s="1"/>
      <c r="B40941" s="2"/>
      <c r="BJ40941" s="3"/>
      <c r="BL40941" s="3"/>
      <c r="BN40941" s="3"/>
      <c r="BP40941" s="3"/>
    </row>
    <row r="40942" spans="1:68" x14ac:dyDescent="0.25">
      <c r="A40942" s="1"/>
      <c r="B40942" s="2"/>
      <c r="BJ40942" s="3"/>
      <c r="BL40942" s="3"/>
      <c r="BN40942" s="3"/>
      <c r="BP40942" s="3"/>
    </row>
    <row r="40943" spans="1:68" x14ac:dyDescent="0.25">
      <c r="A40943" s="1"/>
      <c r="B40943" s="2"/>
      <c r="BJ40943" s="3"/>
      <c r="BL40943" s="3"/>
      <c r="BN40943" s="3"/>
      <c r="BP40943" s="3"/>
    </row>
    <row r="40944" spans="1:68" x14ac:dyDescent="0.25">
      <c r="A40944" s="1"/>
      <c r="B40944" s="2"/>
      <c r="BJ40944" s="3"/>
      <c r="BL40944" s="3"/>
      <c r="BN40944" s="3"/>
      <c r="BP40944" s="3"/>
    </row>
    <row r="40945" spans="1:68" x14ac:dyDescent="0.25">
      <c r="A40945" s="1"/>
      <c r="B40945" s="2"/>
      <c r="BJ40945" s="3"/>
      <c r="BL40945" s="3"/>
      <c r="BN40945" s="3"/>
      <c r="BP40945" s="3"/>
    </row>
    <row r="40946" spans="1:68" x14ac:dyDescent="0.25">
      <c r="A40946" s="1"/>
      <c r="B40946" s="2"/>
      <c r="BJ40946" s="3"/>
      <c r="BL40946" s="3"/>
      <c r="BN40946" s="3"/>
      <c r="BP40946" s="3"/>
    </row>
    <row r="40947" spans="1:68" x14ac:dyDescent="0.25">
      <c r="A40947" s="1"/>
      <c r="B40947" s="2"/>
      <c r="BJ40947" s="3"/>
      <c r="BL40947" s="3"/>
      <c r="BN40947" s="3"/>
      <c r="BP40947" s="3"/>
    </row>
    <row r="40948" spans="1:68" x14ac:dyDescent="0.25">
      <c r="A40948" s="1"/>
      <c r="B40948" s="2"/>
      <c r="BJ40948" s="3"/>
      <c r="BL40948" s="3"/>
      <c r="BN40948" s="3"/>
      <c r="BP40948" s="3"/>
    </row>
    <row r="40949" spans="1:68" x14ac:dyDescent="0.25">
      <c r="A40949" s="1"/>
      <c r="B40949" s="2"/>
      <c r="BJ40949" s="3"/>
      <c r="BL40949" s="3"/>
      <c r="BN40949" s="3"/>
      <c r="BP40949" s="3"/>
    </row>
    <row r="40950" spans="1:68" x14ac:dyDescent="0.25">
      <c r="A40950" s="1"/>
      <c r="B40950" s="2"/>
      <c r="BJ40950" s="3"/>
      <c r="BL40950" s="3"/>
      <c r="BN40950" s="3"/>
      <c r="BP40950" s="3"/>
    </row>
    <row r="40951" spans="1:68" x14ac:dyDescent="0.25">
      <c r="A40951" s="1"/>
      <c r="B40951" s="2"/>
      <c r="BJ40951" s="3"/>
      <c r="BL40951" s="3"/>
      <c r="BN40951" s="3"/>
      <c r="BP40951" s="3"/>
    </row>
    <row r="40952" spans="1:68" x14ac:dyDescent="0.25">
      <c r="A40952" s="1"/>
      <c r="B40952" s="2"/>
      <c r="BJ40952" s="3"/>
      <c r="BL40952" s="3"/>
      <c r="BN40952" s="3"/>
      <c r="BP40952" s="3"/>
    </row>
    <row r="40953" spans="1:68" x14ac:dyDescent="0.25">
      <c r="A40953" s="1"/>
      <c r="B40953" s="2"/>
      <c r="BJ40953" s="3"/>
      <c r="BL40953" s="3"/>
      <c r="BN40953" s="3"/>
      <c r="BP40953" s="3"/>
    </row>
    <row r="40954" spans="1:68" x14ac:dyDescent="0.25">
      <c r="A40954" s="1"/>
      <c r="B40954" s="2"/>
      <c r="BJ40954" s="3"/>
      <c r="BL40954" s="3"/>
      <c r="BN40954" s="3"/>
      <c r="BP40954" s="3"/>
    </row>
    <row r="40955" spans="1:68" x14ac:dyDescent="0.25">
      <c r="A40955" s="1"/>
      <c r="B40955" s="2"/>
      <c r="BJ40955" s="3"/>
      <c r="BL40955" s="3"/>
      <c r="BN40955" s="3"/>
      <c r="BP40955" s="3"/>
    </row>
    <row r="40956" spans="1:68" x14ac:dyDescent="0.25">
      <c r="A40956" s="1"/>
      <c r="B40956" s="2"/>
      <c r="BJ40956" s="3"/>
      <c r="BL40956" s="3"/>
      <c r="BN40956" s="3"/>
      <c r="BP40956" s="3"/>
    </row>
    <row r="40957" spans="1:68" x14ac:dyDescent="0.25">
      <c r="A40957" s="1"/>
      <c r="B40957" s="2"/>
      <c r="BJ40957" s="3"/>
      <c r="BL40957" s="3"/>
      <c r="BN40957" s="3"/>
      <c r="BP40957" s="3"/>
    </row>
    <row r="40958" spans="1:68" x14ac:dyDescent="0.25">
      <c r="A40958" s="1"/>
      <c r="B40958" s="2"/>
      <c r="BJ40958" s="3"/>
      <c r="BL40958" s="3"/>
      <c r="BN40958" s="3"/>
      <c r="BP40958" s="3"/>
    </row>
    <row r="40959" spans="1:68" x14ac:dyDescent="0.25">
      <c r="A40959" s="1"/>
      <c r="B40959" s="2"/>
      <c r="BJ40959" s="3"/>
      <c r="BL40959" s="3"/>
      <c r="BN40959" s="3"/>
      <c r="BP40959" s="3"/>
    </row>
    <row r="40960" spans="1:68" x14ac:dyDescent="0.25">
      <c r="A40960" s="1"/>
      <c r="B40960" s="2"/>
      <c r="BJ40960" s="3"/>
      <c r="BL40960" s="3"/>
      <c r="BN40960" s="3"/>
      <c r="BP40960" s="3"/>
    </row>
    <row r="40961" spans="1:68" x14ac:dyDescent="0.25">
      <c r="A40961" s="1"/>
      <c r="B40961" s="2"/>
      <c r="BJ40961" s="3"/>
      <c r="BL40961" s="3"/>
      <c r="BN40961" s="3"/>
      <c r="BP40961" s="3"/>
    </row>
    <row r="40962" spans="1:68" x14ac:dyDescent="0.25">
      <c r="A40962" s="1"/>
      <c r="B40962" s="2"/>
      <c r="BJ40962" s="3"/>
      <c r="BL40962" s="3"/>
      <c r="BN40962" s="3"/>
      <c r="BP40962" s="3"/>
    </row>
    <row r="40963" spans="1:68" x14ac:dyDescent="0.25">
      <c r="A40963" s="1"/>
      <c r="B40963" s="2"/>
      <c r="BJ40963" s="3"/>
      <c r="BL40963" s="3"/>
      <c r="BN40963" s="3"/>
      <c r="BP40963" s="3"/>
    </row>
    <row r="40964" spans="1:68" x14ac:dyDescent="0.25">
      <c r="A40964" s="1"/>
      <c r="B40964" s="2"/>
      <c r="BJ40964" s="3"/>
      <c r="BL40964" s="3"/>
      <c r="BN40964" s="3"/>
      <c r="BP40964" s="3"/>
    </row>
    <row r="40965" spans="1:68" x14ac:dyDescent="0.25">
      <c r="A40965" s="1"/>
      <c r="B40965" s="2"/>
      <c r="BJ40965" s="3"/>
      <c r="BL40965" s="3"/>
      <c r="BN40965" s="3"/>
      <c r="BP40965" s="3"/>
    </row>
    <row r="40966" spans="1:68" x14ac:dyDescent="0.25">
      <c r="A40966" s="1"/>
      <c r="B40966" s="2"/>
      <c r="BJ40966" s="3"/>
      <c r="BL40966" s="3"/>
      <c r="BN40966" s="3"/>
      <c r="BP40966" s="3"/>
    </row>
    <row r="40967" spans="1:68" x14ac:dyDescent="0.25">
      <c r="A40967" s="1"/>
      <c r="B40967" s="2"/>
      <c r="BJ40967" s="3"/>
      <c r="BL40967" s="3"/>
      <c r="BN40967" s="3"/>
      <c r="BP40967" s="3"/>
    </row>
    <row r="40968" spans="1:68" x14ac:dyDescent="0.25">
      <c r="A40968" s="1"/>
      <c r="B40968" s="2"/>
      <c r="BJ40968" s="3"/>
      <c r="BL40968" s="3"/>
      <c r="BN40968" s="3"/>
      <c r="BP40968" s="3"/>
    </row>
    <row r="40969" spans="1:68" x14ac:dyDescent="0.25">
      <c r="A40969" s="1"/>
      <c r="B40969" s="2"/>
      <c r="BJ40969" s="3"/>
      <c r="BL40969" s="3"/>
      <c r="BN40969" s="3"/>
      <c r="BP40969" s="3"/>
    </row>
    <row r="40970" spans="1:68" x14ac:dyDescent="0.25">
      <c r="A40970" s="1"/>
      <c r="B40970" s="2"/>
      <c r="BJ40970" s="3"/>
      <c r="BL40970" s="3"/>
      <c r="BN40970" s="3"/>
      <c r="BP40970" s="3"/>
    </row>
    <row r="40971" spans="1:68" x14ac:dyDescent="0.25">
      <c r="A40971" s="1"/>
      <c r="B40971" s="2"/>
      <c r="BJ40971" s="3"/>
      <c r="BL40971" s="3"/>
      <c r="BN40971" s="3"/>
      <c r="BP40971" s="3"/>
    </row>
    <row r="40972" spans="1:68" x14ac:dyDescent="0.25">
      <c r="A40972" s="1"/>
      <c r="B40972" s="2"/>
      <c r="BJ40972" s="3"/>
      <c r="BL40972" s="3"/>
      <c r="BN40972" s="3"/>
      <c r="BP40972" s="3"/>
    </row>
    <row r="40973" spans="1:68" x14ac:dyDescent="0.25">
      <c r="A40973" s="1"/>
      <c r="B40973" s="2"/>
      <c r="BJ40973" s="3"/>
      <c r="BL40973" s="3"/>
      <c r="BN40973" s="3"/>
      <c r="BP40973" s="3"/>
    </row>
    <row r="40974" spans="1:68" x14ac:dyDescent="0.25">
      <c r="A40974" s="1"/>
      <c r="B40974" s="2"/>
      <c r="BJ40974" s="3"/>
      <c r="BL40974" s="3"/>
      <c r="BN40974" s="3"/>
      <c r="BP40974" s="3"/>
    </row>
    <row r="40975" spans="1:68" x14ac:dyDescent="0.25">
      <c r="A40975" s="1"/>
      <c r="B40975" s="2"/>
      <c r="BJ40975" s="3"/>
      <c r="BL40975" s="3"/>
      <c r="BN40975" s="3"/>
      <c r="BP40975" s="3"/>
    </row>
    <row r="40976" spans="1:68" x14ac:dyDescent="0.25">
      <c r="A40976" s="1"/>
      <c r="B40976" s="2"/>
      <c r="BJ40976" s="3"/>
      <c r="BL40976" s="3"/>
      <c r="BN40976" s="3"/>
      <c r="BP40976" s="3"/>
    </row>
    <row r="40977" spans="1:68" x14ac:dyDescent="0.25">
      <c r="A40977" s="1"/>
      <c r="B40977" s="2"/>
      <c r="BJ40977" s="3"/>
      <c r="BL40977" s="3"/>
      <c r="BN40977" s="3"/>
      <c r="BP40977" s="3"/>
    </row>
    <row r="40978" spans="1:68" x14ac:dyDescent="0.25">
      <c r="A40978" s="1"/>
      <c r="B40978" s="2"/>
      <c r="BJ40978" s="3"/>
      <c r="BL40978" s="3"/>
      <c r="BN40978" s="3"/>
      <c r="BP40978" s="3"/>
    </row>
    <row r="40979" spans="1:68" x14ac:dyDescent="0.25">
      <c r="A40979" s="1"/>
      <c r="B40979" s="2"/>
      <c r="BJ40979" s="3"/>
      <c r="BL40979" s="3"/>
      <c r="BN40979" s="3"/>
      <c r="BP40979" s="3"/>
    </row>
    <row r="40980" spans="1:68" x14ac:dyDescent="0.25">
      <c r="A40980" s="1"/>
      <c r="B40980" s="2"/>
      <c r="BJ40980" s="3"/>
      <c r="BL40980" s="3"/>
      <c r="BN40980" s="3"/>
      <c r="BP40980" s="3"/>
    </row>
    <row r="40981" spans="1:68" x14ac:dyDescent="0.25">
      <c r="A40981" s="1"/>
      <c r="B40981" s="2"/>
      <c r="BJ40981" s="3"/>
      <c r="BL40981" s="3"/>
      <c r="BN40981" s="3"/>
      <c r="BP40981" s="3"/>
    </row>
    <row r="40982" spans="1:68" x14ac:dyDescent="0.25">
      <c r="A40982" s="1"/>
      <c r="B40982" s="2"/>
      <c r="BJ40982" s="3"/>
      <c r="BL40982" s="3"/>
      <c r="BN40982" s="3"/>
      <c r="BP40982" s="3"/>
    </row>
    <row r="40983" spans="1:68" x14ac:dyDescent="0.25">
      <c r="A40983" s="1"/>
      <c r="B40983" s="2"/>
      <c r="BJ40983" s="3"/>
      <c r="BL40983" s="3"/>
      <c r="BN40983" s="3"/>
      <c r="BP40983" s="3"/>
    </row>
    <row r="40984" spans="1:68" x14ac:dyDescent="0.25">
      <c r="A40984" s="1"/>
      <c r="B40984" s="2"/>
      <c r="BJ40984" s="3"/>
      <c r="BL40984" s="3"/>
      <c r="BN40984" s="3"/>
      <c r="BP40984" s="3"/>
    </row>
    <row r="40985" spans="1:68" x14ac:dyDescent="0.25">
      <c r="A40985" s="1"/>
      <c r="B40985" s="2"/>
      <c r="BJ40985" s="3"/>
      <c r="BL40985" s="3"/>
      <c r="BN40985" s="3"/>
      <c r="BP40985" s="3"/>
    </row>
    <row r="40986" spans="1:68" x14ac:dyDescent="0.25">
      <c r="A40986" s="1"/>
      <c r="B40986" s="2"/>
      <c r="BJ40986" s="3"/>
      <c r="BL40986" s="3"/>
      <c r="BN40986" s="3"/>
      <c r="BP40986" s="3"/>
    </row>
    <row r="40987" spans="1:68" x14ac:dyDescent="0.25">
      <c r="A40987" s="1"/>
      <c r="B40987" s="2"/>
      <c r="BJ40987" s="3"/>
      <c r="BL40987" s="3"/>
      <c r="BN40987" s="3"/>
      <c r="BP40987" s="3"/>
    </row>
    <row r="40988" spans="1:68" x14ac:dyDescent="0.25">
      <c r="A40988" s="1"/>
      <c r="B40988" s="2"/>
      <c r="BJ40988" s="3"/>
      <c r="BL40988" s="3"/>
      <c r="BN40988" s="3"/>
      <c r="BP40988" s="3"/>
    </row>
    <row r="40989" spans="1:68" x14ac:dyDescent="0.25">
      <c r="A40989" s="1"/>
      <c r="B40989" s="2"/>
      <c r="BJ40989" s="3"/>
      <c r="BL40989" s="3"/>
      <c r="BN40989" s="3"/>
      <c r="BP40989" s="3"/>
    </row>
    <row r="40990" spans="1:68" x14ac:dyDescent="0.25">
      <c r="A40990" s="1"/>
      <c r="B40990" s="2"/>
      <c r="BJ40990" s="3"/>
      <c r="BL40990" s="3"/>
      <c r="BN40990" s="3"/>
      <c r="BP40990" s="3"/>
    </row>
    <row r="40991" spans="1:68" x14ac:dyDescent="0.25">
      <c r="A40991" s="1"/>
      <c r="B40991" s="2"/>
      <c r="BJ40991" s="3"/>
      <c r="BL40991" s="3"/>
      <c r="BN40991" s="3"/>
      <c r="BP40991" s="3"/>
    </row>
    <row r="40992" spans="1:68" x14ac:dyDescent="0.25">
      <c r="A40992" s="1"/>
      <c r="B40992" s="2"/>
      <c r="BJ40992" s="3"/>
      <c r="BL40992" s="3"/>
      <c r="BN40992" s="3"/>
      <c r="BP40992" s="3"/>
    </row>
    <row r="40993" spans="1:68" x14ac:dyDescent="0.25">
      <c r="A40993" s="1"/>
      <c r="B40993" s="2"/>
      <c r="BJ40993" s="3"/>
      <c r="BL40993" s="3"/>
      <c r="BN40993" s="3"/>
      <c r="BP40993" s="3"/>
    </row>
    <row r="40994" spans="1:68" x14ac:dyDescent="0.25">
      <c r="A40994" s="1"/>
      <c r="B40994" s="2"/>
      <c r="BJ40994" s="3"/>
      <c r="BL40994" s="3"/>
      <c r="BN40994" s="3"/>
      <c r="BP40994" s="3"/>
    </row>
    <row r="40995" spans="1:68" x14ac:dyDescent="0.25">
      <c r="A40995" s="1"/>
      <c r="B40995" s="2"/>
      <c r="BJ40995" s="3"/>
      <c r="BL40995" s="3"/>
      <c r="BN40995" s="3"/>
      <c r="BP40995" s="3"/>
    </row>
    <row r="40996" spans="1:68" x14ac:dyDescent="0.25">
      <c r="A40996" s="1"/>
      <c r="B40996" s="2"/>
      <c r="BJ40996" s="3"/>
      <c r="BL40996" s="3"/>
      <c r="BN40996" s="3"/>
      <c r="BP40996" s="3"/>
    </row>
    <row r="40997" spans="1:68" x14ac:dyDescent="0.25">
      <c r="A40997" s="1"/>
      <c r="B40997" s="2"/>
      <c r="BJ40997" s="3"/>
      <c r="BL40997" s="3"/>
      <c r="BN40997" s="3"/>
      <c r="BP40997" s="3"/>
    </row>
    <row r="40998" spans="1:68" x14ac:dyDescent="0.25">
      <c r="A40998" s="1"/>
      <c r="B40998" s="2"/>
      <c r="BJ40998" s="3"/>
      <c r="BL40998" s="3"/>
      <c r="BN40998" s="3"/>
      <c r="BP40998" s="3"/>
    </row>
    <row r="40999" spans="1:68" x14ac:dyDescent="0.25">
      <c r="A40999" s="1"/>
      <c r="B40999" s="2"/>
      <c r="BJ40999" s="3"/>
      <c r="BL40999" s="3"/>
      <c r="BN40999" s="3"/>
      <c r="BP40999" s="3"/>
    </row>
    <row r="41000" spans="1:68" x14ac:dyDescent="0.25">
      <c r="A41000" s="1"/>
      <c r="B41000" s="2"/>
      <c r="BJ41000" s="3"/>
      <c r="BL41000" s="3"/>
      <c r="BN41000" s="3"/>
      <c r="BP41000" s="3"/>
    </row>
    <row r="41001" spans="1:68" x14ac:dyDescent="0.25">
      <c r="A41001" s="1"/>
      <c r="B41001" s="2"/>
      <c r="BJ41001" s="3"/>
      <c r="BL41001" s="3"/>
      <c r="BN41001" s="3"/>
      <c r="BP41001" s="3"/>
    </row>
    <row r="41002" spans="1:68" x14ac:dyDescent="0.25">
      <c r="A41002" s="1"/>
      <c r="B41002" s="2"/>
      <c r="BJ41002" s="3"/>
      <c r="BL41002" s="3"/>
      <c r="BN41002" s="3"/>
      <c r="BP41002" s="3"/>
    </row>
    <row r="41003" spans="1:68" x14ac:dyDescent="0.25">
      <c r="A41003" s="1"/>
      <c r="B41003" s="2"/>
      <c r="BJ41003" s="3"/>
      <c r="BL41003" s="3"/>
      <c r="BN41003" s="3"/>
      <c r="BP41003" s="3"/>
    </row>
    <row r="41004" spans="1:68" x14ac:dyDescent="0.25">
      <c r="A41004" s="1"/>
      <c r="B41004" s="2"/>
      <c r="BJ41004" s="3"/>
      <c r="BL41004" s="3"/>
      <c r="BN41004" s="3"/>
      <c r="BP41004" s="3"/>
    </row>
    <row r="41005" spans="1:68" x14ac:dyDescent="0.25">
      <c r="A41005" s="1"/>
      <c r="B41005" s="2"/>
      <c r="BJ41005" s="3"/>
      <c r="BL41005" s="3"/>
      <c r="BN41005" s="3"/>
      <c r="BP41005" s="3"/>
    </row>
    <row r="41006" spans="1:68" x14ac:dyDescent="0.25">
      <c r="A41006" s="1"/>
      <c r="B41006" s="2"/>
      <c r="BJ41006" s="3"/>
      <c r="BL41006" s="3"/>
      <c r="BN41006" s="3"/>
      <c r="BP41006" s="3"/>
    </row>
    <row r="41007" spans="1:68" x14ac:dyDescent="0.25">
      <c r="A41007" s="1"/>
      <c r="B41007" s="2"/>
      <c r="BJ41007" s="3"/>
      <c r="BL41007" s="3"/>
      <c r="BN41007" s="3"/>
      <c r="BP41007" s="3"/>
    </row>
    <row r="41008" spans="1:68" x14ac:dyDescent="0.25">
      <c r="A41008" s="1"/>
      <c r="B41008" s="2"/>
      <c r="BJ41008" s="3"/>
      <c r="BL41008" s="3"/>
      <c r="BN41008" s="3"/>
      <c r="BP41008" s="3"/>
    </row>
    <row r="41009" spans="1:68" x14ac:dyDescent="0.25">
      <c r="A41009" s="1"/>
      <c r="B41009" s="2"/>
      <c r="BJ41009" s="3"/>
      <c r="BL41009" s="3"/>
      <c r="BN41009" s="3"/>
      <c r="BP41009" s="3"/>
    </row>
    <row r="41010" spans="1:68" x14ac:dyDescent="0.25">
      <c r="A41010" s="1"/>
      <c r="B41010" s="2"/>
      <c r="BJ41010" s="3"/>
      <c r="BL41010" s="3"/>
      <c r="BN41010" s="3"/>
      <c r="BP41010" s="3"/>
    </row>
    <row r="41011" spans="1:68" x14ac:dyDescent="0.25">
      <c r="A41011" s="1"/>
      <c r="B41011" s="2"/>
      <c r="BJ41011" s="3"/>
      <c r="BL41011" s="3"/>
      <c r="BN41011" s="3"/>
      <c r="BP41011" s="3"/>
    </row>
    <row r="41012" spans="1:68" x14ac:dyDescent="0.25">
      <c r="A41012" s="1"/>
      <c r="B41012" s="2"/>
      <c r="BJ41012" s="3"/>
      <c r="BL41012" s="3"/>
      <c r="BN41012" s="3"/>
      <c r="BP41012" s="3"/>
    </row>
    <row r="41013" spans="1:68" x14ac:dyDescent="0.25">
      <c r="A41013" s="1"/>
      <c r="B41013" s="2"/>
      <c r="BJ41013" s="3"/>
      <c r="BL41013" s="3"/>
      <c r="BN41013" s="3"/>
      <c r="BP41013" s="3"/>
    </row>
    <row r="41014" spans="1:68" x14ac:dyDescent="0.25">
      <c r="A41014" s="1"/>
      <c r="B41014" s="2"/>
      <c r="BJ41014" s="3"/>
      <c r="BL41014" s="3"/>
      <c r="BN41014" s="3"/>
      <c r="BP41014" s="3"/>
    </row>
    <row r="41015" spans="1:68" x14ac:dyDescent="0.25">
      <c r="A41015" s="1"/>
      <c r="B41015" s="2"/>
      <c r="BJ41015" s="3"/>
      <c r="BL41015" s="3"/>
      <c r="BN41015" s="3"/>
      <c r="BP41015" s="3"/>
    </row>
    <row r="41016" spans="1:68" x14ac:dyDescent="0.25">
      <c r="A41016" s="1"/>
      <c r="B41016" s="2"/>
      <c r="BJ41016" s="3"/>
      <c r="BL41016" s="3"/>
      <c r="BN41016" s="3"/>
      <c r="BP41016" s="3"/>
    </row>
    <row r="41017" spans="1:68" x14ac:dyDescent="0.25">
      <c r="A41017" s="1"/>
      <c r="B41017" s="2"/>
      <c r="BJ41017" s="3"/>
      <c r="BL41017" s="3"/>
      <c r="BN41017" s="3"/>
      <c r="BP41017" s="3"/>
    </row>
    <row r="41018" spans="1:68" x14ac:dyDescent="0.25">
      <c r="A41018" s="1"/>
      <c r="B41018" s="2"/>
      <c r="BJ41018" s="3"/>
      <c r="BL41018" s="3"/>
      <c r="BN41018" s="3"/>
      <c r="BP41018" s="3"/>
    </row>
    <row r="41019" spans="1:68" x14ac:dyDescent="0.25">
      <c r="A41019" s="1"/>
      <c r="B41019" s="2"/>
      <c r="BJ41019" s="3"/>
      <c r="BL41019" s="3"/>
      <c r="BN41019" s="3"/>
      <c r="BP41019" s="3"/>
    </row>
    <row r="41020" spans="1:68" x14ac:dyDescent="0.25">
      <c r="A41020" s="1"/>
      <c r="B41020" s="2"/>
      <c r="BJ41020" s="3"/>
      <c r="BL41020" s="3"/>
      <c r="BN41020" s="3"/>
      <c r="BP41020" s="3"/>
    </row>
    <row r="41021" spans="1:68" x14ac:dyDescent="0.25">
      <c r="A41021" s="1"/>
      <c r="B41021" s="2"/>
      <c r="BJ41021" s="3"/>
      <c r="BL41021" s="3"/>
      <c r="BN41021" s="3"/>
      <c r="BP41021" s="3"/>
    </row>
    <row r="41022" spans="1:68" x14ac:dyDescent="0.25">
      <c r="A41022" s="1"/>
      <c r="B41022" s="2"/>
      <c r="BJ41022" s="3"/>
      <c r="BL41022" s="3"/>
      <c r="BN41022" s="3"/>
      <c r="BP41022" s="3"/>
    </row>
    <row r="41023" spans="1:68" x14ac:dyDescent="0.25">
      <c r="A41023" s="1"/>
      <c r="B41023" s="2"/>
      <c r="BJ41023" s="3"/>
      <c r="BL41023" s="3"/>
      <c r="BN41023" s="3"/>
      <c r="BP41023" s="3"/>
    </row>
    <row r="41024" spans="1:68" x14ac:dyDescent="0.25">
      <c r="A41024" s="1"/>
      <c r="B41024" s="2"/>
      <c r="BJ41024" s="3"/>
      <c r="BL41024" s="3"/>
      <c r="BN41024" s="3"/>
      <c r="BP41024" s="3"/>
    </row>
    <row r="41025" spans="1:68" x14ac:dyDescent="0.25">
      <c r="A41025" s="1"/>
      <c r="B41025" s="2"/>
      <c r="BJ41025" s="3"/>
      <c r="BL41025" s="3"/>
      <c r="BN41025" s="3"/>
      <c r="BP41025" s="3"/>
    </row>
    <row r="41026" spans="1:68" x14ac:dyDescent="0.25">
      <c r="A41026" s="1"/>
      <c r="B41026" s="2"/>
      <c r="BJ41026" s="3"/>
      <c r="BL41026" s="3"/>
      <c r="BN41026" s="3"/>
      <c r="BP41026" s="3"/>
    </row>
    <row r="41027" spans="1:68" x14ac:dyDescent="0.25">
      <c r="A41027" s="1"/>
      <c r="B41027" s="2"/>
      <c r="BJ41027" s="3"/>
      <c r="BL41027" s="3"/>
      <c r="BN41027" s="3"/>
      <c r="BP41027" s="3"/>
    </row>
    <row r="41028" spans="1:68" x14ac:dyDescent="0.25">
      <c r="A41028" s="1"/>
      <c r="B41028" s="2"/>
      <c r="BJ41028" s="3"/>
      <c r="BL41028" s="3"/>
      <c r="BN41028" s="3"/>
      <c r="BP41028" s="3"/>
    </row>
    <row r="41029" spans="1:68" x14ac:dyDescent="0.25">
      <c r="A41029" s="1"/>
      <c r="B41029" s="2"/>
      <c r="BJ41029" s="3"/>
      <c r="BL41029" s="3"/>
      <c r="BN41029" s="3"/>
      <c r="BP41029" s="3"/>
    </row>
    <row r="41030" spans="1:68" x14ac:dyDescent="0.25">
      <c r="A41030" s="1"/>
      <c r="B41030" s="2"/>
      <c r="BJ41030" s="3"/>
      <c r="BL41030" s="3"/>
      <c r="BN41030" s="3"/>
      <c r="BP41030" s="3"/>
    </row>
    <row r="41031" spans="1:68" x14ac:dyDescent="0.25">
      <c r="A41031" s="1"/>
      <c r="B41031" s="2"/>
      <c r="BJ41031" s="3"/>
      <c r="BL41031" s="3"/>
      <c r="BN41031" s="3"/>
      <c r="BP41031" s="3"/>
    </row>
    <row r="41032" spans="1:68" x14ac:dyDescent="0.25">
      <c r="A41032" s="1"/>
      <c r="B41032" s="2"/>
      <c r="BJ41032" s="3"/>
      <c r="BL41032" s="3"/>
      <c r="BN41032" s="3"/>
      <c r="BP41032" s="3"/>
    </row>
    <row r="41033" spans="1:68" x14ac:dyDescent="0.25">
      <c r="A41033" s="1"/>
      <c r="B41033" s="2"/>
      <c r="BJ41033" s="3"/>
      <c r="BL41033" s="3"/>
      <c r="BN41033" s="3"/>
      <c r="BP41033" s="3"/>
    </row>
    <row r="41034" spans="1:68" x14ac:dyDescent="0.25">
      <c r="A41034" s="1"/>
      <c r="B41034" s="2"/>
      <c r="BJ41034" s="3"/>
      <c r="BL41034" s="3"/>
      <c r="BN41034" s="3"/>
      <c r="BP41034" s="3"/>
    </row>
    <row r="41035" spans="1:68" x14ac:dyDescent="0.25">
      <c r="A41035" s="1"/>
      <c r="B41035" s="2"/>
      <c r="BJ41035" s="3"/>
      <c r="BL41035" s="3"/>
      <c r="BN41035" s="3"/>
      <c r="BP41035" s="3"/>
    </row>
    <row r="41036" spans="1:68" x14ac:dyDescent="0.25">
      <c r="A41036" s="1"/>
      <c r="B41036" s="2"/>
      <c r="BJ41036" s="3"/>
      <c r="BL41036" s="3"/>
      <c r="BN41036" s="3"/>
      <c r="BP41036" s="3"/>
    </row>
    <row r="41037" spans="1:68" x14ac:dyDescent="0.25">
      <c r="A41037" s="1"/>
      <c r="B41037" s="2"/>
      <c r="BJ41037" s="3"/>
      <c r="BL41037" s="3"/>
      <c r="BN41037" s="3"/>
      <c r="BP41037" s="3"/>
    </row>
    <row r="41038" spans="1:68" x14ac:dyDescent="0.25">
      <c r="A41038" s="1"/>
      <c r="B41038" s="2"/>
      <c r="BJ41038" s="3"/>
      <c r="BL41038" s="3"/>
      <c r="BN41038" s="3"/>
      <c r="BP41038" s="3"/>
    </row>
    <row r="41039" spans="1:68" x14ac:dyDescent="0.25">
      <c r="A41039" s="1"/>
      <c r="B41039" s="2"/>
      <c r="BJ41039" s="3"/>
      <c r="BL41039" s="3"/>
      <c r="BN41039" s="3"/>
      <c r="BP41039" s="3"/>
    </row>
    <row r="41040" spans="1:68" x14ac:dyDescent="0.25">
      <c r="A41040" s="1"/>
      <c r="B41040" s="2"/>
      <c r="BJ41040" s="3"/>
      <c r="BL41040" s="3"/>
      <c r="BN41040" s="3"/>
      <c r="BP41040" s="3"/>
    </row>
    <row r="41041" spans="1:68" x14ac:dyDescent="0.25">
      <c r="A41041" s="1"/>
      <c r="B41041" s="2"/>
      <c r="BJ41041" s="3"/>
      <c r="BL41041" s="3"/>
      <c r="BN41041" s="3"/>
      <c r="BP41041" s="3"/>
    </row>
    <row r="41042" spans="1:68" x14ac:dyDescent="0.25">
      <c r="A41042" s="1"/>
      <c r="B41042" s="2"/>
      <c r="BJ41042" s="3"/>
      <c r="BL41042" s="3"/>
      <c r="BN41042" s="3"/>
      <c r="BP41042" s="3"/>
    </row>
    <row r="41043" spans="1:68" x14ac:dyDescent="0.25">
      <c r="A41043" s="1"/>
      <c r="B41043" s="2"/>
      <c r="BJ41043" s="3"/>
      <c r="BL41043" s="3"/>
      <c r="BN41043" s="3"/>
      <c r="BP41043" s="3"/>
    </row>
    <row r="41044" spans="1:68" x14ac:dyDescent="0.25">
      <c r="A41044" s="1"/>
      <c r="B41044" s="2"/>
      <c r="BJ41044" s="3"/>
      <c r="BL41044" s="3"/>
      <c r="BN41044" s="3"/>
      <c r="BP41044" s="3"/>
    </row>
    <row r="41045" spans="1:68" x14ac:dyDescent="0.25">
      <c r="A41045" s="1"/>
      <c r="B41045" s="2"/>
      <c r="BJ41045" s="3"/>
      <c r="BL41045" s="3"/>
      <c r="BN41045" s="3"/>
      <c r="BP41045" s="3"/>
    </row>
    <row r="41046" spans="1:68" x14ac:dyDescent="0.25">
      <c r="A41046" s="1"/>
      <c r="B41046" s="2"/>
      <c r="BJ41046" s="3"/>
      <c r="BL41046" s="3"/>
      <c r="BN41046" s="3"/>
      <c r="BP41046" s="3"/>
    </row>
    <row r="41047" spans="1:68" x14ac:dyDescent="0.25">
      <c r="A41047" s="1"/>
      <c r="B41047" s="2"/>
      <c r="BJ41047" s="3"/>
      <c r="BL41047" s="3"/>
      <c r="BN41047" s="3"/>
      <c r="BP41047" s="3"/>
    </row>
    <row r="41048" spans="1:68" x14ac:dyDescent="0.25">
      <c r="A41048" s="1"/>
      <c r="B41048" s="2"/>
      <c r="BJ41048" s="3"/>
      <c r="BL41048" s="3"/>
      <c r="BN41048" s="3"/>
      <c r="BP41048" s="3"/>
    </row>
    <row r="41049" spans="1:68" x14ac:dyDescent="0.25">
      <c r="A41049" s="1"/>
      <c r="B41049" s="2"/>
      <c r="BJ41049" s="3"/>
      <c r="BL41049" s="3"/>
      <c r="BN41049" s="3"/>
      <c r="BP41049" s="3"/>
    </row>
    <row r="41050" spans="1:68" x14ac:dyDescent="0.25">
      <c r="A41050" s="1"/>
      <c r="B41050" s="2"/>
      <c r="BJ41050" s="3"/>
      <c r="BL41050" s="3"/>
      <c r="BN41050" s="3"/>
      <c r="BP41050" s="3"/>
    </row>
    <row r="41051" spans="1:68" x14ac:dyDescent="0.25">
      <c r="A41051" s="1"/>
      <c r="B41051" s="2"/>
      <c r="BJ41051" s="3"/>
      <c r="BL41051" s="3"/>
      <c r="BN41051" s="3"/>
      <c r="BP41051" s="3"/>
    </row>
    <row r="41052" spans="1:68" x14ac:dyDescent="0.25">
      <c r="A41052" s="1"/>
      <c r="B41052" s="2"/>
      <c r="BJ41052" s="3"/>
      <c r="BL41052" s="3"/>
      <c r="BN41052" s="3"/>
      <c r="BP41052" s="3"/>
    </row>
    <row r="41053" spans="1:68" x14ac:dyDescent="0.25">
      <c r="A41053" s="1"/>
      <c r="B41053" s="2"/>
      <c r="BJ41053" s="3"/>
      <c r="BL41053" s="3"/>
      <c r="BN41053" s="3"/>
      <c r="BP41053" s="3"/>
    </row>
    <row r="41054" spans="1:68" x14ac:dyDescent="0.25">
      <c r="A41054" s="1"/>
      <c r="B41054" s="2"/>
      <c r="BJ41054" s="3"/>
      <c r="BL41054" s="3"/>
      <c r="BN41054" s="3"/>
      <c r="BP41054" s="3"/>
    </row>
    <row r="41055" spans="1:68" x14ac:dyDescent="0.25">
      <c r="A41055" s="1"/>
      <c r="B41055" s="2"/>
      <c r="BJ41055" s="3"/>
      <c r="BL41055" s="3"/>
      <c r="BN41055" s="3"/>
      <c r="BP41055" s="3"/>
    </row>
    <row r="41056" spans="1:68" x14ac:dyDescent="0.25">
      <c r="A41056" s="1"/>
      <c r="B41056" s="2"/>
      <c r="BJ41056" s="3"/>
      <c r="BL41056" s="3"/>
      <c r="BN41056" s="3"/>
      <c r="BP41056" s="3"/>
    </row>
    <row r="41057" spans="1:68" x14ac:dyDescent="0.25">
      <c r="A41057" s="1"/>
      <c r="B41057" s="2"/>
      <c r="BJ41057" s="3"/>
      <c r="BL41057" s="3"/>
      <c r="BN41057" s="3"/>
      <c r="BP41057" s="3"/>
    </row>
    <row r="41058" spans="1:68" x14ac:dyDescent="0.25">
      <c r="A41058" s="1"/>
      <c r="B41058" s="2"/>
      <c r="BJ41058" s="3"/>
      <c r="BL41058" s="3"/>
      <c r="BN41058" s="3"/>
      <c r="BP41058" s="3"/>
    </row>
    <row r="41059" spans="1:68" x14ac:dyDescent="0.25">
      <c r="A41059" s="1"/>
      <c r="B41059" s="2"/>
      <c r="BJ41059" s="3"/>
      <c r="BL41059" s="3"/>
      <c r="BN41059" s="3"/>
      <c r="BP41059" s="3"/>
    </row>
    <row r="41060" spans="1:68" x14ac:dyDescent="0.25">
      <c r="A41060" s="1"/>
      <c r="B41060" s="2"/>
      <c r="BJ41060" s="3"/>
      <c r="BL41060" s="3"/>
      <c r="BN41060" s="3"/>
      <c r="BP41060" s="3"/>
    </row>
    <row r="41061" spans="1:68" x14ac:dyDescent="0.25">
      <c r="A41061" s="1"/>
      <c r="B41061" s="2"/>
      <c r="BJ41061" s="3"/>
      <c r="BL41061" s="3"/>
      <c r="BN41061" s="3"/>
      <c r="BP41061" s="3"/>
    </row>
    <row r="41062" spans="1:68" x14ac:dyDescent="0.25">
      <c r="A41062" s="1"/>
      <c r="B41062" s="2"/>
      <c r="BJ41062" s="3"/>
      <c r="BL41062" s="3"/>
      <c r="BN41062" s="3"/>
      <c r="BP41062" s="3"/>
    </row>
    <row r="41063" spans="1:68" x14ac:dyDescent="0.25">
      <c r="A41063" s="1"/>
      <c r="B41063" s="2"/>
      <c r="BJ41063" s="3"/>
      <c r="BL41063" s="3"/>
      <c r="BN41063" s="3"/>
      <c r="BP41063" s="3"/>
    </row>
    <row r="41064" spans="1:68" x14ac:dyDescent="0.25">
      <c r="A41064" s="1"/>
      <c r="B41064" s="2"/>
      <c r="BJ41064" s="3"/>
      <c r="BL41064" s="3"/>
      <c r="BN41064" s="3"/>
      <c r="BP41064" s="3"/>
    </row>
    <row r="41065" spans="1:68" x14ac:dyDescent="0.25">
      <c r="A41065" s="1"/>
      <c r="B41065" s="2"/>
      <c r="BJ41065" s="3"/>
      <c r="BL41065" s="3"/>
      <c r="BN41065" s="3"/>
      <c r="BP41065" s="3"/>
    </row>
    <row r="41066" spans="1:68" x14ac:dyDescent="0.25">
      <c r="A41066" s="1"/>
      <c r="B41066" s="2"/>
      <c r="BJ41066" s="3"/>
      <c r="BL41066" s="3"/>
      <c r="BN41066" s="3"/>
      <c r="BP41066" s="3"/>
    </row>
    <row r="41067" spans="1:68" x14ac:dyDescent="0.25">
      <c r="A41067" s="1"/>
      <c r="B41067" s="2"/>
      <c r="BJ41067" s="3"/>
      <c r="BL41067" s="3"/>
      <c r="BN41067" s="3"/>
      <c r="BP41067" s="3"/>
    </row>
    <row r="41068" spans="1:68" x14ac:dyDescent="0.25">
      <c r="A41068" s="1"/>
      <c r="B41068" s="2"/>
      <c r="BJ41068" s="3"/>
      <c r="BL41068" s="3"/>
      <c r="BN41068" s="3"/>
      <c r="BP41068" s="3"/>
    </row>
    <row r="41069" spans="1:68" x14ac:dyDescent="0.25">
      <c r="A41069" s="1"/>
      <c r="B41069" s="2"/>
      <c r="BJ41069" s="3"/>
      <c r="BL41069" s="3"/>
      <c r="BN41069" s="3"/>
      <c r="BP41069" s="3"/>
    </row>
    <row r="41070" spans="1:68" x14ac:dyDescent="0.25">
      <c r="A41070" s="1"/>
      <c r="B41070" s="2"/>
      <c r="BJ41070" s="3"/>
      <c r="BL41070" s="3"/>
      <c r="BN41070" s="3"/>
      <c r="BP41070" s="3"/>
    </row>
    <row r="41071" spans="1:68" x14ac:dyDescent="0.25">
      <c r="A41071" s="1"/>
      <c r="B41071" s="2"/>
      <c r="BJ41071" s="3"/>
      <c r="BL41071" s="3"/>
      <c r="BN41071" s="3"/>
      <c r="BP41071" s="3"/>
    </row>
    <row r="41072" spans="1:68" x14ac:dyDescent="0.25">
      <c r="A41072" s="1"/>
      <c r="B41072" s="2"/>
      <c r="BJ41072" s="3"/>
      <c r="BL41072" s="3"/>
      <c r="BN41072" s="3"/>
      <c r="BP41072" s="3"/>
    </row>
    <row r="41073" spans="1:68" x14ac:dyDescent="0.25">
      <c r="A41073" s="1"/>
      <c r="B41073" s="2"/>
      <c r="BJ41073" s="3"/>
      <c r="BL41073" s="3"/>
      <c r="BN41073" s="3"/>
      <c r="BP41073" s="3"/>
    </row>
    <row r="41074" spans="1:68" x14ac:dyDescent="0.25">
      <c r="A41074" s="1"/>
      <c r="B41074" s="2"/>
      <c r="BJ41074" s="3"/>
      <c r="BL41074" s="3"/>
      <c r="BN41074" s="3"/>
      <c r="BP41074" s="3"/>
    </row>
    <row r="41075" spans="1:68" x14ac:dyDescent="0.25">
      <c r="A41075" s="1"/>
      <c r="B41075" s="2"/>
      <c r="BJ41075" s="3"/>
      <c r="BL41075" s="3"/>
      <c r="BN41075" s="3"/>
      <c r="BP41075" s="3"/>
    </row>
    <row r="41076" spans="1:68" x14ac:dyDescent="0.25">
      <c r="A41076" s="1"/>
      <c r="B41076" s="2"/>
      <c r="BJ41076" s="3"/>
      <c r="BL41076" s="3"/>
      <c r="BN41076" s="3"/>
      <c r="BP41076" s="3"/>
    </row>
    <row r="41077" spans="1:68" x14ac:dyDescent="0.25">
      <c r="A41077" s="1"/>
      <c r="B41077" s="2"/>
      <c r="BJ41077" s="3"/>
      <c r="BL41077" s="3"/>
      <c r="BN41077" s="3"/>
      <c r="BP41077" s="3"/>
    </row>
    <row r="41078" spans="1:68" x14ac:dyDescent="0.25">
      <c r="A41078" s="1"/>
      <c r="B41078" s="2"/>
      <c r="BJ41078" s="3"/>
      <c r="BL41078" s="3"/>
      <c r="BN41078" s="3"/>
      <c r="BP41078" s="3"/>
    </row>
    <row r="41079" spans="1:68" x14ac:dyDescent="0.25">
      <c r="A41079" s="1"/>
      <c r="B41079" s="2"/>
      <c r="BJ41079" s="3"/>
      <c r="BL41079" s="3"/>
      <c r="BN41079" s="3"/>
      <c r="BP41079" s="3"/>
    </row>
    <row r="41080" spans="1:68" x14ac:dyDescent="0.25">
      <c r="A41080" s="1"/>
      <c r="B41080" s="2"/>
      <c r="BJ41080" s="3"/>
      <c r="BL41080" s="3"/>
      <c r="BN41080" s="3"/>
      <c r="BP41080" s="3"/>
    </row>
    <row r="41081" spans="1:68" x14ac:dyDescent="0.25">
      <c r="A41081" s="1"/>
      <c r="B41081" s="2"/>
      <c r="BJ41081" s="3"/>
      <c r="BL41081" s="3"/>
      <c r="BN41081" s="3"/>
      <c r="BP41081" s="3"/>
    </row>
    <row r="41082" spans="1:68" x14ac:dyDescent="0.25">
      <c r="A41082" s="1"/>
      <c r="B41082" s="2"/>
      <c r="BJ41082" s="3"/>
      <c r="BL41082" s="3"/>
      <c r="BN41082" s="3"/>
      <c r="BP41082" s="3"/>
    </row>
    <row r="41083" spans="1:68" x14ac:dyDescent="0.25">
      <c r="A41083" s="1"/>
      <c r="B41083" s="2"/>
      <c r="BJ41083" s="3"/>
      <c r="BL41083" s="3"/>
      <c r="BN41083" s="3"/>
      <c r="BP41083" s="3"/>
    </row>
    <row r="41084" spans="1:68" x14ac:dyDescent="0.25">
      <c r="A41084" s="1"/>
      <c r="B41084" s="2"/>
      <c r="BJ41084" s="3"/>
      <c r="BL41084" s="3"/>
      <c r="BN41084" s="3"/>
      <c r="BP41084" s="3"/>
    </row>
    <row r="41085" spans="1:68" x14ac:dyDescent="0.25">
      <c r="A41085" s="1"/>
      <c r="B41085" s="2"/>
      <c r="BJ41085" s="3"/>
      <c r="BL41085" s="3"/>
      <c r="BN41085" s="3"/>
      <c r="BP41085" s="3"/>
    </row>
    <row r="41086" spans="1:68" x14ac:dyDescent="0.25">
      <c r="A41086" s="1"/>
      <c r="B41086" s="2"/>
      <c r="BJ41086" s="3"/>
      <c r="BL41086" s="3"/>
      <c r="BN41086" s="3"/>
      <c r="BP41086" s="3"/>
    </row>
    <row r="41087" spans="1:68" x14ac:dyDescent="0.25">
      <c r="A41087" s="1"/>
      <c r="B41087" s="2"/>
      <c r="BJ41087" s="3"/>
      <c r="BL41087" s="3"/>
      <c r="BN41087" s="3"/>
      <c r="BP41087" s="3"/>
    </row>
    <row r="41088" spans="1:68" x14ac:dyDescent="0.25">
      <c r="A41088" s="1"/>
      <c r="B41088" s="2"/>
      <c r="BJ41088" s="3"/>
      <c r="BL41088" s="3"/>
      <c r="BN41088" s="3"/>
      <c r="BP41088" s="3"/>
    </row>
    <row r="41089" spans="1:68" x14ac:dyDescent="0.25">
      <c r="A41089" s="1"/>
      <c r="B41089" s="2"/>
      <c r="BJ41089" s="3"/>
      <c r="BL41089" s="3"/>
      <c r="BN41089" s="3"/>
      <c r="BP41089" s="3"/>
    </row>
    <row r="41090" spans="1:68" x14ac:dyDescent="0.25">
      <c r="A41090" s="1"/>
      <c r="B41090" s="2"/>
      <c r="BJ41090" s="3"/>
      <c r="BL41090" s="3"/>
      <c r="BN41090" s="3"/>
      <c r="BP41090" s="3"/>
    </row>
    <row r="41091" spans="1:68" x14ac:dyDescent="0.25">
      <c r="A41091" s="1"/>
      <c r="B41091" s="2"/>
      <c r="BJ41091" s="3"/>
      <c r="BL41091" s="3"/>
      <c r="BN41091" s="3"/>
      <c r="BP41091" s="3"/>
    </row>
    <row r="41092" spans="1:68" x14ac:dyDescent="0.25">
      <c r="A41092" s="1"/>
      <c r="B41092" s="2"/>
      <c r="BJ41092" s="3"/>
      <c r="BL41092" s="3"/>
      <c r="BN41092" s="3"/>
      <c r="BP41092" s="3"/>
    </row>
    <row r="41093" spans="1:68" x14ac:dyDescent="0.25">
      <c r="A41093" s="1"/>
      <c r="B41093" s="2"/>
      <c r="BJ41093" s="3"/>
      <c r="BL41093" s="3"/>
      <c r="BN41093" s="3"/>
      <c r="BP41093" s="3"/>
    </row>
    <row r="41094" spans="1:68" x14ac:dyDescent="0.25">
      <c r="A41094" s="1"/>
      <c r="B41094" s="2"/>
      <c r="BJ41094" s="3"/>
      <c r="BL41094" s="3"/>
      <c r="BN41094" s="3"/>
      <c r="BP41094" s="3"/>
    </row>
    <row r="41095" spans="1:68" x14ac:dyDescent="0.25">
      <c r="A41095" s="1"/>
      <c r="B41095" s="2"/>
      <c r="BJ41095" s="3"/>
      <c r="BL41095" s="3"/>
      <c r="BN41095" s="3"/>
      <c r="BP41095" s="3"/>
    </row>
    <row r="41096" spans="1:68" x14ac:dyDescent="0.25">
      <c r="A41096" s="1"/>
      <c r="B41096" s="2"/>
      <c r="BJ41096" s="3"/>
      <c r="BL41096" s="3"/>
      <c r="BN41096" s="3"/>
      <c r="BP41096" s="3"/>
    </row>
    <row r="41097" spans="1:68" x14ac:dyDescent="0.25">
      <c r="A41097" s="1"/>
      <c r="B41097" s="2"/>
      <c r="BJ41097" s="3"/>
      <c r="BL41097" s="3"/>
      <c r="BN41097" s="3"/>
      <c r="BP41097" s="3"/>
    </row>
    <row r="41098" spans="1:68" x14ac:dyDescent="0.25">
      <c r="A41098" s="1"/>
      <c r="B41098" s="2"/>
      <c r="BJ41098" s="3"/>
      <c r="BL41098" s="3"/>
      <c r="BN41098" s="3"/>
      <c r="BP41098" s="3"/>
    </row>
    <row r="41099" spans="1:68" x14ac:dyDescent="0.25">
      <c r="A41099" s="1"/>
      <c r="B41099" s="2"/>
      <c r="BJ41099" s="3"/>
      <c r="BL41099" s="3"/>
      <c r="BN41099" s="3"/>
      <c r="BP41099" s="3"/>
    </row>
    <row r="41100" spans="1:68" x14ac:dyDescent="0.25">
      <c r="A41100" s="1"/>
      <c r="B41100" s="2"/>
      <c r="BJ41100" s="3"/>
      <c r="BL41100" s="3"/>
      <c r="BN41100" s="3"/>
      <c r="BP41100" s="3"/>
    </row>
    <row r="41101" spans="1:68" x14ac:dyDescent="0.25">
      <c r="A41101" s="1"/>
      <c r="B41101" s="2"/>
      <c r="BJ41101" s="3"/>
      <c r="BL41101" s="3"/>
      <c r="BN41101" s="3"/>
      <c r="BP41101" s="3"/>
    </row>
    <row r="41102" spans="1:68" x14ac:dyDescent="0.25">
      <c r="A41102" s="1"/>
      <c r="B41102" s="2"/>
      <c r="BJ41102" s="3"/>
      <c r="BL41102" s="3"/>
      <c r="BN41102" s="3"/>
      <c r="BP41102" s="3"/>
    </row>
    <row r="41103" spans="1:68" x14ac:dyDescent="0.25">
      <c r="A41103" s="1"/>
      <c r="B41103" s="2"/>
      <c r="BJ41103" s="3"/>
      <c r="BL41103" s="3"/>
      <c r="BN41103" s="3"/>
      <c r="BP41103" s="3"/>
    </row>
    <row r="41104" spans="1:68" x14ac:dyDescent="0.25">
      <c r="A41104" s="1"/>
      <c r="B41104" s="2"/>
      <c r="BJ41104" s="3"/>
      <c r="BL41104" s="3"/>
      <c r="BN41104" s="3"/>
      <c r="BP41104" s="3"/>
    </row>
    <row r="41105" spans="1:68" x14ac:dyDescent="0.25">
      <c r="A41105" s="1"/>
      <c r="B41105" s="2"/>
      <c r="BJ41105" s="3"/>
      <c r="BL41105" s="3"/>
      <c r="BN41105" s="3"/>
      <c r="BP41105" s="3"/>
    </row>
    <row r="41106" spans="1:68" x14ac:dyDescent="0.25">
      <c r="A41106" s="1"/>
      <c r="B41106" s="2"/>
      <c r="BJ41106" s="3"/>
      <c r="BL41106" s="3"/>
      <c r="BN41106" s="3"/>
      <c r="BP41106" s="3"/>
    </row>
    <row r="41107" spans="1:68" x14ac:dyDescent="0.25">
      <c r="A41107" s="1"/>
      <c r="B41107" s="2"/>
      <c r="BJ41107" s="3"/>
      <c r="BL41107" s="3"/>
      <c r="BN41107" s="3"/>
      <c r="BP41107" s="3"/>
    </row>
    <row r="41108" spans="1:68" x14ac:dyDescent="0.25">
      <c r="A41108" s="1"/>
      <c r="B41108" s="2"/>
      <c r="BJ41108" s="3"/>
      <c r="BL41108" s="3"/>
      <c r="BN41108" s="3"/>
      <c r="BP41108" s="3"/>
    </row>
    <row r="41109" spans="1:68" x14ac:dyDescent="0.25">
      <c r="A41109" s="1"/>
      <c r="B41109" s="2"/>
      <c r="BJ41109" s="3"/>
      <c r="BL41109" s="3"/>
      <c r="BN41109" s="3"/>
      <c r="BP41109" s="3"/>
    </row>
    <row r="41110" spans="1:68" x14ac:dyDescent="0.25">
      <c r="A41110" s="1"/>
      <c r="B41110" s="2"/>
      <c r="BJ41110" s="3"/>
      <c r="BL41110" s="3"/>
      <c r="BN41110" s="3"/>
      <c r="BP41110" s="3"/>
    </row>
    <row r="41111" spans="1:68" x14ac:dyDescent="0.25">
      <c r="A41111" s="1"/>
      <c r="B41111" s="2"/>
      <c r="BJ41111" s="3"/>
      <c r="BL41111" s="3"/>
      <c r="BN41111" s="3"/>
      <c r="BP41111" s="3"/>
    </row>
    <row r="41112" spans="1:68" x14ac:dyDescent="0.25">
      <c r="A41112" s="1"/>
      <c r="B41112" s="2"/>
      <c r="BJ41112" s="3"/>
      <c r="BL41112" s="3"/>
      <c r="BN41112" s="3"/>
      <c r="BP41112" s="3"/>
    </row>
    <row r="41113" spans="1:68" x14ac:dyDescent="0.25">
      <c r="A41113" s="1"/>
      <c r="B41113" s="2"/>
      <c r="BJ41113" s="3"/>
      <c r="BL41113" s="3"/>
      <c r="BN41113" s="3"/>
      <c r="BP41113" s="3"/>
    </row>
    <row r="41114" spans="1:68" x14ac:dyDescent="0.25">
      <c r="A41114" s="1"/>
      <c r="B41114" s="2"/>
      <c r="BJ41114" s="3"/>
      <c r="BL41114" s="3"/>
      <c r="BN41114" s="3"/>
      <c r="BP41114" s="3"/>
    </row>
    <row r="41115" spans="1:68" x14ac:dyDescent="0.25">
      <c r="A41115" s="1"/>
      <c r="B41115" s="2"/>
      <c r="BJ41115" s="3"/>
      <c r="BL41115" s="3"/>
      <c r="BN41115" s="3"/>
      <c r="BP41115" s="3"/>
    </row>
    <row r="41116" spans="1:68" x14ac:dyDescent="0.25">
      <c r="A41116" s="1"/>
      <c r="B41116" s="2"/>
      <c r="BJ41116" s="3"/>
      <c r="BL41116" s="3"/>
      <c r="BN41116" s="3"/>
      <c r="BP41116" s="3"/>
    </row>
    <row r="41117" spans="1:68" x14ac:dyDescent="0.25">
      <c r="A41117" s="1"/>
      <c r="B41117" s="2"/>
      <c r="BJ41117" s="3"/>
      <c r="BL41117" s="3"/>
      <c r="BN41117" s="3"/>
      <c r="BP41117" s="3"/>
    </row>
    <row r="41118" spans="1:68" x14ac:dyDescent="0.25">
      <c r="A41118" s="1"/>
      <c r="B41118" s="2"/>
      <c r="BJ41118" s="3"/>
      <c r="BL41118" s="3"/>
      <c r="BN41118" s="3"/>
      <c r="BP41118" s="3"/>
    </row>
    <row r="41119" spans="1:68" x14ac:dyDescent="0.25">
      <c r="A41119" s="1"/>
      <c r="B41119" s="2"/>
      <c r="BJ41119" s="3"/>
      <c r="BL41119" s="3"/>
      <c r="BN41119" s="3"/>
      <c r="BP41119" s="3"/>
    </row>
    <row r="41120" spans="1:68" x14ac:dyDescent="0.25">
      <c r="A41120" s="1"/>
      <c r="B41120" s="2"/>
      <c r="BJ41120" s="3"/>
      <c r="BL41120" s="3"/>
      <c r="BN41120" s="3"/>
      <c r="BP41120" s="3"/>
    </row>
    <row r="41121" spans="1:68" x14ac:dyDescent="0.25">
      <c r="A41121" s="1"/>
      <c r="B41121" s="2"/>
      <c r="BJ41121" s="3"/>
      <c r="BL41121" s="3"/>
      <c r="BN41121" s="3"/>
      <c r="BP41121" s="3"/>
    </row>
    <row r="41122" spans="1:68" x14ac:dyDescent="0.25">
      <c r="A41122" s="1"/>
      <c r="B41122" s="2"/>
      <c r="BJ41122" s="3"/>
      <c r="BL41122" s="3"/>
      <c r="BN41122" s="3"/>
      <c r="BP41122" s="3"/>
    </row>
    <row r="41123" spans="1:68" x14ac:dyDescent="0.25">
      <c r="A41123" s="1"/>
      <c r="B41123" s="2"/>
      <c r="BJ41123" s="3"/>
      <c r="BL41123" s="3"/>
      <c r="BN41123" s="3"/>
      <c r="BP41123" s="3"/>
    </row>
    <row r="41124" spans="1:68" x14ac:dyDescent="0.25">
      <c r="A41124" s="1"/>
      <c r="B41124" s="2"/>
      <c r="BJ41124" s="3"/>
      <c r="BL41124" s="3"/>
      <c r="BN41124" s="3"/>
      <c r="BP41124" s="3"/>
    </row>
    <row r="41125" spans="1:68" x14ac:dyDescent="0.25">
      <c r="A41125" s="1"/>
      <c r="B41125" s="2"/>
      <c r="BJ41125" s="3"/>
      <c r="BL41125" s="3"/>
      <c r="BN41125" s="3"/>
      <c r="BP41125" s="3"/>
    </row>
    <row r="41126" spans="1:68" x14ac:dyDescent="0.25">
      <c r="A41126" s="1"/>
      <c r="B41126" s="2"/>
      <c r="BJ41126" s="3"/>
      <c r="BL41126" s="3"/>
      <c r="BN41126" s="3"/>
      <c r="BP41126" s="3"/>
    </row>
    <row r="41127" spans="1:68" x14ac:dyDescent="0.25">
      <c r="A41127" s="1"/>
      <c r="B41127" s="2"/>
      <c r="BJ41127" s="3"/>
      <c r="BL41127" s="3"/>
      <c r="BN41127" s="3"/>
      <c r="BP41127" s="3"/>
    </row>
    <row r="41128" spans="1:68" x14ac:dyDescent="0.25">
      <c r="A41128" s="1"/>
      <c r="B41128" s="2"/>
      <c r="BJ41128" s="3"/>
      <c r="BL41128" s="3"/>
      <c r="BN41128" s="3"/>
      <c r="BP41128" s="3"/>
    </row>
    <row r="41129" spans="1:68" x14ac:dyDescent="0.25">
      <c r="A41129" s="1"/>
      <c r="B41129" s="2"/>
      <c r="BJ41129" s="3"/>
      <c r="BL41129" s="3"/>
      <c r="BN41129" s="3"/>
      <c r="BP41129" s="3"/>
    </row>
    <row r="41130" spans="1:68" x14ac:dyDescent="0.25">
      <c r="A41130" s="1"/>
      <c r="B41130" s="2"/>
      <c r="BJ41130" s="3"/>
      <c r="BL41130" s="3"/>
      <c r="BN41130" s="3"/>
      <c r="BP41130" s="3"/>
    </row>
    <row r="41131" spans="1:68" x14ac:dyDescent="0.25">
      <c r="A41131" s="1"/>
      <c r="B41131" s="2"/>
      <c r="BJ41131" s="3"/>
      <c r="BL41131" s="3"/>
      <c r="BN41131" s="3"/>
      <c r="BP41131" s="3"/>
    </row>
    <row r="41132" spans="1:68" x14ac:dyDescent="0.25">
      <c r="A41132" s="1"/>
      <c r="B41132" s="2"/>
      <c r="BJ41132" s="3"/>
      <c r="BL41132" s="3"/>
      <c r="BN41132" s="3"/>
      <c r="BP41132" s="3"/>
    </row>
    <row r="41133" spans="1:68" x14ac:dyDescent="0.25">
      <c r="A41133" s="1"/>
      <c r="B41133" s="2"/>
      <c r="BJ41133" s="3"/>
      <c r="BL41133" s="3"/>
      <c r="BN41133" s="3"/>
      <c r="BP41133" s="3"/>
    </row>
    <row r="41134" spans="1:68" x14ac:dyDescent="0.25">
      <c r="A41134" s="1"/>
      <c r="B41134" s="2"/>
      <c r="BJ41134" s="3"/>
      <c r="BL41134" s="3"/>
      <c r="BN41134" s="3"/>
      <c r="BP41134" s="3"/>
    </row>
    <row r="41135" spans="1:68" x14ac:dyDescent="0.25">
      <c r="A41135" s="1"/>
      <c r="B41135" s="2"/>
      <c r="BJ41135" s="3"/>
      <c r="BL41135" s="3"/>
      <c r="BN41135" s="3"/>
      <c r="BP41135" s="3"/>
    </row>
    <row r="41136" spans="1:68" x14ac:dyDescent="0.25">
      <c r="A41136" s="1"/>
      <c r="B41136" s="2"/>
      <c r="BJ41136" s="3"/>
      <c r="BL41136" s="3"/>
      <c r="BN41136" s="3"/>
      <c r="BP41136" s="3"/>
    </row>
    <row r="41137" spans="1:68" x14ac:dyDescent="0.25">
      <c r="A41137" s="1"/>
      <c r="B41137" s="2"/>
      <c r="BJ41137" s="3"/>
      <c r="BL41137" s="3"/>
      <c r="BN41137" s="3"/>
      <c r="BP41137" s="3"/>
    </row>
    <row r="41138" spans="1:68" x14ac:dyDescent="0.25">
      <c r="A41138" s="1"/>
      <c r="B41138" s="2"/>
      <c r="BJ41138" s="3"/>
      <c r="BL41138" s="3"/>
      <c r="BN41138" s="3"/>
      <c r="BP41138" s="3"/>
    </row>
    <row r="41139" spans="1:68" x14ac:dyDescent="0.25">
      <c r="A41139" s="1"/>
      <c r="B41139" s="2"/>
      <c r="BJ41139" s="3"/>
      <c r="BL41139" s="3"/>
      <c r="BN41139" s="3"/>
      <c r="BP41139" s="3"/>
    </row>
    <row r="41140" spans="1:68" x14ac:dyDescent="0.25">
      <c r="A41140" s="1"/>
      <c r="B41140" s="2"/>
      <c r="BJ41140" s="3"/>
      <c r="BL41140" s="3"/>
      <c r="BN41140" s="3"/>
      <c r="BP41140" s="3"/>
    </row>
    <row r="41141" spans="1:68" x14ac:dyDescent="0.25">
      <c r="A41141" s="1"/>
      <c r="B41141" s="2"/>
      <c r="BJ41141" s="3"/>
      <c r="BL41141" s="3"/>
      <c r="BN41141" s="3"/>
      <c r="BP41141" s="3"/>
    </row>
    <row r="41142" spans="1:68" x14ac:dyDescent="0.25">
      <c r="A41142" s="1"/>
      <c r="B41142" s="2"/>
      <c r="BJ41142" s="3"/>
      <c r="BL41142" s="3"/>
      <c r="BN41142" s="3"/>
      <c r="BP41142" s="3"/>
    </row>
    <row r="41143" spans="1:68" x14ac:dyDescent="0.25">
      <c r="A41143" s="1"/>
      <c r="B41143" s="2"/>
      <c r="BJ41143" s="3"/>
      <c r="BL41143" s="3"/>
      <c r="BN41143" s="3"/>
      <c r="BP41143" s="3"/>
    </row>
    <row r="41144" spans="1:68" x14ac:dyDescent="0.25">
      <c r="A41144" s="1"/>
      <c r="B41144" s="2"/>
      <c r="BJ41144" s="3"/>
      <c r="BL41144" s="3"/>
      <c r="BN41144" s="3"/>
      <c r="BP41144" s="3"/>
    </row>
    <row r="41145" spans="1:68" x14ac:dyDescent="0.25">
      <c r="A41145" s="1"/>
      <c r="B41145" s="2"/>
      <c r="BJ41145" s="3"/>
      <c r="BL41145" s="3"/>
      <c r="BN41145" s="3"/>
      <c r="BP41145" s="3"/>
    </row>
    <row r="41146" spans="1:68" x14ac:dyDescent="0.25">
      <c r="A41146" s="1"/>
      <c r="B41146" s="2"/>
      <c r="BJ41146" s="3"/>
      <c r="BL41146" s="3"/>
      <c r="BN41146" s="3"/>
      <c r="BP41146" s="3"/>
    </row>
    <row r="41147" spans="1:68" x14ac:dyDescent="0.25">
      <c r="A41147" s="1"/>
      <c r="B41147" s="2"/>
      <c r="BJ41147" s="3"/>
      <c r="BL41147" s="3"/>
      <c r="BN41147" s="3"/>
      <c r="BP41147" s="3"/>
    </row>
    <row r="41148" spans="1:68" x14ac:dyDescent="0.25">
      <c r="A41148" s="1"/>
      <c r="B41148" s="2"/>
      <c r="BJ41148" s="3"/>
      <c r="BL41148" s="3"/>
      <c r="BN41148" s="3"/>
      <c r="BP41148" s="3"/>
    </row>
    <row r="41149" spans="1:68" x14ac:dyDescent="0.25">
      <c r="A41149" s="1"/>
      <c r="B41149" s="2"/>
      <c r="BJ41149" s="3"/>
      <c r="BL41149" s="3"/>
      <c r="BN41149" s="3"/>
      <c r="BP41149" s="3"/>
    </row>
    <row r="41150" spans="1:68" x14ac:dyDescent="0.25">
      <c r="A41150" s="1"/>
      <c r="B41150" s="2"/>
      <c r="BJ41150" s="3"/>
      <c r="BL41150" s="3"/>
      <c r="BN41150" s="3"/>
      <c r="BP41150" s="3"/>
    </row>
    <row r="41151" spans="1:68" x14ac:dyDescent="0.25">
      <c r="A41151" s="1"/>
      <c r="B41151" s="2"/>
      <c r="BJ41151" s="3"/>
      <c r="BL41151" s="3"/>
      <c r="BN41151" s="3"/>
      <c r="BP41151" s="3"/>
    </row>
    <row r="41152" spans="1:68" x14ac:dyDescent="0.25">
      <c r="A41152" s="1"/>
      <c r="B41152" s="2"/>
      <c r="BJ41152" s="3"/>
      <c r="BL41152" s="3"/>
      <c r="BN41152" s="3"/>
      <c r="BP41152" s="3"/>
    </row>
    <row r="41153" spans="1:68" x14ac:dyDescent="0.25">
      <c r="A41153" s="1"/>
      <c r="B41153" s="2"/>
      <c r="BJ41153" s="3"/>
      <c r="BL41153" s="3"/>
      <c r="BN41153" s="3"/>
      <c r="BP41153" s="3"/>
    </row>
    <row r="41154" spans="1:68" x14ac:dyDescent="0.25">
      <c r="A41154" s="1"/>
      <c r="B41154" s="2"/>
      <c r="BJ41154" s="3"/>
      <c r="BL41154" s="3"/>
      <c r="BN41154" s="3"/>
      <c r="BP41154" s="3"/>
    </row>
    <row r="41155" spans="1:68" x14ac:dyDescent="0.25">
      <c r="A41155" s="1"/>
      <c r="B41155" s="2"/>
      <c r="BJ41155" s="3"/>
      <c r="BL41155" s="3"/>
      <c r="BN41155" s="3"/>
      <c r="BP41155" s="3"/>
    </row>
    <row r="41156" spans="1:68" x14ac:dyDescent="0.25">
      <c r="A41156" s="1"/>
      <c r="B41156" s="2"/>
      <c r="BJ41156" s="3"/>
      <c r="BL41156" s="3"/>
      <c r="BN41156" s="3"/>
      <c r="BP41156" s="3"/>
    </row>
    <row r="41157" spans="1:68" x14ac:dyDescent="0.25">
      <c r="A41157" s="1"/>
      <c r="B41157" s="2"/>
      <c r="BJ41157" s="3"/>
      <c r="BL41157" s="3"/>
      <c r="BN41157" s="3"/>
      <c r="BP41157" s="3"/>
    </row>
    <row r="41158" spans="1:68" x14ac:dyDescent="0.25">
      <c r="A41158" s="1"/>
      <c r="B41158" s="2"/>
      <c r="BJ41158" s="3"/>
      <c r="BL41158" s="3"/>
      <c r="BN41158" s="3"/>
      <c r="BP41158" s="3"/>
    </row>
    <row r="41159" spans="1:68" x14ac:dyDescent="0.25">
      <c r="A41159" s="1"/>
      <c r="B41159" s="2"/>
      <c r="BJ41159" s="3"/>
      <c r="BL41159" s="3"/>
      <c r="BN41159" s="3"/>
      <c r="BP41159" s="3"/>
    </row>
    <row r="41160" spans="1:68" x14ac:dyDescent="0.25">
      <c r="A41160" s="1"/>
      <c r="B41160" s="2"/>
      <c r="BJ41160" s="3"/>
      <c r="BL41160" s="3"/>
      <c r="BN41160" s="3"/>
      <c r="BP41160" s="3"/>
    </row>
    <row r="41161" spans="1:68" x14ac:dyDescent="0.25">
      <c r="A41161" s="1"/>
      <c r="B41161" s="2"/>
      <c r="BJ41161" s="3"/>
      <c r="BL41161" s="3"/>
      <c r="BN41161" s="3"/>
      <c r="BP41161" s="3"/>
    </row>
    <row r="41162" spans="1:68" x14ac:dyDescent="0.25">
      <c r="A41162" s="1"/>
      <c r="B41162" s="2"/>
      <c r="BJ41162" s="3"/>
      <c r="BL41162" s="3"/>
      <c r="BN41162" s="3"/>
      <c r="BP41162" s="3"/>
    </row>
    <row r="41163" spans="1:68" x14ac:dyDescent="0.25">
      <c r="A41163" s="1"/>
      <c r="B41163" s="2"/>
      <c r="BJ41163" s="3"/>
      <c r="BL41163" s="3"/>
      <c r="BN41163" s="3"/>
      <c r="BP41163" s="3"/>
    </row>
    <row r="41164" spans="1:68" x14ac:dyDescent="0.25">
      <c r="A41164" s="1"/>
      <c r="B41164" s="2"/>
      <c r="BJ41164" s="3"/>
      <c r="BL41164" s="3"/>
      <c r="BN41164" s="3"/>
      <c r="BP41164" s="3"/>
    </row>
    <row r="41165" spans="1:68" x14ac:dyDescent="0.25">
      <c r="A41165" s="1"/>
      <c r="B41165" s="2"/>
      <c r="BJ41165" s="3"/>
      <c r="BL41165" s="3"/>
      <c r="BN41165" s="3"/>
      <c r="BP41165" s="3"/>
    </row>
    <row r="41166" spans="1:68" x14ac:dyDescent="0.25">
      <c r="A41166" s="1"/>
      <c r="B41166" s="2"/>
      <c r="BJ41166" s="3"/>
      <c r="BL41166" s="3"/>
      <c r="BN41166" s="3"/>
      <c r="BP41166" s="3"/>
    </row>
    <row r="41167" spans="1:68" x14ac:dyDescent="0.25">
      <c r="A41167" s="1"/>
      <c r="B41167" s="2"/>
      <c r="BJ41167" s="3"/>
      <c r="BL41167" s="3"/>
      <c r="BN41167" s="3"/>
      <c r="BP41167" s="3"/>
    </row>
    <row r="41168" spans="1:68" x14ac:dyDescent="0.25">
      <c r="A41168" s="1"/>
      <c r="B41168" s="2"/>
      <c r="BJ41168" s="3"/>
      <c r="BL41168" s="3"/>
      <c r="BN41168" s="3"/>
      <c r="BP41168" s="3"/>
    </row>
    <row r="41169" spans="1:68" x14ac:dyDescent="0.25">
      <c r="A41169" s="1"/>
      <c r="B41169" s="2"/>
      <c r="BJ41169" s="3"/>
      <c r="BL41169" s="3"/>
      <c r="BN41169" s="3"/>
      <c r="BP41169" s="3"/>
    </row>
    <row r="41170" spans="1:68" x14ac:dyDescent="0.25">
      <c r="A41170" s="1"/>
      <c r="B41170" s="2"/>
      <c r="BJ41170" s="3"/>
      <c r="BL41170" s="3"/>
      <c r="BN41170" s="3"/>
      <c r="BP41170" s="3"/>
    </row>
    <row r="41171" spans="1:68" x14ac:dyDescent="0.25">
      <c r="A41171" s="1"/>
      <c r="B41171" s="2"/>
      <c r="BJ41171" s="3"/>
      <c r="BL41171" s="3"/>
      <c r="BN41171" s="3"/>
      <c r="BP41171" s="3"/>
    </row>
    <row r="41172" spans="1:68" x14ac:dyDescent="0.25">
      <c r="A41172" s="1"/>
      <c r="B41172" s="2"/>
      <c r="BJ41172" s="3"/>
      <c r="BL41172" s="3"/>
      <c r="BN41172" s="3"/>
      <c r="BP41172" s="3"/>
    </row>
    <row r="41173" spans="1:68" x14ac:dyDescent="0.25">
      <c r="A41173" s="1"/>
      <c r="B41173" s="2"/>
      <c r="BJ41173" s="3"/>
      <c r="BL41173" s="3"/>
      <c r="BN41173" s="3"/>
      <c r="BP41173" s="3"/>
    </row>
    <row r="41174" spans="1:68" x14ac:dyDescent="0.25">
      <c r="A41174" s="1"/>
      <c r="B41174" s="2"/>
      <c r="BJ41174" s="3"/>
      <c r="BL41174" s="3"/>
      <c r="BN41174" s="3"/>
      <c r="BP41174" s="3"/>
    </row>
    <row r="41175" spans="1:68" x14ac:dyDescent="0.25">
      <c r="A41175" s="1"/>
      <c r="B41175" s="2"/>
      <c r="BJ41175" s="3"/>
      <c r="BL41175" s="3"/>
      <c r="BN41175" s="3"/>
      <c r="BP41175" s="3"/>
    </row>
    <row r="41176" spans="1:68" x14ac:dyDescent="0.25">
      <c r="A41176" s="1"/>
      <c r="B41176" s="2"/>
      <c r="BJ41176" s="3"/>
      <c r="BL41176" s="3"/>
      <c r="BN41176" s="3"/>
      <c r="BP41176" s="3"/>
    </row>
    <row r="41177" spans="1:68" x14ac:dyDescent="0.25">
      <c r="A41177" s="1"/>
      <c r="B41177" s="2"/>
      <c r="BJ41177" s="3"/>
      <c r="BL41177" s="3"/>
      <c r="BN41177" s="3"/>
      <c r="BP41177" s="3"/>
    </row>
    <row r="41178" spans="1:68" x14ac:dyDescent="0.25">
      <c r="A41178" s="1"/>
      <c r="B41178" s="2"/>
      <c r="BJ41178" s="3"/>
      <c r="BL41178" s="3"/>
      <c r="BN41178" s="3"/>
      <c r="BP41178" s="3"/>
    </row>
    <row r="41179" spans="1:68" x14ac:dyDescent="0.25">
      <c r="A41179" s="1"/>
      <c r="B41179" s="2"/>
      <c r="BJ41179" s="3"/>
      <c r="BL41179" s="3"/>
      <c r="BN41179" s="3"/>
      <c r="BP41179" s="3"/>
    </row>
    <row r="41180" spans="1:68" x14ac:dyDescent="0.25">
      <c r="A41180" s="1"/>
      <c r="B41180" s="2"/>
      <c r="BJ41180" s="3"/>
      <c r="BL41180" s="3"/>
      <c r="BN41180" s="3"/>
      <c r="BP41180" s="3"/>
    </row>
    <row r="41181" spans="1:68" x14ac:dyDescent="0.25">
      <c r="A41181" s="1"/>
      <c r="B41181" s="2"/>
      <c r="BJ41181" s="3"/>
      <c r="BL41181" s="3"/>
      <c r="BN41181" s="3"/>
      <c r="BP41181" s="3"/>
    </row>
    <row r="41182" spans="1:68" x14ac:dyDescent="0.25">
      <c r="A41182" s="1"/>
      <c r="B41182" s="2"/>
      <c r="BJ41182" s="3"/>
      <c r="BL41182" s="3"/>
      <c r="BN41182" s="3"/>
      <c r="BP41182" s="3"/>
    </row>
    <row r="41183" spans="1:68" x14ac:dyDescent="0.25">
      <c r="A41183" s="1"/>
      <c r="B41183" s="2"/>
      <c r="BJ41183" s="3"/>
      <c r="BL41183" s="3"/>
      <c r="BN41183" s="3"/>
      <c r="BP41183" s="3"/>
    </row>
    <row r="41184" spans="1:68" x14ac:dyDescent="0.25">
      <c r="A41184" s="1"/>
      <c r="B41184" s="2"/>
      <c r="BJ41184" s="3"/>
      <c r="BL41184" s="3"/>
      <c r="BN41184" s="3"/>
      <c r="BP41184" s="3"/>
    </row>
    <row r="41185" spans="1:68" x14ac:dyDescent="0.25">
      <c r="A41185" s="1"/>
      <c r="B41185" s="2"/>
      <c r="BJ41185" s="3"/>
      <c r="BL41185" s="3"/>
      <c r="BN41185" s="3"/>
      <c r="BP41185" s="3"/>
    </row>
    <row r="41186" spans="1:68" x14ac:dyDescent="0.25">
      <c r="A41186" s="1"/>
      <c r="B41186" s="2"/>
      <c r="BJ41186" s="3"/>
      <c r="BL41186" s="3"/>
      <c r="BN41186" s="3"/>
      <c r="BP41186" s="3"/>
    </row>
    <row r="41187" spans="1:68" x14ac:dyDescent="0.25">
      <c r="A41187" s="1"/>
      <c r="B41187" s="2"/>
      <c r="BJ41187" s="3"/>
      <c r="BL41187" s="3"/>
      <c r="BN41187" s="3"/>
      <c r="BP41187" s="3"/>
    </row>
    <row r="41188" spans="1:68" x14ac:dyDescent="0.25">
      <c r="A41188" s="1"/>
      <c r="B41188" s="2"/>
      <c r="BJ41188" s="3"/>
      <c r="BL41188" s="3"/>
      <c r="BN41188" s="3"/>
      <c r="BP41188" s="3"/>
    </row>
    <row r="41189" spans="1:68" x14ac:dyDescent="0.25">
      <c r="A41189" s="1"/>
      <c r="B41189" s="2"/>
      <c r="BJ41189" s="3"/>
      <c r="BL41189" s="3"/>
      <c r="BN41189" s="3"/>
      <c r="BP41189" s="3"/>
    </row>
    <row r="41190" spans="1:68" x14ac:dyDescent="0.25">
      <c r="A41190" s="1"/>
      <c r="B41190" s="2"/>
      <c r="BJ41190" s="3"/>
      <c r="BL41190" s="3"/>
      <c r="BN41190" s="3"/>
      <c r="BP41190" s="3"/>
    </row>
    <row r="41191" spans="1:68" x14ac:dyDescent="0.25">
      <c r="A41191" s="1"/>
      <c r="B41191" s="2"/>
      <c r="BJ41191" s="3"/>
      <c r="BL41191" s="3"/>
      <c r="BN41191" s="3"/>
      <c r="BP41191" s="3"/>
    </row>
    <row r="41192" spans="1:68" x14ac:dyDescent="0.25">
      <c r="A41192" s="1"/>
      <c r="B41192" s="2"/>
      <c r="BJ41192" s="3"/>
      <c r="BL41192" s="3"/>
      <c r="BN41192" s="3"/>
      <c r="BP41192" s="3"/>
    </row>
    <row r="41193" spans="1:68" x14ac:dyDescent="0.25">
      <c r="A41193" s="1"/>
      <c r="B41193" s="2"/>
      <c r="BJ41193" s="3"/>
      <c r="BL41193" s="3"/>
      <c r="BN41193" s="3"/>
      <c r="BP41193" s="3"/>
    </row>
    <row r="41194" spans="1:68" x14ac:dyDescent="0.25">
      <c r="A41194" s="1"/>
      <c r="B41194" s="2"/>
      <c r="BJ41194" s="3"/>
      <c r="BL41194" s="3"/>
      <c r="BN41194" s="3"/>
      <c r="BP41194" s="3"/>
    </row>
    <row r="41195" spans="1:68" x14ac:dyDescent="0.25">
      <c r="A41195" s="1"/>
      <c r="B41195" s="2"/>
      <c r="BJ41195" s="3"/>
      <c r="BL41195" s="3"/>
      <c r="BN41195" s="3"/>
      <c r="BP41195" s="3"/>
    </row>
    <row r="41196" spans="1:68" x14ac:dyDescent="0.25">
      <c r="A41196" s="1"/>
      <c r="B41196" s="2"/>
      <c r="BJ41196" s="3"/>
      <c r="BL41196" s="3"/>
      <c r="BN41196" s="3"/>
      <c r="BP41196" s="3"/>
    </row>
    <row r="41197" spans="1:68" x14ac:dyDescent="0.25">
      <c r="A41197" s="1"/>
      <c r="B41197" s="2"/>
      <c r="BJ41197" s="3"/>
      <c r="BL41197" s="3"/>
      <c r="BN41197" s="3"/>
      <c r="BP41197" s="3"/>
    </row>
    <row r="41198" spans="1:68" x14ac:dyDescent="0.25">
      <c r="A41198" s="1"/>
      <c r="B41198" s="2"/>
      <c r="BJ41198" s="3"/>
      <c r="BL41198" s="3"/>
      <c r="BN41198" s="3"/>
      <c r="BP41198" s="3"/>
    </row>
    <row r="41199" spans="1:68" x14ac:dyDescent="0.25">
      <c r="A41199" s="1"/>
      <c r="B41199" s="2"/>
      <c r="BJ41199" s="3"/>
      <c r="BL41199" s="3"/>
      <c r="BN41199" s="3"/>
      <c r="BP41199" s="3"/>
    </row>
    <row r="41200" spans="1:68" x14ac:dyDescent="0.25">
      <c r="A41200" s="1"/>
      <c r="B41200" s="2"/>
      <c r="BJ41200" s="3"/>
      <c r="BL41200" s="3"/>
      <c r="BN41200" s="3"/>
      <c r="BP41200" s="3"/>
    </row>
    <row r="41201" spans="1:68" x14ac:dyDescent="0.25">
      <c r="A41201" s="1"/>
      <c r="B41201" s="2"/>
      <c r="BJ41201" s="3"/>
      <c r="BL41201" s="3"/>
      <c r="BN41201" s="3"/>
      <c r="BP41201" s="3"/>
    </row>
    <row r="41202" spans="1:68" x14ac:dyDescent="0.25">
      <c r="A41202" s="1"/>
      <c r="B41202" s="2"/>
      <c r="BJ41202" s="3"/>
      <c r="BL41202" s="3"/>
      <c r="BN41202" s="3"/>
      <c r="BP41202" s="3"/>
    </row>
    <row r="41203" spans="1:68" x14ac:dyDescent="0.25">
      <c r="A41203" s="1"/>
      <c r="B41203" s="2"/>
      <c r="BJ41203" s="3"/>
      <c r="BL41203" s="3"/>
      <c r="BN41203" s="3"/>
      <c r="BP41203" s="3"/>
    </row>
    <row r="41204" spans="1:68" x14ac:dyDescent="0.25">
      <c r="A41204" s="1"/>
      <c r="B41204" s="2"/>
      <c r="BJ41204" s="3"/>
      <c r="BL41204" s="3"/>
      <c r="BN41204" s="3"/>
      <c r="BP41204" s="3"/>
    </row>
    <row r="41205" spans="1:68" x14ac:dyDescent="0.25">
      <c r="A41205" s="1"/>
      <c r="B41205" s="2"/>
      <c r="BJ41205" s="3"/>
      <c r="BL41205" s="3"/>
      <c r="BN41205" s="3"/>
      <c r="BP41205" s="3"/>
    </row>
    <row r="41206" spans="1:68" x14ac:dyDescent="0.25">
      <c r="A41206" s="1"/>
      <c r="B41206" s="2"/>
      <c r="BJ41206" s="3"/>
      <c r="BL41206" s="3"/>
      <c r="BN41206" s="3"/>
      <c r="BP41206" s="3"/>
    </row>
    <row r="41207" spans="1:68" x14ac:dyDescent="0.25">
      <c r="A41207" s="1"/>
      <c r="B41207" s="2"/>
      <c r="BJ41207" s="3"/>
      <c r="BL41207" s="3"/>
      <c r="BN41207" s="3"/>
      <c r="BP41207" s="3"/>
    </row>
    <row r="41208" spans="1:68" x14ac:dyDescent="0.25">
      <c r="A41208" s="1"/>
      <c r="B41208" s="2"/>
      <c r="BJ41208" s="3"/>
      <c r="BL41208" s="3"/>
      <c r="BN41208" s="3"/>
      <c r="BP41208" s="3"/>
    </row>
    <row r="41209" spans="1:68" x14ac:dyDescent="0.25">
      <c r="A41209" s="1"/>
      <c r="B41209" s="2"/>
      <c r="BJ41209" s="3"/>
      <c r="BL41209" s="3"/>
      <c r="BN41209" s="3"/>
      <c r="BP41209" s="3"/>
    </row>
    <row r="41210" spans="1:68" x14ac:dyDescent="0.25">
      <c r="A41210" s="1"/>
      <c r="B41210" s="2"/>
      <c r="BJ41210" s="3"/>
      <c r="BL41210" s="3"/>
      <c r="BN41210" s="3"/>
      <c r="BP41210" s="3"/>
    </row>
    <row r="41211" spans="1:68" x14ac:dyDescent="0.25">
      <c r="A41211" s="1"/>
      <c r="B41211" s="2"/>
      <c r="BJ41211" s="3"/>
      <c r="BL41211" s="3"/>
      <c r="BN41211" s="3"/>
      <c r="BP41211" s="3"/>
    </row>
    <row r="41212" spans="1:68" x14ac:dyDescent="0.25">
      <c r="A41212" s="1"/>
      <c r="B41212" s="2"/>
      <c r="BJ41212" s="3"/>
      <c r="BL41212" s="3"/>
      <c r="BN41212" s="3"/>
      <c r="BP41212" s="3"/>
    </row>
    <row r="41213" spans="1:68" x14ac:dyDescent="0.25">
      <c r="A41213" s="1"/>
      <c r="B41213" s="2"/>
      <c r="BJ41213" s="3"/>
      <c r="BL41213" s="3"/>
      <c r="BN41213" s="3"/>
      <c r="BP41213" s="3"/>
    </row>
    <row r="41214" spans="1:68" x14ac:dyDescent="0.25">
      <c r="A41214" s="1"/>
      <c r="B41214" s="2"/>
      <c r="BJ41214" s="3"/>
      <c r="BL41214" s="3"/>
      <c r="BN41214" s="3"/>
      <c r="BP41214" s="3"/>
    </row>
    <row r="41215" spans="1:68" x14ac:dyDescent="0.25">
      <c r="A41215" s="1"/>
      <c r="B41215" s="2"/>
      <c r="BJ41215" s="3"/>
      <c r="BL41215" s="3"/>
      <c r="BN41215" s="3"/>
      <c r="BP41215" s="3"/>
    </row>
    <row r="41216" spans="1:68" x14ac:dyDescent="0.25">
      <c r="A41216" s="1"/>
      <c r="B41216" s="2"/>
      <c r="BJ41216" s="3"/>
      <c r="BL41216" s="3"/>
      <c r="BN41216" s="3"/>
      <c r="BP41216" s="3"/>
    </row>
    <row r="41217" spans="1:68" x14ac:dyDescent="0.25">
      <c r="A41217" s="1"/>
      <c r="B41217" s="2"/>
      <c r="BJ41217" s="3"/>
      <c r="BL41217" s="3"/>
      <c r="BN41217" s="3"/>
      <c r="BP41217" s="3"/>
    </row>
    <row r="41218" spans="1:68" x14ac:dyDescent="0.25">
      <c r="A41218" s="1"/>
      <c r="B41218" s="2"/>
      <c r="BJ41218" s="3"/>
      <c r="BL41218" s="3"/>
      <c r="BN41218" s="3"/>
      <c r="BP41218" s="3"/>
    </row>
    <row r="41219" spans="1:68" x14ac:dyDescent="0.25">
      <c r="A41219" s="1"/>
      <c r="B41219" s="2"/>
      <c r="BJ41219" s="3"/>
      <c r="BL41219" s="3"/>
      <c r="BN41219" s="3"/>
      <c r="BP41219" s="3"/>
    </row>
    <row r="41220" spans="1:68" x14ac:dyDescent="0.25">
      <c r="A41220" s="1"/>
      <c r="B41220" s="2"/>
      <c r="BJ41220" s="3"/>
      <c r="BL41220" s="3"/>
      <c r="BN41220" s="3"/>
      <c r="BP41220" s="3"/>
    </row>
    <row r="41221" spans="1:68" x14ac:dyDescent="0.25">
      <c r="A41221" s="1"/>
      <c r="B41221" s="2"/>
      <c r="BJ41221" s="3"/>
      <c r="BL41221" s="3"/>
      <c r="BN41221" s="3"/>
      <c r="BP41221" s="3"/>
    </row>
    <row r="41222" spans="1:68" x14ac:dyDescent="0.25">
      <c r="A41222" s="1"/>
      <c r="B41222" s="2"/>
      <c r="BJ41222" s="3"/>
      <c r="BL41222" s="3"/>
      <c r="BN41222" s="3"/>
      <c r="BP41222" s="3"/>
    </row>
    <row r="41223" spans="1:68" x14ac:dyDescent="0.25">
      <c r="A41223" s="1"/>
      <c r="B41223" s="2"/>
      <c r="BJ41223" s="3"/>
      <c r="BL41223" s="3"/>
      <c r="BN41223" s="3"/>
      <c r="BP41223" s="3"/>
    </row>
    <row r="41224" spans="1:68" x14ac:dyDescent="0.25">
      <c r="A41224" s="1"/>
      <c r="B41224" s="2"/>
      <c r="BJ41224" s="3"/>
      <c r="BL41224" s="3"/>
      <c r="BN41224" s="3"/>
      <c r="BP41224" s="3"/>
    </row>
    <row r="41225" spans="1:68" x14ac:dyDescent="0.25">
      <c r="A41225" s="1"/>
      <c r="B41225" s="2"/>
      <c r="BJ41225" s="3"/>
      <c r="BL41225" s="3"/>
      <c r="BN41225" s="3"/>
      <c r="BP41225" s="3"/>
    </row>
    <row r="41226" spans="1:68" x14ac:dyDescent="0.25">
      <c r="A41226" s="1"/>
      <c r="B41226" s="2"/>
      <c r="BJ41226" s="3"/>
      <c r="BL41226" s="3"/>
      <c r="BN41226" s="3"/>
      <c r="BP41226" s="3"/>
    </row>
    <row r="41227" spans="1:68" x14ac:dyDescent="0.25">
      <c r="A41227" s="1"/>
      <c r="B41227" s="2"/>
      <c r="BJ41227" s="3"/>
      <c r="BL41227" s="3"/>
      <c r="BN41227" s="3"/>
      <c r="BP41227" s="3"/>
    </row>
    <row r="41228" spans="1:68" x14ac:dyDescent="0.25">
      <c r="A41228" s="1"/>
      <c r="B41228" s="2"/>
      <c r="BJ41228" s="3"/>
      <c r="BL41228" s="3"/>
      <c r="BN41228" s="3"/>
      <c r="BP41228" s="3"/>
    </row>
    <row r="41229" spans="1:68" x14ac:dyDescent="0.25">
      <c r="A41229" s="1"/>
      <c r="B41229" s="2"/>
      <c r="BJ41229" s="3"/>
      <c r="BL41229" s="3"/>
      <c r="BN41229" s="3"/>
      <c r="BP41229" s="3"/>
    </row>
    <row r="41230" spans="1:68" x14ac:dyDescent="0.25">
      <c r="A41230" s="1"/>
      <c r="B41230" s="2"/>
      <c r="BJ41230" s="3"/>
      <c r="BL41230" s="3"/>
      <c r="BN41230" s="3"/>
      <c r="BP41230" s="3"/>
    </row>
    <row r="41231" spans="1:68" x14ac:dyDescent="0.25">
      <c r="A41231" s="1"/>
      <c r="B41231" s="2"/>
      <c r="BJ41231" s="3"/>
      <c r="BL41231" s="3"/>
      <c r="BN41231" s="3"/>
      <c r="BP41231" s="3"/>
    </row>
    <row r="41232" spans="1:68" x14ac:dyDescent="0.25">
      <c r="A41232" s="1"/>
      <c r="B41232" s="2"/>
      <c r="BJ41232" s="3"/>
      <c r="BL41232" s="3"/>
      <c r="BN41232" s="3"/>
      <c r="BP41232" s="3"/>
    </row>
    <row r="41233" spans="1:68" x14ac:dyDescent="0.25">
      <c r="A41233" s="1"/>
      <c r="B41233" s="2"/>
      <c r="BJ41233" s="3"/>
      <c r="BL41233" s="3"/>
      <c r="BN41233" s="3"/>
      <c r="BP41233" s="3"/>
    </row>
    <row r="41234" spans="1:68" x14ac:dyDescent="0.25">
      <c r="A41234" s="1"/>
      <c r="B41234" s="2"/>
      <c r="BJ41234" s="3"/>
      <c r="BL41234" s="3"/>
      <c r="BN41234" s="3"/>
      <c r="BP41234" s="3"/>
    </row>
    <row r="41235" spans="1:68" x14ac:dyDescent="0.25">
      <c r="A41235" s="1"/>
      <c r="B41235" s="2"/>
      <c r="BJ41235" s="3"/>
      <c r="BL41235" s="3"/>
      <c r="BN41235" s="3"/>
      <c r="BP41235" s="3"/>
    </row>
    <row r="41236" spans="1:68" x14ac:dyDescent="0.25">
      <c r="A41236" s="1"/>
      <c r="B41236" s="2"/>
      <c r="BJ41236" s="3"/>
      <c r="BL41236" s="3"/>
      <c r="BN41236" s="3"/>
      <c r="BP41236" s="3"/>
    </row>
    <row r="41237" spans="1:68" x14ac:dyDescent="0.25">
      <c r="A41237" s="1"/>
      <c r="B41237" s="2"/>
      <c r="BJ41237" s="3"/>
      <c r="BL41237" s="3"/>
      <c r="BN41237" s="3"/>
      <c r="BP41237" s="3"/>
    </row>
    <row r="41238" spans="1:68" x14ac:dyDescent="0.25">
      <c r="A41238" s="1"/>
      <c r="B41238" s="2"/>
      <c r="BJ41238" s="3"/>
      <c r="BL41238" s="3"/>
      <c r="BN41238" s="3"/>
      <c r="BP41238" s="3"/>
    </row>
    <row r="41239" spans="1:68" x14ac:dyDescent="0.25">
      <c r="A41239" s="1"/>
      <c r="B41239" s="2"/>
      <c r="BJ41239" s="3"/>
      <c r="BL41239" s="3"/>
      <c r="BN41239" s="3"/>
      <c r="BP41239" s="3"/>
    </row>
    <row r="41240" spans="1:68" x14ac:dyDescent="0.25">
      <c r="A41240" s="1"/>
      <c r="B41240" s="2"/>
      <c r="BJ41240" s="3"/>
      <c r="BL41240" s="3"/>
      <c r="BN41240" s="3"/>
      <c r="BP41240" s="3"/>
    </row>
    <row r="41241" spans="1:68" x14ac:dyDescent="0.25">
      <c r="A41241" s="1"/>
      <c r="B41241" s="2"/>
      <c r="BJ41241" s="3"/>
      <c r="BL41241" s="3"/>
      <c r="BN41241" s="3"/>
      <c r="BP41241" s="3"/>
    </row>
    <row r="41242" spans="1:68" x14ac:dyDescent="0.25">
      <c r="A41242" s="1"/>
      <c r="B41242" s="2"/>
      <c r="BJ41242" s="3"/>
      <c r="BL41242" s="3"/>
      <c r="BN41242" s="3"/>
      <c r="BP41242" s="3"/>
    </row>
    <row r="41243" spans="1:68" x14ac:dyDescent="0.25">
      <c r="A41243" s="1"/>
      <c r="B41243" s="2"/>
      <c r="BJ41243" s="3"/>
      <c r="BL41243" s="3"/>
      <c r="BN41243" s="3"/>
      <c r="BP41243" s="3"/>
    </row>
    <row r="41244" spans="1:68" x14ac:dyDescent="0.25">
      <c r="A41244" s="1"/>
      <c r="B41244" s="2"/>
      <c r="BJ41244" s="3"/>
      <c r="BL41244" s="3"/>
      <c r="BN41244" s="3"/>
      <c r="BP41244" s="3"/>
    </row>
    <row r="41245" spans="1:68" x14ac:dyDescent="0.25">
      <c r="A41245" s="1"/>
      <c r="B41245" s="2"/>
      <c r="BJ41245" s="3"/>
      <c r="BL41245" s="3"/>
      <c r="BN41245" s="3"/>
      <c r="BP41245" s="3"/>
    </row>
    <row r="41246" spans="1:68" x14ac:dyDescent="0.25">
      <c r="A41246" s="1"/>
      <c r="B41246" s="2"/>
      <c r="BJ41246" s="3"/>
      <c r="BL41246" s="3"/>
      <c r="BN41246" s="3"/>
      <c r="BP41246" s="3"/>
    </row>
    <row r="41247" spans="1:68" x14ac:dyDescent="0.25">
      <c r="A41247" s="1"/>
      <c r="B41247" s="2"/>
      <c r="BJ41247" s="3"/>
      <c r="BL41247" s="3"/>
      <c r="BN41247" s="3"/>
      <c r="BP41247" s="3"/>
    </row>
    <row r="41248" spans="1:68" x14ac:dyDescent="0.25">
      <c r="A41248" s="1"/>
      <c r="B41248" s="2"/>
      <c r="BJ41248" s="3"/>
      <c r="BL41248" s="3"/>
      <c r="BN41248" s="3"/>
      <c r="BP41248" s="3"/>
    </row>
    <row r="41249" spans="1:68" x14ac:dyDescent="0.25">
      <c r="A41249" s="1"/>
      <c r="B41249" s="2"/>
      <c r="BJ41249" s="3"/>
      <c r="BL41249" s="3"/>
      <c r="BN41249" s="3"/>
      <c r="BP41249" s="3"/>
    </row>
    <row r="41250" spans="1:68" x14ac:dyDescent="0.25">
      <c r="A41250" s="1"/>
      <c r="B41250" s="2"/>
      <c r="BJ41250" s="3"/>
      <c r="BL41250" s="3"/>
      <c r="BN41250" s="3"/>
      <c r="BP41250" s="3"/>
    </row>
    <row r="41251" spans="1:68" x14ac:dyDescent="0.25">
      <c r="A41251" s="1"/>
      <c r="B41251" s="2"/>
      <c r="BJ41251" s="3"/>
      <c r="BL41251" s="3"/>
      <c r="BN41251" s="3"/>
      <c r="BP41251" s="3"/>
    </row>
    <row r="41252" spans="1:68" x14ac:dyDescent="0.25">
      <c r="A41252" s="1"/>
      <c r="B41252" s="2"/>
      <c r="BJ41252" s="3"/>
      <c r="BL41252" s="3"/>
      <c r="BN41252" s="3"/>
      <c r="BP41252" s="3"/>
    </row>
    <row r="41253" spans="1:68" x14ac:dyDescent="0.25">
      <c r="A41253" s="1"/>
      <c r="B41253" s="2"/>
      <c r="BJ41253" s="3"/>
      <c r="BL41253" s="3"/>
      <c r="BN41253" s="3"/>
      <c r="BP41253" s="3"/>
    </row>
    <row r="41254" spans="1:68" x14ac:dyDescent="0.25">
      <c r="A41254" s="1"/>
      <c r="B41254" s="2"/>
      <c r="BJ41254" s="3"/>
      <c r="BL41254" s="3"/>
      <c r="BN41254" s="3"/>
      <c r="BP41254" s="3"/>
    </row>
    <row r="41255" spans="1:68" x14ac:dyDescent="0.25">
      <c r="A41255" s="1"/>
      <c r="B41255" s="2"/>
      <c r="BJ41255" s="3"/>
      <c r="BL41255" s="3"/>
      <c r="BN41255" s="3"/>
      <c r="BP41255" s="3"/>
    </row>
    <row r="41256" spans="1:68" x14ac:dyDescent="0.25">
      <c r="A41256" s="1"/>
      <c r="B41256" s="2"/>
      <c r="BJ41256" s="3"/>
      <c r="BL41256" s="3"/>
      <c r="BN41256" s="3"/>
      <c r="BP41256" s="3"/>
    </row>
    <row r="41257" spans="1:68" x14ac:dyDescent="0.25">
      <c r="A41257" s="1"/>
      <c r="B41257" s="2"/>
      <c r="BJ41257" s="3"/>
      <c r="BL41257" s="3"/>
      <c r="BN41257" s="3"/>
      <c r="BP41257" s="3"/>
    </row>
    <row r="41258" spans="1:68" x14ac:dyDescent="0.25">
      <c r="A41258" s="1"/>
      <c r="B41258" s="2"/>
      <c r="BJ41258" s="3"/>
      <c r="BL41258" s="3"/>
      <c r="BN41258" s="3"/>
      <c r="BP41258" s="3"/>
    </row>
    <row r="41259" spans="1:68" x14ac:dyDescent="0.25">
      <c r="A41259" s="1"/>
      <c r="B41259" s="2"/>
      <c r="BJ41259" s="3"/>
      <c r="BL41259" s="3"/>
      <c r="BN41259" s="3"/>
      <c r="BP41259" s="3"/>
    </row>
    <row r="41260" spans="1:68" x14ac:dyDescent="0.25">
      <c r="A41260" s="1"/>
      <c r="B41260" s="2"/>
      <c r="BJ41260" s="3"/>
      <c r="BL41260" s="3"/>
      <c r="BN41260" s="3"/>
      <c r="BP41260" s="3"/>
    </row>
    <row r="41261" spans="1:68" x14ac:dyDescent="0.25">
      <c r="A41261" s="1"/>
      <c r="B41261" s="2"/>
      <c r="BJ41261" s="3"/>
      <c r="BL41261" s="3"/>
      <c r="BN41261" s="3"/>
      <c r="BP41261" s="3"/>
    </row>
    <row r="41262" spans="1:68" x14ac:dyDescent="0.25">
      <c r="A41262" s="1"/>
      <c r="B41262" s="2"/>
      <c r="BJ41262" s="3"/>
      <c r="BL41262" s="3"/>
      <c r="BN41262" s="3"/>
      <c r="BP41262" s="3"/>
    </row>
    <row r="41263" spans="1:68" x14ac:dyDescent="0.25">
      <c r="A41263" s="1"/>
      <c r="B41263" s="2"/>
      <c r="BJ41263" s="3"/>
      <c r="BL41263" s="3"/>
      <c r="BN41263" s="3"/>
      <c r="BP41263" s="3"/>
    </row>
    <row r="41264" spans="1:68" x14ac:dyDescent="0.25">
      <c r="A41264" s="1"/>
      <c r="B41264" s="2"/>
      <c r="BJ41264" s="3"/>
      <c r="BL41264" s="3"/>
      <c r="BN41264" s="3"/>
      <c r="BP41264" s="3"/>
    </row>
    <row r="41265" spans="1:68" x14ac:dyDescent="0.25">
      <c r="A41265" s="1"/>
      <c r="B41265" s="2"/>
      <c r="BJ41265" s="3"/>
      <c r="BL41265" s="3"/>
      <c r="BN41265" s="3"/>
      <c r="BP41265" s="3"/>
    </row>
    <row r="41266" spans="1:68" x14ac:dyDescent="0.25">
      <c r="A41266" s="1"/>
      <c r="B41266" s="2"/>
      <c r="BJ41266" s="3"/>
      <c r="BL41266" s="3"/>
      <c r="BN41266" s="3"/>
      <c r="BP41266" s="3"/>
    </row>
    <row r="41267" spans="1:68" x14ac:dyDescent="0.25">
      <c r="A41267" s="1"/>
      <c r="B41267" s="2"/>
      <c r="BJ41267" s="3"/>
      <c r="BL41267" s="3"/>
      <c r="BN41267" s="3"/>
      <c r="BP41267" s="3"/>
    </row>
    <row r="41268" spans="1:68" x14ac:dyDescent="0.25">
      <c r="A41268" s="1"/>
      <c r="B41268" s="2"/>
      <c r="BJ41268" s="3"/>
      <c r="BL41268" s="3"/>
      <c r="BN41268" s="3"/>
      <c r="BP41268" s="3"/>
    </row>
    <row r="41269" spans="1:68" x14ac:dyDescent="0.25">
      <c r="A41269" s="1"/>
      <c r="B41269" s="2"/>
      <c r="BJ41269" s="3"/>
      <c r="BL41269" s="3"/>
      <c r="BN41269" s="3"/>
      <c r="BP41269" s="3"/>
    </row>
    <row r="41270" spans="1:68" x14ac:dyDescent="0.25">
      <c r="A41270" s="1"/>
      <c r="B41270" s="2"/>
      <c r="BJ41270" s="3"/>
      <c r="BL41270" s="3"/>
      <c r="BN41270" s="3"/>
      <c r="BP41270" s="3"/>
    </row>
    <row r="41271" spans="1:68" x14ac:dyDescent="0.25">
      <c r="A41271" s="1"/>
      <c r="B41271" s="2"/>
      <c r="BJ41271" s="3"/>
      <c r="BL41271" s="3"/>
      <c r="BN41271" s="3"/>
      <c r="BP41271" s="3"/>
    </row>
    <row r="41272" spans="1:68" x14ac:dyDescent="0.25">
      <c r="A41272" s="1"/>
      <c r="B41272" s="2"/>
      <c r="BJ41272" s="3"/>
      <c r="BL41272" s="3"/>
      <c r="BN41272" s="3"/>
      <c r="BP41272" s="3"/>
    </row>
    <row r="41273" spans="1:68" x14ac:dyDescent="0.25">
      <c r="A41273" s="1"/>
      <c r="B41273" s="2"/>
      <c r="BJ41273" s="3"/>
      <c r="BL41273" s="3"/>
      <c r="BN41273" s="3"/>
      <c r="BP41273" s="3"/>
    </row>
    <row r="41274" spans="1:68" x14ac:dyDescent="0.25">
      <c r="A41274" s="1"/>
      <c r="B41274" s="2"/>
      <c r="BJ41274" s="3"/>
      <c r="BL41274" s="3"/>
      <c r="BN41274" s="3"/>
      <c r="BP41274" s="3"/>
    </row>
    <row r="41275" spans="1:68" x14ac:dyDescent="0.25">
      <c r="A41275" s="1"/>
      <c r="B41275" s="2"/>
      <c r="BJ41275" s="3"/>
      <c r="BL41275" s="3"/>
      <c r="BN41275" s="3"/>
      <c r="BP41275" s="3"/>
    </row>
    <row r="41276" spans="1:68" x14ac:dyDescent="0.25">
      <c r="A41276" s="1"/>
      <c r="B41276" s="2"/>
      <c r="BJ41276" s="3"/>
      <c r="BL41276" s="3"/>
      <c r="BN41276" s="3"/>
      <c r="BP41276" s="3"/>
    </row>
    <row r="41277" spans="1:68" x14ac:dyDescent="0.25">
      <c r="A41277" s="1"/>
      <c r="B41277" s="2"/>
      <c r="BJ41277" s="3"/>
      <c r="BL41277" s="3"/>
      <c r="BN41277" s="3"/>
      <c r="BP41277" s="3"/>
    </row>
    <row r="41278" spans="1:68" x14ac:dyDescent="0.25">
      <c r="A41278" s="1"/>
      <c r="B41278" s="2"/>
      <c r="BJ41278" s="3"/>
      <c r="BL41278" s="3"/>
      <c r="BN41278" s="3"/>
      <c r="BP41278" s="3"/>
    </row>
    <row r="41279" spans="1:68" x14ac:dyDescent="0.25">
      <c r="A41279" s="1"/>
      <c r="B41279" s="2"/>
      <c r="BJ41279" s="3"/>
      <c r="BL41279" s="3"/>
      <c r="BN41279" s="3"/>
      <c r="BP41279" s="3"/>
    </row>
    <row r="41280" spans="1:68" x14ac:dyDescent="0.25">
      <c r="A41280" s="1"/>
      <c r="B41280" s="2"/>
      <c r="BJ41280" s="3"/>
      <c r="BL41280" s="3"/>
      <c r="BN41280" s="3"/>
      <c r="BP41280" s="3"/>
    </row>
    <row r="41281" spans="1:68" x14ac:dyDescent="0.25">
      <c r="A41281" s="1"/>
      <c r="B41281" s="2"/>
      <c r="BJ41281" s="3"/>
      <c r="BL41281" s="3"/>
      <c r="BN41281" s="3"/>
      <c r="BP41281" s="3"/>
    </row>
    <row r="41282" spans="1:68" x14ac:dyDescent="0.25">
      <c r="A41282" s="1"/>
      <c r="B41282" s="2"/>
      <c r="BJ41282" s="3"/>
      <c r="BL41282" s="3"/>
      <c r="BN41282" s="3"/>
      <c r="BP41282" s="3"/>
    </row>
    <row r="41283" spans="1:68" x14ac:dyDescent="0.25">
      <c r="A41283" s="1"/>
      <c r="B41283" s="2"/>
      <c r="BJ41283" s="3"/>
      <c r="BL41283" s="3"/>
      <c r="BN41283" s="3"/>
      <c r="BP41283" s="3"/>
    </row>
    <row r="41284" spans="1:68" x14ac:dyDescent="0.25">
      <c r="A41284" s="1"/>
      <c r="B41284" s="2"/>
      <c r="BJ41284" s="3"/>
      <c r="BL41284" s="3"/>
      <c r="BN41284" s="3"/>
      <c r="BP41284" s="3"/>
    </row>
    <row r="41285" spans="1:68" x14ac:dyDescent="0.25">
      <c r="A41285" s="1"/>
      <c r="B41285" s="2"/>
      <c r="BJ41285" s="3"/>
      <c r="BL41285" s="3"/>
      <c r="BN41285" s="3"/>
      <c r="BP41285" s="3"/>
    </row>
    <row r="41286" spans="1:68" x14ac:dyDescent="0.25">
      <c r="A41286" s="1"/>
      <c r="B41286" s="2"/>
      <c r="BJ41286" s="3"/>
      <c r="BL41286" s="3"/>
      <c r="BN41286" s="3"/>
      <c r="BP41286" s="3"/>
    </row>
    <row r="41287" spans="1:68" x14ac:dyDescent="0.25">
      <c r="A41287" s="1"/>
      <c r="B41287" s="2"/>
      <c r="BJ41287" s="3"/>
      <c r="BL41287" s="3"/>
      <c r="BN41287" s="3"/>
      <c r="BP41287" s="3"/>
    </row>
    <row r="41288" spans="1:68" x14ac:dyDescent="0.25">
      <c r="A41288" s="1"/>
      <c r="B41288" s="2"/>
      <c r="BJ41288" s="3"/>
      <c r="BL41288" s="3"/>
      <c r="BN41288" s="3"/>
      <c r="BP41288" s="3"/>
    </row>
    <row r="41289" spans="1:68" x14ac:dyDescent="0.25">
      <c r="A41289" s="1"/>
      <c r="B41289" s="2"/>
      <c r="BJ41289" s="3"/>
      <c r="BL41289" s="3"/>
      <c r="BN41289" s="3"/>
      <c r="BP41289" s="3"/>
    </row>
    <row r="41290" spans="1:68" x14ac:dyDescent="0.25">
      <c r="A41290" s="1"/>
      <c r="B41290" s="2"/>
      <c r="BJ41290" s="3"/>
      <c r="BL41290" s="3"/>
      <c r="BN41290" s="3"/>
      <c r="BP41290" s="3"/>
    </row>
    <row r="41291" spans="1:68" x14ac:dyDescent="0.25">
      <c r="A41291" s="1"/>
      <c r="B41291" s="2"/>
      <c r="BJ41291" s="3"/>
      <c r="BL41291" s="3"/>
      <c r="BN41291" s="3"/>
      <c r="BP41291" s="3"/>
    </row>
    <row r="41292" spans="1:68" x14ac:dyDescent="0.25">
      <c r="A41292" s="1"/>
      <c r="B41292" s="2"/>
      <c r="BJ41292" s="3"/>
      <c r="BL41292" s="3"/>
      <c r="BN41292" s="3"/>
      <c r="BP41292" s="3"/>
    </row>
    <row r="41293" spans="1:68" x14ac:dyDescent="0.25">
      <c r="A41293" s="1"/>
      <c r="B41293" s="2"/>
      <c r="BJ41293" s="3"/>
      <c r="BL41293" s="3"/>
      <c r="BN41293" s="3"/>
      <c r="BP41293" s="3"/>
    </row>
    <row r="41294" spans="1:68" x14ac:dyDescent="0.25">
      <c r="A41294" s="1"/>
      <c r="B41294" s="2"/>
      <c r="BJ41294" s="3"/>
      <c r="BL41294" s="3"/>
      <c r="BN41294" s="3"/>
      <c r="BP41294" s="3"/>
    </row>
    <row r="41295" spans="1:68" x14ac:dyDescent="0.25">
      <c r="A41295" s="1"/>
      <c r="B41295" s="2"/>
      <c r="BJ41295" s="3"/>
      <c r="BL41295" s="3"/>
      <c r="BN41295" s="3"/>
      <c r="BP41295" s="3"/>
    </row>
    <row r="41296" spans="1:68" x14ac:dyDescent="0.25">
      <c r="A41296" s="1"/>
      <c r="B41296" s="2"/>
      <c r="BJ41296" s="3"/>
      <c r="BL41296" s="3"/>
      <c r="BN41296" s="3"/>
      <c r="BP41296" s="3"/>
    </row>
    <row r="41297" spans="1:68" x14ac:dyDescent="0.25">
      <c r="A41297" s="1"/>
      <c r="B41297" s="2"/>
      <c r="BJ41297" s="3"/>
      <c r="BL41297" s="3"/>
      <c r="BN41297" s="3"/>
      <c r="BP41297" s="3"/>
    </row>
    <row r="41298" spans="1:68" x14ac:dyDescent="0.25">
      <c r="A41298" s="1"/>
      <c r="B41298" s="2"/>
      <c r="BJ41298" s="3"/>
      <c r="BL41298" s="3"/>
      <c r="BN41298" s="3"/>
      <c r="BP41298" s="3"/>
    </row>
    <row r="41299" spans="1:68" x14ac:dyDescent="0.25">
      <c r="A41299" s="1"/>
      <c r="B41299" s="2"/>
      <c r="BJ41299" s="3"/>
      <c r="BL41299" s="3"/>
      <c r="BN41299" s="3"/>
      <c r="BP41299" s="3"/>
    </row>
    <row r="41300" spans="1:68" x14ac:dyDescent="0.25">
      <c r="A41300" s="1"/>
      <c r="B41300" s="2"/>
      <c r="BJ41300" s="3"/>
      <c r="BL41300" s="3"/>
      <c r="BN41300" s="3"/>
      <c r="BP41300" s="3"/>
    </row>
    <row r="41301" spans="1:68" x14ac:dyDescent="0.25">
      <c r="A41301" s="1"/>
      <c r="B41301" s="2"/>
      <c r="BJ41301" s="3"/>
      <c r="BL41301" s="3"/>
      <c r="BN41301" s="3"/>
      <c r="BP41301" s="3"/>
    </row>
    <row r="41302" spans="1:68" x14ac:dyDescent="0.25">
      <c r="A41302" s="1"/>
      <c r="B41302" s="2"/>
      <c r="BJ41302" s="3"/>
      <c r="BL41302" s="3"/>
      <c r="BN41302" s="3"/>
      <c r="BP41302" s="3"/>
    </row>
    <row r="41303" spans="1:68" x14ac:dyDescent="0.25">
      <c r="A41303" s="1"/>
      <c r="B41303" s="2"/>
      <c r="BJ41303" s="3"/>
      <c r="BL41303" s="3"/>
      <c r="BN41303" s="3"/>
      <c r="BP41303" s="3"/>
    </row>
    <row r="41304" spans="1:68" x14ac:dyDescent="0.25">
      <c r="A41304" s="1"/>
      <c r="B41304" s="2"/>
      <c r="BJ41304" s="3"/>
      <c r="BL41304" s="3"/>
      <c r="BN41304" s="3"/>
      <c r="BP41304" s="3"/>
    </row>
    <row r="41305" spans="1:68" x14ac:dyDescent="0.25">
      <c r="A41305" s="1"/>
      <c r="B41305" s="2"/>
      <c r="BJ41305" s="3"/>
      <c r="BL41305" s="3"/>
      <c r="BN41305" s="3"/>
      <c r="BP41305" s="3"/>
    </row>
    <row r="41306" spans="1:68" x14ac:dyDescent="0.25">
      <c r="A41306" s="1"/>
      <c r="B41306" s="2"/>
      <c r="BJ41306" s="3"/>
      <c r="BL41306" s="3"/>
      <c r="BN41306" s="3"/>
      <c r="BP41306" s="3"/>
    </row>
    <row r="41307" spans="1:68" x14ac:dyDescent="0.25">
      <c r="A41307" s="1"/>
      <c r="B41307" s="2"/>
      <c r="BJ41307" s="3"/>
      <c r="BL41307" s="3"/>
      <c r="BN41307" s="3"/>
      <c r="BP41307" s="3"/>
    </row>
    <row r="41308" spans="1:68" x14ac:dyDescent="0.25">
      <c r="A41308" s="1"/>
      <c r="B41308" s="2"/>
      <c r="BJ41308" s="3"/>
      <c r="BL41308" s="3"/>
      <c r="BN41308" s="3"/>
      <c r="BP41308" s="3"/>
    </row>
    <row r="41309" spans="1:68" x14ac:dyDescent="0.25">
      <c r="A41309" s="1"/>
      <c r="B41309" s="2"/>
      <c r="BJ41309" s="3"/>
      <c r="BL41309" s="3"/>
      <c r="BN41309" s="3"/>
      <c r="BP41309" s="3"/>
    </row>
    <row r="41310" spans="1:68" x14ac:dyDescent="0.25">
      <c r="A41310" s="1"/>
      <c r="B41310" s="2"/>
      <c r="BJ41310" s="3"/>
      <c r="BL41310" s="3"/>
      <c r="BN41310" s="3"/>
      <c r="BP41310" s="3"/>
    </row>
    <row r="41311" spans="1:68" x14ac:dyDescent="0.25">
      <c r="A41311" s="1"/>
      <c r="B41311" s="2"/>
      <c r="BJ41311" s="3"/>
      <c r="BL41311" s="3"/>
      <c r="BN41311" s="3"/>
      <c r="BP41311" s="3"/>
    </row>
    <row r="41312" spans="1:68" x14ac:dyDescent="0.25">
      <c r="A41312" s="1"/>
      <c r="B41312" s="2"/>
      <c r="BJ41312" s="3"/>
      <c r="BL41312" s="3"/>
      <c r="BN41312" s="3"/>
      <c r="BP41312" s="3"/>
    </row>
    <row r="41313" spans="1:68" x14ac:dyDescent="0.25">
      <c r="A41313" s="1"/>
      <c r="B41313" s="2"/>
      <c r="BJ41313" s="3"/>
      <c r="BL41313" s="3"/>
      <c r="BN41313" s="3"/>
      <c r="BP41313" s="3"/>
    </row>
    <row r="41314" spans="1:68" x14ac:dyDescent="0.25">
      <c r="A41314" s="1"/>
      <c r="B41314" s="2"/>
      <c r="BJ41314" s="3"/>
      <c r="BL41314" s="3"/>
      <c r="BN41314" s="3"/>
      <c r="BP41314" s="3"/>
    </row>
    <row r="41315" spans="1:68" x14ac:dyDescent="0.25">
      <c r="A41315" s="1"/>
      <c r="B41315" s="2"/>
      <c r="BJ41315" s="3"/>
      <c r="BL41315" s="3"/>
      <c r="BN41315" s="3"/>
      <c r="BP41315" s="3"/>
    </row>
    <row r="41316" spans="1:68" x14ac:dyDescent="0.25">
      <c r="A41316" s="1"/>
      <c r="B41316" s="2"/>
      <c r="BJ41316" s="3"/>
      <c r="BL41316" s="3"/>
      <c r="BN41316" s="3"/>
      <c r="BP41316" s="3"/>
    </row>
    <row r="41317" spans="1:68" x14ac:dyDescent="0.25">
      <c r="A41317" s="1"/>
      <c r="B41317" s="2"/>
      <c r="BJ41317" s="3"/>
      <c r="BL41317" s="3"/>
      <c r="BN41317" s="3"/>
      <c r="BP41317" s="3"/>
    </row>
    <row r="41318" spans="1:68" x14ac:dyDescent="0.25">
      <c r="A41318" s="1"/>
      <c r="B41318" s="2"/>
      <c r="BJ41318" s="3"/>
      <c r="BL41318" s="3"/>
      <c r="BN41318" s="3"/>
      <c r="BP41318" s="3"/>
    </row>
    <row r="41319" spans="1:68" x14ac:dyDescent="0.25">
      <c r="A41319" s="1"/>
      <c r="B41319" s="2"/>
      <c r="BJ41319" s="3"/>
      <c r="BL41319" s="3"/>
      <c r="BN41319" s="3"/>
      <c r="BP41319" s="3"/>
    </row>
    <row r="41320" spans="1:68" x14ac:dyDescent="0.25">
      <c r="A41320" s="1"/>
      <c r="B41320" s="2"/>
      <c r="BJ41320" s="3"/>
      <c r="BL41320" s="3"/>
      <c r="BN41320" s="3"/>
      <c r="BP41320" s="3"/>
    </row>
    <row r="41321" spans="1:68" x14ac:dyDescent="0.25">
      <c r="A41321" s="1"/>
      <c r="B41321" s="2"/>
      <c r="BJ41321" s="3"/>
      <c r="BL41321" s="3"/>
      <c r="BN41321" s="3"/>
      <c r="BP41321" s="3"/>
    </row>
    <row r="41322" spans="1:68" x14ac:dyDescent="0.25">
      <c r="A41322" s="1"/>
      <c r="B41322" s="2"/>
      <c r="BJ41322" s="3"/>
      <c r="BL41322" s="3"/>
      <c r="BN41322" s="3"/>
      <c r="BP41322" s="3"/>
    </row>
    <row r="41323" spans="1:68" x14ac:dyDescent="0.25">
      <c r="A41323" s="1"/>
      <c r="B41323" s="2"/>
      <c r="BJ41323" s="3"/>
      <c r="BL41323" s="3"/>
      <c r="BN41323" s="3"/>
      <c r="BP41323" s="3"/>
    </row>
    <row r="41324" spans="1:68" x14ac:dyDescent="0.25">
      <c r="A41324" s="1"/>
      <c r="B41324" s="2"/>
      <c r="BJ41324" s="3"/>
      <c r="BL41324" s="3"/>
      <c r="BN41324" s="3"/>
      <c r="BP41324" s="3"/>
    </row>
    <row r="41325" spans="1:68" x14ac:dyDescent="0.25">
      <c r="A41325" s="1"/>
      <c r="B41325" s="2"/>
      <c r="BJ41325" s="3"/>
      <c r="BL41325" s="3"/>
      <c r="BN41325" s="3"/>
      <c r="BP41325" s="3"/>
    </row>
    <row r="41326" spans="1:68" x14ac:dyDescent="0.25">
      <c r="A41326" s="1"/>
      <c r="B41326" s="2"/>
      <c r="BJ41326" s="3"/>
      <c r="BL41326" s="3"/>
      <c r="BN41326" s="3"/>
      <c r="BP41326" s="3"/>
    </row>
    <row r="41327" spans="1:68" x14ac:dyDescent="0.25">
      <c r="A41327" s="1"/>
      <c r="B41327" s="2"/>
      <c r="BJ41327" s="3"/>
      <c r="BL41327" s="3"/>
      <c r="BN41327" s="3"/>
      <c r="BP41327" s="3"/>
    </row>
    <row r="41328" spans="1:68" x14ac:dyDescent="0.25">
      <c r="A41328" s="1"/>
      <c r="B41328" s="2"/>
      <c r="BJ41328" s="3"/>
      <c r="BL41328" s="3"/>
      <c r="BN41328" s="3"/>
      <c r="BP41328" s="3"/>
    </row>
    <row r="41329" spans="1:68" x14ac:dyDescent="0.25">
      <c r="A41329" s="1"/>
      <c r="B41329" s="2"/>
      <c r="BJ41329" s="3"/>
      <c r="BL41329" s="3"/>
      <c r="BN41329" s="3"/>
      <c r="BP41329" s="3"/>
    </row>
    <row r="41330" spans="1:68" x14ac:dyDescent="0.25">
      <c r="A41330" s="1"/>
      <c r="B41330" s="2"/>
      <c r="BJ41330" s="3"/>
      <c r="BL41330" s="3"/>
      <c r="BN41330" s="3"/>
      <c r="BP41330" s="3"/>
    </row>
    <row r="41331" spans="1:68" x14ac:dyDescent="0.25">
      <c r="A41331" s="1"/>
      <c r="B41331" s="2"/>
      <c r="BJ41331" s="3"/>
      <c r="BL41331" s="3"/>
      <c r="BN41331" s="3"/>
      <c r="BP41331" s="3"/>
    </row>
    <row r="41332" spans="1:68" x14ac:dyDescent="0.25">
      <c r="A41332" s="1"/>
      <c r="B41332" s="2"/>
      <c r="BJ41332" s="3"/>
      <c r="BL41332" s="3"/>
      <c r="BN41332" s="3"/>
      <c r="BP41332" s="3"/>
    </row>
    <row r="41333" spans="1:68" x14ac:dyDescent="0.25">
      <c r="A41333" s="1"/>
      <c r="B41333" s="2"/>
      <c r="BJ41333" s="3"/>
      <c r="BL41333" s="3"/>
      <c r="BN41333" s="3"/>
      <c r="BP41333" s="3"/>
    </row>
    <row r="41334" spans="1:68" x14ac:dyDescent="0.25">
      <c r="A41334" s="1"/>
      <c r="B41334" s="2"/>
      <c r="BJ41334" s="3"/>
      <c r="BL41334" s="3"/>
      <c r="BN41334" s="3"/>
      <c r="BP41334" s="3"/>
    </row>
    <row r="41335" spans="1:68" x14ac:dyDescent="0.25">
      <c r="A41335" s="1"/>
      <c r="B41335" s="2"/>
      <c r="BJ41335" s="3"/>
      <c r="BL41335" s="3"/>
      <c r="BN41335" s="3"/>
      <c r="BP41335" s="3"/>
    </row>
    <row r="41336" spans="1:68" x14ac:dyDescent="0.25">
      <c r="A41336" s="1"/>
      <c r="B41336" s="2"/>
      <c r="BJ41336" s="3"/>
      <c r="BL41336" s="3"/>
      <c r="BN41336" s="3"/>
      <c r="BP41336" s="3"/>
    </row>
    <row r="41337" spans="1:68" x14ac:dyDescent="0.25">
      <c r="A41337" s="1"/>
      <c r="B41337" s="2"/>
      <c r="BJ41337" s="3"/>
      <c r="BL41337" s="3"/>
      <c r="BN41337" s="3"/>
      <c r="BP41337" s="3"/>
    </row>
    <row r="41338" spans="1:68" x14ac:dyDescent="0.25">
      <c r="A41338" s="1"/>
      <c r="B41338" s="2"/>
      <c r="BJ41338" s="3"/>
      <c r="BL41338" s="3"/>
      <c r="BN41338" s="3"/>
      <c r="BP41338" s="3"/>
    </row>
    <row r="41339" spans="1:68" x14ac:dyDescent="0.25">
      <c r="A41339" s="1"/>
      <c r="B41339" s="2"/>
      <c r="BJ41339" s="3"/>
      <c r="BL41339" s="3"/>
      <c r="BN41339" s="3"/>
      <c r="BP41339" s="3"/>
    </row>
    <row r="41340" spans="1:68" x14ac:dyDescent="0.25">
      <c r="A41340" s="1"/>
      <c r="B41340" s="2"/>
      <c r="BJ41340" s="3"/>
      <c r="BL41340" s="3"/>
      <c r="BN41340" s="3"/>
      <c r="BP41340" s="3"/>
    </row>
    <row r="41341" spans="1:68" x14ac:dyDescent="0.25">
      <c r="A41341" s="1"/>
      <c r="B41341" s="2"/>
      <c r="BJ41341" s="3"/>
      <c r="BL41341" s="3"/>
      <c r="BN41341" s="3"/>
      <c r="BP41341" s="3"/>
    </row>
    <row r="41342" spans="1:68" x14ac:dyDescent="0.25">
      <c r="A41342" s="1"/>
      <c r="B41342" s="2"/>
      <c r="BJ41342" s="3"/>
      <c r="BL41342" s="3"/>
      <c r="BN41342" s="3"/>
      <c r="BP41342" s="3"/>
    </row>
    <row r="41343" spans="1:68" x14ac:dyDescent="0.25">
      <c r="A41343" s="1"/>
      <c r="B41343" s="2"/>
      <c r="BJ41343" s="3"/>
      <c r="BL41343" s="3"/>
      <c r="BN41343" s="3"/>
      <c r="BP41343" s="3"/>
    </row>
    <row r="41344" spans="1:68" x14ac:dyDescent="0.25">
      <c r="A41344" s="1"/>
      <c r="B41344" s="2"/>
      <c r="BJ41344" s="3"/>
      <c r="BL41344" s="3"/>
      <c r="BN41344" s="3"/>
      <c r="BP41344" s="3"/>
    </row>
    <row r="41345" spans="1:68" x14ac:dyDescent="0.25">
      <c r="A41345" s="1"/>
      <c r="B41345" s="2"/>
      <c r="BJ41345" s="3"/>
      <c r="BL41345" s="3"/>
      <c r="BN41345" s="3"/>
      <c r="BP41345" s="3"/>
    </row>
    <row r="41346" spans="1:68" x14ac:dyDescent="0.25">
      <c r="A41346" s="1"/>
      <c r="B41346" s="2"/>
      <c r="BJ41346" s="3"/>
      <c r="BL41346" s="3"/>
      <c r="BN41346" s="3"/>
      <c r="BP41346" s="3"/>
    </row>
    <row r="41347" spans="1:68" x14ac:dyDescent="0.25">
      <c r="A41347" s="1"/>
      <c r="B41347" s="2"/>
      <c r="BJ41347" s="3"/>
      <c r="BL41347" s="3"/>
      <c r="BN41347" s="3"/>
      <c r="BP41347" s="3"/>
    </row>
    <row r="41348" spans="1:68" x14ac:dyDescent="0.25">
      <c r="A41348" s="1"/>
      <c r="B41348" s="2"/>
      <c r="BJ41348" s="3"/>
      <c r="BL41348" s="3"/>
      <c r="BN41348" s="3"/>
      <c r="BP41348" s="3"/>
    </row>
    <row r="41349" spans="1:68" x14ac:dyDescent="0.25">
      <c r="A41349" s="1"/>
      <c r="B41349" s="2"/>
      <c r="BJ41349" s="3"/>
      <c r="BL41349" s="3"/>
      <c r="BN41349" s="3"/>
      <c r="BP41349" s="3"/>
    </row>
    <row r="41350" spans="1:68" x14ac:dyDescent="0.25">
      <c r="A41350" s="1"/>
      <c r="B41350" s="2"/>
      <c r="BJ41350" s="3"/>
      <c r="BL41350" s="3"/>
      <c r="BN41350" s="3"/>
      <c r="BP41350" s="3"/>
    </row>
    <row r="41351" spans="1:68" x14ac:dyDescent="0.25">
      <c r="A41351" s="1"/>
      <c r="B41351" s="2"/>
      <c r="BJ41351" s="3"/>
      <c r="BL41351" s="3"/>
      <c r="BN41351" s="3"/>
      <c r="BP41351" s="3"/>
    </row>
    <row r="41352" spans="1:68" x14ac:dyDescent="0.25">
      <c r="A41352" s="1"/>
      <c r="B41352" s="2"/>
      <c r="BJ41352" s="3"/>
      <c r="BL41352" s="3"/>
      <c r="BN41352" s="3"/>
      <c r="BP41352" s="3"/>
    </row>
    <row r="41353" spans="1:68" x14ac:dyDescent="0.25">
      <c r="A41353" s="1"/>
      <c r="B41353" s="2"/>
      <c r="BJ41353" s="3"/>
      <c r="BL41353" s="3"/>
      <c r="BN41353" s="3"/>
      <c r="BP41353" s="3"/>
    </row>
    <row r="41354" spans="1:68" x14ac:dyDescent="0.25">
      <c r="A41354" s="1"/>
      <c r="B41354" s="2"/>
      <c r="BJ41354" s="3"/>
      <c r="BL41354" s="3"/>
      <c r="BN41354" s="3"/>
      <c r="BP41354" s="3"/>
    </row>
    <row r="41355" spans="1:68" x14ac:dyDescent="0.25">
      <c r="A41355" s="1"/>
      <c r="B41355" s="2"/>
      <c r="BJ41355" s="3"/>
      <c r="BL41355" s="3"/>
      <c r="BN41355" s="3"/>
      <c r="BP41355" s="3"/>
    </row>
    <row r="41356" spans="1:68" x14ac:dyDescent="0.25">
      <c r="A41356" s="1"/>
      <c r="B41356" s="2"/>
      <c r="BJ41356" s="3"/>
      <c r="BL41356" s="3"/>
      <c r="BN41356" s="3"/>
      <c r="BP41356" s="3"/>
    </row>
    <row r="41357" spans="1:68" x14ac:dyDescent="0.25">
      <c r="A41357" s="1"/>
      <c r="B41357" s="2"/>
      <c r="BJ41357" s="3"/>
      <c r="BL41357" s="3"/>
      <c r="BN41357" s="3"/>
      <c r="BP41357" s="3"/>
    </row>
    <row r="41358" spans="1:68" x14ac:dyDescent="0.25">
      <c r="A41358" s="1"/>
      <c r="B41358" s="2"/>
      <c r="BJ41358" s="3"/>
      <c r="BL41358" s="3"/>
      <c r="BN41358" s="3"/>
      <c r="BP41358" s="3"/>
    </row>
    <row r="41359" spans="1:68" x14ac:dyDescent="0.25">
      <c r="A41359" s="1"/>
      <c r="B41359" s="2"/>
      <c r="BJ41359" s="3"/>
      <c r="BL41359" s="3"/>
      <c r="BN41359" s="3"/>
      <c r="BP41359" s="3"/>
    </row>
    <row r="41360" spans="1:68" x14ac:dyDescent="0.25">
      <c r="A41360" s="1"/>
      <c r="B41360" s="2"/>
      <c r="BJ41360" s="3"/>
      <c r="BL41360" s="3"/>
      <c r="BN41360" s="3"/>
      <c r="BP41360" s="3"/>
    </row>
    <row r="41361" spans="1:68" x14ac:dyDescent="0.25">
      <c r="A41361" s="1"/>
      <c r="B41361" s="2"/>
      <c r="BJ41361" s="3"/>
      <c r="BL41361" s="3"/>
      <c r="BN41361" s="3"/>
      <c r="BP41361" s="3"/>
    </row>
    <row r="41362" spans="1:68" x14ac:dyDescent="0.25">
      <c r="A41362" s="1"/>
      <c r="B41362" s="2"/>
      <c r="BJ41362" s="3"/>
      <c r="BL41362" s="3"/>
      <c r="BN41362" s="3"/>
      <c r="BP41362" s="3"/>
    </row>
    <row r="41363" spans="1:68" x14ac:dyDescent="0.25">
      <c r="A41363" s="1"/>
      <c r="B41363" s="2"/>
      <c r="BJ41363" s="3"/>
      <c r="BL41363" s="3"/>
      <c r="BN41363" s="3"/>
      <c r="BP41363" s="3"/>
    </row>
    <row r="41364" spans="1:68" x14ac:dyDescent="0.25">
      <c r="A41364" s="1"/>
      <c r="B41364" s="2"/>
      <c r="BJ41364" s="3"/>
      <c r="BL41364" s="3"/>
      <c r="BN41364" s="3"/>
      <c r="BP41364" s="3"/>
    </row>
    <row r="41365" spans="1:68" x14ac:dyDescent="0.25">
      <c r="A41365" s="1"/>
      <c r="B41365" s="2"/>
      <c r="BJ41365" s="3"/>
      <c r="BL41365" s="3"/>
      <c r="BN41365" s="3"/>
      <c r="BP41365" s="3"/>
    </row>
    <row r="41366" spans="1:68" x14ac:dyDescent="0.25">
      <c r="A41366" s="1"/>
      <c r="B41366" s="2"/>
      <c r="BJ41366" s="3"/>
      <c r="BL41366" s="3"/>
      <c r="BN41366" s="3"/>
      <c r="BP41366" s="3"/>
    </row>
    <row r="41367" spans="1:68" x14ac:dyDescent="0.25">
      <c r="A41367" s="1"/>
      <c r="B41367" s="2"/>
      <c r="BJ41367" s="3"/>
      <c r="BL41367" s="3"/>
      <c r="BN41367" s="3"/>
      <c r="BP41367" s="3"/>
    </row>
    <row r="41368" spans="1:68" x14ac:dyDescent="0.25">
      <c r="A41368" s="1"/>
      <c r="B41368" s="2"/>
      <c r="BJ41368" s="3"/>
      <c r="BL41368" s="3"/>
      <c r="BN41368" s="3"/>
      <c r="BP41368" s="3"/>
    </row>
    <row r="41369" spans="1:68" x14ac:dyDescent="0.25">
      <c r="A41369" s="1"/>
      <c r="B41369" s="2"/>
      <c r="BJ41369" s="3"/>
      <c r="BL41369" s="3"/>
      <c r="BN41369" s="3"/>
      <c r="BP41369" s="3"/>
    </row>
    <row r="41370" spans="1:68" x14ac:dyDescent="0.25">
      <c r="A41370" s="1"/>
      <c r="B41370" s="2"/>
      <c r="BJ41370" s="3"/>
      <c r="BL41370" s="3"/>
      <c r="BN41370" s="3"/>
      <c r="BP41370" s="3"/>
    </row>
    <row r="41371" spans="1:68" x14ac:dyDescent="0.25">
      <c r="A41371" s="1"/>
      <c r="B41371" s="2"/>
      <c r="BJ41371" s="3"/>
      <c r="BL41371" s="3"/>
      <c r="BN41371" s="3"/>
      <c r="BP41371" s="3"/>
    </row>
    <row r="41372" spans="1:68" x14ac:dyDescent="0.25">
      <c r="A41372" s="1"/>
      <c r="B41372" s="2"/>
      <c r="BJ41372" s="3"/>
      <c r="BL41372" s="3"/>
      <c r="BN41372" s="3"/>
      <c r="BP41372" s="3"/>
    </row>
    <row r="41373" spans="1:68" x14ac:dyDescent="0.25">
      <c r="A41373" s="1"/>
      <c r="B41373" s="2"/>
      <c r="BJ41373" s="3"/>
      <c r="BL41373" s="3"/>
      <c r="BN41373" s="3"/>
      <c r="BP41373" s="3"/>
    </row>
    <row r="41374" spans="1:68" x14ac:dyDescent="0.25">
      <c r="A41374" s="1"/>
      <c r="B41374" s="2"/>
      <c r="BJ41374" s="3"/>
      <c r="BL41374" s="3"/>
      <c r="BN41374" s="3"/>
      <c r="BP41374" s="3"/>
    </row>
    <row r="41375" spans="1:68" x14ac:dyDescent="0.25">
      <c r="A41375" s="1"/>
      <c r="B41375" s="2"/>
      <c r="BJ41375" s="3"/>
      <c r="BL41375" s="3"/>
      <c r="BN41375" s="3"/>
      <c r="BP41375" s="3"/>
    </row>
    <row r="41376" spans="1:68" x14ac:dyDescent="0.25">
      <c r="A41376" s="1"/>
      <c r="B41376" s="2"/>
      <c r="BJ41376" s="3"/>
      <c r="BL41376" s="3"/>
      <c r="BN41376" s="3"/>
      <c r="BP41376" s="3"/>
    </row>
    <row r="41377" spans="1:68" x14ac:dyDescent="0.25">
      <c r="A41377" s="1"/>
      <c r="B41377" s="2"/>
      <c r="BJ41377" s="3"/>
      <c r="BL41377" s="3"/>
      <c r="BN41377" s="3"/>
      <c r="BP41377" s="3"/>
    </row>
    <row r="41378" spans="1:68" x14ac:dyDescent="0.25">
      <c r="A41378" s="1"/>
      <c r="B41378" s="2"/>
      <c r="BJ41378" s="3"/>
      <c r="BL41378" s="3"/>
      <c r="BN41378" s="3"/>
      <c r="BP41378" s="3"/>
    </row>
    <row r="41379" spans="1:68" x14ac:dyDescent="0.25">
      <c r="A41379" s="1"/>
      <c r="B41379" s="2"/>
      <c r="BJ41379" s="3"/>
      <c r="BL41379" s="3"/>
      <c r="BN41379" s="3"/>
      <c r="BP41379" s="3"/>
    </row>
    <row r="41380" spans="1:68" x14ac:dyDescent="0.25">
      <c r="A41380" s="1"/>
      <c r="B41380" s="2"/>
      <c r="BJ41380" s="3"/>
      <c r="BL41380" s="3"/>
      <c r="BN41380" s="3"/>
      <c r="BP41380" s="3"/>
    </row>
    <row r="41381" spans="1:68" x14ac:dyDescent="0.25">
      <c r="A41381" s="1"/>
      <c r="B41381" s="2"/>
      <c r="BJ41381" s="3"/>
      <c r="BL41381" s="3"/>
      <c r="BN41381" s="3"/>
      <c r="BP41381" s="3"/>
    </row>
    <row r="41382" spans="1:68" x14ac:dyDescent="0.25">
      <c r="A41382" s="1"/>
      <c r="B41382" s="2"/>
      <c r="BJ41382" s="3"/>
      <c r="BL41382" s="3"/>
      <c r="BN41382" s="3"/>
      <c r="BP41382" s="3"/>
    </row>
    <row r="41383" spans="1:68" x14ac:dyDescent="0.25">
      <c r="A41383" s="1"/>
      <c r="B41383" s="2"/>
      <c r="BJ41383" s="3"/>
      <c r="BL41383" s="3"/>
      <c r="BN41383" s="3"/>
      <c r="BP41383" s="3"/>
    </row>
    <row r="41384" spans="1:68" x14ac:dyDescent="0.25">
      <c r="A41384" s="1"/>
      <c r="B41384" s="2"/>
      <c r="BJ41384" s="3"/>
      <c r="BL41384" s="3"/>
      <c r="BN41384" s="3"/>
      <c r="BP41384" s="3"/>
    </row>
    <row r="41385" spans="1:68" x14ac:dyDescent="0.25">
      <c r="A41385" s="1"/>
      <c r="B41385" s="2"/>
      <c r="BJ41385" s="3"/>
      <c r="BL41385" s="3"/>
      <c r="BN41385" s="3"/>
      <c r="BP41385" s="3"/>
    </row>
    <row r="41386" spans="1:68" x14ac:dyDescent="0.25">
      <c r="A41386" s="1"/>
      <c r="B41386" s="2"/>
      <c r="BJ41386" s="3"/>
      <c r="BL41386" s="3"/>
      <c r="BN41386" s="3"/>
      <c r="BP41386" s="3"/>
    </row>
    <row r="41387" spans="1:68" x14ac:dyDescent="0.25">
      <c r="A41387" s="1"/>
      <c r="B41387" s="2"/>
      <c r="BJ41387" s="3"/>
      <c r="BL41387" s="3"/>
      <c r="BN41387" s="3"/>
      <c r="BP41387" s="3"/>
    </row>
    <row r="41388" spans="1:68" x14ac:dyDescent="0.25">
      <c r="A41388" s="1"/>
      <c r="B41388" s="2"/>
      <c r="BJ41388" s="3"/>
      <c r="BL41388" s="3"/>
      <c r="BN41388" s="3"/>
      <c r="BP41388" s="3"/>
    </row>
    <row r="41389" spans="1:68" x14ac:dyDescent="0.25">
      <c r="A41389" s="1"/>
      <c r="B41389" s="2"/>
      <c r="BJ41389" s="3"/>
      <c r="BL41389" s="3"/>
      <c r="BN41389" s="3"/>
      <c r="BP41389" s="3"/>
    </row>
    <row r="41390" spans="1:68" x14ac:dyDescent="0.25">
      <c r="A41390" s="1"/>
      <c r="B41390" s="2"/>
      <c r="BJ41390" s="3"/>
      <c r="BL41390" s="3"/>
      <c r="BN41390" s="3"/>
      <c r="BP41390" s="3"/>
    </row>
    <row r="41391" spans="1:68" x14ac:dyDescent="0.25">
      <c r="A41391" s="1"/>
      <c r="B41391" s="2"/>
      <c r="BJ41391" s="3"/>
      <c r="BL41391" s="3"/>
      <c r="BN41391" s="3"/>
      <c r="BP41391" s="3"/>
    </row>
    <row r="41392" spans="1:68" x14ac:dyDescent="0.25">
      <c r="A41392" s="1"/>
      <c r="B41392" s="2"/>
      <c r="BJ41392" s="3"/>
      <c r="BL41392" s="3"/>
      <c r="BN41392" s="3"/>
      <c r="BP41392" s="3"/>
    </row>
    <row r="41393" spans="1:68" x14ac:dyDescent="0.25">
      <c r="A41393" s="1"/>
      <c r="B41393" s="2"/>
      <c r="BJ41393" s="3"/>
      <c r="BL41393" s="3"/>
      <c r="BN41393" s="3"/>
      <c r="BP41393" s="3"/>
    </row>
    <row r="41394" spans="1:68" x14ac:dyDescent="0.25">
      <c r="A41394" s="1"/>
      <c r="B41394" s="2"/>
      <c r="BJ41394" s="3"/>
      <c r="BL41394" s="3"/>
      <c r="BN41394" s="3"/>
      <c r="BP41394" s="3"/>
    </row>
    <row r="41395" spans="1:68" x14ac:dyDescent="0.25">
      <c r="A41395" s="1"/>
      <c r="B41395" s="2"/>
      <c r="BJ41395" s="3"/>
      <c r="BL41395" s="3"/>
      <c r="BN41395" s="3"/>
      <c r="BP41395" s="3"/>
    </row>
    <row r="41396" spans="1:68" x14ac:dyDescent="0.25">
      <c r="A41396" s="1"/>
      <c r="B41396" s="2"/>
      <c r="BJ41396" s="3"/>
      <c r="BL41396" s="3"/>
      <c r="BN41396" s="3"/>
      <c r="BP41396" s="3"/>
    </row>
    <row r="41397" spans="1:68" x14ac:dyDescent="0.25">
      <c r="A41397" s="1"/>
      <c r="B41397" s="2"/>
      <c r="BJ41397" s="3"/>
      <c r="BL41397" s="3"/>
      <c r="BN41397" s="3"/>
      <c r="BP41397" s="3"/>
    </row>
    <row r="41398" spans="1:68" x14ac:dyDescent="0.25">
      <c r="A41398" s="1"/>
      <c r="B41398" s="2"/>
      <c r="BJ41398" s="3"/>
      <c r="BL41398" s="3"/>
      <c r="BN41398" s="3"/>
      <c r="BP41398" s="3"/>
    </row>
    <row r="41399" spans="1:68" x14ac:dyDescent="0.25">
      <c r="A41399" s="1"/>
      <c r="B41399" s="2"/>
      <c r="BJ41399" s="3"/>
      <c r="BL41399" s="3"/>
      <c r="BN41399" s="3"/>
      <c r="BP41399" s="3"/>
    </row>
    <row r="41400" spans="1:68" x14ac:dyDescent="0.25">
      <c r="A41400" s="1"/>
      <c r="B41400" s="2"/>
      <c r="BJ41400" s="3"/>
      <c r="BL41400" s="3"/>
      <c r="BN41400" s="3"/>
      <c r="BP41400" s="3"/>
    </row>
    <row r="41401" spans="1:68" x14ac:dyDescent="0.25">
      <c r="A41401" s="1"/>
      <c r="B41401" s="2"/>
      <c r="BJ41401" s="3"/>
      <c r="BL41401" s="3"/>
      <c r="BN41401" s="3"/>
      <c r="BP41401" s="3"/>
    </row>
    <row r="41402" spans="1:68" x14ac:dyDescent="0.25">
      <c r="A41402" s="1"/>
      <c r="B41402" s="2"/>
      <c r="BJ41402" s="3"/>
      <c r="BL41402" s="3"/>
      <c r="BN41402" s="3"/>
      <c r="BP41402" s="3"/>
    </row>
    <row r="41403" spans="1:68" x14ac:dyDescent="0.25">
      <c r="A41403" s="1"/>
      <c r="B41403" s="2"/>
      <c r="BJ41403" s="3"/>
      <c r="BL41403" s="3"/>
      <c r="BN41403" s="3"/>
      <c r="BP41403" s="3"/>
    </row>
    <row r="41404" spans="1:68" x14ac:dyDescent="0.25">
      <c r="A41404" s="1"/>
      <c r="B41404" s="2"/>
      <c r="BJ41404" s="3"/>
      <c r="BL41404" s="3"/>
      <c r="BN41404" s="3"/>
      <c r="BP41404" s="3"/>
    </row>
    <row r="41405" spans="1:68" x14ac:dyDescent="0.25">
      <c r="A41405" s="1"/>
      <c r="B41405" s="2"/>
      <c r="BJ41405" s="3"/>
      <c r="BL41405" s="3"/>
      <c r="BN41405" s="3"/>
      <c r="BP41405" s="3"/>
    </row>
    <row r="41406" spans="1:68" x14ac:dyDescent="0.25">
      <c r="A41406" s="1"/>
      <c r="B41406" s="2"/>
      <c r="BJ41406" s="3"/>
      <c r="BL41406" s="3"/>
      <c r="BN41406" s="3"/>
      <c r="BP41406" s="3"/>
    </row>
    <row r="41407" spans="1:68" x14ac:dyDescent="0.25">
      <c r="A41407" s="1"/>
      <c r="B41407" s="2"/>
      <c r="BJ41407" s="3"/>
      <c r="BL41407" s="3"/>
      <c r="BN41407" s="3"/>
      <c r="BP41407" s="3"/>
    </row>
    <row r="41408" spans="1:68" x14ac:dyDescent="0.25">
      <c r="A41408" s="1"/>
      <c r="B41408" s="2"/>
      <c r="BJ41408" s="3"/>
      <c r="BL41408" s="3"/>
      <c r="BN41408" s="3"/>
      <c r="BP41408" s="3"/>
    </row>
    <row r="41409" spans="1:68" x14ac:dyDescent="0.25">
      <c r="A41409" s="1"/>
      <c r="B41409" s="2"/>
      <c r="BJ41409" s="3"/>
      <c r="BL41409" s="3"/>
      <c r="BN41409" s="3"/>
      <c r="BP41409" s="3"/>
    </row>
    <row r="41410" spans="1:68" x14ac:dyDescent="0.25">
      <c r="A41410" s="1"/>
      <c r="B41410" s="2"/>
      <c r="BJ41410" s="3"/>
      <c r="BL41410" s="3"/>
      <c r="BN41410" s="3"/>
      <c r="BP41410" s="3"/>
    </row>
    <row r="41411" spans="1:68" x14ac:dyDescent="0.25">
      <c r="A41411" s="1"/>
      <c r="B41411" s="2"/>
      <c r="BJ41411" s="3"/>
      <c r="BL41411" s="3"/>
      <c r="BN41411" s="3"/>
      <c r="BP41411" s="3"/>
    </row>
    <row r="41412" spans="1:68" x14ac:dyDescent="0.25">
      <c r="A41412" s="1"/>
      <c r="B41412" s="2"/>
      <c r="BJ41412" s="3"/>
      <c r="BL41412" s="3"/>
      <c r="BN41412" s="3"/>
      <c r="BP41412" s="3"/>
    </row>
    <row r="41413" spans="1:68" x14ac:dyDescent="0.25">
      <c r="A41413" s="1"/>
      <c r="B41413" s="2"/>
      <c r="BJ41413" s="3"/>
      <c r="BL41413" s="3"/>
      <c r="BN41413" s="3"/>
      <c r="BP41413" s="3"/>
    </row>
    <row r="41414" spans="1:68" x14ac:dyDescent="0.25">
      <c r="A41414" s="1"/>
      <c r="B41414" s="2"/>
      <c r="BJ41414" s="3"/>
      <c r="BL41414" s="3"/>
      <c r="BN41414" s="3"/>
      <c r="BP41414" s="3"/>
    </row>
    <row r="41415" spans="1:68" x14ac:dyDescent="0.25">
      <c r="A41415" s="1"/>
      <c r="B41415" s="2"/>
      <c r="BJ41415" s="3"/>
      <c r="BL41415" s="3"/>
      <c r="BN41415" s="3"/>
      <c r="BP41415" s="3"/>
    </row>
    <row r="41416" spans="1:68" x14ac:dyDescent="0.25">
      <c r="A41416" s="1"/>
      <c r="B41416" s="2"/>
      <c r="BJ41416" s="3"/>
      <c r="BL41416" s="3"/>
      <c r="BN41416" s="3"/>
      <c r="BP41416" s="3"/>
    </row>
    <row r="41417" spans="1:68" x14ac:dyDescent="0.25">
      <c r="A41417" s="1"/>
      <c r="B41417" s="2"/>
      <c r="BJ41417" s="3"/>
      <c r="BL41417" s="3"/>
      <c r="BN41417" s="3"/>
      <c r="BP41417" s="3"/>
    </row>
    <row r="41418" spans="1:68" x14ac:dyDescent="0.25">
      <c r="A41418" s="1"/>
      <c r="B41418" s="2"/>
      <c r="BJ41418" s="3"/>
      <c r="BL41418" s="3"/>
      <c r="BN41418" s="3"/>
      <c r="BP41418" s="3"/>
    </row>
    <row r="41419" spans="1:68" x14ac:dyDescent="0.25">
      <c r="A41419" s="1"/>
      <c r="B41419" s="2"/>
      <c r="BJ41419" s="3"/>
      <c r="BL41419" s="3"/>
      <c r="BN41419" s="3"/>
      <c r="BP41419" s="3"/>
    </row>
    <row r="41420" spans="1:68" x14ac:dyDescent="0.25">
      <c r="A41420" s="1"/>
      <c r="B41420" s="2"/>
      <c r="BJ41420" s="3"/>
      <c r="BL41420" s="3"/>
      <c r="BN41420" s="3"/>
      <c r="BP41420" s="3"/>
    </row>
    <row r="41421" spans="1:68" x14ac:dyDescent="0.25">
      <c r="A41421" s="1"/>
      <c r="B41421" s="2"/>
      <c r="BJ41421" s="3"/>
      <c r="BL41421" s="3"/>
      <c r="BN41421" s="3"/>
      <c r="BP41421" s="3"/>
    </row>
    <row r="41422" spans="1:68" x14ac:dyDescent="0.25">
      <c r="A41422" s="1"/>
      <c r="B41422" s="2"/>
      <c r="BJ41422" s="3"/>
      <c r="BL41422" s="3"/>
      <c r="BN41422" s="3"/>
      <c r="BP41422" s="3"/>
    </row>
    <row r="41423" spans="1:68" x14ac:dyDescent="0.25">
      <c r="A41423" s="1"/>
      <c r="B41423" s="2"/>
      <c r="BJ41423" s="3"/>
      <c r="BL41423" s="3"/>
      <c r="BN41423" s="3"/>
      <c r="BP41423" s="3"/>
    </row>
    <row r="41424" spans="1:68" x14ac:dyDescent="0.25">
      <c r="A41424" s="1"/>
      <c r="B41424" s="2"/>
      <c r="BJ41424" s="3"/>
      <c r="BL41424" s="3"/>
      <c r="BN41424" s="3"/>
      <c r="BP41424" s="3"/>
    </row>
    <row r="41425" spans="1:68" x14ac:dyDescent="0.25">
      <c r="A41425" s="1"/>
      <c r="B41425" s="2"/>
      <c r="BJ41425" s="3"/>
      <c r="BL41425" s="3"/>
      <c r="BN41425" s="3"/>
      <c r="BP41425" s="3"/>
    </row>
    <row r="41426" spans="1:68" x14ac:dyDescent="0.25">
      <c r="A41426" s="1"/>
      <c r="B41426" s="2"/>
      <c r="BJ41426" s="3"/>
      <c r="BL41426" s="3"/>
      <c r="BN41426" s="3"/>
      <c r="BP41426" s="3"/>
    </row>
    <row r="41427" spans="1:68" x14ac:dyDescent="0.25">
      <c r="A41427" s="1"/>
      <c r="B41427" s="2"/>
      <c r="BJ41427" s="3"/>
      <c r="BL41427" s="3"/>
      <c r="BN41427" s="3"/>
      <c r="BP41427" s="3"/>
    </row>
    <row r="41428" spans="1:68" x14ac:dyDescent="0.25">
      <c r="A41428" s="1"/>
      <c r="B41428" s="2"/>
      <c r="BJ41428" s="3"/>
      <c r="BL41428" s="3"/>
      <c r="BN41428" s="3"/>
      <c r="BP41428" s="3"/>
    </row>
    <row r="41429" spans="1:68" x14ac:dyDescent="0.25">
      <c r="A41429" s="1"/>
      <c r="B41429" s="2"/>
      <c r="BJ41429" s="3"/>
      <c r="BL41429" s="3"/>
      <c r="BN41429" s="3"/>
      <c r="BP41429" s="3"/>
    </row>
    <row r="41430" spans="1:68" x14ac:dyDescent="0.25">
      <c r="A41430" s="1"/>
      <c r="B41430" s="2"/>
      <c r="BJ41430" s="3"/>
      <c r="BL41430" s="3"/>
      <c r="BN41430" s="3"/>
      <c r="BP41430" s="3"/>
    </row>
    <row r="41431" spans="1:68" x14ac:dyDescent="0.25">
      <c r="A41431" s="1"/>
      <c r="B41431" s="2"/>
      <c r="BJ41431" s="3"/>
      <c r="BL41431" s="3"/>
      <c r="BN41431" s="3"/>
      <c r="BP41431" s="3"/>
    </row>
    <row r="41432" spans="1:68" x14ac:dyDescent="0.25">
      <c r="A41432" s="1"/>
      <c r="B41432" s="2"/>
      <c r="BJ41432" s="3"/>
      <c r="BL41432" s="3"/>
      <c r="BN41432" s="3"/>
      <c r="BP41432" s="3"/>
    </row>
    <row r="41433" spans="1:68" x14ac:dyDescent="0.25">
      <c r="A41433" s="1"/>
      <c r="B41433" s="2"/>
      <c r="BJ41433" s="3"/>
      <c r="BL41433" s="3"/>
      <c r="BN41433" s="3"/>
      <c r="BP41433" s="3"/>
    </row>
    <row r="41434" spans="1:68" x14ac:dyDescent="0.25">
      <c r="A41434" s="1"/>
      <c r="B41434" s="2"/>
      <c r="BJ41434" s="3"/>
      <c r="BL41434" s="3"/>
      <c r="BN41434" s="3"/>
      <c r="BP41434" s="3"/>
    </row>
    <row r="41435" spans="1:68" x14ac:dyDescent="0.25">
      <c r="A41435" s="1"/>
      <c r="B41435" s="2"/>
      <c r="BJ41435" s="3"/>
      <c r="BL41435" s="3"/>
      <c r="BN41435" s="3"/>
      <c r="BP41435" s="3"/>
    </row>
    <row r="41436" spans="1:68" x14ac:dyDescent="0.25">
      <c r="A41436" s="1"/>
      <c r="B41436" s="2"/>
      <c r="BJ41436" s="3"/>
      <c r="BL41436" s="3"/>
      <c r="BN41436" s="3"/>
      <c r="BP41436" s="3"/>
    </row>
    <row r="41437" spans="1:68" x14ac:dyDescent="0.25">
      <c r="A41437" s="1"/>
      <c r="B41437" s="2"/>
      <c r="BJ41437" s="3"/>
      <c r="BL41437" s="3"/>
      <c r="BN41437" s="3"/>
      <c r="BP41437" s="3"/>
    </row>
    <row r="41438" spans="1:68" x14ac:dyDescent="0.25">
      <c r="A41438" s="1"/>
      <c r="B41438" s="2"/>
      <c r="BJ41438" s="3"/>
      <c r="BL41438" s="3"/>
      <c r="BN41438" s="3"/>
      <c r="BP41438" s="3"/>
    </row>
    <row r="41439" spans="1:68" x14ac:dyDescent="0.25">
      <c r="A41439" s="1"/>
      <c r="B41439" s="2"/>
      <c r="BJ41439" s="3"/>
      <c r="BL41439" s="3"/>
      <c r="BN41439" s="3"/>
      <c r="BP41439" s="3"/>
    </row>
    <row r="41440" spans="1:68" x14ac:dyDescent="0.25">
      <c r="A41440" s="1"/>
      <c r="B41440" s="2"/>
      <c r="BJ41440" s="3"/>
      <c r="BL41440" s="3"/>
      <c r="BN41440" s="3"/>
      <c r="BP41440" s="3"/>
    </row>
    <row r="41441" spans="1:68" x14ac:dyDescent="0.25">
      <c r="A41441" s="1"/>
      <c r="B41441" s="2"/>
      <c r="BJ41441" s="3"/>
      <c r="BL41441" s="3"/>
      <c r="BN41441" s="3"/>
      <c r="BP41441" s="3"/>
    </row>
    <row r="41442" spans="1:68" x14ac:dyDescent="0.25">
      <c r="A41442" s="1"/>
      <c r="B41442" s="2"/>
      <c r="BJ41442" s="3"/>
      <c r="BL41442" s="3"/>
      <c r="BN41442" s="3"/>
      <c r="BP41442" s="3"/>
    </row>
    <row r="41443" spans="1:68" x14ac:dyDescent="0.25">
      <c r="A41443" s="1"/>
      <c r="B41443" s="2"/>
      <c r="BJ41443" s="3"/>
      <c r="BL41443" s="3"/>
      <c r="BN41443" s="3"/>
      <c r="BP41443" s="3"/>
    </row>
    <row r="41444" spans="1:68" x14ac:dyDescent="0.25">
      <c r="A41444" s="1"/>
      <c r="B41444" s="2"/>
      <c r="BJ41444" s="3"/>
      <c r="BL41444" s="3"/>
      <c r="BN41444" s="3"/>
      <c r="BP41444" s="3"/>
    </row>
    <row r="41445" spans="1:68" x14ac:dyDescent="0.25">
      <c r="A41445" s="1"/>
      <c r="B41445" s="2"/>
      <c r="BJ41445" s="3"/>
      <c r="BL41445" s="3"/>
      <c r="BN41445" s="3"/>
      <c r="BP41445" s="3"/>
    </row>
    <row r="41446" spans="1:68" x14ac:dyDescent="0.25">
      <c r="A41446" s="1"/>
      <c r="B41446" s="2"/>
      <c r="BJ41446" s="3"/>
      <c r="BL41446" s="3"/>
      <c r="BN41446" s="3"/>
      <c r="BP41446" s="3"/>
    </row>
    <row r="41447" spans="1:68" x14ac:dyDescent="0.25">
      <c r="A41447" s="1"/>
      <c r="B41447" s="2"/>
      <c r="BJ41447" s="3"/>
      <c r="BL41447" s="3"/>
      <c r="BN41447" s="3"/>
      <c r="BP41447" s="3"/>
    </row>
    <row r="41448" spans="1:68" x14ac:dyDescent="0.25">
      <c r="A41448" s="1"/>
      <c r="B41448" s="2"/>
      <c r="BJ41448" s="3"/>
      <c r="BL41448" s="3"/>
      <c r="BN41448" s="3"/>
      <c r="BP41448" s="3"/>
    </row>
    <row r="41449" spans="1:68" x14ac:dyDescent="0.25">
      <c r="A41449" s="1"/>
      <c r="B41449" s="2"/>
      <c r="BJ41449" s="3"/>
      <c r="BL41449" s="3"/>
      <c r="BN41449" s="3"/>
      <c r="BP41449" s="3"/>
    </row>
    <row r="41450" spans="1:68" x14ac:dyDescent="0.25">
      <c r="A41450" s="1"/>
      <c r="B41450" s="2"/>
      <c r="BJ41450" s="3"/>
      <c r="BL41450" s="3"/>
      <c r="BN41450" s="3"/>
      <c r="BP41450" s="3"/>
    </row>
    <row r="41451" spans="1:68" x14ac:dyDescent="0.25">
      <c r="A41451" s="1"/>
      <c r="B41451" s="2"/>
      <c r="BJ41451" s="3"/>
      <c r="BL41451" s="3"/>
      <c r="BN41451" s="3"/>
      <c r="BP41451" s="3"/>
    </row>
    <row r="41452" spans="1:68" x14ac:dyDescent="0.25">
      <c r="A41452" s="1"/>
      <c r="B41452" s="2"/>
      <c r="BJ41452" s="3"/>
      <c r="BL41452" s="3"/>
      <c r="BN41452" s="3"/>
      <c r="BP41452" s="3"/>
    </row>
    <row r="41453" spans="1:68" x14ac:dyDescent="0.25">
      <c r="A41453" s="1"/>
      <c r="B41453" s="2"/>
      <c r="BJ41453" s="3"/>
      <c r="BL41453" s="3"/>
      <c r="BN41453" s="3"/>
      <c r="BP41453" s="3"/>
    </row>
    <row r="41454" spans="1:68" x14ac:dyDescent="0.25">
      <c r="A41454" s="1"/>
      <c r="B41454" s="2"/>
      <c r="BJ41454" s="3"/>
      <c r="BL41454" s="3"/>
      <c r="BN41454" s="3"/>
      <c r="BP41454" s="3"/>
    </row>
    <row r="41455" spans="1:68" x14ac:dyDescent="0.25">
      <c r="A41455" s="1"/>
      <c r="B41455" s="2"/>
      <c r="BJ41455" s="3"/>
      <c r="BL41455" s="3"/>
      <c r="BN41455" s="3"/>
      <c r="BP41455" s="3"/>
    </row>
    <row r="41456" spans="1:68" x14ac:dyDescent="0.25">
      <c r="A41456" s="1"/>
      <c r="B41456" s="2"/>
      <c r="BJ41456" s="3"/>
      <c r="BL41456" s="3"/>
      <c r="BN41456" s="3"/>
      <c r="BP41456" s="3"/>
    </row>
    <row r="41457" spans="1:68" x14ac:dyDescent="0.25">
      <c r="A41457" s="1"/>
      <c r="B41457" s="2"/>
      <c r="BJ41457" s="3"/>
      <c r="BL41457" s="3"/>
      <c r="BN41457" s="3"/>
      <c r="BP41457" s="3"/>
    </row>
    <row r="41458" spans="1:68" x14ac:dyDescent="0.25">
      <c r="A41458" s="1"/>
      <c r="B41458" s="2"/>
      <c r="BJ41458" s="3"/>
      <c r="BL41458" s="3"/>
      <c r="BN41458" s="3"/>
      <c r="BP41458" s="3"/>
    </row>
    <row r="41459" spans="1:68" x14ac:dyDescent="0.25">
      <c r="A41459" s="1"/>
      <c r="B41459" s="2"/>
      <c r="BJ41459" s="3"/>
      <c r="BL41459" s="3"/>
      <c r="BN41459" s="3"/>
      <c r="BP41459" s="3"/>
    </row>
    <row r="41460" spans="1:68" x14ac:dyDescent="0.25">
      <c r="A41460" s="1"/>
      <c r="B41460" s="2"/>
      <c r="BJ41460" s="3"/>
      <c r="BL41460" s="3"/>
      <c r="BN41460" s="3"/>
      <c r="BP41460" s="3"/>
    </row>
    <row r="41461" spans="1:68" x14ac:dyDescent="0.25">
      <c r="A41461" s="1"/>
      <c r="B41461" s="2"/>
      <c r="BJ41461" s="3"/>
      <c r="BL41461" s="3"/>
      <c r="BN41461" s="3"/>
      <c r="BP41461" s="3"/>
    </row>
    <row r="41462" spans="1:68" x14ac:dyDescent="0.25">
      <c r="A41462" s="1"/>
      <c r="B41462" s="2"/>
      <c r="BJ41462" s="3"/>
      <c r="BL41462" s="3"/>
      <c r="BN41462" s="3"/>
      <c r="BP41462" s="3"/>
    </row>
    <row r="41463" spans="1:68" x14ac:dyDescent="0.25">
      <c r="A41463" s="1"/>
      <c r="B41463" s="2"/>
      <c r="BJ41463" s="3"/>
      <c r="BL41463" s="3"/>
      <c r="BN41463" s="3"/>
      <c r="BP41463" s="3"/>
    </row>
    <row r="41464" spans="1:68" x14ac:dyDescent="0.25">
      <c r="A41464" s="1"/>
      <c r="B41464" s="2"/>
      <c r="BJ41464" s="3"/>
      <c r="BL41464" s="3"/>
      <c r="BN41464" s="3"/>
      <c r="BP41464" s="3"/>
    </row>
    <row r="41465" spans="1:68" x14ac:dyDescent="0.25">
      <c r="A41465" s="1"/>
      <c r="B41465" s="2"/>
      <c r="BJ41465" s="3"/>
      <c r="BL41465" s="3"/>
      <c r="BN41465" s="3"/>
      <c r="BP41465" s="3"/>
    </row>
    <row r="41466" spans="1:68" x14ac:dyDescent="0.25">
      <c r="A41466" s="1"/>
      <c r="B41466" s="2"/>
      <c r="BJ41466" s="3"/>
      <c r="BL41466" s="3"/>
      <c r="BN41466" s="3"/>
      <c r="BP41466" s="3"/>
    </row>
    <row r="41467" spans="1:68" x14ac:dyDescent="0.25">
      <c r="A41467" s="1"/>
      <c r="B41467" s="2"/>
      <c r="BJ41467" s="3"/>
      <c r="BL41467" s="3"/>
      <c r="BN41467" s="3"/>
      <c r="BP41467" s="3"/>
    </row>
    <row r="41468" spans="1:68" x14ac:dyDescent="0.25">
      <c r="A41468" s="1"/>
      <c r="B41468" s="2"/>
      <c r="BJ41468" s="3"/>
      <c r="BL41468" s="3"/>
      <c r="BN41468" s="3"/>
      <c r="BP41468" s="3"/>
    </row>
    <row r="41469" spans="1:68" x14ac:dyDescent="0.25">
      <c r="A41469" s="1"/>
      <c r="B41469" s="2"/>
      <c r="BJ41469" s="3"/>
      <c r="BL41469" s="3"/>
      <c r="BN41469" s="3"/>
      <c r="BP41469" s="3"/>
    </row>
    <row r="41470" spans="1:68" x14ac:dyDescent="0.25">
      <c r="A41470" s="1"/>
      <c r="B41470" s="2"/>
      <c r="BJ41470" s="3"/>
      <c r="BL41470" s="3"/>
      <c r="BN41470" s="3"/>
      <c r="BP41470" s="3"/>
    </row>
    <row r="41471" spans="1:68" x14ac:dyDescent="0.25">
      <c r="A41471" s="1"/>
      <c r="B41471" s="2"/>
      <c r="BJ41471" s="3"/>
      <c r="BL41471" s="3"/>
      <c r="BN41471" s="3"/>
      <c r="BP41471" s="3"/>
    </row>
    <row r="41472" spans="1:68" x14ac:dyDescent="0.25">
      <c r="A41472" s="1"/>
      <c r="B41472" s="2"/>
      <c r="BJ41472" s="3"/>
      <c r="BL41472" s="3"/>
      <c r="BN41472" s="3"/>
      <c r="BP41472" s="3"/>
    </row>
    <row r="41473" spans="1:68" x14ac:dyDescent="0.25">
      <c r="A41473" s="1"/>
      <c r="B41473" s="2"/>
      <c r="BJ41473" s="3"/>
      <c r="BL41473" s="3"/>
      <c r="BN41473" s="3"/>
      <c r="BP41473" s="3"/>
    </row>
    <row r="41474" spans="1:68" x14ac:dyDescent="0.25">
      <c r="A41474" s="1"/>
      <c r="B41474" s="2"/>
      <c r="BJ41474" s="3"/>
      <c r="BL41474" s="3"/>
      <c r="BN41474" s="3"/>
      <c r="BP41474" s="3"/>
    </row>
    <row r="41475" spans="1:68" x14ac:dyDescent="0.25">
      <c r="A41475" s="1"/>
      <c r="B41475" s="2"/>
      <c r="BJ41475" s="3"/>
      <c r="BL41475" s="3"/>
      <c r="BN41475" s="3"/>
      <c r="BP41475" s="3"/>
    </row>
    <row r="41476" spans="1:68" x14ac:dyDescent="0.25">
      <c r="A41476" s="1"/>
      <c r="B41476" s="2"/>
      <c r="BJ41476" s="3"/>
      <c r="BL41476" s="3"/>
      <c r="BN41476" s="3"/>
      <c r="BP41476" s="3"/>
    </row>
    <row r="41477" spans="1:68" x14ac:dyDescent="0.25">
      <c r="A41477" s="1"/>
      <c r="B41477" s="2"/>
      <c r="BJ41477" s="3"/>
      <c r="BL41477" s="3"/>
      <c r="BN41477" s="3"/>
      <c r="BP41477" s="3"/>
    </row>
    <row r="41478" spans="1:68" x14ac:dyDescent="0.25">
      <c r="A41478" s="1"/>
      <c r="B41478" s="2"/>
      <c r="BJ41478" s="3"/>
      <c r="BL41478" s="3"/>
      <c r="BN41478" s="3"/>
      <c r="BP41478" s="3"/>
    </row>
    <row r="41479" spans="1:68" x14ac:dyDescent="0.25">
      <c r="A41479" s="1"/>
      <c r="B41479" s="2"/>
      <c r="BJ41479" s="3"/>
      <c r="BL41479" s="3"/>
      <c r="BN41479" s="3"/>
      <c r="BP41479" s="3"/>
    </row>
    <row r="41480" spans="1:68" x14ac:dyDescent="0.25">
      <c r="A41480" s="1"/>
      <c r="B41480" s="2"/>
      <c r="BJ41480" s="3"/>
      <c r="BL41480" s="3"/>
      <c r="BN41480" s="3"/>
      <c r="BP41480" s="3"/>
    </row>
    <row r="41481" spans="1:68" x14ac:dyDescent="0.25">
      <c r="A41481" s="1"/>
      <c r="B41481" s="2"/>
      <c r="BJ41481" s="3"/>
      <c r="BL41481" s="3"/>
      <c r="BN41481" s="3"/>
      <c r="BP41481" s="3"/>
    </row>
    <row r="41482" spans="1:68" x14ac:dyDescent="0.25">
      <c r="A41482" s="1"/>
      <c r="B41482" s="2"/>
      <c r="BJ41482" s="3"/>
      <c r="BL41482" s="3"/>
      <c r="BN41482" s="3"/>
      <c r="BP41482" s="3"/>
    </row>
    <row r="41483" spans="1:68" x14ac:dyDescent="0.25">
      <c r="A41483" s="1"/>
      <c r="B41483" s="2"/>
      <c r="BJ41483" s="3"/>
      <c r="BL41483" s="3"/>
      <c r="BN41483" s="3"/>
      <c r="BP41483" s="3"/>
    </row>
    <row r="41484" spans="1:68" x14ac:dyDescent="0.25">
      <c r="A41484" s="1"/>
      <c r="B41484" s="2"/>
      <c r="BJ41484" s="3"/>
      <c r="BL41484" s="3"/>
      <c r="BN41484" s="3"/>
      <c r="BP41484" s="3"/>
    </row>
    <row r="41485" spans="1:68" x14ac:dyDescent="0.25">
      <c r="A41485" s="1"/>
      <c r="B41485" s="2"/>
      <c r="BJ41485" s="3"/>
      <c r="BL41485" s="3"/>
      <c r="BN41485" s="3"/>
      <c r="BP41485" s="3"/>
    </row>
    <row r="41486" spans="1:68" x14ac:dyDescent="0.25">
      <c r="A41486" s="1"/>
      <c r="B41486" s="2"/>
      <c r="BJ41486" s="3"/>
      <c r="BL41486" s="3"/>
      <c r="BN41486" s="3"/>
      <c r="BP41486" s="3"/>
    </row>
    <row r="41487" spans="1:68" x14ac:dyDescent="0.25">
      <c r="A41487" s="1"/>
      <c r="B41487" s="2"/>
      <c r="BJ41487" s="3"/>
      <c r="BL41487" s="3"/>
      <c r="BN41487" s="3"/>
      <c r="BP41487" s="3"/>
    </row>
    <row r="41488" spans="1:68" x14ac:dyDescent="0.25">
      <c r="A41488" s="1"/>
      <c r="B41488" s="2"/>
      <c r="BJ41488" s="3"/>
      <c r="BL41488" s="3"/>
      <c r="BN41488" s="3"/>
      <c r="BP41488" s="3"/>
    </row>
    <row r="41489" spans="1:68" x14ac:dyDescent="0.25">
      <c r="A41489" s="1"/>
      <c r="B41489" s="2"/>
      <c r="BJ41489" s="3"/>
      <c r="BL41489" s="3"/>
      <c r="BN41489" s="3"/>
      <c r="BP41489" s="3"/>
    </row>
    <row r="41490" spans="1:68" x14ac:dyDescent="0.25">
      <c r="A41490" s="1"/>
      <c r="B41490" s="2"/>
      <c r="BJ41490" s="3"/>
      <c r="BL41490" s="3"/>
      <c r="BN41490" s="3"/>
      <c r="BP41490" s="3"/>
    </row>
    <row r="41491" spans="1:68" x14ac:dyDescent="0.25">
      <c r="A41491" s="1"/>
      <c r="B41491" s="2"/>
      <c r="BJ41491" s="3"/>
      <c r="BL41491" s="3"/>
      <c r="BN41491" s="3"/>
      <c r="BP41491" s="3"/>
    </row>
    <row r="41492" spans="1:68" x14ac:dyDescent="0.25">
      <c r="A41492" s="1"/>
      <c r="B41492" s="2"/>
      <c r="BJ41492" s="3"/>
      <c r="BL41492" s="3"/>
      <c r="BN41492" s="3"/>
      <c r="BP41492" s="3"/>
    </row>
    <row r="41493" spans="1:68" x14ac:dyDescent="0.25">
      <c r="A41493" s="1"/>
      <c r="B41493" s="2"/>
      <c r="BJ41493" s="3"/>
      <c r="BL41493" s="3"/>
      <c r="BN41493" s="3"/>
      <c r="BP41493" s="3"/>
    </row>
    <row r="41494" spans="1:68" x14ac:dyDescent="0.25">
      <c r="A41494" s="1"/>
      <c r="B41494" s="2"/>
      <c r="BJ41494" s="3"/>
      <c r="BL41494" s="3"/>
      <c r="BN41494" s="3"/>
      <c r="BP41494" s="3"/>
    </row>
    <row r="41495" spans="1:68" x14ac:dyDescent="0.25">
      <c r="A41495" s="1"/>
      <c r="B41495" s="2"/>
      <c r="BJ41495" s="3"/>
      <c r="BL41495" s="3"/>
      <c r="BN41495" s="3"/>
      <c r="BP41495" s="3"/>
    </row>
    <row r="41496" spans="1:68" x14ac:dyDescent="0.25">
      <c r="A41496" s="1"/>
      <c r="B41496" s="2"/>
      <c r="BJ41496" s="3"/>
      <c r="BL41496" s="3"/>
      <c r="BN41496" s="3"/>
      <c r="BP41496" s="3"/>
    </row>
    <row r="41497" spans="1:68" x14ac:dyDescent="0.25">
      <c r="A41497" s="1"/>
      <c r="B41497" s="2"/>
      <c r="BJ41497" s="3"/>
      <c r="BL41497" s="3"/>
      <c r="BN41497" s="3"/>
      <c r="BP41497" s="3"/>
    </row>
    <row r="41498" spans="1:68" x14ac:dyDescent="0.25">
      <c r="A41498" s="1"/>
      <c r="B41498" s="2"/>
      <c r="BJ41498" s="3"/>
      <c r="BL41498" s="3"/>
      <c r="BN41498" s="3"/>
      <c r="BP41498" s="3"/>
    </row>
    <row r="41499" spans="1:68" x14ac:dyDescent="0.25">
      <c r="A41499" s="1"/>
      <c r="B41499" s="2"/>
      <c r="BJ41499" s="3"/>
      <c r="BL41499" s="3"/>
      <c r="BN41499" s="3"/>
      <c r="BP41499" s="3"/>
    </row>
    <row r="41500" spans="1:68" x14ac:dyDescent="0.25">
      <c r="A41500" s="1"/>
      <c r="B41500" s="2"/>
      <c r="BJ41500" s="3"/>
      <c r="BL41500" s="3"/>
      <c r="BN41500" s="3"/>
      <c r="BP41500" s="3"/>
    </row>
    <row r="41501" spans="1:68" x14ac:dyDescent="0.25">
      <c r="A41501" s="1"/>
      <c r="B41501" s="2"/>
      <c r="BJ41501" s="3"/>
      <c r="BL41501" s="3"/>
      <c r="BN41501" s="3"/>
      <c r="BP41501" s="3"/>
    </row>
    <row r="41502" spans="1:68" x14ac:dyDescent="0.25">
      <c r="A41502" s="1"/>
      <c r="B41502" s="2"/>
      <c r="BJ41502" s="3"/>
      <c r="BL41502" s="3"/>
      <c r="BN41502" s="3"/>
      <c r="BP41502" s="3"/>
    </row>
    <row r="41503" spans="1:68" x14ac:dyDescent="0.25">
      <c r="A41503" s="1"/>
      <c r="B41503" s="2"/>
      <c r="BJ41503" s="3"/>
      <c r="BL41503" s="3"/>
      <c r="BN41503" s="3"/>
      <c r="BP41503" s="3"/>
    </row>
    <row r="41504" spans="1:68" x14ac:dyDescent="0.25">
      <c r="A41504" s="1"/>
      <c r="B41504" s="2"/>
      <c r="BJ41504" s="3"/>
      <c r="BL41504" s="3"/>
      <c r="BN41504" s="3"/>
      <c r="BP41504" s="3"/>
    </row>
    <row r="41505" spans="1:68" x14ac:dyDescent="0.25">
      <c r="A41505" s="1"/>
      <c r="B41505" s="2"/>
      <c r="BJ41505" s="3"/>
      <c r="BL41505" s="3"/>
      <c r="BN41505" s="3"/>
      <c r="BP41505" s="3"/>
    </row>
    <row r="41506" spans="1:68" x14ac:dyDescent="0.25">
      <c r="A41506" s="1"/>
      <c r="B41506" s="2"/>
      <c r="BJ41506" s="3"/>
      <c r="BL41506" s="3"/>
      <c r="BN41506" s="3"/>
      <c r="BP41506" s="3"/>
    </row>
    <row r="41507" spans="1:68" x14ac:dyDescent="0.25">
      <c r="A41507" s="1"/>
      <c r="B41507" s="2"/>
      <c r="BJ41507" s="3"/>
      <c r="BL41507" s="3"/>
      <c r="BN41507" s="3"/>
      <c r="BP41507" s="3"/>
    </row>
    <row r="41508" spans="1:68" x14ac:dyDescent="0.25">
      <c r="A41508" s="1"/>
      <c r="B41508" s="2"/>
      <c r="BJ41508" s="3"/>
      <c r="BL41508" s="3"/>
      <c r="BN41508" s="3"/>
      <c r="BP41508" s="3"/>
    </row>
    <row r="41509" spans="1:68" x14ac:dyDescent="0.25">
      <c r="A41509" s="1"/>
      <c r="B41509" s="2"/>
      <c r="BJ41509" s="3"/>
      <c r="BL41509" s="3"/>
      <c r="BN41509" s="3"/>
      <c r="BP41509" s="3"/>
    </row>
    <row r="41510" spans="1:68" x14ac:dyDescent="0.25">
      <c r="A41510" s="1"/>
      <c r="B41510" s="2"/>
      <c r="BJ41510" s="3"/>
      <c r="BL41510" s="3"/>
      <c r="BN41510" s="3"/>
      <c r="BP41510" s="3"/>
    </row>
    <row r="41511" spans="1:68" x14ac:dyDescent="0.25">
      <c r="A41511" s="1"/>
      <c r="B41511" s="2"/>
      <c r="BJ41511" s="3"/>
      <c r="BL41511" s="3"/>
      <c r="BN41511" s="3"/>
      <c r="BP41511" s="3"/>
    </row>
    <row r="41512" spans="1:68" x14ac:dyDescent="0.25">
      <c r="A41512" s="1"/>
      <c r="B41512" s="2"/>
      <c r="BJ41512" s="3"/>
      <c r="BL41512" s="3"/>
      <c r="BN41512" s="3"/>
      <c r="BP41512" s="3"/>
    </row>
    <row r="41513" spans="1:68" x14ac:dyDescent="0.25">
      <c r="A41513" s="1"/>
      <c r="B41513" s="2"/>
      <c r="BJ41513" s="3"/>
      <c r="BL41513" s="3"/>
      <c r="BN41513" s="3"/>
      <c r="BP41513" s="3"/>
    </row>
    <row r="41514" spans="1:68" x14ac:dyDescent="0.25">
      <c r="A41514" s="1"/>
      <c r="B41514" s="2"/>
      <c r="BJ41514" s="3"/>
      <c r="BL41514" s="3"/>
      <c r="BN41514" s="3"/>
      <c r="BP41514" s="3"/>
    </row>
    <row r="41515" spans="1:68" x14ac:dyDescent="0.25">
      <c r="A41515" s="1"/>
      <c r="B41515" s="2"/>
      <c r="BJ41515" s="3"/>
      <c r="BL41515" s="3"/>
      <c r="BN41515" s="3"/>
      <c r="BP41515" s="3"/>
    </row>
    <row r="41516" spans="1:68" x14ac:dyDescent="0.25">
      <c r="A41516" s="1"/>
      <c r="B41516" s="2"/>
      <c r="BJ41516" s="3"/>
      <c r="BL41516" s="3"/>
      <c r="BN41516" s="3"/>
      <c r="BP41516" s="3"/>
    </row>
    <row r="41517" spans="1:68" x14ac:dyDescent="0.25">
      <c r="A41517" s="1"/>
      <c r="B41517" s="2"/>
      <c r="BJ41517" s="3"/>
      <c r="BL41517" s="3"/>
      <c r="BN41517" s="3"/>
      <c r="BP41517" s="3"/>
    </row>
    <row r="41518" spans="1:68" x14ac:dyDescent="0.25">
      <c r="A41518" s="1"/>
      <c r="B41518" s="2"/>
      <c r="BJ41518" s="3"/>
      <c r="BL41518" s="3"/>
      <c r="BN41518" s="3"/>
      <c r="BP41518" s="3"/>
    </row>
    <row r="41519" spans="1:68" x14ac:dyDescent="0.25">
      <c r="A41519" s="1"/>
      <c r="B41519" s="2"/>
      <c r="BJ41519" s="3"/>
      <c r="BL41519" s="3"/>
      <c r="BN41519" s="3"/>
      <c r="BP41519" s="3"/>
    </row>
    <row r="41520" spans="1:68" x14ac:dyDescent="0.25">
      <c r="A41520" s="1"/>
      <c r="B41520" s="2"/>
      <c r="BJ41520" s="3"/>
      <c r="BL41520" s="3"/>
      <c r="BN41520" s="3"/>
      <c r="BP41520" s="3"/>
    </row>
    <row r="41521" spans="1:68" x14ac:dyDescent="0.25">
      <c r="A41521" s="1"/>
      <c r="B41521" s="2"/>
      <c r="BJ41521" s="3"/>
      <c r="BL41521" s="3"/>
      <c r="BN41521" s="3"/>
      <c r="BP41521" s="3"/>
    </row>
    <row r="41522" spans="1:68" x14ac:dyDescent="0.25">
      <c r="A41522" s="1"/>
      <c r="B41522" s="2"/>
      <c r="BJ41522" s="3"/>
      <c r="BL41522" s="3"/>
      <c r="BN41522" s="3"/>
      <c r="BP41522" s="3"/>
    </row>
    <row r="41523" spans="1:68" x14ac:dyDescent="0.25">
      <c r="A41523" s="1"/>
      <c r="B41523" s="2"/>
      <c r="BJ41523" s="3"/>
      <c r="BL41523" s="3"/>
      <c r="BN41523" s="3"/>
      <c r="BP41523" s="3"/>
    </row>
    <row r="41524" spans="1:68" x14ac:dyDescent="0.25">
      <c r="A41524" s="1"/>
      <c r="B41524" s="2"/>
      <c r="BJ41524" s="3"/>
      <c r="BL41524" s="3"/>
      <c r="BN41524" s="3"/>
      <c r="BP41524" s="3"/>
    </row>
    <row r="41525" spans="1:68" x14ac:dyDescent="0.25">
      <c r="A41525" s="1"/>
      <c r="B41525" s="2"/>
      <c r="BJ41525" s="3"/>
      <c r="BL41525" s="3"/>
      <c r="BN41525" s="3"/>
      <c r="BP41525" s="3"/>
    </row>
    <row r="41526" spans="1:68" x14ac:dyDescent="0.25">
      <c r="A41526" s="1"/>
      <c r="B41526" s="2"/>
      <c r="BJ41526" s="3"/>
      <c r="BL41526" s="3"/>
      <c r="BN41526" s="3"/>
      <c r="BP41526" s="3"/>
    </row>
    <row r="41527" spans="1:68" x14ac:dyDescent="0.25">
      <c r="A41527" s="1"/>
      <c r="B41527" s="2"/>
      <c r="BJ41527" s="3"/>
      <c r="BL41527" s="3"/>
      <c r="BN41527" s="3"/>
      <c r="BP41527" s="3"/>
    </row>
    <row r="41528" spans="1:68" x14ac:dyDescent="0.25">
      <c r="A41528" s="1"/>
      <c r="B41528" s="2"/>
      <c r="BJ41528" s="3"/>
      <c r="BL41528" s="3"/>
      <c r="BN41528" s="3"/>
      <c r="BP41528" s="3"/>
    </row>
    <row r="41529" spans="1:68" x14ac:dyDescent="0.25">
      <c r="A41529" s="1"/>
      <c r="B41529" s="2"/>
      <c r="BJ41529" s="3"/>
      <c r="BL41529" s="3"/>
      <c r="BN41529" s="3"/>
      <c r="BP41529" s="3"/>
    </row>
    <row r="41530" spans="1:68" x14ac:dyDescent="0.25">
      <c r="A41530" s="1"/>
      <c r="B41530" s="2"/>
      <c r="BJ41530" s="3"/>
      <c r="BL41530" s="3"/>
      <c r="BN41530" s="3"/>
      <c r="BP41530" s="3"/>
    </row>
    <row r="41531" spans="1:68" x14ac:dyDescent="0.25">
      <c r="A41531" s="1"/>
      <c r="B41531" s="2"/>
      <c r="BJ41531" s="3"/>
      <c r="BL41531" s="3"/>
      <c r="BN41531" s="3"/>
      <c r="BP41531" s="3"/>
    </row>
    <row r="41532" spans="1:68" x14ac:dyDescent="0.25">
      <c r="A41532" s="1"/>
      <c r="B41532" s="2"/>
      <c r="BJ41532" s="3"/>
      <c r="BL41532" s="3"/>
      <c r="BN41532" s="3"/>
      <c r="BP41532" s="3"/>
    </row>
    <row r="41533" spans="1:68" x14ac:dyDescent="0.25">
      <c r="A41533" s="1"/>
      <c r="B41533" s="2"/>
      <c r="BJ41533" s="3"/>
      <c r="BL41533" s="3"/>
      <c r="BN41533" s="3"/>
      <c r="BP41533" s="3"/>
    </row>
    <row r="41534" spans="1:68" x14ac:dyDescent="0.25">
      <c r="A41534" s="1"/>
      <c r="B41534" s="2"/>
      <c r="BJ41534" s="3"/>
      <c r="BL41534" s="3"/>
      <c r="BN41534" s="3"/>
      <c r="BP41534" s="3"/>
    </row>
    <row r="41535" spans="1:68" x14ac:dyDescent="0.25">
      <c r="A41535" s="1"/>
      <c r="B41535" s="2"/>
      <c r="BJ41535" s="3"/>
      <c r="BL41535" s="3"/>
      <c r="BN41535" s="3"/>
      <c r="BP41535" s="3"/>
    </row>
    <row r="41536" spans="1:68" x14ac:dyDescent="0.25">
      <c r="A41536" s="1"/>
      <c r="B41536" s="2"/>
      <c r="BJ41536" s="3"/>
      <c r="BL41536" s="3"/>
      <c r="BN41536" s="3"/>
      <c r="BP41536" s="3"/>
    </row>
    <row r="41537" spans="1:68" x14ac:dyDescent="0.25">
      <c r="A41537" s="1"/>
      <c r="B41537" s="2"/>
      <c r="BJ41537" s="3"/>
      <c r="BL41537" s="3"/>
      <c r="BN41537" s="3"/>
      <c r="BP41537" s="3"/>
    </row>
    <row r="41538" spans="1:68" x14ac:dyDescent="0.25">
      <c r="A41538" s="1"/>
      <c r="B41538" s="2"/>
      <c r="BJ41538" s="3"/>
      <c r="BL41538" s="3"/>
      <c r="BN41538" s="3"/>
      <c r="BP41538" s="3"/>
    </row>
    <row r="41539" spans="1:68" x14ac:dyDescent="0.25">
      <c r="A41539" s="1"/>
      <c r="B41539" s="2"/>
      <c r="BJ41539" s="3"/>
      <c r="BL41539" s="3"/>
      <c r="BN41539" s="3"/>
      <c r="BP41539" s="3"/>
    </row>
    <row r="41540" spans="1:68" x14ac:dyDescent="0.25">
      <c r="A41540" s="1"/>
      <c r="B41540" s="2"/>
      <c r="BJ41540" s="3"/>
      <c r="BL41540" s="3"/>
      <c r="BN41540" s="3"/>
      <c r="BP41540" s="3"/>
    </row>
    <row r="41541" spans="1:68" x14ac:dyDescent="0.25">
      <c r="A41541" s="1"/>
      <c r="B41541" s="2"/>
      <c r="BJ41541" s="3"/>
      <c r="BL41541" s="3"/>
      <c r="BN41541" s="3"/>
      <c r="BP41541" s="3"/>
    </row>
    <row r="41542" spans="1:68" x14ac:dyDescent="0.25">
      <c r="A41542" s="1"/>
      <c r="B41542" s="2"/>
      <c r="BJ41542" s="3"/>
      <c r="BL41542" s="3"/>
      <c r="BN41542" s="3"/>
      <c r="BP41542" s="3"/>
    </row>
    <row r="41543" spans="1:68" x14ac:dyDescent="0.25">
      <c r="A41543" s="1"/>
      <c r="B41543" s="2"/>
      <c r="BJ41543" s="3"/>
      <c r="BL41543" s="3"/>
      <c r="BN41543" s="3"/>
      <c r="BP41543" s="3"/>
    </row>
    <row r="41544" spans="1:68" x14ac:dyDescent="0.25">
      <c r="A41544" s="1"/>
      <c r="B41544" s="2"/>
      <c r="BJ41544" s="3"/>
      <c r="BL41544" s="3"/>
      <c r="BN41544" s="3"/>
      <c r="BP41544" s="3"/>
    </row>
    <row r="41545" spans="1:68" x14ac:dyDescent="0.25">
      <c r="A41545" s="1"/>
      <c r="B41545" s="2"/>
      <c r="BJ41545" s="3"/>
      <c r="BL41545" s="3"/>
      <c r="BN41545" s="3"/>
      <c r="BP41545" s="3"/>
    </row>
    <row r="41546" spans="1:68" x14ac:dyDescent="0.25">
      <c r="A41546" s="1"/>
      <c r="B41546" s="2"/>
      <c r="BJ41546" s="3"/>
      <c r="BL41546" s="3"/>
      <c r="BN41546" s="3"/>
      <c r="BP41546" s="3"/>
    </row>
    <row r="41547" spans="1:68" x14ac:dyDescent="0.25">
      <c r="A41547" s="1"/>
      <c r="B41547" s="2"/>
      <c r="BJ41547" s="3"/>
      <c r="BL41547" s="3"/>
      <c r="BN41547" s="3"/>
      <c r="BP41547" s="3"/>
    </row>
    <row r="41548" spans="1:68" x14ac:dyDescent="0.25">
      <c r="A41548" s="1"/>
      <c r="B41548" s="2"/>
      <c r="BJ41548" s="3"/>
      <c r="BL41548" s="3"/>
      <c r="BN41548" s="3"/>
      <c r="BP41548" s="3"/>
    </row>
    <row r="41549" spans="1:68" x14ac:dyDescent="0.25">
      <c r="A41549" s="1"/>
      <c r="B41549" s="2"/>
      <c r="BJ41549" s="3"/>
      <c r="BL41549" s="3"/>
      <c r="BN41549" s="3"/>
      <c r="BP41549" s="3"/>
    </row>
    <row r="41550" spans="1:68" x14ac:dyDescent="0.25">
      <c r="A41550" s="1"/>
      <c r="B41550" s="2"/>
      <c r="BJ41550" s="3"/>
      <c r="BL41550" s="3"/>
      <c r="BN41550" s="3"/>
      <c r="BP41550" s="3"/>
    </row>
    <row r="41551" spans="1:68" x14ac:dyDescent="0.25">
      <c r="A41551" s="1"/>
      <c r="B41551" s="2"/>
      <c r="BJ41551" s="3"/>
      <c r="BL41551" s="3"/>
      <c r="BN41551" s="3"/>
      <c r="BP41551" s="3"/>
    </row>
    <row r="41552" spans="1:68" x14ac:dyDescent="0.25">
      <c r="A41552" s="1"/>
      <c r="B41552" s="2"/>
      <c r="BJ41552" s="3"/>
      <c r="BL41552" s="3"/>
      <c r="BN41552" s="3"/>
      <c r="BP41552" s="3"/>
    </row>
    <row r="41553" spans="1:68" x14ac:dyDescent="0.25">
      <c r="A41553" s="1"/>
      <c r="B41553" s="2"/>
      <c r="BJ41553" s="3"/>
      <c r="BL41553" s="3"/>
      <c r="BN41553" s="3"/>
      <c r="BP41553" s="3"/>
    </row>
    <row r="41554" spans="1:68" x14ac:dyDescent="0.25">
      <c r="A41554" s="1"/>
      <c r="B41554" s="2"/>
      <c r="BJ41554" s="3"/>
      <c r="BL41554" s="3"/>
      <c r="BN41554" s="3"/>
      <c r="BP41554" s="3"/>
    </row>
    <row r="41555" spans="1:68" x14ac:dyDescent="0.25">
      <c r="A41555" s="1"/>
      <c r="B41555" s="2"/>
      <c r="BJ41555" s="3"/>
      <c r="BL41555" s="3"/>
      <c r="BN41555" s="3"/>
      <c r="BP41555" s="3"/>
    </row>
    <row r="41556" spans="1:68" x14ac:dyDescent="0.25">
      <c r="A41556" s="1"/>
      <c r="B41556" s="2"/>
      <c r="BJ41556" s="3"/>
      <c r="BL41556" s="3"/>
      <c r="BN41556" s="3"/>
      <c r="BP41556" s="3"/>
    </row>
    <row r="41557" spans="1:68" x14ac:dyDescent="0.25">
      <c r="A41557" s="1"/>
      <c r="B41557" s="2"/>
      <c r="BJ41557" s="3"/>
      <c r="BL41557" s="3"/>
      <c r="BN41557" s="3"/>
      <c r="BP41557" s="3"/>
    </row>
    <row r="41558" spans="1:68" x14ac:dyDescent="0.25">
      <c r="A41558" s="1"/>
      <c r="B41558" s="2"/>
      <c r="BJ41558" s="3"/>
      <c r="BL41558" s="3"/>
      <c r="BN41558" s="3"/>
      <c r="BP41558" s="3"/>
    </row>
    <row r="41559" spans="1:68" x14ac:dyDescent="0.25">
      <c r="A41559" s="1"/>
      <c r="B41559" s="2"/>
      <c r="BJ41559" s="3"/>
      <c r="BL41559" s="3"/>
      <c r="BN41559" s="3"/>
      <c r="BP41559" s="3"/>
    </row>
    <row r="41560" spans="1:68" x14ac:dyDescent="0.25">
      <c r="A41560" s="1"/>
      <c r="B41560" s="2"/>
      <c r="BJ41560" s="3"/>
      <c r="BL41560" s="3"/>
      <c r="BN41560" s="3"/>
      <c r="BP41560" s="3"/>
    </row>
    <row r="41561" spans="1:68" x14ac:dyDescent="0.25">
      <c r="A41561" s="1"/>
      <c r="B41561" s="2"/>
      <c r="BJ41561" s="3"/>
      <c r="BL41561" s="3"/>
      <c r="BN41561" s="3"/>
      <c r="BP41561" s="3"/>
    </row>
    <row r="41562" spans="1:68" x14ac:dyDescent="0.25">
      <c r="A41562" s="1"/>
      <c r="B41562" s="2"/>
      <c r="BJ41562" s="3"/>
      <c r="BL41562" s="3"/>
      <c r="BN41562" s="3"/>
      <c r="BP41562" s="3"/>
    </row>
    <row r="41563" spans="1:68" x14ac:dyDescent="0.25">
      <c r="A41563" s="1"/>
      <c r="B41563" s="2"/>
      <c r="BJ41563" s="3"/>
      <c r="BL41563" s="3"/>
      <c r="BN41563" s="3"/>
      <c r="BP41563" s="3"/>
    </row>
    <row r="41564" spans="1:68" x14ac:dyDescent="0.25">
      <c r="A41564" s="1"/>
      <c r="B41564" s="2"/>
      <c r="BJ41564" s="3"/>
      <c r="BL41564" s="3"/>
      <c r="BN41564" s="3"/>
      <c r="BP41564" s="3"/>
    </row>
    <row r="41565" spans="1:68" x14ac:dyDescent="0.25">
      <c r="A41565" s="1"/>
      <c r="B41565" s="2"/>
      <c r="BJ41565" s="3"/>
      <c r="BL41565" s="3"/>
      <c r="BN41565" s="3"/>
      <c r="BP41565" s="3"/>
    </row>
    <row r="41566" spans="1:68" x14ac:dyDescent="0.25">
      <c r="A41566" s="1"/>
      <c r="B41566" s="2"/>
      <c r="BJ41566" s="3"/>
      <c r="BL41566" s="3"/>
      <c r="BN41566" s="3"/>
      <c r="BP41566" s="3"/>
    </row>
    <row r="41567" spans="1:68" x14ac:dyDescent="0.25">
      <c r="A41567" s="1"/>
      <c r="B41567" s="2"/>
      <c r="BJ41567" s="3"/>
      <c r="BL41567" s="3"/>
      <c r="BN41567" s="3"/>
      <c r="BP41567" s="3"/>
    </row>
    <row r="41568" spans="1:68" x14ac:dyDescent="0.25">
      <c r="A41568" s="1"/>
      <c r="B41568" s="2"/>
      <c r="BJ41568" s="3"/>
      <c r="BL41568" s="3"/>
      <c r="BN41568" s="3"/>
      <c r="BP41568" s="3"/>
    </row>
    <row r="41569" spans="1:68" x14ac:dyDescent="0.25">
      <c r="A41569" s="1"/>
      <c r="B41569" s="2"/>
      <c r="BJ41569" s="3"/>
      <c r="BL41569" s="3"/>
      <c r="BN41569" s="3"/>
      <c r="BP41569" s="3"/>
    </row>
    <row r="41570" spans="1:68" x14ac:dyDescent="0.25">
      <c r="A41570" s="1"/>
      <c r="B41570" s="2"/>
      <c r="BJ41570" s="3"/>
      <c r="BL41570" s="3"/>
      <c r="BN41570" s="3"/>
      <c r="BP41570" s="3"/>
    </row>
    <row r="41571" spans="1:68" x14ac:dyDescent="0.25">
      <c r="A41571" s="1"/>
      <c r="B41571" s="2"/>
      <c r="BJ41571" s="3"/>
      <c r="BL41571" s="3"/>
      <c r="BN41571" s="3"/>
      <c r="BP41571" s="3"/>
    </row>
    <row r="41572" spans="1:68" x14ac:dyDescent="0.25">
      <c r="A41572" s="1"/>
      <c r="B41572" s="2"/>
      <c r="BJ41572" s="3"/>
      <c r="BL41572" s="3"/>
      <c r="BN41572" s="3"/>
      <c r="BP41572" s="3"/>
    </row>
    <row r="41573" spans="1:68" x14ac:dyDescent="0.25">
      <c r="A41573" s="1"/>
      <c r="B41573" s="2"/>
      <c r="BJ41573" s="3"/>
      <c r="BL41573" s="3"/>
      <c r="BN41573" s="3"/>
      <c r="BP41573" s="3"/>
    </row>
    <row r="41574" spans="1:68" x14ac:dyDescent="0.25">
      <c r="A41574" s="1"/>
      <c r="B41574" s="2"/>
      <c r="BJ41574" s="3"/>
      <c r="BL41574" s="3"/>
      <c r="BN41574" s="3"/>
      <c r="BP41574" s="3"/>
    </row>
    <row r="41575" spans="1:68" x14ac:dyDescent="0.25">
      <c r="A41575" s="1"/>
      <c r="B41575" s="2"/>
      <c r="BJ41575" s="3"/>
      <c r="BL41575" s="3"/>
      <c r="BN41575" s="3"/>
      <c r="BP41575" s="3"/>
    </row>
    <row r="41576" spans="1:68" x14ac:dyDescent="0.25">
      <c r="A41576" s="1"/>
      <c r="B41576" s="2"/>
      <c r="BJ41576" s="3"/>
      <c r="BL41576" s="3"/>
      <c r="BN41576" s="3"/>
      <c r="BP41576" s="3"/>
    </row>
    <row r="41577" spans="1:68" x14ac:dyDescent="0.25">
      <c r="A41577" s="1"/>
      <c r="B41577" s="2"/>
      <c r="BJ41577" s="3"/>
      <c r="BL41577" s="3"/>
      <c r="BN41577" s="3"/>
      <c r="BP41577" s="3"/>
    </row>
    <row r="41578" spans="1:68" x14ac:dyDescent="0.25">
      <c r="A41578" s="1"/>
      <c r="B41578" s="2"/>
      <c r="BJ41578" s="3"/>
      <c r="BL41578" s="3"/>
      <c r="BN41578" s="3"/>
      <c r="BP41578" s="3"/>
    </row>
    <row r="41579" spans="1:68" x14ac:dyDescent="0.25">
      <c r="A41579" s="1"/>
      <c r="B41579" s="2"/>
      <c r="BJ41579" s="3"/>
      <c r="BL41579" s="3"/>
      <c r="BN41579" s="3"/>
      <c r="BP41579" s="3"/>
    </row>
    <row r="41580" spans="1:68" x14ac:dyDescent="0.25">
      <c r="A41580" s="1"/>
      <c r="B41580" s="2"/>
      <c r="BJ41580" s="3"/>
      <c r="BL41580" s="3"/>
      <c r="BN41580" s="3"/>
      <c r="BP41580" s="3"/>
    </row>
    <row r="41581" spans="1:68" x14ac:dyDescent="0.25">
      <c r="A41581" s="1"/>
      <c r="B41581" s="2"/>
      <c r="BJ41581" s="3"/>
      <c r="BL41581" s="3"/>
      <c r="BN41581" s="3"/>
      <c r="BP41581" s="3"/>
    </row>
    <row r="41582" spans="1:68" x14ac:dyDescent="0.25">
      <c r="A41582" s="1"/>
      <c r="B41582" s="2"/>
      <c r="BJ41582" s="3"/>
      <c r="BL41582" s="3"/>
      <c r="BN41582" s="3"/>
      <c r="BP41582" s="3"/>
    </row>
    <row r="41583" spans="1:68" x14ac:dyDescent="0.25">
      <c r="A41583" s="1"/>
      <c r="B41583" s="2"/>
      <c r="BJ41583" s="3"/>
      <c r="BL41583" s="3"/>
      <c r="BN41583" s="3"/>
      <c r="BP41583" s="3"/>
    </row>
    <row r="41584" spans="1:68" x14ac:dyDescent="0.25">
      <c r="A41584" s="1"/>
      <c r="B41584" s="2"/>
      <c r="BJ41584" s="3"/>
      <c r="BL41584" s="3"/>
      <c r="BN41584" s="3"/>
      <c r="BP41584" s="3"/>
    </row>
    <row r="41585" spans="1:68" x14ac:dyDescent="0.25">
      <c r="A41585" s="1"/>
      <c r="B41585" s="2"/>
      <c r="BJ41585" s="3"/>
      <c r="BL41585" s="3"/>
      <c r="BN41585" s="3"/>
      <c r="BP41585" s="3"/>
    </row>
    <row r="41586" spans="1:68" x14ac:dyDescent="0.25">
      <c r="A41586" s="1"/>
      <c r="B41586" s="2"/>
      <c r="BJ41586" s="3"/>
      <c r="BL41586" s="3"/>
      <c r="BN41586" s="3"/>
      <c r="BP41586" s="3"/>
    </row>
    <row r="41587" spans="1:68" x14ac:dyDescent="0.25">
      <c r="A41587" s="1"/>
      <c r="B41587" s="2"/>
      <c r="BJ41587" s="3"/>
      <c r="BL41587" s="3"/>
      <c r="BN41587" s="3"/>
      <c r="BP41587" s="3"/>
    </row>
    <row r="41588" spans="1:68" x14ac:dyDescent="0.25">
      <c r="A41588" s="1"/>
      <c r="B41588" s="2"/>
      <c r="BJ41588" s="3"/>
      <c r="BL41588" s="3"/>
      <c r="BN41588" s="3"/>
      <c r="BP41588" s="3"/>
    </row>
    <row r="41589" spans="1:68" x14ac:dyDescent="0.25">
      <c r="A41589" s="1"/>
      <c r="B41589" s="2"/>
      <c r="BJ41589" s="3"/>
      <c r="BL41589" s="3"/>
      <c r="BN41589" s="3"/>
      <c r="BP41589" s="3"/>
    </row>
    <row r="41590" spans="1:68" x14ac:dyDescent="0.25">
      <c r="A41590" s="1"/>
      <c r="B41590" s="2"/>
      <c r="BJ41590" s="3"/>
      <c r="BL41590" s="3"/>
      <c r="BN41590" s="3"/>
      <c r="BP41590" s="3"/>
    </row>
    <row r="41591" spans="1:68" x14ac:dyDescent="0.25">
      <c r="A41591" s="1"/>
      <c r="B41591" s="2"/>
      <c r="BJ41591" s="3"/>
      <c r="BL41591" s="3"/>
      <c r="BN41591" s="3"/>
      <c r="BP41591" s="3"/>
    </row>
    <row r="41592" spans="1:68" x14ac:dyDescent="0.25">
      <c r="A41592" s="1"/>
      <c r="B41592" s="2"/>
      <c r="BJ41592" s="3"/>
      <c r="BL41592" s="3"/>
      <c r="BN41592" s="3"/>
      <c r="BP41592" s="3"/>
    </row>
    <row r="41593" spans="1:68" x14ac:dyDescent="0.25">
      <c r="A41593" s="1"/>
      <c r="B41593" s="2"/>
      <c r="BJ41593" s="3"/>
      <c r="BL41593" s="3"/>
      <c r="BN41593" s="3"/>
      <c r="BP41593" s="3"/>
    </row>
    <row r="41594" spans="1:68" x14ac:dyDescent="0.25">
      <c r="A41594" s="1"/>
      <c r="B41594" s="2"/>
      <c r="BJ41594" s="3"/>
      <c r="BL41594" s="3"/>
      <c r="BN41594" s="3"/>
      <c r="BP41594" s="3"/>
    </row>
    <row r="41595" spans="1:68" x14ac:dyDescent="0.25">
      <c r="A41595" s="1"/>
      <c r="B41595" s="2"/>
      <c r="BJ41595" s="3"/>
      <c r="BL41595" s="3"/>
      <c r="BN41595" s="3"/>
      <c r="BP41595" s="3"/>
    </row>
    <row r="41596" spans="1:68" x14ac:dyDescent="0.25">
      <c r="A41596" s="1"/>
      <c r="B41596" s="2"/>
      <c r="BJ41596" s="3"/>
      <c r="BL41596" s="3"/>
      <c r="BN41596" s="3"/>
      <c r="BP41596" s="3"/>
    </row>
    <row r="41597" spans="1:68" x14ac:dyDescent="0.25">
      <c r="A41597" s="1"/>
      <c r="B41597" s="2"/>
      <c r="BJ41597" s="3"/>
      <c r="BL41597" s="3"/>
      <c r="BN41597" s="3"/>
      <c r="BP41597" s="3"/>
    </row>
    <row r="41598" spans="1:68" x14ac:dyDescent="0.25">
      <c r="A41598" s="1"/>
      <c r="B41598" s="2"/>
      <c r="BJ41598" s="3"/>
      <c r="BL41598" s="3"/>
      <c r="BN41598" s="3"/>
      <c r="BP41598" s="3"/>
    </row>
    <row r="41599" spans="1:68" x14ac:dyDescent="0.25">
      <c r="A41599" s="1"/>
      <c r="B41599" s="2"/>
      <c r="BJ41599" s="3"/>
      <c r="BL41599" s="3"/>
      <c r="BN41599" s="3"/>
      <c r="BP41599" s="3"/>
    </row>
    <row r="41600" spans="1:68" x14ac:dyDescent="0.25">
      <c r="A41600" s="1"/>
      <c r="B41600" s="2"/>
      <c r="BJ41600" s="3"/>
      <c r="BL41600" s="3"/>
      <c r="BN41600" s="3"/>
      <c r="BP41600" s="3"/>
    </row>
    <row r="41601" spans="1:68" x14ac:dyDescent="0.25">
      <c r="A41601" s="1"/>
      <c r="B41601" s="2"/>
      <c r="BJ41601" s="3"/>
      <c r="BL41601" s="3"/>
      <c r="BN41601" s="3"/>
      <c r="BP41601" s="3"/>
    </row>
    <row r="41602" spans="1:68" x14ac:dyDescent="0.25">
      <c r="A41602" s="1"/>
      <c r="B41602" s="2"/>
      <c r="BJ41602" s="3"/>
      <c r="BL41602" s="3"/>
      <c r="BN41602" s="3"/>
      <c r="BP41602" s="3"/>
    </row>
    <row r="41603" spans="1:68" x14ac:dyDescent="0.25">
      <c r="A41603" s="1"/>
      <c r="B41603" s="2"/>
      <c r="BJ41603" s="3"/>
      <c r="BL41603" s="3"/>
      <c r="BN41603" s="3"/>
      <c r="BP41603" s="3"/>
    </row>
    <row r="41604" spans="1:68" x14ac:dyDescent="0.25">
      <c r="A41604" s="1"/>
      <c r="B41604" s="2"/>
      <c r="BJ41604" s="3"/>
      <c r="BL41604" s="3"/>
      <c r="BN41604" s="3"/>
      <c r="BP41604" s="3"/>
    </row>
    <row r="41605" spans="1:68" x14ac:dyDescent="0.25">
      <c r="A41605" s="1"/>
      <c r="B41605" s="2"/>
      <c r="BJ41605" s="3"/>
      <c r="BL41605" s="3"/>
      <c r="BN41605" s="3"/>
      <c r="BP41605" s="3"/>
    </row>
    <row r="41606" spans="1:68" x14ac:dyDescent="0.25">
      <c r="A41606" s="1"/>
      <c r="B41606" s="2"/>
      <c r="BJ41606" s="3"/>
      <c r="BL41606" s="3"/>
      <c r="BN41606" s="3"/>
      <c r="BP41606" s="3"/>
    </row>
    <row r="41607" spans="1:68" x14ac:dyDescent="0.25">
      <c r="A41607" s="1"/>
      <c r="B41607" s="2"/>
      <c r="BJ41607" s="3"/>
      <c r="BL41607" s="3"/>
      <c r="BN41607" s="3"/>
      <c r="BP41607" s="3"/>
    </row>
    <row r="41608" spans="1:68" x14ac:dyDescent="0.25">
      <c r="A41608" s="1"/>
      <c r="B41608" s="2"/>
      <c r="BJ41608" s="3"/>
      <c r="BL41608" s="3"/>
      <c r="BN41608" s="3"/>
      <c r="BP41608" s="3"/>
    </row>
    <row r="41609" spans="1:68" x14ac:dyDescent="0.25">
      <c r="A41609" s="1"/>
      <c r="B41609" s="2"/>
      <c r="BJ41609" s="3"/>
      <c r="BL41609" s="3"/>
      <c r="BN41609" s="3"/>
      <c r="BP41609" s="3"/>
    </row>
    <row r="41610" spans="1:68" x14ac:dyDescent="0.25">
      <c r="A41610" s="1"/>
      <c r="B41610" s="2"/>
      <c r="BJ41610" s="3"/>
      <c r="BL41610" s="3"/>
      <c r="BN41610" s="3"/>
      <c r="BP41610" s="3"/>
    </row>
    <row r="41611" spans="1:68" x14ac:dyDescent="0.25">
      <c r="A41611" s="1"/>
      <c r="B41611" s="2"/>
      <c r="BJ41611" s="3"/>
      <c r="BL41611" s="3"/>
      <c r="BN41611" s="3"/>
      <c r="BP41611" s="3"/>
    </row>
    <row r="41612" spans="1:68" x14ac:dyDescent="0.25">
      <c r="A41612" s="1"/>
      <c r="B41612" s="2"/>
      <c r="BJ41612" s="3"/>
      <c r="BL41612" s="3"/>
      <c r="BN41612" s="3"/>
      <c r="BP41612" s="3"/>
    </row>
    <row r="41613" spans="1:68" x14ac:dyDescent="0.25">
      <c r="A41613" s="1"/>
      <c r="B41613" s="2"/>
      <c r="BJ41613" s="3"/>
      <c r="BL41613" s="3"/>
      <c r="BN41613" s="3"/>
      <c r="BP41613" s="3"/>
    </row>
    <row r="41614" spans="1:68" x14ac:dyDescent="0.25">
      <c r="A41614" s="1"/>
      <c r="B41614" s="2"/>
      <c r="BJ41614" s="3"/>
      <c r="BL41614" s="3"/>
      <c r="BN41614" s="3"/>
      <c r="BP41614" s="3"/>
    </row>
    <row r="41615" spans="1:68" x14ac:dyDescent="0.25">
      <c r="A41615" s="1"/>
      <c r="B41615" s="2"/>
      <c r="BJ41615" s="3"/>
      <c r="BL41615" s="3"/>
      <c r="BN41615" s="3"/>
      <c r="BP41615" s="3"/>
    </row>
    <row r="41616" spans="1:68" x14ac:dyDescent="0.25">
      <c r="A41616" s="1"/>
      <c r="B41616" s="2"/>
      <c r="BJ41616" s="3"/>
      <c r="BL41616" s="3"/>
      <c r="BN41616" s="3"/>
      <c r="BP41616" s="3"/>
    </row>
    <row r="41617" spans="1:68" x14ac:dyDescent="0.25">
      <c r="A41617" s="1"/>
      <c r="B41617" s="2"/>
      <c r="BJ41617" s="3"/>
      <c r="BL41617" s="3"/>
      <c r="BN41617" s="3"/>
      <c r="BP41617" s="3"/>
    </row>
    <row r="41618" spans="1:68" x14ac:dyDescent="0.25">
      <c r="A41618" s="1"/>
      <c r="B41618" s="2"/>
      <c r="BJ41618" s="3"/>
      <c r="BL41618" s="3"/>
      <c r="BN41618" s="3"/>
      <c r="BP41618" s="3"/>
    </row>
    <row r="41619" spans="1:68" x14ac:dyDescent="0.25">
      <c r="A41619" s="1"/>
      <c r="B41619" s="2"/>
      <c r="BJ41619" s="3"/>
      <c r="BL41619" s="3"/>
      <c r="BN41619" s="3"/>
      <c r="BP41619" s="3"/>
    </row>
    <row r="41620" spans="1:68" x14ac:dyDescent="0.25">
      <c r="A41620" s="1"/>
      <c r="B41620" s="2"/>
      <c r="BJ41620" s="3"/>
      <c r="BL41620" s="3"/>
      <c r="BN41620" s="3"/>
      <c r="BP41620" s="3"/>
    </row>
    <row r="41621" spans="1:68" x14ac:dyDescent="0.25">
      <c r="A41621" s="1"/>
      <c r="B41621" s="2"/>
      <c r="BJ41621" s="3"/>
      <c r="BL41621" s="3"/>
      <c r="BN41621" s="3"/>
      <c r="BP41621" s="3"/>
    </row>
    <row r="41622" spans="1:68" x14ac:dyDescent="0.25">
      <c r="A41622" s="1"/>
      <c r="B41622" s="2"/>
      <c r="BJ41622" s="3"/>
      <c r="BL41622" s="3"/>
      <c r="BN41622" s="3"/>
      <c r="BP41622" s="3"/>
    </row>
    <row r="41623" spans="1:68" x14ac:dyDescent="0.25">
      <c r="A41623" s="1"/>
      <c r="B41623" s="2"/>
      <c r="BJ41623" s="3"/>
      <c r="BL41623" s="3"/>
      <c r="BN41623" s="3"/>
      <c r="BP41623" s="3"/>
    </row>
    <row r="41624" spans="1:68" x14ac:dyDescent="0.25">
      <c r="A41624" s="1"/>
      <c r="B41624" s="2"/>
      <c r="BJ41624" s="3"/>
      <c r="BL41624" s="3"/>
      <c r="BN41624" s="3"/>
      <c r="BP41624" s="3"/>
    </row>
    <row r="41625" spans="1:68" x14ac:dyDescent="0.25">
      <c r="A41625" s="1"/>
      <c r="B41625" s="2"/>
      <c r="BJ41625" s="3"/>
      <c r="BL41625" s="3"/>
      <c r="BN41625" s="3"/>
      <c r="BP41625" s="3"/>
    </row>
    <row r="41626" spans="1:68" x14ac:dyDescent="0.25">
      <c r="A41626" s="1"/>
      <c r="B41626" s="2"/>
      <c r="BJ41626" s="3"/>
      <c r="BL41626" s="3"/>
      <c r="BN41626" s="3"/>
      <c r="BP41626" s="3"/>
    </row>
    <row r="41627" spans="1:68" x14ac:dyDescent="0.25">
      <c r="A41627" s="1"/>
      <c r="B41627" s="2"/>
      <c r="BJ41627" s="3"/>
      <c r="BL41627" s="3"/>
      <c r="BN41627" s="3"/>
      <c r="BP41627" s="3"/>
    </row>
    <row r="41628" spans="1:68" x14ac:dyDescent="0.25">
      <c r="A41628" s="1"/>
      <c r="B41628" s="2"/>
      <c r="BJ41628" s="3"/>
      <c r="BL41628" s="3"/>
      <c r="BN41628" s="3"/>
      <c r="BP41628" s="3"/>
    </row>
    <row r="41629" spans="1:68" x14ac:dyDescent="0.25">
      <c r="A41629" s="1"/>
      <c r="B41629" s="2"/>
      <c r="BJ41629" s="3"/>
      <c r="BL41629" s="3"/>
      <c r="BN41629" s="3"/>
      <c r="BP41629" s="3"/>
    </row>
    <row r="41630" spans="1:68" x14ac:dyDescent="0.25">
      <c r="A41630" s="1"/>
      <c r="B41630" s="2"/>
      <c r="BJ41630" s="3"/>
      <c r="BL41630" s="3"/>
      <c r="BN41630" s="3"/>
      <c r="BP41630" s="3"/>
    </row>
    <row r="41631" spans="1:68" x14ac:dyDescent="0.25">
      <c r="A41631" s="1"/>
      <c r="B41631" s="2"/>
      <c r="BJ41631" s="3"/>
      <c r="BL41631" s="3"/>
      <c r="BN41631" s="3"/>
      <c r="BP41631" s="3"/>
    </row>
    <row r="41632" spans="1:68" x14ac:dyDescent="0.25">
      <c r="A41632" s="1"/>
      <c r="B41632" s="2"/>
      <c r="BJ41632" s="3"/>
      <c r="BL41632" s="3"/>
      <c r="BN41632" s="3"/>
      <c r="BP41632" s="3"/>
    </row>
    <row r="41633" spans="1:68" x14ac:dyDescent="0.25">
      <c r="A41633" s="1"/>
      <c r="B41633" s="2"/>
      <c r="BJ41633" s="3"/>
      <c r="BL41633" s="3"/>
      <c r="BN41633" s="3"/>
      <c r="BP41633" s="3"/>
    </row>
    <row r="41634" spans="1:68" x14ac:dyDescent="0.25">
      <c r="A41634" s="1"/>
      <c r="B41634" s="2"/>
      <c r="BJ41634" s="3"/>
      <c r="BL41634" s="3"/>
      <c r="BN41634" s="3"/>
      <c r="BP41634" s="3"/>
    </row>
    <row r="41635" spans="1:68" x14ac:dyDescent="0.25">
      <c r="A41635" s="1"/>
      <c r="B41635" s="2"/>
      <c r="BJ41635" s="3"/>
      <c r="BL41635" s="3"/>
      <c r="BN41635" s="3"/>
      <c r="BP41635" s="3"/>
    </row>
    <row r="41636" spans="1:68" x14ac:dyDescent="0.25">
      <c r="A41636" s="1"/>
      <c r="B41636" s="2"/>
      <c r="BJ41636" s="3"/>
      <c r="BL41636" s="3"/>
      <c r="BN41636" s="3"/>
      <c r="BP41636" s="3"/>
    </row>
    <row r="41637" spans="1:68" x14ac:dyDescent="0.25">
      <c r="A41637" s="1"/>
      <c r="B41637" s="2"/>
      <c r="BJ41637" s="3"/>
      <c r="BL41637" s="3"/>
      <c r="BN41637" s="3"/>
      <c r="BP41637" s="3"/>
    </row>
    <row r="41638" spans="1:68" x14ac:dyDescent="0.25">
      <c r="A41638" s="1"/>
      <c r="B41638" s="2"/>
      <c r="BJ41638" s="3"/>
      <c r="BL41638" s="3"/>
      <c r="BN41638" s="3"/>
      <c r="BP41638" s="3"/>
    </row>
    <row r="41639" spans="1:68" x14ac:dyDescent="0.25">
      <c r="A41639" s="1"/>
      <c r="B41639" s="2"/>
      <c r="BJ41639" s="3"/>
      <c r="BL41639" s="3"/>
      <c r="BN41639" s="3"/>
      <c r="BP41639" s="3"/>
    </row>
    <row r="41640" spans="1:68" x14ac:dyDescent="0.25">
      <c r="A41640" s="1"/>
      <c r="B41640" s="2"/>
      <c r="BJ41640" s="3"/>
      <c r="BL41640" s="3"/>
      <c r="BN41640" s="3"/>
      <c r="BP41640" s="3"/>
    </row>
    <row r="41641" spans="1:68" x14ac:dyDescent="0.25">
      <c r="A41641" s="1"/>
      <c r="B41641" s="2"/>
      <c r="BJ41641" s="3"/>
      <c r="BL41641" s="3"/>
      <c r="BN41641" s="3"/>
      <c r="BP41641" s="3"/>
    </row>
    <row r="41642" spans="1:68" x14ac:dyDescent="0.25">
      <c r="A41642" s="1"/>
      <c r="B41642" s="2"/>
      <c r="BJ41642" s="3"/>
      <c r="BL41642" s="3"/>
      <c r="BN41642" s="3"/>
      <c r="BP41642" s="3"/>
    </row>
    <row r="41643" spans="1:68" x14ac:dyDescent="0.25">
      <c r="A41643" s="1"/>
      <c r="B41643" s="2"/>
      <c r="BJ41643" s="3"/>
      <c r="BL41643" s="3"/>
      <c r="BN41643" s="3"/>
      <c r="BP41643" s="3"/>
    </row>
    <row r="41644" spans="1:68" x14ac:dyDescent="0.25">
      <c r="A41644" s="1"/>
      <c r="B41644" s="2"/>
      <c r="BJ41644" s="3"/>
      <c r="BL41644" s="3"/>
      <c r="BN41644" s="3"/>
      <c r="BP41644" s="3"/>
    </row>
    <row r="41645" spans="1:68" x14ac:dyDescent="0.25">
      <c r="A41645" s="1"/>
      <c r="B41645" s="2"/>
      <c r="BJ41645" s="3"/>
      <c r="BL41645" s="3"/>
      <c r="BN41645" s="3"/>
      <c r="BP41645" s="3"/>
    </row>
    <row r="41646" spans="1:68" x14ac:dyDescent="0.25">
      <c r="A41646" s="1"/>
      <c r="B41646" s="2"/>
      <c r="BJ41646" s="3"/>
      <c r="BL41646" s="3"/>
      <c r="BN41646" s="3"/>
      <c r="BP41646" s="3"/>
    </row>
    <row r="41647" spans="1:68" x14ac:dyDescent="0.25">
      <c r="A41647" s="1"/>
      <c r="B41647" s="2"/>
      <c r="BJ41647" s="3"/>
      <c r="BL41647" s="3"/>
      <c r="BN41647" s="3"/>
      <c r="BP41647" s="3"/>
    </row>
    <row r="41648" spans="1:68" x14ac:dyDescent="0.25">
      <c r="A41648" s="1"/>
      <c r="B41648" s="2"/>
      <c r="BJ41648" s="3"/>
      <c r="BL41648" s="3"/>
      <c r="BN41648" s="3"/>
      <c r="BP41648" s="3"/>
    </row>
    <row r="41649" spans="1:68" x14ac:dyDescent="0.25">
      <c r="A41649" s="1"/>
      <c r="B41649" s="2"/>
      <c r="BJ41649" s="3"/>
      <c r="BL41649" s="3"/>
      <c r="BN41649" s="3"/>
      <c r="BP41649" s="3"/>
    </row>
    <row r="41650" spans="1:68" x14ac:dyDescent="0.25">
      <c r="A41650" s="1"/>
      <c r="B41650" s="2"/>
      <c r="BJ41650" s="3"/>
      <c r="BL41650" s="3"/>
      <c r="BN41650" s="3"/>
      <c r="BP41650" s="3"/>
    </row>
    <row r="41651" spans="1:68" x14ac:dyDescent="0.25">
      <c r="A41651" s="1"/>
      <c r="B41651" s="2"/>
      <c r="BJ41651" s="3"/>
      <c r="BL41651" s="3"/>
      <c r="BN41651" s="3"/>
      <c r="BP41651" s="3"/>
    </row>
    <row r="41652" spans="1:68" x14ac:dyDescent="0.25">
      <c r="A41652" s="1"/>
      <c r="B41652" s="2"/>
      <c r="BJ41652" s="3"/>
      <c r="BL41652" s="3"/>
      <c r="BN41652" s="3"/>
      <c r="BP41652" s="3"/>
    </row>
    <row r="41653" spans="1:68" x14ac:dyDescent="0.25">
      <c r="A41653" s="1"/>
      <c r="B41653" s="2"/>
      <c r="BJ41653" s="3"/>
      <c r="BL41653" s="3"/>
      <c r="BN41653" s="3"/>
      <c r="BP41653" s="3"/>
    </row>
    <row r="41654" spans="1:68" x14ac:dyDescent="0.25">
      <c r="A41654" s="1"/>
      <c r="B41654" s="2"/>
      <c r="BJ41654" s="3"/>
      <c r="BL41654" s="3"/>
      <c r="BN41654" s="3"/>
      <c r="BP41654" s="3"/>
    </row>
    <row r="41655" spans="1:68" x14ac:dyDescent="0.25">
      <c r="A41655" s="1"/>
      <c r="B41655" s="2"/>
      <c r="BJ41655" s="3"/>
      <c r="BL41655" s="3"/>
      <c r="BN41655" s="3"/>
      <c r="BP41655" s="3"/>
    </row>
    <row r="41656" spans="1:68" x14ac:dyDescent="0.25">
      <c r="A41656" s="1"/>
      <c r="B41656" s="2"/>
      <c r="BJ41656" s="3"/>
      <c r="BL41656" s="3"/>
      <c r="BN41656" s="3"/>
      <c r="BP41656" s="3"/>
    </row>
    <row r="41657" spans="1:68" x14ac:dyDescent="0.25">
      <c r="A41657" s="1"/>
      <c r="B41657" s="2"/>
      <c r="BJ41657" s="3"/>
      <c r="BL41657" s="3"/>
      <c r="BN41657" s="3"/>
      <c r="BP41657" s="3"/>
    </row>
    <row r="41658" spans="1:68" x14ac:dyDescent="0.25">
      <c r="A41658" s="1"/>
      <c r="B41658" s="2"/>
      <c r="BJ41658" s="3"/>
      <c r="BL41658" s="3"/>
      <c r="BN41658" s="3"/>
      <c r="BP41658" s="3"/>
    </row>
    <row r="41659" spans="1:68" x14ac:dyDescent="0.25">
      <c r="A41659" s="1"/>
      <c r="B41659" s="2"/>
      <c r="BJ41659" s="3"/>
      <c r="BL41659" s="3"/>
      <c r="BN41659" s="3"/>
      <c r="BP41659" s="3"/>
    </row>
    <row r="41660" spans="1:68" x14ac:dyDescent="0.25">
      <c r="A41660" s="1"/>
      <c r="B41660" s="2"/>
      <c r="BJ41660" s="3"/>
      <c r="BL41660" s="3"/>
      <c r="BN41660" s="3"/>
      <c r="BP41660" s="3"/>
    </row>
    <row r="41661" spans="1:68" x14ac:dyDescent="0.25">
      <c r="A41661" s="1"/>
      <c r="B41661" s="2"/>
      <c r="BJ41661" s="3"/>
      <c r="BL41661" s="3"/>
      <c r="BN41661" s="3"/>
      <c r="BP41661" s="3"/>
    </row>
    <row r="41662" spans="1:68" x14ac:dyDescent="0.25">
      <c r="A41662" s="1"/>
      <c r="B41662" s="2"/>
      <c r="BJ41662" s="3"/>
      <c r="BL41662" s="3"/>
      <c r="BN41662" s="3"/>
      <c r="BP41662" s="3"/>
    </row>
    <row r="41663" spans="1:68" x14ac:dyDescent="0.25">
      <c r="A41663" s="1"/>
      <c r="B41663" s="2"/>
      <c r="BJ41663" s="3"/>
      <c r="BL41663" s="3"/>
      <c r="BN41663" s="3"/>
      <c r="BP41663" s="3"/>
    </row>
    <row r="41664" spans="1:68" x14ac:dyDescent="0.25">
      <c r="A41664" s="1"/>
      <c r="B41664" s="2"/>
      <c r="BJ41664" s="3"/>
      <c r="BL41664" s="3"/>
      <c r="BN41664" s="3"/>
      <c r="BP41664" s="3"/>
    </row>
    <row r="41665" spans="1:68" x14ac:dyDescent="0.25">
      <c r="A41665" s="1"/>
      <c r="B41665" s="2"/>
      <c r="BJ41665" s="3"/>
      <c r="BL41665" s="3"/>
      <c r="BN41665" s="3"/>
      <c r="BP41665" s="3"/>
    </row>
    <row r="41666" spans="1:68" x14ac:dyDescent="0.25">
      <c r="A41666" s="1"/>
      <c r="B41666" s="2"/>
      <c r="BJ41666" s="3"/>
      <c r="BL41666" s="3"/>
      <c r="BN41666" s="3"/>
      <c r="BP41666" s="3"/>
    </row>
    <row r="41667" spans="1:68" x14ac:dyDescent="0.25">
      <c r="A41667" s="1"/>
      <c r="B41667" s="2"/>
      <c r="BJ41667" s="3"/>
      <c r="BL41667" s="3"/>
      <c r="BN41667" s="3"/>
      <c r="BP41667" s="3"/>
    </row>
    <row r="41668" spans="1:68" x14ac:dyDescent="0.25">
      <c r="A41668" s="1"/>
      <c r="B41668" s="2"/>
      <c r="BJ41668" s="3"/>
      <c r="BL41668" s="3"/>
      <c r="BN41668" s="3"/>
      <c r="BP41668" s="3"/>
    </row>
    <row r="41669" spans="1:68" x14ac:dyDescent="0.25">
      <c r="A41669" s="1"/>
      <c r="B41669" s="2"/>
      <c r="BJ41669" s="3"/>
      <c r="BL41669" s="3"/>
      <c r="BN41669" s="3"/>
      <c r="BP41669" s="3"/>
    </row>
    <row r="41670" spans="1:68" x14ac:dyDescent="0.25">
      <c r="A41670" s="1"/>
      <c r="B41670" s="2"/>
      <c r="BJ41670" s="3"/>
      <c r="BL41670" s="3"/>
      <c r="BN41670" s="3"/>
      <c r="BP41670" s="3"/>
    </row>
    <row r="41671" spans="1:68" x14ac:dyDescent="0.25">
      <c r="A41671" s="1"/>
      <c r="B41671" s="2"/>
      <c r="BJ41671" s="3"/>
      <c r="BL41671" s="3"/>
      <c r="BN41671" s="3"/>
      <c r="BP41671" s="3"/>
    </row>
    <row r="41672" spans="1:68" x14ac:dyDescent="0.25">
      <c r="A41672" s="1"/>
      <c r="B41672" s="2"/>
      <c r="BJ41672" s="3"/>
      <c r="BL41672" s="3"/>
      <c r="BN41672" s="3"/>
      <c r="BP41672" s="3"/>
    </row>
    <row r="41673" spans="1:68" x14ac:dyDescent="0.25">
      <c r="A41673" s="1"/>
      <c r="B41673" s="2"/>
      <c r="BJ41673" s="3"/>
      <c r="BL41673" s="3"/>
      <c r="BN41673" s="3"/>
      <c r="BP41673" s="3"/>
    </row>
    <row r="41674" spans="1:68" x14ac:dyDescent="0.25">
      <c r="A41674" s="1"/>
      <c r="B41674" s="2"/>
      <c r="BJ41674" s="3"/>
      <c r="BL41674" s="3"/>
      <c r="BN41674" s="3"/>
      <c r="BP41674" s="3"/>
    </row>
    <row r="41675" spans="1:68" x14ac:dyDescent="0.25">
      <c r="A41675" s="1"/>
      <c r="B41675" s="2"/>
      <c r="BJ41675" s="3"/>
      <c r="BL41675" s="3"/>
      <c r="BN41675" s="3"/>
      <c r="BP41675" s="3"/>
    </row>
    <row r="41676" spans="1:68" x14ac:dyDescent="0.25">
      <c r="A41676" s="1"/>
      <c r="B41676" s="2"/>
      <c r="BJ41676" s="3"/>
      <c r="BL41676" s="3"/>
      <c r="BN41676" s="3"/>
      <c r="BP41676" s="3"/>
    </row>
    <row r="41677" spans="1:68" x14ac:dyDescent="0.25">
      <c r="A41677" s="1"/>
      <c r="B41677" s="2"/>
      <c r="BJ41677" s="3"/>
      <c r="BL41677" s="3"/>
      <c r="BN41677" s="3"/>
      <c r="BP41677" s="3"/>
    </row>
    <row r="41678" spans="1:68" x14ac:dyDescent="0.25">
      <c r="A41678" s="1"/>
      <c r="B41678" s="2"/>
      <c r="BJ41678" s="3"/>
      <c r="BL41678" s="3"/>
      <c r="BN41678" s="3"/>
      <c r="BP41678" s="3"/>
    </row>
    <row r="41679" spans="1:68" x14ac:dyDescent="0.25">
      <c r="A41679" s="1"/>
      <c r="B41679" s="2"/>
      <c r="BJ41679" s="3"/>
      <c r="BL41679" s="3"/>
      <c r="BN41679" s="3"/>
      <c r="BP41679" s="3"/>
    </row>
    <row r="41680" spans="1:68" x14ac:dyDescent="0.25">
      <c r="A41680" s="1"/>
      <c r="B41680" s="2"/>
      <c r="BJ41680" s="3"/>
      <c r="BL41680" s="3"/>
      <c r="BN41680" s="3"/>
      <c r="BP41680" s="3"/>
    </row>
    <row r="41681" spans="1:68" x14ac:dyDescent="0.25">
      <c r="A41681" s="1"/>
      <c r="B41681" s="2"/>
      <c r="BJ41681" s="3"/>
      <c r="BL41681" s="3"/>
      <c r="BN41681" s="3"/>
      <c r="BP41681" s="3"/>
    </row>
    <row r="41682" spans="1:68" x14ac:dyDescent="0.25">
      <c r="A41682" s="1"/>
      <c r="B41682" s="2"/>
      <c r="BJ41682" s="3"/>
      <c r="BL41682" s="3"/>
      <c r="BN41682" s="3"/>
      <c r="BP41682" s="3"/>
    </row>
    <row r="41683" spans="1:68" x14ac:dyDescent="0.25">
      <c r="A41683" s="1"/>
      <c r="B41683" s="2"/>
      <c r="BJ41683" s="3"/>
      <c r="BL41683" s="3"/>
      <c r="BN41683" s="3"/>
      <c r="BP41683" s="3"/>
    </row>
    <row r="41684" spans="1:68" x14ac:dyDescent="0.25">
      <c r="A41684" s="1"/>
      <c r="B41684" s="2"/>
      <c r="BJ41684" s="3"/>
      <c r="BL41684" s="3"/>
      <c r="BN41684" s="3"/>
      <c r="BP41684" s="3"/>
    </row>
    <row r="41685" spans="1:68" x14ac:dyDescent="0.25">
      <c r="A41685" s="1"/>
      <c r="B41685" s="2"/>
      <c r="BJ41685" s="3"/>
      <c r="BL41685" s="3"/>
      <c r="BN41685" s="3"/>
      <c r="BP41685" s="3"/>
    </row>
    <row r="41686" spans="1:68" x14ac:dyDescent="0.25">
      <c r="A41686" s="1"/>
      <c r="B41686" s="2"/>
      <c r="BJ41686" s="3"/>
      <c r="BL41686" s="3"/>
      <c r="BN41686" s="3"/>
      <c r="BP41686" s="3"/>
    </row>
    <row r="41687" spans="1:68" x14ac:dyDescent="0.25">
      <c r="A41687" s="1"/>
      <c r="B41687" s="2"/>
      <c r="BJ41687" s="3"/>
      <c r="BL41687" s="3"/>
      <c r="BN41687" s="3"/>
      <c r="BP41687" s="3"/>
    </row>
    <row r="41688" spans="1:68" x14ac:dyDescent="0.25">
      <c r="A41688" s="1"/>
      <c r="B41688" s="2"/>
      <c r="BJ41688" s="3"/>
      <c r="BL41688" s="3"/>
      <c r="BN41688" s="3"/>
      <c r="BP41688" s="3"/>
    </row>
    <row r="41689" spans="1:68" x14ac:dyDescent="0.25">
      <c r="A41689" s="1"/>
      <c r="B41689" s="2"/>
      <c r="BJ41689" s="3"/>
      <c r="BL41689" s="3"/>
      <c r="BN41689" s="3"/>
      <c r="BP41689" s="3"/>
    </row>
    <row r="41690" spans="1:68" x14ac:dyDescent="0.25">
      <c r="A41690" s="1"/>
      <c r="B41690" s="2"/>
      <c r="BJ41690" s="3"/>
      <c r="BL41690" s="3"/>
      <c r="BN41690" s="3"/>
      <c r="BP41690" s="3"/>
    </row>
    <row r="41691" spans="1:68" x14ac:dyDescent="0.25">
      <c r="A41691" s="1"/>
      <c r="B41691" s="2"/>
      <c r="BJ41691" s="3"/>
      <c r="BL41691" s="3"/>
      <c r="BN41691" s="3"/>
      <c r="BP41691" s="3"/>
    </row>
    <row r="41692" spans="1:68" x14ac:dyDescent="0.25">
      <c r="A41692" s="1"/>
      <c r="B41692" s="2"/>
      <c r="BJ41692" s="3"/>
      <c r="BL41692" s="3"/>
      <c r="BN41692" s="3"/>
      <c r="BP41692" s="3"/>
    </row>
    <row r="41693" spans="1:68" x14ac:dyDescent="0.25">
      <c r="A41693" s="1"/>
      <c r="B41693" s="2"/>
      <c r="BJ41693" s="3"/>
      <c r="BL41693" s="3"/>
      <c r="BN41693" s="3"/>
      <c r="BP41693" s="3"/>
    </row>
    <row r="41694" spans="1:68" x14ac:dyDescent="0.25">
      <c r="A41694" s="1"/>
      <c r="B41694" s="2"/>
      <c r="BJ41694" s="3"/>
      <c r="BL41694" s="3"/>
      <c r="BN41694" s="3"/>
      <c r="BP41694" s="3"/>
    </row>
    <row r="41695" spans="1:68" x14ac:dyDescent="0.25">
      <c r="A41695" s="1"/>
      <c r="B41695" s="2"/>
      <c r="BJ41695" s="3"/>
      <c r="BL41695" s="3"/>
      <c r="BN41695" s="3"/>
      <c r="BP41695" s="3"/>
    </row>
    <row r="41696" spans="1:68" x14ac:dyDescent="0.25">
      <c r="A41696" s="1"/>
      <c r="B41696" s="2"/>
      <c r="BJ41696" s="3"/>
      <c r="BL41696" s="3"/>
      <c r="BN41696" s="3"/>
      <c r="BP41696" s="3"/>
    </row>
    <row r="41697" spans="1:68" x14ac:dyDescent="0.25">
      <c r="A41697" s="1"/>
      <c r="B41697" s="2"/>
      <c r="BJ41697" s="3"/>
      <c r="BL41697" s="3"/>
      <c r="BN41697" s="3"/>
      <c r="BP41697" s="3"/>
    </row>
    <row r="41698" spans="1:68" x14ac:dyDescent="0.25">
      <c r="A41698" s="1"/>
      <c r="B41698" s="2"/>
      <c r="BJ41698" s="3"/>
      <c r="BL41698" s="3"/>
      <c r="BN41698" s="3"/>
      <c r="BP41698" s="3"/>
    </row>
    <row r="41699" spans="1:68" x14ac:dyDescent="0.25">
      <c r="A41699" s="1"/>
      <c r="B41699" s="2"/>
      <c r="BJ41699" s="3"/>
      <c r="BL41699" s="3"/>
      <c r="BN41699" s="3"/>
      <c r="BP41699" s="3"/>
    </row>
    <row r="41700" spans="1:68" x14ac:dyDescent="0.25">
      <c r="A41700" s="1"/>
      <c r="B41700" s="2"/>
      <c r="BJ41700" s="3"/>
      <c r="BL41700" s="3"/>
      <c r="BN41700" s="3"/>
      <c r="BP41700" s="3"/>
    </row>
    <row r="41701" spans="1:68" x14ac:dyDescent="0.25">
      <c r="A41701" s="1"/>
      <c r="B41701" s="2"/>
      <c r="BJ41701" s="3"/>
      <c r="BL41701" s="3"/>
      <c r="BN41701" s="3"/>
      <c r="BP41701" s="3"/>
    </row>
    <row r="41702" spans="1:68" x14ac:dyDescent="0.25">
      <c r="A41702" s="1"/>
      <c r="B41702" s="2"/>
      <c r="BJ41702" s="3"/>
      <c r="BL41702" s="3"/>
      <c r="BN41702" s="3"/>
      <c r="BP41702" s="3"/>
    </row>
    <row r="41703" spans="1:68" x14ac:dyDescent="0.25">
      <c r="A41703" s="1"/>
      <c r="B41703" s="2"/>
      <c r="BJ41703" s="3"/>
      <c r="BL41703" s="3"/>
      <c r="BN41703" s="3"/>
      <c r="BP41703" s="3"/>
    </row>
    <row r="41704" spans="1:68" x14ac:dyDescent="0.25">
      <c r="A41704" s="1"/>
      <c r="B41704" s="2"/>
      <c r="BJ41704" s="3"/>
      <c r="BL41704" s="3"/>
      <c r="BN41704" s="3"/>
      <c r="BP41704" s="3"/>
    </row>
    <row r="41705" spans="1:68" x14ac:dyDescent="0.25">
      <c r="A41705" s="1"/>
      <c r="B41705" s="2"/>
      <c r="BJ41705" s="3"/>
      <c r="BL41705" s="3"/>
      <c r="BN41705" s="3"/>
      <c r="BP41705" s="3"/>
    </row>
    <row r="41706" spans="1:68" x14ac:dyDescent="0.25">
      <c r="A41706" s="1"/>
      <c r="B41706" s="2"/>
      <c r="BJ41706" s="3"/>
      <c r="BL41706" s="3"/>
      <c r="BN41706" s="3"/>
      <c r="BP41706" s="3"/>
    </row>
    <row r="41707" spans="1:68" x14ac:dyDescent="0.25">
      <c r="A41707" s="1"/>
      <c r="B41707" s="2"/>
      <c r="BJ41707" s="3"/>
      <c r="BL41707" s="3"/>
      <c r="BN41707" s="3"/>
      <c r="BP41707" s="3"/>
    </row>
    <row r="41708" spans="1:68" x14ac:dyDescent="0.25">
      <c r="A41708" s="1"/>
      <c r="B41708" s="2"/>
      <c r="BJ41708" s="3"/>
      <c r="BL41708" s="3"/>
      <c r="BN41708" s="3"/>
      <c r="BP41708" s="3"/>
    </row>
    <row r="41709" spans="1:68" x14ac:dyDescent="0.25">
      <c r="A41709" s="1"/>
      <c r="B41709" s="2"/>
      <c r="BJ41709" s="3"/>
      <c r="BL41709" s="3"/>
      <c r="BN41709" s="3"/>
      <c r="BP41709" s="3"/>
    </row>
    <row r="41710" spans="1:68" x14ac:dyDescent="0.25">
      <c r="A41710" s="1"/>
      <c r="B41710" s="2"/>
      <c r="BJ41710" s="3"/>
      <c r="BL41710" s="3"/>
      <c r="BN41710" s="3"/>
      <c r="BP41710" s="3"/>
    </row>
    <row r="41711" spans="1:68" x14ac:dyDescent="0.25">
      <c r="A41711" s="1"/>
      <c r="B41711" s="2"/>
      <c r="BJ41711" s="3"/>
      <c r="BL41711" s="3"/>
      <c r="BN41711" s="3"/>
      <c r="BP41711" s="3"/>
    </row>
    <row r="41712" spans="1:68" x14ac:dyDescent="0.25">
      <c r="A41712" s="1"/>
      <c r="B41712" s="2"/>
      <c r="BJ41712" s="3"/>
      <c r="BL41712" s="3"/>
      <c r="BN41712" s="3"/>
      <c r="BP41712" s="3"/>
    </row>
    <row r="41713" spans="1:68" x14ac:dyDescent="0.25">
      <c r="A41713" s="1"/>
      <c r="B41713" s="2"/>
      <c r="BJ41713" s="3"/>
      <c r="BL41713" s="3"/>
      <c r="BN41713" s="3"/>
      <c r="BP41713" s="3"/>
    </row>
    <row r="41714" spans="1:68" x14ac:dyDescent="0.25">
      <c r="A41714" s="1"/>
      <c r="B41714" s="2"/>
      <c r="BJ41714" s="3"/>
      <c r="BL41714" s="3"/>
      <c r="BN41714" s="3"/>
      <c r="BP41714" s="3"/>
    </row>
    <row r="41715" spans="1:68" x14ac:dyDescent="0.25">
      <c r="A41715" s="1"/>
      <c r="B41715" s="2"/>
      <c r="BJ41715" s="3"/>
      <c r="BL41715" s="3"/>
      <c r="BN41715" s="3"/>
      <c r="BP41715" s="3"/>
    </row>
    <row r="41716" spans="1:68" x14ac:dyDescent="0.25">
      <c r="A41716" s="1"/>
      <c r="B41716" s="2"/>
      <c r="BJ41716" s="3"/>
      <c r="BL41716" s="3"/>
      <c r="BN41716" s="3"/>
      <c r="BP41716" s="3"/>
    </row>
    <row r="41717" spans="1:68" x14ac:dyDescent="0.25">
      <c r="A41717" s="1"/>
      <c r="B41717" s="2"/>
      <c r="BJ41717" s="3"/>
      <c r="BL41717" s="3"/>
      <c r="BN41717" s="3"/>
      <c r="BP41717" s="3"/>
    </row>
    <row r="41718" spans="1:68" x14ac:dyDescent="0.25">
      <c r="A41718" s="1"/>
      <c r="B41718" s="2"/>
      <c r="BJ41718" s="3"/>
      <c r="BL41718" s="3"/>
      <c r="BN41718" s="3"/>
      <c r="BP41718" s="3"/>
    </row>
    <row r="41719" spans="1:68" x14ac:dyDescent="0.25">
      <c r="A41719" s="1"/>
      <c r="B41719" s="2"/>
      <c r="BJ41719" s="3"/>
      <c r="BL41719" s="3"/>
      <c r="BN41719" s="3"/>
      <c r="BP41719" s="3"/>
    </row>
    <row r="41720" spans="1:68" x14ac:dyDescent="0.25">
      <c r="A41720" s="1"/>
      <c r="B41720" s="2"/>
      <c r="BJ41720" s="3"/>
      <c r="BL41720" s="3"/>
      <c r="BN41720" s="3"/>
      <c r="BP41720" s="3"/>
    </row>
    <row r="41721" spans="1:68" x14ac:dyDescent="0.25">
      <c r="A41721" s="1"/>
      <c r="B41721" s="2"/>
      <c r="BJ41721" s="3"/>
      <c r="BL41721" s="3"/>
      <c r="BN41721" s="3"/>
      <c r="BP41721" s="3"/>
    </row>
    <row r="41722" spans="1:68" x14ac:dyDescent="0.25">
      <c r="A41722" s="1"/>
      <c r="B41722" s="2"/>
      <c r="BJ41722" s="3"/>
      <c r="BL41722" s="3"/>
      <c r="BN41722" s="3"/>
      <c r="BP41722" s="3"/>
    </row>
    <row r="41723" spans="1:68" x14ac:dyDescent="0.25">
      <c r="A41723" s="1"/>
      <c r="B41723" s="2"/>
      <c r="BJ41723" s="3"/>
      <c r="BL41723" s="3"/>
      <c r="BN41723" s="3"/>
      <c r="BP41723" s="3"/>
    </row>
    <row r="41724" spans="1:68" x14ac:dyDescent="0.25">
      <c r="A41724" s="1"/>
      <c r="B41724" s="2"/>
      <c r="BJ41724" s="3"/>
      <c r="BL41724" s="3"/>
      <c r="BN41724" s="3"/>
      <c r="BP41724" s="3"/>
    </row>
    <row r="41725" spans="1:68" x14ac:dyDescent="0.25">
      <c r="A41725" s="1"/>
      <c r="B41725" s="2"/>
      <c r="BJ41725" s="3"/>
      <c r="BL41725" s="3"/>
      <c r="BN41725" s="3"/>
      <c r="BP41725" s="3"/>
    </row>
    <row r="41726" spans="1:68" x14ac:dyDescent="0.25">
      <c r="A41726" s="1"/>
      <c r="B41726" s="2"/>
      <c r="BJ41726" s="3"/>
      <c r="BL41726" s="3"/>
      <c r="BN41726" s="3"/>
      <c r="BP41726" s="3"/>
    </row>
    <row r="41727" spans="1:68" x14ac:dyDescent="0.25">
      <c r="A41727" s="1"/>
      <c r="B41727" s="2"/>
      <c r="BJ41727" s="3"/>
      <c r="BL41727" s="3"/>
      <c r="BN41727" s="3"/>
      <c r="BP41727" s="3"/>
    </row>
    <row r="41728" spans="1:68" x14ac:dyDescent="0.25">
      <c r="A41728" s="1"/>
      <c r="B41728" s="2"/>
      <c r="BJ41728" s="3"/>
      <c r="BL41728" s="3"/>
      <c r="BN41728" s="3"/>
      <c r="BP41728" s="3"/>
    </row>
    <row r="41729" spans="1:68" x14ac:dyDescent="0.25">
      <c r="A41729" s="1"/>
      <c r="B41729" s="2"/>
      <c r="BJ41729" s="3"/>
      <c r="BL41729" s="3"/>
      <c r="BN41729" s="3"/>
      <c r="BP41729" s="3"/>
    </row>
    <row r="41730" spans="1:68" x14ac:dyDescent="0.25">
      <c r="A41730" s="1"/>
      <c r="B41730" s="2"/>
      <c r="BJ41730" s="3"/>
      <c r="BL41730" s="3"/>
      <c r="BN41730" s="3"/>
      <c r="BP41730" s="3"/>
    </row>
    <row r="41731" spans="1:68" x14ac:dyDescent="0.25">
      <c r="A41731" s="1"/>
      <c r="B41731" s="2"/>
      <c r="BJ41731" s="3"/>
      <c r="BL41731" s="3"/>
      <c r="BN41731" s="3"/>
      <c r="BP41731" s="3"/>
    </row>
    <row r="41732" spans="1:68" x14ac:dyDescent="0.25">
      <c r="A41732" s="1"/>
      <c r="B41732" s="2"/>
      <c r="BJ41732" s="3"/>
      <c r="BL41732" s="3"/>
      <c r="BN41732" s="3"/>
      <c r="BP41732" s="3"/>
    </row>
    <row r="41733" spans="1:68" x14ac:dyDescent="0.25">
      <c r="A41733" s="1"/>
      <c r="B41733" s="2"/>
      <c r="BJ41733" s="3"/>
      <c r="BL41733" s="3"/>
      <c r="BN41733" s="3"/>
      <c r="BP41733" s="3"/>
    </row>
    <row r="41734" spans="1:68" x14ac:dyDescent="0.25">
      <c r="A41734" s="1"/>
      <c r="B41734" s="2"/>
      <c r="BJ41734" s="3"/>
      <c r="BL41734" s="3"/>
      <c r="BN41734" s="3"/>
      <c r="BP41734" s="3"/>
    </row>
    <row r="41735" spans="1:68" x14ac:dyDescent="0.25">
      <c r="A41735" s="1"/>
      <c r="B41735" s="2"/>
      <c r="BJ41735" s="3"/>
      <c r="BL41735" s="3"/>
      <c r="BN41735" s="3"/>
      <c r="BP41735" s="3"/>
    </row>
    <row r="41736" spans="1:68" x14ac:dyDescent="0.25">
      <c r="A41736" s="1"/>
      <c r="B41736" s="2"/>
      <c r="BJ41736" s="3"/>
      <c r="BL41736" s="3"/>
      <c r="BN41736" s="3"/>
      <c r="BP41736" s="3"/>
    </row>
    <row r="41737" spans="1:68" x14ac:dyDescent="0.25">
      <c r="A41737" s="1"/>
      <c r="B41737" s="2"/>
      <c r="BJ41737" s="3"/>
      <c r="BL41737" s="3"/>
      <c r="BN41737" s="3"/>
      <c r="BP41737" s="3"/>
    </row>
    <row r="41738" spans="1:68" x14ac:dyDescent="0.25">
      <c r="A41738" s="1"/>
      <c r="B41738" s="2"/>
      <c r="BJ41738" s="3"/>
      <c r="BL41738" s="3"/>
      <c r="BN41738" s="3"/>
      <c r="BP41738" s="3"/>
    </row>
    <row r="41739" spans="1:68" x14ac:dyDescent="0.25">
      <c r="A41739" s="1"/>
      <c r="B41739" s="2"/>
      <c r="BJ41739" s="3"/>
      <c r="BL41739" s="3"/>
      <c r="BN41739" s="3"/>
      <c r="BP41739" s="3"/>
    </row>
    <row r="41740" spans="1:68" x14ac:dyDescent="0.25">
      <c r="A41740" s="1"/>
      <c r="B41740" s="2"/>
      <c r="BJ41740" s="3"/>
      <c r="BL41740" s="3"/>
      <c r="BN41740" s="3"/>
      <c r="BP41740" s="3"/>
    </row>
    <row r="41741" spans="1:68" x14ac:dyDescent="0.25">
      <c r="A41741" s="1"/>
      <c r="B41741" s="2"/>
      <c r="BJ41741" s="3"/>
      <c r="BL41741" s="3"/>
      <c r="BN41741" s="3"/>
      <c r="BP41741" s="3"/>
    </row>
    <row r="41742" spans="1:68" x14ac:dyDescent="0.25">
      <c r="A41742" s="1"/>
      <c r="B41742" s="2"/>
      <c r="BJ41742" s="3"/>
      <c r="BL41742" s="3"/>
      <c r="BN41742" s="3"/>
      <c r="BP41742" s="3"/>
    </row>
    <row r="41743" spans="1:68" x14ac:dyDescent="0.25">
      <c r="A41743" s="1"/>
      <c r="B41743" s="2"/>
      <c r="BJ41743" s="3"/>
      <c r="BL41743" s="3"/>
      <c r="BN41743" s="3"/>
      <c r="BP41743" s="3"/>
    </row>
    <row r="41744" spans="1:68" x14ac:dyDescent="0.25">
      <c r="A41744" s="1"/>
      <c r="B41744" s="2"/>
      <c r="BJ41744" s="3"/>
      <c r="BL41744" s="3"/>
      <c r="BN41744" s="3"/>
      <c r="BP41744" s="3"/>
    </row>
    <row r="41745" spans="1:68" x14ac:dyDescent="0.25">
      <c r="A41745" s="1"/>
      <c r="B41745" s="2"/>
      <c r="BJ41745" s="3"/>
      <c r="BL41745" s="3"/>
      <c r="BN41745" s="3"/>
      <c r="BP41745" s="3"/>
    </row>
    <row r="41746" spans="1:68" x14ac:dyDescent="0.25">
      <c r="A41746" s="1"/>
      <c r="B41746" s="2"/>
      <c r="BJ41746" s="3"/>
      <c r="BL41746" s="3"/>
      <c r="BN41746" s="3"/>
      <c r="BP41746" s="3"/>
    </row>
    <row r="41747" spans="1:68" x14ac:dyDescent="0.25">
      <c r="A41747" s="1"/>
      <c r="B41747" s="2"/>
      <c r="BJ41747" s="3"/>
      <c r="BL41747" s="3"/>
      <c r="BN41747" s="3"/>
      <c r="BP41747" s="3"/>
    </row>
    <row r="41748" spans="1:68" x14ac:dyDescent="0.25">
      <c r="A41748" s="1"/>
      <c r="B41748" s="2"/>
      <c r="BJ41748" s="3"/>
      <c r="BL41748" s="3"/>
      <c r="BN41748" s="3"/>
      <c r="BP41748" s="3"/>
    </row>
    <row r="41749" spans="1:68" x14ac:dyDescent="0.25">
      <c r="A41749" s="1"/>
      <c r="B41749" s="2"/>
      <c r="BJ41749" s="3"/>
      <c r="BL41749" s="3"/>
      <c r="BN41749" s="3"/>
      <c r="BP41749" s="3"/>
    </row>
    <row r="41750" spans="1:68" x14ac:dyDescent="0.25">
      <c r="A41750" s="1"/>
      <c r="B41750" s="2"/>
      <c r="BJ41750" s="3"/>
      <c r="BL41750" s="3"/>
      <c r="BN41750" s="3"/>
      <c r="BP41750" s="3"/>
    </row>
    <row r="41751" spans="1:68" x14ac:dyDescent="0.25">
      <c r="A41751" s="1"/>
      <c r="B41751" s="2"/>
      <c r="BJ41751" s="3"/>
      <c r="BL41751" s="3"/>
      <c r="BN41751" s="3"/>
      <c r="BP41751" s="3"/>
    </row>
    <row r="41752" spans="1:68" x14ac:dyDescent="0.25">
      <c r="A41752" s="1"/>
      <c r="B41752" s="2"/>
      <c r="BJ41752" s="3"/>
      <c r="BL41752" s="3"/>
      <c r="BN41752" s="3"/>
      <c r="BP41752" s="3"/>
    </row>
    <row r="41753" spans="1:68" x14ac:dyDescent="0.25">
      <c r="A41753" s="1"/>
      <c r="B41753" s="2"/>
      <c r="BJ41753" s="3"/>
      <c r="BL41753" s="3"/>
      <c r="BN41753" s="3"/>
      <c r="BP41753" s="3"/>
    </row>
    <row r="41754" spans="1:68" x14ac:dyDescent="0.25">
      <c r="A41754" s="1"/>
      <c r="B41754" s="2"/>
      <c r="BJ41754" s="3"/>
      <c r="BL41754" s="3"/>
      <c r="BN41754" s="3"/>
      <c r="BP41754" s="3"/>
    </row>
    <row r="41755" spans="1:68" x14ac:dyDescent="0.25">
      <c r="A41755" s="1"/>
      <c r="B41755" s="2"/>
      <c r="BJ41755" s="3"/>
      <c r="BL41755" s="3"/>
      <c r="BN41755" s="3"/>
      <c r="BP41755" s="3"/>
    </row>
    <row r="41756" spans="1:68" x14ac:dyDescent="0.25">
      <c r="A41756" s="1"/>
      <c r="B41756" s="2"/>
      <c r="BJ41756" s="3"/>
      <c r="BL41756" s="3"/>
      <c r="BN41756" s="3"/>
      <c r="BP41756" s="3"/>
    </row>
    <row r="41757" spans="1:68" x14ac:dyDescent="0.25">
      <c r="A41757" s="1"/>
      <c r="B41757" s="2"/>
      <c r="BJ41757" s="3"/>
      <c r="BL41757" s="3"/>
      <c r="BN41757" s="3"/>
      <c r="BP41757" s="3"/>
    </row>
    <row r="41758" spans="1:68" x14ac:dyDescent="0.25">
      <c r="A41758" s="1"/>
      <c r="B41758" s="2"/>
      <c r="BJ41758" s="3"/>
      <c r="BL41758" s="3"/>
      <c r="BN41758" s="3"/>
      <c r="BP41758" s="3"/>
    </row>
    <row r="41759" spans="1:68" x14ac:dyDescent="0.25">
      <c r="A41759" s="1"/>
      <c r="B41759" s="2"/>
      <c r="BJ41759" s="3"/>
      <c r="BL41759" s="3"/>
      <c r="BN41759" s="3"/>
      <c r="BP41759" s="3"/>
    </row>
    <row r="41760" spans="1:68" x14ac:dyDescent="0.25">
      <c r="A41760" s="1"/>
      <c r="B41760" s="2"/>
      <c r="BJ41760" s="3"/>
      <c r="BL41760" s="3"/>
      <c r="BN41760" s="3"/>
      <c r="BP41760" s="3"/>
    </row>
    <row r="41761" spans="1:68" x14ac:dyDescent="0.25">
      <c r="A41761" s="1"/>
      <c r="B41761" s="2"/>
      <c r="BJ41761" s="3"/>
      <c r="BL41761" s="3"/>
      <c r="BN41761" s="3"/>
      <c r="BP41761" s="3"/>
    </row>
    <row r="41762" spans="1:68" x14ac:dyDescent="0.25">
      <c r="A41762" s="1"/>
      <c r="B41762" s="2"/>
      <c r="BJ41762" s="3"/>
      <c r="BL41762" s="3"/>
      <c r="BN41762" s="3"/>
      <c r="BP41762" s="3"/>
    </row>
    <row r="41763" spans="1:68" x14ac:dyDescent="0.25">
      <c r="A41763" s="1"/>
      <c r="B41763" s="2"/>
      <c r="BJ41763" s="3"/>
      <c r="BL41763" s="3"/>
      <c r="BN41763" s="3"/>
      <c r="BP41763" s="3"/>
    </row>
    <row r="41764" spans="1:68" x14ac:dyDescent="0.25">
      <c r="A41764" s="1"/>
      <c r="B41764" s="2"/>
      <c r="BJ41764" s="3"/>
      <c r="BL41764" s="3"/>
      <c r="BN41764" s="3"/>
      <c r="BP41764" s="3"/>
    </row>
    <row r="41765" spans="1:68" x14ac:dyDescent="0.25">
      <c r="A41765" s="1"/>
      <c r="B41765" s="2"/>
      <c r="BJ41765" s="3"/>
      <c r="BL41765" s="3"/>
      <c r="BN41765" s="3"/>
      <c r="BP41765" s="3"/>
    </row>
    <row r="41766" spans="1:68" x14ac:dyDescent="0.25">
      <c r="A41766" s="1"/>
      <c r="B41766" s="2"/>
      <c r="BJ41766" s="3"/>
      <c r="BL41766" s="3"/>
      <c r="BN41766" s="3"/>
      <c r="BP41766" s="3"/>
    </row>
    <row r="41767" spans="1:68" x14ac:dyDescent="0.25">
      <c r="A41767" s="1"/>
      <c r="B41767" s="2"/>
      <c r="BJ41767" s="3"/>
      <c r="BL41767" s="3"/>
      <c r="BN41767" s="3"/>
      <c r="BP41767" s="3"/>
    </row>
    <row r="41768" spans="1:68" x14ac:dyDescent="0.25">
      <c r="A41768" s="1"/>
      <c r="B41768" s="2"/>
      <c r="BJ41768" s="3"/>
      <c r="BL41768" s="3"/>
      <c r="BN41768" s="3"/>
      <c r="BP41768" s="3"/>
    </row>
    <row r="41769" spans="1:68" x14ac:dyDescent="0.25">
      <c r="A41769" s="1"/>
      <c r="B41769" s="2"/>
      <c r="BJ41769" s="3"/>
      <c r="BL41769" s="3"/>
      <c r="BN41769" s="3"/>
      <c r="BP41769" s="3"/>
    </row>
    <row r="41770" spans="1:68" x14ac:dyDescent="0.25">
      <c r="A41770" s="1"/>
      <c r="B41770" s="2"/>
      <c r="BJ41770" s="3"/>
      <c r="BL41770" s="3"/>
      <c r="BN41770" s="3"/>
      <c r="BP41770" s="3"/>
    </row>
    <row r="41771" spans="1:68" x14ac:dyDescent="0.25">
      <c r="A41771" s="1"/>
      <c r="B41771" s="2"/>
      <c r="BJ41771" s="3"/>
      <c r="BL41771" s="3"/>
      <c r="BN41771" s="3"/>
      <c r="BP41771" s="3"/>
    </row>
    <row r="41772" spans="1:68" x14ac:dyDescent="0.25">
      <c r="A41772" s="1"/>
      <c r="B41772" s="2"/>
      <c r="BJ41772" s="3"/>
      <c r="BL41772" s="3"/>
      <c r="BN41772" s="3"/>
      <c r="BP41772" s="3"/>
    </row>
    <row r="41773" spans="1:68" x14ac:dyDescent="0.25">
      <c r="A41773" s="1"/>
      <c r="B41773" s="2"/>
      <c r="BJ41773" s="3"/>
      <c r="BL41773" s="3"/>
      <c r="BN41773" s="3"/>
      <c r="BP41773" s="3"/>
    </row>
    <row r="41774" spans="1:68" x14ac:dyDescent="0.25">
      <c r="A41774" s="1"/>
      <c r="B41774" s="2"/>
      <c r="BJ41774" s="3"/>
      <c r="BL41774" s="3"/>
      <c r="BN41774" s="3"/>
      <c r="BP41774" s="3"/>
    </row>
    <row r="41775" spans="1:68" x14ac:dyDescent="0.25">
      <c r="A41775" s="1"/>
      <c r="B41775" s="2"/>
      <c r="BJ41775" s="3"/>
      <c r="BL41775" s="3"/>
      <c r="BN41775" s="3"/>
      <c r="BP41775" s="3"/>
    </row>
    <row r="41776" spans="1:68" x14ac:dyDescent="0.25">
      <c r="A41776" s="1"/>
      <c r="B41776" s="2"/>
      <c r="BJ41776" s="3"/>
      <c r="BL41776" s="3"/>
      <c r="BN41776" s="3"/>
      <c r="BP41776" s="3"/>
    </row>
    <row r="41777" spans="1:68" x14ac:dyDescent="0.25">
      <c r="A41777" s="1"/>
      <c r="B41777" s="2"/>
      <c r="BJ41777" s="3"/>
      <c r="BL41777" s="3"/>
      <c r="BN41777" s="3"/>
      <c r="BP41777" s="3"/>
    </row>
    <row r="41778" spans="1:68" x14ac:dyDescent="0.25">
      <c r="A41778" s="1"/>
      <c r="B41778" s="2"/>
      <c r="BJ41778" s="3"/>
      <c r="BL41778" s="3"/>
      <c r="BN41778" s="3"/>
      <c r="BP41778" s="3"/>
    </row>
    <row r="41779" spans="1:68" x14ac:dyDescent="0.25">
      <c r="A41779" s="1"/>
      <c r="B41779" s="2"/>
      <c r="BJ41779" s="3"/>
      <c r="BL41779" s="3"/>
      <c r="BN41779" s="3"/>
      <c r="BP41779" s="3"/>
    </row>
    <row r="41780" spans="1:68" x14ac:dyDescent="0.25">
      <c r="A41780" s="1"/>
      <c r="B41780" s="2"/>
      <c r="BJ41780" s="3"/>
      <c r="BL41780" s="3"/>
      <c r="BN41780" s="3"/>
      <c r="BP41780" s="3"/>
    </row>
    <row r="41781" spans="1:68" x14ac:dyDescent="0.25">
      <c r="A41781" s="1"/>
      <c r="B41781" s="2"/>
      <c r="BJ41781" s="3"/>
      <c r="BL41781" s="3"/>
      <c r="BN41781" s="3"/>
      <c r="BP41781" s="3"/>
    </row>
    <row r="41782" spans="1:68" x14ac:dyDescent="0.25">
      <c r="A41782" s="1"/>
      <c r="B41782" s="2"/>
      <c r="BJ41782" s="3"/>
      <c r="BL41782" s="3"/>
      <c r="BN41782" s="3"/>
      <c r="BP41782" s="3"/>
    </row>
    <row r="41783" spans="1:68" x14ac:dyDescent="0.25">
      <c r="A41783" s="1"/>
      <c r="B41783" s="2"/>
      <c r="BJ41783" s="3"/>
      <c r="BL41783" s="3"/>
      <c r="BN41783" s="3"/>
      <c r="BP41783" s="3"/>
    </row>
    <row r="41784" spans="1:68" x14ac:dyDescent="0.25">
      <c r="A41784" s="1"/>
      <c r="B41784" s="2"/>
      <c r="BJ41784" s="3"/>
      <c r="BL41784" s="3"/>
      <c r="BN41784" s="3"/>
      <c r="BP41784" s="3"/>
    </row>
    <row r="41785" spans="1:68" x14ac:dyDescent="0.25">
      <c r="A41785" s="1"/>
      <c r="B41785" s="2"/>
      <c r="BJ41785" s="3"/>
      <c r="BL41785" s="3"/>
      <c r="BN41785" s="3"/>
      <c r="BP41785" s="3"/>
    </row>
    <row r="41786" spans="1:68" x14ac:dyDescent="0.25">
      <c r="A41786" s="1"/>
      <c r="B41786" s="2"/>
      <c r="BJ41786" s="3"/>
      <c r="BL41786" s="3"/>
      <c r="BN41786" s="3"/>
      <c r="BP41786" s="3"/>
    </row>
    <row r="41787" spans="1:68" x14ac:dyDescent="0.25">
      <c r="A41787" s="1"/>
      <c r="B41787" s="2"/>
      <c r="BJ41787" s="3"/>
      <c r="BL41787" s="3"/>
      <c r="BN41787" s="3"/>
      <c r="BP41787" s="3"/>
    </row>
    <row r="41788" spans="1:68" x14ac:dyDescent="0.25">
      <c r="A41788" s="1"/>
      <c r="B41788" s="2"/>
      <c r="BJ41788" s="3"/>
      <c r="BL41788" s="3"/>
      <c r="BN41788" s="3"/>
      <c r="BP41788" s="3"/>
    </row>
    <row r="41789" spans="1:68" x14ac:dyDescent="0.25">
      <c r="A41789" s="1"/>
      <c r="B41789" s="2"/>
      <c r="BJ41789" s="3"/>
      <c r="BL41789" s="3"/>
      <c r="BN41789" s="3"/>
      <c r="BP41789" s="3"/>
    </row>
    <row r="41790" spans="1:68" x14ac:dyDescent="0.25">
      <c r="A41790" s="1"/>
      <c r="B41790" s="2"/>
      <c r="BJ41790" s="3"/>
      <c r="BL41790" s="3"/>
      <c r="BN41790" s="3"/>
      <c r="BP41790" s="3"/>
    </row>
    <row r="41791" spans="1:68" x14ac:dyDescent="0.25">
      <c r="A41791" s="1"/>
      <c r="B41791" s="2"/>
      <c r="BJ41791" s="3"/>
      <c r="BL41791" s="3"/>
      <c r="BN41791" s="3"/>
      <c r="BP41791" s="3"/>
    </row>
    <row r="41792" spans="1:68" x14ac:dyDescent="0.25">
      <c r="A41792" s="1"/>
      <c r="B41792" s="2"/>
      <c r="BJ41792" s="3"/>
      <c r="BL41792" s="3"/>
      <c r="BN41792" s="3"/>
      <c r="BP41792" s="3"/>
    </row>
    <row r="41793" spans="1:68" x14ac:dyDescent="0.25">
      <c r="A41793" s="1"/>
      <c r="B41793" s="2"/>
      <c r="BJ41793" s="3"/>
      <c r="BL41793" s="3"/>
      <c r="BN41793" s="3"/>
      <c r="BP41793" s="3"/>
    </row>
    <row r="41794" spans="1:68" x14ac:dyDescent="0.25">
      <c r="A41794" s="1"/>
      <c r="B41794" s="2"/>
      <c r="BJ41794" s="3"/>
      <c r="BL41794" s="3"/>
      <c r="BN41794" s="3"/>
      <c r="BP41794" s="3"/>
    </row>
    <row r="41795" spans="1:68" x14ac:dyDescent="0.25">
      <c r="A41795" s="1"/>
      <c r="B41795" s="2"/>
      <c r="BJ41795" s="3"/>
      <c r="BL41795" s="3"/>
      <c r="BN41795" s="3"/>
      <c r="BP41795" s="3"/>
    </row>
    <row r="41796" spans="1:68" x14ac:dyDescent="0.25">
      <c r="A41796" s="1"/>
      <c r="B41796" s="2"/>
      <c r="BJ41796" s="3"/>
      <c r="BL41796" s="3"/>
      <c r="BN41796" s="3"/>
      <c r="BP41796" s="3"/>
    </row>
    <row r="41797" spans="1:68" x14ac:dyDescent="0.25">
      <c r="A41797" s="1"/>
      <c r="B41797" s="2"/>
      <c r="BJ41797" s="3"/>
      <c r="BL41797" s="3"/>
      <c r="BN41797" s="3"/>
      <c r="BP41797" s="3"/>
    </row>
    <row r="41798" spans="1:68" x14ac:dyDescent="0.25">
      <c r="A41798" s="1"/>
      <c r="B41798" s="2"/>
      <c r="BJ41798" s="3"/>
      <c r="BL41798" s="3"/>
      <c r="BN41798" s="3"/>
      <c r="BP41798" s="3"/>
    </row>
    <row r="41799" spans="1:68" x14ac:dyDescent="0.25">
      <c r="A41799" s="1"/>
      <c r="B41799" s="2"/>
      <c r="BJ41799" s="3"/>
      <c r="BL41799" s="3"/>
      <c r="BN41799" s="3"/>
      <c r="BP41799" s="3"/>
    </row>
    <row r="41800" spans="1:68" x14ac:dyDescent="0.25">
      <c r="A41800" s="1"/>
      <c r="B41800" s="2"/>
      <c r="BJ41800" s="3"/>
      <c r="BL41800" s="3"/>
      <c r="BN41800" s="3"/>
      <c r="BP41800" s="3"/>
    </row>
    <row r="41801" spans="1:68" x14ac:dyDescent="0.25">
      <c r="A41801" s="1"/>
      <c r="B41801" s="2"/>
      <c r="BJ41801" s="3"/>
      <c r="BL41801" s="3"/>
      <c r="BN41801" s="3"/>
      <c r="BP41801" s="3"/>
    </row>
    <row r="41802" spans="1:68" x14ac:dyDescent="0.25">
      <c r="A41802" s="1"/>
      <c r="B41802" s="2"/>
      <c r="BJ41802" s="3"/>
      <c r="BL41802" s="3"/>
      <c r="BN41802" s="3"/>
      <c r="BP41802" s="3"/>
    </row>
    <row r="41803" spans="1:68" x14ac:dyDescent="0.25">
      <c r="A41803" s="1"/>
      <c r="B41803" s="2"/>
      <c r="BJ41803" s="3"/>
      <c r="BL41803" s="3"/>
      <c r="BN41803" s="3"/>
      <c r="BP41803" s="3"/>
    </row>
    <row r="41804" spans="1:68" x14ac:dyDescent="0.25">
      <c r="A41804" s="1"/>
      <c r="B41804" s="2"/>
      <c r="BJ41804" s="3"/>
      <c r="BL41804" s="3"/>
      <c r="BN41804" s="3"/>
      <c r="BP41804" s="3"/>
    </row>
    <row r="41805" spans="1:68" x14ac:dyDescent="0.25">
      <c r="A41805" s="1"/>
      <c r="B41805" s="2"/>
      <c r="BJ41805" s="3"/>
      <c r="BL41805" s="3"/>
      <c r="BN41805" s="3"/>
      <c r="BP41805" s="3"/>
    </row>
    <row r="41806" spans="1:68" x14ac:dyDescent="0.25">
      <c r="A41806" s="1"/>
      <c r="B41806" s="2"/>
      <c r="BJ41806" s="3"/>
      <c r="BL41806" s="3"/>
      <c r="BN41806" s="3"/>
      <c r="BP41806" s="3"/>
    </row>
    <row r="41807" spans="1:68" x14ac:dyDescent="0.25">
      <c r="A41807" s="1"/>
      <c r="B41807" s="2"/>
      <c r="BJ41807" s="3"/>
      <c r="BL41807" s="3"/>
      <c r="BN41807" s="3"/>
      <c r="BP41807" s="3"/>
    </row>
    <row r="41808" spans="1:68" x14ac:dyDescent="0.25">
      <c r="A41808" s="1"/>
      <c r="B41808" s="2"/>
      <c r="BJ41808" s="3"/>
      <c r="BL41808" s="3"/>
      <c r="BN41808" s="3"/>
      <c r="BP41808" s="3"/>
    </row>
    <row r="41809" spans="1:68" x14ac:dyDescent="0.25">
      <c r="A41809" s="1"/>
      <c r="B41809" s="2"/>
      <c r="BJ41809" s="3"/>
      <c r="BL41809" s="3"/>
      <c r="BN41809" s="3"/>
      <c r="BP41809" s="3"/>
    </row>
    <row r="41810" spans="1:68" x14ac:dyDescent="0.25">
      <c r="A41810" s="1"/>
      <c r="B41810" s="2"/>
      <c r="BJ41810" s="3"/>
      <c r="BL41810" s="3"/>
      <c r="BN41810" s="3"/>
      <c r="BP41810" s="3"/>
    </row>
    <row r="41811" spans="1:68" x14ac:dyDescent="0.25">
      <c r="A41811" s="1"/>
      <c r="B41811" s="2"/>
      <c r="BJ41811" s="3"/>
      <c r="BL41811" s="3"/>
      <c r="BN41811" s="3"/>
      <c r="BP41811" s="3"/>
    </row>
    <row r="41812" spans="1:68" x14ac:dyDescent="0.25">
      <c r="A41812" s="1"/>
      <c r="B41812" s="2"/>
      <c r="BJ41812" s="3"/>
      <c r="BL41812" s="3"/>
      <c r="BN41812" s="3"/>
      <c r="BP41812" s="3"/>
    </row>
    <row r="41813" spans="1:68" x14ac:dyDescent="0.25">
      <c r="A41813" s="1"/>
      <c r="B41813" s="2"/>
      <c r="BJ41813" s="3"/>
      <c r="BL41813" s="3"/>
      <c r="BN41813" s="3"/>
      <c r="BP41813" s="3"/>
    </row>
    <row r="41814" spans="1:68" x14ac:dyDescent="0.25">
      <c r="A41814" s="1"/>
      <c r="B41814" s="2"/>
      <c r="BJ41814" s="3"/>
      <c r="BL41814" s="3"/>
      <c r="BN41814" s="3"/>
      <c r="BP41814" s="3"/>
    </row>
    <row r="41815" spans="1:68" x14ac:dyDescent="0.25">
      <c r="A41815" s="1"/>
      <c r="B41815" s="2"/>
      <c r="BJ41815" s="3"/>
      <c r="BL41815" s="3"/>
      <c r="BN41815" s="3"/>
      <c r="BP41815" s="3"/>
    </row>
    <row r="41816" spans="1:68" x14ac:dyDescent="0.25">
      <c r="A41816" s="1"/>
      <c r="B41816" s="2"/>
      <c r="BJ41816" s="3"/>
      <c r="BL41816" s="3"/>
      <c r="BN41816" s="3"/>
      <c r="BP41816" s="3"/>
    </row>
    <row r="41817" spans="1:68" x14ac:dyDescent="0.25">
      <c r="A41817" s="1"/>
      <c r="B41817" s="2"/>
      <c r="BJ41817" s="3"/>
      <c r="BL41817" s="3"/>
      <c r="BN41817" s="3"/>
      <c r="BP41817" s="3"/>
    </row>
    <row r="41818" spans="1:68" x14ac:dyDescent="0.25">
      <c r="A41818" s="1"/>
      <c r="B41818" s="2"/>
      <c r="BJ41818" s="3"/>
      <c r="BL41818" s="3"/>
      <c r="BN41818" s="3"/>
      <c r="BP41818" s="3"/>
    </row>
    <row r="41819" spans="1:68" x14ac:dyDescent="0.25">
      <c r="A41819" s="1"/>
      <c r="B41819" s="2"/>
      <c r="BJ41819" s="3"/>
      <c r="BL41819" s="3"/>
      <c r="BN41819" s="3"/>
      <c r="BP41819" s="3"/>
    </row>
    <row r="41820" spans="1:68" x14ac:dyDescent="0.25">
      <c r="A41820" s="1"/>
      <c r="B41820" s="2"/>
      <c r="BJ41820" s="3"/>
      <c r="BL41820" s="3"/>
      <c r="BN41820" s="3"/>
      <c r="BP41820" s="3"/>
    </row>
    <row r="41821" spans="1:68" x14ac:dyDescent="0.25">
      <c r="A41821" s="1"/>
      <c r="B41821" s="2"/>
      <c r="BJ41821" s="3"/>
      <c r="BL41821" s="3"/>
      <c r="BN41821" s="3"/>
      <c r="BP41821" s="3"/>
    </row>
    <row r="41822" spans="1:68" x14ac:dyDescent="0.25">
      <c r="A41822" s="1"/>
      <c r="B41822" s="2"/>
      <c r="BJ41822" s="3"/>
      <c r="BL41822" s="3"/>
      <c r="BN41822" s="3"/>
      <c r="BP41822" s="3"/>
    </row>
    <row r="41823" spans="1:68" x14ac:dyDescent="0.25">
      <c r="A41823" s="1"/>
      <c r="B41823" s="2"/>
      <c r="BJ41823" s="3"/>
      <c r="BL41823" s="3"/>
      <c r="BN41823" s="3"/>
      <c r="BP41823" s="3"/>
    </row>
    <row r="41824" spans="1:68" x14ac:dyDescent="0.25">
      <c r="A41824" s="1"/>
      <c r="B41824" s="2"/>
      <c r="BJ41824" s="3"/>
      <c r="BL41824" s="3"/>
      <c r="BN41824" s="3"/>
      <c r="BP41824" s="3"/>
    </row>
    <row r="41825" spans="1:68" x14ac:dyDescent="0.25">
      <c r="A41825" s="1"/>
      <c r="B41825" s="2"/>
      <c r="BJ41825" s="3"/>
      <c r="BL41825" s="3"/>
      <c r="BN41825" s="3"/>
      <c r="BP41825" s="3"/>
    </row>
    <row r="41826" spans="1:68" x14ac:dyDescent="0.25">
      <c r="A41826" s="1"/>
      <c r="B41826" s="2"/>
      <c r="BJ41826" s="3"/>
      <c r="BL41826" s="3"/>
      <c r="BN41826" s="3"/>
      <c r="BP41826" s="3"/>
    </row>
    <row r="41827" spans="1:68" x14ac:dyDescent="0.25">
      <c r="A41827" s="1"/>
      <c r="B41827" s="2"/>
      <c r="BJ41827" s="3"/>
      <c r="BL41827" s="3"/>
      <c r="BN41827" s="3"/>
      <c r="BP41827" s="3"/>
    </row>
    <row r="41828" spans="1:68" x14ac:dyDescent="0.25">
      <c r="A41828" s="1"/>
      <c r="B41828" s="2"/>
      <c r="BJ41828" s="3"/>
      <c r="BL41828" s="3"/>
      <c r="BN41828" s="3"/>
      <c r="BP41828" s="3"/>
    </row>
    <row r="41829" spans="1:68" x14ac:dyDescent="0.25">
      <c r="A41829" s="1"/>
      <c r="B41829" s="2"/>
      <c r="BJ41829" s="3"/>
      <c r="BL41829" s="3"/>
      <c r="BN41829" s="3"/>
      <c r="BP41829" s="3"/>
    </row>
    <row r="41830" spans="1:68" x14ac:dyDescent="0.25">
      <c r="A41830" s="1"/>
      <c r="B41830" s="2"/>
      <c r="BJ41830" s="3"/>
      <c r="BL41830" s="3"/>
      <c r="BN41830" s="3"/>
      <c r="BP41830" s="3"/>
    </row>
    <row r="41831" spans="1:68" x14ac:dyDescent="0.25">
      <c r="A41831" s="1"/>
      <c r="B41831" s="2"/>
      <c r="BJ41831" s="3"/>
      <c r="BL41831" s="3"/>
      <c r="BN41831" s="3"/>
      <c r="BP41831" s="3"/>
    </row>
    <row r="41832" spans="1:68" x14ac:dyDescent="0.25">
      <c r="A41832" s="1"/>
      <c r="B41832" s="2"/>
      <c r="BJ41832" s="3"/>
      <c r="BL41832" s="3"/>
      <c r="BN41832" s="3"/>
      <c r="BP41832" s="3"/>
    </row>
    <row r="41833" spans="1:68" x14ac:dyDescent="0.25">
      <c r="A41833" s="1"/>
      <c r="B41833" s="2"/>
      <c r="BJ41833" s="3"/>
      <c r="BL41833" s="3"/>
      <c r="BN41833" s="3"/>
      <c r="BP41833" s="3"/>
    </row>
    <row r="41834" spans="1:68" x14ac:dyDescent="0.25">
      <c r="A41834" s="1"/>
      <c r="B41834" s="2"/>
      <c r="BJ41834" s="3"/>
      <c r="BL41834" s="3"/>
      <c r="BN41834" s="3"/>
      <c r="BP41834" s="3"/>
    </row>
    <row r="41835" spans="1:68" x14ac:dyDescent="0.25">
      <c r="A41835" s="1"/>
      <c r="B41835" s="2"/>
      <c r="BJ41835" s="3"/>
      <c r="BL41835" s="3"/>
      <c r="BN41835" s="3"/>
      <c r="BP41835" s="3"/>
    </row>
    <row r="41836" spans="1:68" x14ac:dyDescent="0.25">
      <c r="A41836" s="1"/>
      <c r="B41836" s="2"/>
      <c r="BJ41836" s="3"/>
      <c r="BL41836" s="3"/>
      <c r="BN41836" s="3"/>
      <c r="BP41836" s="3"/>
    </row>
    <row r="41837" spans="1:68" x14ac:dyDescent="0.25">
      <c r="A41837" s="1"/>
      <c r="B41837" s="2"/>
      <c r="BJ41837" s="3"/>
      <c r="BL41837" s="3"/>
      <c r="BN41837" s="3"/>
      <c r="BP41837" s="3"/>
    </row>
    <row r="41838" spans="1:68" x14ac:dyDescent="0.25">
      <c r="A41838" s="1"/>
      <c r="B41838" s="2"/>
      <c r="BJ41838" s="3"/>
      <c r="BL41838" s="3"/>
      <c r="BN41838" s="3"/>
      <c r="BP41838" s="3"/>
    </row>
    <row r="41839" spans="1:68" x14ac:dyDescent="0.25">
      <c r="A41839" s="1"/>
      <c r="B41839" s="2"/>
      <c r="BJ41839" s="3"/>
      <c r="BL41839" s="3"/>
      <c r="BN41839" s="3"/>
      <c r="BP41839" s="3"/>
    </row>
    <row r="41840" spans="1:68" x14ac:dyDescent="0.25">
      <c r="A41840" s="1"/>
      <c r="B41840" s="2"/>
      <c r="BJ41840" s="3"/>
      <c r="BL41840" s="3"/>
      <c r="BN41840" s="3"/>
      <c r="BP41840" s="3"/>
    </row>
    <row r="41841" spans="1:68" x14ac:dyDescent="0.25">
      <c r="A41841" s="1"/>
      <c r="B41841" s="2"/>
      <c r="BJ41841" s="3"/>
      <c r="BL41841" s="3"/>
      <c r="BN41841" s="3"/>
      <c r="BP41841" s="3"/>
    </row>
    <row r="41842" spans="1:68" x14ac:dyDescent="0.25">
      <c r="A41842" s="1"/>
      <c r="B41842" s="2"/>
      <c r="BJ41842" s="3"/>
      <c r="BL41842" s="3"/>
      <c r="BN41842" s="3"/>
      <c r="BP41842" s="3"/>
    </row>
    <row r="41843" spans="1:68" x14ac:dyDescent="0.25">
      <c r="A41843" s="1"/>
      <c r="B41843" s="2"/>
      <c r="BJ41843" s="3"/>
      <c r="BL41843" s="3"/>
      <c r="BN41843" s="3"/>
      <c r="BP41843" s="3"/>
    </row>
    <row r="41844" spans="1:68" x14ac:dyDescent="0.25">
      <c r="A41844" s="1"/>
      <c r="B41844" s="2"/>
      <c r="BJ41844" s="3"/>
      <c r="BL41844" s="3"/>
      <c r="BN41844" s="3"/>
      <c r="BP41844" s="3"/>
    </row>
    <row r="41845" spans="1:68" x14ac:dyDescent="0.25">
      <c r="A41845" s="1"/>
      <c r="B41845" s="2"/>
      <c r="BJ41845" s="3"/>
      <c r="BL41845" s="3"/>
      <c r="BN41845" s="3"/>
      <c r="BP41845" s="3"/>
    </row>
    <row r="41846" spans="1:68" x14ac:dyDescent="0.25">
      <c r="A41846" s="1"/>
      <c r="B41846" s="2"/>
      <c r="BJ41846" s="3"/>
      <c r="BL41846" s="3"/>
      <c r="BN41846" s="3"/>
      <c r="BP41846" s="3"/>
    </row>
    <row r="41847" spans="1:68" x14ac:dyDescent="0.25">
      <c r="A41847" s="1"/>
      <c r="B41847" s="2"/>
      <c r="BJ41847" s="3"/>
      <c r="BL41847" s="3"/>
      <c r="BN41847" s="3"/>
      <c r="BP41847" s="3"/>
    </row>
    <row r="41848" spans="1:68" x14ac:dyDescent="0.25">
      <c r="A41848" s="1"/>
      <c r="B41848" s="2"/>
      <c r="BJ41848" s="3"/>
      <c r="BL41848" s="3"/>
      <c r="BN41848" s="3"/>
      <c r="BP41848" s="3"/>
    </row>
    <row r="41849" spans="1:68" x14ac:dyDescent="0.25">
      <c r="A41849" s="1"/>
      <c r="B41849" s="2"/>
      <c r="BJ41849" s="3"/>
      <c r="BL41849" s="3"/>
      <c r="BN41849" s="3"/>
      <c r="BP41849" s="3"/>
    </row>
    <row r="41850" spans="1:68" x14ac:dyDescent="0.25">
      <c r="A41850" s="1"/>
      <c r="B41850" s="2"/>
      <c r="BJ41850" s="3"/>
      <c r="BL41850" s="3"/>
      <c r="BN41850" s="3"/>
      <c r="BP41850" s="3"/>
    </row>
    <row r="41851" spans="1:68" x14ac:dyDescent="0.25">
      <c r="A41851" s="1"/>
      <c r="B41851" s="2"/>
      <c r="BJ41851" s="3"/>
      <c r="BL41851" s="3"/>
      <c r="BN41851" s="3"/>
      <c r="BP41851" s="3"/>
    </row>
    <row r="41852" spans="1:68" x14ac:dyDescent="0.25">
      <c r="A41852" s="1"/>
      <c r="B41852" s="2"/>
      <c r="BJ41852" s="3"/>
      <c r="BL41852" s="3"/>
      <c r="BN41852" s="3"/>
      <c r="BP41852" s="3"/>
    </row>
    <row r="41853" spans="1:68" x14ac:dyDescent="0.25">
      <c r="A41853" s="1"/>
      <c r="B41853" s="2"/>
      <c r="BJ41853" s="3"/>
      <c r="BL41853" s="3"/>
      <c r="BN41853" s="3"/>
      <c r="BP41853" s="3"/>
    </row>
    <row r="41854" spans="1:68" x14ac:dyDescent="0.25">
      <c r="A41854" s="1"/>
      <c r="B41854" s="2"/>
      <c r="BJ41854" s="3"/>
      <c r="BL41854" s="3"/>
      <c r="BN41854" s="3"/>
      <c r="BP41854" s="3"/>
    </row>
    <row r="41855" spans="1:68" x14ac:dyDescent="0.25">
      <c r="A41855" s="1"/>
      <c r="B41855" s="2"/>
      <c r="BJ41855" s="3"/>
      <c r="BL41855" s="3"/>
      <c r="BN41855" s="3"/>
      <c r="BP41855" s="3"/>
    </row>
    <row r="41856" spans="1:68" x14ac:dyDescent="0.25">
      <c r="A41856" s="1"/>
      <c r="B41856" s="2"/>
      <c r="BJ41856" s="3"/>
      <c r="BL41856" s="3"/>
      <c r="BN41856" s="3"/>
      <c r="BP41856" s="3"/>
    </row>
    <row r="41857" spans="1:68" x14ac:dyDescent="0.25">
      <c r="A41857" s="1"/>
      <c r="B41857" s="2"/>
      <c r="BJ41857" s="3"/>
      <c r="BL41857" s="3"/>
      <c r="BN41857" s="3"/>
      <c r="BP41857" s="3"/>
    </row>
    <row r="41858" spans="1:68" x14ac:dyDescent="0.25">
      <c r="A41858" s="1"/>
      <c r="B41858" s="2"/>
      <c r="BJ41858" s="3"/>
      <c r="BL41858" s="3"/>
      <c r="BN41858" s="3"/>
      <c r="BP41858" s="3"/>
    </row>
    <row r="41859" spans="1:68" x14ac:dyDescent="0.25">
      <c r="A41859" s="1"/>
      <c r="B41859" s="2"/>
      <c r="BJ41859" s="3"/>
      <c r="BL41859" s="3"/>
      <c r="BN41859" s="3"/>
      <c r="BP41859" s="3"/>
    </row>
    <row r="41860" spans="1:68" x14ac:dyDescent="0.25">
      <c r="A41860" s="1"/>
      <c r="B41860" s="2"/>
      <c r="BJ41860" s="3"/>
      <c r="BL41860" s="3"/>
      <c r="BN41860" s="3"/>
      <c r="BP41860" s="3"/>
    </row>
    <row r="41861" spans="1:68" x14ac:dyDescent="0.25">
      <c r="A41861" s="1"/>
      <c r="B41861" s="2"/>
      <c r="BJ41861" s="3"/>
      <c r="BL41861" s="3"/>
      <c r="BN41861" s="3"/>
      <c r="BP41861" s="3"/>
    </row>
    <row r="41862" spans="1:68" x14ac:dyDescent="0.25">
      <c r="A41862" s="1"/>
      <c r="B41862" s="2"/>
      <c r="BJ41862" s="3"/>
      <c r="BL41862" s="3"/>
      <c r="BN41862" s="3"/>
      <c r="BP41862" s="3"/>
    </row>
    <row r="41863" spans="1:68" x14ac:dyDescent="0.25">
      <c r="A41863" s="1"/>
      <c r="B41863" s="2"/>
      <c r="BJ41863" s="3"/>
      <c r="BL41863" s="3"/>
      <c r="BN41863" s="3"/>
      <c r="BP41863" s="3"/>
    </row>
    <row r="41864" spans="1:68" x14ac:dyDescent="0.25">
      <c r="A41864" s="1"/>
      <c r="B41864" s="2"/>
      <c r="BJ41864" s="3"/>
      <c r="BL41864" s="3"/>
      <c r="BN41864" s="3"/>
      <c r="BP41864" s="3"/>
    </row>
    <row r="41865" spans="1:68" x14ac:dyDescent="0.25">
      <c r="A41865" s="1"/>
      <c r="B41865" s="2"/>
      <c r="BJ41865" s="3"/>
      <c r="BL41865" s="3"/>
      <c r="BN41865" s="3"/>
      <c r="BP41865" s="3"/>
    </row>
    <row r="41866" spans="1:68" x14ac:dyDescent="0.25">
      <c r="A41866" s="1"/>
      <c r="B41866" s="2"/>
      <c r="BJ41866" s="3"/>
      <c r="BL41866" s="3"/>
      <c r="BN41866" s="3"/>
      <c r="BP41866" s="3"/>
    </row>
    <row r="41867" spans="1:68" x14ac:dyDescent="0.25">
      <c r="A41867" s="1"/>
      <c r="B41867" s="2"/>
      <c r="BJ41867" s="3"/>
      <c r="BL41867" s="3"/>
      <c r="BN41867" s="3"/>
      <c r="BP41867" s="3"/>
    </row>
    <row r="41868" spans="1:68" x14ac:dyDescent="0.25">
      <c r="A41868" s="1"/>
      <c r="B41868" s="2"/>
      <c r="BJ41868" s="3"/>
      <c r="BL41868" s="3"/>
      <c r="BN41868" s="3"/>
      <c r="BP41868" s="3"/>
    </row>
    <row r="41869" spans="1:68" x14ac:dyDescent="0.25">
      <c r="A41869" s="1"/>
      <c r="B41869" s="2"/>
      <c r="BJ41869" s="3"/>
      <c r="BL41869" s="3"/>
      <c r="BN41869" s="3"/>
      <c r="BP41869" s="3"/>
    </row>
    <row r="41870" spans="1:68" x14ac:dyDescent="0.25">
      <c r="A41870" s="1"/>
      <c r="B41870" s="2"/>
      <c r="BJ41870" s="3"/>
      <c r="BL41870" s="3"/>
      <c r="BN41870" s="3"/>
      <c r="BP41870" s="3"/>
    </row>
    <row r="41871" spans="1:68" x14ac:dyDescent="0.25">
      <c r="A41871" s="1"/>
      <c r="B41871" s="2"/>
      <c r="BJ41871" s="3"/>
      <c r="BL41871" s="3"/>
      <c r="BN41871" s="3"/>
      <c r="BP41871" s="3"/>
    </row>
    <row r="41872" spans="1:68" x14ac:dyDescent="0.25">
      <c r="A41872" s="1"/>
      <c r="B41872" s="2"/>
      <c r="BJ41872" s="3"/>
      <c r="BL41872" s="3"/>
      <c r="BN41872" s="3"/>
      <c r="BP41872" s="3"/>
    </row>
    <row r="41873" spans="1:68" x14ac:dyDescent="0.25">
      <c r="A41873" s="1"/>
      <c r="B41873" s="2"/>
      <c r="BJ41873" s="3"/>
      <c r="BL41873" s="3"/>
      <c r="BN41873" s="3"/>
      <c r="BP41873" s="3"/>
    </row>
    <row r="41874" spans="1:68" x14ac:dyDescent="0.25">
      <c r="A41874" s="1"/>
      <c r="B41874" s="2"/>
      <c r="BJ41874" s="3"/>
      <c r="BL41874" s="3"/>
      <c r="BN41874" s="3"/>
      <c r="BP41874" s="3"/>
    </row>
    <row r="41875" spans="1:68" x14ac:dyDescent="0.25">
      <c r="A41875" s="1"/>
      <c r="B41875" s="2"/>
      <c r="BJ41875" s="3"/>
      <c r="BL41875" s="3"/>
      <c r="BN41875" s="3"/>
      <c r="BP41875" s="3"/>
    </row>
    <row r="41876" spans="1:68" x14ac:dyDescent="0.25">
      <c r="A41876" s="1"/>
      <c r="B41876" s="2"/>
      <c r="BJ41876" s="3"/>
      <c r="BL41876" s="3"/>
      <c r="BN41876" s="3"/>
      <c r="BP41876" s="3"/>
    </row>
    <row r="41877" spans="1:68" x14ac:dyDescent="0.25">
      <c r="A41877" s="1"/>
      <c r="B41877" s="2"/>
      <c r="BJ41877" s="3"/>
      <c r="BL41877" s="3"/>
      <c r="BN41877" s="3"/>
      <c r="BP41877" s="3"/>
    </row>
    <row r="41878" spans="1:68" x14ac:dyDescent="0.25">
      <c r="A41878" s="1"/>
      <c r="B41878" s="2"/>
      <c r="BJ41878" s="3"/>
      <c r="BL41878" s="3"/>
      <c r="BN41878" s="3"/>
      <c r="BP41878" s="3"/>
    </row>
    <row r="41879" spans="1:68" x14ac:dyDescent="0.25">
      <c r="A41879" s="1"/>
      <c r="B41879" s="2"/>
      <c r="BJ41879" s="3"/>
      <c r="BL41879" s="3"/>
      <c r="BN41879" s="3"/>
      <c r="BP41879" s="3"/>
    </row>
    <row r="41880" spans="1:68" x14ac:dyDescent="0.25">
      <c r="A41880" s="1"/>
      <c r="B41880" s="2"/>
      <c r="BJ41880" s="3"/>
      <c r="BL41880" s="3"/>
      <c r="BN41880" s="3"/>
      <c r="BP41880" s="3"/>
    </row>
    <row r="41881" spans="1:68" x14ac:dyDescent="0.25">
      <c r="A41881" s="1"/>
      <c r="B41881" s="2"/>
      <c r="BJ41881" s="3"/>
      <c r="BL41881" s="3"/>
      <c r="BN41881" s="3"/>
      <c r="BP41881" s="3"/>
    </row>
    <row r="41882" spans="1:68" x14ac:dyDescent="0.25">
      <c r="A41882" s="1"/>
      <c r="B41882" s="2"/>
      <c r="BJ41882" s="3"/>
      <c r="BL41882" s="3"/>
      <c r="BN41882" s="3"/>
      <c r="BP41882" s="3"/>
    </row>
    <row r="41883" spans="1:68" x14ac:dyDescent="0.25">
      <c r="A41883" s="1"/>
      <c r="B41883" s="2"/>
      <c r="BJ41883" s="3"/>
      <c r="BL41883" s="3"/>
      <c r="BN41883" s="3"/>
      <c r="BP41883" s="3"/>
    </row>
    <row r="41884" spans="1:68" x14ac:dyDescent="0.25">
      <c r="A41884" s="1"/>
      <c r="B41884" s="2"/>
      <c r="BJ41884" s="3"/>
      <c r="BL41884" s="3"/>
      <c r="BN41884" s="3"/>
      <c r="BP41884" s="3"/>
    </row>
    <row r="41885" spans="1:68" x14ac:dyDescent="0.25">
      <c r="A41885" s="1"/>
      <c r="B41885" s="2"/>
      <c r="BJ41885" s="3"/>
      <c r="BL41885" s="3"/>
      <c r="BN41885" s="3"/>
      <c r="BP41885" s="3"/>
    </row>
    <row r="41886" spans="1:68" x14ac:dyDescent="0.25">
      <c r="A41886" s="1"/>
      <c r="B41886" s="2"/>
      <c r="BJ41886" s="3"/>
      <c r="BL41886" s="3"/>
      <c r="BN41886" s="3"/>
      <c r="BP41886" s="3"/>
    </row>
    <row r="41887" spans="1:68" x14ac:dyDescent="0.25">
      <c r="A41887" s="1"/>
      <c r="B41887" s="2"/>
      <c r="BJ41887" s="3"/>
      <c r="BL41887" s="3"/>
      <c r="BN41887" s="3"/>
      <c r="BP41887" s="3"/>
    </row>
    <row r="41888" spans="1:68" x14ac:dyDescent="0.25">
      <c r="A41888" s="1"/>
      <c r="B41888" s="2"/>
      <c r="BJ41888" s="3"/>
      <c r="BL41888" s="3"/>
      <c r="BN41888" s="3"/>
      <c r="BP41888" s="3"/>
    </row>
    <row r="41889" spans="1:68" x14ac:dyDescent="0.25">
      <c r="A41889" s="1"/>
      <c r="B41889" s="2"/>
      <c r="BJ41889" s="3"/>
      <c r="BL41889" s="3"/>
      <c r="BN41889" s="3"/>
      <c r="BP41889" s="3"/>
    </row>
    <row r="41890" spans="1:68" x14ac:dyDescent="0.25">
      <c r="A41890" s="1"/>
      <c r="B41890" s="2"/>
      <c r="BJ41890" s="3"/>
      <c r="BL41890" s="3"/>
      <c r="BN41890" s="3"/>
      <c r="BP41890" s="3"/>
    </row>
    <row r="41891" spans="1:68" x14ac:dyDescent="0.25">
      <c r="A41891" s="1"/>
      <c r="B41891" s="2"/>
      <c r="BJ41891" s="3"/>
      <c r="BL41891" s="3"/>
      <c r="BN41891" s="3"/>
      <c r="BP41891" s="3"/>
    </row>
    <row r="41892" spans="1:68" x14ac:dyDescent="0.25">
      <c r="A41892" s="1"/>
      <c r="B41892" s="2"/>
      <c r="BJ41892" s="3"/>
      <c r="BL41892" s="3"/>
      <c r="BN41892" s="3"/>
      <c r="BP41892" s="3"/>
    </row>
    <row r="41893" spans="1:68" x14ac:dyDescent="0.25">
      <c r="A41893" s="1"/>
      <c r="B41893" s="2"/>
      <c r="BJ41893" s="3"/>
      <c r="BL41893" s="3"/>
      <c r="BN41893" s="3"/>
      <c r="BP41893" s="3"/>
    </row>
    <row r="41894" spans="1:68" x14ac:dyDescent="0.25">
      <c r="A41894" s="1"/>
      <c r="B41894" s="2"/>
      <c r="BJ41894" s="3"/>
      <c r="BL41894" s="3"/>
      <c r="BN41894" s="3"/>
      <c r="BP41894" s="3"/>
    </row>
    <row r="41895" spans="1:68" x14ac:dyDescent="0.25">
      <c r="A41895" s="1"/>
      <c r="B41895" s="2"/>
      <c r="BJ41895" s="3"/>
      <c r="BL41895" s="3"/>
      <c r="BN41895" s="3"/>
      <c r="BP41895" s="3"/>
    </row>
    <row r="41896" spans="1:68" x14ac:dyDescent="0.25">
      <c r="A41896" s="1"/>
      <c r="B41896" s="2"/>
      <c r="BJ41896" s="3"/>
      <c r="BL41896" s="3"/>
      <c r="BN41896" s="3"/>
      <c r="BP41896" s="3"/>
    </row>
    <row r="41897" spans="1:68" x14ac:dyDescent="0.25">
      <c r="A41897" s="1"/>
      <c r="B41897" s="2"/>
      <c r="BJ41897" s="3"/>
      <c r="BL41897" s="3"/>
      <c r="BN41897" s="3"/>
      <c r="BP41897" s="3"/>
    </row>
    <row r="41898" spans="1:68" x14ac:dyDescent="0.25">
      <c r="A41898" s="1"/>
      <c r="B41898" s="2"/>
      <c r="BJ41898" s="3"/>
      <c r="BL41898" s="3"/>
      <c r="BN41898" s="3"/>
      <c r="BP41898" s="3"/>
    </row>
    <row r="41899" spans="1:68" x14ac:dyDescent="0.25">
      <c r="A41899" s="1"/>
      <c r="B41899" s="2"/>
      <c r="BJ41899" s="3"/>
      <c r="BL41899" s="3"/>
      <c r="BN41899" s="3"/>
      <c r="BP41899" s="3"/>
    </row>
    <row r="41900" spans="1:68" x14ac:dyDescent="0.25">
      <c r="A41900" s="1"/>
      <c r="B41900" s="2"/>
      <c r="BJ41900" s="3"/>
      <c r="BL41900" s="3"/>
      <c r="BN41900" s="3"/>
      <c r="BP41900" s="3"/>
    </row>
    <row r="41901" spans="1:68" x14ac:dyDescent="0.25">
      <c r="A41901" s="1"/>
      <c r="B41901" s="2"/>
      <c r="BJ41901" s="3"/>
      <c r="BL41901" s="3"/>
      <c r="BN41901" s="3"/>
      <c r="BP41901" s="3"/>
    </row>
    <row r="41902" spans="1:68" x14ac:dyDescent="0.25">
      <c r="A41902" s="1"/>
      <c r="B41902" s="2"/>
      <c r="BJ41902" s="3"/>
      <c r="BL41902" s="3"/>
      <c r="BN41902" s="3"/>
      <c r="BP41902" s="3"/>
    </row>
    <row r="41903" spans="1:68" x14ac:dyDescent="0.25">
      <c r="A41903" s="1"/>
      <c r="B41903" s="2"/>
      <c r="BJ41903" s="3"/>
      <c r="BL41903" s="3"/>
      <c r="BN41903" s="3"/>
      <c r="BP41903" s="3"/>
    </row>
    <row r="41904" spans="1:68" x14ac:dyDescent="0.25">
      <c r="A41904" s="1"/>
      <c r="B41904" s="2"/>
      <c r="BJ41904" s="3"/>
      <c r="BL41904" s="3"/>
      <c r="BN41904" s="3"/>
      <c r="BP41904" s="3"/>
    </row>
    <row r="41905" spans="1:68" x14ac:dyDescent="0.25">
      <c r="A41905" s="1"/>
      <c r="B41905" s="2"/>
      <c r="BJ41905" s="3"/>
      <c r="BL41905" s="3"/>
      <c r="BN41905" s="3"/>
      <c r="BP41905" s="3"/>
    </row>
    <row r="41906" spans="1:68" x14ac:dyDescent="0.25">
      <c r="A41906" s="1"/>
      <c r="B41906" s="2"/>
      <c r="BJ41906" s="3"/>
      <c r="BL41906" s="3"/>
      <c r="BN41906" s="3"/>
      <c r="BP41906" s="3"/>
    </row>
    <row r="41907" spans="1:68" x14ac:dyDescent="0.25">
      <c r="A41907" s="1"/>
      <c r="B41907" s="2"/>
      <c r="BJ41907" s="3"/>
      <c r="BL41907" s="3"/>
      <c r="BN41907" s="3"/>
      <c r="BP41907" s="3"/>
    </row>
    <row r="41908" spans="1:68" x14ac:dyDescent="0.25">
      <c r="A41908" s="1"/>
      <c r="B41908" s="2"/>
      <c r="BJ41908" s="3"/>
      <c r="BL41908" s="3"/>
      <c r="BN41908" s="3"/>
      <c r="BP41908" s="3"/>
    </row>
    <row r="41909" spans="1:68" x14ac:dyDescent="0.25">
      <c r="A41909" s="1"/>
      <c r="B41909" s="2"/>
      <c r="BJ41909" s="3"/>
      <c r="BL41909" s="3"/>
      <c r="BN41909" s="3"/>
      <c r="BP41909" s="3"/>
    </row>
    <row r="41910" spans="1:68" x14ac:dyDescent="0.25">
      <c r="A41910" s="1"/>
      <c r="B41910" s="2"/>
      <c r="BJ41910" s="3"/>
      <c r="BL41910" s="3"/>
      <c r="BN41910" s="3"/>
      <c r="BP41910" s="3"/>
    </row>
    <row r="41911" spans="1:68" x14ac:dyDescent="0.25">
      <c r="A41911" s="1"/>
      <c r="B41911" s="2"/>
      <c r="BJ41911" s="3"/>
      <c r="BL41911" s="3"/>
      <c r="BN41911" s="3"/>
      <c r="BP41911" s="3"/>
    </row>
    <row r="41912" spans="1:68" x14ac:dyDescent="0.25">
      <c r="A41912" s="1"/>
      <c r="B41912" s="2"/>
      <c r="BJ41912" s="3"/>
      <c r="BL41912" s="3"/>
      <c r="BN41912" s="3"/>
      <c r="BP41912" s="3"/>
    </row>
    <row r="41913" spans="1:68" x14ac:dyDescent="0.25">
      <c r="A41913" s="1"/>
      <c r="B41913" s="2"/>
      <c r="BJ41913" s="3"/>
      <c r="BL41913" s="3"/>
      <c r="BN41913" s="3"/>
      <c r="BP41913" s="3"/>
    </row>
    <row r="41914" spans="1:68" x14ac:dyDescent="0.25">
      <c r="A41914" s="1"/>
      <c r="B41914" s="2"/>
      <c r="BJ41914" s="3"/>
      <c r="BL41914" s="3"/>
      <c r="BN41914" s="3"/>
      <c r="BP41914" s="3"/>
    </row>
    <row r="41915" spans="1:68" x14ac:dyDescent="0.25">
      <c r="A41915" s="1"/>
      <c r="B41915" s="2"/>
      <c r="BJ41915" s="3"/>
      <c r="BL41915" s="3"/>
      <c r="BN41915" s="3"/>
      <c r="BP41915" s="3"/>
    </row>
    <row r="41916" spans="1:68" x14ac:dyDescent="0.25">
      <c r="A41916" s="1"/>
      <c r="B41916" s="2"/>
      <c r="BJ41916" s="3"/>
      <c r="BL41916" s="3"/>
      <c r="BN41916" s="3"/>
      <c r="BP41916" s="3"/>
    </row>
    <row r="41917" spans="1:68" x14ac:dyDescent="0.25">
      <c r="A41917" s="1"/>
      <c r="B41917" s="2"/>
      <c r="BJ41917" s="3"/>
      <c r="BL41917" s="3"/>
      <c r="BN41917" s="3"/>
      <c r="BP41917" s="3"/>
    </row>
    <row r="41918" spans="1:68" x14ac:dyDescent="0.25">
      <c r="A41918" s="1"/>
      <c r="B41918" s="2"/>
      <c r="BJ41918" s="3"/>
      <c r="BL41918" s="3"/>
      <c r="BN41918" s="3"/>
      <c r="BP41918" s="3"/>
    </row>
    <row r="41919" spans="1:68" x14ac:dyDescent="0.25">
      <c r="A41919" s="1"/>
      <c r="B41919" s="2"/>
      <c r="BJ41919" s="3"/>
      <c r="BL41919" s="3"/>
      <c r="BN41919" s="3"/>
      <c r="BP41919" s="3"/>
    </row>
    <row r="41920" spans="1:68" x14ac:dyDescent="0.25">
      <c r="A41920" s="1"/>
      <c r="B41920" s="2"/>
      <c r="BJ41920" s="3"/>
      <c r="BL41920" s="3"/>
      <c r="BN41920" s="3"/>
      <c r="BP41920" s="3"/>
    </row>
    <row r="41921" spans="1:68" x14ac:dyDescent="0.25">
      <c r="A41921" s="1"/>
      <c r="B41921" s="2"/>
      <c r="BJ41921" s="3"/>
      <c r="BL41921" s="3"/>
      <c r="BN41921" s="3"/>
      <c r="BP41921" s="3"/>
    </row>
    <row r="41922" spans="1:68" x14ac:dyDescent="0.25">
      <c r="A41922" s="1"/>
      <c r="B41922" s="2"/>
      <c r="BJ41922" s="3"/>
      <c r="BL41922" s="3"/>
      <c r="BN41922" s="3"/>
      <c r="BP41922" s="3"/>
    </row>
    <row r="41923" spans="1:68" x14ac:dyDescent="0.25">
      <c r="A41923" s="1"/>
      <c r="B41923" s="2"/>
      <c r="BJ41923" s="3"/>
      <c r="BL41923" s="3"/>
      <c r="BN41923" s="3"/>
      <c r="BP41923" s="3"/>
    </row>
    <row r="41924" spans="1:68" x14ac:dyDescent="0.25">
      <c r="A41924" s="1"/>
      <c r="B41924" s="2"/>
      <c r="BJ41924" s="3"/>
      <c r="BL41924" s="3"/>
      <c r="BN41924" s="3"/>
      <c r="BP41924" s="3"/>
    </row>
    <row r="41925" spans="1:68" x14ac:dyDescent="0.25">
      <c r="A41925" s="1"/>
      <c r="B41925" s="2"/>
      <c r="BJ41925" s="3"/>
      <c r="BL41925" s="3"/>
      <c r="BN41925" s="3"/>
      <c r="BP41925" s="3"/>
    </row>
    <row r="41926" spans="1:68" x14ac:dyDescent="0.25">
      <c r="A41926" s="1"/>
      <c r="B41926" s="2"/>
      <c r="BJ41926" s="3"/>
      <c r="BL41926" s="3"/>
      <c r="BN41926" s="3"/>
      <c r="BP41926" s="3"/>
    </row>
    <row r="41927" spans="1:68" x14ac:dyDescent="0.25">
      <c r="A41927" s="1"/>
      <c r="B41927" s="2"/>
      <c r="BJ41927" s="3"/>
      <c r="BL41927" s="3"/>
      <c r="BN41927" s="3"/>
      <c r="BP41927" s="3"/>
    </row>
    <row r="41928" spans="1:68" x14ac:dyDescent="0.25">
      <c r="A41928" s="1"/>
      <c r="B41928" s="2"/>
      <c r="BJ41928" s="3"/>
      <c r="BL41928" s="3"/>
      <c r="BN41928" s="3"/>
      <c r="BP41928" s="3"/>
    </row>
    <row r="41929" spans="1:68" x14ac:dyDescent="0.25">
      <c r="A41929" s="1"/>
      <c r="B41929" s="2"/>
      <c r="BJ41929" s="3"/>
      <c r="BL41929" s="3"/>
      <c r="BN41929" s="3"/>
      <c r="BP41929" s="3"/>
    </row>
    <row r="41930" spans="1:68" x14ac:dyDescent="0.25">
      <c r="A41930" s="1"/>
      <c r="B41930" s="2"/>
      <c r="BJ41930" s="3"/>
      <c r="BL41930" s="3"/>
      <c r="BN41930" s="3"/>
      <c r="BP41930" s="3"/>
    </row>
    <row r="41931" spans="1:68" x14ac:dyDescent="0.25">
      <c r="A41931" s="1"/>
      <c r="B41931" s="2"/>
      <c r="BJ41931" s="3"/>
      <c r="BL41931" s="3"/>
      <c r="BN41931" s="3"/>
      <c r="BP41931" s="3"/>
    </row>
    <row r="41932" spans="1:68" x14ac:dyDescent="0.25">
      <c r="A41932" s="1"/>
      <c r="B41932" s="2"/>
      <c r="BJ41932" s="3"/>
      <c r="BL41932" s="3"/>
      <c r="BN41932" s="3"/>
      <c r="BP41932" s="3"/>
    </row>
    <row r="41933" spans="1:68" x14ac:dyDescent="0.25">
      <c r="A41933" s="1"/>
      <c r="B41933" s="2"/>
      <c r="BJ41933" s="3"/>
      <c r="BL41933" s="3"/>
      <c r="BN41933" s="3"/>
      <c r="BP41933" s="3"/>
    </row>
    <row r="41934" spans="1:68" x14ac:dyDescent="0.25">
      <c r="A41934" s="1"/>
      <c r="B41934" s="2"/>
      <c r="BJ41934" s="3"/>
      <c r="BL41934" s="3"/>
      <c r="BN41934" s="3"/>
      <c r="BP41934" s="3"/>
    </row>
    <row r="41935" spans="1:68" x14ac:dyDescent="0.25">
      <c r="A41935" s="1"/>
      <c r="B41935" s="2"/>
      <c r="BJ41935" s="3"/>
      <c r="BL41935" s="3"/>
      <c r="BN41935" s="3"/>
      <c r="BP41935" s="3"/>
    </row>
    <row r="41936" spans="1:68" x14ac:dyDescent="0.25">
      <c r="A41936" s="1"/>
      <c r="B41936" s="2"/>
      <c r="BJ41936" s="3"/>
      <c r="BL41936" s="3"/>
      <c r="BN41936" s="3"/>
      <c r="BP41936" s="3"/>
    </row>
    <row r="41937" spans="1:68" x14ac:dyDescent="0.25">
      <c r="A41937" s="1"/>
      <c r="B41937" s="2"/>
      <c r="BJ41937" s="3"/>
      <c r="BL41937" s="3"/>
      <c r="BN41937" s="3"/>
      <c r="BP41937" s="3"/>
    </row>
    <row r="41938" spans="1:68" x14ac:dyDescent="0.25">
      <c r="A41938" s="1"/>
      <c r="B41938" s="2"/>
      <c r="BJ41938" s="3"/>
      <c r="BL41938" s="3"/>
      <c r="BN41938" s="3"/>
      <c r="BP41938" s="3"/>
    </row>
    <row r="41939" spans="1:68" x14ac:dyDescent="0.25">
      <c r="A41939" s="1"/>
      <c r="B41939" s="2"/>
      <c r="BJ41939" s="3"/>
      <c r="BL41939" s="3"/>
      <c r="BN41939" s="3"/>
      <c r="BP41939" s="3"/>
    </row>
    <row r="41940" spans="1:68" x14ac:dyDescent="0.25">
      <c r="A41940" s="1"/>
      <c r="B41940" s="2"/>
      <c r="BJ41940" s="3"/>
      <c r="BL41940" s="3"/>
      <c r="BN41940" s="3"/>
      <c r="BP41940" s="3"/>
    </row>
    <row r="41941" spans="1:68" x14ac:dyDescent="0.25">
      <c r="A41941" s="1"/>
      <c r="B41941" s="2"/>
      <c r="BJ41941" s="3"/>
      <c r="BL41941" s="3"/>
      <c r="BN41941" s="3"/>
      <c r="BP41941" s="3"/>
    </row>
    <row r="41942" spans="1:68" x14ac:dyDescent="0.25">
      <c r="A41942" s="1"/>
      <c r="B41942" s="2"/>
      <c r="BJ41942" s="3"/>
      <c r="BL41942" s="3"/>
      <c r="BN41942" s="3"/>
      <c r="BP41942" s="3"/>
    </row>
    <row r="41943" spans="1:68" x14ac:dyDescent="0.25">
      <c r="A41943" s="1"/>
      <c r="B41943" s="2"/>
      <c r="BJ41943" s="3"/>
      <c r="BL41943" s="3"/>
      <c r="BN41943" s="3"/>
      <c r="BP41943" s="3"/>
    </row>
    <row r="41944" spans="1:68" x14ac:dyDescent="0.25">
      <c r="A41944" s="1"/>
      <c r="B41944" s="2"/>
      <c r="BJ41944" s="3"/>
      <c r="BL41944" s="3"/>
      <c r="BN41944" s="3"/>
      <c r="BP41944" s="3"/>
    </row>
    <row r="41945" spans="1:68" x14ac:dyDescent="0.25">
      <c r="A41945" s="1"/>
      <c r="B41945" s="2"/>
      <c r="BJ41945" s="3"/>
      <c r="BL41945" s="3"/>
      <c r="BN41945" s="3"/>
      <c r="BP41945" s="3"/>
    </row>
    <row r="41946" spans="1:68" x14ac:dyDescent="0.25">
      <c r="A41946" s="1"/>
      <c r="B41946" s="2"/>
      <c r="BJ41946" s="3"/>
      <c r="BL41946" s="3"/>
      <c r="BN41946" s="3"/>
      <c r="BP41946" s="3"/>
    </row>
    <row r="41947" spans="1:68" x14ac:dyDescent="0.25">
      <c r="A41947" s="1"/>
      <c r="B41947" s="2"/>
      <c r="BJ41947" s="3"/>
      <c r="BL41947" s="3"/>
      <c r="BN41947" s="3"/>
      <c r="BP41947" s="3"/>
    </row>
    <row r="41948" spans="1:68" x14ac:dyDescent="0.25">
      <c r="A41948" s="1"/>
      <c r="B41948" s="2"/>
      <c r="BJ41948" s="3"/>
      <c r="BL41948" s="3"/>
      <c r="BN41948" s="3"/>
      <c r="BP41948" s="3"/>
    </row>
    <row r="41949" spans="1:68" x14ac:dyDescent="0.25">
      <c r="A41949" s="1"/>
      <c r="B41949" s="2"/>
      <c r="BJ41949" s="3"/>
      <c r="BL41949" s="3"/>
      <c r="BN41949" s="3"/>
      <c r="BP41949" s="3"/>
    </row>
    <row r="41950" spans="1:68" x14ac:dyDescent="0.25">
      <c r="A41950" s="1"/>
      <c r="B41950" s="2"/>
      <c r="BJ41950" s="3"/>
      <c r="BL41950" s="3"/>
      <c r="BN41950" s="3"/>
      <c r="BP41950" s="3"/>
    </row>
    <row r="41951" spans="1:68" x14ac:dyDescent="0.25">
      <c r="A41951" s="1"/>
      <c r="B41951" s="2"/>
      <c r="BJ41951" s="3"/>
      <c r="BL41951" s="3"/>
      <c r="BN41951" s="3"/>
      <c r="BP41951" s="3"/>
    </row>
    <row r="41952" spans="1:68" x14ac:dyDescent="0.25">
      <c r="A41952" s="1"/>
      <c r="B41952" s="2"/>
      <c r="BJ41952" s="3"/>
      <c r="BL41952" s="3"/>
      <c r="BN41952" s="3"/>
      <c r="BP41952" s="3"/>
    </row>
    <row r="41953" spans="1:68" x14ac:dyDescent="0.25">
      <c r="A41953" s="1"/>
      <c r="B41953" s="2"/>
      <c r="BJ41953" s="3"/>
      <c r="BL41953" s="3"/>
      <c r="BN41953" s="3"/>
      <c r="BP41953" s="3"/>
    </row>
    <row r="41954" spans="1:68" x14ac:dyDescent="0.25">
      <c r="A41954" s="1"/>
      <c r="B41954" s="2"/>
      <c r="BJ41954" s="3"/>
      <c r="BL41954" s="3"/>
      <c r="BN41954" s="3"/>
      <c r="BP41954" s="3"/>
    </row>
    <row r="41955" spans="1:68" x14ac:dyDescent="0.25">
      <c r="A41955" s="1"/>
      <c r="B41955" s="2"/>
      <c r="BJ41955" s="3"/>
      <c r="BL41955" s="3"/>
      <c r="BN41955" s="3"/>
      <c r="BP41955" s="3"/>
    </row>
    <row r="41956" spans="1:68" x14ac:dyDescent="0.25">
      <c r="A41956" s="1"/>
      <c r="B41956" s="2"/>
      <c r="BJ41956" s="3"/>
      <c r="BL41956" s="3"/>
      <c r="BN41956" s="3"/>
      <c r="BP41956" s="3"/>
    </row>
    <row r="41957" spans="1:68" x14ac:dyDescent="0.25">
      <c r="A41957" s="1"/>
      <c r="B41957" s="2"/>
      <c r="BJ41957" s="3"/>
      <c r="BL41957" s="3"/>
      <c r="BN41957" s="3"/>
      <c r="BP41957" s="3"/>
    </row>
    <row r="41958" spans="1:68" x14ac:dyDescent="0.25">
      <c r="A41958" s="1"/>
      <c r="B41958" s="2"/>
      <c r="BJ41958" s="3"/>
      <c r="BL41958" s="3"/>
      <c r="BN41958" s="3"/>
      <c r="BP41958" s="3"/>
    </row>
    <row r="41959" spans="1:68" x14ac:dyDescent="0.25">
      <c r="A41959" s="1"/>
      <c r="B41959" s="2"/>
      <c r="BJ41959" s="3"/>
      <c r="BL41959" s="3"/>
      <c r="BN41959" s="3"/>
      <c r="BP41959" s="3"/>
    </row>
    <row r="41960" spans="1:68" x14ac:dyDescent="0.25">
      <c r="A41960" s="1"/>
      <c r="B41960" s="2"/>
      <c r="BJ41960" s="3"/>
      <c r="BL41960" s="3"/>
      <c r="BN41960" s="3"/>
      <c r="BP41960" s="3"/>
    </row>
    <row r="41961" spans="1:68" x14ac:dyDescent="0.25">
      <c r="A41961" s="1"/>
      <c r="B41961" s="2"/>
      <c r="BJ41961" s="3"/>
      <c r="BL41961" s="3"/>
      <c r="BN41961" s="3"/>
      <c r="BP41961" s="3"/>
    </row>
    <row r="41962" spans="1:68" x14ac:dyDescent="0.25">
      <c r="A41962" s="1"/>
      <c r="B41962" s="2"/>
      <c r="BJ41962" s="3"/>
      <c r="BL41962" s="3"/>
      <c r="BN41962" s="3"/>
      <c r="BP41962" s="3"/>
    </row>
    <row r="41963" spans="1:68" x14ac:dyDescent="0.25">
      <c r="A41963" s="1"/>
      <c r="B41963" s="2"/>
      <c r="BJ41963" s="3"/>
      <c r="BL41963" s="3"/>
      <c r="BN41963" s="3"/>
      <c r="BP41963" s="3"/>
    </row>
    <row r="41964" spans="1:68" x14ac:dyDescent="0.25">
      <c r="A41964" s="1"/>
      <c r="B41964" s="2"/>
      <c r="BJ41964" s="3"/>
      <c r="BL41964" s="3"/>
      <c r="BN41964" s="3"/>
      <c r="BP41964" s="3"/>
    </row>
    <row r="41965" spans="1:68" x14ac:dyDescent="0.25">
      <c r="A41965" s="1"/>
      <c r="B41965" s="2"/>
      <c r="BJ41965" s="3"/>
      <c r="BL41965" s="3"/>
      <c r="BN41965" s="3"/>
      <c r="BP41965" s="3"/>
    </row>
    <row r="41966" spans="1:68" x14ac:dyDescent="0.25">
      <c r="A41966" s="1"/>
      <c r="B41966" s="2"/>
      <c r="BJ41966" s="3"/>
      <c r="BL41966" s="3"/>
      <c r="BN41966" s="3"/>
      <c r="BP41966" s="3"/>
    </row>
    <row r="41967" spans="1:68" x14ac:dyDescent="0.25">
      <c r="A41967" s="1"/>
      <c r="B41967" s="2"/>
      <c r="BJ41967" s="3"/>
      <c r="BL41967" s="3"/>
      <c r="BN41967" s="3"/>
      <c r="BP41967" s="3"/>
    </row>
    <row r="41968" spans="1:68" x14ac:dyDescent="0.25">
      <c r="A41968" s="1"/>
      <c r="B41968" s="2"/>
      <c r="BJ41968" s="3"/>
      <c r="BL41968" s="3"/>
      <c r="BN41968" s="3"/>
      <c r="BP41968" s="3"/>
    </row>
    <row r="41969" spans="1:68" x14ac:dyDescent="0.25">
      <c r="A41969" s="1"/>
      <c r="B41969" s="2"/>
      <c r="BJ41969" s="3"/>
      <c r="BL41969" s="3"/>
      <c r="BN41969" s="3"/>
      <c r="BP41969" s="3"/>
    </row>
    <row r="41970" spans="1:68" x14ac:dyDescent="0.25">
      <c r="A41970" s="1"/>
      <c r="B41970" s="2"/>
      <c r="BJ41970" s="3"/>
      <c r="BL41970" s="3"/>
      <c r="BN41970" s="3"/>
      <c r="BP41970" s="3"/>
    </row>
    <row r="41971" spans="1:68" x14ac:dyDescent="0.25">
      <c r="A41971" s="1"/>
      <c r="B41971" s="2"/>
      <c r="BJ41971" s="3"/>
      <c r="BL41971" s="3"/>
      <c r="BN41971" s="3"/>
      <c r="BP41971" s="3"/>
    </row>
    <row r="41972" spans="1:68" x14ac:dyDescent="0.25">
      <c r="A41972" s="1"/>
      <c r="B41972" s="2"/>
      <c r="BJ41972" s="3"/>
      <c r="BL41972" s="3"/>
      <c r="BN41972" s="3"/>
      <c r="BP41972" s="3"/>
    </row>
    <row r="41973" spans="1:68" x14ac:dyDescent="0.25">
      <c r="A41973" s="1"/>
      <c r="B41973" s="2"/>
      <c r="BJ41973" s="3"/>
      <c r="BL41973" s="3"/>
      <c r="BN41973" s="3"/>
      <c r="BP41973" s="3"/>
    </row>
    <row r="41974" spans="1:68" x14ac:dyDescent="0.25">
      <c r="A41974" s="1"/>
      <c r="B41974" s="2"/>
      <c r="BJ41974" s="3"/>
      <c r="BL41974" s="3"/>
      <c r="BN41974" s="3"/>
      <c r="BP41974" s="3"/>
    </row>
    <row r="41975" spans="1:68" x14ac:dyDescent="0.25">
      <c r="A41975" s="1"/>
      <c r="B41975" s="2"/>
      <c r="BJ41975" s="3"/>
      <c r="BL41975" s="3"/>
      <c r="BN41975" s="3"/>
      <c r="BP41975" s="3"/>
    </row>
    <row r="41976" spans="1:68" x14ac:dyDescent="0.25">
      <c r="A41976" s="1"/>
      <c r="B41976" s="2"/>
      <c r="BJ41976" s="3"/>
      <c r="BL41976" s="3"/>
      <c r="BN41976" s="3"/>
      <c r="BP41976" s="3"/>
    </row>
    <row r="41977" spans="1:68" x14ac:dyDescent="0.25">
      <c r="A41977" s="1"/>
      <c r="B41977" s="2"/>
      <c r="BJ41977" s="3"/>
      <c r="BL41977" s="3"/>
      <c r="BN41977" s="3"/>
      <c r="BP41977" s="3"/>
    </row>
    <row r="41978" spans="1:68" x14ac:dyDescent="0.25">
      <c r="A41978" s="1"/>
      <c r="B41978" s="2"/>
      <c r="BJ41978" s="3"/>
      <c r="BL41978" s="3"/>
      <c r="BN41978" s="3"/>
      <c r="BP41978" s="3"/>
    </row>
    <row r="41979" spans="1:68" x14ac:dyDescent="0.25">
      <c r="A41979" s="1"/>
      <c r="B41979" s="2"/>
      <c r="BJ41979" s="3"/>
      <c r="BL41979" s="3"/>
      <c r="BN41979" s="3"/>
      <c r="BP41979" s="3"/>
    </row>
    <row r="41980" spans="1:68" x14ac:dyDescent="0.25">
      <c r="A41980" s="1"/>
      <c r="B41980" s="2"/>
      <c r="BJ41980" s="3"/>
      <c r="BL41980" s="3"/>
      <c r="BN41980" s="3"/>
      <c r="BP41980" s="3"/>
    </row>
    <row r="41981" spans="1:68" x14ac:dyDescent="0.25">
      <c r="A41981" s="1"/>
      <c r="B41981" s="2"/>
      <c r="BJ41981" s="3"/>
      <c r="BL41981" s="3"/>
      <c r="BN41981" s="3"/>
      <c r="BP41981" s="3"/>
    </row>
    <row r="41982" spans="1:68" x14ac:dyDescent="0.25">
      <c r="A41982" s="1"/>
      <c r="B41982" s="2"/>
      <c r="BJ41982" s="3"/>
      <c r="BL41982" s="3"/>
      <c r="BN41982" s="3"/>
      <c r="BP41982" s="3"/>
    </row>
    <row r="41983" spans="1:68" x14ac:dyDescent="0.25">
      <c r="A41983" s="1"/>
      <c r="B41983" s="2"/>
      <c r="BJ41983" s="3"/>
      <c r="BL41983" s="3"/>
      <c r="BN41983" s="3"/>
      <c r="BP41983" s="3"/>
    </row>
    <row r="41984" spans="1:68" x14ac:dyDescent="0.25">
      <c r="A41984" s="1"/>
      <c r="B41984" s="2"/>
      <c r="BJ41984" s="3"/>
      <c r="BL41984" s="3"/>
      <c r="BN41984" s="3"/>
      <c r="BP41984" s="3"/>
    </row>
    <row r="41985" spans="1:68" x14ac:dyDescent="0.25">
      <c r="A41985" s="1"/>
      <c r="B41985" s="2"/>
      <c r="BJ41985" s="3"/>
      <c r="BL41985" s="3"/>
      <c r="BN41985" s="3"/>
      <c r="BP41985" s="3"/>
    </row>
    <row r="41986" spans="1:68" x14ac:dyDescent="0.25">
      <c r="A41986" s="1"/>
      <c r="B41986" s="2"/>
      <c r="BJ41986" s="3"/>
      <c r="BL41986" s="3"/>
      <c r="BN41986" s="3"/>
      <c r="BP41986" s="3"/>
    </row>
    <row r="41987" spans="1:68" x14ac:dyDescent="0.25">
      <c r="A41987" s="1"/>
      <c r="B41987" s="2"/>
      <c r="BJ41987" s="3"/>
      <c r="BL41987" s="3"/>
      <c r="BN41987" s="3"/>
      <c r="BP41987" s="3"/>
    </row>
    <row r="41988" spans="1:68" x14ac:dyDescent="0.25">
      <c r="A41988" s="1"/>
      <c r="B41988" s="2"/>
      <c r="BJ41988" s="3"/>
      <c r="BL41988" s="3"/>
      <c r="BN41988" s="3"/>
      <c r="BP41988" s="3"/>
    </row>
    <row r="41989" spans="1:68" x14ac:dyDescent="0.25">
      <c r="A41989" s="1"/>
      <c r="B41989" s="2"/>
      <c r="BJ41989" s="3"/>
      <c r="BL41989" s="3"/>
      <c r="BN41989" s="3"/>
      <c r="BP41989" s="3"/>
    </row>
    <row r="41990" spans="1:68" x14ac:dyDescent="0.25">
      <c r="A41990" s="1"/>
      <c r="B41990" s="2"/>
      <c r="BJ41990" s="3"/>
      <c r="BL41990" s="3"/>
      <c r="BN41990" s="3"/>
      <c r="BP41990" s="3"/>
    </row>
    <row r="41991" spans="1:68" x14ac:dyDescent="0.25">
      <c r="A41991" s="1"/>
      <c r="B41991" s="2"/>
      <c r="BJ41991" s="3"/>
      <c r="BL41991" s="3"/>
      <c r="BN41991" s="3"/>
      <c r="BP41991" s="3"/>
    </row>
    <row r="41992" spans="1:68" x14ac:dyDescent="0.25">
      <c r="A41992" s="1"/>
      <c r="B41992" s="2"/>
      <c r="BJ41992" s="3"/>
      <c r="BL41992" s="3"/>
      <c r="BN41992" s="3"/>
      <c r="BP41992" s="3"/>
    </row>
    <row r="41993" spans="1:68" x14ac:dyDescent="0.25">
      <c r="A41993" s="1"/>
      <c r="B41993" s="2"/>
      <c r="BJ41993" s="3"/>
      <c r="BL41993" s="3"/>
      <c r="BN41993" s="3"/>
      <c r="BP41993" s="3"/>
    </row>
    <row r="41994" spans="1:68" x14ac:dyDescent="0.25">
      <c r="A41994" s="1"/>
      <c r="B41994" s="2"/>
      <c r="BJ41994" s="3"/>
      <c r="BL41994" s="3"/>
      <c r="BN41994" s="3"/>
      <c r="BP41994" s="3"/>
    </row>
    <row r="41995" spans="1:68" x14ac:dyDescent="0.25">
      <c r="A41995" s="1"/>
      <c r="B41995" s="2"/>
      <c r="BJ41995" s="3"/>
      <c r="BL41995" s="3"/>
      <c r="BN41995" s="3"/>
      <c r="BP41995" s="3"/>
    </row>
    <row r="41996" spans="1:68" x14ac:dyDescent="0.25">
      <c r="A41996" s="1"/>
      <c r="B41996" s="2"/>
      <c r="BJ41996" s="3"/>
      <c r="BL41996" s="3"/>
      <c r="BN41996" s="3"/>
      <c r="BP41996" s="3"/>
    </row>
    <row r="41997" spans="1:68" x14ac:dyDescent="0.25">
      <c r="A41997" s="1"/>
      <c r="B41997" s="2"/>
      <c r="BJ41997" s="3"/>
      <c r="BL41997" s="3"/>
      <c r="BN41997" s="3"/>
      <c r="BP41997" s="3"/>
    </row>
    <row r="41998" spans="1:68" x14ac:dyDescent="0.25">
      <c r="A41998" s="1"/>
      <c r="B41998" s="2"/>
      <c r="BJ41998" s="3"/>
      <c r="BL41998" s="3"/>
      <c r="BN41998" s="3"/>
      <c r="BP41998" s="3"/>
    </row>
    <row r="41999" spans="1:68" x14ac:dyDescent="0.25">
      <c r="A41999" s="1"/>
      <c r="B41999" s="2"/>
      <c r="BJ41999" s="3"/>
      <c r="BL41999" s="3"/>
      <c r="BN41999" s="3"/>
      <c r="BP41999" s="3"/>
    </row>
    <row r="42000" spans="1:68" x14ac:dyDescent="0.25">
      <c r="A42000" s="1"/>
      <c r="B42000" s="2"/>
      <c r="BJ42000" s="3"/>
      <c r="BL42000" s="3"/>
      <c r="BN42000" s="3"/>
      <c r="BP42000" s="3"/>
    </row>
    <row r="42001" spans="1:68" x14ac:dyDescent="0.25">
      <c r="A42001" s="1"/>
      <c r="B42001" s="2"/>
      <c r="BJ42001" s="3"/>
      <c r="BL42001" s="3"/>
      <c r="BN42001" s="3"/>
      <c r="BP42001" s="3"/>
    </row>
    <row r="42002" spans="1:68" x14ac:dyDescent="0.25">
      <c r="A42002" s="1"/>
      <c r="B42002" s="2"/>
      <c r="BJ42002" s="3"/>
      <c r="BL42002" s="3"/>
      <c r="BN42002" s="3"/>
      <c r="BP42002" s="3"/>
    </row>
    <row r="42003" spans="1:68" x14ac:dyDescent="0.25">
      <c r="A42003" s="1"/>
      <c r="B42003" s="2"/>
      <c r="BJ42003" s="3"/>
      <c r="BL42003" s="3"/>
      <c r="BN42003" s="3"/>
      <c r="BP42003" s="3"/>
    </row>
    <row r="42004" spans="1:68" x14ac:dyDescent="0.25">
      <c r="A42004" s="1"/>
      <c r="B42004" s="2"/>
      <c r="BJ42004" s="3"/>
      <c r="BL42004" s="3"/>
      <c r="BN42004" s="3"/>
      <c r="BP42004" s="3"/>
    </row>
    <row r="42005" spans="1:68" x14ac:dyDescent="0.25">
      <c r="A42005" s="1"/>
      <c r="B42005" s="2"/>
      <c r="BJ42005" s="3"/>
      <c r="BL42005" s="3"/>
      <c r="BN42005" s="3"/>
      <c r="BP42005" s="3"/>
    </row>
    <row r="42006" spans="1:68" x14ac:dyDescent="0.25">
      <c r="A42006" s="1"/>
      <c r="B42006" s="2"/>
      <c r="BJ42006" s="3"/>
      <c r="BL42006" s="3"/>
      <c r="BN42006" s="3"/>
      <c r="BP42006" s="3"/>
    </row>
    <row r="42007" spans="1:68" x14ac:dyDescent="0.25">
      <c r="A42007" s="1"/>
      <c r="B42007" s="2"/>
      <c r="BJ42007" s="3"/>
      <c r="BL42007" s="3"/>
      <c r="BN42007" s="3"/>
      <c r="BP42007" s="3"/>
    </row>
    <row r="42008" spans="1:68" x14ac:dyDescent="0.25">
      <c r="A42008" s="1"/>
      <c r="B42008" s="2"/>
      <c r="BJ42008" s="3"/>
      <c r="BL42008" s="3"/>
      <c r="BN42008" s="3"/>
      <c r="BP42008" s="3"/>
    </row>
    <row r="42009" spans="1:68" x14ac:dyDescent="0.25">
      <c r="A42009" s="1"/>
      <c r="B42009" s="2"/>
      <c r="BJ42009" s="3"/>
      <c r="BL42009" s="3"/>
      <c r="BN42009" s="3"/>
      <c r="BP42009" s="3"/>
    </row>
    <row r="42010" spans="1:68" x14ac:dyDescent="0.25">
      <c r="A42010" s="1"/>
      <c r="B42010" s="2"/>
      <c r="BJ42010" s="3"/>
      <c r="BL42010" s="3"/>
      <c r="BN42010" s="3"/>
      <c r="BP42010" s="3"/>
    </row>
    <row r="42011" spans="1:68" x14ac:dyDescent="0.25">
      <c r="A42011" s="1"/>
      <c r="B42011" s="2"/>
      <c r="BJ42011" s="3"/>
      <c r="BL42011" s="3"/>
      <c r="BN42011" s="3"/>
      <c r="BP42011" s="3"/>
    </row>
    <row r="42012" spans="1:68" x14ac:dyDescent="0.25">
      <c r="A42012" s="1"/>
      <c r="B42012" s="2"/>
      <c r="BJ42012" s="3"/>
      <c r="BL42012" s="3"/>
      <c r="BN42012" s="3"/>
      <c r="BP42012" s="3"/>
    </row>
    <row r="42013" spans="1:68" x14ac:dyDescent="0.25">
      <c r="A42013" s="1"/>
      <c r="B42013" s="2"/>
      <c r="BJ42013" s="3"/>
      <c r="BL42013" s="3"/>
      <c r="BN42013" s="3"/>
      <c r="BP42013" s="3"/>
    </row>
    <row r="42014" spans="1:68" x14ac:dyDescent="0.25">
      <c r="A42014" s="1"/>
      <c r="B42014" s="2"/>
      <c r="BJ42014" s="3"/>
      <c r="BL42014" s="3"/>
      <c r="BN42014" s="3"/>
      <c r="BP42014" s="3"/>
    </row>
    <row r="42015" spans="1:68" x14ac:dyDescent="0.25">
      <c r="A42015" s="1"/>
      <c r="B42015" s="2"/>
      <c r="BJ42015" s="3"/>
      <c r="BL42015" s="3"/>
      <c r="BN42015" s="3"/>
      <c r="BP42015" s="3"/>
    </row>
    <row r="42016" spans="1:68" x14ac:dyDescent="0.25">
      <c r="A42016" s="1"/>
      <c r="B42016" s="2"/>
      <c r="BJ42016" s="3"/>
      <c r="BL42016" s="3"/>
      <c r="BN42016" s="3"/>
      <c r="BP42016" s="3"/>
    </row>
    <row r="42017" spans="1:68" x14ac:dyDescent="0.25">
      <c r="A42017" s="1"/>
      <c r="B42017" s="2"/>
      <c r="BJ42017" s="3"/>
      <c r="BL42017" s="3"/>
      <c r="BN42017" s="3"/>
      <c r="BP42017" s="3"/>
    </row>
    <row r="42018" spans="1:68" x14ac:dyDescent="0.25">
      <c r="A42018" s="1"/>
      <c r="B42018" s="2"/>
      <c r="BJ42018" s="3"/>
      <c r="BL42018" s="3"/>
      <c r="BN42018" s="3"/>
      <c r="BP42018" s="3"/>
    </row>
    <row r="42019" spans="1:68" x14ac:dyDescent="0.25">
      <c r="A42019" s="1"/>
      <c r="B42019" s="2"/>
      <c r="BJ42019" s="3"/>
      <c r="BL42019" s="3"/>
      <c r="BN42019" s="3"/>
      <c r="BP42019" s="3"/>
    </row>
    <row r="42020" spans="1:68" x14ac:dyDescent="0.25">
      <c r="A42020" s="1"/>
      <c r="B42020" s="2"/>
      <c r="BJ42020" s="3"/>
      <c r="BL42020" s="3"/>
      <c r="BN42020" s="3"/>
      <c r="BP42020" s="3"/>
    </row>
    <row r="42021" spans="1:68" x14ac:dyDescent="0.25">
      <c r="A42021" s="1"/>
      <c r="B42021" s="2"/>
      <c r="BJ42021" s="3"/>
      <c r="BL42021" s="3"/>
      <c r="BN42021" s="3"/>
      <c r="BP42021" s="3"/>
    </row>
    <row r="42022" spans="1:68" x14ac:dyDescent="0.25">
      <c r="A42022" s="1"/>
      <c r="B42022" s="2"/>
      <c r="BJ42022" s="3"/>
      <c r="BL42022" s="3"/>
      <c r="BN42022" s="3"/>
      <c r="BP42022" s="3"/>
    </row>
    <row r="42023" spans="1:68" x14ac:dyDescent="0.25">
      <c r="A42023" s="1"/>
      <c r="B42023" s="2"/>
      <c r="BJ42023" s="3"/>
      <c r="BL42023" s="3"/>
      <c r="BN42023" s="3"/>
      <c r="BP42023" s="3"/>
    </row>
    <row r="42024" spans="1:68" x14ac:dyDescent="0.25">
      <c r="A42024" s="1"/>
      <c r="B42024" s="2"/>
      <c r="BJ42024" s="3"/>
      <c r="BL42024" s="3"/>
      <c r="BN42024" s="3"/>
      <c r="BP42024" s="3"/>
    </row>
    <row r="42025" spans="1:68" x14ac:dyDescent="0.25">
      <c r="A42025" s="1"/>
      <c r="B42025" s="2"/>
      <c r="BJ42025" s="3"/>
      <c r="BL42025" s="3"/>
      <c r="BN42025" s="3"/>
      <c r="BP42025" s="3"/>
    </row>
    <row r="42026" spans="1:68" x14ac:dyDescent="0.25">
      <c r="A42026" s="1"/>
      <c r="B42026" s="2"/>
      <c r="BJ42026" s="3"/>
      <c r="BL42026" s="3"/>
      <c r="BN42026" s="3"/>
      <c r="BP42026" s="3"/>
    </row>
    <row r="42027" spans="1:68" x14ac:dyDescent="0.25">
      <c r="A42027" s="1"/>
      <c r="B42027" s="2"/>
      <c r="BJ42027" s="3"/>
      <c r="BL42027" s="3"/>
      <c r="BN42027" s="3"/>
      <c r="BP42027" s="3"/>
    </row>
    <row r="42028" spans="1:68" x14ac:dyDescent="0.25">
      <c r="A42028" s="1"/>
      <c r="B42028" s="2"/>
      <c r="BJ42028" s="3"/>
      <c r="BL42028" s="3"/>
      <c r="BN42028" s="3"/>
      <c r="BP42028" s="3"/>
    </row>
    <row r="42029" spans="1:68" x14ac:dyDescent="0.25">
      <c r="A42029" s="1"/>
      <c r="B42029" s="2"/>
      <c r="BJ42029" s="3"/>
      <c r="BL42029" s="3"/>
      <c r="BN42029" s="3"/>
      <c r="BP42029" s="3"/>
    </row>
    <row r="42030" spans="1:68" x14ac:dyDescent="0.25">
      <c r="A42030" s="1"/>
      <c r="B42030" s="2"/>
      <c r="BJ42030" s="3"/>
      <c r="BL42030" s="3"/>
      <c r="BN42030" s="3"/>
      <c r="BP42030" s="3"/>
    </row>
    <row r="42031" spans="1:68" x14ac:dyDescent="0.25">
      <c r="A42031" s="1"/>
      <c r="B42031" s="2"/>
      <c r="BJ42031" s="3"/>
      <c r="BL42031" s="3"/>
      <c r="BN42031" s="3"/>
      <c r="BP42031" s="3"/>
    </row>
    <row r="42032" spans="1:68" x14ac:dyDescent="0.25">
      <c r="A42032" s="1"/>
      <c r="B42032" s="2"/>
      <c r="BJ42032" s="3"/>
      <c r="BL42032" s="3"/>
      <c r="BN42032" s="3"/>
      <c r="BP42032" s="3"/>
    </row>
    <row r="42033" spans="1:68" x14ac:dyDescent="0.25">
      <c r="A42033" s="1"/>
      <c r="B42033" s="2"/>
      <c r="BJ42033" s="3"/>
      <c r="BL42033" s="3"/>
      <c r="BN42033" s="3"/>
      <c r="BP42033" s="3"/>
    </row>
    <row r="42034" spans="1:68" x14ac:dyDescent="0.25">
      <c r="A42034" s="1"/>
      <c r="B42034" s="2"/>
      <c r="BJ42034" s="3"/>
      <c r="BL42034" s="3"/>
      <c r="BN42034" s="3"/>
      <c r="BP42034" s="3"/>
    </row>
    <row r="42035" spans="1:68" x14ac:dyDescent="0.25">
      <c r="A42035" s="1"/>
      <c r="B42035" s="2"/>
      <c r="BJ42035" s="3"/>
      <c r="BL42035" s="3"/>
      <c r="BN42035" s="3"/>
      <c r="BP42035" s="3"/>
    </row>
    <row r="42036" spans="1:68" x14ac:dyDescent="0.25">
      <c r="A42036" s="1"/>
      <c r="B42036" s="2"/>
      <c r="BJ42036" s="3"/>
      <c r="BL42036" s="3"/>
      <c r="BN42036" s="3"/>
      <c r="BP42036" s="3"/>
    </row>
    <row r="42037" spans="1:68" x14ac:dyDescent="0.25">
      <c r="A42037" s="1"/>
      <c r="B42037" s="2"/>
      <c r="BJ42037" s="3"/>
      <c r="BL42037" s="3"/>
      <c r="BN42037" s="3"/>
      <c r="BP42037" s="3"/>
    </row>
    <row r="42038" spans="1:68" x14ac:dyDescent="0.25">
      <c r="A42038" s="1"/>
      <c r="B42038" s="2"/>
      <c r="BJ42038" s="3"/>
      <c r="BL42038" s="3"/>
      <c r="BN42038" s="3"/>
      <c r="BP42038" s="3"/>
    </row>
    <row r="42039" spans="1:68" x14ac:dyDescent="0.25">
      <c r="A42039" s="1"/>
      <c r="B42039" s="2"/>
      <c r="BJ42039" s="3"/>
      <c r="BL42039" s="3"/>
      <c r="BN42039" s="3"/>
      <c r="BP42039" s="3"/>
    </row>
    <row r="42040" spans="1:68" x14ac:dyDescent="0.25">
      <c r="A42040" s="1"/>
      <c r="B42040" s="2"/>
      <c r="BJ42040" s="3"/>
      <c r="BL42040" s="3"/>
      <c r="BN42040" s="3"/>
      <c r="BP42040" s="3"/>
    </row>
    <row r="42041" spans="1:68" x14ac:dyDescent="0.25">
      <c r="A42041" s="1"/>
      <c r="B42041" s="2"/>
      <c r="BJ42041" s="3"/>
      <c r="BL42041" s="3"/>
      <c r="BN42041" s="3"/>
      <c r="BP42041" s="3"/>
    </row>
    <row r="42042" spans="1:68" x14ac:dyDescent="0.25">
      <c r="A42042" s="1"/>
      <c r="B42042" s="2"/>
      <c r="BJ42042" s="3"/>
      <c r="BL42042" s="3"/>
      <c r="BN42042" s="3"/>
      <c r="BP42042" s="3"/>
    </row>
    <row r="42043" spans="1:68" x14ac:dyDescent="0.25">
      <c r="A42043" s="1"/>
      <c r="B42043" s="2"/>
      <c r="BJ42043" s="3"/>
      <c r="BL42043" s="3"/>
      <c r="BN42043" s="3"/>
      <c r="BP42043" s="3"/>
    </row>
    <row r="42044" spans="1:68" x14ac:dyDescent="0.25">
      <c r="A42044" s="1"/>
      <c r="B42044" s="2"/>
      <c r="BJ42044" s="3"/>
      <c r="BL42044" s="3"/>
      <c r="BN42044" s="3"/>
      <c r="BP42044" s="3"/>
    </row>
    <row r="42045" spans="1:68" x14ac:dyDescent="0.25">
      <c r="A42045" s="1"/>
      <c r="B42045" s="2"/>
      <c r="BJ42045" s="3"/>
      <c r="BL42045" s="3"/>
      <c r="BN42045" s="3"/>
      <c r="BP42045" s="3"/>
    </row>
    <row r="42046" spans="1:68" x14ac:dyDescent="0.25">
      <c r="A42046" s="1"/>
      <c r="B42046" s="2"/>
      <c r="BJ42046" s="3"/>
      <c r="BL42046" s="3"/>
      <c r="BN42046" s="3"/>
      <c r="BP42046" s="3"/>
    </row>
    <row r="42047" spans="1:68" x14ac:dyDescent="0.25">
      <c r="A42047" s="1"/>
      <c r="B42047" s="2"/>
      <c r="BJ42047" s="3"/>
      <c r="BL42047" s="3"/>
      <c r="BN42047" s="3"/>
      <c r="BP42047" s="3"/>
    </row>
    <row r="42048" spans="1:68" x14ac:dyDescent="0.25">
      <c r="A42048" s="1"/>
      <c r="B42048" s="2"/>
      <c r="BJ42048" s="3"/>
      <c r="BL42048" s="3"/>
      <c r="BN42048" s="3"/>
      <c r="BP42048" s="3"/>
    </row>
    <row r="42049" spans="1:68" x14ac:dyDescent="0.25">
      <c r="A42049" s="1"/>
      <c r="B42049" s="2"/>
      <c r="BJ42049" s="3"/>
      <c r="BL42049" s="3"/>
      <c r="BN42049" s="3"/>
      <c r="BP42049" s="3"/>
    </row>
    <row r="42050" spans="1:68" x14ac:dyDescent="0.25">
      <c r="A42050" s="1"/>
      <c r="B42050" s="2"/>
      <c r="BJ42050" s="3"/>
      <c r="BL42050" s="3"/>
      <c r="BN42050" s="3"/>
      <c r="BP42050" s="3"/>
    </row>
    <row r="42051" spans="1:68" x14ac:dyDescent="0.25">
      <c r="A42051" s="1"/>
      <c r="B42051" s="2"/>
      <c r="BJ42051" s="3"/>
      <c r="BL42051" s="3"/>
      <c r="BN42051" s="3"/>
      <c r="BP42051" s="3"/>
    </row>
    <row r="42052" spans="1:68" x14ac:dyDescent="0.25">
      <c r="A42052" s="1"/>
      <c r="B42052" s="2"/>
      <c r="BJ42052" s="3"/>
      <c r="BL42052" s="3"/>
      <c r="BN42052" s="3"/>
      <c r="BP42052" s="3"/>
    </row>
    <row r="42053" spans="1:68" x14ac:dyDescent="0.25">
      <c r="A42053" s="1"/>
      <c r="B42053" s="2"/>
      <c r="BJ42053" s="3"/>
      <c r="BL42053" s="3"/>
      <c r="BN42053" s="3"/>
      <c r="BP42053" s="3"/>
    </row>
    <row r="42054" spans="1:68" x14ac:dyDescent="0.25">
      <c r="A42054" s="1"/>
      <c r="B42054" s="2"/>
      <c r="BJ42054" s="3"/>
      <c r="BL42054" s="3"/>
      <c r="BN42054" s="3"/>
      <c r="BP42054" s="3"/>
    </row>
    <row r="42055" spans="1:68" x14ac:dyDescent="0.25">
      <c r="A42055" s="1"/>
      <c r="B42055" s="2"/>
      <c r="BJ42055" s="3"/>
      <c r="BL42055" s="3"/>
      <c r="BN42055" s="3"/>
      <c r="BP42055" s="3"/>
    </row>
    <row r="42056" spans="1:68" x14ac:dyDescent="0.25">
      <c r="A42056" s="1"/>
      <c r="B42056" s="2"/>
      <c r="BJ42056" s="3"/>
      <c r="BL42056" s="3"/>
      <c r="BN42056" s="3"/>
      <c r="BP42056" s="3"/>
    </row>
    <row r="42057" spans="1:68" x14ac:dyDescent="0.25">
      <c r="A42057" s="1"/>
      <c r="B42057" s="2"/>
      <c r="BJ42057" s="3"/>
      <c r="BL42057" s="3"/>
      <c r="BN42057" s="3"/>
      <c r="BP42057" s="3"/>
    </row>
    <row r="42058" spans="1:68" x14ac:dyDescent="0.25">
      <c r="A42058" s="1"/>
      <c r="B42058" s="2"/>
      <c r="BJ42058" s="3"/>
      <c r="BL42058" s="3"/>
      <c r="BN42058" s="3"/>
      <c r="BP42058" s="3"/>
    </row>
    <row r="42059" spans="1:68" x14ac:dyDescent="0.25">
      <c r="A42059" s="1"/>
      <c r="B42059" s="2"/>
      <c r="BJ42059" s="3"/>
      <c r="BL42059" s="3"/>
      <c r="BN42059" s="3"/>
      <c r="BP42059" s="3"/>
    </row>
    <row r="42060" spans="1:68" x14ac:dyDescent="0.25">
      <c r="A42060" s="1"/>
      <c r="B42060" s="2"/>
      <c r="BJ42060" s="3"/>
      <c r="BL42060" s="3"/>
      <c r="BN42060" s="3"/>
      <c r="BP42060" s="3"/>
    </row>
    <row r="42061" spans="1:68" x14ac:dyDescent="0.25">
      <c r="A42061" s="1"/>
      <c r="B42061" s="2"/>
      <c r="BJ42061" s="3"/>
      <c r="BL42061" s="3"/>
      <c r="BN42061" s="3"/>
      <c r="BP42061" s="3"/>
    </row>
    <row r="42062" spans="1:68" x14ac:dyDescent="0.25">
      <c r="A42062" s="1"/>
      <c r="B42062" s="2"/>
      <c r="BJ42062" s="3"/>
      <c r="BL42062" s="3"/>
      <c r="BN42062" s="3"/>
      <c r="BP42062" s="3"/>
    </row>
    <row r="42063" spans="1:68" x14ac:dyDescent="0.25">
      <c r="A42063" s="1"/>
      <c r="B42063" s="2"/>
      <c r="BJ42063" s="3"/>
      <c r="BL42063" s="3"/>
      <c r="BN42063" s="3"/>
      <c r="BP42063" s="3"/>
    </row>
    <row r="42064" spans="1:68" x14ac:dyDescent="0.25">
      <c r="A42064" s="1"/>
      <c r="B42064" s="2"/>
      <c r="BJ42064" s="3"/>
      <c r="BL42064" s="3"/>
      <c r="BN42064" s="3"/>
      <c r="BP42064" s="3"/>
    </row>
    <row r="42065" spans="1:68" x14ac:dyDescent="0.25">
      <c r="A42065" s="1"/>
      <c r="B42065" s="2"/>
      <c r="BJ42065" s="3"/>
      <c r="BL42065" s="3"/>
      <c r="BN42065" s="3"/>
      <c r="BP42065" s="3"/>
    </row>
    <row r="42066" spans="1:68" x14ac:dyDescent="0.25">
      <c r="A42066" s="1"/>
      <c r="B42066" s="2"/>
      <c r="BJ42066" s="3"/>
      <c r="BL42066" s="3"/>
      <c r="BN42066" s="3"/>
      <c r="BP42066" s="3"/>
    </row>
    <row r="42067" spans="1:68" x14ac:dyDescent="0.25">
      <c r="A42067" s="1"/>
      <c r="B42067" s="2"/>
      <c r="BJ42067" s="3"/>
      <c r="BL42067" s="3"/>
      <c r="BN42067" s="3"/>
      <c r="BP42067" s="3"/>
    </row>
    <row r="42068" spans="1:68" x14ac:dyDescent="0.25">
      <c r="A42068" s="1"/>
      <c r="B42068" s="2"/>
      <c r="BJ42068" s="3"/>
      <c r="BL42068" s="3"/>
      <c r="BN42068" s="3"/>
      <c r="BP42068" s="3"/>
    </row>
    <row r="42069" spans="1:68" x14ac:dyDescent="0.25">
      <c r="A42069" s="1"/>
      <c r="B42069" s="2"/>
      <c r="BJ42069" s="3"/>
      <c r="BL42069" s="3"/>
      <c r="BN42069" s="3"/>
      <c r="BP42069" s="3"/>
    </row>
    <row r="42070" spans="1:68" x14ac:dyDescent="0.25">
      <c r="A42070" s="1"/>
      <c r="B42070" s="2"/>
      <c r="BJ42070" s="3"/>
      <c r="BL42070" s="3"/>
      <c r="BN42070" s="3"/>
      <c r="BP42070" s="3"/>
    </row>
    <row r="42071" spans="1:68" x14ac:dyDescent="0.25">
      <c r="A42071" s="1"/>
      <c r="B42071" s="2"/>
      <c r="BJ42071" s="3"/>
      <c r="BL42071" s="3"/>
      <c r="BN42071" s="3"/>
      <c r="BP42071" s="3"/>
    </row>
    <row r="42072" spans="1:68" x14ac:dyDescent="0.25">
      <c r="A42072" s="1"/>
      <c r="B42072" s="2"/>
      <c r="BJ42072" s="3"/>
      <c r="BL42072" s="3"/>
      <c r="BN42072" s="3"/>
      <c r="BP42072" s="3"/>
    </row>
    <row r="42073" spans="1:68" x14ac:dyDescent="0.25">
      <c r="A42073" s="1"/>
      <c r="B42073" s="2"/>
      <c r="BJ42073" s="3"/>
      <c r="BL42073" s="3"/>
      <c r="BN42073" s="3"/>
      <c r="BP42073" s="3"/>
    </row>
    <row r="42074" spans="1:68" x14ac:dyDescent="0.25">
      <c r="A42074" s="1"/>
      <c r="B42074" s="2"/>
      <c r="BJ42074" s="3"/>
      <c r="BL42074" s="3"/>
      <c r="BN42074" s="3"/>
      <c r="BP42074" s="3"/>
    </row>
    <row r="42075" spans="1:68" x14ac:dyDescent="0.25">
      <c r="A42075" s="1"/>
      <c r="B42075" s="2"/>
      <c r="BJ42075" s="3"/>
      <c r="BL42075" s="3"/>
      <c r="BN42075" s="3"/>
      <c r="BP42075" s="3"/>
    </row>
    <row r="42076" spans="1:68" x14ac:dyDescent="0.25">
      <c r="A42076" s="1"/>
      <c r="B42076" s="2"/>
      <c r="BJ42076" s="3"/>
      <c r="BL42076" s="3"/>
      <c r="BN42076" s="3"/>
      <c r="BP42076" s="3"/>
    </row>
    <row r="42077" spans="1:68" x14ac:dyDescent="0.25">
      <c r="A42077" s="1"/>
      <c r="B42077" s="2"/>
      <c r="BJ42077" s="3"/>
      <c r="BL42077" s="3"/>
      <c r="BN42077" s="3"/>
      <c r="BP42077" s="3"/>
    </row>
    <row r="42078" spans="1:68" x14ac:dyDescent="0.25">
      <c r="A42078" s="1"/>
      <c r="B42078" s="2"/>
      <c r="BJ42078" s="3"/>
      <c r="BL42078" s="3"/>
      <c r="BN42078" s="3"/>
      <c r="BP42078" s="3"/>
    </row>
    <row r="42079" spans="1:68" x14ac:dyDescent="0.25">
      <c r="A42079" s="1"/>
      <c r="B42079" s="2"/>
      <c r="BJ42079" s="3"/>
      <c r="BL42079" s="3"/>
      <c r="BN42079" s="3"/>
      <c r="BP42079" s="3"/>
    </row>
    <row r="42080" spans="1:68" x14ac:dyDescent="0.25">
      <c r="A42080" s="1"/>
      <c r="B42080" s="2"/>
      <c r="BJ42080" s="3"/>
      <c r="BL42080" s="3"/>
      <c r="BN42080" s="3"/>
      <c r="BP42080" s="3"/>
    </row>
    <row r="42081" spans="1:68" x14ac:dyDescent="0.25">
      <c r="A42081" s="1"/>
      <c r="B42081" s="2"/>
      <c r="BJ42081" s="3"/>
      <c r="BL42081" s="3"/>
      <c r="BN42081" s="3"/>
      <c r="BP42081" s="3"/>
    </row>
    <row r="42082" spans="1:68" x14ac:dyDescent="0.25">
      <c r="A42082" s="1"/>
      <c r="B42082" s="2"/>
      <c r="BJ42082" s="3"/>
      <c r="BL42082" s="3"/>
      <c r="BN42082" s="3"/>
      <c r="BP42082" s="3"/>
    </row>
    <row r="42083" spans="1:68" x14ac:dyDescent="0.25">
      <c r="A42083" s="1"/>
      <c r="B42083" s="2"/>
      <c r="BJ42083" s="3"/>
      <c r="BL42083" s="3"/>
      <c r="BN42083" s="3"/>
      <c r="BP42083" s="3"/>
    </row>
    <row r="42084" spans="1:68" x14ac:dyDescent="0.25">
      <c r="A42084" s="1"/>
      <c r="B42084" s="2"/>
      <c r="BJ42084" s="3"/>
      <c r="BL42084" s="3"/>
      <c r="BN42084" s="3"/>
      <c r="BP42084" s="3"/>
    </row>
    <row r="42085" spans="1:68" x14ac:dyDescent="0.25">
      <c r="A42085" s="1"/>
      <c r="B42085" s="2"/>
      <c r="BJ42085" s="3"/>
      <c r="BL42085" s="3"/>
      <c r="BN42085" s="3"/>
      <c r="BP42085" s="3"/>
    </row>
    <row r="42086" spans="1:68" x14ac:dyDescent="0.25">
      <c r="A42086" s="1"/>
      <c r="B42086" s="2"/>
      <c r="BJ42086" s="3"/>
      <c r="BL42086" s="3"/>
      <c r="BN42086" s="3"/>
      <c r="BP42086" s="3"/>
    </row>
    <row r="42087" spans="1:68" x14ac:dyDescent="0.25">
      <c r="A42087" s="1"/>
      <c r="B42087" s="2"/>
      <c r="BJ42087" s="3"/>
      <c r="BL42087" s="3"/>
      <c r="BN42087" s="3"/>
      <c r="BP42087" s="3"/>
    </row>
    <row r="42088" spans="1:68" x14ac:dyDescent="0.25">
      <c r="A42088" s="1"/>
      <c r="B42088" s="2"/>
      <c r="BJ42088" s="3"/>
      <c r="BL42088" s="3"/>
      <c r="BN42088" s="3"/>
      <c r="BP42088" s="3"/>
    </row>
    <row r="42089" spans="1:68" x14ac:dyDescent="0.25">
      <c r="A42089" s="1"/>
      <c r="B42089" s="2"/>
      <c r="BJ42089" s="3"/>
      <c r="BL42089" s="3"/>
      <c r="BN42089" s="3"/>
      <c r="BP42089" s="3"/>
    </row>
    <row r="42090" spans="1:68" x14ac:dyDescent="0.25">
      <c r="A42090" s="1"/>
      <c r="B42090" s="2"/>
      <c r="BJ42090" s="3"/>
      <c r="BL42090" s="3"/>
      <c r="BN42090" s="3"/>
      <c r="BP42090" s="3"/>
    </row>
    <row r="42091" spans="1:68" x14ac:dyDescent="0.25">
      <c r="A42091" s="1"/>
      <c r="B42091" s="2"/>
      <c r="BJ42091" s="3"/>
      <c r="BL42091" s="3"/>
      <c r="BN42091" s="3"/>
      <c r="BP42091" s="3"/>
    </row>
    <row r="42092" spans="1:68" x14ac:dyDescent="0.25">
      <c r="A42092" s="1"/>
      <c r="B42092" s="2"/>
      <c r="BJ42092" s="3"/>
      <c r="BL42092" s="3"/>
      <c r="BN42092" s="3"/>
      <c r="BP42092" s="3"/>
    </row>
    <row r="42093" spans="1:68" x14ac:dyDescent="0.25">
      <c r="A42093" s="1"/>
      <c r="B42093" s="2"/>
      <c r="BJ42093" s="3"/>
      <c r="BL42093" s="3"/>
      <c r="BN42093" s="3"/>
      <c r="BP42093" s="3"/>
    </row>
    <row r="42094" spans="1:68" x14ac:dyDescent="0.25">
      <c r="A42094" s="1"/>
      <c r="B42094" s="2"/>
      <c r="BJ42094" s="3"/>
      <c r="BL42094" s="3"/>
      <c r="BN42094" s="3"/>
      <c r="BP42094" s="3"/>
    </row>
    <row r="42095" spans="1:68" x14ac:dyDescent="0.25">
      <c r="A42095" s="1"/>
      <c r="B42095" s="2"/>
      <c r="BJ42095" s="3"/>
      <c r="BL42095" s="3"/>
      <c r="BN42095" s="3"/>
      <c r="BP42095" s="3"/>
    </row>
    <row r="42096" spans="1:68" x14ac:dyDescent="0.25">
      <c r="A42096" s="1"/>
      <c r="B42096" s="2"/>
      <c r="BJ42096" s="3"/>
      <c r="BL42096" s="3"/>
      <c r="BN42096" s="3"/>
      <c r="BP42096" s="3"/>
    </row>
    <row r="42097" spans="1:68" x14ac:dyDescent="0.25">
      <c r="A42097" s="1"/>
      <c r="B42097" s="2"/>
      <c r="BJ42097" s="3"/>
      <c r="BL42097" s="3"/>
      <c r="BN42097" s="3"/>
      <c r="BP42097" s="3"/>
    </row>
    <row r="42098" spans="1:68" x14ac:dyDescent="0.25">
      <c r="A42098" s="1"/>
      <c r="B42098" s="2"/>
      <c r="BJ42098" s="3"/>
      <c r="BL42098" s="3"/>
      <c r="BN42098" s="3"/>
      <c r="BP42098" s="3"/>
    </row>
    <row r="42099" spans="1:68" x14ac:dyDescent="0.25">
      <c r="A42099" s="1"/>
      <c r="B42099" s="2"/>
      <c r="BJ42099" s="3"/>
      <c r="BL42099" s="3"/>
      <c r="BN42099" s="3"/>
      <c r="BP42099" s="3"/>
    </row>
    <row r="42100" spans="1:68" x14ac:dyDescent="0.25">
      <c r="A42100" s="1"/>
      <c r="B42100" s="2"/>
      <c r="BJ42100" s="3"/>
      <c r="BL42100" s="3"/>
      <c r="BN42100" s="3"/>
      <c r="BP42100" s="3"/>
    </row>
    <row r="42101" spans="1:68" x14ac:dyDescent="0.25">
      <c r="A42101" s="1"/>
      <c r="B42101" s="2"/>
      <c r="BJ42101" s="3"/>
      <c r="BL42101" s="3"/>
      <c r="BN42101" s="3"/>
      <c r="BP42101" s="3"/>
    </row>
    <row r="42102" spans="1:68" x14ac:dyDescent="0.25">
      <c r="A42102" s="1"/>
      <c r="B42102" s="2"/>
      <c r="BJ42102" s="3"/>
      <c r="BL42102" s="3"/>
      <c r="BN42102" s="3"/>
      <c r="BP42102" s="3"/>
    </row>
    <row r="42103" spans="1:68" x14ac:dyDescent="0.25">
      <c r="A42103" s="1"/>
      <c r="B42103" s="2"/>
      <c r="BJ42103" s="3"/>
      <c r="BL42103" s="3"/>
      <c r="BN42103" s="3"/>
      <c r="BP42103" s="3"/>
    </row>
    <row r="42104" spans="1:68" x14ac:dyDescent="0.25">
      <c r="A42104" s="1"/>
      <c r="B42104" s="2"/>
      <c r="BJ42104" s="3"/>
      <c r="BL42104" s="3"/>
      <c r="BN42104" s="3"/>
      <c r="BP42104" s="3"/>
    </row>
    <row r="42105" spans="1:68" x14ac:dyDescent="0.25">
      <c r="A42105" s="1"/>
      <c r="B42105" s="2"/>
      <c r="BJ42105" s="3"/>
      <c r="BL42105" s="3"/>
      <c r="BN42105" s="3"/>
      <c r="BP42105" s="3"/>
    </row>
    <row r="42106" spans="1:68" x14ac:dyDescent="0.25">
      <c r="A42106" s="1"/>
      <c r="B42106" s="2"/>
      <c r="BJ42106" s="3"/>
      <c r="BL42106" s="3"/>
      <c r="BN42106" s="3"/>
      <c r="BP42106" s="3"/>
    </row>
    <row r="42107" spans="1:68" x14ac:dyDescent="0.25">
      <c r="A42107" s="1"/>
      <c r="B42107" s="2"/>
      <c r="BJ42107" s="3"/>
      <c r="BL42107" s="3"/>
      <c r="BN42107" s="3"/>
      <c r="BP42107" s="3"/>
    </row>
    <row r="42108" spans="1:68" x14ac:dyDescent="0.25">
      <c r="A42108" s="1"/>
      <c r="B42108" s="2"/>
      <c r="BJ42108" s="3"/>
      <c r="BL42108" s="3"/>
      <c r="BN42108" s="3"/>
      <c r="BP42108" s="3"/>
    </row>
    <row r="42109" spans="1:68" x14ac:dyDescent="0.25">
      <c r="A42109" s="1"/>
      <c r="B42109" s="2"/>
      <c r="BJ42109" s="3"/>
      <c r="BL42109" s="3"/>
      <c r="BN42109" s="3"/>
      <c r="BP42109" s="3"/>
    </row>
    <row r="42110" spans="1:68" x14ac:dyDescent="0.25">
      <c r="A42110" s="1"/>
      <c r="B42110" s="2"/>
      <c r="BJ42110" s="3"/>
      <c r="BL42110" s="3"/>
      <c r="BN42110" s="3"/>
      <c r="BP42110" s="3"/>
    </row>
    <row r="42111" spans="1:68" x14ac:dyDescent="0.25">
      <c r="A42111" s="1"/>
      <c r="B42111" s="2"/>
      <c r="BJ42111" s="3"/>
      <c r="BL42111" s="3"/>
      <c r="BN42111" s="3"/>
      <c r="BP42111" s="3"/>
    </row>
    <row r="42112" spans="1:68" x14ac:dyDescent="0.25">
      <c r="A42112" s="1"/>
      <c r="B42112" s="2"/>
      <c r="BJ42112" s="3"/>
      <c r="BL42112" s="3"/>
      <c r="BN42112" s="3"/>
      <c r="BP42112" s="3"/>
    </row>
    <row r="42113" spans="1:68" x14ac:dyDescent="0.25">
      <c r="A42113" s="1"/>
      <c r="B42113" s="2"/>
      <c r="BJ42113" s="3"/>
      <c r="BL42113" s="3"/>
      <c r="BN42113" s="3"/>
      <c r="BP42113" s="3"/>
    </row>
    <row r="42114" spans="1:68" x14ac:dyDescent="0.25">
      <c r="A42114" s="1"/>
      <c r="B42114" s="2"/>
      <c r="BJ42114" s="3"/>
      <c r="BL42114" s="3"/>
      <c r="BN42114" s="3"/>
      <c r="BP42114" s="3"/>
    </row>
    <row r="42115" spans="1:68" x14ac:dyDescent="0.25">
      <c r="A42115" s="1"/>
      <c r="B42115" s="2"/>
      <c r="BJ42115" s="3"/>
      <c r="BL42115" s="3"/>
      <c r="BN42115" s="3"/>
      <c r="BP42115" s="3"/>
    </row>
    <row r="42116" spans="1:68" x14ac:dyDescent="0.25">
      <c r="A42116" s="1"/>
      <c r="B42116" s="2"/>
      <c r="BJ42116" s="3"/>
      <c r="BL42116" s="3"/>
      <c r="BN42116" s="3"/>
      <c r="BP42116" s="3"/>
    </row>
    <row r="42117" spans="1:68" x14ac:dyDescent="0.25">
      <c r="A42117" s="1"/>
      <c r="B42117" s="2"/>
      <c r="BJ42117" s="3"/>
      <c r="BL42117" s="3"/>
      <c r="BN42117" s="3"/>
      <c r="BP42117" s="3"/>
    </row>
    <row r="42118" spans="1:68" x14ac:dyDescent="0.25">
      <c r="A42118" s="1"/>
      <c r="B42118" s="2"/>
      <c r="BJ42118" s="3"/>
      <c r="BL42118" s="3"/>
      <c r="BN42118" s="3"/>
      <c r="BP42118" s="3"/>
    </row>
    <row r="42119" spans="1:68" x14ac:dyDescent="0.25">
      <c r="A42119" s="1"/>
      <c r="B42119" s="2"/>
      <c r="BJ42119" s="3"/>
      <c r="BL42119" s="3"/>
      <c r="BN42119" s="3"/>
      <c r="BP42119" s="3"/>
    </row>
    <row r="42120" spans="1:68" x14ac:dyDescent="0.25">
      <c r="A42120" s="1"/>
      <c r="B42120" s="2"/>
      <c r="BJ42120" s="3"/>
      <c r="BL42120" s="3"/>
      <c r="BN42120" s="3"/>
      <c r="BP42120" s="3"/>
    </row>
    <row r="42121" spans="1:68" x14ac:dyDescent="0.25">
      <c r="A42121" s="1"/>
      <c r="B42121" s="2"/>
      <c r="BJ42121" s="3"/>
      <c r="BL42121" s="3"/>
      <c r="BN42121" s="3"/>
      <c r="BP42121" s="3"/>
    </row>
    <row r="42122" spans="1:68" x14ac:dyDescent="0.25">
      <c r="A42122" s="1"/>
      <c r="B42122" s="2"/>
      <c r="BJ42122" s="3"/>
      <c r="BL42122" s="3"/>
      <c r="BN42122" s="3"/>
      <c r="BP42122" s="3"/>
    </row>
    <row r="42123" spans="1:68" x14ac:dyDescent="0.25">
      <c r="A42123" s="1"/>
      <c r="B42123" s="2"/>
      <c r="BJ42123" s="3"/>
      <c r="BL42123" s="3"/>
      <c r="BN42123" s="3"/>
      <c r="BP42123" s="3"/>
    </row>
    <row r="42124" spans="1:68" x14ac:dyDescent="0.25">
      <c r="A42124" s="1"/>
      <c r="B42124" s="2"/>
      <c r="BJ42124" s="3"/>
      <c r="BL42124" s="3"/>
      <c r="BN42124" s="3"/>
      <c r="BP42124" s="3"/>
    </row>
    <row r="42125" spans="1:68" x14ac:dyDescent="0.25">
      <c r="A42125" s="1"/>
      <c r="B42125" s="2"/>
      <c r="BJ42125" s="3"/>
      <c r="BL42125" s="3"/>
      <c r="BN42125" s="3"/>
      <c r="BP42125" s="3"/>
    </row>
    <row r="42126" spans="1:68" x14ac:dyDescent="0.25">
      <c r="A42126" s="1"/>
      <c r="B42126" s="2"/>
      <c r="BJ42126" s="3"/>
      <c r="BL42126" s="3"/>
      <c r="BN42126" s="3"/>
      <c r="BP42126" s="3"/>
    </row>
    <row r="42127" spans="1:68" x14ac:dyDescent="0.25">
      <c r="A42127" s="1"/>
      <c r="B42127" s="2"/>
      <c r="BJ42127" s="3"/>
      <c r="BL42127" s="3"/>
      <c r="BN42127" s="3"/>
      <c r="BP42127" s="3"/>
    </row>
    <row r="42128" spans="1:68" x14ac:dyDescent="0.25">
      <c r="A42128" s="1"/>
      <c r="B42128" s="2"/>
      <c r="BJ42128" s="3"/>
      <c r="BL42128" s="3"/>
      <c r="BN42128" s="3"/>
      <c r="BP42128" s="3"/>
    </row>
    <row r="42129" spans="1:68" x14ac:dyDescent="0.25">
      <c r="A42129" s="1"/>
      <c r="B42129" s="2"/>
      <c r="BJ42129" s="3"/>
      <c r="BL42129" s="3"/>
      <c r="BN42129" s="3"/>
      <c r="BP42129" s="3"/>
    </row>
    <row r="42130" spans="1:68" x14ac:dyDescent="0.25">
      <c r="A42130" s="1"/>
      <c r="B42130" s="2"/>
      <c r="BJ42130" s="3"/>
      <c r="BL42130" s="3"/>
      <c r="BN42130" s="3"/>
      <c r="BP42130" s="3"/>
    </row>
    <row r="42131" spans="1:68" x14ac:dyDescent="0.25">
      <c r="A42131" s="1"/>
      <c r="B42131" s="2"/>
      <c r="BJ42131" s="3"/>
      <c r="BL42131" s="3"/>
      <c r="BN42131" s="3"/>
      <c r="BP42131" s="3"/>
    </row>
    <row r="42132" spans="1:68" x14ac:dyDescent="0.25">
      <c r="A42132" s="1"/>
      <c r="B42132" s="2"/>
      <c r="BJ42132" s="3"/>
      <c r="BL42132" s="3"/>
      <c r="BN42132" s="3"/>
      <c r="BP42132" s="3"/>
    </row>
    <row r="42133" spans="1:68" x14ac:dyDescent="0.25">
      <c r="A42133" s="1"/>
      <c r="B42133" s="2"/>
      <c r="BJ42133" s="3"/>
      <c r="BL42133" s="3"/>
      <c r="BN42133" s="3"/>
      <c r="BP42133" s="3"/>
    </row>
    <row r="42134" spans="1:68" x14ac:dyDescent="0.25">
      <c r="A42134" s="1"/>
      <c r="B42134" s="2"/>
      <c r="BJ42134" s="3"/>
      <c r="BL42134" s="3"/>
      <c r="BN42134" s="3"/>
      <c r="BP42134" s="3"/>
    </row>
    <row r="42135" spans="1:68" x14ac:dyDescent="0.25">
      <c r="A42135" s="1"/>
      <c r="B42135" s="2"/>
      <c r="BJ42135" s="3"/>
      <c r="BL42135" s="3"/>
      <c r="BN42135" s="3"/>
      <c r="BP42135" s="3"/>
    </row>
    <row r="42136" spans="1:68" x14ac:dyDescent="0.25">
      <c r="A42136" s="1"/>
      <c r="B42136" s="2"/>
      <c r="BJ42136" s="3"/>
      <c r="BL42136" s="3"/>
      <c r="BN42136" s="3"/>
      <c r="BP42136" s="3"/>
    </row>
    <row r="42137" spans="1:68" x14ac:dyDescent="0.25">
      <c r="A42137" s="1"/>
      <c r="B42137" s="2"/>
      <c r="BJ42137" s="3"/>
      <c r="BL42137" s="3"/>
      <c r="BN42137" s="3"/>
      <c r="BP42137" s="3"/>
    </row>
    <row r="42138" spans="1:68" x14ac:dyDescent="0.25">
      <c r="A42138" s="1"/>
      <c r="B42138" s="2"/>
      <c r="BJ42138" s="3"/>
      <c r="BL42138" s="3"/>
      <c r="BN42138" s="3"/>
      <c r="BP42138" s="3"/>
    </row>
    <row r="42139" spans="1:68" x14ac:dyDescent="0.25">
      <c r="A42139" s="1"/>
      <c r="B42139" s="2"/>
      <c r="BJ42139" s="3"/>
      <c r="BL42139" s="3"/>
      <c r="BN42139" s="3"/>
      <c r="BP42139" s="3"/>
    </row>
    <row r="42140" spans="1:68" x14ac:dyDescent="0.25">
      <c r="A42140" s="1"/>
      <c r="B42140" s="2"/>
      <c r="BJ42140" s="3"/>
      <c r="BL42140" s="3"/>
      <c r="BN42140" s="3"/>
      <c r="BP42140" s="3"/>
    </row>
    <row r="42141" spans="1:68" x14ac:dyDescent="0.25">
      <c r="A42141" s="1"/>
      <c r="B42141" s="2"/>
      <c r="BJ42141" s="3"/>
      <c r="BL42141" s="3"/>
      <c r="BN42141" s="3"/>
      <c r="BP42141" s="3"/>
    </row>
    <row r="42142" spans="1:68" x14ac:dyDescent="0.25">
      <c r="A42142" s="1"/>
      <c r="B42142" s="2"/>
      <c r="BJ42142" s="3"/>
      <c r="BL42142" s="3"/>
      <c r="BN42142" s="3"/>
      <c r="BP42142" s="3"/>
    </row>
    <row r="42143" spans="1:68" x14ac:dyDescent="0.25">
      <c r="A42143" s="1"/>
      <c r="B42143" s="2"/>
      <c r="BJ42143" s="3"/>
      <c r="BL42143" s="3"/>
      <c r="BN42143" s="3"/>
      <c r="BP42143" s="3"/>
    </row>
    <row r="42144" spans="1:68" x14ac:dyDescent="0.25">
      <c r="A42144" s="1"/>
      <c r="B42144" s="2"/>
      <c r="BJ42144" s="3"/>
      <c r="BL42144" s="3"/>
      <c r="BN42144" s="3"/>
      <c r="BP42144" s="3"/>
    </row>
    <row r="42145" spans="1:68" x14ac:dyDescent="0.25">
      <c r="A42145" s="1"/>
      <c r="B42145" s="2"/>
      <c r="BJ42145" s="3"/>
      <c r="BL42145" s="3"/>
      <c r="BN42145" s="3"/>
      <c r="BP42145" s="3"/>
    </row>
    <row r="42146" spans="1:68" x14ac:dyDescent="0.25">
      <c r="A42146" s="1"/>
      <c r="B42146" s="2"/>
      <c r="BJ42146" s="3"/>
      <c r="BL42146" s="3"/>
      <c r="BN42146" s="3"/>
      <c r="BP42146" s="3"/>
    </row>
    <row r="42147" spans="1:68" x14ac:dyDescent="0.25">
      <c r="A42147" s="1"/>
      <c r="B42147" s="2"/>
      <c r="BJ42147" s="3"/>
      <c r="BL42147" s="3"/>
      <c r="BN42147" s="3"/>
      <c r="BP42147" s="3"/>
    </row>
    <row r="42148" spans="1:68" x14ac:dyDescent="0.25">
      <c r="A42148" s="1"/>
      <c r="B42148" s="2"/>
      <c r="BJ42148" s="3"/>
      <c r="BL42148" s="3"/>
      <c r="BN42148" s="3"/>
      <c r="BP42148" s="3"/>
    </row>
    <row r="42149" spans="1:68" x14ac:dyDescent="0.25">
      <c r="A42149" s="1"/>
      <c r="B42149" s="2"/>
      <c r="BJ42149" s="3"/>
      <c r="BL42149" s="3"/>
      <c r="BN42149" s="3"/>
      <c r="BP42149" s="3"/>
    </row>
    <row r="42150" spans="1:68" x14ac:dyDescent="0.25">
      <c r="A42150" s="1"/>
      <c r="B42150" s="2"/>
      <c r="BJ42150" s="3"/>
      <c r="BL42150" s="3"/>
      <c r="BN42150" s="3"/>
      <c r="BP42150" s="3"/>
    </row>
    <row r="42151" spans="1:68" x14ac:dyDescent="0.25">
      <c r="A42151" s="1"/>
      <c r="B42151" s="2"/>
      <c r="BJ42151" s="3"/>
      <c r="BL42151" s="3"/>
      <c r="BN42151" s="3"/>
      <c r="BP42151" s="3"/>
    </row>
    <row r="42152" spans="1:68" x14ac:dyDescent="0.25">
      <c r="A42152" s="1"/>
      <c r="B42152" s="2"/>
      <c r="BJ42152" s="3"/>
      <c r="BL42152" s="3"/>
      <c r="BN42152" s="3"/>
      <c r="BP42152" s="3"/>
    </row>
    <row r="42153" spans="1:68" x14ac:dyDescent="0.25">
      <c r="A42153" s="1"/>
      <c r="B42153" s="2"/>
      <c r="BJ42153" s="3"/>
      <c r="BL42153" s="3"/>
      <c r="BN42153" s="3"/>
      <c r="BP42153" s="3"/>
    </row>
    <row r="42154" spans="1:68" x14ac:dyDescent="0.25">
      <c r="A42154" s="1"/>
      <c r="B42154" s="2"/>
      <c r="BJ42154" s="3"/>
      <c r="BL42154" s="3"/>
      <c r="BN42154" s="3"/>
      <c r="BP42154" s="3"/>
    </row>
    <row r="42155" spans="1:68" x14ac:dyDescent="0.25">
      <c r="A42155" s="1"/>
      <c r="B42155" s="2"/>
      <c r="BJ42155" s="3"/>
      <c r="BL42155" s="3"/>
      <c r="BN42155" s="3"/>
      <c r="BP42155" s="3"/>
    </row>
    <row r="42156" spans="1:68" x14ac:dyDescent="0.25">
      <c r="A42156" s="1"/>
      <c r="B42156" s="2"/>
      <c r="BJ42156" s="3"/>
      <c r="BL42156" s="3"/>
      <c r="BN42156" s="3"/>
      <c r="BP42156" s="3"/>
    </row>
    <row r="42157" spans="1:68" x14ac:dyDescent="0.25">
      <c r="A42157" s="1"/>
      <c r="B42157" s="2"/>
      <c r="BJ42157" s="3"/>
      <c r="BL42157" s="3"/>
      <c r="BN42157" s="3"/>
      <c r="BP42157" s="3"/>
    </row>
    <row r="42158" spans="1:68" x14ac:dyDescent="0.25">
      <c r="A42158" s="1"/>
      <c r="B42158" s="2"/>
      <c r="BJ42158" s="3"/>
      <c r="BL42158" s="3"/>
      <c r="BN42158" s="3"/>
      <c r="BP42158" s="3"/>
    </row>
    <row r="42159" spans="1:68" x14ac:dyDescent="0.25">
      <c r="A42159" s="1"/>
      <c r="B42159" s="2"/>
      <c r="BJ42159" s="3"/>
      <c r="BL42159" s="3"/>
      <c r="BN42159" s="3"/>
      <c r="BP42159" s="3"/>
    </row>
    <row r="42160" spans="1:68" x14ac:dyDescent="0.25">
      <c r="A42160" s="1"/>
      <c r="B42160" s="2"/>
      <c r="BJ42160" s="3"/>
      <c r="BL42160" s="3"/>
      <c r="BN42160" s="3"/>
      <c r="BP42160" s="3"/>
    </row>
    <row r="42161" spans="1:68" x14ac:dyDescent="0.25">
      <c r="A42161" s="1"/>
      <c r="B42161" s="2"/>
      <c r="BJ42161" s="3"/>
      <c r="BL42161" s="3"/>
      <c r="BN42161" s="3"/>
      <c r="BP42161" s="3"/>
    </row>
    <row r="42162" spans="1:68" x14ac:dyDescent="0.25">
      <c r="A42162" s="1"/>
      <c r="B42162" s="2"/>
      <c r="BJ42162" s="3"/>
      <c r="BL42162" s="3"/>
      <c r="BN42162" s="3"/>
      <c r="BP42162" s="3"/>
    </row>
    <row r="42163" spans="1:68" x14ac:dyDescent="0.25">
      <c r="A42163" s="1"/>
      <c r="B42163" s="2"/>
      <c r="BJ42163" s="3"/>
      <c r="BL42163" s="3"/>
      <c r="BN42163" s="3"/>
      <c r="BP42163" s="3"/>
    </row>
    <row r="42164" spans="1:68" x14ac:dyDescent="0.25">
      <c r="A42164" s="1"/>
      <c r="B42164" s="2"/>
      <c r="BJ42164" s="3"/>
      <c r="BL42164" s="3"/>
      <c r="BN42164" s="3"/>
      <c r="BP42164" s="3"/>
    </row>
    <row r="42165" spans="1:68" x14ac:dyDescent="0.25">
      <c r="A42165" s="1"/>
      <c r="B42165" s="2"/>
      <c r="BJ42165" s="3"/>
      <c r="BL42165" s="3"/>
      <c r="BN42165" s="3"/>
      <c r="BP42165" s="3"/>
    </row>
    <row r="42166" spans="1:68" x14ac:dyDescent="0.25">
      <c r="A42166" s="1"/>
      <c r="B42166" s="2"/>
      <c r="BJ42166" s="3"/>
      <c r="BL42166" s="3"/>
      <c r="BN42166" s="3"/>
      <c r="BP42166" s="3"/>
    </row>
    <row r="42167" spans="1:68" x14ac:dyDescent="0.25">
      <c r="A42167" s="1"/>
      <c r="B42167" s="2"/>
      <c r="BJ42167" s="3"/>
      <c r="BL42167" s="3"/>
      <c r="BN42167" s="3"/>
      <c r="BP42167" s="3"/>
    </row>
    <row r="42168" spans="1:68" x14ac:dyDescent="0.25">
      <c r="A42168" s="1"/>
      <c r="B42168" s="2"/>
      <c r="BJ42168" s="3"/>
      <c r="BL42168" s="3"/>
      <c r="BN42168" s="3"/>
      <c r="BP42168" s="3"/>
    </row>
    <row r="42169" spans="1:68" x14ac:dyDescent="0.25">
      <c r="A42169" s="1"/>
      <c r="B42169" s="2"/>
      <c r="BJ42169" s="3"/>
      <c r="BL42169" s="3"/>
      <c r="BN42169" s="3"/>
      <c r="BP42169" s="3"/>
    </row>
    <row r="42170" spans="1:68" x14ac:dyDescent="0.25">
      <c r="A42170" s="1"/>
      <c r="B42170" s="2"/>
      <c r="BJ42170" s="3"/>
      <c r="BL42170" s="3"/>
      <c r="BN42170" s="3"/>
      <c r="BP42170" s="3"/>
    </row>
    <row r="42171" spans="1:68" x14ac:dyDescent="0.25">
      <c r="A42171" s="1"/>
      <c r="B42171" s="2"/>
      <c r="BJ42171" s="3"/>
      <c r="BL42171" s="3"/>
      <c r="BN42171" s="3"/>
      <c r="BP42171" s="3"/>
    </row>
    <row r="42172" spans="1:68" x14ac:dyDescent="0.25">
      <c r="A42172" s="1"/>
      <c r="B42172" s="2"/>
      <c r="BJ42172" s="3"/>
      <c r="BL42172" s="3"/>
      <c r="BN42172" s="3"/>
      <c r="BP42172" s="3"/>
    </row>
    <row r="42173" spans="1:68" x14ac:dyDescent="0.25">
      <c r="A42173" s="1"/>
      <c r="B42173" s="2"/>
      <c r="BJ42173" s="3"/>
      <c r="BL42173" s="3"/>
      <c r="BN42173" s="3"/>
      <c r="BP42173" s="3"/>
    </row>
    <row r="42174" spans="1:68" x14ac:dyDescent="0.25">
      <c r="A42174" s="1"/>
      <c r="B42174" s="2"/>
      <c r="BJ42174" s="3"/>
      <c r="BL42174" s="3"/>
      <c r="BN42174" s="3"/>
      <c r="BP42174" s="3"/>
    </row>
    <row r="42175" spans="1:68" x14ac:dyDescent="0.25">
      <c r="A42175" s="1"/>
      <c r="B42175" s="2"/>
      <c r="BJ42175" s="3"/>
      <c r="BL42175" s="3"/>
      <c r="BN42175" s="3"/>
      <c r="BP42175" s="3"/>
    </row>
    <row r="42176" spans="1:68" x14ac:dyDescent="0.25">
      <c r="A42176" s="1"/>
      <c r="B42176" s="2"/>
      <c r="BJ42176" s="3"/>
      <c r="BL42176" s="3"/>
      <c r="BN42176" s="3"/>
      <c r="BP42176" s="3"/>
    </row>
    <row r="42177" spans="1:68" x14ac:dyDescent="0.25">
      <c r="A42177" s="1"/>
      <c r="B42177" s="2"/>
      <c r="BJ42177" s="3"/>
      <c r="BL42177" s="3"/>
      <c r="BN42177" s="3"/>
      <c r="BP42177" s="3"/>
    </row>
    <row r="42178" spans="1:68" x14ac:dyDescent="0.25">
      <c r="A42178" s="1"/>
      <c r="B42178" s="2"/>
      <c r="BJ42178" s="3"/>
      <c r="BL42178" s="3"/>
      <c r="BN42178" s="3"/>
      <c r="BP42178" s="3"/>
    </row>
    <row r="42179" spans="1:68" x14ac:dyDescent="0.25">
      <c r="A42179" s="1"/>
      <c r="B42179" s="2"/>
      <c r="BJ42179" s="3"/>
      <c r="BL42179" s="3"/>
      <c r="BN42179" s="3"/>
      <c r="BP42179" s="3"/>
    </row>
    <row r="42180" spans="1:68" x14ac:dyDescent="0.25">
      <c r="A42180" s="1"/>
      <c r="B42180" s="2"/>
      <c r="BJ42180" s="3"/>
      <c r="BL42180" s="3"/>
      <c r="BN42180" s="3"/>
      <c r="BP42180" s="3"/>
    </row>
    <row r="42181" spans="1:68" x14ac:dyDescent="0.25">
      <c r="A42181" s="1"/>
      <c r="B42181" s="2"/>
      <c r="BJ42181" s="3"/>
      <c r="BL42181" s="3"/>
      <c r="BN42181" s="3"/>
      <c r="BP42181" s="3"/>
    </row>
    <row r="42182" spans="1:68" x14ac:dyDescent="0.25">
      <c r="A42182" s="1"/>
      <c r="B42182" s="2"/>
      <c r="BJ42182" s="3"/>
      <c r="BL42182" s="3"/>
      <c r="BN42182" s="3"/>
      <c r="BP42182" s="3"/>
    </row>
    <row r="42183" spans="1:68" x14ac:dyDescent="0.25">
      <c r="A42183" s="1"/>
      <c r="B42183" s="2"/>
      <c r="BJ42183" s="3"/>
      <c r="BL42183" s="3"/>
      <c r="BN42183" s="3"/>
      <c r="BP42183" s="3"/>
    </row>
    <row r="42184" spans="1:68" x14ac:dyDescent="0.25">
      <c r="A42184" s="1"/>
      <c r="B42184" s="2"/>
      <c r="BJ42184" s="3"/>
      <c r="BL42184" s="3"/>
      <c r="BN42184" s="3"/>
      <c r="BP42184" s="3"/>
    </row>
    <row r="42185" spans="1:68" x14ac:dyDescent="0.25">
      <c r="A42185" s="1"/>
      <c r="B42185" s="2"/>
      <c r="BJ42185" s="3"/>
      <c r="BL42185" s="3"/>
      <c r="BN42185" s="3"/>
      <c r="BP42185" s="3"/>
    </row>
    <row r="42186" spans="1:68" x14ac:dyDescent="0.25">
      <c r="A42186" s="1"/>
      <c r="B42186" s="2"/>
      <c r="BJ42186" s="3"/>
      <c r="BL42186" s="3"/>
      <c r="BN42186" s="3"/>
      <c r="BP42186" s="3"/>
    </row>
    <row r="42187" spans="1:68" x14ac:dyDescent="0.25">
      <c r="A42187" s="1"/>
      <c r="B42187" s="2"/>
      <c r="BJ42187" s="3"/>
      <c r="BL42187" s="3"/>
      <c r="BN42187" s="3"/>
      <c r="BP42187" s="3"/>
    </row>
    <row r="42188" spans="1:68" x14ac:dyDescent="0.25">
      <c r="A42188" s="1"/>
      <c r="B42188" s="2"/>
      <c r="BJ42188" s="3"/>
      <c r="BL42188" s="3"/>
      <c r="BN42188" s="3"/>
      <c r="BP42188" s="3"/>
    </row>
    <row r="42189" spans="1:68" x14ac:dyDescent="0.25">
      <c r="A42189" s="1"/>
      <c r="B42189" s="2"/>
      <c r="BJ42189" s="3"/>
      <c r="BL42189" s="3"/>
      <c r="BN42189" s="3"/>
      <c r="BP42189" s="3"/>
    </row>
    <row r="42190" spans="1:68" x14ac:dyDescent="0.25">
      <c r="A42190" s="1"/>
      <c r="B42190" s="2"/>
      <c r="BJ42190" s="3"/>
      <c r="BL42190" s="3"/>
      <c r="BN42190" s="3"/>
      <c r="BP42190" s="3"/>
    </row>
    <row r="42191" spans="1:68" x14ac:dyDescent="0.25">
      <c r="A42191" s="1"/>
      <c r="B42191" s="2"/>
      <c r="BJ42191" s="3"/>
      <c r="BL42191" s="3"/>
      <c r="BN42191" s="3"/>
      <c r="BP42191" s="3"/>
    </row>
    <row r="42192" spans="1:68" x14ac:dyDescent="0.25">
      <c r="A42192" s="1"/>
      <c r="B42192" s="2"/>
      <c r="BJ42192" s="3"/>
      <c r="BL42192" s="3"/>
      <c r="BN42192" s="3"/>
      <c r="BP42192" s="3"/>
    </row>
    <row r="42193" spans="1:68" x14ac:dyDescent="0.25">
      <c r="A42193" s="1"/>
      <c r="B42193" s="2"/>
      <c r="BJ42193" s="3"/>
      <c r="BL42193" s="3"/>
      <c r="BN42193" s="3"/>
      <c r="BP42193" s="3"/>
    </row>
    <row r="42194" spans="1:68" x14ac:dyDescent="0.25">
      <c r="A42194" s="1"/>
      <c r="B42194" s="2"/>
      <c r="BJ42194" s="3"/>
      <c r="BL42194" s="3"/>
      <c r="BN42194" s="3"/>
      <c r="BP42194" s="3"/>
    </row>
    <row r="42195" spans="1:68" x14ac:dyDescent="0.25">
      <c r="A42195" s="1"/>
      <c r="B42195" s="2"/>
      <c r="BJ42195" s="3"/>
      <c r="BL42195" s="3"/>
      <c r="BN42195" s="3"/>
      <c r="BP42195" s="3"/>
    </row>
    <row r="42196" spans="1:68" x14ac:dyDescent="0.25">
      <c r="A42196" s="1"/>
      <c r="B42196" s="2"/>
      <c r="BJ42196" s="3"/>
      <c r="BL42196" s="3"/>
      <c r="BN42196" s="3"/>
      <c r="BP42196" s="3"/>
    </row>
    <row r="42197" spans="1:68" x14ac:dyDescent="0.25">
      <c r="A42197" s="1"/>
      <c r="B42197" s="2"/>
      <c r="BJ42197" s="3"/>
      <c r="BL42197" s="3"/>
      <c r="BN42197" s="3"/>
      <c r="BP42197" s="3"/>
    </row>
    <row r="42198" spans="1:68" x14ac:dyDescent="0.25">
      <c r="A42198" s="1"/>
      <c r="B42198" s="2"/>
      <c r="BJ42198" s="3"/>
      <c r="BL42198" s="3"/>
      <c r="BN42198" s="3"/>
      <c r="BP42198" s="3"/>
    </row>
    <row r="42199" spans="1:68" x14ac:dyDescent="0.25">
      <c r="A42199" s="1"/>
      <c r="B42199" s="2"/>
      <c r="BJ42199" s="3"/>
      <c r="BL42199" s="3"/>
      <c r="BN42199" s="3"/>
      <c r="BP42199" s="3"/>
    </row>
    <row r="42200" spans="1:68" x14ac:dyDescent="0.25">
      <c r="A42200" s="1"/>
      <c r="B42200" s="2"/>
      <c r="BJ42200" s="3"/>
      <c r="BL42200" s="3"/>
      <c r="BN42200" s="3"/>
      <c r="BP42200" s="3"/>
    </row>
    <row r="42201" spans="1:68" x14ac:dyDescent="0.25">
      <c r="A42201" s="1"/>
      <c r="B42201" s="2"/>
      <c r="BJ42201" s="3"/>
      <c r="BL42201" s="3"/>
      <c r="BN42201" s="3"/>
      <c r="BP42201" s="3"/>
    </row>
    <row r="42202" spans="1:68" x14ac:dyDescent="0.25">
      <c r="A42202" s="1"/>
      <c r="B42202" s="2"/>
      <c r="BJ42202" s="3"/>
      <c r="BL42202" s="3"/>
      <c r="BN42202" s="3"/>
      <c r="BP42202" s="3"/>
    </row>
    <row r="42203" spans="1:68" x14ac:dyDescent="0.25">
      <c r="A42203" s="1"/>
      <c r="B42203" s="2"/>
      <c r="BJ42203" s="3"/>
      <c r="BL42203" s="3"/>
      <c r="BN42203" s="3"/>
      <c r="BP42203" s="3"/>
    </row>
    <row r="42204" spans="1:68" x14ac:dyDescent="0.25">
      <c r="A42204" s="1"/>
      <c r="B42204" s="2"/>
      <c r="BJ42204" s="3"/>
      <c r="BL42204" s="3"/>
      <c r="BN42204" s="3"/>
      <c r="BP42204" s="3"/>
    </row>
    <row r="42205" spans="1:68" x14ac:dyDescent="0.25">
      <c r="A42205" s="1"/>
      <c r="B42205" s="2"/>
      <c r="BJ42205" s="3"/>
      <c r="BL42205" s="3"/>
      <c r="BN42205" s="3"/>
      <c r="BP42205" s="3"/>
    </row>
    <row r="42206" spans="1:68" x14ac:dyDescent="0.25">
      <c r="A42206" s="1"/>
      <c r="B42206" s="2"/>
      <c r="BJ42206" s="3"/>
      <c r="BL42206" s="3"/>
      <c r="BN42206" s="3"/>
      <c r="BP42206" s="3"/>
    </row>
    <row r="42207" spans="1:68" x14ac:dyDescent="0.25">
      <c r="A42207" s="1"/>
      <c r="B42207" s="2"/>
      <c r="BJ42207" s="3"/>
      <c r="BL42207" s="3"/>
      <c r="BN42207" s="3"/>
      <c r="BP42207" s="3"/>
    </row>
    <row r="42208" spans="1:68" x14ac:dyDescent="0.25">
      <c r="A42208" s="1"/>
      <c r="B42208" s="2"/>
      <c r="BJ42208" s="3"/>
      <c r="BL42208" s="3"/>
      <c r="BN42208" s="3"/>
      <c r="BP42208" s="3"/>
    </row>
    <row r="42209" spans="1:68" x14ac:dyDescent="0.25">
      <c r="A42209" s="1"/>
      <c r="B42209" s="2"/>
      <c r="BJ42209" s="3"/>
      <c r="BL42209" s="3"/>
      <c r="BN42209" s="3"/>
      <c r="BP42209" s="3"/>
    </row>
    <row r="42210" spans="1:68" x14ac:dyDescent="0.25">
      <c r="A42210" s="1"/>
      <c r="B42210" s="2"/>
      <c r="BJ42210" s="3"/>
      <c r="BL42210" s="3"/>
      <c r="BN42210" s="3"/>
      <c r="BP42210" s="3"/>
    </row>
    <row r="42211" spans="1:68" x14ac:dyDescent="0.25">
      <c r="A42211" s="1"/>
      <c r="B42211" s="2"/>
      <c r="BJ42211" s="3"/>
      <c r="BL42211" s="3"/>
      <c r="BN42211" s="3"/>
      <c r="BP42211" s="3"/>
    </row>
    <row r="42212" spans="1:68" x14ac:dyDescent="0.25">
      <c r="A42212" s="1"/>
      <c r="B42212" s="2"/>
      <c r="BJ42212" s="3"/>
      <c r="BL42212" s="3"/>
      <c r="BN42212" s="3"/>
      <c r="BP42212" s="3"/>
    </row>
    <row r="42213" spans="1:68" x14ac:dyDescent="0.25">
      <c r="A42213" s="1"/>
      <c r="B42213" s="2"/>
      <c r="BJ42213" s="3"/>
      <c r="BL42213" s="3"/>
      <c r="BN42213" s="3"/>
      <c r="BP42213" s="3"/>
    </row>
    <row r="42214" spans="1:68" x14ac:dyDescent="0.25">
      <c r="A42214" s="1"/>
      <c r="B42214" s="2"/>
      <c r="BJ42214" s="3"/>
      <c r="BL42214" s="3"/>
      <c r="BN42214" s="3"/>
      <c r="BP42214" s="3"/>
    </row>
    <row r="42215" spans="1:68" x14ac:dyDescent="0.25">
      <c r="A42215" s="1"/>
      <c r="B42215" s="2"/>
      <c r="BJ42215" s="3"/>
      <c r="BL42215" s="3"/>
      <c r="BN42215" s="3"/>
      <c r="BP42215" s="3"/>
    </row>
    <row r="42216" spans="1:68" x14ac:dyDescent="0.25">
      <c r="A42216" s="1"/>
      <c r="B42216" s="2"/>
      <c r="BJ42216" s="3"/>
      <c r="BL42216" s="3"/>
      <c r="BN42216" s="3"/>
      <c r="BP42216" s="3"/>
    </row>
    <row r="42217" spans="1:68" x14ac:dyDescent="0.25">
      <c r="A42217" s="1"/>
      <c r="B42217" s="2"/>
      <c r="BJ42217" s="3"/>
      <c r="BL42217" s="3"/>
      <c r="BN42217" s="3"/>
      <c r="BP42217" s="3"/>
    </row>
    <row r="42218" spans="1:68" x14ac:dyDescent="0.25">
      <c r="A42218" s="1"/>
      <c r="B42218" s="2"/>
      <c r="BJ42218" s="3"/>
      <c r="BL42218" s="3"/>
      <c r="BN42218" s="3"/>
      <c r="BP42218" s="3"/>
    </row>
    <row r="42219" spans="1:68" x14ac:dyDescent="0.25">
      <c r="A42219" s="1"/>
      <c r="B42219" s="2"/>
      <c r="BJ42219" s="3"/>
      <c r="BL42219" s="3"/>
      <c r="BN42219" s="3"/>
      <c r="BP42219" s="3"/>
    </row>
    <row r="42220" spans="1:68" x14ac:dyDescent="0.25">
      <c r="A42220" s="1"/>
      <c r="B42220" s="2"/>
      <c r="BJ42220" s="3"/>
      <c r="BL42220" s="3"/>
      <c r="BN42220" s="3"/>
      <c r="BP42220" s="3"/>
    </row>
    <row r="42221" spans="1:68" x14ac:dyDescent="0.25">
      <c r="A42221" s="1"/>
      <c r="B42221" s="2"/>
      <c r="BJ42221" s="3"/>
      <c r="BL42221" s="3"/>
      <c r="BN42221" s="3"/>
      <c r="BP42221" s="3"/>
    </row>
    <row r="42222" spans="1:68" x14ac:dyDescent="0.25">
      <c r="A42222" s="1"/>
      <c r="B42222" s="2"/>
      <c r="BJ42222" s="3"/>
      <c r="BL42222" s="3"/>
      <c r="BN42222" s="3"/>
      <c r="BP42222" s="3"/>
    </row>
    <row r="42223" spans="1:68" x14ac:dyDescent="0.25">
      <c r="A42223" s="1"/>
      <c r="B42223" s="2"/>
      <c r="BJ42223" s="3"/>
      <c r="BL42223" s="3"/>
      <c r="BN42223" s="3"/>
      <c r="BP42223" s="3"/>
    </row>
    <row r="42224" spans="1:68" x14ac:dyDescent="0.25">
      <c r="A42224" s="1"/>
      <c r="B42224" s="2"/>
      <c r="BJ42224" s="3"/>
      <c r="BL42224" s="3"/>
      <c r="BN42224" s="3"/>
      <c r="BP42224" s="3"/>
    </row>
    <row r="42225" spans="1:68" x14ac:dyDescent="0.25">
      <c r="A42225" s="1"/>
      <c r="B42225" s="2"/>
      <c r="BJ42225" s="3"/>
      <c r="BL42225" s="3"/>
      <c r="BN42225" s="3"/>
      <c r="BP42225" s="3"/>
    </row>
    <row r="42226" spans="1:68" x14ac:dyDescent="0.25">
      <c r="A42226" s="1"/>
      <c r="B42226" s="2"/>
      <c r="BJ42226" s="3"/>
      <c r="BL42226" s="3"/>
      <c r="BN42226" s="3"/>
      <c r="BP42226" s="3"/>
    </row>
    <row r="42227" spans="1:68" x14ac:dyDescent="0.25">
      <c r="A42227" s="1"/>
      <c r="B42227" s="2"/>
      <c r="BJ42227" s="3"/>
      <c r="BL42227" s="3"/>
      <c r="BN42227" s="3"/>
      <c r="BP42227" s="3"/>
    </row>
    <row r="42228" spans="1:68" x14ac:dyDescent="0.25">
      <c r="A42228" s="1"/>
      <c r="B42228" s="2"/>
      <c r="BJ42228" s="3"/>
      <c r="BL42228" s="3"/>
      <c r="BN42228" s="3"/>
      <c r="BP42228" s="3"/>
    </row>
    <row r="42229" spans="1:68" x14ac:dyDescent="0.25">
      <c r="A42229" s="1"/>
      <c r="B42229" s="2"/>
      <c r="BJ42229" s="3"/>
      <c r="BL42229" s="3"/>
      <c r="BN42229" s="3"/>
      <c r="BP42229" s="3"/>
    </row>
    <row r="42230" spans="1:68" x14ac:dyDescent="0.25">
      <c r="A42230" s="1"/>
      <c r="B42230" s="2"/>
      <c r="BJ42230" s="3"/>
      <c r="BL42230" s="3"/>
      <c r="BN42230" s="3"/>
      <c r="BP42230" s="3"/>
    </row>
    <row r="42231" spans="1:68" x14ac:dyDescent="0.25">
      <c r="A42231" s="1"/>
      <c r="B42231" s="2"/>
      <c r="BJ42231" s="3"/>
      <c r="BL42231" s="3"/>
      <c r="BN42231" s="3"/>
      <c r="BP42231" s="3"/>
    </row>
    <row r="42232" spans="1:68" x14ac:dyDescent="0.25">
      <c r="A42232" s="1"/>
      <c r="B42232" s="2"/>
      <c r="BJ42232" s="3"/>
      <c r="BL42232" s="3"/>
      <c r="BN42232" s="3"/>
      <c r="BP42232" s="3"/>
    </row>
    <row r="42233" spans="1:68" x14ac:dyDescent="0.25">
      <c r="A42233" s="1"/>
      <c r="B42233" s="2"/>
      <c r="BJ42233" s="3"/>
      <c r="BL42233" s="3"/>
      <c r="BN42233" s="3"/>
      <c r="BP42233" s="3"/>
    </row>
    <row r="42234" spans="1:68" x14ac:dyDescent="0.25">
      <c r="A42234" s="1"/>
      <c r="B42234" s="2"/>
      <c r="BJ42234" s="3"/>
      <c r="BL42234" s="3"/>
      <c r="BN42234" s="3"/>
      <c r="BP42234" s="3"/>
    </row>
    <row r="42235" spans="1:68" x14ac:dyDescent="0.25">
      <c r="A42235" s="1"/>
      <c r="B42235" s="2"/>
      <c r="BJ42235" s="3"/>
      <c r="BL42235" s="3"/>
      <c r="BN42235" s="3"/>
      <c r="BP42235" s="3"/>
    </row>
    <row r="42236" spans="1:68" x14ac:dyDescent="0.25">
      <c r="A42236" s="1"/>
      <c r="B42236" s="2"/>
      <c r="BJ42236" s="3"/>
      <c r="BL42236" s="3"/>
      <c r="BN42236" s="3"/>
      <c r="BP42236" s="3"/>
    </row>
    <row r="42237" spans="1:68" x14ac:dyDescent="0.25">
      <c r="A42237" s="1"/>
      <c r="B42237" s="2"/>
      <c r="BJ42237" s="3"/>
      <c r="BL42237" s="3"/>
      <c r="BN42237" s="3"/>
      <c r="BP42237" s="3"/>
    </row>
    <row r="42238" spans="1:68" x14ac:dyDescent="0.25">
      <c r="A42238" s="1"/>
      <c r="B42238" s="2"/>
      <c r="BJ42238" s="3"/>
      <c r="BL42238" s="3"/>
      <c r="BN42238" s="3"/>
      <c r="BP42238" s="3"/>
    </row>
    <row r="42239" spans="1:68" x14ac:dyDescent="0.25">
      <c r="A42239" s="1"/>
      <c r="B42239" s="2"/>
      <c r="BJ42239" s="3"/>
      <c r="BL42239" s="3"/>
      <c r="BN42239" s="3"/>
      <c r="BP42239" s="3"/>
    </row>
    <row r="42240" spans="1:68" x14ac:dyDescent="0.25">
      <c r="A42240" s="1"/>
      <c r="B42240" s="2"/>
      <c r="BJ42240" s="3"/>
      <c r="BL42240" s="3"/>
      <c r="BN42240" s="3"/>
      <c r="BP42240" s="3"/>
    </row>
    <row r="42241" spans="1:68" x14ac:dyDescent="0.25">
      <c r="A42241" s="1"/>
      <c r="B42241" s="2"/>
      <c r="BJ42241" s="3"/>
      <c r="BL42241" s="3"/>
      <c r="BN42241" s="3"/>
      <c r="BP42241" s="3"/>
    </row>
    <row r="42242" spans="1:68" x14ac:dyDescent="0.25">
      <c r="A42242" s="1"/>
      <c r="B42242" s="2"/>
      <c r="BJ42242" s="3"/>
      <c r="BL42242" s="3"/>
      <c r="BN42242" s="3"/>
      <c r="BP42242" s="3"/>
    </row>
    <row r="42243" spans="1:68" x14ac:dyDescent="0.25">
      <c r="A42243" s="1"/>
      <c r="B42243" s="2"/>
      <c r="BJ42243" s="3"/>
      <c r="BL42243" s="3"/>
      <c r="BN42243" s="3"/>
      <c r="BP42243" s="3"/>
    </row>
    <row r="42244" spans="1:68" x14ac:dyDescent="0.25">
      <c r="A42244" s="1"/>
      <c r="B42244" s="2"/>
      <c r="BJ42244" s="3"/>
      <c r="BL42244" s="3"/>
      <c r="BN42244" s="3"/>
      <c r="BP42244" s="3"/>
    </row>
    <row r="42245" spans="1:68" x14ac:dyDescent="0.25">
      <c r="A42245" s="1"/>
      <c r="B42245" s="2"/>
      <c r="BJ42245" s="3"/>
      <c r="BL42245" s="3"/>
      <c r="BN42245" s="3"/>
      <c r="BP42245" s="3"/>
    </row>
    <row r="42246" spans="1:68" x14ac:dyDescent="0.25">
      <c r="A42246" s="1"/>
      <c r="B42246" s="2"/>
      <c r="BJ42246" s="3"/>
      <c r="BL42246" s="3"/>
      <c r="BN42246" s="3"/>
      <c r="BP42246" s="3"/>
    </row>
    <row r="42247" spans="1:68" x14ac:dyDescent="0.25">
      <c r="A42247" s="1"/>
      <c r="B42247" s="2"/>
      <c r="BJ42247" s="3"/>
      <c r="BL42247" s="3"/>
      <c r="BN42247" s="3"/>
      <c r="BP42247" s="3"/>
    </row>
    <row r="42248" spans="1:68" x14ac:dyDescent="0.25">
      <c r="A42248" s="1"/>
      <c r="B42248" s="2"/>
      <c r="BJ42248" s="3"/>
      <c r="BL42248" s="3"/>
      <c r="BN42248" s="3"/>
      <c r="BP42248" s="3"/>
    </row>
    <row r="42249" spans="1:68" x14ac:dyDescent="0.25">
      <c r="A42249" s="1"/>
      <c r="B42249" s="2"/>
      <c r="BJ42249" s="3"/>
      <c r="BL42249" s="3"/>
      <c r="BN42249" s="3"/>
      <c r="BP42249" s="3"/>
    </row>
    <row r="42250" spans="1:68" x14ac:dyDescent="0.25">
      <c r="A42250" s="1"/>
      <c r="B42250" s="2"/>
      <c r="BJ42250" s="3"/>
      <c r="BL42250" s="3"/>
      <c r="BN42250" s="3"/>
      <c r="BP42250" s="3"/>
    </row>
    <row r="42251" spans="1:68" x14ac:dyDescent="0.25">
      <c r="A42251" s="1"/>
      <c r="B42251" s="2"/>
      <c r="BJ42251" s="3"/>
      <c r="BL42251" s="3"/>
      <c r="BN42251" s="3"/>
      <c r="BP42251" s="3"/>
    </row>
    <row r="42252" spans="1:68" x14ac:dyDescent="0.25">
      <c r="A42252" s="1"/>
      <c r="B42252" s="2"/>
      <c r="BJ42252" s="3"/>
      <c r="BL42252" s="3"/>
      <c r="BN42252" s="3"/>
      <c r="BP42252" s="3"/>
    </row>
    <row r="42253" spans="1:68" x14ac:dyDescent="0.25">
      <c r="A42253" s="1"/>
      <c r="B42253" s="2"/>
      <c r="BJ42253" s="3"/>
      <c r="BL42253" s="3"/>
      <c r="BN42253" s="3"/>
      <c r="BP42253" s="3"/>
    </row>
    <row r="42254" spans="1:68" x14ac:dyDescent="0.25">
      <c r="A42254" s="1"/>
      <c r="B42254" s="2"/>
      <c r="BJ42254" s="3"/>
      <c r="BL42254" s="3"/>
      <c r="BN42254" s="3"/>
      <c r="BP42254" s="3"/>
    </row>
    <row r="42255" spans="1:68" x14ac:dyDescent="0.25">
      <c r="A42255" s="1"/>
      <c r="B42255" s="2"/>
      <c r="BJ42255" s="3"/>
      <c r="BL42255" s="3"/>
      <c r="BN42255" s="3"/>
      <c r="BP42255" s="3"/>
    </row>
    <row r="42256" spans="1:68" x14ac:dyDescent="0.25">
      <c r="A42256" s="1"/>
      <c r="B42256" s="2"/>
      <c r="BJ42256" s="3"/>
      <c r="BL42256" s="3"/>
      <c r="BN42256" s="3"/>
      <c r="BP42256" s="3"/>
    </row>
    <row r="42257" spans="1:68" x14ac:dyDescent="0.25">
      <c r="A42257" s="1"/>
      <c r="B42257" s="2"/>
      <c r="BJ42257" s="3"/>
      <c r="BL42257" s="3"/>
      <c r="BN42257" s="3"/>
      <c r="BP42257" s="3"/>
    </row>
    <row r="42258" spans="1:68" x14ac:dyDescent="0.25">
      <c r="A42258" s="1"/>
      <c r="B42258" s="2"/>
      <c r="BJ42258" s="3"/>
      <c r="BL42258" s="3"/>
      <c r="BN42258" s="3"/>
      <c r="BP42258" s="3"/>
    </row>
    <row r="42259" spans="1:68" x14ac:dyDescent="0.25">
      <c r="A42259" s="1"/>
      <c r="B42259" s="2"/>
      <c r="BJ42259" s="3"/>
      <c r="BL42259" s="3"/>
      <c r="BN42259" s="3"/>
      <c r="BP42259" s="3"/>
    </row>
    <row r="42260" spans="1:68" x14ac:dyDescent="0.25">
      <c r="A42260" s="1"/>
      <c r="B42260" s="2"/>
      <c r="BJ42260" s="3"/>
      <c r="BL42260" s="3"/>
      <c r="BN42260" s="3"/>
      <c r="BP42260" s="3"/>
    </row>
    <row r="42261" spans="1:68" x14ac:dyDescent="0.25">
      <c r="A42261" s="1"/>
      <c r="B42261" s="2"/>
      <c r="BJ42261" s="3"/>
      <c r="BL42261" s="3"/>
      <c r="BN42261" s="3"/>
      <c r="BP42261" s="3"/>
    </row>
    <row r="42262" spans="1:68" x14ac:dyDescent="0.25">
      <c r="A42262" s="1"/>
      <c r="B42262" s="2"/>
      <c r="BJ42262" s="3"/>
      <c r="BL42262" s="3"/>
      <c r="BN42262" s="3"/>
      <c r="BP42262" s="3"/>
    </row>
    <row r="42263" spans="1:68" x14ac:dyDescent="0.25">
      <c r="A42263" s="1"/>
      <c r="B42263" s="2"/>
      <c r="BJ42263" s="3"/>
      <c r="BL42263" s="3"/>
      <c r="BN42263" s="3"/>
      <c r="BP42263" s="3"/>
    </row>
    <row r="42264" spans="1:68" x14ac:dyDescent="0.25">
      <c r="A42264" s="1"/>
      <c r="B42264" s="2"/>
      <c r="BJ42264" s="3"/>
      <c r="BL42264" s="3"/>
      <c r="BN42264" s="3"/>
      <c r="BP42264" s="3"/>
    </row>
    <row r="42265" spans="1:68" x14ac:dyDescent="0.25">
      <c r="A42265" s="1"/>
      <c r="B42265" s="2"/>
      <c r="BJ42265" s="3"/>
      <c r="BL42265" s="3"/>
      <c r="BN42265" s="3"/>
      <c r="BP42265" s="3"/>
    </row>
    <row r="42266" spans="1:68" x14ac:dyDescent="0.25">
      <c r="A42266" s="1"/>
      <c r="B42266" s="2"/>
      <c r="BJ42266" s="3"/>
      <c r="BL42266" s="3"/>
      <c r="BN42266" s="3"/>
      <c r="BP42266" s="3"/>
    </row>
    <row r="42267" spans="1:68" x14ac:dyDescent="0.25">
      <c r="A42267" s="1"/>
      <c r="B42267" s="2"/>
      <c r="BJ42267" s="3"/>
      <c r="BL42267" s="3"/>
      <c r="BN42267" s="3"/>
      <c r="BP42267" s="3"/>
    </row>
    <row r="42268" spans="1:68" x14ac:dyDescent="0.25">
      <c r="A42268" s="1"/>
      <c r="B42268" s="2"/>
      <c r="BJ42268" s="3"/>
      <c r="BL42268" s="3"/>
      <c r="BN42268" s="3"/>
      <c r="BP42268" s="3"/>
    </row>
    <row r="42269" spans="1:68" x14ac:dyDescent="0.25">
      <c r="A42269" s="1"/>
      <c r="B42269" s="2"/>
      <c r="BJ42269" s="3"/>
      <c r="BL42269" s="3"/>
      <c r="BN42269" s="3"/>
      <c r="BP42269" s="3"/>
    </row>
    <row r="42270" spans="1:68" x14ac:dyDescent="0.25">
      <c r="A42270" s="1"/>
      <c r="B42270" s="2"/>
      <c r="BJ42270" s="3"/>
      <c r="BL42270" s="3"/>
      <c r="BN42270" s="3"/>
      <c r="BP42270" s="3"/>
    </row>
    <row r="42271" spans="1:68" x14ac:dyDescent="0.25">
      <c r="A42271" s="1"/>
      <c r="B42271" s="2"/>
      <c r="BJ42271" s="3"/>
      <c r="BL42271" s="3"/>
      <c r="BN42271" s="3"/>
      <c r="BP42271" s="3"/>
    </row>
    <row r="42272" spans="1:68" x14ac:dyDescent="0.25">
      <c r="A42272" s="1"/>
      <c r="B42272" s="2"/>
      <c r="BJ42272" s="3"/>
      <c r="BL42272" s="3"/>
      <c r="BN42272" s="3"/>
      <c r="BP42272" s="3"/>
    </row>
    <row r="42273" spans="1:68" x14ac:dyDescent="0.25">
      <c r="A42273" s="1"/>
      <c r="B42273" s="2"/>
      <c r="BJ42273" s="3"/>
      <c r="BL42273" s="3"/>
      <c r="BN42273" s="3"/>
      <c r="BP42273" s="3"/>
    </row>
    <row r="42274" spans="1:68" x14ac:dyDescent="0.25">
      <c r="A42274" s="1"/>
      <c r="B42274" s="2"/>
      <c r="BJ42274" s="3"/>
      <c r="BL42274" s="3"/>
      <c r="BN42274" s="3"/>
      <c r="BP42274" s="3"/>
    </row>
    <row r="42275" spans="1:68" x14ac:dyDescent="0.25">
      <c r="A42275" s="1"/>
      <c r="B42275" s="2"/>
      <c r="BJ42275" s="3"/>
      <c r="BL42275" s="3"/>
      <c r="BN42275" s="3"/>
      <c r="BP42275" s="3"/>
    </row>
    <row r="42276" spans="1:68" x14ac:dyDescent="0.25">
      <c r="A42276" s="1"/>
      <c r="B42276" s="2"/>
      <c r="BJ42276" s="3"/>
      <c r="BL42276" s="3"/>
      <c r="BN42276" s="3"/>
      <c r="BP42276" s="3"/>
    </row>
    <row r="42277" spans="1:68" x14ac:dyDescent="0.25">
      <c r="A42277" s="1"/>
      <c r="B42277" s="2"/>
      <c r="BJ42277" s="3"/>
      <c r="BL42277" s="3"/>
      <c r="BN42277" s="3"/>
      <c r="BP42277" s="3"/>
    </row>
    <row r="42278" spans="1:68" x14ac:dyDescent="0.25">
      <c r="A42278" s="1"/>
      <c r="B42278" s="2"/>
      <c r="BJ42278" s="3"/>
      <c r="BL42278" s="3"/>
      <c r="BN42278" s="3"/>
      <c r="BP42278" s="3"/>
    </row>
    <row r="42279" spans="1:68" x14ac:dyDescent="0.25">
      <c r="A42279" s="1"/>
      <c r="B42279" s="2"/>
      <c r="BJ42279" s="3"/>
      <c r="BL42279" s="3"/>
      <c r="BN42279" s="3"/>
      <c r="BP42279" s="3"/>
    </row>
    <row r="42280" spans="1:68" x14ac:dyDescent="0.25">
      <c r="A42280" s="1"/>
      <c r="B42280" s="2"/>
      <c r="BJ42280" s="3"/>
      <c r="BL42280" s="3"/>
      <c r="BN42280" s="3"/>
      <c r="BP42280" s="3"/>
    </row>
    <row r="42281" spans="1:68" x14ac:dyDescent="0.25">
      <c r="A42281" s="1"/>
      <c r="B42281" s="2"/>
      <c r="BJ42281" s="3"/>
      <c r="BL42281" s="3"/>
      <c r="BN42281" s="3"/>
      <c r="BP42281" s="3"/>
    </row>
    <row r="42282" spans="1:68" x14ac:dyDescent="0.25">
      <c r="A42282" s="1"/>
      <c r="B42282" s="2"/>
      <c r="BJ42282" s="3"/>
      <c r="BL42282" s="3"/>
      <c r="BN42282" s="3"/>
      <c r="BP42282" s="3"/>
    </row>
    <row r="42283" spans="1:68" x14ac:dyDescent="0.25">
      <c r="A42283" s="1"/>
      <c r="B42283" s="2"/>
      <c r="BJ42283" s="3"/>
      <c r="BL42283" s="3"/>
      <c r="BN42283" s="3"/>
      <c r="BP42283" s="3"/>
    </row>
    <row r="42284" spans="1:68" x14ac:dyDescent="0.25">
      <c r="A42284" s="1"/>
      <c r="B42284" s="2"/>
      <c r="BJ42284" s="3"/>
      <c r="BL42284" s="3"/>
      <c r="BN42284" s="3"/>
      <c r="BP42284" s="3"/>
    </row>
    <row r="42285" spans="1:68" x14ac:dyDescent="0.25">
      <c r="A42285" s="1"/>
      <c r="B42285" s="2"/>
      <c r="BJ42285" s="3"/>
      <c r="BL42285" s="3"/>
      <c r="BN42285" s="3"/>
      <c r="BP42285" s="3"/>
    </row>
    <row r="42286" spans="1:68" x14ac:dyDescent="0.25">
      <c r="A42286" s="1"/>
      <c r="B42286" s="2"/>
      <c r="BJ42286" s="3"/>
      <c r="BL42286" s="3"/>
      <c r="BN42286" s="3"/>
      <c r="BP42286" s="3"/>
    </row>
    <row r="42287" spans="1:68" x14ac:dyDescent="0.25">
      <c r="A42287" s="1"/>
      <c r="B42287" s="2"/>
      <c r="BJ42287" s="3"/>
      <c r="BL42287" s="3"/>
      <c r="BN42287" s="3"/>
      <c r="BP42287" s="3"/>
    </row>
    <row r="42288" spans="1:68" x14ac:dyDescent="0.25">
      <c r="A42288" s="1"/>
      <c r="B42288" s="2"/>
      <c r="BJ42288" s="3"/>
      <c r="BL42288" s="3"/>
      <c r="BN42288" s="3"/>
      <c r="BP42288" s="3"/>
    </row>
    <row r="42289" spans="1:68" x14ac:dyDescent="0.25">
      <c r="A42289" s="1"/>
      <c r="B42289" s="2"/>
      <c r="BJ42289" s="3"/>
      <c r="BL42289" s="3"/>
      <c r="BN42289" s="3"/>
      <c r="BP42289" s="3"/>
    </row>
    <row r="42290" spans="1:68" x14ac:dyDescent="0.25">
      <c r="A42290" s="1"/>
      <c r="B42290" s="2"/>
      <c r="BJ42290" s="3"/>
      <c r="BL42290" s="3"/>
      <c r="BN42290" s="3"/>
      <c r="BP42290" s="3"/>
    </row>
    <row r="42291" spans="1:68" x14ac:dyDescent="0.25">
      <c r="A42291" s="1"/>
      <c r="B42291" s="2"/>
      <c r="BJ42291" s="3"/>
      <c r="BL42291" s="3"/>
      <c r="BN42291" s="3"/>
      <c r="BP42291" s="3"/>
    </row>
    <row r="42292" spans="1:68" x14ac:dyDescent="0.25">
      <c r="A42292" s="1"/>
      <c r="B42292" s="2"/>
      <c r="BJ42292" s="3"/>
      <c r="BL42292" s="3"/>
      <c r="BN42292" s="3"/>
      <c r="BP42292" s="3"/>
    </row>
    <row r="42293" spans="1:68" x14ac:dyDescent="0.25">
      <c r="A42293" s="1"/>
      <c r="B42293" s="2"/>
      <c r="BJ42293" s="3"/>
      <c r="BL42293" s="3"/>
      <c r="BN42293" s="3"/>
      <c r="BP42293" s="3"/>
    </row>
    <row r="42294" spans="1:68" x14ac:dyDescent="0.25">
      <c r="A42294" s="1"/>
      <c r="B42294" s="2"/>
      <c r="BJ42294" s="3"/>
      <c r="BL42294" s="3"/>
      <c r="BN42294" s="3"/>
      <c r="BP42294" s="3"/>
    </row>
    <row r="42295" spans="1:68" x14ac:dyDescent="0.25">
      <c r="A42295" s="1"/>
      <c r="B42295" s="2"/>
      <c r="BJ42295" s="3"/>
      <c r="BL42295" s="3"/>
      <c r="BN42295" s="3"/>
      <c r="BP42295" s="3"/>
    </row>
    <row r="42296" spans="1:68" x14ac:dyDescent="0.25">
      <c r="A42296" s="1"/>
      <c r="B42296" s="2"/>
      <c r="BJ42296" s="3"/>
      <c r="BL42296" s="3"/>
      <c r="BN42296" s="3"/>
      <c r="BP42296" s="3"/>
    </row>
    <row r="42297" spans="1:68" x14ac:dyDescent="0.25">
      <c r="A42297" s="1"/>
      <c r="B42297" s="2"/>
      <c r="BJ42297" s="3"/>
      <c r="BL42297" s="3"/>
      <c r="BN42297" s="3"/>
      <c r="BP42297" s="3"/>
    </row>
    <row r="42298" spans="1:68" x14ac:dyDescent="0.25">
      <c r="A42298" s="1"/>
      <c r="B42298" s="2"/>
      <c r="BJ42298" s="3"/>
      <c r="BL42298" s="3"/>
      <c r="BN42298" s="3"/>
      <c r="BP42298" s="3"/>
    </row>
    <row r="42299" spans="1:68" x14ac:dyDescent="0.25">
      <c r="A42299" s="1"/>
      <c r="B42299" s="2"/>
      <c r="BJ42299" s="3"/>
      <c r="BL42299" s="3"/>
      <c r="BN42299" s="3"/>
      <c r="BP42299" s="3"/>
    </row>
    <row r="42300" spans="1:68" x14ac:dyDescent="0.25">
      <c r="A42300" s="1"/>
      <c r="B42300" s="2"/>
      <c r="BJ42300" s="3"/>
      <c r="BL42300" s="3"/>
      <c r="BN42300" s="3"/>
      <c r="BP42300" s="3"/>
    </row>
    <row r="42301" spans="1:68" x14ac:dyDescent="0.25">
      <c r="A42301" s="1"/>
      <c r="B42301" s="2"/>
      <c r="BJ42301" s="3"/>
      <c r="BL42301" s="3"/>
      <c r="BN42301" s="3"/>
      <c r="BP42301" s="3"/>
    </row>
    <row r="42302" spans="1:68" x14ac:dyDescent="0.25">
      <c r="A42302" s="1"/>
      <c r="B42302" s="2"/>
      <c r="BJ42302" s="3"/>
      <c r="BL42302" s="3"/>
      <c r="BN42302" s="3"/>
      <c r="BP42302" s="3"/>
    </row>
    <row r="42303" spans="1:68" x14ac:dyDescent="0.25">
      <c r="A42303" s="1"/>
      <c r="B42303" s="2"/>
      <c r="BJ42303" s="3"/>
      <c r="BL42303" s="3"/>
      <c r="BN42303" s="3"/>
      <c r="BP42303" s="3"/>
    </row>
    <row r="42304" spans="1:68" x14ac:dyDescent="0.25">
      <c r="A42304" s="1"/>
      <c r="B42304" s="2"/>
      <c r="BJ42304" s="3"/>
      <c r="BL42304" s="3"/>
      <c r="BN42304" s="3"/>
      <c r="BP42304" s="3"/>
    </row>
    <row r="42305" spans="1:68" x14ac:dyDescent="0.25">
      <c r="A42305" s="1"/>
      <c r="B42305" s="2"/>
      <c r="BJ42305" s="3"/>
      <c r="BL42305" s="3"/>
      <c r="BN42305" s="3"/>
      <c r="BP42305" s="3"/>
    </row>
    <row r="42306" spans="1:68" x14ac:dyDescent="0.25">
      <c r="A42306" s="1"/>
      <c r="B42306" s="2"/>
      <c r="BJ42306" s="3"/>
      <c r="BL42306" s="3"/>
      <c r="BN42306" s="3"/>
      <c r="BP42306" s="3"/>
    </row>
    <row r="42307" spans="1:68" x14ac:dyDescent="0.25">
      <c r="A42307" s="1"/>
      <c r="B42307" s="2"/>
      <c r="BJ42307" s="3"/>
      <c r="BL42307" s="3"/>
      <c r="BN42307" s="3"/>
      <c r="BP42307" s="3"/>
    </row>
    <row r="42308" spans="1:68" x14ac:dyDescent="0.25">
      <c r="A42308" s="1"/>
      <c r="B42308" s="2"/>
      <c r="BJ42308" s="3"/>
      <c r="BL42308" s="3"/>
      <c r="BN42308" s="3"/>
      <c r="BP42308" s="3"/>
    </row>
    <row r="42309" spans="1:68" x14ac:dyDescent="0.25">
      <c r="A42309" s="1"/>
      <c r="B42309" s="2"/>
      <c r="BJ42309" s="3"/>
      <c r="BL42309" s="3"/>
      <c r="BN42309" s="3"/>
      <c r="BP42309" s="3"/>
    </row>
    <row r="42310" spans="1:68" x14ac:dyDescent="0.25">
      <c r="A42310" s="1"/>
      <c r="B42310" s="2"/>
      <c r="BJ42310" s="3"/>
      <c r="BL42310" s="3"/>
      <c r="BN42310" s="3"/>
      <c r="BP42310" s="3"/>
    </row>
    <row r="42311" spans="1:68" x14ac:dyDescent="0.25">
      <c r="A42311" s="1"/>
      <c r="B42311" s="2"/>
      <c r="BJ42311" s="3"/>
      <c r="BL42311" s="3"/>
      <c r="BN42311" s="3"/>
      <c r="BP42311" s="3"/>
    </row>
    <row r="42312" spans="1:68" x14ac:dyDescent="0.25">
      <c r="A42312" s="1"/>
      <c r="B42312" s="2"/>
      <c r="BJ42312" s="3"/>
      <c r="BL42312" s="3"/>
      <c r="BN42312" s="3"/>
      <c r="BP42312" s="3"/>
    </row>
    <row r="42313" spans="1:68" x14ac:dyDescent="0.25">
      <c r="A42313" s="1"/>
      <c r="B42313" s="2"/>
      <c r="BJ42313" s="3"/>
      <c r="BL42313" s="3"/>
      <c r="BN42313" s="3"/>
      <c r="BP42313" s="3"/>
    </row>
    <row r="42314" spans="1:68" x14ac:dyDescent="0.25">
      <c r="A42314" s="1"/>
      <c r="B42314" s="2"/>
      <c r="BJ42314" s="3"/>
      <c r="BL42314" s="3"/>
      <c r="BN42314" s="3"/>
      <c r="BP42314" s="3"/>
    </row>
    <row r="42315" spans="1:68" x14ac:dyDescent="0.25">
      <c r="A42315" s="1"/>
      <c r="B42315" s="2"/>
      <c r="BJ42315" s="3"/>
      <c r="BL42315" s="3"/>
      <c r="BN42315" s="3"/>
      <c r="BP42315" s="3"/>
    </row>
    <row r="42316" spans="1:68" x14ac:dyDescent="0.25">
      <c r="A42316" s="1"/>
      <c r="B42316" s="2"/>
      <c r="BJ42316" s="3"/>
      <c r="BL42316" s="3"/>
      <c r="BN42316" s="3"/>
      <c r="BP42316" s="3"/>
    </row>
    <row r="42317" spans="1:68" x14ac:dyDescent="0.25">
      <c r="A42317" s="1"/>
      <c r="B42317" s="2"/>
      <c r="BJ42317" s="3"/>
      <c r="BL42317" s="3"/>
      <c r="BN42317" s="3"/>
      <c r="BP42317" s="3"/>
    </row>
    <row r="42318" spans="1:68" x14ac:dyDescent="0.25">
      <c r="A42318" s="1"/>
      <c r="B42318" s="2"/>
      <c r="BJ42318" s="3"/>
      <c r="BL42318" s="3"/>
      <c r="BN42318" s="3"/>
      <c r="BP42318" s="3"/>
    </row>
    <row r="42319" spans="1:68" x14ac:dyDescent="0.25">
      <c r="A42319" s="1"/>
      <c r="B42319" s="2"/>
      <c r="BJ42319" s="3"/>
      <c r="BL42319" s="3"/>
      <c r="BN42319" s="3"/>
      <c r="BP42319" s="3"/>
    </row>
    <row r="42320" spans="1:68" x14ac:dyDescent="0.25">
      <c r="A42320" s="1"/>
      <c r="B42320" s="2"/>
      <c r="BJ42320" s="3"/>
      <c r="BL42320" s="3"/>
      <c r="BN42320" s="3"/>
      <c r="BP42320" s="3"/>
    </row>
    <row r="42321" spans="1:68" x14ac:dyDescent="0.25">
      <c r="A42321" s="1"/>
      <c r="B42321" s="2"/>
      <c r="BJ42321" s="3"/>
      <c r="BL42321" s="3"/>
      <c r="BN42321" s="3"/>
      <c r="BP42321" s="3"/>
    </row>
    <row r="42322" spans="1:68" x14ac:dyDescent="0.25">
      <c r="A42322" s="1"/>
      <c r="B42322" s="2"/>
      <c r="BJ42322" s="3"/>
      <c r="BL42322" s="3"/>
      <c r="BN42322" s="3"/>
      <c r="BP42322" s="3"/>
    </row>
    <row r="42323" spans="1:68" x14ac:dyDescent="0.25">
      <c r="A42323" s="1"/>
      <c r="B42323" s="2"/>
      <c r="BJ42323" s="3"/>
      <c r="BL42323" s="3"/>
      <c r="BN42323" s="3"/>
      <c r="BP42323" s="3"/>
    </row>
    <row r="42324" spans="1:68" x14ac:dyDescent="0.25">
      <c r="A42324" s="1"/>
      <c r="B42324" s="2"/>
      <c r="BJ42324" s="3"/>
      <c r="BL42324" s="3"/>
      <c r="BN42324" s="3"/>
      <c r="BP42324" s="3"/>
    </row>
    <row r="42325" spans="1:68" x14ac:dyDescent="0.25">
      <c r="A42325" s="1"/>
      <c r="B42325" s="2"/>
      <c r="BJ42325" s="3"/>
      <c r="BL42325" s="3"/>
      <c r="BN42325" s="3"/>
      <c r="BP42325" s="3"/>
    </row>
    <row r="42326" spans="1:68" x14ac:dyDescent="0.25">
      <c r="A42326" s="1"/>
      <c r="B42326" s="2"/>
      <c r="BJ42326" s="3"/>
      <c r="BL42326" s="3"/>
      <c r="BN42326" s="3"/>
      <c r="BP42326" s="3"/>
    </row>
    <row r="42327" spans="1:68" x14ac:dyDescent="0.25">
      <c r="A42327" s="1"/>
      <c r="B42327" s="2"/>
      <c r="BJ42327" s="3"/>
      <c r="BL42327" s="3"/>
      <c r="BN42327" s="3"/>
      <c r="BP42327" s="3"/>
    </row>
    <row r="42328" spans="1:68" x14ac:dyDescent="0.25">
      <c r="A42328" s="1"/>
      <c r="B42328" s="2"/>
      <c r="BJ42328" s="3"/>
      <c r="BL42328" s="3"/>
      <c r="BN42328" s="3"/>
      <c r="BP42328" s="3"/>
    </row>
    <row r="42329" spans="1:68" x14ac:dyDescent="0.25">
      <c r="A42329" s="1"/>
      <c r="B42329" s="2"/>
      <c r="BJ42329" s="3"/>
      <c r="BL42329" s="3"/>
      <c r="BN42329" s="3"/>
      <c r="BP42329" s="3"/>
    </row>
    <row r="42330" spans="1:68" x14ac:dyDescent="0.25">
      <c r="A42330" s="1"/>
      <c r="B42330" s="2"/>
      <c r="BJ42330" s="3"/>
      <c r="BL42330" s="3"/>
      <c r="BN42330" s="3"/>
      <c r="BP42330" s="3"/>
    </row>
    <row r="42331" spans="1:68" x14ac:dyDescent="0.25">
      <c r="A42331" s="1"/>
      <c r="B42331" s="2"/>
      <c r="BJ42331" s="3"/>
      <c r="BL42331" s="3"/>
      <c r="BN42331" s="3"/>
      <c r="BP42331" s="3"/>
    </row>
    <row r="42332" spans="1:68" x14ac:dyDescent="0.25">
      <c r="A42332" s="1"/>
      <c r="B42332" s="2"/>
      <c r="BJ42332" s="3"/>
      <c r="BL42332" s="3"/>
      <c r="BN42332" s="3"/>
      <c r="BP42332" s="3"/>
    </row>
    <row r="42333" spans="1:68" x14ac:dyDescent="0.25">
      <c r="A42333" s="1"/>
      <c r="B42333" s="2"/>
      <c r="BJ42333" s="3"/>
      <c r="BL42333" s="3"/>
      <c r="BN42333" s="3"/>
      <c r="BP42333" s="3"/>
    </row>
    <row r="42334" spans="1:68" x14ac:dyDescent="0.25">
      <c r="A42334" s="1"/>
      <c r="B42334" s="2"/>
      <c r="BJ42334" s="3"/>
      <c r="BL42334" s="3"/>
      <c r="BN42334" s="3"/>
      <c r="BP42334" s="3"/>
    </row>
    <row r="42335" spans="1:68" x14ac:dyDescent="0.25">
      <c r="A42335" s="1"/>
      <c r="B42335" s="2"/>
      <c r="BJ42335" s="3"/>
      <c r="BL42335" s="3"/>
      <c r="BN42335" s="3"/>
      <c r="BP42335" s="3"/>
    </row>
    <row r="42336" spans="1:68" x14ac:dyDescent="0.25">
      <c r="A42336" s="1"/>
      <c r="B42336" s="2"/>
      <c r="BJ42336" s="3"/>
      <c r="BL42336" s="3"/>
      <c r="BN42336" s="3"/>
      <c r="BP42336" s="3"/>
    </row>
    <row r="42337" spans="1:68" x14ac:dyDescent="0.25">
      <c r="A42337" s="1"/>
      <c r="B42337" s="2"/>
      <c r="BJ42337" s="3"/>
      <c r="BL42337" s="3"/>
      <c r="BN42337" s="3"/>
      <c r="BP42337" s="3"/>
    </row>
    <row r="42338" spans="1:68" x14ac:dyDescent="0.25">
      <c r="A42338" s="1"/>
      <c r="B42338" s="2"/>
      <c r="BJ42338" s="3"/>
      <c r="BL42338" s="3"/>
      <c r="BN42338" s="3"/>
      <c r="BP42338" s="3"/>
    </row>
    <row r="42339" spans="1:68" x14ac:dyDescent="0.25">
      <c r="A42339" s="1"/>
      <c r="B42339" s="2"/>
      <c r="BJ42339" s="3"/>
      <c r="BL42339" s="3"/>
      <c r="BN42339" s="3"/>
      <c r="BP42339" s="3"/>
    </row>
    <row r="42340" spans="1:68" x14ac:dyDescent="0.25">
      <c r="A42340" s="1"/>
      <c r="B42340" s="2"/>
      <c r="BJ42340" s="3"/>
      <c r="BL42340" s="3"/>
      <c r="BN42340" s="3"/>
      <c r="BP42340" s="3"/>
    </row>
    <row r="42341" spans="1:68" x14ac:dyDescent="0.25">
      <c r="A42341" s="1"/>
      <c r="B42341" s="2"/>
      <c r="BJ42341" s="3"/>
      <c r="BL42341" s="3"/>
      <c r="BN42341" s="3"/>
      <c r="BP42341" s="3"/>
    </row>
    <row r="42342" spans="1:68" x14ac:dyDescent="0.25">
      <c r="A42342" s="1"/>
      <c r="B42342" s="2"/>
      <c r="BJ42342" s="3"/>
      <c r="BL42342" s="3"/>
      <c r="BN42342" s="3"/>
      <c r="BP42342" s="3"/>
    </row>
    <row r="42343" spans="1:68" x14ac:dyDescent="0.25">
      <c r="A42343" s="1"/>
      <c r="B42343" s="2"/>
      <c r="BJ42343" s="3"/>
      <c r="BL42343" s="3"/>
      <c r="BN42343" s="3"/>
      <c r="BP42343" s="3"/>
    </row>
    <row r="42344" spans="1:68" x14ac:dyDescent="0.25">
      <c r="A42344" s="1"/>
      <c r="B42344" s="2"/>
      <c r="BJ42344" s="3"/>
      <c r="BL42344" s="3"/>
      <c r="BN42344" s="3"/>
      <c r="BP42344" s="3"/>
    </row>
    <row r="42345" spans="1:68" x14ac:dyDescent="0.25">
      <c r="A42345" s="1"/>
      <c r="B42345" s="2"/>
      <c r="BJ42345" s="3"/>
      <c r="BL42345" s="3"/>
      <c r="BN42345" s="3"/>
      <c r="BP42345" s="3"/>
    </row>
    <row r="42346" spans="1:68" x14ac:dyDescent="0.25">
      <c r="A42346" s="1"/>
      <c r="B42346" s="2"/>
      <c r="BJ42346" s="3"/>
      <c r="BL42346" s="3"/>
      <c r="BN42346" s="3"/>
      <c r="BP42346" s="3"/>
    </row>
    <row r="42347" spans="1:68" x14ac:dyDescent="0.25">
      <c r="A42347" s="1"/>
      <c r="B42347" s="2"/>
      <c r="BJ42347" s="3"/>
      <c r="BL42347" s="3"/>
      <c r="BN42347" s="3"/>
      <c r="BP42347" s="3"/>
    </row>
    <row r="42348" spans="1:68" x14ac:dyDescent="0.25">
      <c r="A42348" s="1"/>
      <c r="B42348" s="2"/>
      <c r="BJ42348" s="3"/>
      <c r="BL42348" s="3"/>
      <c r="BN42348" s="3"/>
      <c r="BP42348" s="3"/>
    </row>
    <row r="42349" spans="1:68" x14ac:dyDescent="0.25">
      <c r="A42349" s="1"/>
      <c r="B42349" s="2"/>
      <c r="BJ42349" s="3"/>
      <c r="BL42349" s="3"/>
      <c r="BN42349" s="3"/>
      <c r="BP42349" s="3"/>
    </row>
    <row r="42350" spans="1:68" x14ac:dyDescent="0.25">
      <c r="A42350" s="1"/>
      <c r="B42350" s="2"/>
      <c r="BJ42350" s="3"/>
      <c r="BL42350" s="3"/>
      <c r="BN42350" s="3"/>
      <c r="BP42350" s="3"/>
    </row>
    <row r="42351" spans="1:68" x14ac:dyDescent="0.25">
      <c r="A42351" s="1"/>
      <c r="B42351" s="2"/>
      <c r="BJ42351" s="3"/>
      <c r="BL42351" s="3"/>
      <c r="BN42351" s="3"/>
      <c r="BP42351" s="3"/>
    </row>
    <row r="42352" spans="1:68" x14ac:dyDescent="0.25">
      <c r="A42352" s="1"/>
      <c r="B42352" s="2"/>
      <c r="BJ42352" s="3"/>
      <c r="BL42352" s="3"/>
      <c r="BN42352" s="3"/>
      <c r="BP42352" s="3"/>
    </row>
    <row r="42353" spans="1:68" x14ac:dyDescent="0.25">
      <c r="A42353" s="1"/>
      <c r="B42353" s="2"/>
      <c r="BJ42353" s="3"/>
      <c r="BL42353" s="3"/>
      <c r="BN42353" s="3"/>
      <c r="BP42353" s="3"/>
    </row>
    <row r="42354" spans="1:68" x14ac:dyDescent="0.25">
      <c r="A42354" s="1"/>
      <c r="B42354" s="2"/>
      <c r="BJ42354" s="3"/>
      <c r="BL42354" s="3"/>
      <c r="BN42354" s="3"/>
      <c r="BP42354" s="3"/>
    </row>
    <row r="42355" spans="1:68" x14ac:dyDescent="0.25">
      <c r="A42355" s="1"/>
      <c r="B42355" s="2"/>
      <c r="BJ42355" s="3"/>
      <c r="BL42355" s="3"/>
      <c r="BN42355" s="3"/>
      <c r="BP42355" s="3"/>
    </row>
    <row r="42356" spans="1:68" x14ac:dyDescent="0.25">
      <c r="A42356" s="1"/>
      <c r="B42356" s="2"/>
      <c r="BJ42356" s="3"/>
      <c r="BL42356" s="3"/>
      <c r="BN42356" s="3"/>
      <c r="BP42356" s="3"/>
    </row>
    <row r="42357" spans="1:68" x14ac:dyDescent="0.25">
      <c r="A42357" s="1"/>
      <c r="B42357" s="2"/>
      <c r="BJ42357" s="3"/>
      <c r="BL42357" s="3"/>
      <c r="BN42357" s="3"/>
      <c r="BP42357" s="3"/>
    </row>
    <row r="42358" spans="1:68" x14ac:dyDescent="0.25">
      <c r="A42358" s="1"/>
      <c r="B42358" s="2"/>
      <c r="BJ42358" s="3"/>
      <c r="BL42358" s="3"/>
      <c r="BN42358" s="3"/>
      <c r="BP42358" s="3"/>
    </row>
    <row r="42359" spans="1:68" x14ac:dyDescent="0.25">
      <c r="A42359" s="1"/>
      <c r="B42359" s="2"/>
      <c r="BJ42359" s="3"/>
      <c r="BL42359" s="3"/>
      <c r="BN42359" s="3"/>
      <c r="BP42359" s="3"/>
    </row>
    <row r="42360" spans="1:68" x14ac:dyDescent="0.25">
      <c r="A42360" s="1"/>
      <c r="B42360" s="2"/>
      <c r="BJ42360" s="3"/>
      <c r="BL42360" s="3"/>
      <c r="BN42360" s="3"/>
      <c r="BP42360" s="3"/>
    </row>
    <row r="42361" spans="1:68" x14ac:dyDescent="0.25">
      <c r="A42361" s="1"/>
      <c r="B42361" s="2"/>
      <c r="BJ42361" s="3"/>
      <c r="BL42361" s="3"/>
      <c r="BN42361" s="3"/>
      <c r="BP42361" s="3"/>
    </row>
    <row r="42362" spans="1:68" x14ac:dyDescent="0.25">
      <c r="A42362" s="1"/>
      <c r="B42362" s="2"/>
      <c r="BJ42362" s="3"/>
      <c r="BL42362" s="3"/>
      <c r="BN42362" s="3"/>
      <c r="BP42362" s="3"/>
    </row>
    <row r="42363" spans="1:68" x14ac:dyDescent="0.25">
      <c r="A42363" s="1"/>
      <c r="B42363" s="2"/>
      <c r="BJ42363" s="3"/>
      <c r="BL42363" s="3"/>
      <c r="BN42363" s="3"/>
      <c r="BP42363" s="3"/>
    </row>
    <row r="42364" spans="1:68" x14ac:dyDescent="0.25">
      <c r="A42364" s="1"/>
      <c r="B42364" s="2"/>
      <c r="BJ42364" s="3"/>
      <c r="BL42364" s="3"/>
      <c r="BN42364" s="3"/>
      <c r="BP42364" s="3"/>
    </row>
    <row r="42365" spans="1:68" x14ac:dyDescent="0.25">
      <c r="A42365" s="1"/>
      <c r="B42365" s="2"/>
      <c r="BJ42365" s="3"/>
      <c r="BL42365" s="3"/>
      <c r="BN42365" s="3"/>
      <c r="BP42365" s="3"/>
    </row>
    <row r="42366" spans="1:68" x14ac:dyDescent="0.25">
      <c r="A42366" s="1"/>
      <c r="B42366" s="2"/>
      <c r="BJ42366" s="3"/>
      <c r="BL42366" s="3"/>
      <c r="BN42366" s="3"/>
      <c r="BP42366" s="3"/>
    </row>
    <row r="42367" spans="1:68" x14ac:dyDescent="0.25">
      <c r="A42367" s="1"/>
      <c r="B42367" s="2"/>
      <c r="BJ42367" s="3"/>
      <c r="BL42367" s="3"/>
      <c r="BN42367" s="3"/>
      <c r="BP42367" s="3"/>
    </row>
    <row r="42368" spans="1:68" x14ac:dyDescent="0.25">
      <c r="A42368" s="1"/>
      <c r="B42368" s="2"/>
      <c r="BJ42368" s="3"/>
      <c r="BL42368" s="3"/>
      <c r="BN42368" s="3"/>
      <c r="BP42368" s="3"/>
    </row>
    <row r="42369" spans="1:68" x14ac:dyDescent="0.25">
      <c r="A42369" s="1"/>
      <c r="B42369" s="2"/>
      <c r="BJ42369" s="3"/>
      <c r="BL42369" s="3"/>
      <c r="BN42369" s="3"/>
      <c r="BP42369" s="3"/>
    </row>
    <row r="42370" spans="1:68" x14ac:dyDescent="0.25">
      <c r="A42370" s="1"/>
      <c r="B42370" s="2"/>
      <c r="BJ42370" s="3"/>
      <c r="BL42370" s="3"/>
      <c r="BN42370" s="3"/>
      <c r="BP42370" s="3"/>
    </row>
    <row r="42371" spans="1:68" x14ac:dyDescent="0.25">
      <c r="A42371" s="1"/>
      <c r="B42371" s="2"/>
      <c r="BJ42371" s="3"/>
      <c r="BL42371" s="3"/>
      <c r="BN42371" s="3"/>
      <c r="BP42371" s="3"/>
    </row>
    <row r="42372" spans="1:68" x14ac:dyDescent="0.25">
      <c r="A42372" s="1"/>
      <c r="B42372" s="2"/>
      <c r="BJ42372" s="3"/>
      <c r="BL42372" s="3"/>
      <c r="BN42372" s="3"/>
      <c r="BP42372" s="3"/>
    </row>
    <row r="42373" spans="1:68" x14ac:dyDescent="0.25">
      <c r="A42373" s="1"/>
      <c r="B42373" s="2"/>
      <c r="BJ42373" s="3"/>
      <c r="BL42373" s="3"/>
      <c r="BN42373" s="3"/>
      <c r="BP42373" s="3"/>
    </row>
    <row r="42374" spans="1:68" x14ac:dyDescent="0.25">
      <c r="A42374" s="1"/>
      <c r="B42374" s="2"/>
      <c r="BJ42374" s="3"/>
      <c r="BL42374" s="3"/>
      <c r="BN42374" s="3"/>
      <c r="BP42374" s="3"/>
    </row>
    <row r="42375" spans="1:68" x14ac:dyDescent="0.25">
      <c r="A42375" s="1"/>
      <c r="B42375" s="2"/>
      <c r="BJ42375" s="3"/>
      <c r="BL42375" s="3"/>
      <c r="BN42375" s="3"/>
      <c r="BP42375" s="3"/>
    </row>
    <row r="42376" spans="1:68" x14ac:dyDescent="0.25">
      <c r="A42376" s="1"/>
      <c r="B42376" s="2"/>
      <c r="BJ42376" s="3"/>
      <c r="BL42376" s="3"/>
      <c r="BN42376" s="3"/>
      <c r="BP42376" s="3"/>
    </row>
    <row r="42377" spans="1:68" x14ac:dyDescent="0.25">
      <c r="A42377" s="1"/>
      <c r="B42377" s="2"/>
      <c r="BJ42377" s="3"/>
      <c r="BL42377" s="3"/>
      <c r="BN42377" s="3"/>
      <c r="BP42377" s="3"/>
    </row>
    <row r="42378" spans="1:68" x14ac:dyDescent="0.25">
      <c r="A42378" s="1"/>
      <c r="B42378" s="2"/>
      <c r="BJ42378" s="3"/>
      <c r="BL42378" s="3"/>
      <c r="BN42378" s="3"/>
      <c r="BP42378" s="3"/>
    </row>
    <row r="42379" spans="1:68" x14ac:dyDescent="0.25">
      <c r="A42379" s="1"/>
      <c r="B42379" s="2"/>
      <c r="BJ42379" s="3"/>
      <c r="BL42379" s="3"/>
      <c r="BN42379" s="3"/>
      <c r="BP42379" s="3"/>
    </row>
    <row r="42380" spans="1:68" x14ac:dyDescent="0.25">
      <c r="A42380" s="1"/>
      <c r="B42380" s="2"/>
      <c r="BJ42380" s="3"/>
      <c r="BL42380" s="3"/>
      <c r="BN42380" s="3"/>
      <c r="BP42380" s="3"/>
    </row>
    <row r="42381" spans="1:68" x14ac:dyDescent="0.25">
      <c r="A42381" s="1"/>
      <c r="B42381" s="2"/>
      <c r="BJ42381" s="3"/>
      <c r="BL42381" s="3"/>
      <c r="BN42381" s="3"/>
      <c r="BP42381" s="3"/>
    </row>
    <row r="42382" spans="1:68" x14ac:dyDescent="0.25">
      <c r="A42382" s="1"/>
      <c r="B42382" s="2"/>
      <c r="BJ42382" s="3"/>
      <c r="BL42382" s="3"/>
      <c r="BN42382" s="3"/>
      <c r="BP42382" s="3"/>
    </row>
    <row r="42383" spans="1:68" x14ac:dyDescent="0.25">
      <c r="A42383" s="1"/>
      <c r="B42383" s="2"/>
      <c r="BJ42383" s="3"/>
      <c r="BL42383" s="3"/>
      <c r="BN42383" s="3"/>
      <c r="BP42383" s="3"/>
    </row>
    <row r="42384" spans="1:68" x14ac:dyDescent="0.25">
      <c r="A42384" s="1"/>
      <c r="B42384" s="2"/>
      <c r="BJ42384" s="3"/>
      <c r="BL42384" s="3"/>
      <c r="BN42384" s="3"/>
      <c r="BP42384" s="3"/>
    </row>
    <row r="42385" spans="1:68" x14ac:dyDescent="0.25">
      <c r="A42385" s="1"/>
      <c r="B42385" s="2"/>
      <c r="BJ42385" s="3"/>
      <c r="BL42385" s="3"/>
      <c r="BN42385" s="3"/>
      <c r="BP42385" s="3"/>
    </row>
    <row r="42386" spans="1:68" x14ac:dyDescent="0.25">
      <c r="A42386" s="1"/>
      <c r="B42386" s="2"/>
      <c r="BJ42386" s="3"/>
      <c r="BL42386" s="3"/>
      <c r="BN42386" s="3"/>
      <c r="BP42386" s="3"/>
    </row>
    <row r="42387" spans="1:68" x14ac:dyDescent="0.25">
      <c r="A42387" s="1"/>
      <c r="B42387" s="2"/>
      <c r="BJ42387" s="3"/>
      <c r="BL42387" s="3"/>
      <c r="BN42387" s="3"/>
      <c r="BP42387" s="3"/>
    </row>
    <row r="42388" spans="1:68" x14ac:dyDescent="0.25">
      <c r="A42388" s="1"/>
      <c r="B42388" s="2"/>
      <c r="BJ42388" s="3"/>
      <c r="BL42388" s="3"/>
      <c r="BN42388" s="3"/>
      <c r="BP42388" s="3"/>
    </row>
    <row r="42389" spans="1:68" x14ac:dyDescent="0.25">
      <c r="A42389" s="1"/>
      <c r="B42389" s="2"/>
      <c r="BJ42389" s="3"/>
      <c r="BL42389" s="3"/>
      <c r="BN42389" s="3"/>
      <c r="BP42389" s="3"/>
    </row>
    <row r="42390" spans="1:68" x14ac:dyDescent="0.25">
      <c r="A42390" s="1"/>
      <c r="B42390" s="2"/>
      <c r="BJ42390" s="3"/>
      <c r="BL42390" s="3"/>
      <c r="BN42390" s="3"/>
      <c r="BP42390" s="3"/>
    </row>
    <row r="42391" spans="1:68" x14ac:dyDescent="0.25">
      <c r="A42391" s="1"/>
      <c r="B42391" s="2"/>
      <c r="BJ42391" s="3"/>
      <c r="BL42391" s="3"/>
      <c r="BN42391" s="3"/>
      <c r="BP42391" s="3"/>
    </row>
    <row r="42392" spans="1:68" x14ac:dyDescent="0.25">
      <c r="A42392" s="1"/>
      <c r="B42392" s="2"/>
      <c r="BJ42392" s="3"/>
      <c r="BL42392" s="3"/>
      <c r="BN42392" s="3"/>
      <c r="BP42392" s="3"/>
    </row>
    <row r="42393" spans="1:68" x14ac:dyDescent="0.25">
      <c r="A42393" s="1"/>
      <c r="B42393" s="2"/>
      <c r="BJ42393" s="3"/>
      <c r="BL42393" s="3"/>
      <c r="BN42393" s="3"/>
      <c r="BP42393" s="3"/>
    </row>
    <row r="42394" spans="1:68" x14ac:dyDescent="0.25">
      <c r="A42394" s="1"/>
      <c r="B42394" s="2"/>
      <c r="BJ42394" s="3"/>
      <c r="BL42394" s="3"/>
      <c r="BN42394" s="3"/>
      <c r="BP42394" s="3"/>
    </row>
    <row r="42395" spans="1:68" x14ac:dyDescent="0.25">
      <c r="A42395" s="1"/>
      <c r="B42395" s="2"/>
      <c r="BJ42395" s="3"/>
      <c r="BL42395" s="3"/>
      <c r="BN42395" s="3"/>
      <c r="BP42395" s="3"/>
    </row>
    <row r="42396" spans="1:68" x14ac:dyDescent="0.25">
      <c r="A42396" s="1"/>
      <c r="B42396" s="2"/>
      <c r="BJ42396" s="3"/>
      <c r="BL42396" s="3"/>
      <c r="BN42396" s="3"/>
      <c r="BP42396" s="3"/>
    </row>
    <row r="42397" spans="1:68" x14ac:dyDescent="0.25">
      <c r="A42397" s="1"/>
      <c r="B42397" s="2"/>
      <c r="BJ42397" s="3"/>
      <c r="BL42397" s="3"/>
      <c r="BN42397" s="3"/>
      <c r="BP42397" s="3"/>
    </row>
    <row r="42398" spans="1:68" x14ac:dyDescent="0.25">
      <c r="A42398" s="1"/>
      <c r="B42398" s="2"/>
      <c r="BJ42398" s="3"/>
      <c r="BL42398" s="3"/>
      <c r="BN42398" s="3"/>
      <c r="BP42398" s="3"/>
    </row>
    <row r="42399" spans="1:68" x14ac:dyDescent="0.25">
      <c r="A42399" s="1"/>
      <c r="B42399" s="2"/>
      <c r="BJ42399" s="3"/>
      <c r="BL42399" s="3"/>
      <c r="BN42399" s="3"/>
      <c r="BP42399" s="3"/>
    </row>
    <row r="42400" spans="1:68" x14ac:dyDescent="0.25">
      <c r="A42400" s="1"/>
      <c r="B42400" s="2"/>
      <c r="BJ42400" s="3"/>
      <c r="BL42400" s="3"/>
      <c r="BN42400" s="3"/>
      <c r="BP42400" s="3"/>
    </row>
    <row r="42401" spans="1:68" x14ac:dyDescent="0.25">
      <c r="A42401" s="1"/>
      <c r="B42401" s="2"/>
      <c r="BJ42401" s="3"/>
      <c r="BL42401" s="3"/>
      <c r="BN42401" s="3"/>
      <c r="BP42401" s="3"/>
    </row>
    <row r="42402" spans="1:68" x14ac:dyDescent="0.25">
      <c r="A42402" s="1"/>
      <c r="B42402" s="2"/>
      <c r="BJ42402" s="3"/>
      <c r="BL42402" s="3"/>
      <c r="BN42402" s="3"/>
      <c r="BP42402" s="3"/>
    </row>
    <row r="42403" spans="1:68" x14ac:dyDescent="0.25">
      <c r="A42403" s="1"/>
      <c r="B42403" s="2"/>
      <c r="BJ42403" s="3"/>
      <c r="BL42403" s="3"/>
      <c r="BN42403" s="3"/>
      <c r="BP42403" s="3"/>
    </row>
    <row r="42404" spans="1:68" x14ac:dyDescent="0.25">
      <c r="A42404" s="1"/>
      <c r="B42404" s="2"/>
      <c r="BJ42404" s="3"/>
      <c r="BL42404" s="3"/>
      <c r="BN42404" s="3"/>
      <c r="BP42404" s="3"/>
    </row>
    <row r="42405" spans="1:68" x14ac:dyDescent="0.25">
      <c r="A42405" s="1"/>
      <c r="B42405" s="2"/>
      <c r="BJ42405" s="3"/>
      <c r="BL42405" s="3"/>
      <c r="BN42405" s="3"/>
      <c r="BP42405" s="3"/>
    </row>
    <row r="42406" spans="1:68" x14ac:dyDescent="0.25">
      <c r="A42406" s="1"/>
      <c r="B42406" s="2"/>
      <c r="BJ42406" s="3"/>
      <c r="BL42406" s="3"/>
      <c r="BN42406" s="3"/>
      <c r="BP42406" s="3"/>
    </row>
    <row r="42407" spans="1:68" x14ac:dyDescent="0.25">
      <c r="A42407" s="1"/>
      <c r="B42407" s="2"/>
      <c r="BJ42407" s="3"/>
      <c r="BL42407" s="3"/>
      <c r="BN42407" s="3"/>
      <c r="BP42407" s="3"/>
    </row>
    <row r="42408" spans="1:68" x14ac:dyDescent="0.25">
      <c r="A42408" s="1"/>
      <c r="B42408" s="2"/>
      <c r="BJ42408" s="3"/>
      <c r="BL42408" s="3"/>
      <c r="BN42408" s="3"/>
      <c r="BP42408" s="3"/>
    </row>
    <row r="42409" spans="1:68" x14ac:dyDescent="0.25">
      <c r="A42409" s="1"/>
      <c r="B42409" s="2"/>
      <c r="BJ42409" s="3"/>
      <c r="BL42409" s="3"/>
      <c r="BN42409" s="3"/>
      <c r="BP42409" s="3"/>
    </row>
    <row r="42410" spans="1:68" x14ac:dyDescent="0.25">
      <c r="A42410" s="1"/>
      <c r="B42410" s="2"/>
      <c r="BJ42410" s="3"/>
      <c r="BL42410" s="3"/>
      <c r="BN42410" s="3"/>
      <c r="BP42410" s="3"/>
    </row>
    <row r="42411" spans="1:68" x14ac:dyDescent="0.25">
      <c r="A42411" s="1"/>
      <c r="B42411" s="2"/>
      <c r="BJ42411" s="3"/>
      <c r="BL42411" s="3"/>
      <c r="BN42411" s="3"/>
      <c r="BP42411" s="3"/>
    </row>
    <row r="42412" spans="1:68" x14ac:dyDescent="0.25">
      <c r="A42412" s="1"/>
      <c r="B42412" s="2"/>
      <c r="BJ42412" s="3"/>
      <c r="BL42412" s="3"/>
      <c r="BN42412" s="3"/>
      <c r="BP42412" s="3"/>
    </row>
    <row r="42413" spans="1:68" x14ac:dyDescent="0.25">
      <c r="A42413" s="1"/>
      <c r="B42413" s="2"/>
      <c r="BJ42413" s="3"/>
      <c r="BL42413" s="3"/>
      <c r="BN42413" s="3"/>
      <c r="BP42413" s="3"/>
    </row>
    <row r="42414" spans="1:68" x14ac:dyDescent="0.25">
      <c r="A42414" s="1"/>
      <c r="B42414" s="2"/>
      <c r="BJ42414" s="3"/>
      <c r="BL42414" s="3"/>
      <c r="BN42414" s="3"/>
      <c r="BP42414" s="3"/>
    </row>
    <row r="42415" spans="1:68" x14ac:dyDescent="0.25">
      <c r="A42415" s="1"/>
      <c r="B42415" s="2"/>
      <c r="BJ42415" s="3"/>
      <c r="BL42415" s="3"/>
      <c r="BN42415" s="3"/>
      <c r="BP42415" s="3"/>
    </row>
    <row r="42416" spans="1:68" x14ac:dyDescent="0.25">
      <c r="A42416" s="1"/>
      <c r="B42416" s="2"/>
      <c r="BJ42416" s="3"/>
      <c r="BL42416" s="3"/>
      <c r="BN42416" s="3"/>
      <c r="BP42416" s="3"/>
    </row>
    <row r="42417" spans="1:68" x14ac:dyDescent="0.25">
      <c r="A42417" s="1"/>
      <c r="B42417" s="2"/>
      <c r="BJ42417" s="3"/>
      <c r="BL42417" s="3"/>
      <c r="BN42417" s="3"/>
      <c r="BP42417" s="3"/>
    </row>
    <row r="42418" spans="1:68" x14ac:dyDescent="0.25">
      <c r="A42418" s="1"/>
      <c r="B42418" s="2"/>
      <c r="BJ42418" s="3"/>
      <c r="BL42418" s="3"/>
      <c r="BN42418" s="3"/>
      <c r="BP42418" s="3"/>
    </row>
    <row r="42419" spans="1:68" x14ac:dyDescent="0.25">
      <c r="A42419" s="1"/>
      <c r="B42419" s="2"/>
      <c r="BJ42419" s="3"/>
      <c r="BL42419" s="3"/>
      <c r="BN42419" s="3"/>
      <c r="BP42419" s="3"/>
    </row>
    <row r="42420" spans="1:68" x14ac:dyDescent="0.25">
      <c r="A42420" s="1"/>
      <c r="B42420" s="2"/>
      <c r="BJ42420" s="3"/>
      <c r="BL42420" s="3"/>
      <c r="BN42420" s="3"/>
      <c r="BP42420" s="3"/>
    </row>
    <row r="42421" spans="1:68" x14ac:dyDescent="0.25">
      <c r="A42421" s="1"/>
      <c r="B42421" s="2"/>
      <c r="BJ42421" s="3"/>
      <c r="BL42421" s="3"/>
      <c r="BN42421" s="3"/>
      <c r="BP42421" s="3"/>
    </row>
    <row r="42422" spans="1:68" x14ac:dyDescent="0.25">
      <c r="A42422" s="1"/>
      <c r="B42422" s="2"/>
      <c r="BJ42422" s="3"/>
      <c r="BL42422" s="3"/>
      <c r="BN42422" s="3"/>
      <c r="BP42422" s="3"/>
    </row>
    <row r="42423" spans="1:68" x14ac:dyDescent="0.25">
      <c r="A42423" s="1"/>
      <c r="B42423" s="2"/>
      <c r="BJ42423" s="3"/>
      <c r="BL42423" s="3"/>
      <c r="BN42423" s="3"/>
      <c r="BP42423" s="3"/>
    </row>
    <row r="42424" spans="1:68" x14ac:dyDescent="0.25">
      <c r="A42424" s="1"/>
      <c r="B42424" s="2"/>
      <c r="BJ42424" s="3"/>
      <c r="BL42424" s="3"/>
      <c r="BN42424" s="3"/>
      <c r="BP42424" s="3"/>
    </row>
    <row r="42425" spans="1:68" x14ac:dyDescent="0.25">
      <c r="A42425" s="1"/>
      <c r="B42425" s="2"/>
      <c r="BJ42425" s="3"/>
      <c r="BL42425" s="3"/>
      <c r="BN42425" s="3"/>
      <c r="BP42425" s="3"/>
    </row>
    <row r="42426" spans="1:68" x14ac:dyDescent="0.25">
      <c r="A42426" s="1"/>
      <c r="B42426" s="2"/>
      <c r="BJ42426" s="3"/>
      <c r="BL42426" s="3"/>
      <c r="BN42426" s="3"/>
      <c r="BP42426" s="3"/>
    </row>
    <row r="42427" spans="1:68" x14ac:dyDescent="0.25">
      <c r="A42427" s="1"/>
      <c r="B42427" s="2"/>
      <c r="BJ42427" s="3"/>
      <c r="BL42427" s="3"/>
      <c r="BN42427" s="3"/>
      <c r="BP42427" s="3"/>
    </row>
    <row r="42428" spans="1:68" x14ac:dyDescent="0.25">
      <c r="A42428" s="1"/>
      <c r="B42428" s="2"/>
      <c r="BJ42428" s="3"/>
      <c r="BL42428" s="3"/>
      <c r="BN42428" s="3"/>
      <c r="BP42428" s="3"/>
    </row>
    <row r="42429" spans="1:68" x14ac:dyDescent="0.25">
      <c r="A42429" s="1"/>
      <c r="B42429" s="2"/>
      <c r="BJ42429" s="3"/>
      <c r="BL42429" s="3"/>
      <c r="BN42429" s="3"/>
      <c r="BP42429" s="3"/>
    </row>
    <row r="42430" spans="1:68" x14ac:dyDescent="0.25">
      <c r="A42430" s="1"/>
      <c r="B42430" s="2"/>
      <c r="BJ42430" s="3"/>
      <c r="BL42430" s="3"/>
      <c r="BN42430" s="3"/>
      <c r="BP42430" s="3"/>
    </row>
    <row r="42431" spans="1:68" x14ac:dyDescent="0.25">
      <c r="A42431" s="1"/>
      <c r="B42431" s="2"/>
      <c r="BJ42431" s="3"/>
      <c r="BL42431" s="3"/>
      <c r="BN42431" s="3"/>
      <c r="BP42431" s="3"/>
    </row>
    <row r="42432" spans="1:68" x14ac:dyDescent="0.25">
      <c r="A42432" s="1"/>
      <c r="B42432" s="2"/>
      <c r="BJ42432" s="3"/>
      <c r="BL42432" s="3"/>
      <c r="BN42432" s="3"/>
      <c r="BP42432" s="3"/>
    </row>
    <row r="42433" spans="1:68" x14ac:dyDescent="0.25">
      <c r="A42433" s="1"/>
      <c r="B42433" s="2"/>
      <c r="BJ42433" s="3"/>
      <c r="BL42433" s="3"/>
      <c r="BN42433" s="3"/>
      <c r="BP42433" s="3"/>
    </row>
    <row r="42434" spans="1:68" x14ac:dyDescent="0.25">
      <c r="A42434" s="1"/>
      <c r="B42434" s="2"/>
      <c r="BJ42434" s="3"/>
      <c r="BL42434" s="3"/>
      <c r="BN42434" s="3"/>
      <c r="BP42434" s="3"/>
    </row>
    <row r="42435" spans="1:68" x14ac:dyDescent="0.25">
      <c r="A42435" s="1"/>
      <c r="B42435" s="2"/>
      <c r="BJ42435" s="3"/>
      <c r="BL42435" s="3"/>
      <c r="BN42435" s="3"/>
      <c r="BP42435" s="3"/>
    </row>
    <row r="42436" spans="1:68" x14ac:dyDescent="0.25">
      <c r="A42436" s="1"/>
      <c r="B42436" s="2"/>
      <c r="BJ42436" s="3"/>
      <c r="BL42436" s="3"/>
      <c r="BN42436" s="3"/>
      <c r="BP42436" s="3"/>
    </row>
    <row r="42437" spans="1:68" x14ac:dyDescent="0.25">
      <c r="A42437" s="1"/>
      <c r="B42437" s="2"/>
      <c r="BJ42437" s="3"/>
      <c r="BL42437" s="3"/>
      <c r="BN42437" s="3"/>
      <c r="BP42437" s="3"/>
    </row>
    <row r="42438" spans="1:68" x14ac:dyDescent="0.25">
      <c r="A42438" s="1"/>
      <c r="B42438" s="2"/>
      <c r="BJ42438" s="3"/>
      <c r="BL42438" s="3"/>
      <c r="BN42438" s="3"/>
      <c r="BP42438" s="3"/>
    </row>
    <row r="42439" spans="1:68" x14ac:dyDescent="0.25">
      <c r="A42439" s="1"/>
      <c r="B42439" s="2"/>
      <c r="BJ42439" s="3"/>
      <c r="BL42439" s="3"/>
      <c r="BN42439" s="3"/>
      <c r="BP42439" s="3"/>
    </row>
    <row r="42440" spans="1:68" x14ac:dyDescent="0.25">
      <c r="A42440" s="1"/>
      <c r="B42440" s="2"/>
      <c r="BJ42440" s="3"/>
      <c r="BL42440" s="3"/>
      <c r="BN42440" s="3"/>
      <c r="BP42440" s="3"/>
    </row>
    <row r="42441" spans="1:68" x14ac:dyDescent="0.25">
      <c r="A42441" s="1"/>
      <c r="B42441" s="2"/>
      <c r="BJ42441" s="3"/>
      <c r="BL42441" s="3"/>
      <c r="BN42441" s="3"/>
      <c r="BP42441" s="3"/>
    </row>
    <row r="42442" spans="1:68" x14ac:dyDescent="0.25">
      <c r="A42442" s="1"/>
      <c r="B42442" s="2"/>
      <c r="BJ42442" s="3"/>
      <c r="BL42442" s="3"/>
      <c r="BN42442" s="3"/>
      <c r="BP42442" s="3"/>
    </row>
    <row r="42443" spans="1:68" x14ac:dyDescent="0.25">
      <c r="A42443" s="1"/>
      <c r="B42443" s="2"/>
      <c r="BJ42443" s="3"/>
      <c r="BL42443" s="3"/>
      <c r="BN42443" s="3"/>
      <c r="BP42443" s="3"/>
    </row>
    <row r="42444" spans="1:68" x14ac:dyDescent="0.25">
      <c r="A42444" s="1"/>
      <c r="B42444" s="2"/>
      <c r="BJ42444" s="3"/>
      <c r="BL42444" s="3"/>
      <c r="BN42444" s="3"/>
      <c r="BP42444" s="3"/>
    </row>
    <row r="42445" spans="1:68" x14ac:dyDescent="0.25">
      <c r="A42445" s="1"/>
      <c r="B42445" s="2"/>
      <c r="BJ42445" s="3"/>
      <c r="BL42445" s="3"/>
      <c r="BN42445" s="3"/>
      <c r="BP42445" s="3"/>
    </row>
    <row r="42446" spans="1:68" x14ac:dyDescent="0.25">
      <c r="A42446" s="1"/>
      <c r="B42446" s="2"/>
      <c r="BJ42446" s="3"/>
      <c r="BL42446" s="3"/>
      <c r="BN42446" s="3"/>
      <c r="BP42446" s="3"/>
    </row>
    <row r="42447" spans="1:68" x14ac:dyDescent="0.25">
      <c r="A42447" s="1"/>
      <c r="B42447" s="2"/>
      <c r="BJ42447" s="3"/>
      <c r="BL42447" s="3"/>
      <c r="BN42447" s="3"/>
      <c r="BP42447" s="3"/>
    </row>
    <row r="42448" spans="1:68" x14ac:dyDescent="0.25">
      <c r="A42448" s="1"/>
      <c r="B42448" s="2"/>
      <c r="BJ42448" s="3"/>
      <c r="BL42448" s="3"/>
      <c r="BN42448" s="3"/>
      <c r="BP42448" s="3"/>
    </row>
    <row r="42449" spans="1:68" x14ac:dyDescent="0.25">
      <c r="A42449" s="1"/>
      <c r="B42449" s="2"/>
      <c r="BJ42449" s="3"/>
      <c r="BL42449" s="3"/>
      <c r="BN42449" s="3"/>
      <c r="BP42449" s="3"/>
    </row>
    <row r="42450" spans="1:68" x14ac:dyDescent="0.25">
      <c r="A42450" s="1"/>
      <c r="B42450" s="2"/>
      <c r="BJ42450" s="3"/>
      <c r="BL42450" s="3"/>
      <c r="BN42450" s="3"/>
      <c r="BP42450" s="3"/>
    </row>
    <row r="42451" spans="1:68" x14ac:dyDescent="0.25">
      <c r="A42451" s="1"/>
      <c r="B42451" s="2"/>
      <c r="BJ42451" s="3"/>
      <c r="BL42451" s="3"/>
      <c r="BN42451" s="3"/>
      <c r="BP42451" s="3"/>
    </row>
    <row r="42452" spans="1:68" x14ac:dyDescent="0.25">
      <c r="A42452" s="1"/>
      <c r="B42452" s="2"/>
      <c r="BJ42452" s="3"/>
      <c r="BL42452" s="3"/>
      <c r="BN42452" s="3"/>
      <c r="BP42452" s="3"/>
    </row>
    <row r="42453" spans="1:68" x14ac:dyDescent="0.25">
      <c r="A42453" s="1"/>
      <c r="B42453" s="2"/>
      <c r="BJ42453" s="3"/>
      <c r="BL42453" s="3"/>
      <c r="BN42453" s="3"/>
      <c r="BP42453" s="3"/>
    </row>
    <row r="42454" spans="1:68" x14ac:dyDescent="0.25">
      <c r="A42454" s="1"/>
      <c r="B42454" s="2"/>
      <c r="BJ42454" s="3"/>
      <c r="BL42454" s="3"/>
      <c r="BN42454" s="3"/>
      <c r="BP42454" s="3"/>
    </row>
    <row r="42455" spans="1:68" x14ac:dyDescent="0.25">
      <c r="A42455" s="1"/>
      <c r="B42455" s="2"/>
      <c r="BJ42455" s="3"/>
      <c r="BL42455" s="3"/>
      <c r="BN42455" s="3"/>
      <c r="BP42455" s="3"/>
    </row>
    <row r="42456" spans="1:68" x14ac:dyDescent="0.25">
      <c r="A42456" s="1"/>
      <c r="B42456" s="2"/>
      <c r="BJ42456" s="3"/>
      <c r="BL42456" s="3"/>
      <c r="BN42456" s="3"/>
      <c r="BP42456" s="3"/>
    </row>
    <row r="42457" spans="1:68" x14ac:dyDescent="0.25">
      <c r="A42457" s="1"/>
      <c r="B42457" s="2"/>
      <c r="BJ42457" s="3"/>
      <c r="BL42457" s="3"/>
      <c r="BN42457" s="3"/>
      <c r="BP42457" s="3"/>
    </row>
    <row r="42458" spans="1:68" x14ac:dyDescent="0.25">
      <c r="A42458" s="1"/>
      <c r="B42458" s="2"/>
      <c r="BJ42458" s="3"/>
      <c r="BL42458" s="3"/>
      <c r="BN42458" s="3"/>
      <c r="BP42458" s="3"/>
    </row>
    <row r="42459" spans="1:68" x14ac:dyDescent="0.25">
      <c r="A42459" s="1"/>
      <c r="B42459" s="2"/>
      <c r="BJ42459" s="3"/>
      <c r="BL42459" s="3"/>
      <c r="BN42459" s="3"/>
      <c r="BP42459" s="3"/>
    </row>
    <row r="42460" spans="1:68" x14ac:dyDescent="0.25">
      <c r="A42460" s="1"/>
      <c r="B42460" s="2"/>
      <c r="BJ42460" s="3"/>
      <c r="BL42460" s="3"/>
      <c r="BN42460" s="3"/>
      <c r="BP42460" s="3"/>
    </row>
    <row r="42461" spans="1:68" x14ac:dyDescent="0.25">
      <c r="A42461" s="1"/>
      <c r="B42461" s="2"/>
      <c r="BJ42461" s="3"/>
      <c r="BL42461" s="3"/>
      <c r="BN42461" s="3"/>
      <c r="BP42461" s="3"/>
    </row>
    <row r="42462" spans="1:68" x14ac:dyDescent="0.25">
      <c r="A42462" s="1"/>
      <c r="B42462" s="2"/>
      <c r="BJ42462" s="3"/>
      <c r="BL42462" s="3"/>
      <c r="BN42462" s="3"/>
      <c r="BP42462" s="3"/>
    </row>
    <row r="42463" spans="1:68" x14ac:dyDescent="0.25">
      <c r="A42463" s="1"/>
      <c r="B42463" s="2"/>
      <c r="BJ42463" s="3"/>
      <c r="BL42463" s="3"/>
      <c r="BN42463" s="3"/>
      <c r="BP42463" s="3"/>
    </row>
    <row r="42464" spans="1:68" x14ac:dyDescent="0.25">
      <c r="A42464" s="1"/>
      <c r="B42464" s="2"/>
      <c r="BJ42464" s="3"/>
      <c r="BL42464" s="3"/>
      <c r="BN42464" s="3"/>
      <c r="BP42464" s="3"/>
    </row>
    <row r="42465" spans="1:68" x14ac:dyDescent="0.25">
      <c r="A42465" s="1"/>
      <c r="B42465" s="2"/>
      <c r="BJ42465" s="3"/>
      <c r="BL42465" s="3"/>
      <c r="BN42465" s="3"/>
      <c r="BP42465" s="3"/>
    </row>
    <row r="42466" spans="1:68" x14ac:dyDescent="0.25">
      <c r="A42466" s="1"/>
      <c r="B42466" s="2"/>
      <c r="BJ42466" s="3"/>
      <c r="BL42466" s="3"/>
      <c r="BN42466" s="3"/>
      <c r="BP42466" s="3"/>
    </row>
    <row r="42467" spans="1:68" x14ac:dyDescent="0.25">
      <c r="A42467" s="1"/>
      <c r="B42467" s="2"/>
      <c r="BJ42467" s="3"/>
      <c r="BL42467" s="3"/>
      <c r="BN42467" s="3"/>
      <c r="BP42467" s="3"/>
    </row>
    <row r="42468" spans="1:68" x14ac:dyDescent="0.25">
      <c r="A42468" s="1"/>
      <c r="B42468" s="2"/>
      <c r="BJ42468" s="3"/>
      <c r="BL42468" s="3"/>
      <c r="BN42468" s="3"/>
      <c r="BP42468" s="3"/>
    </row>
    <row r="42469" spans="1:68" x14ac:dyDescent="0.25">
      <c r="A42469" s="1"/>
      <c r="B42469" s="2"/>
      <c r="BJ42469" s="3"/>
      <c r="BL42469" s="3"/>
      <c r="BN42469" s="3"/>
      <c r="BP42469" s="3"/>
    </row>
    <row r="42470" spans="1:68" x14ac:dyDescent="0.25">
      <c r="A42470" s="1"/>
      <c r="B42470" s="2"/>
      <c r="BJ42470" s="3"/>
      <c r="BL42470" s="3"/>
      <c r="BN42470" s="3"/>
      <c r="BP42470" s="3"/>
    </row>
    <row r="42471" spans="1:68" x14ac:dyDescent="0.25">
      <c r="A42471" s="1"/>
      <c r="B42471" s="2"/>
      <c r="BJ42471" s="3"/>
      <c r="BL42471" s="3"/>
      <c r="BN42471" s="3"/>
      <c r="BP42471" s="3"/>
    </row>
    <row r="42472" spans="1:68" x14ac:dyDescent="0.25">
      <c r="A42472" s="1"/>
      <c r="B42472" s="2"/>
      <c r="BJ42472" s="3"/>
      <c r="BL42472" s="3"/>
      <c r="BN42472" s="3"/>
      <c r="BP42472" s="3"/>
    </row>
    <row r="42473" spans="1:68" x14ac:dyDescent="0.25">
      <c r="A42473" s="1"/>
      <c r="B42473" s="2"/>
      <c r="BJ42473" s="3"/>
      <c r="BL42473" s="3"/>
      <c r="BN42473" s="3"/>
      <c r="BP42473" s="3"/>
    </row>
    <row r="42474" spans="1:68" x14ac:dyDescent="0.25">
      <c r="A42474" s="1"/>
      <c r="B42474" s="2"/>
      <c r="BJ42474" s="3"/>
      <c r="BL42474" s="3"/>
      <c r="BN42474" s="3"/>
      <c r="BP42474" s="3"/>
    </row>
    <row r="42475" spans="1:68" x14ac:dyDescent="0.25">
      <c r="A42475" s="1"/>
      <c r="B42475" s="2"/>
      <c r="BJ42475" s="3"/>
      <c r="BL42475" s="3"/>
      <c r="BN42475" s="3"/>
      <c r="BP42475" s="3"/>
    </row>
    <row r="42476" spans="1:68" x14ac:dyDescent="0.25">
      <c r="A42476" s="1"/>
      <c r="B42476" s="2"/>
      <c r="BJ42476" s="3"/>
      <c r="BL42476" s="3"/>
      <c r="BN42476" s="3"/>
      <c r="BP42476" s="3"/>
    </row>
    <row r="42477" spans="1:68" x14ac:dyDescent="0.25">
      <c r="A42477" s="1"/>
      <c r="B42477" s="2"/>
      <c r="BJ42477" s="3"/>
      <c r="BL42477" s="3"/>
      <c r="BN42477" s="3"/>
      <c r="BP42477" s="3"/>
    </row>
    <row r="42478" spans="1:68" x14ac:dyDescent="0.25">
      <c r="A42478" s="1"/>
      <c r="B42478" s="2"/>
      <c r="BJ42478" s="3"/>
      <c r="BL42478" s="3"/>
      <c r="BN42478" s="3"/>
      <c r="BP42478" s="3"/>
    </row>
    <row r="42479" spans="1:68" x14ac:dyDescent="0.25">
      <c r="A42479" s="1"/>
      <c r="B42479" s="2"/>
      <c r="BJ42479" s="3"/>
      <c r="BL42479" s="3"/>
      <c r="BN42479" s="3"/>
      <c r="BP42479" s="3"/>
    </row>
    <row r="42480" spans="1:68" x14ac:dyDescent="0.25">
      <c r="A42480" s="1"/>
      <c r="B42480" s="2"/>
      <c r="BJ42480" s="3"/>
      <c r="BL42480" s="3"/>
      <c r="BN42480" s="3"/>
      <c r="BP42480" s="3"/>
    </row>
    <row r="42481" spans="1:68" x14ac:dyDescent="0.25">
      <c r="A42481" s="1"/>
      <c r="B42481" s="2"/>
      <c r="BJ42481" s="3"/>
      <c r="BL42481" s="3"/>
      <c r="BN42481" s="3"/>
      <c r="BP42481" s="3"/>
    </row>
    <row r="42482" spans="1:68" x14ac:dyDescent="0.25">
      <c r="A42482" s="1"/>
      <c r="B42482" s="2"/>
      <c r="BJ42482" s="3"/>
      <c r="BL42482" s="3"/>
      <c r="BN42482" s="3"/>
      <c r="BP42482" s="3"/>
    </row>
    <row r="42483" spans="1:68" x14ac:dyDescent="0.25">
      <c r="A42483" s="1"/>
      <c r="B42483" s="2"/>
      <c r="BJ42483" s="3"/>
      <c r="BL42483" s="3"/>
      <c r="BN42483" s="3"/>
      <c r="BP42483" s="3"/>
    </row>
    <row r="42484" spans="1:68" x14ac:dyDescent="0.25">
      <c r="A42484" s="1"/>
      <c r="B42484" s="2"/>
      <c r="BJ42484" s="3"/>
      <c r="BL42484" s="3"/>
      <c r="BN42484" s="3"/>
      <c r="BP42484" s="3"/>
    </row>
    <row r="42485" spans="1:68" x14ac:dyDescent="0.25">
      <c r="A42485" s="1"/>
      <c r="B42485" s="2"/>
      <c r="BJ42485" s="3"/>
      <c r="BL42485" s="3"/>
      <c r="BN42485" s="3"/>
      <c r="BP42485" s="3"/>
    </row>
    <row r="42486" spans="1:68" x14ac:dyDescent="0.25">
      <c r="A42486" s="1"/>
      <c r="B42486" s="2"/>
      <c r="BJ42486" s="3"/>
      <c r="BL42486" s="3"/>
      <c r="BN42486" s="3"/>
      <c r="BP42486" s="3"/>
    </row>
    <row r="42487" spans="1:68" x14ac:dyDescent="0.25">
      <c r="A42487" s="1"/>
      <c r="B42487" s="2"/>
      <c r="BJ42487" s="3"/>
      <c r="BL42487" s="3"/>
      <c r="BN42487" s="3"/>
      <c r="BP42487" s="3"/>
    </row>
    <row r="42488" spans="1:68" x14ac:dyDescent="0.25">
      <c r="A42488" s="1"/>
      <c r="B42488" s="2"/>
      <c r="BJ42488" s="3"/>
      <c r="BL42488" s="3"/>
      <c r="BN42488" s="3"/>
      <c r="BP42488" s="3"/>
    </row>
    <row r="42489" spans="1:68" x14ac:dyDescent="0.25">
      <c r="A42489" s="1"/>
      <c r="B42489" s="2"/>
      <c r="BJ42489" s="3"/>
      <c r="BL42489" s="3"/>
      <c r="BN42489" s="3"/>
      <c r="BP42489" s="3"/>
    </row>
    <row r="42490" spans="1:68" x14ac:dyDescent="0.25">
      <c r="A42490" s="1"/>
      <c r="B42490" s="2"/>
      <c r="BJ42490" s="3"/>
      <c r="BL42490" s="3"/>
      <c r="BN42490" s="3"/>
      <c r="BP42490" s="3"/>
    </row>
    <row r="42491" spans="1:68" x14ac:dyDescent="0.25">
      <c r="A42491" s="1"/>
      <c r="B42491" s="2"/>
      <c r="BJ42491" s="3"/>
      <c r="BL42491" s="3"/>
      <c r="BN42491" s="3"/>
      <c r="BP42491" s="3"/>
    </row>
    <row r="42492" spans="1:68" x14ac:dyDescent="0.25">
      <c r="A42492" s="1"/>
      <c r="B42492" s="2"/>
      <c r="BJ42492" s="3"/>
      <c r="BL42492" s="3"/>
      <c r="BN42492" s="3"/>
      <c r="BP42492" s="3"/>
    </row>
    <row r="42493" spans="1:68" x14ac:dyDescent="0.25">
      <c r="A42493" s="1"/>
      <c r="B42493" s="2"/>
      <c r="BJ42493" s="3"/>
      <c r="BL42493" s="3"/>
      <c r="BN42493" s="3"/>
      <c r="BP42493" s="3"/>
    </row>
    <row r="42494" spans="1:68" x14ac:dyDescent="0.25">
      <c r="A42494" s="1"/>
      <c r="B42494" s="2"/>
      <c r="BJ42494" s="3"/>
      <c r="BL42494" s="3"/>
      <c r="BN42494" s="3"/>
      <c r="BP42494" s="3"/>
    </row>
    <row r="42495" spans="1:68" x14ac:dyDescent="0.25">
      <c r="A42495" s="1"/>
      <c r="B42495" s="2"/>
      <c r="BJ42495" s="3"/>
      <c r="BL42495" s="3"/>
      <c r="BN42495" s="3"/>
      <c r="BP42495" s="3"/>
    </row>
    <row r="42496" spans="1:68" x14ac:dyDescent="0.25">
      <c r="A42496" s="1"/>
      <c r="B42496" s="2"/>
      <c r="BJ42496" s="3"/>
      <c r="BL42496" s="3"/>
      <c r="BN42496" s="3"/>
      <c r="BP42496" s="3"/>
    </row>
    <row r="42497" spans="1:68" x14ac:dyDescent="0.25">
      <c r="A42497" s="1"/>
      <c r="B42497" s="2"/>
      <c r="BJ42497" s="3"/>
      <c r="BL42497" s="3"/>
      <c r="BN42497" s="3"/>
      <c r="BP42497" s="3"/>
    </row>
    <row r="42498" spans="1:68" x14ac:dyDescent="0.25">
      <c r="A42498" s="1"/>
      <c r="B42498" s="2"/>
      <c r="BJ42498" s="3"/>
      <c r="BL42498" s="3"/>
      <c r="BN42498" s="3"/>
      <c r="BP42498" s="3"/>
    </row>
    <row r="42499" spans="1:68" x14ac:dyDescent="0.25">
      <c r="A42499" s="1"/>
      <c r="B42499" s="2"/>
      <c r="BJ42499" s="3"/>
      <c r="BL42499" s="3"/>
      <c r="BN42499" s="3"/>
      <c r="BP42499" s="3"/>
    </row>
    <row r="42500" spans="1:68" x14ac:dyDescent="0.25">
      <c r="A42500" s="1"/>
      <c r="B42500" s="2"/>
      <c r="BJ42500" s="3"/>
      <c r="BL42500" s="3"/>
      <c r="BN42500" s="3"/>
      <c r="BP42500" s="3"/>
    </row>
    <row r="42501" spans="1:68" x14ac:dyDescent="0.25">
      <c r="A42501" s="1"/>
      <c r="B42501" s="2"/>
      <c r="BJ42501" s="3"/>
      <c r="BL42501" s="3"/>
      <c r="BN42501" s="3"/>
      <c r="BP42501" s="3"/>
    </row>
    <row r="42502" spans="1:68" x14ac:dyDescent="0.25">
      <c r="A42502" s="1"/>
      <c r="B42502" s="2"/>
      <c r="BJ42502" s="3"/>
      <c r="BL42502" s="3"/>
      <c r="BN42502" s="3"/>
      <c r="BP42502" s="3"/>
    </row>
    <row r="42503" spans="1:68" x14ac:dyDescent="0.25">
      <c r="A42503" s="1"/>
      <c r="B42503" s="2"/>
      <c r="BJ42503" s="3"/>
      <c r="BL42503" s="3"/>
      <c r="BN42503" s="3"/>
      <c r="BP42503" s="3"/>
    </row>
    <row r="42504" spans="1:68" x14ac:dyDescent="0.25">
      <c r="A42504" s="1"/>
      <c r="B42504" s="2"/>
      <c r="BJ42504" s="3"/>
      <c r="BL42504" s="3"/>
      <c r="BN42504" s="3"/>
      <c r="BP42504" s="3"/>
    </row>
    <row r="42505" spans="1:68" x14ac:dyDescent="0.25">
      <c r="A42505" s="1"/>
      <c r="B42505" s="2"/>
      <c r="BJ42505" s="3"/>
      <c r="BL42505" s="3"/>
      <c r="BN42505" s="3"/>
      <c r="BP42505" s="3"/>
    </row>
    <row r="42506" spans="1:68" x14ac:dyDescent="0.25">
      <c r="A42506" s="1"/>
      <c r="B42506" s="2"/>
      <c r="BJ42506" s="3"/>
      <c r="BL42506" s="3"/>
      <c r="BN42506" s="3"/>
      <c r="BP42506" s="3"/>
    </row>
    <row r="42507" spans="1:68" x14ac:dyDescent="0.25">
      <c r="A42507" s="1"/>
      <c r="B42507" s="2"/>
      <c r="BJ42507" s="3"/>
      <c r="BL42507" s="3"/>
      <c r="BN42507" s="3"/>
      <c r="BP42507" s="3"/>
    </row>
    <row r="42508" spans="1:68" x14ac:dyDescent="0.25">
      <c r="A42508" s="1"/>
      <c r="B42508" s="2"/>
      <c r="BJ42508" s="3"/>
      <c r="BL42508" s="3"/>
      <c r="BN42508" s="3"/>
      <c r="BP42508" s="3"/>
    </row>
    <row r="42509" spans="1:68" x14ac:dyDescent="0.25">
      <c r="A42509" s="1"/>
      <c r="B42509" s="2"/>
      <c r="BJ42509" s="3"/>
      <c r="BL42509" s="3"/>
      <c r="BN42509" s="3"/>
      <c r="BP42509" s="3"/>
    </row>
    <row r="42510" spans="1:68" x14ac:dyDescent="0.25">
      <c r="A42510" s="1"/>
      <c r="B42510" s="2"/>
      <c r="BJ42510" s="3"/>
      <c r="BL42510" s="3"/>
      <c r="BN42510" s="3"/>
      <c r="BP42510" s="3"/>
    </row>
    <row r="42511" spans="1:68" x14ac:dyDescent="0.25">
      <c r="A42511" s="1"/>
      <c r="B42511" s="2"/>
      <c r="BJ42511" s="3"/>
      <c r="BL42511" s="3"/>
      <c r="BN42511" s="3"/>
      <c r="BP42511" s="3"/>
    </row>
    <row r="42512" spans="1:68" x14ac:dyDescent="0.25">
      <c r="A42512" s="1"/>
      <c r="B42512" s="2"/>
      <c r="BJ42512" s="3"/>
      <c r="BL42512" s="3"/>
      <c r="BN42512" s="3"/>
      <c r="BP42512" s="3"/>
    </row>
    <row r="42513" spans="1:68" x14ac:dyDescent="0.25">
      <c r="A42513" s="1"/>
      <c r="B42513" s="2"/>
      <c r="BJ42513" s="3"/>
      <c r="BL42513" s="3"/>
      <c r="BN42513" s="3"/>
      <c r="BP42513" s="3"/>
    </row>
    <row r="42514" spans="1:68" x14ac:dyDescent="0.25">
      <c r="A42514" s="1"/>
      <c r="B42514" s="2"/>
      <c r="BJ42514" s="3"/>
      <c r="BL42514" s="3"/>
      <c r="BN42514" s="3"/>
      <c r="BP42514" s="3"/>
    </row>
    <row r="42515" spans="1:68" x14ac:dyDescent="0.25">
      <c r="A42515" s="1"/>
      <c r="B42515" s="2"/>
      <c r="BJ42515" s="3"/>
      <c r="BL42515" s="3"/>
      <c r="BN42515" s="3"/>
      <c r="BP42515" s="3"/>
    </row>
    <row r="42516" spans="1:68" x14ac:dyDescent="0.25">
      <c r="A42516" s="1"/>
      <c r="B42516" s="2"/>
      <c r="BJ42516" s="3"/>
      <c r="BL42516" s="3"/>
      <c r="BN42516" s="3"/>
      <c r="BP42516" s="3"/>
    </row>
    <row r="42517" spans="1:68" x14ac:dyDescent="0.25">
      <c r="A42517" s="1"/>
      <c r="B42517" s="2"/>
      <c r="BJ42517" s="3"/>
      <c r="BL42517" s="3"/>
      <c r="BN42517" s="3"/>
      <c r="BP42517" s="3"/>
    </row>
    <row r="42518" spans="1:68" x14ac:dyDescent="0.25">
      <c r="A42518" s="1"/>
      <c r="B42518" s="2"/>
      <c r="BJ42518" s="3"/>
      <c r="BL42518" s="3"/>
      <c r="BN42518" s="3"/>
      <c r="BP42518" s="3"/>
    </row>
    <row r="42519" spans="1:68" x14ac:dyDescent="0.25">
      <c r="A42519" s="1"/>
      <c r="B42519" s="2"/>
      <c r="BJ42519" s="3"/>
      <c r="BL42519" s="3"/>
      <c r="BN42519" s="3"/>
      <c r="BP42519" s="3"/>
    </row>
    <row r="42520" spans="1:68" x14ac:dyDescent="0.25">
      <c r="A42520" s="1"/>
      <c r="B42520" s="2"/>
      <c r="BJ42520" s="3"/>
      <c r="BL42520" s="3"/>
      <c r="BN42520" s="3"/>
      <c r="BP42520" s="3"/>
    </row>
    <row r="42521" spans="1:68" x14ac:dyDescent="0.25">
      <c r="A42521" s="1"/>
      <c r="B42521" s="2"/>
      <c r="BJ42521" s="3"/>
      <c r="BL42521" s="3"/>
      <c r="BN42521" s="3"/>
      <c r="BP42521" s="3"/>
    </row>
    <row r="42522" spans="1:68" x14ac:dyDescent="0.25">
      <c r="A42522" s="1"/>
      <c r="B42522" s="2"/>
      <c r="BJ42522" s="3"/>
      <c r="BL42522" s="3"/>
      <c r="BN42522" s="3"/>
      <c r="BP42522" s="3"/>
    </row>
    <row r="42523" spans="1:68" x14ac:dyDescent="0.25">
      <c r="A42523" s="1"/>
      <c r="B42523" s="2"/>
      <c r="BJ42523" s="3"/>
      <c r="BL42523" s="3"/>
      <c r="BN42523" s="3"/>
      <c r="BP42523" s="3"/>
    </row>
    <row r="42524" spans="1:68" x14ac:dyDescent="0.25">
      <c r="A42524" s="1"/>
      <c r="B42524" s="2"/>
      <c r="BJ42524" s="3"/>
      <c r="BL42524" s="3"/>
      <c r="BN42524" s="3"/>
      <c r="BP42524" s="3"/>
    </row>
    <row r="42525" spans="1:68" x14ac:dyDescent="0.25">
      <c r="A42525" s="1"/>
      <c r="B42525" s="2"/>
      <c r="BJ42525" s="3"/>
      <c r="BL42525" s="3"/>
      <c r="BN42525" s="3"/>
      <c r="BP42525" s="3"/>
    </row>
    <row r="42526" spans="1:68" x14ac:dyDescent="0.25">
      <c r="A42526" s="1"/>
      <c r="B42526" s="2"/>
      <c r="BJ42526" s="3"/>
      <c r="BL42526" s="3"/>
      <c r="BN42526" s="3"/>
      <c r="BP42526" s="3"/>
    </row>
    <row r="42527" spans="1:68" x14ac:dyDescent="0.25">
      <c r="A42527" s="1"/>
      <c r="B42527" s="2"/>
      <c r="BJ42527" s="3"/>
      <c r="BL42527" s="3"/>
      <c r="BN42527" s="3"/>
      <c r="BP42527" s="3"/>
    </row>
    <row r="42528" spans="1:68" x14ac:dyDescent="0.25">
      <c r="A42528" s="1"/>
      <c r="B42528" s="2"/>
      <c r="BJ42528" s="3"/>
      <c r="BL42528" s="3"/>
      <c r="BN42528" s="3"/>
      <c r="BP42528" s="3"/>
    </row>
    <row r="42529" spans="1:68" x14ac:dyDescent="0.25">
      <c r="A42529" s="1"/>
      <c r="B42529" s="2"/>
      <c r="BJ42529" s="3"/>
      <c r="BL42529" s="3"/>
      <c r="BN42529" s="3"/>
      <c r="BP42529" s="3"/>
    </row>
    <row r="42530" spans="1:68" x14ac:dyDescent="0.25">
      <c r="A42530" s="1"/>
      <c r="B42530" s="2"/>
      <c r="BJ42530" s="3"/>
      <c r="BL42530" s="3"/>
      <c r="BN42530" s="3"/>
      <c r="BP42530" s="3"/>
    </row>
    <row r="42531" spans="1:68" x14ac:dyDescent="0.25">
      <c r="A42531" s="1"/>
      <c r="B42531" s="2"/>
      <c r="BJ42531" s="3"/>
      <c r="BL42531" s="3"/>
      <c r="BN42531" s="3"/>
      <c r="BP42531" s="3"/>
    </row>
    <row r="42532" spans="1:68" x14ac:dyDescent="0.25">
      <c r="A42532" s="1"/>
      <c r="B42532" s="2"/>
      <c r="BJ42532" s="3"/>
      <c r="BL42532" s="3"/>
      <c r="BN42532" s="3"/>
      <c r="BP42532" s="3"/>
    </row>
    <row r="42533" spans="1:68" x14ac:dyDescent="0.25">
      <c r="A42533" s="1"/>
      <c r="B42533" s="2"/>
      <c r="BJ42533" s="3"/>
      <c r="BL42533" s="3"/>
      <c r="BN42533" s="3"/>
      <c r="BP42533" s="3"/>
    </row>
    <row r="42534" spans="1:68" x14ac:dyDescent="0.25">
      <c r="A42534" s="1"/>
      <c r="B42534" s="2"/>
      <c r="BJ42534" s="3"/>
      <c r="BL42534" s="3"/>
      <c r="BN42534" s="3"/>
      <c r="BP42534" s="3"/>
    </row>
    <row r="42535" spans="1:68" x14ac:dyDescent="0.25">
      <c r="A42535" s="1"/>
      <c r="B42535" s="2"/>
      <c r="BJ42535" s="3"/>
      <c r="BL42535" s="3"/>
      <c r="BN42535" s="3"/>
      <c r="BP42535" s="3"/>
    </row>
    <row r="42536" spans="1:68" x14ac:dyDescent="0.25">
      <c r="A42536" s="1"/>
      <c r="B42536" s="2"/>
      <c r="BJ42536" s="3"/>
      <c r="BL42536" s="3"/>
      <c r="BN42536" s="3"/>
      <c r="BP42536" s="3"/>
    </row>
    <row r="42537" spans="1:68" x14ac:dyDescent="0.25">
      <c r="A42537" s="1"/>
      <c r="B42537" s="2"/>
      <c r="BJ42537" s="3"/>
      <c r="BL42537" s="3"/>
      <c r="BN42537" s="3"/>
      <c r="BP42537" s="3"/>
    </row>
    <row r="42538" spans="1:68" x14ac:dyDescent="0.25">
      <c r="A42538" s="1"/>
      <c r="B42538" s="2"/>
      <c r="BJ42538" s="3"/>
      <c r="BL42538" s="3"/>
      <c r="BN42538" s="3"/>
      <c r="BP42538" s="3"/>
    </row>
    <row r="42539" spans="1:68" x14ac:dyDescent="0.25">
      <c r="A42539" s="1"/>
      <c r="B42539" s="2"/>
      <c r="BJ42539" s="3"/>
      <c r="BL42539" s="3"/>
      <c r="BN42539" s="3"/>
      <c r="BP42539" s="3"/>
    </row>
    <row r="42540" spans="1:68" x14ac:dyDescent="0.25">
      <c r="A42540" s="1"/>
      <c r="B42540" s="2"/>
      <c r="BJ42540" s="3"/>
      <c r="BL42540" s="3"/>
      <c r="BN42540" s="3"/>
      <c r="BP42540" s="3"/>
    </row>
    <row r="42541" spans="1:68" x14ac:dyDescent="0.25">
      <c r="A42541" s="1"/>
      <c r="B42541" s="2"/>
      <c r="BJ42541" s="3"/>
      <c r="BL42541" s="3"/>
      <c r="BN42541" s="3"/>
      <c r="BP42541" s="3"/>
    </row>
    <row r="42542" spans="1:68" x14ac:dyDescent="0.25">
      <c r="A42542" s="1"/>
      <c r="B42542" s="2"/>
      <c r="BJ42542" s="3"/>
      <c r="BL42542" s="3"/>
      <c r="BN42542" s="3"/>
      <c r="BP42542" s="3"/>
    </row>
    <row r="42543" spans="1:68" x14ac:dyDescent="0.25">
      <c r="A42543" s="1"/>
      <c r="B42543" s="2"/>
      <c r="BJ42543" s="3"/>
      <c r="BL42543" s="3"/>
      <c r="BN42543" s="3"/>
      <c r="BP42543" s="3"/>
    </row>
    <row r="42544" spans="1:68" x14ac:dyDescent="0.25">
      <c r="A42544" s="1"/>
      <c r="B42544" s="2"/>
      <c r="BJ42544" s="3"/>
      <c r="BL42544" s="3"/>
      <c r="BN42544" s="3"/>
      <c r="BP42544" s="3"/>
    </row>
    <row r="42545" spans="1:68" x14ac:dyDescent="0.25">
      <c r="A42545" s="1"/>
      <c r="B42545" s="2"/>
      <c r="BJ42545" s="3"/>
      <c r="BL42545" s="3"/>
      <c r="BN42545" s="3"/>
      <c r="BP42545" s="3"/>
    </row>
    <row r="42546" spans="1:68" x14ac:dyDescent="0.25">
      <c r="A42546" s="1"/>
      <c r="B42546" s="2"/>
      <c r="BJ42546" s="3"/>
      <c r="BL42546" s="3"/>
      <c r="BN42546" s="3"/>
      <c r="BP42546" s="3"/>
    </row>
    <row r="42547" spans="1:68" x14ac:dyDescent="0.25">
      <c r="A42547" s="1"/>
      <c r="B42547" s="2"/>
      <c r="BJ42547" s="3"/>
      <c r="BL42547" s="3"/>
      <c r="BN42547" s="3"/>
      <c r="BP42547" s="3"/>
    </row>
    <row r="42548" spans="1:68" x14ac:dyDescent="0.25">
      <c r="A42548" s="1"/>
      <c r="B42548" s="2"/>
      <c r="BJ42548" s="3"/>
      <c r="BL42548" s="3"/>
      <c r="BN42548" s="3"/>
      <c r="BP42548" s="3"/>
    </row>
    <row r="42549" spans="1:68" x14ac:dyDescent="0.25">
      <c r="A42549" s="1"/>
      <c r="B42549" s="2"/>
      <c r="BJ42549" s="3"/>
      <c r="BL42549" s="3"/>
      <c r="BN42549" s="3"/>
      <c r="BP42549" s="3"/>
    </row>
    <row r="42550" spans="1:68" x14ac:dyDescent="0.25">
      <c r="A42550" s="1"/>
      <c r="B42550" s="2"/>
      <c r="BJ42550" s="3"/>
      <c r="BL42550" s="3"/>
      <c r="BN42550" s="3"/>
      <c r="BP42550" s="3"/>
    </row>
    <row r="42551" spans="1:68" x14ac:dyDescent="0.25">
      <c r="A42551" s="1"/>
      <c r="B42551" s="2"/>
      <c r="BJ42551" s="3"/>
      <c r="BL42551" s="3"/>
      <c r="BN42551" s="3"/>
      <c r="BP42551" s="3"/>
    </row>
    <row r="42552" spans="1:68" x14ac:dyDescent="0.25">
      <c r="A42552" s="1"/>
      <c r="B42552" s="2"/>
      <c r="BJ42552" s="3"/>
      <c r="BL42552" s="3"/>
      <c r="BN42552" s="3"/>
      <c r="BP42552" s="3"/>
    </row>
    <row r="42553" spans="1:68" x14ac:dyDescent="0.25">
      <c r="A42553" s="1"/>
      <c r="B42553" s="2"/>
      <c r="BJ42553" s="3"/>
      <c r="BL42553" s="3"/>
      <c r="BN42553" s="3"/>
      <c r="BP42553" s="3"/>
    </row>
    <row r="42554" spans="1:68" x14ac:dyDescent="0.25">
      <c r="A42554" s="1"/>
      <c r="B42554" s="2"/>
      <c r="BJ42554" s="3"/>
      <c r="BL42554" s="3"/>
      <c r="BN42554" s="3"/>
      <c r="BP42554" s="3"/>
    </row>
    <row r="42555" spans="1:68" x14ac:dyDescent="0.25">
      <c r="A42555" s="1"/>
      <c r="B42555" s="2"/>
      <c r="BJ42555" s="3"/>
      <c r="BL42555" s="3"/>
      <c r="BN42555" s="3"/>
      <c r="BP42555" s="3"/>
    </row>
    <row r="42556" spans="1:68" x14ac:dyDescent="0.25">
      <c r="A42556" s="1"/>
      <c r="B42556" s="2"/>
      <c r="BJ42556" s="3"/>
      <c r="BL42556" s="3"/>
      <c r="BN42556" s="3"/>
      <c r="BP42556" s="3"/>
    </row>
    <row r="42557" spans="1:68" x14ac:dyDescent="0.25">
      <c r="A42557" s="1"/>
      <c r="B42557" s="2"/>
      <c r="BJ42557" s="3"/>
      <c r="BL42557" s="3"/>
      <c r="BN42557" s="3"/>
      <c r="BP42557" s="3"/>
    </row>
    <row r="42558" spans="1:68" x14ac:dyDescent="0.25">
      <c r="A42558" s="1"/>
      <c r="B42558" s="2"/>
      <c r="BJ42558" s="3"/>
      <c r="BL42558" s="3"/>
      <c r="BN42558" s="3"/>
      <c r="BP42558" s="3"/>
    </row>
    <row r="42559" spans="1:68" x14ac:dyDescent="0.25">
      <c r="A42559" s="1"/>
      <c r="B42559" s="2"/>
      <c r="BJ42559" s="3"/>
      <c r="BL42559" s="3"/>
      <c r="BN42559" s="3"/>
      <c r="BP42559" s="3"/>
    </row>
    <row r="42560" spans="1:68" x14ac:dyDescent="0.25">
      <c r="A42560" s="1"/>
      <c r="B42560" s="2"/>
      <c r="BJ42560" s="3"/>
      <c r="BL42560" s="3"/>
      <c r="BN42560" s="3"/>
      <c r="BP42560" s="3"/>
    </row>
    <row r="42561" spans="1:68" x14ac:dyDescent="0.25">
      <c r="A42561" s="1"/>
      <c r="B42561" s="2"/>
      <c r="BJ42561" s="3"/>
      <c r="BL42561" s="3"/>
      <c r="BN42561" s="3"/>
      <c r="BP42561" s="3"/>
    </row>
    <row r="42562" spans="1:68" x14ac:dyDescent="0.25">
      <c r="A42562" s="1"/>
      <c r="B42562" s="2"/>
      <c r="BJ42562" s="3"/>
      <c r="BL42562" s="3"/>
      <c r="BN42562" s="3"/>
      <c r="BP42562" s="3"/>
    </row>
    <row r="42563" spans="1:68" x14ac:dyDescent="0.25">
      <c r="A42563" s="1"/>
      <c r="B42563" s="2"/>
      <c r="BJ42563" s="3"/>
      <c r="BL42563" s="3"/>
      <c r="BN42563" s="3"/>
      <c r="BP42563" s="3"/>
    </row>
    <row r="42564" spans="1:68" x14ac:dyDescent="0.25">
      <c r="A42564" s="1"/>
      <c r="B42564" s="2"/>
      <c r="BJ42564" s="3"/>
      <c r="BL42564" s="3"/>
      <c r="BN42564" s="3"/>
      <c r="BP42564" s="3"/>
    </row>
    <row r="42565" spans="1:68" x14ac:dyDescent="0.25">
      <c r="A42565" s="1"/>
      <c r="B42565" s="2"/>
      <c r="BJ42565" s="3"/>
      <c r="BL42565" s="3"/>
      <c r="BN42565" s="3"/>
      <c r="BP42565" s="3"/>
    </row>
    <row r="42566" spans="1:68" x14ac:dyDescent="0.25">
      <c r="A42566" s="1"/>
      <c r="B42566" s="2"/>
      <c r="BJ42566" s="3"/>
      <c r="BL42566" s="3"/>
      <c r="BN42566" s="3"/>
      <c r="BP42566" s="3"/>
    </row>
    <row r="42567" spans="1:68" x14ac:dyDescent="0.25">
      <c r="A42567" s="1"/>
      <c r="B42567" s="2"/>
      <c r="BJ42567" s="3"/>
      <c r="BL42567" s="3"/>
      <c r="BN42567" s="3"/>
      <c r="BP42567" s="3"/>
    </row>
    <row r="42568" spans="1:68" x14ac:dyDescent="0.25">
      <c r="A42568" s="1"/>
      <c r="B42568" s="2"/>
      <c r="BJ42568" s="3"/>
      <c r="BL42568" s="3"/>
      <c r="BN42568" s="3"/>
      <c r="BP42568" s="3"/>
    </row>
    <row r="42569" spans="1:68" x14ac:dyDescent="0.25">
      <c r="A42569" s="1"/>
      <c r="B42569" s="2"/>
      <c r="BJ42569" s="3"/>
      <c r="BL42569" s="3"/>
      <c r="BN42569" s="3"/>
      <c r="BP42569" s="3"/>
    </row>
    <row r="42570" spans="1:68" x14ac:dyDescent="0.25">
      <c r="A42570" s="1"/>
      <c r="B42570" s="2"/>
      <c r="BJ42570" s="3"/>
      <c r="BL42570" s="3"/>
      <c r="BN42570" s="3"/>
      <c r="BP42570" s="3"/>
    </row>
    <row r="42571" spans="1:68" x14ac:dyDescent="0.25">
      <c r="A42571" s="1"/>
      <c r="B42571" s="2"/>
      <c r="BJ42571" s="3"/>
      <c r="BL42571" s="3"/>
      <c r="BN42571" s="3"/>
      <c r="BP42571" s="3"/>
    </row>
    <row r="42572" spans="1:68" x14ac:dyDescent="0.25">
      <c r="A42572" s="1"/>
      <c r="B42572" s="2"/>
      <c r="BJ42572" s="3"/>
      <c r="BL42572" s="3"/>
      <c r="BN42572" s="3"/>
      <c r="BP42572" s="3"/>
    </row>
    <row r="42573" spans="1:68" x14ac:dyDescent="0.25">
      <c r="A42573" s="1"/>
      <c r="B42573" s="2"/>
      <c r="BJ42573" s="3"/>
      <c r="BL42573" s="3"/>
      <c r="BN42573" s="3"/>
      <c r="BP42573" s="3"/>
    </row>
    <row r="42574" spans="1:68" x14ac:dyDescent="0.25">
      <c r="A42574" s="1"/>
      <c r="B42574" s="2"/>
      <c r="BJ42574" s="3"/>
      <c r="BL42574" s="3"/>
      <c r="BN42574" s="3"/>
      <c r="BP42574" s="3"/>
    </row>
    <row r="42575" spans="1:68" x14ac:dyDescent="0.25">
      <c r="A42575" s="1"/>
      <c r="B42575" s="2"/>
      <c r="BJ42575" s="3"/>
      <c r="BL42575" s="3"/>
      <c r="BN42575" s="3"/>
      <c r="BP42575" s="3"/>
    </row>
    <row r="42576" spans="1:68" x14ac:dyDescent="0.25">
      <c r="A42576" s="1"/>
      <c r="B42576" s="2"/>
      <c r="BJ42576" s="3"/>
      <c r="BL42576" s="3"/>
      <c r="BN42576" s="3"/>
      <c r="BP42576" s="3"/>
    </row>
    <row r="42577" spans="1:68" x14ac:dyDescent="0.25">
      <c r="A42577" s="1"/>
      <c r="B42577" s="2"/>
      <c r="BJ42577" s="3"/>
      <c r="BL42577" s="3"/>
      <c r="BN42577" s="3"/>
      <c r="BP42577" s="3"/>
    </row>
    <row r="42578" spans="1:68" x14ac:dyDescent="0.25">
      <c r="A42578" s="1"/>
      <c r="B42578" s="2"/>
      <c r="BJ42578" s="3"/>
      <c r="BL42578" s="3"/>
      <c r="BN42578" s="3"/>
      <c r="BP42578" s="3"/>
    </row>
    <row r="42579" spans="1:68" x14ac:dyDescent="0.25">
      <c r="A42579" s="1"/>
      <c r="B42579" s="2"/>
      <c r="BJ42579" s="3"/>
      <c r="BL42579" s="3"/>
      <c r="BN42579" s="3"/>
      <c r="BP42579" s="3"/>
    </row>
    <row r="42580" spans="1:68" x14ac:dyDescent="0.25">
      <c r="A42580" s="1"/>
      <c r="B42580" s="2"/>
      <c r="BJ42580" s="3"/>
      <c r="BL42580" s="3"/>
      <c r="BN42580" s="3"/>
      <c r="BP42580" s="3"/>
    </row>
    <row r="42581" spans="1:68" x14ac:dyDescent="0.25">
      <c r="A42581" s="1"/>
      <c r="B42581" s="2"/>
      <c r="BJ42581" s="3"/>
      <c r="BL42581" s="3"/>
      <c r="BN42581" s="3"/>
      <c r="BP42581" s="3"/>
    </row>
    <row r="42582" spans="1:68" x14ac:dyDescent="0.25">
      <c r="A42582" s="1"/>
      <c r="B42582" s="2"/>
      <c r="BJ42582" s="3"/>
      <c r="BL42582" s="3"/>
      <c r="BN42582" s="3"/>
      <c r="BP42582" s="3"/>
    </row>
    <row r="42583" spans="1:68" x14ac:dyDescent="0.25">
      <c r="A42583" s="1"/>
      <c r="B42583" s="2"/>
      <c r="BJ42583" s="3"/>
      <c r="BL42583" s="3"/>
      <c r="BN42583" s="3"/>
      <c r="BP42583" s="3"/>
    </row>
    <row r="42584" spans="1:68" x14ac:dyDescent="0.25">
      <c r="A42584" s="1"/>
      <c r="B42584" s="2"/>
      <c r="BJ42584" s="3"/>
      <c r="BL42584" s="3"/>
      <c r="BN42584" s="3"/>
      <c r="BP42584" s="3"/>
    </row>
    <row r="42585" spans="1:68" x14ac:dyDescent="0.25">
      <c r="A42585" s="1"/>
      <c r="B42585" s="2"/>
      <c r="BJ42585" s="3"/>
      <c r="BL42585" s="3"/>
      <c r="BN42585" s="3"/>
      <c r="BP42585" s="3"/>
    </row>
    <row r="42586" spans="1:68" x14ac:dyDescent="0.25">
      <c r="A42586" s="1"/>
      <c r="B42586" s="2"/>
      <c r="BJ42586" s="3"/>
      <c r="BL42586" s="3"/>
      <c r="BN42586" s="3"/>
      <c r="BP42586" s="3"/>
    </row>
    <row r="42587" spans="1:68" x14ac:dyDescent="0.25">
      <c r="A42587" s="1"/>
      <c r="B42587" s="2"/>
      <c r="BJ42587" s="3"/>
      <c r="BL42587" s="3"/>
      <c r="BN42587" s="3"/>
      <c r="BP42587" s="3"/>
    </row>
    <row r="42588" spans="1:68" x14ac:dyDescent="0.25">
      <c r="A42588" s="1"/>
      <c r="B42588" s="2"/>
      <c r="BJ42588" s="3"/>
      <c r="BL42588" s="3"/>
      <c r="BN42588" s="3"/>
      <c r="BP42588" s="3"/>
    </row>
    <row r="42589" spans="1:68" x14ac:dyDescent="0.25">
      <c r="A42589" s="1"/>
      <c r="B42589" s="2"/>
      <c r="BJ42589" s="3"/>
      <c r="BL42589" s="3"/>
      <c r="BN42589" s="3"/>
      <c r="BP42589" s="3"/>
    </row>
    <row r="42590" spans="1:68" x14ac:dyDescent="0.25">
      <c r="A42590" s="1"/>
      <c r="B42590" s="2"/>
      <c r="BJ42590" s="3"/>
      <c r="BL42590" s="3"/>
      <c r="BN42590" s="3"/>
      <c r="BP42590" s="3"/>
    </row>
    <row r="42591" spans="1:68" x14ac:dyDescent="0.25">
      <c r="A42591" s="1"/>
      <c r="B42591" s="2"/>
      <c r="BJ42591" s="3"/>
      <c r="BL42591" s="3"/>
      <c r="BN42591" s="3"/>
      <c r="BP42591" s="3"/>
    </row>
    <row r="42592" spans="1:68" x14ac:dyDescent="0.25">
      <c r="A42592" s="1"/>
      <c r="B42592" s="2"/>
      <c r="BJ42592" s="3"/>
      <c r="BL42592" s="3"/>
      <c r="BN42592" s="3"/>
      <c r="BP42592" s="3"/>
    </row>
    <row r="42593" spans="1:68" x14ac:dyDescent="0.25">
      <c r="A42593" s="1"/>
      <c r="B42593" s="2"/>
      <c r="BJ42593" s="3"/>
      <c r="BL42593" s="3"/>
      <c r="BN42593" s="3"/>
      <c r="BP42593" s="3"/>
    </row>
    <row r="42594" spans="1:68" x14ac:dyDescent="0.25">
      <c r="A42594" s="1"/>
      <c r="B42594" s="2"/>
      <c r="BJ42594" s="3"/>
      <c r="BL42594" s="3"/>
      <c r="BN42594" s="3"/>
      <c r="BP42594" s="3"/>
    </row>
    <row r="42595" spans="1:68" x14ac:dyDescent="0.25">
      <c r="A42595" s="1"/>
      <c r="B42595" s="2"/>
      <c r="BJ42595" s="3"/>
      <c r="BL42595" s="3"/>
      <c r="BN42595" s="3"/>
      <c r="BP42595" s="3"/>
    </row>
    <row r="42596" spans="1:68" x14ac:dyDescent="0.25">
      <c r="A42596" s="1"/>
      <c r="B42596" s="2"/>
      <c r="BJ42596" s="3"/>
      <c r="BL42596" s="3"/>
      <c r="BN42596" s="3"/>
      <c r="BP42596" s="3"/>
    </row>
    <row r="42597" spans="1:68" x14ac:dyDescent="0.25">
      <c r="A42597" s="1"/>
      <c r="B42597" s="2"/>
      <c r="BJ42597" s="3"/>
      <c r="BL42597" s="3"/>
      <c r="BN42597" s="3"/>
      <c r="BP42597" s="3"/>
    </row>
    <row r="42598" spans="1:68" x14ac:dyDescent="0.25">
      <c r="A42598" s="1"/>
      <c r="B42598" s="2"/>
      <c r="BJ42598" s="3"/>
      <c r="BL42598" s="3"/>
      <c r="BN42598" s="3"/>
      <c r="BP42598" s="3"/>
    </row>
    <row r="42599" spans="1:68" x14ac:dyDescent="0.25">
      <c r="A42599" s="1"/>
      <c r="B42599" s="2"/>
      <c r="BJ42599" s="3"/>
      <c r="BL42599" s="3"/>
      <c r="BN42599" s="3"/>
      <c r="BP42599" s="3"/>
    </row>
    <row r="42600" spans="1:68" x14ac:dyDescent="0.25">
      <c r="A42600" s="1"/>
      <c r="B42600" s="2"/>
      <c r="BJ42600" s="3"/>
      <c r="BL42600" s="3"/>
      <c r="BN42600" s="3"/>
      <c r="BP42600" s="3"/>
    </row>
    <row r="42601" spans="1:68" x14ac:dyDescent="0.25">
      <c r="A42601" s="1"/>
      <c r="B42601" s="2"/>
      <c r="BJ42601" s="3"/>
      <c r="BL42601" s="3"/>
      <c r="BN42601" s="3"/>
      <c r="BP42601" s="3"/>
    </row>
    <row r="42602" spans="1:68" x14ac:dyDescent="0.25">
      <c r="A42602" s="1"/>
      <c r="B42602" s="2"/>
      <c r="BJ42602" s="3"/>
      <c r="BL42602" s="3"/>
      <c r="BN42602" s="3"/>
      <c r="BP42602" s="3"/>
    </row>
    <row r="42603" spans="1:68" x14ac:dyDescent="0.25">
      <c r="A42603" s="1"/>
      <c r="B42603" s="2"/>
      <c r="BJ42603" s="3"/>
      <c r="BL42603" s="3"/>
      <c r="BN42603" s="3"/>
      <c r="BP42603" s="3"/>
    </row>
    <row r="42604" spans="1:68" x14ac:dyDescent="0.25">
      <c r="A42604" s="1"/>
      <c r="B42604" s="2"/>
      <c r="BJ42604" s="3"/>
      <c r="BL42604" s="3"/>
      <c r="BN42604" s="3"/>
      <c r="BP42604" s="3"/>
    </row>
    <row r="42605" spans="1:68" x14ac:dyDescent="0.25">
      <c r="A42605" s="1"/>
      <c r="B42605" s="2"/>
      <c r="BJ42605" s="3"/>
      <c r="BL42605" s="3"/>
      <c r="BN42605" s="3"/>
      <c r="BP42605" s="3"/>
    </row>
    <row r="42606" spans="1:68" x14ac:dyDescent="0.25">
      <c r="A42606" s="1"/>
      <c r="B42606" s="2"/>
      <c r="BJ42606" s="3"/>
      <c r="BL42606" s="3"/>
      <c r="BN42606" s="3"/>
      <c r="BP42606" s="3"/>
    </row>
    <row r="42607" spans="1:68" x14ac:dyDescent="0.25">
      <c r="A42607" s="1"/>
      <c r="B42607" s="2"/>
      <c r="BJ42607" s="3"/>
      <c r="BL42607" s="3"/>
      <c r="BN42607" s="3"/>
      <c r="BP42607" s="3"/>
    </row>
    <row r="42608" spans="1:68" x14ac:dyDescent="0.25">
      <c r="A42608" s="1"/>
      <c r="B42608" s="2"/>
      <c r="BJ42608" s="3"/>
      <c r="BL42608" s="3"/>
      <c r="BN42608" s="3"/>
      <c r="BP42608" s="3"/>
    </row>
    <row r="42609" spans="1:68" x14ac:dyDescent="0.25">
      <c r="A42609" s="1"/>
      <c r="B42609" s="2"/>
      <c r="BJ42609" s="3"/>
      <c r="BL42609" s="3"/>
      <c r="BN42609" s="3"/>
      <c r="BP42609" s="3"/>
    </row>
    <row r="42610" spans="1:68" x14ac:dyDescent="0.25">
      <c r="A42610" s="1"/>
      <c r="B42610" s="2"/>
      <c r="BJ42610" s="3"/>
      <c r="BL42610" s="3"/>
      <c r="BN42610" s="3"/>
      <c r="BP42610" s="3"/>
    </row>
    <row r="42611" spans="1:68" x14ac:dyDescent="0.25">
      <c r="A42611" s="1"/>
      <c r="B42611" s="2"/>
      <c r="BJ42611" s="3"/>
      <c r="BL42611" s="3"/>
      <c r="BN42611" s="3"/>
      <c r="BP42611" s="3"/>
    </row>
    <row r="42612" spans="1:68" x14ac:dyDescent="0.25">
      <c r="A42612" s="1"/>
      <c r="B42612" s="2"/>
      <c r="BJ42612" s="3"/>
      <c r="BL42612" s="3"/>
      <c r="BN42612" s="3"/>
      <c r="BP42612" s="3"/>
    </row>
    <row r="42613" spans="1:68" x14ac:dyDescent="0.25">
      <c r="A42613" s="1"/>
      <c r="B42613" s="2"/>
      <c r="BJ42613" s="3"/>
      <c r="BL42613" s="3"/>
      <c r="BN42613" s="3"/>
      <c r="BP42613" s="3"/>
    </row>
    <row r="42614" spans="1:68" x14ac:dyDescent="0.25">
      <c r="A42614" s="1"/>
      <c r="B42614" s="2"/>
      <c r="BJ42614" s="3"/>
      <c r="BL42614" s="3"/>
      <c r="BN42614" s="3"/>
      <c r="BP42614" s="3"/>
    </row>
    <row r="42615" spans="1:68" x14ac:dyDescent="0.25">
      <c r="A42615" s="1"/>
      <c r="B42615" s="2"/>
      <c r="BJ42615" s="3"/>
      <c r="BL42615" s="3"/>
      <c r="BN42615" s="3"/>
      <c r="BP42615" s="3"/>
    </row>
    <row r="42616" spans="1:68" x14ac:dyDescent="0.25">
      <c r="A42616" s="1"/>
      <c r="B42616" s="2"/>
      <c r="BJ42616" s="3"/>
      <c r="BL42616" s="3"/>
      <c r="BN42616" s="3"/>
      <c r="BP42616" s="3"/>
    </row>
    <row r="42617" spans="1:68" x14ac:dyDescent="0.25">
      <c r="A42617" s="1"/>
      <c r="B42617" s="2"/>
      <c r="BJ42617" s="3"/>
      <c r="BL42617" s="3"/>
      <c r="BN42617" s="3"/>
      <c r="BP42617" s="3"/>
    </row>
    <row r="42618" spans="1:68" x14ac:dyDescent="0.25">
      <c r="A42618" s="1"/>
      <c r="B42618" s="2"/>
      <c r="BJ42618" s="3"/>
      <c r="BL42618" s="3"/>
      <c r="BN42618" s="3"/>
      <c r="BP42618" s="3"/>
    </row>
    <row r="42619" spans="1:68" x14ac:dyDescent="0.25">
      <c r="A42619" s="1"/>
      <c r="B42619" s="2"/>
      <c r="BJ42619" s="3"/>
      <c r="BL42619" s="3"/>
      <c r="BN42619" s="3"/>
      <c r="BP42619" s="3"/>
    </row>
    <row r="42620" spans="1:68" x14ac:dyDescent="0.25">
      <c r="A42620" s="1"/>
      <c r="B42620" s="2"/>
      <c r="BJ42620" s="3"/>
      <c r="BL42620" s="3"/>
      <c r="BN42620" s="3"/>
      <c r="BP42620" s="3"/>
    </row>
    <row r="42621" spans="1:68" x14ac:dyDescent="0.25">
      <c r="A42621" s="1"/>
      <c r="B42621" s="2"/>
      <c r="BJ42621" s="3"/>
      <c r="BL42621" s="3"/>
      <c r="BN42621" s="3"/>
      <c r="BP42621" s="3"/>
    </row>
    <row r="42622" spans="1:68" x14ac:dyDescent="0.25">
      <c r="A42622" s="1"/>
      <c r="B42622" s="2"/>
      <c r="BJ42622" s="3"/>
      <c r="BL42622" s="3"/>
      <c r="BN42622" s="3"/>
      <c r="BP42622" s="3"/>
    </row>
    <row r="42623" spans="1:68" x14ac:dyDescent="0.25">
      <c r="A42623" s="1"/>
      <c r="B42623" s="2"/>
      <c r="BJ42623" s="3"/>
      <c r="BL42623" s="3"/>
      <c r="BN42623" s="3"/>
      <c r="BP42623" s="3"/>
    </row>
    <row r="42624" spans="1:68" x14ac:dyDescent="0.25">
      <c r="A42624" s="1"/>
      <c r="B42624" s="2"/>
      <c r="BJ42624" s="3"/>
      <c r="BL42624" s="3"/>
      <c r="BN42624" s="3"/>
      <c r="BP42624" s="3"/>
    </row>
    <row r="42625" spans="1:68" x14ac:dyDescent="0.25">
      <c r="A42625" s="1"/>
      <c r="B42625" s="2"/>
      <c r="BJ42625" s="3"/>
      <c r="BL42625" s="3"/>
      <c r="BN42625" s="3"/>
      <c r="BP42625" s="3"/>
    </row>
    <row r="42626" spans="1:68" x14ac:dyDescent="0.25">
      <c r="A42626" s="1"/>
      <c r="B42626" s="2"/>
      <c r="BJ42626" s="3"/>
      <c r="BL42626" s="3"/>
      <c r="BN42626" s="3"/>
      <c r="BP42626" s="3"/>
    </row>
    <row r="42627" spans="1:68" x14ac:dyDescent="0.25">
      <c r="A42627" s="1"/>
      <c r="B42627" s="2"/>
      <c r="BJ42627" s="3"/>
      <c r="BL42627" s="3"/>
      <c r="BN42627" s="3"/>
      <c r="BP42627" s="3"/>
    </row>
    <row r="42628" spans="1:68" x14ac:dyDescent="0.25">
      <c r="A42628" s="1"/>
      <c r="B42628" s="2"/>
      <c r="BJ42628" s="3"/>
      <c r="BL42628" s="3"/>
      <c r="BN42628" s="3"/>
      <c r="BP42628" s="3"/>
    </row>
    <row r="42629" spans="1:68" x14ac:dyDescent="0.25">
      <c r="A42629" s="1"/>
      <c r="B42629" s="2"/>
      <c r="BJ42629" s="3"/>
      <c r="BL42629" s="3"/>
      <c r="BN42629" s="3"/>
      <c r="BP42629" s="3"/>
    </row>
    <row r="42630" spans="1:68" x14ac:dyDescent="0.25">
      <c r="A42630" s="1"/>
      <c r="B42630" s="2"/>
      <c r="BJ42630" s="3"/>
      <c r="BL42630" s="3"/>
      <c r="BN42630" s="3"/>
      <c r="BP42630" s="3"/>
    </row>
    <row r="42631" spans="1:68" x14ac:dyDescent="0.25">
      <c r="A42631" s="1"/>
      <c r="B42631" s="2"/>
      <c r="BJ42631" s="3"/>
      <c r="BL42631" s="3"/>
      <c r="BN42631" s="3"/>
      <c r="BP42631" s="3"/>
    </row>
    <row r="42632" spans="1:68" x14ac:dyDescent="0.25">
      <c r="A42632" s="1"/>
      <c r="B42632" s="2"/>
      <c r="BJ42632" s="3"/>
      <c r="BL42632" s="3"/>
      <c r="BN42632" s="3"/>
      <c r="BP42632" s="3"/>
    </row>
    <row r="42633" spans="1:68" x14ac:dyDescent="0.25">
      <c r="A42633" s="1"/>
      <c r="B42633" s="2"/>
      <c r="BJ42633" s="3"/>
      <c r="BL42633" s="3"/>
      <c r="BN42633" s="3"/>
      <c r="BP42633" s="3"/>
    </row>
    <row r="42634" spans="1:68" x14ac:dyDescent="0.25">
      <c r="A42634" s="1"/>
      <c r="B42634" s="2"/>
      <c r="BJ42634" s="3"/>
      <c r="BL42634" s="3"/>
      <c r="BN42634" s="3"/>
      <c r="BP42634" s="3"/>
    </row>
    <row r="42635" spans="1:68" x14ac:dyDescent="0.25">
      <c r="A42635" s="1"/>
      <c r="B42635" s="2"/>
      <c r="BJ42635" s="3"/>
      <c r="BL42635" s="3"/>
      <c r="BN42635" s="3"/>
      <c r="BP42635" s="3"/>
    </row>
    <row r="42636" spans="1:68" x14ac:dyDescent="0.25">
      <c r="A42636" s="1"/>
      <c r="B42636" s="2"/>
      <c r="BJ42636" s="3"/>
      <c r="BL42636" s="3"/>
      <c r="BN42636" s="3"/>
      <c r="BP42636" s="3"/>
    </row>
    <row r="42637" spans="1:68" x14ac:dyDescent="0.25">
      <c r="A42637" s="1"/>
      <c r="B42637" s="2"/>
      <c r="BJ42637" s="3"/>
      <c r="BL42637" s="3"/>
      <c r="BN42637" s="3"/>
      <c r="BP42637" s="3"/>
    </row>
    <row r="42638" spans="1:68" x14ac:dyDescent="0.25">
      <c r="A42638" s="1"/>
      <c r="B42638" s="2"/>
      <c r="BJ42638" s="3"/>
      <c r="BL42638" s="3"/>
      <c r="BN42638" s="3"/>
      <c r="BP42638" s="3"/>
    </row>
    <row r="42639" spans="1:68" x14ac:dyDescent="0.25">
      <c r="A42639" s="1"/>
      <c r="B42639" s="2"/>
      <c r="BJ42639" s="3"/>
      <c r="BL42639" s="3"/>
      <c r="BN42639" s="3"/>
      <c r="BP42639" s="3"/>
    </row>
    <row r="42640" spans="1:68" x14ac:dyDescent="0.25">
      <c r="A42640" s="1"/>
      <c r="B42640" s="2"/>
      <c r="BJ42640" s="3"/>
      <c r="BL42640" s="3"/>
      <c r="BN42640" s="3"/>
      <c r="BP42640" s="3"/>
    </row>
    <row r="42641" spans="1:68" x14ac:dyDescent="0.25">
      <c r="A42641" s="1"/>
      <c r="B42641" s="2"/>
      <c r="BJ42641" s="3"/>
      <c r="BL42641" s="3"/>
      <c r="BN42641" s="3"/>
      <c r="BP42641" s="3"/>
    </row>
    <row r="42642" spans="1:68" x14ac:dyDescent="0.25">
      <c r="A42642" s="1"/>
      <c r="B42642" s="2"/>
      <c r="BJ42642" s="3"/>
      <c r="BL42642" s="3"/>
      <c r="BN42642" s="3"/>
      <c r="BP42642" s="3"/>
    </row>
    <row r="42643" spans="1:68" x14ac:dyDescent="0.25">
      <c r="A42643" s="1"/>
      <c r="B42643" s="2"/>
      <c r="BJ42643" s="3"/>
      <c r="BL42643" s="3"/>
      <c r="BN42643" s="3"/>
      <c r="BP42643" s="3"/>
    </row>
    <row r="42644" spans="1:68" x14ac:dyDescent="0.25">
      <c r="A42644" s="1"/>
      <c r="B42644" s="2"/>
      <c r="BJ42644" s="3"/>
      <c r="BL42644" s="3"/>
      <c r="BN42644" s="3"/>
      <c r="BP42644" s="3"/>
    </row>
    <row r="42645" spans="1:68" x14ac:dyDescent="0.25">
      <c r="A42645" s="1"/>
      <c r="B42645" s="2"/>
      <c r="BJ42645" s="3"/>
      <c r="BL42645" s="3"/>
      <c r="BN42645" s="3"/>
      <c r="BP42645" s="3"/>
    </row>
    <row r="42646" spans="1:68" x14ac:dyDescent="0.25">
      <c r="A42646" s="1"/>
      <c r="B42646" s="2"/>
      <c r="BJ42646" s="3"/>
      <c r="BL42646" s="3"/>
      <c r="BN42646" s="3"/>
      <c r="BP42646" s="3"/>
    </row>
    <row r="42647" spans="1:68" x14ac:dyDescent="0.25">
      <c r="A42647" s="1"/>
      <c r="B42647" s="2"/>
      <c r="BJ42647" s="3"/>
      <c r="BL42647" s="3"/>
      <c r="BN42647" s="3"/>
      <c r="BP42647" s="3"/>
    </row>
    <row r="42648" spans="1:68" x14ac:dyDescent="0.25">
      <c r="A42648" s="1"/>
      <c r="B42648" s="2"/>
      <c r="BJ42648" s="3"/>
      <c r="BL42648" s="3"/>
      <c r="BN42648" s="3"/>
      <c r="BP42648" s="3"/>
    </row>
    <row r="42649" spans="1:68" x14ac:dyDescent="0.25">
      <c r="A42649" s="1"/>
      <c r="B42649" s="2"/>
      <c r="BJ42649" s="3"/>
      <c r="BL42649" s="3"/>
      <c r="BN42649" s="3"/>
      <c r="BP42649" s="3"/>
    </row>
    <row r="42650" spans="1:68" x14ac:dyDescent="0.25">
      <c r="A42650" s="1"/>
      <c r="B42650" s="2"/>
      <c r="BJ42650" s="3"/>
      <c r="BL42650" s="3"/>
      <c r="BN42650" s="3"/>
      <c r="BP42650" s="3"/>
    </row>
    <row r="42651" spans="1:68" x14ac:dyDescent="0.25">
      <c r="A42651" s="1"/>
      <c r="B42651" s="2"/>
      <c r="BJ42651" s="3"/>
      <c r="BL42651" s="3"/>
      <c r="BN42651" s="3"/>
      <c r="BP42651" s="3"/>
    </row>
    <row r="42652" spans="1:68" x14ac:dyDescent="0.25">
      <c r="A42652" s="1"/>
      <c r="B42652" s="2"/>
      <c r="BJ42652" s="3"/>
      <c r="BL42652" s="3"/>
      <c r="BN42652" s="3"/>
      <c r="BP42652" s="3"/>
    </row>
    <row r="42653" spans="1:68" x14ac:dyDescent="0.25">
      <c r="A42653" s="1"/>
      <c r="B42653" s="2"/>
      <c r="BJ42653" s="3"/>
      <c r="BL42653" s="3"/>
      <c r="BN42653" s="3"/>
      <c r="BP42653" s="3"/>
    </row>
    <row r="42654" spans="1:68" x14ac:dyDescent="0.25">
      <c r="A42654" s="1"/>
      <c r="B42654" s="2"/>
      <c r="BJ42654" s="3"/>
      <c r="BL42654" s="3"/>
      <c r="BN42654" s="3"/>
      <c r="BP42654" s="3"/>
    </row>
    <row r="42655" spans="1:68" x14ac:dyDescent="0.25">
      <c r="A42655" s="1"/>
      <c r="B42655" s="2"/>
      <c r="BJ42655" s="3"/>
      <c r="BL42655" s="3"/>
      <c r="BN42655" s="3"/>
      <c r="BP42655" s="3"/>
    </row>
    <row r="42656" spans="1:68" x14ac:dyDescent="0.25">
      <c r="A42656" s="1"/>
      <c r="B42656" s="2"/>
      <c r="BJ42656" s="3"/>
      <c r="BL42656" s="3"/>
      <c r="BN42656" s="3"/>
      <c r="BP42656" s="3"/>
    </row>
    <row r="42657" spans="1:68" x14ac:dyDescent="0.25">
      <c r="A42657" s="1"/>
      <c r="B42657" s="2"/>
      <c r="BJ42657" s="3"/>
      <c r="BL42657" s="3"/>
      <c r="BN42657" s="3"/>
      <c r="BP42657" s="3"/>
    </row>
    <row r="42658" spans="1:68" x14ac:dyDescent="0.25">
      <c r="A42658" s="1"/>
      <c r="B42658" s="2"/>
      <c r="BJ42658" s="3"/>
      <c r="BL42658" s="3"/>
      <c r="BN42658" s="3"/>
      <c r="BP42658" s="3"/>
    </row>
    <row r="42659" spans="1:68" x14ac:dyDescent="0.25">
      <c r="A42659" s="1"/>
      <c r="B42659" s="2"/>
      <c r="BJ42659" s="3"/>
      <c r="BL42659" s="3"/>
      <c r="BN42659" s="3"/>
      <c r="BP42659" s="3"/>
    </row>
    <row r="42660" spans="1:68" x14ac:dyDescent="0.25">
      <c r="A42660" s="1"/>
      <c r="B42660" s="2"/>
      <c r="BJ42660" s="3"/>
      <c r="BL42660" s="3"/>
      <c r="BN42660" s="3"/>
      <c r="BP42660" s="3"/>
    </row>
    <row r="42661" spans="1:68" x14ac:dyDescent="0.25">
      <c r="A42661" s="1"/>
      <c r="B42661" s="2"/>
      <c r="BJ42661" s="3"/>
      <c r="BL42661" s="3"/>
      <c r="BN42661" s="3"/>
      <c r="BP42661" s="3"/>
    </row>
    <row r="42662" spans="1:68" x14ac:dyDescent="0.25">
      <c r="A42662" s="1"/>
      <c r="B42662" s="2"/>
      <c r="BJ42662" s="3"/>
      <c r="BL42662" s="3"/>
      <c r="BN42662" s="3"/>
      <c r="BP42662" s="3"/>
    </row>
    <row r="42663" spans="1:68" x14ac:dyDescent="0.25">
      <c r="A42663" s="1"/>
      <c r="B42663" s="2"/>
      <c r="BJ42663" s="3"/>
      <c r="BL42663" s="3"/>
      <c r="BN42663" s="3"/>
      <c r="BP42663" s="3"/>
    </row>
    <row r="42664" spans="1:68" x14ac:dyDescent="0.25">
      <c r="A42664" s="1"/>
      <c r="B42664" s="2"/>
      <c r="BJ42664" s="3"/>
      <c r="BL42664" s="3"/>
      <c r="BN42664" s="3"/>
      <c r="BP42664" s="3"/>
    </row>
    <row r="42665" spans="1:68" x14ac:dyDescent="0.25">
      <c r="A42665" s="1"/>
      <c r="B42665" s="2"/>
      <c r="BJ42665" s="3"/>
      <c r="BL42665" s="3"/>
      <c r="BN42665" s="3"/>
      <c r="BP42665" s="3"/>
    </row>
    <row r="42666" spans="1:68" x14ac:dyDescent="0.25">
      <c r="A42666" s="1"/>
      <c r="B42666" s="2"/>
      <c r="BJ42666" s="3"/>
      <c r="BL42666" s="3"/>
      <c r="BN42666" s="3"/>
      <c r="BP42666" s="3"/>
    </row>
    <row r="42667" spans="1:68" x14ac:dyDescent="0.25">
      <c r="A42667" s="1"/>
      <c r="B42667" s="2"/>
      <c r="BJ42667" s="3"/>
      <c r="BL42667" s="3"/>
      <c r="BN42667" s="3"/>
      <c r="BP42667" s="3"/>
    </row>
    <row r="42668" spans="1:68" x14ac:dyDescent="0.25">
      <c r="A42668" s="1"/>
      <c r="B42668" s="2"/>
      <c r="BJ42668" s="3"/>
      <c r="BL42668" s="3"/>
      <c r="BN42668" s="3"/>
      <c r="BP42668" s="3"/>
    </row>
    <row r="42669" spans="1:68" x14ac:dyDescent="0.25">
      <c r="A42669" s="1"/>
      <c r="B42669" s="2"/>
      <c r="BJ42669" s="3"/>
      <c r="BL42669" s="3"/>
      <c r="BN42669" s="3"/>
      <c r="BP42669" s="3"/>
    </row>
    <row r="42670" spans="1:68" x14ac:dyDescent="0.25">
      <c r="A42670" s="1"/>
      <c r="B42670" s="2"/>
      <c r="BJ42670" s="3"/>
      <c r="BL42670" s="3"/>
      <c r="BN42670" s="3"/>
      <c r="BP42670" s="3"/>
    </row>
    <row r="42671" spans="1:68" x14ac:dyDescent="0.25">
      <c r="A42671" s="1"/>
      <c r="B42671" s="2"/>
      <c r="BJ42671" s="3"/>
      <c r="BL42671" s="3"/>
      <c r="BN42671" s="3"/>
      <c r="BP42671" s="3"/>
    </row>
    <row r="42672" spans="1:68" x14ac:dyDescent="0.25">
      <c r="A42672" s="1"/>
      <c r="B42672" s="2"/>
      <c r="BJ42672" s="3"/>
      <c r="BL42672" s="3"/>
      <c r="BN42672" s="3"/>
      <c r="BP42672" s="3"/>
    </row>
    <row r="42673" spans="1:68" x14ac:dyDescent="0.25">
      <c r="A42673" s="1"/>
      <c r="B42673" s="2"/>
      <c r="BJ42673" s="3"/>
      <c r="BL42673" s="3"/>
      <c r="BN42673" s="3"/>
      <c r="BP42673" s="3"/>
    </row>
    <row r="42674" spans="1:68" x14ac:dyDescent="0.25">
      <c r="A42674" s="1"/>
      <c r="B42674" s="2"/>
      <c r="BJ42674" s="3"/>
      <c r="BL42674" s="3"/>
      <c r="BN42674" s="3"/>
      <c r="BP42674" s="3"/>
    </row>
    <row r="42675" spans="1:68" x14ac:dyDescent="0.25">
      <c r="A42675" s="1"/>
      <c r="B42675" s="2"/>
      <c r="BJ42675" s="3"/>
      <c r="BL42675" s="3"/>
      <c r="BN42675" s="3"/>
      <c r="BP42675" s="3"/>
    </row>
    <row r="42676" spans="1:68" x14ac:dyDescent="0.25">
      <c r="A42676" s="1"/>
      <c r="B42676" s="2"/>
      <c r="BJ42676" s="3"/>
      <c r="BL42676" s="3"/>
      <c r="BN42676" s="3"/>
      <c r="BP42676" s="3"/>
    </row>
    <row r="42677" spans="1:68" x14ac:dyDescent="0.25">
      <c r="A42677" s="1"/>
      <c r="B42677" s="2"/>
      <c r="BJ42677" s="3"/>
      <c r="BL42677" s="3"/>
      <c r="BN42677" s="3"/>
      <c r="BP42677" s="3"/>
    </row>
    <row r="42678" spans="1:68" x14ac:dyDescent="0.25">
      <c r="A42678" s="1"/>
      <c r="B42678" s="2"/>
      <c r="BJ42678" s="3"/>
      <c r="BL42678" s="3"/>
      <c r="BN42678" s="3"/>
      <c r="BP42678" s="3"/>
    </row>
    <row r="42679" spans="1:68" x14ac:dyDescent="0.25">
      <c r="A42679" s="1"/>
      <c r="B42679" s="2"/>
      <c r="BJ42679" s="3"/>
      <c r="BL42679" s="3"/>
      <c r="BN42679" s="3"/>
      <c r="BP42679" s="3"/>
    </row>
    <row r="42680" spans="1:68" x14ac:dyDescent="0.25">
      <c r="A42680" s="1"/>
      <c r="B42680" s="2"/>
      <c r="BJ42680" s="3"/>
      <c r="BL42680" s="3"/>
      <c r="BN42680" s="3"/>
      <c r="BP42680" s="3"/>
    </row>
    <row r="42681" spans="1:68" x14ac:dyDescent="0.25">
      <c r="A42681" s="1"/>
      <c r="B42681" s="2"/>
      <c r="BJ42681" s="3"/>
      <c r="BL42681" s="3"/>
      <c r="BN42681" s="3"/>
      <c r="BP42681" s="3"/>
    </row>
    <row r="42682" spans="1:68" x14ac:dyDescent="0.25">
      <c r="A42682" s="1"/>
      <c r="B42682" s="2"/>
      <c r="BJ42682" s="3"/>
      <c r="BL42682" s="3"/>
      <c r="BN42682" s="3"/>
      <c r="BP42682" s="3"/>
    </row>
    <row r="42683" spans="1:68" x14ac:dyDescent="0.25">
      <c r="A42683" s="1"/>
      <c r="B42683" s="2"/>
      <c r="BJ42683" s="3"/>
      <c r="BL42683" s="3"/>
      <c r="BN42683" s="3"/>
      <c r="BP42683" s="3"/>
    </row>
    <row r="42684" spans="1:68" x14ac:dyDescent="0.25">
      <c r="A42684" s="1"/>
      <c r="B42684" s="2"/>
      <c r="BJ42684" s="3"/>
      <c r="BL42684" s="3"/>
      <c r="BN42684" s="3"/>
      <c r="BP42684" s="3"/>
    </row>
    <row r="42685" spans="1:68" x14ac:dyDescent="0.25">
      <c r="A42685" s="1"/>
      <c r="B42685" s="2"/>
      <c r="BJ42685" s="3"/>
      <c r="BL42685" s="3"/>
      <c r="BN42685" s="3"/>
      <c r="BP42685" s="3"/>
    </row>
    <row r="42686" spans="1:68" x14ac:dyDescent="0.25">
      <c r="A42686" s="1"/>
      <c r="B42686" s="2"/>
      <c r="BJ42686" s="3"/>
      <c r="BL42686" s="3"/>
      <c r="BN42686" s="3"/>
      <c r="BP42686" s="3"/>
    </row>
    <row r="42687" spans="1:68" x14ac:dyDescent="0.25">
      <c r="A42687" s="1"/>
      <c r="B42687" s="2"/>
      <c r="BJ42687" s="3"/>
      <c r="BL42687" s="3"/>
      <c r="BN42687" s="3"/>
      <c r="BP42687" s="3"/>
    </row>
    <row r="42688" spans="1:68" x14ac:dyDescent="0.25">
      <c r="A42688" s="1"/>
      <c r="B42688" s="2"/>
      <c r="BJ42688" s="3"/>
      <c r="BL42688" s="3"/>
      <c r="BN42688" s="3"/>
      <c r="BP42688" s="3"/>
    </row>
    <row r="42689" spans="1:68" x14ac:dyDescent="0.25">
      <c r="A42689" s="1"/>
      <c r="B42689" s="2"/>
      <c r="BJ42689" s="3"/>
      <c r="BL42689" s="3"/>
      <c r="BN42689" s="3"/>
      <c r="BP42689" s="3"/>
    </row>
    <row r="42690" spans="1:68" x14ac:dyDescent="0.25">
      <c r="A42690" s="1"/>
      <c r="B42690" s="2"/>
      <c r="BJ42690" s="3"/>
      <c r="BL42690" s="3"/>
      <c r="BN42690" s="3"/>
      <c r="BP42690" s="3"/>
    </row>
    <row r="42691" spans="1:68" x14ac:dyDescent="0.25">
      <c r="A42691" s="1"/>
      <c r="B42691" s="2"/>
      <c r="BJ42691" s="3"/>
      <c r="BL42691" s="3"/>
      <c r="BN42691" s="3"/>
      <c r="BP42691" s="3"/>
    </row>
    <row r="42692" spans="1:68" x14ac:dyDescent="0.25">
      <c r="A42692" s="1"/>
      <c r="B42692" s="2"/>
      <c r="BJ42692" s="3"/>
      <c r="BL42692" s="3"/>
      <c r="BN42692" s="3"/>
      <c r="BP42692" s="3"/>
    </row>
    <row r="42693" spans="1:68" x14ac:dyDescent="0.25">
      <c r="A42693" s="1"/>
      <c r="B42693" s="2"/>
      <c r="BJ42693" s="3"/>
      <c r="BL42693" s="3"/>
      <c r="BN42693" s="3"/>
      <c r="BP42693" s="3"/>
    </row>
    <row r="42694" spans="1:68" x14ac:dyDescent="0.25">
      <c r="A42694" s="1"/>
      <c r="B42694" s="2"/>
      <c r="BJ42694" s="3"/>
      <c r="BL42694" s="3"/>
      <c r="BN42694" s="3"/>
      <c r="BP42694" s="3"/>
    </row>
    <row r="42695" spans="1:68" x14ac:dyDescent="0.25">
      <c r="A42695" s="1"/>
      <c r="B42695" s="2"/>
      <c r="BJ42695" s="3"/>
      <c r="BL42695" s="3"/>
      <c r="BN42695" s="3"/>
      <c r="BP42695" s="3"/>
    </row>
    <row r="42696" spans="1:68" x14ac:dyDescent="0.25">
      <c r="A42696" s="1"/>
      <c r="B42696" s="2"/>
      <c r="BJ42696" s="3"/>
      <c r="BL42696" s="3"/>
      <c r="BN42696" s="3"/>
      <c r="BP42696" s="3"/>
    </row>
    <row r="42697" spans="1:68" x14ac:dyDescent="0.25">
      <c r="A42697" s="1"/>
      <c r="B42697" s="2"/>
      <c r="BJ42697" s="3"/>
      <c r="BL42697" s="3"/>
      <c r="BN42697" s="3"/>
      <c r="BP42697" s="3"/>
    </row>
    <row r="42698" spans="1:68" x14ac:dyDescent="0.25">
      <c r="A42698" s="1"/>
      <c r="B42698" s="2"/>
      <c r="BJ42698" s="3"/>
      <c r="BL42698" s="3"/>
      <c r="BN42698" s="3"/>
      <c r="BP42698" s="3"/>
    </row>
    <row r="42699" spans="1:68" x14ac:dyDescent="0.25">
      <c r="A42699" s="1"/>
      <c r="B42699" s="2"/>
      <c r="BJ42699" s="3"/>
      <c r="BL42699" s="3"/>
      <c r="BN42699" s="3"/>
      <c r="BP42699" s="3"/>
    </row>
    <row r="42700" spans="1:68" x14ac:dyDescent="0.25">
      <c r="A42700" s="1"/>
      <c r="B42700" s="2"/>
      <c r="BJ42700" s="3"/>
      <c r="BL42700" s="3"/>
      <c r="BN42700" s="3"/>
      <c r="BP42700" s="3"/>
    </row>
    <row r="42701" spans="1:68" x14ac:dyDescent="0.25">
      <c r="A42701" s="1"/>
      <c r="B42701" s="2"/>
      <c r="BJ42701" s="3"/>
      <c r="BL42701" s="3"/>
      <c r="BN42701" s="3"/>
      <c r="BP42701" s="3"/>
    </row>
    <row r="42702" spans="1:68" x14ac:dyDescent="0.25">
      <c r="A42702" s="1"/>
      <c r="B42702" s="2"/>
      <c r="BJ42702" s="3"/>
      <c r="BL42702" s="3"/>
      <c r="BN42702" s="3"/>
      <c r="BP42702" s="3"/>
    </row>
    <row r="42703" spans="1:68" x14ac:dyDescent="0.25">
      <c r="A42703" s="1"/>
      <c r="B42703" s="2"/>
      <c r="BJ42703" s="3"/>
      <c r="BL42703" s="3"/>
      <c r="BN42703" s="3"/>
      <c r="BP42703" s="3"/>
    </row>
    <row r="42704" spans="1:68" x14ac:dyDescent="0.25">
      <c r="A42704" s="1"/>
      <c r="B42704" s="2"/>
      <c r="BJ42704" s="3"/>
      <c r="BL42704" s="3"/>
      <c r="BN42704" s="3"/>
      <c r="BP42704" s="3"/>
    </row>
    <row r="42705" spans="1:68" x14ac:dyDescent="0.25">
      <c r="A42705" s="1"/>
      <c r="B42705" s="2"/>
      <c r="BJ42705" s="3"/>
      <c r="BL42705" s="3"/>
      <c r="BN42705" s="3"/>
      <c r="BP42705" s="3"/>
    </row>
    <row r="42706" spans="1:68" x14ac:dyDescent="0.25">
      <c r="A42706" s="1"/>
      <c r="B42706" s="2"/>
      <c r="BJ42706" s="3"/>
      <c r="BL42706" s="3"/>
      <c r="BN42706" s="3"/>
      <c r="BP42706" s="3"/>
    </row>
    <row r="42707" spans="1:68" x14ac:dyDescent="0.25">
      <c r="A42707" s="1"/>
      <c r="B42707" s="2"/>
      <c r="BJ42707" s="3"/>
      <c r="BL42707" s="3"/>
      <c r="BN42707" s="3"/>
      <c r="BP42707" s="3"/>
    </row>
    <row r="42708" spans="1:68" x14ac:dyDescent="0.25">
      <c r="A42708" s="1"/>
      <c r="B42708" s="2"/>
      <c r="BJ42708" s="3"/>
      <c r="BL42708" s="3"/>
      <c r="BN42708" s="3"/>
      <c r="BP42708" s="3"/>
    </row>
    <row r="42709" spans="1:68" x14ac:dyDescent="0.25">
      <c r="A42709" s="1"/>
      <c r="B42709" s="2"/>
      <c r="BJ42709" s="3"/>
      <c r="BL42709" s="3"/>
      <c r="BN42709" s="3"/>
      <c r="BP42709" s="3"/>
    </row>
    <row r="42710" spans="1:68" x14ac:dyDescent="0.25">
      <c r="A42710" s="1"/>
      <c r="B42710" s="2"/>
      <c r="BJ42710" s="3"/>
      <c r="BL42710" s="3"/>
      <c r="BN42710" s="3"/>
      <c r="BP42710" s="3"/>
    </row>
    <row r="42711" spans="1:68" x14ac:dyDescent="0.25">
      <c r="A42711" s="1"/>
      <c r="B42711" s="2"/>
      <c r="BJ42711" s="3"/>
      <c r="BL42711" s="3"/>
      <c r="BN42711" s="3"/>
      <c r="BP42711" s="3"/>
    </row>
    <row r="42712" spans="1:68" x14ac:dyDescent="0.25">
      <c r="A42712" s="1"/>
      <c r="B42712" s="2"/>
      <c r="BJ42712" s="3"/>
      <c r="BL42712" s="3"/>
      <c r="BN42712" s="3"/>
      <c r="BP42712" s="3"/>
    </row>
    <row r="42713" spans="1:68" x14ac:dyDescent="0.25">
      <c r="A42713" s="1"/>
      <c r="B42713" s="2"/>
      <c r="BJ42713" s="3"/>
      <c r="BL42713" s="3"/>
      <c r="BN42713" s="3"/>
      <c r="BP42713" s="3"/>
    </row>
    <row r="42714" spans="1:68" x14ac:dyDescent="0.25">
      <c r="A42714" s="1"/>
      <c r="B42714" s="2"/>
      <c r="BJ42714" s="3"/>
      <c r="BL42714" s="3"/>
      <c r="BN42714" s="3"/>
      <c r="BP42714" s="3"/>
    </row>
    <row r="42715" spans="1:68" x14ac:dyDescent="0.25">
      <c r="A42715" s="1"/>
      <c r="B42715" s="2"/>
      <c r="BJ42715" s="3"/>
      <c r="BL42715" s="3"/>
      <c r="BN42715" s="3"/>
      <c r="BP42715" s="3"/>
    </row>
    <row r="42716" spans="1:68" x14ac:dyDescent="0.25">
      <c r="A42716" s="1"/>
      <c r="B42716" s="2"/>
      <c r="BJ42716" s="3"/>
      <c r="BL42716" s="3"/>
      <c r="BN42716" s="3"/>
      <c r="BP42716" s="3"/>
    </row>
    <row r="42717" spans="1:68" x14ac:dyDescent="0.25">
      <c r="A42717" s="1"/>
      <c r="B42717" s="2"/>
      <c r="BJ42717" s="3"/>
      <c r="BL42717" s="3"/>
      <c r="BN42717" s="3"/>
      <c r="BP42717" s="3"/>
    </row>
    <row r="42718" spans="1:68" x14ac:dyDescent="0.25">
      <c r="A42718" s="1"/>
      <c r="B42718" s="2"/>
      <c r="BJ42718" s="3"/>
      <c r="BL42718" s="3"/>
      <c r="BN42718" s="3"/>
      <c r="BP42718" s="3"/>
    </row>
    <row r="42719" spans="1:68" x14ac:dyDescent="0.25">
      <c r="A42719" s="1"/>
      <c r="B42719" s="2"/>
      <c r="BJ42719" s="3"/>
      <c r="BL42719" s="3"/>
      <c r="BN42719" s="3"/>
      <c r="BP42719" s="3"/>
    </row>
    <row r="42720" spans="1:68" x14ac:dyDescent="0.25">
      <c r="A42720" s="1"/>
      <c r="B42720" s="2"/>
      <c r="BJ42720" s="3"/>
      <c r="BL42720" s="3"/>
      <c r="BN42720" s="3"/>
      <c r="BP42720" s="3"/>
    </row>
    <row r="42721" spans="1:68" x14ac:dyDescent="0.25">
      <c r="A42721" s="1"/>
      <c r="B42721" s="2"/>
      <c r="BJ42721" s="3"/>
      <c r="BL42721" s="3"/>
      <c r="BN42721" s="3"/>
      <c r="BP42721" s="3"/>
    </row>
    <row r="42722" spans="1:68" x14ac:dyDescent="0.25">
      <c r="A42722" s="1"/>
      <c r="B42722" s="2"/>
      <c r="BJ42722" s="3"/>
      <c r="BL42722" s="3"/>
      <c r="BN42722" s="3"/>
      <c r="BP42722" s="3"/>
    </row>
    <row r="42723" spans="1:68" x14ac:dyDescent="0.25">
      <c r="A42723" s="1"/>
      <c r="B42723" s="2"/>
      <c r="BJ42723" s="3"/>
      <c r="BL42723" s="3"/>
      <c r="BN42723" s="3"/>
      <c r="BP42723" s="3"/>
    </row>
    <row r="42724" spans="1:68" x14ac:dyDescent="0.25">
      <c r="A42724" s="1"/>
      <c r="B42724" s="2"/>
      <c r="BJ42724" s="3"/>
      <c r="BL42724" s="3"/>
      <c r="BN42724" s="3"/>
      <c r="BP42724" s="3"/>
    </row>
    <row r="42725" spans="1:68" x14ac:dyDescent="0.25">
      <c r="A42725" s="1"/>
      <c r="B42725" s="2"/>
      <c r="BJ42725" s="3"/>
      <c r="BL42725" s="3"/>
      <c r="BN42725" s="3"/>
      <c r="BP42725" s="3"/>
    </row>
    <row r="42726" spans="1:68" x14ac:dyDescent="0.25">
      <c r="A42726" s="1"/>
      <c r="B42726" s="2"/>
      <c r="BJ42726" s="3"/>
      <c r="BL42726" s="3"/>
      <c r="BN42726" s="3"/>
      <c r="BP42726" s="3"/>
    </row>
    <row r="42727" spans="1:68" x14ac:dyDescent="0.25">
      <c r="A42727" s="1"/>
      <c r="B42727" s="2"/>
      <c r="BJ42727" s="3"/>
      <c r="BL42727" s="3"/>
      <c r="BN42727" s="3"/>
      <c r="BP42727" s="3"/>
    </row>
    <row r="42728" spans="1:68" x14ac:dyDescent="0.25">
      <c r="A42728" s="1"/>
      <c r="B42728" s="2"/>
      <c r="BJ42728" s="3"/>
      <c r="BL42728" s="3"/>
      <c r="BN42728" s="3"/>
      <c r="BP42728" s="3"/>
    </row>
    <row r="42729" spans="1:68" x14ac:dyDescent="0.25">
      <c r="A42729" s="1"/>
      <c r="B42729" s="2"/>
      <c r="BJ42729" s="3"/>
      <c r="BL42729" s="3"/>
      <c r="BN42729" s="3"/>
      <c r="BP42729" s="3"/>
    </row>
    <row r="42730" spans="1:68" x14ac:dyDescent="0.25">
      <c r="A42730" s="1"/>
      <c r="B42730" s="2"/>
      <c r="BJ42730" s="3"/>
      <c r="BL42730" s="3"/>
      <c r="BN42730" s="3"/>
      <c r="BP42730" s="3"/>
    </row>
    <row r="42731" spans="1:68" x14ac:dyDescent="0.25">
      <c r="A42731" s="1"/>
      <c r="B42731" s="2"/>
      <c r="BJ42731" s="3"/>
      <c r="BL42731" s="3"/>
      <c r="BN42731" s="3"/>
      <c r="BP42731" s="3"/>
    </row>
    <row r="42732" spans="1:68" x14ac:dyDescent="0.25">
      <c r="A42732" s="1"/>
      <c r="B42732" s="2"/>
      <c r="BJ42732" s="3"/>
      <c r="BL42732" s="3"/>
      <c r="BN42732" s="3"/>
      <c r="BP42732" s="3"/>
    </row>
    <row r="42733" spans="1:68" x14ac:dyDescent="0.25">
      <c r="A42733" s="1"/>
      <c r="B42733" s="2"/>
      <c r="BJ42733" s="3"/>
      <c r="BL42733" s="3"/>
      <c r="BN42733" s="3"/>
      <c r="BP42733" s="3"/>
    </row>
    <row r="42734" spans="1:68" x14ac:dyDescent="0.25">
      <c r="A42734" s="1"/>
      <c r="B42734" s="2"/>
      <c r="BJ42734" s="3"/>
      <c r="BL42734" s="3"/>
      <c r="BN42734" s="3"/>
      <c r="BP42734" s="3"/>
    </row>
    <row r="42735" spans="1:68" x14ac:dyDescent="0.25">
      <c r="A42735" s="1"/>
      <c r="B42735" s="2"/>
      <c r="BJ42735" s="3"/>
      <c r="BL42735" s="3"/>
      <c r="BN42735" s="3"/>
      <c r="BP42735" s="3"/>
    </row>
    <row r="42736" spans="1:68" x14ac:dyDescent="0.25">
      <c r="A42736" s="1"/>
      <c r="B42736" s="2"/>
      <c r="BJ42736" s="3"/>
      <c r="BL42736" s="3"/>
      <c r="BN42736" s="3"/>
      <c r="BP42736" s="3"/>
    </row>
    <row r="42737" spans="1:68" x14ac:dyDescent="0.25">
      <c r="A42737" s="1"/>
      <c r="B42737" s="2"/>
      <c r="BJ42737" s="3"/>
      <c r="BL42737" s="3"/>
      <c r="BN42737" s="3"/>
      <c r="BP42737" s="3"/>
    </row>
    <row r="42738" spans="1:68" x14ac:dyDescent="0.25">
      <c r="A42738" s="1"/>
      <c r="B42738" s="2"/>
      <c r="BJ42738" s="3"/>
      <c r="BL42738" s="3"/>
      <c r="BN42738" s="3"/>
      <c r="BP42738" s="3"/>
    </row>
    <row r="42739" spans="1:68" x14ac:dyDescent="0.25">
      <c r="A42739" s="1"/>
      <c r="B42739" s="2"/>
      <c r="BJ42739" s="3"/>
      <c r="BL42739" s="3"/>
      <c r="BN42739" s="3"/>
      <c r="BP42739" s="3"/>
    </row>
    <row r="42740" spans="1:68" x14ac:dyDescent="0.25">
      <c r="A42740" s="1"/>
      <c r="B42740" s="2"/>
      <c r="BJ42740" s="3"/>
      <c r="BL42740" s="3"/>
      <c r="BN42740" s="3"/>
      <c r="BP42740" s="3"/>
    </row>
    <row r="42741" spans="1:68" x14ac:dyDescent="0.25">
      <c r="A42741" s="1"/>
      <c r="B42741" s="2"/>
      <c r="BJ42741" s="3"/>
      <c r="BL42741" s="3"/>
      <c r="BN42741" s="3"/>
      <c r="BP42741" s="3"/>
    </row>
    <row r="42742" spans="1:68" x14ac:dyDescent="0.25">
      <c r="A42742" s="1"/>
      <c r="B42742" s="2"/>
      <c r="BJ42742" s="3"/>
      <c r="BL42742" s="3"/>
      <c r="BN42742" s="3"/>
      <c r="BP42742" s="3"/>
    </row>
    <row r="42743" spans="1:68" x14ac:dyDescent="0.25">
      <c r="A42743" s="1"/>
      <c r="B42743" s="2"/>
      <c r="BJ42743" s="3"/>
      <c r="BL42743" s="3"/>
      <c r="BN42743" s="3"/>
      <c r="BP42743" s="3"/>
    </row>
    <row r="42744" spans="1:68" x14ac:dyDescent="0.25">
      <c r="A42744" s="1"/>
      <c r="B42744" s="2"/>
      <c r="BJ42744" s="3"/>
      <c r="BL42744" s="3"/>
      <c r="BN42744" s="3"/>
      <c r="BP42744" s="3"/>
    </row>
    <row r="42745" spans="1:68" x14ac:dyDescent="0.25">
      <c r="A42745" s="1"/>
      <c r="B42745" s="2"/>
      <c r="BJ42745" s="3"/>
      <c r="BL42745" s="3"/>
      <c r="BN42745" s="3"/>
      <c r="BP42745" s="3"/>
    </row>
    <row r="42746" spans="1:68" x14ac:dyDescent="0.25">
      <c r="A42746" s="1"/>
      <c r="B42746" s="2"/>
      <c r="BJ42746" s="3"/>
      <c r="BL42746" s="3"/>
      <c r="BN42746" s="3"/>
      <c r="BP42746" s="3"/>
    </row>
    <row r="42747" spans="1:68" x14ac:dyDescent="0.25">
      <c r="A42747" s="1"/>
      <c r="B42747" s="2"/>
      <c r="BJ42747" s="3"/>
      <c r="BL42747" s="3"/>
      <c r="BN42747" s="3"/>
      <c r="BP42747" s="3"/>
    </row>
    <row r="42748" spans="1:68" x14ac:dyDescent="0.25">
      <c r="A42748" s="1"/>
      <c r="B42748" s="2"/>
      <c r="BJ42748" s="3"/>
      <c r="BL42748" s="3"/>
      <c r="BN42748" s="3"/>
      <c r="BP42748" s="3"/>
    </row>
    <row r="42749" spans="1:68" x14ac:dyDescent="0.25">
      <c r="A42749" s="1"/>
      <c r="B42749" s="2"/>
      <c r="BJ42749" s="3"/>
      <c r="BL42749" s="3"/>
      <c r="BN42749" s="3"/>
      <c r="BP42749" s="3"/>
    </row>
    <row r="42750" spans="1:68" x14ac:dyDescent="0.25">
      <c r="A42750" s="1"/>
      <c r="B42750" s="2"/>
      <c r="BJ42750" s="3"/>
      <c r="BL42750" s="3"/>
      <c r="BN42750" s="3"/>
      <c r="BP42750" s="3"/>
    </row>
    <row r="42751" spans="1:68" x14ac:dyDescent="0.25">
      <c r="A42751" s="1"/>
      <c r="B42751" s="2"/>
      <c r="BJ42751" s="3"/>
      <c r="BL42751" s="3"/>
      <c r="BN42751" s="3"/>
      <c r="BP42751" s="3"/>
    </row>
    <row r="42752" spans="1:68" x14ac:dyDescent="0.25">
      <c r="A42752" s="1"/>
      <c r="B42752" s="2"/>
      <c r="BJ42752" s="3"/>
      <c r="BL42752" s="3"/>
      <c r="BN42752" s="3"/>
      <c r="BP42752" s="3"/>
    </row>
    <row r="42753" spans="1:68" x14ac:dyDescent="0.25">
      <c r="A42753" s="1"/>
      <c r="B42753" s="2"/>
      <c r="BJ42753" s="3"/>
      <c r="BL42753" s="3"/>
      <c r="BN42753" s="3"/>
      <c r="BP42753" s="3"/>
    </row>
    <row r="42754" spans="1:68" x14ac:dyDescent="0.25">
      <c r="A42754" s="1"/>
      <c r="B42754" s="2"/>
      <c r="BJ42754" s="3"/>
      <c r="BL42754" s="3"/>
      <c r="BN42754" s="3"/>
      <c r="BP42754" s="3"/>
    </row>
    <row r="42755" spans="1:68" x14ac:dyDescent="0.25">
      <c r="A42755" s="1"/>
      <c r="B42755" s="2"/>
      <c r="BJ42755" s="3"/>
      <c r="BL42755" s="3"/>
      <c r="BN42755" s="3"/>
      <c r="BP42755" s="3"/>
    </row>
    <row r="42756" spans="1:68" x14ac:dyDescent="0.25">
      <c r="A42756" s="1"/>
      <c r="B42756" s="2"/>
      <c r="BJ42756" s="3"/>
      <c r="BL42756" s="3"/>
      <c r="BN42756" s="3"/>
      <c r="BP42756" s="3"/>
    </row>
    <row r="42757" spans="1:68" x14ac:dyDescent="0.25">
      <c r="A42757" s="1"/>
      <c r="B42757" s="2"/>
      <c r="BJ42757" s="3"/>
      <c r="BL42757" s="3"/>
      <c r="BN42757" s="3"/>
      <c r="BP42757" s="3"/>
    </row>
    <row r="42758" spans="1:68" x14ac:dyDescent="0.25">
      <c r="A42758" s="1"/>
      <c r="B42758" s="2"/>
      <c r="BJ42758" s="3"/>
      <c r="BL42758" s="3"/>
      <c r="BN42758" s="3"/>
      <c r="BP42758" s="3"/>
    </row>
    <row r="42759" spans="1:68" x14ac:dyDescent="0.25">
      <c r="A42759" s="1"/>
      <c r="B42759" s="2"/>
      <c r="BJ42759" s="3"/>
      <c r="BL42759" s="3"/>
      <c r="BN42759" s="3"/>
      <c r="BP42759" s="3"/>
    </row>
    <row r="42760" spans="1:68" x14ac:dyDescent="0.25">
      <c r="A42760" s="1"/>
      <c r="B42760" s="2"/>
      <c r="BJ42760" s="3"/>
      <c r="BL42760" s="3"/>
      <c r="BN42760" s="3"/>
      <c r="BP42760" s="3"/>
    </row>
    <row r="42761" spans="1:68" x14ac:dyDescent="0.25">
      <c r="A42761" s="1"/>
      <c r="B42761" s="2"/>
      <c r="BJ42761" s="3"/>
      <c r="BL42761" s="3"/>
      <c r="BN42761" s="3"/>
      <c r="BP42761" s="3"/>
    </row>
    <row r="42762" spans="1:68" x14ac:dyDescent="0.25">
      <c r="A42762" s="1"/>
      <c r="B42762" s="2"/>
      <c r="BJ42762" s="3"/>
      <c r="BL42762" s="3"/>
      <c r="BN42762" s="3"/>
      <c r="BP42762" s="3"/>
    </row>
    <row r="42763" spans="1:68" x14ac:dyDescent="0.25">
      <c r="A42763" s="1"/>
      <c r="B42763" s="2"/>
      <c r="BJ42763" s="3"/>
      <c r="BL42763" s="3"/>
      <c r="BN42763" s="3"/>
      <c r="BP42763" s="3"/>
    </row>
    <row r="42764" spans="1:68" x14ac:dyDescent="0.25">
      <c r="A42764" s="1"/>
      <c r="B42764" s="2"/>
      <c r="BJ42764" s="3"/>
      <c r="BL42764" s="3"/>
      <c r="BN42764" s="3"/>
      <c r="BP42764" s="3"/>
    </row>
    <row r="42765" spans="1:68" x14ac:dyDescent="0.25">
      <c r="A42765" s="1"/>
      <c r="B42765" s="2"/>
      <c r="BJ42765" s="3"/>
      <c r="BL42765" s="3"/>
      <c r="BN42765" s="3"/>
      <c r="BP42765" s="3"/>
    </row>
    <row r="42766" spans="1:68" x14ac:dyDescent="0.25">
      <c r="A42766" s="1"/>
      <c r="B42766" s="2"/>
      <c r="BJ42766" s="3"/>
      <c r="BL42766" s="3"/>
      <c r="BN42766" s="3"/>
      <c r="BP42766" s="3"/>
    </row>
    <row r="42767" spans="1:68" x14ac:dyDescent="0.25">
      <c r="A42767" s="1"/>
      <c r="B42767" s="2"/>
      <c r="BJ42767" s="3"/>
      <c r="BL42767" s="3"/>
      <c r="BN42767" s="3"/>
      <c r="BP42767" s="3"/>
    </row>
    <row r="42768" spans="1:68" x14ac:dyDescent="0.25">
      <c r="A42768" s="1"/>
      <c r="B42768" s="2"/>
      <c r="BJ42768" s="3"/>
      <c r="BL42768" s="3"/>
      <c r="BN42768" s="3"/>
      <c r="BP42768" s="3"/>
    </row>
    <row r="42769" spans="1:68" x14ac:dyDescent="0.25">
      <c r="A42769" s="1"/>
      <c r="B42769" s="2"/>
      <c r="BJ42769" s="3"/>
      <c r="BL42769" s="3"/>
      <c r="BN42769" s="3"/>
      <c r="BP42769" s="3"/>
    </row>
    <row r="42770" spans="1:68" x14ac:dyDescent="0.25">
      <c r="A42770" s="1"/>
      <c r="B42770" s="2"/>
      <c r="BJ42770" s="3"/>
      <c r="BL42770" s="3"/>
      <c r="BN42770" s="3"/>
      <c r="BP42770" s="3"/>
    </row>
    <row r="42771" spans="1:68" x14ac:dyDescent="0.25">
      <c r="A42771" s="1"/>
      <c r="B42771" s="2"/>
      <c r="BJ42771" s="3"/>
      <c r="BL42771" s="3"/>
      <c r="BN42771" s="3"/>
      <c r="BP42771" s="3"/>
    </row>
    <row r="42772" spans="1:68" x14ac:dyDescent="0.25">
      <c r="A42772" s="1"/>
      <c r="B42772" s="2"/>
      <c r="BJ42772" s="3"/>
      <c r="BL42772" s="3"/>
      <c r="BN42772" s="3"/>
      <c r="BP42772" s="3"/>
    </row>
    <row r="42773" spans="1:68" x14ac:dyDescent="0.25">
      <c r="A42773" s="1"/>
      <c r="B42773" s="2"/>
      <c r="BJ42773" s="3"/>
      <c r="BL42773" s="3"/>
      <c r="BN42773" s="3"/>
      <c r="BP42773" s="3"/>
    </row>
    <row r="42774" spans="1:68" x14ac:dyDescent="0.25">
      <c r="A42774" s="1"/>
      <c r="B42774" s="2"/>
      <c r="BJ42774" s="3"/>
      <c r="BL42774" s="3"/>
      <c r="BN42774" s="3"/>
      <c r="BP42774" s="3"/>
    </row>
    <row r="42775" spans="1:68" x14ac:dyDescent="0.25">
      <c r="A42775" s="1"/>
      <c r="B42775" s="2"/>
      <c r="BJ42775" s="3"/>
      <c r="BL42775" s="3"/>
      <c r="BN42775" s="3"/>
      <c r="BP42775" s="3"/>
    </row>
    <row r="42776" spans="1:68" x14ac:dyDescent="0.25">
      <c r="A42776" s="1"/>
      <c r="B42776" s="2"/>
      <c r="BJ42776" s="3"/>
      <c r="BL42776" s="3"/>
      <c r="BN42776" s="3"/>
      <c r="BP42776" s="3"/>
    </row>
    <row r="42777" spans="1:68" x14ac:dyDescent="0.25">
      <c r="A42777" s="1"/>
      <c r="B42777" s="2"/>
      <c r="BJ42777" s="3"/>
      <c r="BL42777" s="3"/>
      <c r="BN42777" s="3"/>
      <c r="BP42777" s="3"/>
    </row>
    <row r="42778" spans="1:68" x14ac:dyDescent="0.25">
      <c r="A42778" s="1"/>
      <c r="B42778" s="2"/>
      <c r="BJ42778" s="3"/>
      <c r="BL42778" s="3"/>
      <c r="BN42778" s="3"/>
      <c r="BP42778" s="3"/>
    </row>
    <row r="42779" spans="1:68" x14ac:dyDescent="0.25">
      <c r="A42779" s="1"/>
      <c r="B42779" s="2"/>
      <c r="BJ42779" s="3"/>
      <c r="BL42779" s="3"/>
      <c r="BN42779" s="3"/>
      <c r="BP42779" s="3"/>
    </row>
    <row r="42780" spans="1:68" x14ac:dyDescent="0.25">
      <c r="A42780" s="1"/>
      <c r="B42780" s="2"/>
      <c r="BJ42780" s="3"/>
      <c r="BL42780" s="3"/>
      <c r="BN42780" s="3"/>
      <c r="BP42780" s="3"/>
    </row>
    <row r="42781" spans="1:68" x14ac:dyDescent="0.25">
      <c r="A42781" s="1"/>
      <c r="B42781" s="2"/>
      <c r="BJ42781" s="3"/>
      <c r="BL42781" s="3"/>
      <c r="BN42781" s="3"/>
      <c r="BP42781" s="3"/>
    </row>
    <row r="42782" spans="1:68" x14ac:dyDescent="0.25">
      <c r="A42782" s="1"/>
      <c r="B42782" s="2"/>
      <c r="BJ42782" s="3"/>
      <c r="BL42782" s="3"/>
      <c r="BN42782" s="3"/>
      <c r="BP42782" s="3"/>
    </row>
    <row r="42783" spans="1:68" x14ac:dyDescent="0.25">
      <c r="A42783" s="1"/>
      <c r="B42783" s="2"/>
      <c r="BJ42783" s="3"/>
      <c r="BL42783" s="3"/>
      <c r="BN42783" s="3"/>
      <c r="BP42783" s="3"/>
    </row>
    <row r="42784" spans="1:68" x14ac:dyDescent="0.25">
      <c r="A42784" s="1"/>
      <c r="B42784" s="2"/>
      <c r="BJ42784" s="3"/>
      <c r="BL42784" s="3"/>
      <c r="BN42784" s="3"/>
      <c r="BP42784" s="3"/>
    </row>
    <row r="42785" spans="1:68" x14ac:dyDescent="0.25">
      <c r="A42785" s="1"/>
      <c r="B42785" s="2"/>
      <c r="BJ42785" s="3"/>
      <c r="BL42785" s="3"/>
      <c r="BN42785" s="3"/>
      <c r="BP42785" s="3"/>
    </row>
    <row r="42786" spans="1:68" x14ac:dyDescent="0.25">
      <c r="A42786" s="1"/>
      <c r="B42786" s="2"/>
      <c r="BJ42786" s="3"/>
      <c r="BL42786" s="3"/>
      <c r="BN42786" s="3"/>
      <c r="BP42786" s="3"/>
    </row>
    <row r="42787" spans="1:68" x14ac:dyDescent="0.25">
      <c r="A42787" s="1"/>
      <c r="B42787" s="2"/>
      <c r="BJ42787" s="3"/>
      <c r="BL42787" s="3"/>
      <c r="BN42787" s="3"/>
      <c r="BP42787" s="3"/>
    </row>
    <row r="42788" spans="1:68" x14ac:dyDescent="0.25">
      <c r="A42788" s="1"/>
      <c r="B42788" s="2"/>
      <c r="BJ42788" s="3"/>
      <c r="BL42788" s="3"/>
      <c r="BN42788" s="3"/>
      <c r="BP42788" s="3"/>
    </row>
    <row r="42789" spans="1:68" x14ac:dyDescent="0.25">
      <c r="A42789" s="1"/>
      <c r="B42789" s="2"/>
      <c r="BJ42789" s="3"/>
      <c r="BL42789" s="3"/>
      <c r="BN42789" s="3"/>
      <c r="BP42789" s="3"/>
    </row>
    <row r="42790" spans="1:68" x14ac:dyDescent="0.25">
      <c r="A42790" s="1"/>
      <c r="B42790" s="2"/>
      <c r="BJ42790" s="3"/>
      <c r="BL42790" s="3"/>
      <c r="BN42790" s="3"/>
      <c r="BP42790" s="3"/>
    </row>
    <row r="42791" spans="1:68" x14ac:dyDescent="0.25">
      <c r="A42791" s="1"/>
      <c r="B42791" s="2"/>
      <c r="BJ42791" s="3"/>
      <c r="BL42791" s="3"/>
      <c r="BN42791" s="3"/>
      <c r="BP42791" s="3"/>
    </row>
    <row r="42792" spans="1:68" x14ac:dyDescent="0.25">
      <c r="A42792" s="1"/>
      <c r="B42792" s="2"/>
      <c r="BJ42792" s="3"/>
      <c r="BL42792" s="3"/>
      <c r="BN42792" s="3"/>
      <c r="BP42792" s="3"/>
    </row>
    <row r="42793" spans="1:68" x14ac:dyDescent="0.25">
      <c r="A42793" s="1"/>
      <c r="B42793" s="2"/>
      <c r="BJ42793" s="3"/>
      <c r="BL42793" s="3"/>
      <c r="BN42793" s="3"/>
      <c r="BP42793" s="3"/>
    </row>
    <row r="42794" spans="1:68" x14ac:dyDescent="0.25">
      <c r="A42794" s="1"/>
      <c r="B42794" s="2"/>
      <c r="BJ42794" s="3"/>
      <c r="BL42794" s="3"/>
      <c r="BN42794" s="3"/>
      <c r="BP42794" s="3"/>
    </row>
    <row r="42795" spans="1:68" x14ac:dyDescent="0.25">
      <c r="A42795" s="1"/>
      <c r="B42795" s="2"/>
      <c r="BJ42795" s="3"/>
      <c r="BL42795" s="3"/>
      <c r="BN42795" s="3"/>
      <c r="BP42795" s="3"/>
    </row>
    <row r="42796" spans="1:68" x14ac:dyDescent="0.25">
      <c r="A42796" s="1"/>
      <c r="B42796" s="2"/>
      <c r="BJ42796" s="3"/>
      <c r="BL42796" s="3"/>
      <c r="BN42796" s="3"/>
      <c r="BP42796" s="3"/>
    </row>
    <row r="42797" spans="1:68" x14ac:dyDescent="0.25">
      <c r="A42797" s="1"/>
      <c r="B42797" s="2"/>
      <c r="BJ42797" s="3"/>
      <c r="BL42797" s="3"/>
      <c r="BN42797" s="3"/>
      <c r="BP42797" s="3"/>
    </row>
    <row r="42798" spans="1:68" x14ac:dyDescent="0.25">
      <c r="A42798" s="1"/>
      <c r="B42798" s="2"/>
      <c r="BJ42798" s="3"/>
      <c r="BL42798" s="3"/>
      <c r="BN42798" s="3"/>
      <c r="BP42798" s="3"/>
    </row>
    <row r="42799" spans="1:68" x14ac:dyDescent="0.25">
      <c r="A42799" s="1"/>
      <c r="B42799" s="2"/>
      <c r="BJ42799" s="3"/>
      <c r="BL42799" s="3"/>
      <c r="BN42799" s="3"/>
      <c r="BP42799" s="3"/>
    </row>
    <row r="42800" spans="1:68" x14ac:dyDescent="0.25">
      <c r="A42800" s="1"/>
      <c r="B42800" s="2"/>
      <c r="BJ42800" s="3"/>
      <c r="BL42800" s="3"/>
      <c r="BN42800" s="3"/>
      <c r="BP42800" s="3"/>
    </row>
    <row r="42801" spans="1:68" x14ac:dyDescent="0.25">
      <c r="A42801" s="1"/>
      <c r="B42801" s="2"/>
      <c r="BJ42801" s="3"/>
      <c r="BL42801" s="3"/>
      <c r="BN42801" s="3"/>
      <c r="BP42801" s="3"/>
    </row>
    <row r="42802" spans="1:68" x14ac:dyDescent="0.25">
      <c r="A42802" s="1"/>
      <c r="B42802" s="2"/>
      <c r="BJ42802" s="3"/>
      <c r="BL42802" s="3"/>
      <c r="BN42802" s="3"/>
      <c r="BP42802" s="3"/>
    </row>
    <row r="42803" spans="1:68" x14ac:dyDescent="0.25">
      <c r="A42803" s="1"/>
      <c r="B42803" s="2"/>
      <c r="BJ42803" s="3"/>
      <c r="BL42803" s="3"/>
      <c r="BN42803" s="3"/>
      <c r="BP42803" s="3"/>
    </row>
    <row r="42804" spans="1:68" x14ac:dyDescent="0.25">
      <c r="A42804" s="1"/>
      <c r="B42804" s="2"/>
      <c r="BJ42804" s="3"/>
      <c r="BL42804" s="3"/>
      <c r="BN42804" s="3"/>
      <c r="BP42804" s="3"/>
    </row>
    <row r="42805" spans="1:68" x14ac:dyDescent="0.25">
      <c r="A42805" s="1"/>
      <c r="B42805" s="2"/>
      <c r="BJ42805" s="3"/>
      <c r="BL42805" s="3"/>
      <c r="BN42805" s="3"/>
      <c r="BP42805" s="3"/>
    </row>
    <row r="42806" spans="1:68" x14ac:dyDescent="0.25">
      <c r="A42806" s="1"/>
      <c r="B42806" s="2"/>
      <c r="BJ42806" s="3"/>
      <c r="BL42806" s="3"/>
      <c r="BN42806" s="3"/>
      <c r="BP42806" s="3"/>
    </row>
    <row r="42807" spans="1:68" x14ac:dyDescent="0.25">
      <c r="A42807" s="1"/>
      <c r="B42807" s="2"/>
      <c r="BJ42807" s="3"/>
      <c r="BL42807" s="3"/>
      <c r="BN42807" s="3"/>
      <c r="BP42807" s="3"/>
    </row>
    <row r="42808" spans="1:68" x14ac:dyDescent="0.25">
      <c r="A42808" s="1"/>
      <c r="B42808" s="2"/>
      <c r="BJ42808" s="3"/>
      <c r="BL42808" s="3"/>
      <c r="BN42808" s="3"/>
      <c r="BP42808" s="3"/>
    </row>
    <row r="42809" spans="1:68" x14ac:dyDescent="0.25">
      <c r="A42809" s="1"/>
      <c r="B42809" s="2"/>
      <c r="BJ42809" s="3"/>
      <c r="BL42809" s="3"/>
      <c r="BN42809" s="3"/>
      <c r="BP42809" s="3"/>
    </row>
    <row r="42810" spans="1:68" x14ac:dyDescent="0.25">
      <c r="A42810" s="1"/>
      <c r="B42810" s="2"/>
      <c r="BJ42810" s="3"/>
      <c r="BL42810" s="3"/>
      <c r="BN42810" s="3"/>
      <c r="BP42810" s="3"/>
    </row>
    <row r="42811" spans="1:68" x14ac:dyDescent="0.25">
      <c r="A42811" s="1"/>
      <c r="B42811" s="2"/>
      <c r="BJ42811" s="3"/>
      <c r="BL42811" s="3"/>
      <c r="BN42811" s="3"/>
      <c r="BP42811" s="3"/>
    </row>
    <row r="42812" spans="1:68" x14ac:dyDescent="0.25">
      <c r="A42812" s="1"/>
      <c r="B42812" s="2"/>
      <c r="BJ42812" s="3"/>
      <c r="BL42812" s="3"/>
      <c r="BN42812" s="3"/>
      <c r="BP42812" s="3"/>
    </row>
    <row r="42813" spans="1:68" x14ac:dyDescent="0.25">
      <c r="A42813" s="1"/>
      <c r="B42813" s="2"/>
      <c r="BJ42813" s="3"/>
      <c r="BL42813" s="3"/>
      <c r="BN42813" s="3"/>
      <c r="BP42813" s="3"/>
    </row>
    <row r="42814" spans="1:68" x14ac:dyDescent="0.25">
      <c r="A42814" s="1"/>
      <c r="B42814" s="2"/>
      <c r="BJ42814" s="3"/>
      <c r="BL42814" s="3"/>
      <c r="BN42814" s="3"/>
      <c r="BP42814" s="3"/>
    </row>
    <row r="42815" spans="1:68" x14ac:dyDescent="0.25">
      <c r="A42815" s="1"/>
      <c r="B42815" s="2"/>
      <c r="BJ42815" s="3"/>
      <c r="BL42815" s="3"/>
      <c r="BN42815" s="3"/>
      <c r="BP42815" s="3"/>
    </row>
    <row r="42816" spans="1:68" x14ac:dyDescent="0.25">
      <c r="A42816" s="1"/>
      <c r="B42816" s="2"/>
      <c r="BJ42816" s="3"/>
      <c r="BL42816" s="3"/>
      <c r="BN42816" s="3"/>
      <c r="BP42816" s="3"/>
    </row>
    <row r="42817" spans="1:68" x14ac:dyDescent="0.25">
      <c r="A42817" s="1"/>
      <c r="B42817" s="2"/>
      <c r="BJ42817" s="3"/>
      <c r="BL42817" s="3"/>
      <c r="BN42817" s="3"/>
      <c r="BP42817" s="3"/>
    </row>
    <row r="42818" spans="1:68" x14ac:dyDescent="0.25">
      <c r="A42818" s="1"/>
      <c r="B42818" s="2"/>
      <c r="BJ42818" s="3"/>
      <c r="BL42818" s="3"/>
      <c r="BN42818" s="3"/>
      <c r="BP42818" s="3"/>
    </row>
    <row r="42819" spans="1:68" x14ac:dyDescent="0.25">
      <c r="A42819" s="1"/>
      <c r="B42819" s="2"/>
      <c r="BJ42819" s="3"/>
      <c r="BL42819" s="3"/>
      <c r="BN42819" s="3"/>
      <c r="BP42819" s="3"/>
    </row>
    <row r="42820" spans="1:68" x14ac:dyDescent="0.25">
      <c r="A42820" s="1"/>
      <c r="B42820" s="2"/>
      <c r="BJ42820" s="3"/>
      <c r="BL42820" s="3"/>
      <c r="BN42820" s="3"/>
      <c r="BP42820" s="3"/>
    </row>
    <row r="42821" spans="1:68" x14ac:dyDescent="0.25">
      <c r="A42821" s="1"/>
      <c r="B42821" s="2"/>
      <c r="BJ42821" s="3"/>
      <c r="BL42821" s="3"/>
      <c r="BN42821" s="3"/>
      <c r="BP42821" s="3"/>
    </row>
    <row r="42822" spans="1:68" x14ac:dyDescent="0.25">
      <c r="A42822" s="1"/>
      <c r="B42822" s="2"/>
      <c r="BJ42822" s="3"/>
      <c r="BL42822" s="3"/>
      <c r="BN42822" s="3"/>
      <c r="BP42822" s="3"/>
    </row>
    <row r="42823" spans="1:68" x14ac:dyDescent="0.25">
      <c r="A42823" s="1"/>
      <c r="B42823" s="2"/>
      <c r="BJ42823" s="3"/>
      <c r="BL42823" s="3"/>
      <c r="BN42823" s="3"/>
      <c r="BP42823" s="3"/>
    </row>
    <row r="42824" spans="1:68" x14ac:dyDescent="0.25">
      <c r="A42824" s="1"/>
      <c r="B42824" s="2"/>
      <c r="BJ42824" s="3"/>
      <c r="BL42824" s="3"/>
      <c r="BN42824" s="3"/>
      <c r="BP42824" s="3"/>
    </row>
    <row r="42825" spans="1:68" x14ac:dyDescent="0.25">
      <c r="A42825" s="1"/>
      <c r="B42825" s="2"/>
      <c r="BJ42825" s="3"/>
      <c r="BL42825" s="3"/>
      <c r="BN42825" s="3"/>
      <c r="BP42825" s="3"/>
    </row>
    <row r="42826" spans="1:68" x14ac:dyDescent="0.25">
      <c r="A42826" s="1"/>
      <c r="B42826" s="2"/>
      <c r="BJ42826" s="3"/>
      <c r="BL42826" s="3"/>
      <c r="BN42826" s="3"/>
      <c r="BP42826" s="3"/>
    </row>
    <row r="42827" spans="1:68" x14ac:dyDescent="0.25">
      <c r="A42827" s="1"/>
      <c r="B42827" s="2"/>
      <c r="BJ42827" s="3"/>
      <c r="BL42827" s="3"/>
      <c r="BN42827" s="3"/>
      <c r="BP42827" s="3"/>
    </row>
    <row r="42828" spans="1:68" x14ac:dyDescent="0.25">
      <c r="A42828" s="1"/>
      <c r="B42828" s="2"/>
      <c r="BJ42828" s="3"/>
      <c r="BL42828" s="3"/>
      <c r="BN42828" s="3"/>
      <c r="BP42828" s="3"/>
    </row>
    <row r="42829" spans="1:68" x14ac:dyDescent="0.25">
      <c r="A42829" s="1"/>
      <c r="B42829" s="2"/>
      <c r="BJ42829" s="3"/>
      <c r="BL42829" s="3"/>
      <c r="BN42829" s="3"/>
      <c r="BP42829" s="3"/>
    </row>
    <row r="42830" spans="1:68" x14ac:dyDescent="0.25">
      <c r="A42830" s="1"/>
      <c r="B42830" s="2"/>
      <c r="BJ42830" s="3"/>
      <c r="BL42830" s="3"/>
      <c r="BN42830" s="3"/>
      <c r="BP42830" s="3"/>
    </row>
    <row r="42831" spans="1:68" x14ac:dyDescent="0.25">
      <c r="A42831" s="1"/>
      <c r="B42831" s="2"/>
      <c r="BJ42831" s="3"/>
      <c r="BL42831" s="3"/>
      <c r="BN42831" s="3"/>
      <c r="BP42831" s="3"/>
    </row>
    <row r="42832" spans="1:68" x14ac:dyDescent="0.25">
      <c r="A42832" s="1"/>
      <c r="B42832" s="2"/>
      <c r="BJ42832" s="3"/>
      <c r="BL42832" s="3"/>
      <c r="BN42832" s="3"/>
      <c r="BP42832" s="3"/>
    </row>
    <row r="42833" spans="1:68" x14ac:dyDescent="0.25">
      <c r="A42833" s="1"/>
      <c r="B42833" s="2"/>
      <c r="BJ42833" s="3"/>
      <c r="BL42833" s="3"/>
      <c r="BN42833" s="3"/>
      <c r="BP42833" s="3"/>
    </row>
    <row r="42834" spans="1:68" x14ac:dyDescent="0.25">
      <c r="A42834" s="1"/>
      <c r="B42834" s="2"/>
      <c r="BJ42834" s="3"/>
      <c r="BL42834" s="3"/>
      <c r="BN42834" s="3"/>
      <c r="BP42834" s="3"/>
    </row>
    <row r="42835" spans="1:68" x14ac:dyDescent="0.25">
      <c r="A42835" s="1"/>
      <c r="B42835" s="2"/>
      <c r="BJ42835" s="3"/>
      <c r="BL42835" s="3"/>
      <c r="BN42835" s="3"/>
      <c r="BP42835" s="3"/>
    </row>
    <row r="42836" spans="1:68" x14ac:dyDescent="0.25">
      <c r="A42836" s="1"/>
      <c r="B42836" s="2"/>
      <c r="BJ42836" s="3"/>
      <c r="BL42836" s="3"/>
      <c r="BN42836" s="3"/>
      <c r="BP42836" s="3"/>
    </row>
    <row r="42837" spans="1:68" x14ac:dyDescent="0.25">
      <c r="A42837" s="1"/>
      <c r="B42837" s="2"/>
      <c r="BJ42837" s="3"/>
      <c r="BL42837" s="3"/>
      <c r="BN42837" s="3"/>
      <c r="BP42837" s="3"/>
    </row>
    <row r="42838" spans="1:68" x14ac:dyDescent="0.25">
      <c r="A42838" s="1"/>
      <c r="B42838" s="2"/>
      <c r="BJ42838" s="3"/>
      <c r="BL42838" s="3"/>
      <c r="BN42838" s="3"/>
      <c r="BP42838" s="3"/>
    </row>
    <row r="42839" spans="1:68" x14ac:dyDescent="0.25">
      <c r="A42839" s="1"/>
      <c r="B42839" s="2"/>
      <c r="BJ42839" s="3"/>
      <c r="BL42839" s="3"/>
      <c r="BN42839" s="3"/>
      <c r="BP42839" s="3"/>
    </row>
    <row r="42840" spans="1:68" x14ac:dyDescent="0.25">
      <c r="A42840" s="1"/>
      <c r="B42840" s="2"/>
      <c r="BJ42840" s="3"/>
      <c r="BL42840" s="3"/>
      <c r="BN42840" s="3"/>
      <c r="BP42840" s="3"/>
    </row>
    <row r="42841" spans="1:68" x14ac:dyDescent="0.25">
      <c r="A42841" s="1"/>
      <c r="B42841" s="2"/>
      <c r="BJ42841" s="3"/>
      <c r="BL42841" s="3"/>
      <c r="BN42841" s="3"/>
      <c r="BP42841" s="3"/>
    </row>
    <row r="42842" spans="1:68" x14ac:dyDescent="0.25">
      <c r="A42842" s="1"/>
      <c r="B42842" s="2"/>
      <c r="BJ42842" s="3"/>
      <c r="BL42842" s="3"/>
      <c r="BN42842" s="3"/>
      <c r="BP42842" s="3"/>
    </row>
    <row r="42843" spans="1:68" x14ac:dyDescent="0.25">
      <c r="A42843" s="1"/>
      <c r="B42843" s="2"/>
      <c r="BJ42843" s="3"/>
      <c r="BL42843" s="3"/>
      <c r="BN42843" s="3"/>
      <c r="BP42843" s="3"/>
    </row>
    <row r="42844" spans="1:68" x14ac:dyDescent="0.25">
      <c r="A42844" s="1"/>
      <c r="B42844" s="2"/>
      <c r="BJ42844" s="3"/>
      <c r="BL42844" s="3"/>
      <c r="BN42844" s="3"/>
      <c r="BP42844" s="3"/>
    </row>
    <row r="42845" spans="1:68" x14ac:dyDescent="0.25">
      <c r="A42845" s="1"/>
      <c r="B42845" s="2"/>
      <c r="BJ42845" s="3"/>
      <c r="BL42845" s="3"/>
      <c r="BN42845" s="3"/>
      <c r="BP42845" s="3"/>
    </row>
    <row r="42846" spans="1:68" x14ac:dyDescent="0.25">
      <c r="A42846" s="1"/>
      <c r="B42846" s="2"/>
      <c r="BJ42846" s="3"/>
      <c r="BL42846" s="3"/>
      <c r="BN42846" s="3"/>
      <c r="BP42846" s="3"/>
    </row>
    <row r="42847" spans="1:68" x14ac:dyDescent="0.25">
      <c r="A42847" s="1"/>
      <c r="B42847" s="2"/>
      <c r="BJ42847" s="3"/>
      <c r="BL42847" s="3"/>
      <c r="BN42847" s="3"/>
      <c r="BP42847" s="3"/>
    </row>
    <row r="42848" spans="1:68" x14ac:dyDescent="0.25">
      <c r="A42848" s="1"/>
      <c r="B42848" s="2"/>
      <c r="BJ42848" s="3"/>
      <c r="BL42848" s="3"/>
      <c r="BN42848" s="3"/>
      <c r="BP42848" s="3"/>
    </row>
    <row r="42849" spans="1:68" x14ac:dyDescent="0.25">
      <c r="A42849" s="1"/>
      <c r="B42849" s="2"/>
      <c r="BJ42849" s="3"/>
      <c r="BL42849" s="3"/>
      <c r="BN42849" s="3"/>
      <c r="BP42849" s="3"/>
    </row>
    <row r="42850" spans="1:68" x14ac:dyDescent="0.25">
      <c r="A42850" s="1"/>
      <c r="B42850" s="2"/>
      <c r="BJ42850" s="3"/>
      <c r="BL42850" s="3"/>
      <c r="BN42850" s="3"/>
      <c r="BP42850" s="3"/>
    </row>
    <row r="42851" spans="1:68" x14ac:dyDescent="0.25">
      <c r="A42851" s="1"/>
      <c r="B42851" s="2"/>
      <c r="BJ42851" s="3"/>
      <c r="BL42851" s="3"/>
      <c r="BN42851" s="3"/>
      <c r="BP42851" s="3"/>
    </row>
    <row r="42852" spans="1:68" x14ac:dyDescent="0.25">
      <c r="A42852" s="1"/>
      <c r="B42852" s="2"/>
      <c r="BJ42852" s="3"/>
      <c r="BL42852" s="3"/>
      <c r="BN42852" s="3"/>
      <c r="BP42852" s="3"/>
    </row>
    <row r="42853" spans="1:68" x14ac:dyDescent="0.25">
      <c r="A42853" s="1"/>
      <c r="B42853" s="2"/>
      <c r="BJ42853" s="3"/>
      <c r="BL42853" s="3"/>
      <c r="BN42853" s="3"/>
      <c r="BP42853" s="3"/>
    </row>
    <row r="42854" spans="1:68" x14ac:dyDescent="0.25">
      <c r="A42854" s="1"/>
      <c r="B42854" s="2"/>
      <c r="BJ42854" s="3"/>
      <c r="BL42854" s="3"/>
      <c r="BN42854" s="3"/>
      <c r="BP42854" s="3"/>
    </row>
    <row r="42855" spans="1:68" x14ac:dyDescent="0.25">
      <c r="A42855" s="1"/>
      <c r="B42855" s="2"/>
      <c r="BJ42855" s="3"/>
      <c r="BL42855" s="3"/>
      <c r="BN42855" s="3"/>
      <c r="BP42855" s="3"/>
    </row>
    <row r="42856" spans="1:68" x14ac:dyDescent="0.25">
      <c r="A42856" s="1"/>
      <c r="B42856" s="2"/>
      <c r="BJ42856" s="3"/>
      <c r="BL42856" s="3"/>
      <c r="BN42856" s="3"/>
      <c r="BP42856" s="3"/>
    </row>
    <row r="42857" spans="1:68" x14ac:dyDescent="0.25">
      <c r="A42857" s="1"/>
      <c r="B42857" s="2"/>
      <c r="BJ42857" s="3"/>
      <c r="BL42857" s="3"/>
      <c r="BN42857" s="3"/>
      <c r="BP42857" s="3"/>
    </row>
    <row r="42858" spans="1:68" x14ac:dyDescent="0.25">
      <c r="A42858" s="1"/>
      <c r="B42858" s="2"/>
      <c r="BJ42858" s="3"/>
      <c r="BL42858" s="3"/>
      <c r="BN42858" s="3"/>
      <c r="BP42858" s="3"/>
    </row>
    <row r="42859" spans="1:68" x14ac:dyDescent="0.25">
      <c r="A42859" s="1"/>
      <c r="B42859" s="2"/>
      <c r="BJ42859" s="3"/>
      <c r="BL42859" s="3"/>
      <c r="BN42859" s="3"/>
      <c r="BP42859" s="3"/>
    </row>
    <row r="42860" spans="1:68" x14ac:dyDescent="0.25">
      <c r="A42860" s="1"/>
      <c r="B42860" s="2"/>
      <c r="BJ42860" s="3"/>
      <c r="BL42860" s="3"/>
      <c r="BN42860" s="3"/>
      <c r="BP42860" s="3"/>
    </row>
    <row r="42861" spans="1:68" x14ac:dyDescent="0.25">
      <c r="A42861" s="1"/>
      <c r="B42861" s="2"/>
      <c r="BJ42861" s="3"/>
      <c r="BL42861" s="3"/>
      <c r="BN42861" s="3"/>
      <c r="BP42861" s="3"/>
    </row>
    <row r="42862" spans="1:68" x14ac:dyDescent="0.25">
      <c r="A42862" s="1"/>
      <c r="B42862" s="2"/>
      <c r="BJ42862" s="3"/>
      <c r="BL42862" s="3"/>
      <c r="BN42862" s="3"/>
      <c r="BP42862" s="3"/>
    </row>
    <row r="42863" spans="1:68" x14ac:dyDescent="0.25">
      <c r="A42863" s="1"/>
      <c r="B42863" s="2"/>
      <c r="BJ42863" s="3"/>
      <c r="BL42863" s="3"/>
      <c r="BN42863" s="3"/>
      <c r="BP42863" s="3"/>
    </row>
    <row r="42864" spans="1:68" x14ac:dyDescent="0.25">
      <c r="A42864" s="1"/>
      <c r="B42864" s="2"/>
      <c r="BJ42864" s="3"/>
      <c r="BL42864" s="3"/>
      <c r="BN42864" s="3"/>
      <c r="BP42864" s="3"/>
    </row>
    <row r="42865" spans="1:68" x14ac:dyDescent="0.25">
      <c r="A42865" s="1"/>
      <c r="B42865" s="2"/>
      <c r="BJ42865" s="3"/>
      <c r="BL42865" s="3"/>
      <c r="BN42865" s="3"/>
      <c r="BP42865" s="3"/>
    </row>
    <row r="42866" spans="1:68" x14ac:dyDescent="0.25">
      <c r="A42866" s="1"/>
      <c r="B42866" s="2"/>
      <c r="BJ42866" s="3"/>
      <c r="BL42866" s="3"/>
      <c r="BN42866" s="3"/>
      <c r="BP42866" s="3"/>
    </row>
    <row r="42867" spans="1:68" x14ac:dyDescent="0.25">
      <c r="A42867" s="1"/>
      <c r="B42867" s="2"/>
      <c r="BJ42867" s="3"/>
      <c r="BL42867" s="3"/>
      <c r="BN42867" s="3"/>
      <c r="BP42867" s="3"/>
    </row>
    <row r="42868" spans="1:68" x14ac:dyDescent="0.25">
      <c r="A42868" s="1"/>
      <c r="B42868" s="2"/>
      <c r="BJ42868" s="3"/>
      <c r="BL42868" s="3"/>
      <c r="BN42868" s="3"/>
      <c r="BP42868" s="3"/>
    </row>
    <row r="42869" spans="1:68" x14ac:dyDescent="0.25">
      <c r="A42869" s="1"/>
      <c r="B42869" s="2"/>
      <c r="BJ42869" s="3"/>
      <c r="BL42869" s="3"/>
      <c r="BN42869" s="3"/>
      <c r="BP42869" s="3"/>
    </row>
    <row r="42870" spans="1:68" x14ac:dyDescent="0.25">
      <c r="A42870" s="1"/>
      <c r="B42870" s="2"/>
      <c r="BJ42870" s="3"/>
      <c r="BL42870" s="3"/>
      <c r="BN42870" s="3"/>
      <c r="BP42870" s="3"/>
    </row>
    <row r="42871" spans="1:68" x14ac:dyDescent="0.25">
      <c r="A42871" s="1"/>
      <c r="B42871" s="2"/>
      <c r="BJ42871" s="3"/>
      <c r="BL42871" s="3"/>
      <c r="BN42871" s="3"/>
      <c r="BP42871" s="3"/>
    </row>
    <row r="42872" spans="1:68" x14ac:dyDescent="0.25">
      <c r="A42872" s="1"/>
      <c r="B42872" s="2"/>
      <c r="BJ42872" s="3"/>
      <c r="BL42872" s="3"/>
      <c r="BN42872" s="3"/>
      <c r="BP42872" s="3"/>
    </row>
    <row r="42873" spans="1:68" x14ac:dyDescent="0.25">
      <c r="A42873" s="1"/>
      <c r="B42873" s="2"/>
      <c r="BJ42873" s="3"/>
      <c r="BL42873" s="3"/>
      <c r="BN42873" s="3"/>
      <c r="BP42873" s="3"/>
    </row>
    <row r="42874" spans="1:68" x14ac:dyDescent="0.25">
      <c r="A42874" s="1"/>
      <c r="B42874" s="2"/>
      <c r="BJ42874" s="3"/>
      <c r="BL42874" s="3"/>
      <c r="BN42874" s="3"/>
      <c r="BP42874" s="3"/>
    </row>
    <row r="42875" spans="1:68" x14ac:dyDescent="0.25">
      <c r="A42875" s="1"/>
      <c r="B42875" s="2"/>
      <c r="BJ42875" s="3"/>
      <c r="BL42875" s="3"/>
      <c r="BN42875" s="3"/>
      <c r="BP42875" s="3"/>
    </row>
    <row r="42876" spans="1:68" x14ac:dyDescent="0.25">
      <c r="A42876" s="1"/>
      <c r="B42876" s="2"/>
      <c r="BJ42876" s="3"/>
      <c r="BL42876" s="3"/>
      <c r="BN42876" s="3"/>
      <c r="BP42876" s="3"/>
    </row>
    <row r="42877" spans="1:68" x14ac:dyDescent="0.25">
      <c r="A42877" s="1"/>
      <c r="B42877" s="2"/>
      <c r="BJ42877" s="3"/>
      <c r="BL42877" s="3"/>
      <c r="BN42877" s="3"/>
      <c r="BP42877" s="3"/>
    </row>
    <row r="42878" spans="1:68" x14ac:dyDescent="0.25">
      <c r="A42878" s="1"/>
      <c r="B42878" s="2"/>
      <c r="BJ42878" s="3"/>
      <c r="BL42878" s="3"/>
      <c r="BN42878" s="3"/>
      <c r="BP42878" s="3"/>
    </row>
    <row r="42879" spans="1:68" x14ac:dyDescent="0.25">
      <c r="A42879" s="1"/>
      <c r="B42879" s="2"/>
      <c r="BJ42879" s="3"/>
      <c r="BL42879" s="3"/>
      <c r="BN42879" s="3"/>
      <c r="BP42879" s="3"/>
    </row>
    <row r="42880" spans="1:68" x14ac:dyDescent="0.25">
      <c r="A42880" s="1"/>
      <c r="B42880" s="2"/>
      <c r="BJ42880" s="3"/>
      <c r="BL42880" s="3"/>
      <c r="BN42880" s="3"/>
      <c r="BP42880" s="3"/>
    </row>
    <row r="42881" spans="1:68" x14ac:dyDescent="0.25">
      <c r="A42881" s="1"/>
      <c r="B42881" s="2"/>
      <c r="BJ42881" s="3"/>
      <c r="BL42881" s="3"/>
      <c r="BN42881" s="3"/>
      <c r="BP42881" s="3"/>
    </row>
    <row r="42882" spans="1:68" x14ac:dyDescent="0.25">
      <c r="A42882" s="1"/>
      <c r="B42882" s="2"/>
      <c r="BJ42882" s="3"/>
      <c r="BL42882" s="3"/>
      <c r="BN42882" s="3"/>
      <c r="BP42882" s="3"/>
    </row>
    <row r="42883" spans="1:68" x14ac:dyDescent="0.25">
      <c r="A42883" s="1"/>
      <c r="B42883" s="2"/>
      <c r="BJ42883" s="3"/>
      <c r="BL42883" s="3"/>
      <c r="BN42883" s="3"/>
      <c r="BP42883" s="3"/>
    </row>
    <row r="42884" spans="1:68" x14ac:dyDescent="0.25">
      <c r="A42884" s="1"/>
      <c r="B42884" s="2"/>
      <c r="BJ42884" s="3"/>
      <c r="BL42884" s="3"/>
      <c r="BN42884" s="3"/>
      <c r="BP42884" s="3"/>
    </row>
    <row r="42885" spans="1:68" x14ac:dyDescent="0.25">
      <c r="A42885" s="1"/>
      <c r="B42885" s="2"/>
      <c r="BJ42885" s="3"/>
      <c r="BL42885" s="3"/>
      <c r="BN42885" s="3"/>
      <c r="BP42885" s="3"/>
    </row>
    <row r="42886" spans="1:68" x14ac:dyDescent="0.25">
      <c r="A42886" s="1"/>
      <c r="B42886" s="2"/>
      <c r="BJ42886" s="3"/>
      <c r="BL42886" s="3"/>
      <c r="BN42886" s="3"/>
      <c r="BP42886" s="3"/>
    </row>
    <row r="42887" spans="1:68" x14ac:dyDescent="0.25">
      <c r="A42887" s="1"/>
      <c r="B42887" s="2"/>
      <c r="BJ42887" s="3"/>
      <c r="BL42887" s="3"/>
      <c r="BN42887" s="3"/>
      <c r="BP42887" s="3"/>
    </row>
    <row r="42888" spans="1:68" x14ac:dyDescent="0.25">
      <c r="A42888" s="1"/>
      <c r="B42888" s="2"/>
      <c r="BJ42888" s="3"/>
      <c r="BL42888" s="3"/>
      <c r="BN42888" s="3"/>
      <c r="BP42888" s="3"/>
    </row>
    <row r="42889" spans="1:68" x14ac:dyDescent="0.25">
      <c r="A42889" s="1"/>
      <c r="B42889" s="2"/>
      <c r="BJ42889" s="3"/>
      <c r="BL42889" s="3"/>
      <c r="BN42889" s="3"/>
      <c r="BP42889" s="3"/>
    </row>
    <row r="42890" spans="1:68" x14ac:dyDescent="0.25">
      <c r="A42890" s="1"/>
      <c r="B42890" s="2"/>
      <c r="BJ42890" s="3"/>
      <c r="BL42890" s="3"/>
      <c r="BN42890" s="3"/>
      <c r="BP42890" s="3"/>
    </row>
    <row r="42891" spans="1:68" x14ac:dyDescent="0.25">
      <c r="A42891" s="1"/>
      <c r="B42891" s="2"/>
      <c r="BJ42891" s="3"/>
      <c r="BL42891" s="3"/>
      <c r="BN42891" s="3"/>
      <c r="BP42891" s="3"/>
    </row>
    <row r="42892" spans="1:68" x14ac:dyDescent="0.25">
      <c r="A42892" s="1"/>
      <c r="B42892" s="2"/>
      <c r="BJ42892" s="3"/>
      <c r="BL42892" s="3"/>
      <c r="BN42892" s="3"/>
      <c r="BP42892" s="3"/>
    </row>
    <row r="42893" spans="1:68" x14ac:dyDescent="0.25">
      <c r="A42893" s="1"/>
      <c r="B42893" s="2"/>
      <c r="BJ42893" s="3"/>
      <c r="BL42893" s="3"/>
      <c r="BN42893" s="3"/>
      <c r="BP42893" s="3"/>
    </row>
    <row r="42894" spans="1:68" x14ac:dyDescent="0.25">
      <c r="A42894" s="1"/>
      <c r="B42894" s="2"/>
      <c r="BJ42894" s="3"/>
      <c r="BL42894" s="3"/>
      <c r="BN42894" s="3"/>
      <c r="BP42894" s="3"/>
    </row>
    <row r="42895" spans="1:68" x14ac:dyDescent="0.25">
      <c r="A42895" s="1"/>
      <c r="B42895" s="2"/>
      <c r="BJ42895" s="3"/>
      <c r="BL42895" s="3"/>
      <c r="BN42895" s="3"/>
      <c r="BP42895" s="3"/>
    </row>
    <row r="42896" spans="1:68" x14ac:dyDescent="0.25">
      <c r="A42896" s="1"/>
      <c r="B42896" s="2"/>
      <c r="BJ42896" s="3"/>
      <c r="BL42896" s="3"/>
      <c r="BN42896" s="3"/>
      <c r="BP42896" s="3"/>
    </row>
    <row r="42897" spans="1:68" x14ac:dyDescent="0.25">
      <c r="A42897" s="1"/>
      <c r="B42897" s="2"/>
      <c r="BJ42897" s="3"/>
      <c r="BL42897" s="3"/>
      <c r="BN42897" s="3"/>
      <c r="BP42897" s="3"/>
    </row>
    <row r="42898" spans="1:68" x14ac:dyDescent="0.25">
      <c r="A42898" s="1"/>
      <c r="B42898" s="2"/>
      <c r="BJ42898" s="3"/>
      <c r="BL42898" s="3"/>
      <c r="BN42898" s="3"/>
      <c r="BP42898" s="3"/>
    </row>
    <row r="42899" spans="1:68" x14ac:dyDescent="0.25">
      <c r="A42899" s="1"/>
      <c r="B42899" s="2"/>
      <c r="BJ42899" s="3"/>
      <c r="BL42899" s="3"/>
      <c r="BN42899" s="3"/>
      <c r="BP42899" s="3"/>
    </row>
    <row r="42900" spans="1:68" x14ac:dyDescent="0.25">
      <c r="A42900" s="1"/>
      <c r="B42900" s="2"/>
      <c r="BJ42900" s="3"/>
      <c r="BL42900" s="3"/>
      <c r="BN42900" s="3"/>
      <c r="BP42900" s="3"/>
    </row>
    <row r="42901" spans="1:68" x14ac:dyDescent="0.25">
      <c r="A42901" s="1"/>
      <c r="B42901" s="2"/>
      <c r="BJ42901" s="3"/>
      <c r="BL42901" s="3"/>
      <c r="BN42901" s="3"/>
      <c r="BP42901" s="3"/>
    </row>
    <row r="42902" spans="1:68" x14ac:dyDescent="0.25">
      <c r="A42902" s="1"/>
      <c r="B42902" s="2"/>
      <c r="BJ42902" s="3"/>
      <c r="BL42902" s="3"/>
      <c r="BN42902" s="3"/>
      <c r="BP42902" s="3"/>
    </row>
    <row r="42903" spans="1:68" x14ac:dyDescent="0.25">
      <c r="A42903" s="1"/>
      <c r="B42903" s="2"/>
      <c r="BJ42903" s="3"/>
      <c r="BL42903" s="3"/>
      <c r="BN42903" s="3"/>
      <c r="BP42903" s="3"/>
    </row>
    <row r="42904" spans="1:68" x14ac:dyDescent="0.25">
      <c r="A42904" s="1"/>
      <c r="B42904" s="2"/>
      <c r="BJ42904" s="3"/>
      <c r="BL42904" s="3"/>
      <c r="BN42904" s="3"/>
      <c r="BP42904" s="3"/>
    </row>
    <row r="42905" spans="1:68" x14ac:dyDescent="0.25">
      <c r="A42905" s="1"/>
      <c r="B42905" s="2"/>
      <c r="BJ42905" s="3"/>
      <c r="BL42905" s="3"/>
      <c r="BN42905" s="3"/>
      <c r="BP42905" s="3"/>
    </row>
    <row r="42906" spans="1:68" x14ac:dyDescent="0.25">
      <c r="A42906" s="1"/>
      <c r="B42906" s="2"/>
      <c r="BJ42906" s="3"/>
      <c r="BL42906" s="3"/>
      <c r="BN42906" s="3"/>
      <c r="BP42906" s="3"/>
    </row>
    <row r="42907" spans="1:68" x14ac:dyDescent="0.25">
      <c r="A42907" s="1"/>
      <c r="B42907" s="2"/>
      <c r="BJ42907" s="3"/>
      <c r="BL42907" s="3"/>
      <c r="BN42907" s="3"/>
      <c r="BP42907" s="3"/>
    </row>
    <row r="42908" spans="1:68" x14ac:dyDescent="0.25">
      <c r="A42908" s="1"/>
      <c r="B42908" s="2"/>
      <c r="BJ42908" s="3"/>
      <c r="BL42908" s="3"/>
      <c r="BN42908" s="3"/>
      <c r="BP42908" s="3"/>
    </row>
    <row r="42909" spans="1:68" x14ac:dyDescent="0.25">
      <c r="A42909" s="1"/>
      <c r="B42909" s="2"/>
      <c r="BJ42909" s="3"/>
      <c r="BL42909" s="3"/>
      <c r="BN42909" s="3"/>
      <c r="BP42909" s="3"/>
    </row>
    <row r="42910" spans="1:68" x14ac:dyDescent="0.25">
      <c r="A42910" s="1"/>
      <c r="B42910" s="2"/>
      <c r="BJ42910" s="3"/>
      <c r="BL42910" s="3"/>
      <c r="BN42910" s="3"/>
      <c r="BP42910" s="3"/>
    </row>
    <row r="42911" spans="1:68" x14ac:dyDescent="0.25">
      <c r="A42911" s="1"/>
      <c r="B42911" s="2"/>
      <c r="BJ42911" s="3"/>
      <c r="BL42911" s="3"/>
      <c r="BN42911" s="3"/>
      <c r="BP42911" s="3"/>
    </row>
    <row r="42912" spans="1:68" x14ac:dyDescent="0.25">
      <c r="A42912" s="1"/>
      <c r="B42912" s="2"/>
      <c r="BJ42912" s="3"/>
      <c r="BL42912" s="3"/>
      <c r="BN42912" s="3"/>
      <c r="BP42912" s="3"/>
    </row>
    <row r="42913" spans="1:68" x14ac:dyDescent="0.25">
      <c r="A42913" s="1"/>
      <c r="B42913" s="2"/>
      <c r="BJ42913" s="3"/>
      <c r="BL42913" s="3"/>
      <c r="BN42913" s="3"/>
      <c r="BP42913" s="3"/>
    </row>
    <row r="42914" spans="1:68" x14ac:dyDescent="0.25">
      <c r="A42914" s="1"/>
      <c r="B42914" s="2"/>
      <c r="BJ42914" s="3"/>
      <c r="BL42914" s="3"/>
      <c r="BN42914" s="3"/>
      <c r="BP42914" s="3"/>
    </row>
    <row r="42915" spans="1:68" x14ac:dyDescent="0.25">
      <c r="A42915" s="1"/>
      <c r="B42915" s="2"/>
      <c r="BJ42915" s="3"/>
      <c r="BL42915" s="3"/>
      <c r="BN42915" s="3"/>
      <c r="BP42915" s="3"/>
    </row>
    <row r="42916" spans="1:68" x14ac:dyDescent="0.25">
      <c r="A42916" s="1"/>
      <c r="B42916" s="2"/>
      <c r="BJ42916" s="3"/>
      <c r="BL42916" s="3"/>
      <c r="BN42916" s="3"/>
      <c r="BP42916" s="3"/>
    </row>
    <row r="42917" spans="1:68" x14ac:dyDescent="0.25">
      <c r="A42917" s="1"/>
      <c r="B42917" s="2"/>
      <c r="BJ42917" s="3"/>
      <c r="BL42917" s="3"/>
      <c r="BN42917" s="3"/>
      <c r="BP42917" s="3"/>
    </row>
    <row r="42918" spans="1:68" x14ac:dyDescent="0.25">
      <c r="A42918" s="1"/>
      <c r="B42918" s="2"/>
      <c r="BJ42918" s="3"/>
      <c r="BL42918" s="3"/>
      <c r="BN42918" s="3"/>
      <c r="BP42918" s="3"/>
    </row>
    <row r="42919" spans="1:68" x14ac:dyDescent="0.25">
      <c r="A42919" s="1"/>
      <c r="B42919" s="2"/>
      <c r="BJ42919" s="3"/>
      <c r="BL42919" s="3"/>
      <c r="BN42919" s="3"/>
      <c r="BP42919" s="3"/>
    </row>
    <row r="42920" spans="1:68" x14ac:dyDescent="0.25">
      <c r="A42920" s="1"/>
      <c r="B42920" s="2"/>
      <c r="BJ42920" s="3"/>
      <c r="BL42920" s="3"/>
      <c r="BN42920" s="3"/>
      <c r="BP42920" s="3"/>
    </row>
    <row r="42921" spans="1:68" x14ac:dyDescent="0.25">
      <c r="A42921" s="1"/>
      <c r="B42921" s="2"/>
      <c r="BJ42921" s="3"/>
      <c r="BL42921" s="3"/>
      <c r="BN42921" s="3"/>
      <c r="BP42921" s="3"/>
    </row>
    <row r="42922" spans="1:68" x14ac:dyDescent="0.25">
      <c r="A42922" s="1"/>
      <c r="B42922" s="2"/>
      <c r="BJ42922" s="3"/>
      <c r="BL42922" s="3"/>
      <c r="BN42922" s="3"/>
      <c r="BP42922" s="3"/>
    </row>
    <row r="42923" spans="1:68" x14ac:dyDescent="0.25">
      <c r="A42923" s="1"/>
      <c r="B42923" s="2"/>
      <c r="BJ42923" s="3"/>
      <c r="BL42923" s="3"/>
      <c r="BN42923" s="3"/>
      <c r="BP42923" s="3"/>
    </row>
    <row r="42924" spans="1:68" x14ac:dyDescent="0.25">
      <c r="A42924" s="1"/>
      <c r="B42924" s="2"/>
      <c r="BJ42924" s="3"/>
      <c r="BL42924" s="3"/>
      <c r="BN42924" s="3"/>
      <c r="BP42924" s="3"/>
    </row>
    <row r="42925" spans="1:68" x14ac:dyDescent="0.25">
      <c r="A42925" s="1"/>
      <c r="B42925" s="2"/>
      <c r="BJ42925" s="3"/>
      <c r="BL42925" s="3"/>
      <c r="BN42925" s="3"/>
      <c r="BP42925" s="3"/>
    </row>
    <row r="42926" spans="1:68" x14ac:dyDescent="0.25">
      <c r="A42926" s="1"/>
      <c r="B42926" s="2"/>
      <c r="BJ42926" s="3"/>
      <c r="BL42926" s="3"/>
      <c r="BN42926" s="3"/>
      <c r="BP42926" s="3"/>
    </row>
    <row r="42927" spans="1:68" x14ac:dyDescent="0.25">
      <c r="A42927" s="1"/>
      <c r="B42927" s="2"/>
      <c r="BJ42927" s="3"/>
      <c r="BL42927" s="3"/>
      <c r="BN42927" s="3"/>
      <c r="BP42927" s="3"/>
    </row>
    <row r="42928" spans="1:68" x14ac:dyDescent="0.25">
      <c r="A42928" s="1"/>
      <c r="B42928" s="2"/>
      <c r="BJ42928" s="3"/>
      <c r="BL42928" s="3"/>
      <c r="BN42928" s="3"/>
      <c r="BP42928" s="3"/>
    </row>
    <row r="42929" spans="1:68" x14ac:dyDescent="0.25">
      <c r="A42929" s="1"/>
      <c r="B42929" s="2"/>
      <c r="BJ42929" s="3"/>
      <c r="BL42929" s="3"/>
      <c r="BN42929" s="3"/>
      <c r="BP42929" s="3"/>
    </row>
    <row r="42930" spans="1:68" x14ac:dyDescent="0.25">
      <c r="A42930" s="1"/>
      <c r="B42930" s="2"/>
      <c r="BJ42930" s="3"/>
      <c r="BL42930" s="3"/>
      <c r="BN42930" s="3"/>
      <c r="BP42930" s="3"/>
    </row>
    <row r="42931" spans="1:68" x14ac:dyDescent="0.25">
      <c r="A42931" s="1"/>
      <c r="B42931" s="2"/>
      <c r="BJ42931" s="3"/>
      <c r="BL42931" s="3"/>
      <c r="BN42931" s="3"/>
      <c r="BP42931" s="3"/>
    </row>
    <row r="42932" spans="1:68" x14ac:dyDescent="0.25">
      <c r="A42932" s="1"/>
      <c r="B42932" s="2"/>
      <c r="BJ42932" s="3"/>
      <c r="BL42932" s="3"/>
      <c r="BN42932" s="3"/>
      <c r="BP42932" s="3"/>
    </row>
    <row r="42933" spans="1:68" x14ac:dyDescent="0.25">
      <c r="A42933" s="1"/>
      <c r="B42933" s="2"/>
      <c r="BJ42933" s="3"/>
      <c r="BL42933" s="3"/>
      <c r="BN42933" s="3"/>
      <c r="BP42933" s="3"/>
    </row>
    <row r="42934" spans="1:68" x14ac:dyDescent="0.25">
      <c r="A42934" s="1"/>
      <c r="B42934" s="2"/>
      <c r="BJ42934" s="3"/>
      <c r="BL42934" s="3"/>
      <c r="BN42934" s="3"/>
      <c r="BP42934" s="3"/>
    </row>
    <row r="42935" spans="1:68" x14ac:dyDescent="0.25">
      <c r="A42935" s="1"/>
      <c r="B42935" s="2"/>
      <c r="BJ42935" s="3"/>
      <c r="BL42935" s="3"/>
      <c r="BN42935" s="3"/>
      <c r="BP42935" s="3"/>
    </row>
    <row r="42936" spans="1:68" x14ac:dyDescent="0.25">
      <c r="A42936" s="1"/>
      <c r="B42936" s="2"/>
      <c r="BJ42936" s="3"/>
      <c r="BL42936" s="3"/>
      <c r="BN42936" s="3"/>
      <c r="BP42936" s="3"/>
    </row>
    <row r="42937" spans="1:68" x14ac:dyDescent="0.25">
      <c r="A42937" s="1"/>
      <c r="B42937" s="2"/>
      <c r="BJ42937" s="3"/>
      <c r="BL42937" s="3"/>
      <c r="BN42937" s="3"/>
      <c r="BP42937" s="3"/>
    </row>
    <row r="42938" spans="1:68" x14ac:dyDescent="0.25">
      <c r="A42938" s="1"/>
      <c r="B42938" s="2"/>
      <c r="BJ42938" s="3"/>
      <c r="BL42938" s="3"/>
      <c r="BN42938" s="3"/>
      <c r="BP42938" s="3"/>
    </row>
    <row r="42939" spans="1:68" x14ac:dyDescent="0.25">
      <c r="A42939" s="1"/>
      <c r="B42939" s="2"/>
      <c r="BJ42939" s="3"/>
      <c r="BL42939" s="3"/>
      <c r="BN42939" s="3"/>
      <c r="BP42939" s="3"/>
    </row>
    <row r="42940" spans="1:68" x14ac:dyDescent="0.25">
      <c r="A42940" s="1"/>
      <c r="B42940" s="2"/>
      <c r="BJ42940" s="3"/>
      <c r="BL42940" s="3"/>
      <c r="BN42940" s="3"/>
      <c r="BP42940" s="3"/>
    </row>
    <row r="42941" spans="1:68" x14ac:dyDescent="0.25">
      <c r="A42941" s="1"/>
      <c r="B42941" s="2"/>
      <c r="BJ42941" s="3"/>
      <c r="BL42941" s="3"/>
      <c r="BN42941" s="3"/>
      <c r="BP42941" s="3"/>
    </row>
    <row r="42942" spans="1:68" x14ac:dyDescent="0.25">
      <c r="A42942" s="1"/>
      <c r="B42942" s="2"/>
      <c r="BJ42942" s="3"/>
      <c r="BL42942" s="3"/>
      <c r="BN42942" s="3"/>
      <c r="BP42942" s="3"/>
    </row>
    <row r="42943" spans="1:68" x14ac:dyDescent="0.25">
      <c r="A42943" s="1"/>
      <c r="B42943" s="2"/>
      <c r="BJ42943" s="3"/>
      <c r="BL42943" s="3"/>
      <c r="BN42943" s="3"/>
      <c r="BP42943" s="3"/>
    </row>
    <row r="42944" spans="1:68" x14ac:dyDescent="0.25">
      <c r="A42944" s="1"/>
      <c r="B42944" s="2"/>
      <c r="BJ42944" s="3"/>
      <c r="BL42944" s="3"/>
      <c r="BN42944" s="3"/>
      <c r="BP42944" s="3"/>
    </row>
    <row r="42945" spans="1:68" x14ac:dyDescent="0.25">
      <c r="A42945" s="1"/>
      <c r="B42945" s="2"/>
      <c r="BJ42945" s="3"/>
      <c r="BL42945" s="3"/>
      <c r="BN42945" s="3"/>
      <c r="BP42945" s="3"/>
    </row>
    <row r="42946" spans="1:68" x14ac:dyDescent="0.25">
      <c r="A42946" s="1"/>
      <c r="B42946" s="2"/>
      <c r="BJ42946" s="3"/>
      <c r="BL42946" s="3"/>
      <c r="BN42946" s="3"/>
      <c r="BP42946" s="3"/>
    </row>
    <row r="42947" spans="1:68" x14ac:dyDescent="0.25">
      <c r="A42947" s="1"/>
      <c r="B42947" s="2"/>
      <c r="BJ42947" s="3"/>
      <c r="BL42947" s="3"/>
      <c r="BN42947" s="3"/>
      <c r="BP42947" s="3"/>
    </row>
    <row r="42948" spans="1:68" x14ac:dyDescent="0.25">
      <c r="A42948" s="1"/>
      <c r="B42948" s="2"/>
      <c r="BJ42948" s="3"/>
      <c r="BL42948" s="3"/>
      <c r="BN42948" s="3"/>
      <c r="BP42948" s="3"/>
    </row>
    <row r="42949" spans="1:68" x14ac:dyDescent="0.25">
      <c r="A42949" s="1"/>
      <c r="B42949" s="2"/>
      <c r="BJ42949" s="3"/>
      <c r="BL42949" s="3"/>
      <c r="BN42949" s="3"/>
      <c r="BP42949" s="3"/>
    </row>
    <row r="42950" spans="1:68" x14ac:dyDescent="0.25">
      <c r="A42950" s="1"/>
      <c r="B42950" s="2"/>
      <c r="BJ42950" s="3"/>
      <c r="BL42950" s="3"/>
      <c r="BN42950" s="3"/>
      <c r="BP42950" s="3"/>
    </row>
    <row r="42951" spans="1:68" x14ac:dyDescent="0.25">
      <c r="A42951" s="1"/>
      <c r="B42951" s="2"/>
      <c r="BJ42951" s="3"/>
      <c r="BL42951" s="3"/>
      <c r="BN42951" s="3"/>
      <c r="BP42951" s="3"/>
    </row>
    <row r="42952" spans="1:68" x14ac:dyDescent="0.25">
      <c r="A42952" s="1"/>
      <c r="B42952" s="2"/>
      <c r="BJ42952" s="3"/>
      <c r="BL42952" s="3"/>
      <c r="BN42952" s="3"/>
      <c r="BP42952" s="3"/>
    </row>
    <row r="42953" spans="1:68" x14ac:dyDescent="0.25">
      <c r="A42953" s="1"/>
      <c r="B42953" s="2"/>
      <c r="BJ42953" s="3"/>
      <c r="BL42953" s="3"/>
      <c r="BN42953" s="3"/>
      <c r="BP42953" s="3"/>
    </row>
    <row r="42954" spans="1:68" x14ac:dyDescent="0.25">
      <c r="A42954" s="1"/>
      <c r="B42954" s="2"/>
      <c r="BJ42954" s="3"/>
      <c r="BL42954" s="3"/>
      <c r="BN42954" s="3"/>
      <c r="BP42954" s="3"/>
    </row>
    <row r="42955" spans="1:68" x14ac:dyDescent="0.25">
      <c r="A42955" s="1"/>
      <c r="B42955" s="2"/>
      <c r="BJ42955" s="3"/>
      <c r="BL42955" s="3"/>
      <c r="BN42955" s="3"/>
      <c r="BP42955" s="3"/>
    </row>
    <row r="42956" spans="1:68" x14ac:dyDescent="0.25">
      <c r="A42956" s="1"/>
      <c r="B42956" s="2"/>
      <c r="BJ42956" s="3"/>
      <c r="BL42956" s="3"/>
      <c r="BN42956" s="3"/>
      <c r="BP42956" s="3"/>
    </row>
    <row r="42957" spans="1:68" x14ac:dyDescent="0.25">
      <c r="A42957" s="1"/>
      <c r="B42957" s="2"/>
      <c r="BJ42957" s="3"/>
      <c r="BL42957" s="3"/>
      <c r="BN42957" s="3"/>
      <c r="BP42957" s="3"/>
    </row>
    <row r="42958" spans="1:68" x14ac:dyDescent="0.25">
      <c r="A42958" s="1"/>
      <c r="B42958" s="2"/>
      <c r="BJ42958" s="3"/>
      <c r="BL42958" s="3"/>
      <c r="BN42958" s="3"/>
      <c r="BP42958" s="3"/>
    </row>
    <row r="42959" spans="1:68" x14ac:dyDescent="0.25">
      <c r="A42959" s="1"/>
      <c r="B42959" s="2"/>
      <c r="BJ42959" s="3"/>
      <c r="BL42959" s="3"/>
      <c r="BN42959" s="3"/>
      <c r="BP42959" s="3"/>
    </row>
    <row r="42960" spans="1:68" x14ac:dyDescent="0.25">
      <c r="A42960" s="1"/>
      <c r="B42960" s="2"/>
      <c r="BJ42960" s="3"/>
      <c r="BL42960" s="3"/>
      <c r="BN42960" s="3"/>
      <c r="BP42960" s="3"/>
    </row>
    <row r="42961" spans="1:68" x14ac:dyDescent="0.25">
      <c r="A42961" s="1"/>
      <c r="B42961" s="2"/>
      <c r="BJ42961" s="3"/>
      <c r="BL42961" s="3"/>
      <c r="BN42961" s="3"/>
      <c r="BP42961" s="3"/>
    </row>
    <row r="42962" spans="1:68" x14ac:dyDescent="0.25">
      <c r="A42962" s="1"/>
      <c r="B42962" s="2"/>
      <c r="BJ42962" s="3"/>
      <c r="BL42962" s="3"/>
      <c r="BN42962" s="3"/>
      <c r="BP42962" s="3"/>
    </row>
    <row r="42963" spans="1:68" x14ac:dyDescent="0.25">
      <c r="A42963" s="1"/>
      <c r="B42963" s="2"/>
      <c r="BJ42963" s="3"/>
      <c r="BL42963" s="3"/>
      <c r="BN42963" s="3"/>
      <c r="BP42963" s="3"/>
    </row>
    <row r="42964" spans="1:68" x14ac:dyDescent="0.25">
      <c r="A42964" s="1"/>
      <c r="B42964" s="2"/>
      <c r="BJ42964" s="3"/>
      <c r="BL42964" s="3"/>
      <c r="BN42964" s="3"/>
      <c r="BP42964" s="3"/>
    </row>
    <row r="42965" spans="1:68" x14ac:dyDescent="0.25">
      <c r="A42965" s="1"/>
      <c r="B42965" s="2"/>
      <c r="BJ42965" s="3"/>
      <c r="BL42965" s="3"/>
      <c r="BN42965" s="3"/>
      <c r="BP42965" s="3"/>
    </row>
    <row r="42966" spans="1:68" x14ac:dyDescent="0.25">
      <c r="A42966" s="1"/>
      <c r="B42966" s="2"/>
      <c r="BJ42966" s="3"/>
      <c r="BL42966" s="3"/>
      <c r="BN42966" s="3"/>
      <c r="BP42966" s="3"/>
    </row>
    <row r="42967" spans="1:68" x14ac:dyDescent="0.25">
      <c r="A42967" s="1"/>
      <c r="B42967" s="2"/>
      <c r="BJ42967" s="3"/>
      <c r="BL42967" s="3"/>
      <c r="BN42967" s="3"/>
      <c r="BP42967" s="3"/>
    </row>
    <row r="42968" spans="1:68" x14ac:dyDescent="0.25">
      <c r="A42968" s="1"/>
      <c r="B42968" s="2"/>
      <c r="BJ42968" s="3"/>
      <c r="BL42968" s="3"/>
      <c r="BN42968" s="3"/>
      <c r="BP42968" s="3"/>
    </row>
    <row r="42969" spans="1:68" x14ac:dyDescent="0.25">
      <c r="A42969" s="1"/>
      <c r="B42969" s="2"/>
      <c r="BJ42969" s="3"/>
      <c r="BL42969" s="3"/>
      <c r="BN42969" s="3"/>
      <c r="BP42969" s="3"/>
    </row>
    <row r="42970" spans="1:68" x14ac:dyDescent="0.25">
      <c r="A42970" s="1"/>
      <c r="B42970" s="2"/>
      <c r="BJ42970" s="3"/>
      <c r="BL42970" s="3"/>
      <c r="BN42970" s="3"/>
      <c r="BP42970" s="3"/>
    </row>
    <row r="42971" spans="1:68" x14ac:dyDescent="0.25">
      <c r="A42971" s="1"/>
      <c r="B42971" s="2"/>
      <c r="BJ42971" s="3"/>
      <c r="BL42971" s="3"/>
      <c r="BN42971" s="3"/>
      <c r="BP42971" s="3"/>
    </row>
    <row r="42972" spans="1:68" x14ac:dyDescent="0.25">
      <c r="A42972" s="1"/>
      <c r="B42972" s="2"/>
      <c r="BJ42972" s="3"/>
      <c r="BL42972" s="3"/>
      <c r="BN42972" s="3"/>
      <c r="BP42972" s="3"/>
    </row>
    <row r="42973" spans="1:68" x14ac:dyDescent="0.25">
      <c r="A42973" s="1"/>
      <c r="B42973" s="2"/>
      <c r="BJ42973" s="3"/>
      <c r="BL42973" s="3"/>
      <c r="BN42973" s="3"/>
      <c r="BP42973" s="3"/>
    </row>
    <row r="42974" spans="1:68" x14ac:dyDescent="0.25">
      <c r="A42974" s="1"/>
      <c r="B42974" s="2"/>
      <c r="BJ42974" s="3"/>
      <c r="BL42974" s="3"/>
      <c r="BN42974" s="3"/>
      <c r="BP42974" s="3"/>
    </row>
    <row r="42975" spans="1:68" x14ac:dyDescent="0.25">
      <c r="A42975" s="1"/>
      <c r="B42975" s="2"/>
      <c r="BJ42975" s="3"/>
      <c r="BL42975" s="3"/>
      <c r="BN42975" s="3"/>
      <c r="BP42975" s="3"/>
    </row>
    <row r="42976" spans="1:68" x14ac:dyDescent="0.25">
      <c r="A42976" s="1"/>
      <c r="B42976" s="2"/>
      <c r="BJ42976" s="3"/>
      <c r="BL42976" s="3"/>
      <c r="BN42976" s="3"/>
      <c r="BP42976" s="3"/>
    </row>
    <row r="42977" spans="1:68" x14ac:dyDescent="0.25">
      <c r="A42977" s="1"/>
      <c r="B42977" s="2"/>
      <c r="BJ42977" s="3"/>
      <c r="BL42977" s="3"/>
      <c r="BN42977" s="3"/>
      <c r="BP42977" s="3"/>
    </row>
    <row r="42978" spans="1:68" x14ac:dyDescent="0.25">
      <c r="A42978" s="1"/>
      <c r="B42978" s="2"/>
      <c r="BJ42978" s="3"/>
      <c r="BL42978" s="3"/>
      <c r="BN42978" s="3"/>
      <c r="BP42978" s="3"/>
    </row>
    <row r="42979" spans="1:68" x14ac:dyDescent="0.25">
      <c r="A42979" s="1"/>
      <c r="B42979" s="2"/>
      <c r="BJ42979" s="3"/>
      <c r="BL42979" s="3"/>
      <c r="BN42979" s="3"/>
      <c r="BP42979" s="3"/>
    </row>
    <row r="42980" spans="1:68" x14ac:dyDescent="0.25">
      <c r="A42980" s="1"/>
      <c r="B42980" s="2"/>
      <c r="BJ42980" s="3"/>
      <c r="BL42980" s="3"/>
      <c r="BN42980" s="3"/>
      <c r="BP42980" s="3"/>
    </row>
    <row r="42981" spans="1:68" x14ac:dyDescent="0.25">
      <c r="A42981" s="1"/>
      <c r="B42981" s="2"/>
      <c r="BJ42981" s="3"/>
      <c r="BL42981" s="3"/>
      <c r="BN42981" s="3"/>
      <c r="BP42981" s="3"/>
    </row>
    <row r="42982" spans="1:68" x14ac:dyDescent="0.25">
      <c r="A42982" s="1"/>
      <c r="B42982" s="2"/>
      <c r="BJ42982" s="3"/>
      <c r="BL42982" s="3"/>
      <c r="BN42982" s="3"/>
      <c r="BP42982" s="3"/>
    </row>
    <row r="42983" spans="1:68" x14ac:dyDescent="0.25">
      <c r="A42983" s="1"/>
      <c r="B42983" s="2"/>
      <c r="BJ42983" s="3"/>
      <c r="BL42983" s="3"/>
      <c r="BN42983" s="3"/>
      <c r="BP42983" s="3"/>
    </row>
    <row r="42984" spans="1:68" x14ac:dyDescent="0.25">
      <c r="A42984" s="1"/>
      <c r="B42984" s="2"/>
      <c r="BJ42984" s="3"/>
      <c r="BL42984" s="3"/>
      <c r="BN42984" s="3"/>
      <c r="BP42984" s="3"/>
    </row>
    <row r="42985" spans="1:68" x14ac:dyDescent="0.25">
      <c r="A42985" s="1"/>
      <c r="B42985" s="2"/>
      <c r="BJ42985" s="3"/>
      <c r="BL42985" s="3"/>
      <c r="BN42985" s="3"/>
      <c r="BP42985" s="3"/>
    </row>
    <row r="42986" spans="1:68" x14ac:dyDescent="0.25">
      <c r="A42986" s="1"/>
      <c r="B42986" s="2"/>
      <c r="BJ42986" s="3"/>
      <c r="BL42986" s="3"/>
      <c r="BN42986" s="3"/>
      <c r="BP42986" s="3"/>
    </row>
    <row r="42987" spans="1:68" x14ac:dyDescent="0.25">
      <c r="A42987" s="1"/>
      <c r="B42987" s="2"/>
      <c r="BJ42987" s="3"/>
      <c r="BL42987" s="3"/>
      <c r="BN42987" s="3"/>
      <c r="BP42987" s="3"/>
    </row>
    <row r="42988" spans="1:68" x14ac:dyDescent="0.25">
      <c r="A42988" s="1"/>
      <c r="B42988" s="2"/>
      <c r="BJ42988" s="3"/>
      <c r="BL42988" s="3"/>
      <c r="BN42988" s="3"/>
      <c r="BP42988" s="3"/>
    </row>
    <row r="42989" spans="1:68" x14ac:dyDescent="0.25">
      <c r="A42989" s="1"/>
      <c r="B42989" s="2"/>
      <c r="BJ42989" s="3"/>
      <c r="BL42989" s="3"/>
      <c r="BN42989" s="3"/>
      <c r="BP42989" s="3"/>
    </row>
    <row r="42990" spans="1:68" x14ac:dyDescent="0.25">
      <c r="A42990" s="1"/>
      <c r="B42990" s="2"/>
      <c r="BJ42990" s="3"/>
      <c r="BL42990" s="3"/>
      <c r="BN42990" s="3"/>
      <c r="BP42990" s="3"/>
    </row>
    <row r="42991" spans="1:68" x14ac:dyDescent="0.25">
      <c r="A42991" s="1"/>
      <c r="B42991" s="2"/>
      <c r="BJ42991" s="3"/>
      <c r="BL42991" s="3"/>
      <c r="BN42991" s="3"/>
      <c r="BP42991" s="3"/>
    </row>
    <row r="42992" spans="1:68" x14ac:dyDescent="0.25">
      <c r="A42992" s="1"/>
      <c r="B42992" s="2"/>
      <c r="BJ42992" s="3"/>
      <c r="BL42992" s="3"/>
      <c r="BN42992" s="3"/>
      <c r="BP42992" s="3"/>
    </row>
    <row r="42993" spans="1:68" x14ac:dyDescent="0.25">
      <c r="A42993" s="1"/>
      <c r="B42993" s="2"/>
      <c r="BJ42993" s="3"/>
      <c r="BL42993" s="3"/>
      <c r="BN42993" s="3"/>
      <c r="BP42993" s="3"/>
    </row>
    <row r="42994" spans="1:68" x14ac:dyDescent="0.25">
      <c r="A42994" s="1"/>
      <c r="B42994" s="2"/>
      <c r="BJ42994" s="3"/>
      <c r="BL42994" s="3"/>
      <c r="BN42994" s="3"/>
      <c r="BP42994" s="3"/>
    </row>
    <row r="42995" spans="1:68" x14ac:dyDescent="0.25">
      <c r="A42995" s="1"/>
      <c r="B42995" s="2"/>
      <c r="BJ42995" s="3"/>
      <c r="BL42995" s="3"/>
      <c r="BN42995" s="3"/>
      <c r="BP42995" s="3"/>
    </row>
    <row r="42996" spans="1:68" x14ac:dyDescent="0.25">
      <c r="A42996" s="1"/>
      <c r="B42996" s="2"/>
      <c r="BJ42996" s="3"/>
      <c r="BL42996" s="3"/>
      <c r="BN42996" s="3"/>
      <c r="BP42996" s="3"/>
    </row>
    <row r="42997" spans="1:68" x14ac:dyDescent="0.25">
      <c r="A42997" s="1"/>
      <c r="B42997" s="2"/>
      <c r="BJ42997" s="3"/>
      <c r="BL42997" s="3"/>
      <c r="BN42997" s="3"/>
      <c r="BP42997" s="3"/>
    </row>
    <row r="42998" spans="1:68" x14ac:dyDescent="0.25">
      <c r="A42998" s="1"/>
      <c r="B42998" s="2"/>
      <c r="BJ42998" s="3"/>
      <c r="BL42998" s="3"/>
      <c r="BN42998" s="3"/>
      <c r="BP42998" s="3"/>
    </row>
    <row r="42999" spans="1:68" x14ac:dyDescent="0.25">
      <c r="A42999" s="1"/>
      <c r="B42999" s="2"/>
      <c r="BJ42999" s="3"/>
      <c r="BL42999" s="3"/>
      <c r="BN42999" s="3"/>
      <c r="BP42999" s="3"/>
    </row>
    <row r="43000" spans="1:68" x14ac:dyDescent="0.25">
      <c r="A43000" s="1"/>
      <c r="B43000" s="2"/>
      <c r="BJ43000" s="3"/>
      <c r="BL43000" s="3"/>
      <c r="BN43000" s="3"/>
      <c r="BP43000" s="3"/>
    </row>
    <row r="43001" spans="1:68" x14ac:dyDescent="0.25">
      <c r="A43001" s="1"/>
      <c r="B43001" s="2"/>
      <c r="BJ43001" s="3"/>
      <c r="BL43001" s="3"/>
      <c r="BN43001" s="3"/>
      <c r="BP43001" s="3"/>
    </row>
    <row r="43002" spans="1:68" x14ac:dyDescent="0.25">
      <c r="A43002" s="1"/>
      <c r="B43002" s="2"/>
      <c r="BJ43002" s="3"/>
      <c r="BL43002" s="3"/>
      <c r="BN43002" s="3"/>
      <c r="BP43002" s="3"/>
    </row>
    <row r="43003" spans="1:68" x14ac:dyDescent="0.25">
      <c r="A43003" s="1"/>
      <c r="B43003" s="2"/>
      <c r="BJ43003" s="3"/>
      <c r="BL43003" s="3"/>
      <c r="BN43003" s="3"/>
      <c r="BP43003" s="3"/>
    </row>
    <row r="43004" spans="1:68" x14ac:dyDescent="0.25">
      <c r="A43004" s="1"/>
      <c r="B43004" s="2"/>
      <c r="BJ43004" s="3"/>
      <c r="BL43004" s="3"/>
      <c r="BN43004" s="3"/>
      <c r="BP43004" s="3"/>
    </row>
    <row r="43005" spans="1:68" x14ac:dyDescent="0.25">
      <c r="A43005" s="1"/>
      <c r="B43005" s="2"/>
      <c r="BJ43005" s="3"/>
      <c r="BL43005" s="3"/>
      <c r="BN43005" s="3"/>
      <c r="BP43005" s="3"/>
    </row>
    <row r="43006" spans="1:68" x14ac:dyDescent="0.25">
      <c r="A43006" s="1"/>
      <c r="B43006" s="2"/>
      <c r="BJ43006" s="3"/>
      <c r="BL43006" s="3"/>
      <c r="BN43006" s="3"/>
      <c r="BP43006" s="3"/>
    </row>
    <row r="43007" spans="1:68" x14ac:dyDescent="0.25">
      <c r="A43007" s="1"/>
      <c r="B43007" s="2"/>
      <c r="BJ43007" s="3"/>
      <c r="BL43007" s="3"/>
      <c r="BN43007" s="3"/>
      <c r="BP43007" s="3"/>
    </row>
    <row r="43008" spans="1:68" x14ac:dyDescent="0.25">
      <c r="A43008" s="1"/>
      <c r="B43008" s="2"/>
      <c r="BJ43008" s="3"/>
      <c r="BL43008" s="3"/>
      <c r="BN43008" s="3"/>
      <c r="BP43008" s="3"/>
    </row>
    <row r="43009" spans="1:68" x14ac:dyDescent="0.25">
      <c r="A43009" s="1"/>
      <c r="B43009" s="2"/>
      <c r="BJ43009" s="3"/>
      <c r="BL43009" s="3"/>
      <c r="BN43009" s="3"/>
      <c r="BP43009" s="3"/>
    </row>
    <row r="43010" spans="1:68" x14ac:dyDescent="0.25">
      <c r="A43010" s="1"/>
      <c r="B43010" s="2"/>
      <c r="BJ43010" s="3"/>
      <c r="BL43010" s="3"/>
      <c r="BN43010" s="3"/>
      <c r="BP43010" s="3"/>
    </row>
    <row r="43011" spans="1:68" x14ac:dyDescent="0.25">
      <c r="A43011" s="1"/>
      <c r="B43011" s="2"/>
      <c r="BJ43011" s="3"/>
      <c r="BL43011" s="3"/>
      <c r="BN43011" s="3"/>
      <c r="BP43011" s="3"/>
    </row>
    <row r="43012" spans="1:68" x14ac:dyDescent="0.25">
      <c r="A43012" s="1"/>
      <c r="B43012" s="2"/>
      <c r="BJ43012" s="3"/>
      <c r="BL43012" s="3"/>
      <c r="BN43012" s="3"/>
      <c r="BP43012" s="3"/>
    </row>
    <row r="43013" spans="1:68" x14ac:dyDescent="0.25">
      <c r="A43013" s="1"/>
      <c r="B43013" s="2"/>
      <c r="BJ43013" s="3"/>
      <c r="BL43013" s="3"/>
      <c r="BN43013" s="3"/>
      <c r="BP43013" s="3"/>
    </row>
    <row r="43014" spans="1:68" x14ac:dyDescent="0.25">
      <c r="A43014" s="1"/>
      <c r="B43014" s="2"/>
      <c r="BJ43014" s="3"/>
      <c r="BL43014" s="3"/>
      <c r="BN43014" s="3"/>
      <c r="BP43014" s="3"/>
    </row>
    <row r="43015" spans="1:68" x14ac:dyDescent="0.25">
      <c r="A43015" s="1"/>
      <c r="B43015" s="2"/>
      <c r="BJ43015" s="3"/>
      <c r="BL43015" s="3"/>
      <c r="BN43015" s="3"/>
      <c r="BP43015" s="3"/>
    </row>
    <row r="43016" spans="1:68" x14ac:dyDescent="0.25">
      <c r="A43016" s="1"/>
      <c r="B43016" s="2"/>
      <c r="BJ43016" s="3"/>
      <c r="BL43016" s="3"/>
      <c r="BN43016" s="3"/>
      <c r="BP43016" s="3"/>
    </row>
    <row r="43017" spans="1:68" x14ac:dyDescent="0.25">
      <c r="A43017" s="1"/>
      <c r="B43017" s="2"/>
      <c r="BJ43017" s="3"/>
      <c r="BL43017" s="3"/>
      <c r="BN43017" s="3"/>
      <c r="BP43017" s="3"/>
    </row>
    <row r="43018" spans="1:68" x14ac:dyDescent="0.25">
      <c r="A43018" s="1"/>
      <c r="B43018" s="2"/>
      <c r="BJ43018" s="3"/>
      <c r="BL43018" s="3"/>
      <c r="BN43018" s="3"/>
      <c r="BP43018" s="3"/>
    </row>
    <row r="43019" spans="1:68" x14ac:dyDescent="0.25">
      <c r="A43019" s="1"/>
      <c r="B43019" s="2"/>
      <c r="BJ43019" s="3"/>
      <c r="BL43019" s="3"/>
      <c r="BN43019" s="3"/>
      <c r="BP43019" s="3"/>
    </row>
    <row r="43020" spans="1:68" x14ac:dyDescent="0.25">
      <c r="A43020" s="1"/>
      <c r="B43020" s="2"/>
      <c r="BJ43020" s="3"/>
      <c r="BL43020" s="3"/>
      <c r="BN43020" s="3"/>
      <c r="BP43020" s="3"/>
    </row>
    <row r="43021" spans="1:68" x14ac:dyDescent="0.25">
      <c r="A43021" s="1"/>
      <c r="B43021" s="2"/>
      <c r="BJ43021" s="3"/>
      <c r="BL43021" s="3"/>
      <c r="BN43021" s="3"/>
      <c r="BP43021" s="3"/>
    </row>
    <row r="43022" spans="1:68" x14ac:dyDescent="0.25">
      <c r="A43022" s="1"/>
      <c r="B43022" s="2"/>
      <c r="BJ43022" s="3"/>
      <c r="BL43022" s="3"/>
      <c r="BN43022" s="3"/>
      <c r="BP43022" s="3"/>
    </row>
    <row r="43023" spans="1:68" x14ac:dyDescent="0.25">
      <c r="A43023" s="1"/>
      <c r="B43023" s="2"/>
      <c r="BJ43023" s="3"/>
      <c r="BL43023" s="3"/>
      <c r="BN43023" s="3"/>
      <c r="BP43023" s="3"/>
    </row>
    <row r="43024" spans="1:68" x14ac:dyDescent="0.25">
      <c r="A43024" s="1"/>
      <c r="B43024" s="2"/>
      <c r="BJ43024" s="3"/>
      <c r="BL43024" s="3"/>
      <c r="BN43024" s="3"/>
      <c r="BP43024" s="3"/>
    </row>
    <row r="43025" spans="1:68" x14ac:dyDescent="0.25">
      <c r="A43025" s="1"/>
      <c r="B43025" s="2"/>
      <c r="BJ43025" s="3"/>
      <c r="BL43025" s="3"/>
      <c r="BN43025" s="3"/>
      <c r="BP43025" s="3"/>
    </row>
    <row r="43026" spans="1:68" x14ac:dyDescent="0.25">
      <c r="A43026" s="1"/>
      <c r="B43026" s="2"/>
      <c r="BJ43026" s="3"/>
      <c r="BL43026" s="3"/>
      <c r="BN43026" s="3"/>
      <c r="BP43026" s="3"/>
    </row>
    <row r="43027" spans="1:68" x14ac:dyDescent="0.25">
      <c r="A43027" s="1"/>
      <c r="B43027" s="2"/>
      <c r="BJ43027" s="3"/>
      <c r="BL43027" s="3"/>
      <c r="BN43027" s="3"/>
      <c r="BP43027" s="3"/>
    </row>
    <row r="43028" spans="1:68" x14ac:dyDescent="0.25">
      <c r="A43028" s="1"/>
      <c r="B43028" s="2"/>
      <c r="BJ43028" s="3"/>
      <c r="BL43028" s="3"/>
      <c r="BN43028" s="3"/>
      <c r="BP43028" s="3"/>
    </row>
    <row r="43029" spans="1:68" x14ac:dyDescent="0.25">
      <c r="A43029" s="1"/>
      <c r="B43029" s="2"/>
      <c r="BJ43029" s="3"/>
      <c r="BL43029" s="3"/>
      <c r="BN43029" s="3"/>
      <c r="BP43029" s="3"/>
    </row>
    <row r="43030" spans="1:68" x14ac:dyDescent="0.25">
      <c r="A43030" s="1"/>
      <c r="B43030" s="2"/>
      <c r="BJ43030" s="3"/>
      <c r="BL43030" s="3"/>
      <c r="BN43030" s="3"/>
      <c r="BP43030" s="3"/>
    </row>
    <row r="43031" spans="1:68" x14ac:dyDescent="0.25">
      <c r="A43031" s="1"/>
      <c r="B43031" s="2"/>
      <c r="BJ43031" s="3"/>
      <c r="BL43031" s="3"/>
      <c r="BN43031" s="3"/>
      <c r="BP43031" s="3"/>
    </row>
    <row r="43032" spans="1:68" x14ac:dyDescent="0.25">
      <c r="A43032" s="1"/>
      <c r="B43032" s="2"/>
      <c r="BJ43032" s="3"/>
      <c r="BL43032" s="3"/>
      <c r="BN43032" s="3"/>
      <c r="BP43032" s="3"/>
    </row>
    <row r="43033" spans="1:68" x14ac:dyDescent="0.25">
      <c r="A43033" s="1"/>
      <c r="B43033" s="2"/>
      <c r="BJ43033" s="3"/>
      <c r="BL43033" s="3"/>
      <c r="BN43033" s="3"/>
      <c r="BP43033" s="3"/>
    </row>
    <row r="43034" spans="1:68" x14ac:dyDescent="0.25">
      <c r="A43034" s="1"/>
      <c r="B43034" s="2"/>
      <c r="BJ43034" s="3"/>
      <c r="BL43034" s="3"/>
      <c r="BN43034" s="3"/>
      <c r="BP43034" s="3"/>
    </row>
    <row r="43035" spans="1:68" x14ac:dyDescent="0.25">
      <c r="A43035" s="1"/>
      <c r="B43035" s="2"/>
      <c r="BJ43035" s="3"/>
      <c r="BL43035" s="3"/>
      <c r="BN43035" s="3"/>
      <c r="BP43035" s="3"/>
    </row>
    <row r="43036" spans="1:68" x14ac:dyDescent="0.25">
      <c r="A43036" s="1"/>
      <c r="B43036" s="2"/>
      <c r="BJ43036" s="3"/>
      <c r="BL43036" s="3"/>
      <c r="BN43036" s="3"/>
      <c r="BP43036" s="3"/>
    </row>
    <row r="43037" spans="1:68" x14ac:dyDescent="0.25">
      <c r="A43037" s="1"/>
      <c r="B43037" s="2"/>
      <c r="BJ43037" s="3"/>
      <c r="BL43037" s="3"/>
      <c r="BN43037" s="3"/>
      <c r="BP43037" s="3"/>
    </row>
    <row r="43038" spans="1:68" x14ac:dyDescent="0.25">
      <c r="A43038" s="1"/>
      <c r="B43038" s="2"/>
      <c r="BJ43038" s="3"/>
      <c r="BL43038" s="3"/>
      <c r="BN43038" s="3"/>
      <c r="BP43038" s="3"/>
    </row>
    <row r="43039" spans="1:68" x14ac:dyDescent="0.25">
      <c r="A43039" s="1"/>
      <c r="B43039" s="2"/>
      <c r="BJ43039" s="3"/>
      <c r="BL43039" s="3"/>
      <c r="BN43039" s="3"/>
      <c r="BP43039" s="3"/>
    </row>
    <row r="43040" spans="1:68" x14ac:dyDescent="0.25">
      <c r="A43040" s="1"/>
      <c r="B43040" s="2"/>
      <c r="BJ43040" s="3"/>
      <c r="BL43040" s="3"/>
      <c r="BN43040" s="3"/>
      <c r="BP43040" s="3"/>
    </row>
    <row r="43041" spans="1:68" x14ac:dyDescent="0.25">
      <c r="A43041" s="1"/>
      <c r="B43041" s="2"/>
      <c r="BJ43041" s="3"/>
      <c r="BL43041" s="3"/>
      <c r="BN43041" s="3"/>
      <c r="BP43041" s="3"/>
    </row>
    <row r="43042" spans="1:68" x14ac:dyDescent="0.25">
      <c r="A43042" s="1"/>
      <c r="B43042" s="2"/>
      <c r="BJ43042" s="3"/>
      <c r="BL43042" s="3"/>
      <c r="BN43042" s="3"/>
      <c r="BP43042" s="3"/>
    </row>
    <row r="43043" spans="1:68" x14ac:dyDescent="0.25">
      <c r="A43043" s="1"/>
      <c r="B43043" s="2"/>
      <c r="BJ43043" s="3"/>
      <c r="BL43043" s="3"/>
      <c r="BN43043" s="3"/>
      <c r="BP43043" s="3"/>
    </row>
    <row r="43044" spans="1:68" x14ac:dyDescent="0.25">
      <c r="A43044" s="1"/>
      <c r="B43044" s="2"/>
      <c r="BJ43044" s="3"/>
      <c r="BL43044" s="3"/>
      <c r="BN43044" s="3"/>
      <c r="BP43044" s="3"/>
    </row>
    <row r="43045" spans="1:68" x14ac:dyDescent="0.25">
      <c r="A43045" s="1"/>
      <c r="B43045" s="2"/>
      <c r="BJ43045" s="3"/>
      <c r="BL43045" s="3"/>
      <c r="BN43045" s="3"/>
      <c r="BP43045" s="3"/>
    </row>
    <row r="43046" spans="1:68" x14ac:dyDescent="0.25">
      <c r="A43046" s="1"/>
      <c r="B43046" s="2"/>
      <c r="BJ43046" s="3"/>
      <c r="BL43046" s="3"/>
      <c r="BN43046" s="3"/>
      <c r="BP43046" s="3"/>
    </row>
    <row r="43047" spans="1:68" x14ac:dyDescent="0.25">
      <c r="A43047" s="1"/>
      <c r="B43047" s="2"/>
      <c r="BJ43047" s="3"/>
      <c r="BL43047" s="3"/>
      <c r="BN43047" s="3"/>
      <c r="BP43047" s="3"/>
    </row>
    <row r="43048" spans="1:68" x14ac:dyDescent="0.25">
      <c r="A43048" s="1"/>
      <c r="B43048" s="2"/>
      <c r="BJ43048" s="3"/>
      <c r="BL43048" s="3"/>
      <c r="BN43048" s="3"/>
      <c r="BP43048" s="3"/>
    </row>
    <row r="43049" spans="1:68" x14ac:dyDescent="0.25">
      <c r="A43049" s="1"/>
      <c r="B43049" s="2"/>
      <c r="BJ43049" s="3"/>
      <c r="BL43049" s="3"/>
      <c r="BN43049" s="3"/>
      <c r="BP43049" s="3"/>
    </row>
    <row r="43050" spans="1:68" x14ac:dyDescent="0.25">
      <c r="A43050" s="1"/>
      <c r="B43050" s="2"/>
      <c r="BJ43050" s="3"/>
      <c r="BL43050" s="3"/>
      <c r="BN43050" s="3"/>
      <c r="BP43050" s="3"/>
    </row>
    <row r="43051" spans="1:68" x14ac:dyDescent="0.25">
      <c r="A43051" s="1"/>
      <c r="B43051" s="2"/>
      <c r="BJ43051" s="3"/>
      <c r="BL43051" s="3"/>
      <c r="BN43051" s="3"/>
      <c r="BP43051" s="3"/>
    </row>
    <row r="43052" spans="1:68" x14ac:dyDescent="0.25">
      <c r="A43052" s="1"/>
      <c r="B43052" s="2"/>
      <c r="BJ43052" s="3"/>
      <c r="BL43052" s="3"/>
      <c r="BN43052" s="3"/>
      <c r="BP43052" s="3"/>
    </row>
    <row r="43053" spans="1:68" x14ac:dyDescent="0.25">
      <c r="A43053" s="1"/>
      <c r="B43053" s="2"/>
      <c r="BJ43053" s="3"/>
      <c r="BL43053" s="3"/>
      <c r="BN43053" s="3"/>
      <c r="BP43053" s="3"/>
    </row>
    <row r="43054" spans="1:68" x14ac:dyDescent="0.25">
      <c r="A43054" s="1"/>
      <c r="B43054" s="2"/>
      <c r="BJ43054" s="3"/>
      <c r="BL43054" s="3"/>
      <c r="BN43054" s="3"/>
      <c r="BP43054" s="3"/>
    </row>
    <row r="43055" spans="1:68" x14ac:dyDescent="0.25">
      <c r="A43055" s="1"/>
      <c r="B43055" s="2"/>
      <c r="BJ43055" s="3"/>
      <c r="BL43055" s="3"/>
      <c r="BN43055" s="3"/>
      <c r="BP43055" s="3"/>
    </row>
    <row r="43056" spans="1:68" x14ac:dyDescent="0.25">
      <c r="A43056" s="1"/>
      <c r="B43056" s="2"/>
      <c r="BJ43056" s="3"/>
      <c r="BL43056" s="3"/>
      <c r="BN43056" s="3"/>
      <c r="BP43056" s="3"/>
    </row>
    <row r="43057" spans="1:68" x14ac:dyDescent="0.25">
      <c r="A43057" s="1"/>
      <c r="B43057" s="2"/>
      <c r="BJ43057" s="3"/>
      <c r="BL43057" s="3"/>
      <c r="BN43057" s="3"/>
      <c r="BP43057" s="3"/>
    </row>
    <row r="43058" spans="1:68" x14ac:dyDescent="0.25">
      <c r="A43058" s="1"/>
      <c r="B43058" s="2"/>
      <c r="BJ43058" s="3"/>
      <c r="BL43058" s="3"/>
      <c r="BN43058" s="3"/>
      <c r="BP43058" s="3"/>
    </row>
    <row r="43059" spans="1:68" x14ac:dyDescent="0.25">
      <c r="A43059" s="1"/>
      <c r="B43059" s="2"/>
      <c r="BJ43059" s="3"/>
      <c r="BL43059" s="3"/>
      <c r="BN43059" s="3"/>
      <c r="BP43059" s="3"/>
    </row>
    <row r="43060" spans="1:68" x14ac:dyDescent="0.25">
      <c r="A43060" s="1"/>
      <c r="B43060" s="2"/>
      <c r="BJ43060" s="3"/>
      <c r="BL43060" s="3"/>
      <c r="BN43060" s="3"/>
      <c r="BP43060" s="3"/>
    </row>
    <row r="43061" spans="1:68" x14ac:dyDescent="0.25">
      <c r="A43061" s="1"/>
      <c r="B43061" s="2"/>
      <c r="BJ43061" s="3"/>
      <c r="BL43061" s="3"/>
      <c r="BN43061" s="3"/>
      <c r="BP43061" s="3"/>
    </row>
    <row r="43062" spans="1:68" x14ac:dyDescent="0.25">
      <c r="A43062" s="1"/>
      <c r="B43062" s="2"/>
      <c r="BJ43062" s="3"/>
      <c r="BL43062" s="3"/>
      <c r="BN43062" s="3"/>
      <c r="BP43062" s="3"/>
    </row>
    <row r="43063" spans="1:68" x14ac:dyDescent="0.25">
      <c r="A43063" s="1"/>
      <c r="B43063" s="2"/>
      <c r="BJ43063" s="3"/>
      <c r="BL43063" s="3"/>
      <c r="BN43063" s="3"/>
      <c r="BP43063" s="3"/>
    </row>
    <row r="43064" spans="1:68" x14ac:dyDescent="0.25">
      <c r="A43064" s="1"/>
      <c r="B43064" s="2"/>
      <c r="BJ43064" s="3"/>
      <c r="BL43064" s="3"/>
      <c r="BN43064" s="3"/>
      <c r="BP43064" s="3"/>
    </row>
    <row r="43065" spans="1:68" x14ac:dyDescent="0.25">
      <c r="A43065" s="1"/>
      <c r="B43065" s="2"/>
      <c r="BJ43065" s="3"/>
      <c r="BL43065" s="3"/>
      <c r="BN43065" s="3"/>
      <c r="BP43065" s="3"/>
    </row>
    <row r="43066" spans="1:68" x14ac:dyDescent="0.25">
      <c r="A43066" s="1"/>
      <c r="B43066" s="2"/>
      <c r="BJ43066" s="3"/>
      <c r="BL43066" s="3"/>
      <c r="BN43066" s="3"/>
      <c r="BP43066" s="3"/>
    </row>
    <row r="43067" spans="1:68" x14ac:dyDescent="0.25">
      <c r="A43067" s="1"/>
      <c r="B43067" s="2"/>
      <c r="BJ43067" s="3"/>
      <c r="BL43067" s="3"/>
      <c r="BN43067" s="3"/>
      <c r="BP43067" s="3"/>
    </row>
    <row r="43068" spans="1:68" x14ac:dyDescent="0.25">
      <c r="A43068" s="1"/>
      <c r="B43068" s="2"/>
      <c r="BJ43068" s="3"/>
      <c r="BL43068" s="3"/>
      <c r="BN43068" s="3"/>
      <c r="BP43068" s="3"/>
    </row>
    <row r="43069" spans="1:68" x14ac:dyDescent="0.25">
      <c r="A43069" s="1"/>
      <c r="B43069" s="2"/>
      <c r="BJ43069" s="3"/>
      <c r="BL43069" s="3"/>
      <c r="BN43069" s="3"/>
      <c r="BP43069" s="3"/>
    </row>
    <row r="43070" spans="1:68" x14ac:dyDescent="0.25">
      <c r="A43070" s="1"/>
      <c r="B43070" s="2"/>
      <c r="BJ43070" s="3"/>
      <c r="BL43070" s="3"/>
      <c r="BN43070" s="3"/>
      <c r="BP43070" s="3"/>
    </row>
    <row r="43071" spans="1:68" x14ac:dyDescent="0.25">
      <c r="A43071" s="1"/>
      <c r="B43071" s="2"/>
      <c r="BJ43071" s="3"/>
      <c r="BL43071" s="3"/>
      <c r="BN43071" s="3"/>
      <c r="BP43071" s="3"/>
    </row>
    <row r="43072" spans="1:68" x14ac:dyDescent="0.25">
      <c r="A43072" s="1"/>
      <c r="B43072" s="2"/>
      <c r="BJ43072" s="3"/>
      <c r="BL43072" s="3"/>
      <c r="BN43072" s="3"/>
      <c r="BP43072" s="3"/>
    </row>
    <row r="43073" spans="1:68" x14ac:dyDescent="0.25">
      <c r="A43073" s="1"/>
      <c r="B43073" s="2"/>
      <c r="BJ43073" s="3"/>
      <c r="BL43073" s="3"/>
      <c r="BN43073" s="3"/>
      <c r="BP43073" s="3"/>
    </row>
    <row r="43074" spans="1:68" x14ac:dyDescent="0.25">
      <c r="A43074" s="1"/>
      <c r="B43074" s="2"/>
      <c r="BJ43074" s="3"/>
      <c r="BL43074" s="3"/>
      <c r="BN43074" s="3"/>
      <c r="BP43074" s="3"/>
    </row>
    <row r="43075" spans="1:68" x14ac:dyDescent="0.25">
      <c r="A43075" s="1"/>
      <c r="B43075" s="2"/>
      <c r="BJ43075" s="3"/>
      <c r="BL43075" s="3"/>
      <c r="BN43075" s="3"/>
      <c r="BP43075" s="3"/>
    </row>
    <row r="43076" spans="1:68" x14ac:dyDescent="0.25">
      <c r="A43076" s="1"/>
      <c r="B43076" s="2"/>
      <c r="BJ43076" s="3"/>
      <c r="BL43076" s="3"/>
      <c r="BN43076" s="3"/>
      <c r="BP43076" s="3"/>
    </row>
    <row r="43077" spans="1:68" x14ac:dyDescent="0.25">
      <c r="A43077" s="1"/>
      <c r="B43077" s="2"/>
      <c r="BJ43077" s="3"/>
      <c r="BL43077" s="3"/>
      <c r="BN43077" s="3"/>
      <c r="BP43077" s="3"/>
    </row>
    <row r="43078" spans="1:68" x14ac:dyDescent="0.25">
      <c r="A43078" s="1"/>
      <c r="B43078" s="2"/>
      <c r="BJ43078" s="3"/>
      <c r="BL43078" s="3"/>
      <c r="BN43078" s="3"/>
      <c r="BP43078" s="3"/>
    </row>
    <row r="43079" spans="1:68" x14ac:dyDescent="0.25">
      <c r="A43079" s="1"/>
      <c r="B43079" s="2"/>
      <c r="BJ43079" s="3"/>
      <c r="BL43079" s="3"/>
      <c r="BN43079" s="3"/>
      <c r="BP43079" s="3"/>
    </row>
    <row r="43080" spans="1:68" x14ac:dyDescent="0.25">
      <c r="A43080" s="1"/>
      <c r="B43080" s="2"/>
      <c r="BJ43080" s="3"/>
      <c r="BL43080" s="3"/>
      <c r="BN43080" s="3"/>
      <c r="BP43080" s="3"/>
    </row>
    <row r="43081" spans="1:68" x14ac:dyDescent="0.25">
      <c r="A43081" s="1"/>
      <c r="B43081" s="2"/>
      <c r="BJ43081" s="3"/>
      <c r="BL43081" s="3"/>
      <c r="BN43081" s="3"/>
      <c r="BP43081" s="3"/>
    </row>
    <row r="43082" spans="1:68" x14ac:dyDescent="0.25">
      <c r="A43082" s="1"/>
      <c r="B43082" s="2"/>
      <c r="BJ43082" s="3"/>
      <c r="BL43082" s="3"/>
      <c r="BN43082" s="3"/>
      <c r="BP43082" s="3"/>
    </row>
    <row r="43083" spans="1:68" x14ac:dyDescent="0.25">
      <c r="A43083" s="1"/>
      <c r="B43083" s="2"/>
      <c r="BJ43083" s="3"/>
      <c r="BL43083" s="3"/>
      <c r="BN43083" s="3"/>
      <c r="BP43083" s="3"/>
    </row>
    <row r="43084" spans="1:68" x14ac:dyDescent="0.25">
      <c r="A43084" s="1"/>
      <c r="B43084" s="2"/>
      <c r="BJ43084" s="3"/>
      <c r="BL43084" s="3"/>
      <c r="BN43084" s="3"/>
      <c r="BP43084" s="3"/>
    </row>
    <row r="43085" spans="1:68" x14ac:dyDescent="0.25">
      <c r="A43085" s="1"/>
      <c r="B43085" s="2"/>
      <c r="BJ43085" s="3"/>
      <c r="BL43085" s="3"/>
      <c r="BN43085" s="3"/>
      <c r="BP43085" s="3"/>
    </row>
    <row r="43086" spans="1:68" x14ac:dyDescent="0.25">
      <c r="A43086" s="1"/>
      <c r="B43086" s="2"/>
      <c r="BJ43086" s="3"/>
      <c r="BL43086" s="3"/>
      <c r="BN43086" s="3"/>
      <c r="BP43086" s="3"/>
    </row>
    <row r="43087" spans="1:68" x14ac:dyDescent="0.25">
      <c r="A43087" s="1"/>
      <c r="B43087" s="2"/>
      <c r="BJ43087" s="3"/>
      <c r="BL43087" s="3"/>
      <c r="BN43087" s="3"/>
      <c r="BP43087" s="3"/>
    </row>
    <row r="43088" spans="1:68" x14ac:dyDescent="0.25">
      <c r="A43088" s="1"/>
      <c r="B43088" s="2"/>
      <c r="BJ43088" s="3"/>
      <c r="BL43088" s="3"/>
      <c r="BN43088" s="3"/>
      <c r="BP43088" s="3"/>
    </row>
    <row r="43089" spans="1:68" x14ac:dyDescent="0.25">
      <c r="A43089" s="1"/>
      <c r="B43089" s="2"/>
      <c r="BJ43089" s="3"/>
      <c r="BL43089" s="3"/>
      <c r="BN43089" s="3"/>
      <c r="BP43089" s="3"/>
    </row>
    <row r="43090" spans="1:68" x14ac:dyDescent="0.25">
      <c r="A43090" s="1"/>
      <c r="B43090" s="2"/>
      <c r="BJ43090" s="3"/>
      <c r="BL43090" s="3"/>
      <c r="BN43090" s="3"/>
      <c r="BP43090" s="3"/>
    </row>
    <row r="43091" spans="1:68" x14ac:dyDescent="0.25">
      <c r="A43091" s="1"/>
      <c r="B43091" s="2"/>
      <c r="BJ43091" s="3"/>
      <c r="BL43091" s="3"/>
      <c r="BN43091" s="3"/>
      <c r="BP43091" s="3"/>
    </row>
    <row r="43092" spans="1:68" x14ac:dyDescent="0.25">
      <c r="A43092" s="1"/>
      <c r="B43092" s="2"/>
      <c r="BJ43092" s="3"/>
      <c r="BL43092" s="3"/>
      <c r="BN43092" s="3"/>
      <c r="BP43092" s="3"/>
    </row>
    <row r="43093" spans="1:68" x14ac:dyDescent="0.25">
      <c r="A43093" s="1"/>
      <c r="B43093" s="2"/>
      <c r="BJ43093" s="3"/>
      <c r="BL43093" s="3"/>
      <c r="BN43093" s="3"/>
      <c r="BP43093" s="3"/>
    </row>
    <row r="43094" spans="1:68" x14ac:dyDescent="0.25">
      <c r="A43094" s="1"/>
      <c r="B43094" s="2"/>
      <c r="BJ43094" s="3"/>
      <c r="BL43094" s="3"/>
      <c r="BN43094" s="3"/>
      <c r="BP43094" s="3"/>
    </row>
    <row r="43095" spans="1:68" x14ac:dyDescent="0.25">
      <c r="A43095" s="1"/>
      <c r="B43095" s="2"/>
      <c r="BJ43095" s="3"/>
      <c r="BL43095" s="3"/>
      <c r="BN43095" s="3"/>
      <c r="BP43095" s="3"/>
    </row>
    <row r="43096" spans="1:68" x14ac:dyDescent="0.25">
      <c r="A43096" s="1"/>
      <c r="B43096" s="2"/>
      <c r="BJ43096" s="3"/>
      <c r="BL43096" s="3"/>
      <c r="BN43096" s="3"/>
      <c r="BP43096" s="3"/>
    </row>
    <row r="43097" spans="1:68" x14ac:dyDescent="0.25">
      <c r="A43097" s="1"/>
      <c r="B43097" s="2"/>
      <c r="BJ43097" s="3"/>
      <c r="BL43097" s="3"/>
      <c r="BN43097" s="3"/>
      <c r="BP43097" s="3"/>
    </row>
    <row r="43098" spans="1:68" x14ac:dyDescent="0.25">
      <c r="A43098" s="1"/>
      <c r="B43098" s="2"/>
      <c r="BJ43098" s="3"/>
      <c r="BL43098" s="3"/>
      <c r="BN43098" s="3"/>
      <c r="BP43098" s="3"/>
    </row>
    <row r="43099" spans="1:68" x14ac:dyDescent="0.25">
      <c r="A43099" s="1"/>
      <c r="B43099" s="2"/>
      <c r="BJ43099" s="3"/>
      <c r="BL43099" s="3"/>
      <c r="BN43099" s="3"/>
      <c r="BP43099" s="3"/>
    </row>
    <row r="43100" spans="1:68" x14ac:dyDescent="0.25">
      <c r="A43100" s="1"/>
      <c r="B43100" s="2"/>
      <c r="BJ43100" s="3"/>
      <c r="BL43100" s="3"/>
      <c r="BN43100" s="3"/>
      <c r="BP43100" s="3"/>
    </row>
    <row r="43101" spans="1:68" x14ac:dyDescent="0.25">
      <c r="A43101" s="1"/>
      <c r="B43101" s="2"/>
      <c r="BJ43101" s="3"/>
      <c r="BL43101" s="3"/>
      <c r="BN43101" s="3"/>
      <c r="BP43101" s="3"/>
    </row>
    <row r="43102" spans="1:68" x14ac:dyDescent="0.25">
      <c r="A43102" s="1"/>
      <c r="B43102" s="2"/>
      <c r="BJ43102" s="3"/>
      <c r="BL43102" s="3"/>
      <c r="BN43102" s="3"/>
      <c r="BP43102" s="3"/>
    </row>
    <row r="43103" spans="1:68" x14ac:dyDescent="0.25">
      <c r="A43103" s="1"/>
      <c r="B43103" s="2"/>
      <c r="BJ43103" s="3"/>
      <c r="BL43103" s="3"/>
      <c r="BN43103" s="3"/>
      <c r="BP43103" s="3"/>
    </row>
    <row r="43104" spans="1:68" x14ac:dyDescent="0.25">
      <c r="A43104" s="1"/>
      <c r="B43104" s="2"/>
      <c r="BJ43104" s="3"/>
      <c r="BL43104" s="3"/>
      <c r="BN43104" s="3"/>
      <c r="BP43104" s="3"/>
    </row>
    <row r="43105" spans="1:68" x14ac:dyDescent="0.25">
      <c r="A43105" s="1"/>
      <c r="B43105" s="2"/>
      <c r="BJ43105" s="3"/>
      <c r="BL43105" s="3"/>
      <c r="BN43105" s="3"/>
      <c r="BP43105" s="3"/>
    </row>
    <row r="43106" spans="1:68" x14ac:dyDescent="0.25">
      <c r="A43106" s="1"/>
      <c r="B43106" s="2"/>
      <c r="BJ43106" s="3"/>
      <c r="BL43106" s="3"/>
      <c r="BN43106" s="3"/>
      <c r="BP43106" s="3"/>
    </row>
    <row r="43107" spans="1:68" x14ac:dyDescent="0.25">
      <c r="A43107" s="1"/>
      <c r="B43107" s="2"/>
      <c r="BJ43107" s="3"/>
      <c r="BL43107" s="3"/>
      <c r="BN43107" s="3"/>
      <c r="BP43107" s="3"/>
    </row>
    <row r="43108" spans="1:68" x14ac:dyDescent="0.25">
      <c r="A43108" s="1"/>
      <c r="B43108" s="2"/>
      <c r="BJ43108" s="3"/>
      <c r="BL43108" s="3"/>
      <c r="BN43108" s="3"/>
      <c r="BP43108" s="3"/>
    </row>
    <row r="43109" spans="1:68" x14ac:dyDescent="0.25">
      <c r="A43109" s="1"/>
      <c r="B43109" s="2"/>
      <c r="BJ43109" s="3"/>
      <c r="BL43109" s="3"/>
      <c r="BN43109" s="3"/>
      <c r="BP43109" s="3"/>
    </row>
    <row r="43110" spans="1:68" x14ac:dyDescent="0.25">
      <c r="A43110" s="1"/>
      <c r="B43110" s="2"/>
      <c r="BJ43110" s="3"/>
      <c r="BL43110" s="3"/>
      <c r="BN43110" s="3"/>
      <c r="BP43110" s="3"/>
    </row>
    <row r="43111" spans="1:68" x14ac:dyDescent="0.25">
      <c r="A43111" s="1"/>
      <c r="B43111" s="2"/>
      <c r="BJ43111" s="3"/>
      <c r="BL43111" s="3"/>
      <c r="BN43111" s="3"/>
      <c r="BP43111" s="3"/>
    </row>
    <row r="43112" spans="1:68" x14ac:dyDescent="0.25">
      <c r="A43112" s="1"/>
      <c r="B43112" s="2"/>
      <c r="BJ43112" s="3"/>
      <c r="BL43112" s="3"/>
      <c r="BN43112" s="3"/>
      <c r="BP43112" s="3"/>
    </row>
    <row r="43113" spans="1:68" x14ac:dyDescent="0.25">
      <c r="A43113" s="1"/>
      <c r="B43113" s="2"/>
      <c r="BJ43113" s="3"/>
      <c r="BL43113" s="3"/>
      <c r="BN43113" s="3"/>
      <c r="BP43113" s="3"/>
    </row>
    <row r="43114" spans="1:68" x14ac:dyDescent="0.25">
      <c r="A43114" s="1"/>
      <c r="B43114" s="2"/>
      <c r="BJ43114" s="3"/>
      <c r="BL43114" s="3"/>
      <c r="BN43114" s="3"/>
      <c r="BP43114" s="3"/>
    </row>
    <row r="43115" spans="1:68" x14ac:dyDescent="0.25">
      <c r="A43115" s="1"/>
      <c r="B43115" s="2"/>
      <c r="BJ43115" s="3"/>
      <c r="BL43115" s="3"/>
      <c r="BN43115" s="3"/>
      <c r="BP43115" s="3"/>
    </row>
    <row r="43116" spans="1:68" x14ac:dyDescent="0.25">
      <c r="A43116" s="1"/>
      <c r="B43116" s="2"/>
      <c r="BJ43116" s="3"/>
      <c r="BL43116" s="3"/>
      <c r="BN43116" s="3"/>
      <c r="BP43116" s="3"/>
    </row>
    <row r="43117" spans="1:68" x14ac:dyDescent="0.25">
      <c r="A43117" s="1"/>
      <c r="B43117" s="2"/>
      <c r="BJ43117" s="3"/>
      <c r="BL43117" s="3"/>
      <c r="BN43117" s="3"/>
      <c r="BP43117" s="3"/>
    </row>
    <row r="43118" spans="1:68" x14ac:dyDescent="0.25">
      <c r="A43118" s="1"/>
      <c r="B43118" s="2"/>
      <c r="BJ43118" s="3"/>
      <c r="BL43118" s="3"/>
      <c r="BN43118" s="3"/>
      <c r="BP43118" s="3"/>
    </row>
    <row r="43119" spans="1:68" x14ac:dyDescent="0.25">
      <c r="A43119" s="1"/>
      <c r="B43119" s="2"/>
      <c r="BJ43119" s="3"/>
      <c r="BL43119" s="3"/>
      <c r="BN43119" s="3"/>
      <c r="BP43119" s="3"/>
    </row>
    <row r="43120" spans="1:68" x14ac:dyDescent="0.25">
      <c r="A43120" s="1"/>
      <c r="B43120" s="2"/>
      <c r="BJ43120" s="3"/>
      <c r="BL43120" s="3"/>
      <c r="BN43120" s="3"/>
      <c r="BP43120" s="3"/>
    </row>
    <row r="43121" spans="1:68" x14ac:dyDescent="0.25">
      <c r="A43121" s="1"/>
      <c r="B43121" s="2"/>
      <c r="BJ43121" s="3"/>
      <c r="BL43121" s="3"/>
      <c r="BN43121" s="3"/>
      <c r="BP43121" s="3"/>
    </row>
    <row r="43122" spans="1:68" x14ac:dyDescent="0.25">
      <c r="A43122" s="1"/>
      <c r="B43122" s="2"/>
      <c r="BJ43122" s="3"/>
      <c r="BL43122" s="3"/>
      <c r="BN43122" s="3"/>
      <c r="BP43122" s="3"/>
    </row>
    <row r="43123" spans="1:68" x14ac:dyDescent="0.25">
      <c r="A43123" s="1"/>
      <c r="B43123" s="2"/>
      <c r="BJ43123" s="3"/>
      <c r="BL43123" s="3"/>
      <c r="BN43123" s="3"/>
      <c r="BP43123" s="3"/>
    </row>
    <row r="43124" spans="1:68" x14ac:dyDescent="0.25">
      <c r="A43124" s="1"/>
      <c r="B43124" s="2"/>
      <c r="BJ43124" s="3"/>
      <c r="BL43124" s="3"/>
      <c r="BN43124" s="3"/>
      <c r="BP43124" s="3"/>
    </row>
    <row r="43125" spans="1:68" x14ac:dyDescent="0.25">
      <c r="A43125" s="1"/>
      <c r="B43125" s="2"/>
      <c r="BJ43125" s="3"/>
      <c r="BL43125" s="3"/>
      <c r="BN43125" s="3"/>
      <c r="BP43125" s="3"/>
    </row>
    <row r="43126" spans="1:68" x14ac:dyDescent="0.25">
      <c r="A43126" s="1"/>
      <c r="B43126" s="2"/>
      <c r="BJ43126" s="3"/>
      <c r="BL43126" s="3"/>
      <c r="BN43126" s="3"/>
      <c r="BP43126" s="3"/>
    </row>
    <row r="43127" spans="1:68" x14ac:dyDescent="0.25">
      <c r="A43127" s="1"/>
      <c r="B43127" s="2"/>
      <c r="BJ43127" s="3"/>
      <c r="BL43127" s="3"/>
      <c r="BN43127" s="3"/>
      <c r="BP43127" s="3"/>
    </row>
    <row r="43128" spans="1:68" x14ac:dyDescent="0.25">
      <c r="A43128" s="1"/>
      <c r="B43128" s="2"/>
      <c r="BJ43128" s="3"/>
      <c r="BL43128" s="3"/>
      <c r="BN43128" s="3"/>
      <c r="BP43128" s="3"/>
    </row>
    <row r="43129" spans="1:68" x14ac:dyDescent="0.25">
      <c r="A43129" s="1"/>
      <c r="B43129" s="2"/>
      <c r="BJ43129" s="3"/>
      <c r="BL43129" s="3"/>
      <c r="BN43129" s="3"/>
      <c r="BP43129" s="3"/>
    </row>
    <row r="43130" spans="1:68" x14ac:dyDescent="0.25">
      <c r="A43130" s="1"/>
      <c r="B43130" s="2"/>
      <c r="BJ43130" s="3"/>
      <c r="BL43130" s="3"/>
      <c r="BN43130" s="3"/>
      <c r="BP43130" s="3"/>
    </row>
    <row r="43131" spans="1:68" x14ac:dyDescent="0.25">
      <c r="A43131" s="1"/>
      <c r="B43131" s="2"/>
      <c r="BJ43131" s="3"/>
      <c r="BL43131" s="3"/>
      <c r="BN43131" s="3"/>
      <c r="BP43131" s="3"/>
    </row>
    <row r="43132" spans="1:68" x14ac:dyDescent="0.25">
      <c r="A43132" s="1"/>
      <c r="B43132" s="2"/>
      <c r="BJ43132" s="3"/>
      <c r="BL43132" s="3"/>
      <c r="BN43132" s="3"/>
      <c r="BP43132" s="3"/>
    </row>
    <row r="43133" spans="1:68" x14ac:dyDescent="0.25">
      <c r="A43133" s="1"/>
      <c r="B43133" s="2"/>
      <c r="BJ43133" s="3"/>
      <c r="BL43133" s="3"/>
      <c r="BN43133" s="3"/>
      <c r="BP43133" s="3"/>
    </row>
    <row r="43134" spans="1:68" x14ac:dyDescent="0.25">
      <c r="A43134" s="1"/>
      <c r="B43134" s="2"/>
      <c r="BJ43134" s="3"/>
      <c r="BL43134" s="3"/>
      <c r="BN43134" s="3"/>
      <c r="BP43134" s="3"/>
    </row>
    <row r="43135" spans="1:68" x14ac:dyDescent="0.25">
      <c r="A43135" s="1"/>
      <c r="B43135" s="2"/>
      <c r="BJ43135" s="3"/>
      <c r="BL43135" s="3"/>
      <c r="BN43135" s="3"/>
      <c r="BP43135" s="3"/>
    </row>
    <row r="43136" spans="1:68" x14ac:dyDescent="0.25">
      <c r="A43136" s="1"/>
      <c r="B43136" s="2"/>
      <c r="BJ43136" s="3"/>
      <c r="BL43136" s="3"/>
      <c r="BN43136" s="3"/>
      <c r="BP43136" s="3"/>
    </row>
    <row r="43137" spans="1:68" x14ac:dyDescent="0.25">
      <c r="A43137" s="1"/>
      <c r="B43137" s="2"/>
      <c r="BJ43137" s="3"/>
      <c r="BL43137" s="3"/>
      <c r="BN43137" s="3"/>
      <c r="BP43137" s="3"/>
    </row>
    <row r="43138" spans="1:68" x14ac:dyDescent="0.25">
      <c r="A43138" s="1"/>
      <c r="B43138" s="2"/>
      <c r="BJ43138" s="3"/>
      <c r="BL43138" s="3"/>
      <c r="BN43138" s="3"/>
      <c r="BP43138" s="3"/>
    </row>
    <row r="43139" spans="1:68" x14ac:dyDescent="0.25">
      <c r="A43139" s="1"/>
      <c r="B43139" s="2"/>
      <c r="BJ43139" s="3"/>
      <c r="BL43139" s="3"/>
      <c r="BN43139" s="3"/>
      <c r="BP43139" s="3"/>
    </row>
    <row r="43140" spans="1:68" x14ac:dyDescent="0.25">
      <c r="A43140" s="1"/>
      <c r="B43140" s="2"/>
      <c r="BJ43140" s="3"/>
      <c r="BL43140" s="3"/>
      <c r="BN43140" s="3"/>
      <c r="BP43140" s="3"/>
    </row>
    <row r="43141" spans="1:68" x14ac:dyDescent="0.25">
      <c r="A43141" s="1"/>
      <c r="B43141" s="2"/>
      <c r="BJ43141" s="3"/>
      <c r="BL43141" s="3"/>
      <c r="BN43141" s="3"/>
      <c r="BP43141" s="3"/>
    </row>
    <row r="43142" spans="1:68" x14ac:dyDescent="0.25">
      <c r="A43142" s="1"/>
      <c r="B43142" s="2"/>
      <c r="BJ43142" s="3"/>
      <c r="BL43142" s="3"/>
      <c r="BN43142" s="3"/>
      <c r="BP43142" s="3"/>
    </row>
    <row r="43143" spans="1:68" x14ac:dyDescent="0.25">
      <c r="A43143" s="1"/>
      <c r="B43143" s="2"/>
      <c r="BJ43143" s="3"/>
      <c r="BL43143" s="3"/>
      <c r="BN43143" s="3"/>
      <c r="BP43143" s="3"/>
    </row>
    <row r="43144" spans="1:68" x14ac:dyDescent="0.25">
      <c r="A43144" s="1"/>
      <c r="B43144" s="2"/>
      <c r="BJ43144" s="3"/>
      <c r="BL43144" s="3"/>
      <c r="BN43144" s="3"/>
      <c r="BP43144" s="3"/>
    </row>
    <row r="43145" spans="1:68" x14ac:dyDescent="0.25">
      <c r="A43145" s="1"/>
      <c r="B43145" s="2"/>
      <c r="BJ43145" s="3"/>
      <c r="BL43145" s="3"/>
      <c r="BN43145" s="3"/>
      <c r="BP43145" s="3"/>
    </row>
    <row r="43146" spans="1:68" x14ac:dyDescent="0.25">
      <c r="A43146" s="1"/>
      <c r="B43146" s="2"/>
      <c r="BJ43146" s="3"/>
      <c r="BL43146" s="3"/>
      <c r="BN43146" s="3"/>
      <c r="BP43146" s="3"/>
    </row>
    <row r="43147" spans="1:68" x14ac:dyDescent="0.25">
      <c r="A43147" s="1"/>
      <c r="B43147" s="2"/>
      <c r="BJ43147" s="3"/>
      <c r="BL43147" s="3"/>
      <c r="BN43147" s="3"/>
      <c r="BP43147" s="3"/>
    </row>
    <row r="43148" spans="1:68" x14ac:dyDescent="0.25">
      <c r="A43148" s="1"/>
      <c r="B43148" s="2"/>
      <c r="BJ43148" s="3"/>
      <c r="BL43148" s="3"/>
      <c r="BN43148" s="3"/>
      <c r="BP43148" s="3"/>
    </row>
    <row r="43149" spans="1:68" x14ac:dyDescent="0.25">
      <c r="A43149" s="1"/>
      <c r="B43149" s="2"/>
      <c r="BJ43149" s="3"/>
      <c r="BL43149" s="3"/>
      <c r="BN43149" s="3"/>
      <c r="BP43149" s="3"/>
    </row>
    <row r="43150" spans="1:68" x14ac:dyDescent="0.25">
      <c r="A43150" s="1"/>
      <c r="B43150" s="2"/>
      <c r="BJ43150" s="3"/>
      <c r="BL43150" s="3"/>
      <c r="BN43150" s="3"/>
      <c r="BP43150" s="3"/>
    </row>
    <row r="43151" spans="1:68" x14ac:dyDescent="0.25">
      <c r="A43151" s="1"/>
      <c r="B43151" s="2"/>
      <c r="BJ43151" s="3"/>
      <c r="BL43151" s="3"/>
      <c r="BN43151" s="3"/>
      <c r="BP43151" s="3"/>
    </row>
    <row r="43152" spans="1:68" x14ac:dyDescent="0.25">
      <c r="A43152" s="1"/>
      <c r="B43152" s="2"/>
      <c r="BJ43152" s="3"/>
      <c r="BL43152" s="3"/>
      <c r="BN43152" s="3"/>
      <c r="BP43152" s="3"/>
    </row>
    <row r="43153" spans="1:68" x14ac:dyDescent="0.25">
      <c r="A43153" s="1"/>
      <c r="B43153" s="2"/>
      <c r="BJ43153" s="3"/>
      <c r="BL43153" s="3"/>
      <c r="BN43153" s="3"/>
      <c r="BP43153" s="3"/>
    </row>
    <row r="43154" spans="1:68" x14ac:dyDescent="0.25">
      <c r="A43154" s="1"/>
      <c r="B43154" s="2"/>
      <c r="BJ43154" s="3"/>
      <c r="BL43154" s="3"/>
      <c r="BN43154" s="3"/>
      <c r="BP43154" s="3"/>
    </row>
    <row r="43155" spans="1:68" x14ac:dyDescent="0.25">
      <c r="A43155" s="1"/>
      <c r="B43155" s="2"/>
      <c r="BJ43155" s="3"/>
      <c r="BL43155" s="3"/>
      <c r="BN43155" s="3"/>
      <c r="BP43155" s="3"/>
    </row>
    <row r="43156" spans="1:68" x14ac:dyDescent="0.25">
      <c r="A43156" s="1"/>
      <c r="B43156" s="2"/>
      <c r="BJ43156" s="3"/>
      <c r="BL43156" s="3"/>
      <c r="BN43156" s="3"/>
      <c r="BP43156" s="3"/>
    </row>
    <row r="43157" spans="1:68" x14ac:dyDescent="0.25">
      <c r="A43157" s="1"/>
      <c r="B43157" s="2"/>
      <c r="BJ43157" s="3"/>
      <c r="BL43157" s="3"/>
      <c r="BN43157" s="3"/>
      <c r="BP43157" s="3"/>
    </row>
    <row r="43158" spans="1:68" x14ac:dyDescent="0.25">
      <c r="A43158" s="1"/>
      <c r="B43158" s="2"/>
      <c r="BJ43158" s="3"/>
      <c r="BL43158" s="3"/>
      <c r="BN43158" s="3"/>
      <c r="BP43158" s="3"/>
    </row>
    <row r="43159" spans="1:68" x14ac:dyDescent="0.25">
      <c r="A43159" s="1"/>
      <c r="B43159" s="2"/>
      <c r="BJ43159" s="3"/>
      <c r="BL43159" s="3"/>
      <c r="BN43159" s="3"/>
      <c r="BP43159" s="3"/>
    </row>
    <row r="43160" spans="1:68" x14ac:dyDescent="0.25">
      <c r="A43160" s="1"/>
      <c r="B43160" s="2"/>
      <c r="BJ43160" s="3"/>
      <c r="BL43160" s="3"/>
      <c r="BN43160" s="3"/>
      <c r="BP43160" s="3"/>
    </row>
    <row r="43161" spans="1:68" x14ac:dyDescent="0.25">
      <c r="A43161" s="1"/>
      <c r="B43161" s="2"/>
      <c r="BJ43161" s="3"/>
      <c r="BL43161" s="3"/>
      <c r="BN43161" s="3"/>
      <c r="BP43161" s="3"/>
    </row>
    <row r="43162" spans="1:68" x14ac:dyDescent="0.25">
      <c r="A43162" s="1"/>
      <c r="B43162" s="2"/>
      <c r="BJ43162" s="3"/>
      <c r="BL43162" s="3"/>
      <c r="BN43162" s="3"/>
      <c r="BP43162" s="3"/>
    </row>
    <row r="43163" spans="1:68" x14ac:dyDescent="0.25">
      <c r="A43163" s="1"/>
      <c r="B43163" s="2"/>
      <c r="BJ43163" s="3"/>
      <c r="BL43163" s="3"/>
      <c r="BN43163" s="3"/>
      <c r="BP43163" s="3"/>
    </row>
    <row r="43164" spans="1:68" x14ac:dyDescent="0.25">
      <c r="A43164" s="1"/>
      <c r="B43164" s="2"/>
      <c r="BJ43164" s="3"/>
      <c r="BL43164" s="3"/>
      <c r="BN43164" s="3"/>
      <c r="BP43164" s="3"/>
    </row>
    <row r="43165" spans="1:68" x14ac:dyDescent="0.25">
      <c r="A43165" s="1"/>
      <c r="B43165" s="2"/>
      <c r="BJ43165" s="3"/>
      <c r="BL43165" s="3"/>
      <c r="BN43165" s="3"/>
      <c r="BP43165" s="3"/>
    </row>
    <row r="43166" spans="1:68" x14ac:dyDescent="0.25">
      <c r="A43166" s="1"/>
      <c r="B43166" s="2"/>
      <c r="BJ43166" s="3"/>
      <c r="BL43166" s="3"/>
      <c r="BN43166" s="3"/>
      <c r="BP43166" s="3"/>
    </row>
    <row r="43167" spans="1:68" x14ac:dyDescent="0.25">
      <c r="A43167" s="1"/>
      <c r="B43167" s="2"/>
      <c r="BJ43167" s="3"/>
      <c r="BL43167" s="3"/>
      <c r="BN43167" s="3"/>
      <c r="BP43167" s="3"/>
    </row>
    <row r="43168" spans="1:68" x14ac:dyDescent="0.25">
      <c r="A43168" s="1"/>
      <c r="B43168" s="2"/>
      <c r="BJ43168" s="3"/>
      <c r="BL43168" s="3"/>
      <c r="BN43168" s="3"/>
      <c r="BP43168" s="3"/>
    </row>
    <row r="43169" spans="1:68" x14ac:dyDescent="0.25">
      <c r="A43169" s="1"/>
      <c r="B43169" s="2"/>
      <c r="BJ43169" s="3"/>
      <c r="BL43169" s="3"/>
      <c r="BN43169" s="3"/>
      <c r="BP43169" s="3"/>
    </row>
    <row r="43170" spans="1:68" x14ac:dyDescent="0.25">
      <c r="A43170" s="1"/>
      <c r="B43170" s="2"/>
      <c r="BJ43170" s="3"/>
      <c r="BL43170" s="3"/>
      <c r="BN43170" s="3"/>
      <c r="BP43170" s="3"/>
    </row>
    <row r="43171" spans="1:68" x14ac:dyDescent="0.25">
      <c r="A43171" s="1"/>
      <c r="B43171" s="2"/>
      <c r="BJ43171" s="3"/>
      <c r="BL43171" s="3"/>
      <c r="BN43171" s="3"/>
      <c r="BP43171" s="3"/>
    </row>
    <row r="43172" spans="1:68" x14ac:dyDescent="0.25">
      <c r="A43172" s="1"/>
      <c r="B43172" s="2"/>
      <c r="BJ43172" s="3"/>
      <c r="BL43172" s="3"/>
      <c r="BN43172" s="3"/>
      <c r="BP43172" s="3"/>
    </row>
    <row r="43173" spans="1:68" x14ac:dyDescent="0.25">
      <c r="A43173" s="1"/>
      <c r="B43173" s="2"/>
      <c r="BJ43173" s="3"/>
      <c r="BL43173" s="3"/>
      <c r="BN43173" s="3"/>
      <c r="BP43173" s="3"/>
    </row>
    <row r="43174" spans="1:68" x14ac:dyDescent="0.25">
      <c r="A43174" s="1"/>
      <c r="B43174" s="2"/>
      <c r="BJ43174" s="3"/>
      <c r="BL43174" s="3"/>
      <c r="BN43174" s="3"/>
      <c r="BP43174" s="3"/>
    </row>
    <row r="43175" spans="1:68" x14ac:dyDescent="0.25">
      <c r="A43175" s="1"/>
      <c r="B43175" s="2"/>
      <c r="BJ43175" s="3"/>
      <c r="BL43175" s="3"/>
      <c r="BN43175" s="3"/>
      <c r="BP43175" s="3"/>
    </row>
    <row r="43176" spans="1:68" x14ac:dyDescent="0.25">
      <c r="A43176" s="1"/>
      <c r="B43176" s="2"/>
      <c r="BJ43176" s="3"/>
      <c r="BL43176" s="3"/>
      <c r="BN43176" s="3"/>
      <c r="BP43176" s="3"/>
    </row>
    <row r="43177" spans="1:68" x14ac:dyDescent="0.25">
      <c r="A43177" s="1"/>
      <c r="B43177" s="2"/>
      <c r="BJ43177" s="3"/>
      <c r="BL43177" s="3"/>
      <c r="BN43177" s="3"/>
      <c r="BP43177" s="3"/>
    </row>
    <row r="43178" spans="1:68" x14ac:dyDescent="0.25">
      <c r="A43178" s="1"/>
      <c r="B43178" s="2"/>
      <c r="BJ43178" s="3"/>
      <c r="BL43178" s="3"/>
      <c r="BN43178" s="3"/>
      <c r="BP43178" s="3"/>
    </row>
    <row r="43179" spans="1:68" x14ac:dyDescent="0.25">
      <c r="A43179" s="1"/>
      <c r="B43179" s="2"/>
      <c r="BJ43179" s="3"/>
      <c r="BL43179" s="3"/>
      <c r="BN43179" s="3"/>
      <c r="BP43179" s="3"/>
    </row>
    <row r="43180" spans="1:68" x14ac:dyDescent="0.25">
      <c r="A43180" s="1"/>
      <c r="B43180" s="2"/>
      <c r="BJ43180" s="3"/>
      <c r="BL43180" s="3"/>
      <c r="BN43180" s="3"/>
      <c r="BP43180" s="3"/>
    </row>
    <row r="43181" spans="1:68" x14ac:dyDescent="0.25">
      <c r="A43181" s="1"/>
      <c r="B43181" s="2"/>
      <c r="BJ43181" s="3"/>
      <c r="BL43181" s="3"/>
      <c r="BN43181" s="3"/>
      <c r="BP43181" s="3"/>
    </row>
    <row r="43182" spans="1:68" x14ac:dyDescent="0.25">
      <c r="A43182" s="1"/>
      <c r="B43182" s="2"/>
      <c r="BJ43182" s="3"/>
      <c r="BL43182" s="3"/>
      <c r="BN43182" s="3"/>
      <c r="BP43182" s="3"/>
    </row>
    <row r="43183" spans="1:68" x14ac:dyDescent="0.25">
      <c r="A43183" s="1"/>
      <c r="B43183" s="2"/>
      <c r="BJ43183" s="3"/>
      <c r="BL43183" s="3"/>
      <c r="BN43183" s="3"/>
      <c r="BP43183" s="3"/>
    </row>
    <row r="43184" spans="1:68" x14ac:dyDescent="0.25">
      <c r="A43184" s="1"/>
      <c r="B43184" s="2"/>
      <c r="BJ43184" s="3"/>
      <c r="BL43184" s="3"/>
      <c r="BN43184" s="3"/>
      <c r="BP43184" s="3"/>
    </row>
    <row r="43185" spans="1:68" x14ac:dyDescent="0.25">
      <c r="A43185" s="1"/>
      <c r="B43185" s="2"/>
      <c r="BJ43185" s="3"/>
      <c r="BL43185" s="3"/>
      <c r="BN43185" s="3"/>
      <c r="BP43185" s="3"/>
    </row>
    <row r="43186" spans="1:68" x14ac:dyDescent="0.25">
      <c r="A43186" s="1"/>
      <c r="B43186" s="2"/>
      <c r="BJ43186" s="3"/>
      <c r="BL43186" s="3"/>
      <c r="BN43186" s="3"/>
      <c r="BP43186" s="3"/>
    </row>
    <row r="43187" spans="1:68" x14ac:dyDescent="0.25">
      <c r="A43187" s="1"/>
      <c r="B43187" s="2"/>
      <c r="BJ43187" s="3"/>
      <c r="BL43187" s="3"/>
      <c r="BN43187" s="3"/>
      <c r="BP43187" s="3"/>
    </row>
    <row r="43188" spans="1:68" x14ac:dyDescent="0.25">
      <c r="A43188" s="1"/>
      <c r="B43188" s="2"/>
      <c r="BJ43188" s="3"/>
      <c r="BL43188" s="3"/>
      <c r="BN43188" s="3"/>
      <c r="BP43188" s="3"/>
    </row>
    <row r="43189" spans="1:68" x14ac:dyDescent="0.25">
      <c r="A43189" s="1"/>
      <c r="B43189" s="2"/>
      <c r="BJ43189" s="3"/>
      <c r="BL43189" s="3"/>
      <c r="BN43189" s="3"/>
      <c r="BP43189" s="3"/>
    </row>
    <row r="43190" spans="1:68" x14ac:dyDescent="0.25">
      <c r="A43190" s="1"/>
      <c r="B43190" s="2"/>
      <c r="BJ43190" s="3"/>
      <c r="BL43190" s="3"/>
      <c r="BN43190" s="3"/>
      <c r="BP43190" s="3"/>
    </row>
    <row r="43191" spans="1:68" x14ac:dyDescent="0.25">
      <c r="A43191" s="1"/>
      <c r="B43191" s="2"/>
      <c r="BJ43191" s="3"/>
      <c r="BL43191" s="3"/>
      <c r="BN43191" s="3"/>
      <c r="BP43191" s="3"/>
    </row>
    <row r="43192" spans="1:68" x14ac:dyDescent="0.25">
      <c r="A43192" s="1"/>
      <c r="B43192" s="2"/>
      <c r="BJ43192" s="3"/>
      <c r="BL43192" s="3"/>
      <c r="BN43192" s="3"/>
      <c r="BP43192" s="3"/>
    </row>
    <row r="43193" spans="1:68" x14ac:dyDescent="0.25">
      <c r="A43193" s="1"/>
      <c r="B43193" s="2"/>
      <c r="BJ43193" s="3"/>
      <c r="BL43193" s="3"/>
      <c r="BN43193" s="3"/>
      <c r="BP43193" s="3"/>
    </row>
    <row r="43194" spans="1:68" x14ac:dyDescent="0.25">
      <c r="A43194" s="1"/>
      <c r="B43194" s="2"/>
      <c r="BJ43194" s="3"/>
      <c r="BL43194" s="3"/>
      <c r="BN43194" s="3"/>
      <c r="BP43194" s="3"/>
    </row>
    <row r="43195" spans="1:68" x14ac:dyDescent="0.25">
      <c r="A43195" s="1"/>
      <c r="B43195" s="2"/>
      <c r="BJ43195" s="3"/>
      <c r="BL43195" s="3"/>
      <c r="BN43195" s="3"/>
      <c r="BP43195" s="3"/>
    </row>
    <row r="43196" spans="1:68" x14ac:dyDescent="0.25">
      <c r="A43196" s="1"/>
      <c r="B43196" s="2"/>
      <c r="BJ43196" s="3"/>
      <c r="BL43196" s="3"/>
      <c r="BN43196" s="3"/>
      <c r="BP43196" s="3"/>
    </row>
    <row r="43197" spans="1:68" x14ac:dyDescent="0.25">
      <c r="A43197" s="1"/>
      <c r="B43197" s="2"/>
      <c r="BJ43197" s="3"/>
      <c r="BL43197" s="3"/>
      <c r="BN43197" s="3"/>
      <c r="BP43197" s="3"/>
    </row>
    <row r="43198" spans="1:68" x14ac:dyDescent="0.25">
      <c r="A43198" s="1"/>
      <c r="B43198" s="2"/>
      <c r="BJ43198" s="3"/>
      <c r="BL43198" s="3"/>
      <c r="BN43198" s="3"/>
      <c r="BP43198" s="3"/>
    </row>
    <row r="43199" spans="1:68" x14ac:dyDescent="0.25">
      <c r="A43199" s="1"/>
      <c r="B43199" s="2"/>
      <c r="BJ43199" s="3"/>
      <c r="BL43199" s="3"/>
      <c r="BN43199" s="3"/>
      <c r="BP43199" s="3"/>
    </row>
    <row r="43200" spans="1:68" x14ac:dyDescent="0.25">
      <c r="A43200" s="1"/>
      <c r="B43200" s="2"/>
      <c r="BJ43200" s="3"/>
      <c r="BL43200" s="3"/>
      <c r="BN43200" s="3"/>
      <c r="BP43200" s="3"/>
    </row>
    <row r="43201" spans="1:68" x14ac:dyDescent="0.25">
      <c r="A43201" s="1"/>
      <c r="B43201" s="2"/>
      <c r="BJ43201" s="3"/>
      <c r="BL43201" s="3"/>
      <c r="BN43201" s="3"/>
      <c r="BP43201" s="3"/>
    </row>
    <row r="43202" spans="1:68" x14ac:dyDescent="0.25">
      <c r="A43202" s="1"/>
      <c r="B43202" s="2"/>
      <c r="BJ43202" s="3"/>
      <c r="BL43202" s="3"/>
      <c r="BN43202" s="3"/>
      <c r="BP43202" s="3"/>
    </row>
    <row r="43203" spans="1:68" x14ac:dyDescent="0.25">
      <c r="A43203" s="1"/>
      <c r="B43203" s="2"/>
      <c r="BJ43203" s="3"/>
      <c r="BL43203" s="3"/>
      <c r="BN43203" s="3"/>
      <c r="BP43203" s="3"/>
    </row>
    <row r="43204" spans="1:68" x14ac:dyDescent="0.25">
      <c r="A43204" s="1"/>
      <c r="B43204" s="2"/>
      <c r="BJ43204" s="3"/>
      <c r="BL43204" s="3"/>
      <c r="BN43204" s="3"/>
      <c r="BP43204" s="3"/>
    </row>
    <row r="43205" spans="1:68" x14ac:dyDescent="0.25">
      <c r="A43205" s="1"/>
      <c r="B43205" s="2"/>
      <c r="BJ43205" s="3"/>
      <c r="BL43205" s="3"/>
      <c r="BN43205" s="3"/>
      <c r="BP43205" s="3"/>
    </row>
    <row r="43206" spans="1:68" x14ac:dyDescent="0.25">
      <c r="A43206" s="1"/>
      <c r="B43206" s="2"/>
      <c r="BJ43206" s="3"/>
      <c r="BL43206" s="3"/>
      <c r="BN43206" s="3"/>
      <c r="BP43206" s="3"/>
    </row>
    <row r="43207" spans="1:68" x14ac:dyDescent="0.25">
      <c r="A43207" s="1"/>
      <c r="B43207" s="2"/>
      <c r="BJ43207" s="3"/>
      <c r="BL43207" s="3"/>
      <c r="BN43207" s="3"/>
      <c r="BP43207" s="3"/>
    </row>
    <row r="43208" spans="1:68" x14ac:dyDescent="0.25">
      <c r="A43208" s="1"/>
      <c r="B43208" s="2"/>
      <c r="BJ43208" s="3"/>
      <c r="BL43208" s="3"/>
      <c r="BN43208" s="3"/>
      <c r="BP43208" s="3"/>
    </row>
    <row r="43209" spans="1:68" x14ac:dyDescent="0.25">
      <c r="A43209" s="1"/>
      <c r="B43209" s="2"/>
      <c r="BJ43209" s="3"/>
      <c r="BL43209" s="3"/>
      <c r="BN43209" s="3"/>
      <c r="BP43209" s="3"/>
    </row>
    <row r="43210" spans="1:68" x14ac:dyDescent="0.25">
      <c r="A43210" s="1"/>
      <c r="B43210" s="2"/>
      <c r="BJ43210" s="3"/>
      <c r="BL43210" s="3"/>
      <c r="BN43210" s="3"/>
      <c r="BP43210" s="3"/>
    </row>
    <row r="43211" spans="1:68" x14ac:dyDescent="0.25">
      <c r="A43211" s="1"/>
      <c r="B43211" s="2"/>
      <c r="BJ43211" s="3"/>
      <c r="BL43211" s="3"/>
      <c r="BN43211" s="3"/>
      <c r="BP43211" s="3"/>
    </row>
    <row r="43212" spans="1:68" x14ac:dyDescent="0.25">
      <c r="A43212" s="1"/>
      <c r="B43212" s="2"/>
      <c r="BJ43212" s="3"/>
      <c r="BL43212" s="3"/>
      <c r="BN43212" s="3"/>
      <c r="BP43212" s="3"/>
    </row>
    <row r="43213" spans="1:68" x14ac:dyDescent="0.25">
      <c r="A43213" s="1"/>
      <c r="B43213" s="2"/>
      <c r="BJ43213" s="3"/>
      <c r="BL43213" s="3"/>
      <c r="BN43213" s="3"/>
      <c r="BP43213" s="3"/>
    </row>
    <row r="43214" spans="1:68" x14ac:dyDescent="0.25">
      <c r="A43214" s="1"/>
      <c r="B43214" s="2"/>
      <c r="BJ43214" s="3"/>
      <c r="BL43214" s="3"/>
      <c r="BN43214" s="3"/>
      <c r="BP43214" s="3"/>
    </row>
    <row r="43215" spans="1:68" x14ac:dyDescent="0.25">
      <c r="A43215" s="1"/>
      <c r="B43215" s="2"/>
      <c r="BJ43215" s="3"/>
      <c r="BL43215" s="3"/>
      <c r="BN43215" s="3"/>
      <c r="BP43215" s="3"/>
    </row>
    <row r="43216" spans="1:68" x14ac:dyDescent="0.25">
      <c r="A43216" s="1"/>
      <c r="B43216" s="2"/>
      <c r="BJ43216" s="3"/>
      <c r="BL43216" s="3"/>
      <c r="BN43216" s="3"/>
      <c r="BP43216" s="3"/>
    </row>
    <row r="43217" spans="1:68" x14ac:dyDescent="0.25">
      <c r="A43217" s="1"/>
      <c r="B43217" s="2"/>
      <c r="BJ43217" s="3"/>
      <c r="BL43217" s="3"/>
      <c r="BN43217" s="3"/>
      <c r="BP43217" s="3"/>
    </row>
    <row r="43218" spans="1:68" x14ac:dyDescent="0.25">
      <c r="A43218" s="1"/>
      <c r="B43218" s="2"/>
      <c r="BJ43218" s="3"/>
      <c r="BL43218" s="3"/>
      <c r="BN43218" s="3"/>
      <c r="BP43218" s="3"/>
    </row>
    <row r="43219" spans="1:68" x14ac:dyDescent="0.25">
      <c r="A43219" s="1"/>
      <c r="B43219" s="2"/>
      <c r="BJ43219" s="3"/>
      <c r="BL43219" s="3"/>
      <c r="BN43219" s="3"/>
      <c r="BP43219" s="3"/>
    </row>
    <row r="43220" spans="1:68" x14ac:dyDescent="0.25">
      <c r="A43220" s="1"/>
      <c r="B43220" s="2"/>
      <c r="BJ43220" s="3"/>
      <c r="BL43220" s="3"/>
      <c r="BN43220" s="3"/>
      <c r="BP43220" s="3"/>
    </row>
    <row r="43221" spans="1:68" x14ac:dyDescent="0.25">
      <c r="A43221" s="1"/>
      <c r="B43221" s="2"/>
      <c r="BJ43221" s="3"/>
      <c r="BL43221" s="3"/>
      <c r="BN43221" s="3"/>
      <c r="BP43221" s="3"/>
    </row>
    <row r="43222" spans="1:68" x14ac:dyDescent="0.25">
      <c r="A43222" s="1"/>
      <c r="B43222" s="2"/>
      <c r="BJ43222" s="3"/>
      <c r="BL43222" s="3"/>
      <c r="BN43222" s="3"/>
      <c r="BP43222" s="3"/>
    </row>
    <row r="43223" spans="1:68" x14ac:dyDescent="0.25">
      <c r="A43223" s="1"/>
      <c r="B43223" s="2"/>
      <c r="BJ43223" s="3"/>
      <c r="BL43223" s="3"/>
      <c r="BN43223" s="3"/>
      <c r="BP43223" s="3"/>
    </row>
    <row r="43224" spans="1:68" x14ac:dyDescent="0.25">
      <c r="A43224" s="1"/>
      <c r="B43224" s="2"/>
      <c r="BJ43224" s="3"/>
      <c r="BL43224" s="3"/>
      <c r="BN43224" s="3"/>
      <c r="BP43224" s="3"/>
    </row>
    <row r="43225" spans="1:68" x14ac:dyDescent="0.25">
      <c r="A43225" s="1"/>
      <c r="B43225" s="2"/>
      <c r="BJ43225" s="3"/>
      <c r="BL43225" s="3"/>
      <c r="BN43225" s="3"/>
      <c r="BP43225" s="3"/>
    </row>
    <row r="43226" spans="1:68" x14ac:dyDescent="0.25">
      <c r="A43226" s="1"/>
      <c r="B43226" s="2"/>
      <c r="BJ43226" s="3"/>
      <c r="BL43226" s="3"/>
      <c r="BN43226" s="3"/>
      <c r="BP43226" s="3"/>
    </row>
    <row r="43227" spans="1:68" x14ac:dyDescent="0.25">
      <c r="A43227" s="1"/>
      <c r="B43227" s="2"/>
      <c r="BJ43227" s="3"/>
      <c r="BL43227" s="3"/>
      <c r="BN43227" s="3"/>
      <c r="BP43227" s="3"/>
    </row>
    <row r="43228" spans="1:68" x14ac:dyDescent="0.25">
      <c r="A43228" s="1"/>
      <c r="B43228" s="2"/>
      <c r="BJ43228" s="3"/>
      <c r="BL43228" s="3"/>
      <c r="BN43228" s="3"/>
      <c r="BP43228" s="3"/>
    </row>
    <row r="43229" spans="1:68" x14ac:dyDescent="0.25">
      <c r="A43229" s="1"/>
      <c r="B43229" s="2"/>
      <c r="BJ43229" s="3"/>
      <c r="BL43229" s="3"/>
      <c r="BN43229" s="3"/>
      <c r="BP43229" s="3"/>
    </row>
    <row r="43230" spans="1:68" x14ac:dyDescent="0.25">
      <c r="A43230" s="1"/>
      <c r="B43230" s="2"/>
      <c r="BJ43230" s="3"/>
      <c r="BL43230" s="3"/>
      <c r="BN43230" s="3"/>
      <c r="BP43230" s="3"/>
    </row>
    <row r="43231" spans="1:68" x14ac:dyDescent="0.25">
      <c r="A43231" s="1"/>
      <c r="B43231" s="2"/>
      <c r="BJ43231" s="3"/>
      <c r="BL43231" s="3"/>
      <c r="BN43231" s="3"/>
      <c r="BP43231" s="3"/>
    </row>
    <row r="43232" spans="1:68" x14ac:dyDescent="0.25">
      <c r="A43232" s="1"/>
      <c r="B43232" s="2"/>
      <c r="BJ43232" s="3"/>
      <c r="BL43232" s="3"/>
      <c r="BN43232" s="3"/>
      <c r="BP43232" s="3"/>
    </row>
    <row r="43233" spans="1:68" x14ac:dyDescent="0.25">
      <c r="A43233" s="1"/>
      <c r="B43233" s="2"/>
      <c r="BJ43233" s="3"/>
      <c r="BL43233" s="3"/>
      <c r="BN43233" s="3"/>
      <c r="BP43233" s="3"/>
    </row>
    <row r="43234" spans="1:68" x14ac:dyDescent="0.25">
      <c r="A43234" s="1"/>
      <c r="B43234" s="2"/>
      <c r="BJ43234" s="3"/>
      <c r="BL43234" s="3"/>
      <c r="BN43234" s="3"/>
      <c r="BP43234" s="3"/>
    </row>
    <row r="43235" spans="1:68" x14ac:dyDescent="0.25">
      <c r="A43235" s="1"/>
      <c r="B43235" s="2"/>
      <c r="BJ43235" s="3"/>
      <c r="BL43235" s="3"/>
      <c r="BN43235" s="3"/>
      <c r="BP43235" s="3"/>
    </row>
    <row r="43236" spans="1:68" x14ac:dyDescent="0.25">
      <c r="A43236" s="1"/>
      <c r="B43236" s="2"/>
      <c r="BJ43236" s="3"/>
      <c r="BL43236" s="3"/>
      <c r="BN43236" s="3"/>
      <c r="BP43236" s="3"/>
    </row>
    <row r="43237" spans="1:68" x14ac:dyDescent="0.25">
      <c r="A43237" s="1"/>
      <c r="B43237" s="2"/>
      <c r="BJ43237" s="3"/>
      <c r="BL43237" s="3"/>
      <c r="BN43237" s="3"/>
      <c r="BP43237" s="3"/>
    </row>
    <row r="43238" spans="1:68" x14ac:dyDescent="0.25">
      <c r="A43238" s="1"/>
      <c r="B43238" s="2"/>
      <c r="BJ43238" s="3"/>
      <c r="BL43238" s="3"/>
      <c r="BN43238" s="3"/>
      <c r="BP43238" s="3"/>
    </row>
    <row r="43239" spans="1:68" x14ac:dyDescent="0.25">
      <c r="A43239" s="1"/>
      <c r="B43239" s="2"/>
      <c r="BJ43239" s="3"/>
      <c r="BL43239" s="3"/>
      <c r="BN43239" s="3"/>
      <c r="BP43239" s="3"/>
    </row>
    <row r="43240" spans="1:68" x14ac:dyDescent="0.25">
      <c r="A43240" s="1"/>
      <c r="B43240" s="2"/>
      <c r="BJ43240" s="3"/>
      <c r="BL43240" s="3"/>
      <c r="BN43240" s="3"/>
      <c r="BP43240" s="3"/>
    </row>
    <row r="43241" spans="1:68" x14ac:dyDescent="0.25">
      <c r="A43241" s="1"/>
      <c r="B43241" s="2"/>
      <c r="BJ43241" s="3"/>
      <c r="BL43241" s="3"/>
      <c r="BN43241" s="3"/>
      <c r="BP43241" s="3"/>
    </row>
    <row r="43242" spans="1:68" x14ac:dyDescent="0.25">
      <c r="A43242" s="1"/>
      <c r="B43242" s="2"/>
      <c r="BJ43242" s="3"/>
      <c r="BL43242" s="3"/>
      <c r="BN43242" s="3"/>
      <c r="BP43242" s="3"/>
    </row>
    <row r="43243" spans="1:68" x14ac:dyDescent="0.25">
      <c r="A43243" s="1"/>
      <c r="B43243" s="2"/>
      <c r="BJ43243" s="3"/>
      <c r="BL43243" s="3"/>
      <c r="BN43243" s="3"/>
      <c r="BP43243" s="3"/>
    </row>
    <row r="43244" spans="1:68" x14ac:dyDescent="0.25">
      <c r="A43244" s="1"/>
      <c r="B43244" s="2"/>
      <c r="BJ43244" s="3"/>
      <c r="BL43244" s="3"/>
      <c r="BN43244" s="3"/>
      <c r="BP43244" s="3"/>
    </row>
    <row r="43245" spans="1:68" x14ac:dyDescent="0.25">
      <c r="A43245" s="1"/>
      <c r="B43245" s="2"/>
      <c r="BJ43245" s="3"/>
      <c r="BL43245" s="3"/>
      <c r="BN43245" s="3"/>
      <c r="BP43245" s="3"/>
    </row>
    <row r="43246" spans="1:68" x14ac:dyDescent="0.25">
      <c r="A43246" s="1"/>
      <c r="B43246" s="2"/>
      <c r="BJ43246" s="3"/>
      <c r="BL43246" s="3"/>
      <c r="BN43246" s="3"/>
      <c r="BP43246" s="3"/>
    </row>
    <row r="43247" spans="1:68" x14ac:dyDescent="0.25">
      <c r="A43247" s="1"/>
      <c r="B43247" s="2"/>
      <c r="BJ43247" s="3"/>
      <c r="BL43247" s="3"/>
      <c r="BN43247" s="3"/>
      <c r="BP43247" s="3"/>
    </row>
    <row r="43248" spans="1:68" x14ac:dyDescent="0.25">
      <c r="A43248" s="1"/>
      <c r="B43248" s="2"/>
      <c r="BJ43248" s="3"/>
      <c r="BL43248" s="3"/>
      <c r="BN43248" s="3"/>
      <c r="BP43248" s="3"/>
    </row>
    <row r="43249" spans="1:68" x14ac:dyDescent="0.25">
      <c r="A43249" s="1"/>
      <c r="B43249" s="2"/>
      <c r="BJ43249" s="3"/>
      <c r="BL43249" s="3"/>
      <c r="BN43249" s="3"/>
      <c r="BP43249" s="3"/>
    </row>
    <row r="43250" spans="1:68" x14ac:dyDescent="0.25">
      <c r="A43250" s="1"/>
      <c r="B43250" s="2"/>
      <c r="BJ43250" s="3"/>
      <c r="BL43250" s="3"/>
      <c r="BN43250" s="3"/>
      <c r="BP43250" s="3"/>
    </row>
    <row r="43251" spans="1:68" x14ac:dyDescent="0.25">
      <c r="A43251" s="1"/>
      <c r="B43251" s="2"/>
      <c r="BJ43251" s="3"/>
      <c r="BL43251" s="3"/>
      <c r="BN43251" s="3"/>
      <c r="BP43251" s="3"/>
    </row>
    <row r="43252" spans="1:68" x14ac:dyDescent="0.25">
      <c r="A43252" s="1"/>
      <c r="B43252" s="2"/>
      <c r="BJ43252" s="3"/>
      <c r="BL43252" s="3"/>
      <c r="BN43252" s="3"/>
      <c r="BP43252" s="3"/>
    </row>
    <row r="43253" spans="1:68" x14ac:dyDescent="0.25">
      <c r="A43253" s="1"/>
      <c r="B43253" s="2"/>
      <c r="BJ43253" s="3"/>
      <c r="BL43253" s="3"/>
      <c r="BN43253" s="3"/>
      <c r="BP43253" s="3"/>
    </row>
    <row r="43254" spans="1:68" x14ac:dyDescent="0.25">
      <c r="A43254" s="1"/>
      <c r="B43254" s="2"/>
      <c r="BJ43254" s="3"/>
      <c r="BL43254" s="3"/>
      <c r="BN43254" s="3"/>
      <c r="BP43254" s="3"/>
    </row>
    <row r="43255" spans="1:68" x14ac:dyDescent="0.25">
      <c r="A43255" s="1"/>
      <c r="B43255" s="2"/>
      <c r="BJ43255" s="3"/>
      <c r="BL43255" s="3"/>
      <c r="BN43255" s="3"/>
      <c r="BP43255" s="3"/>
    </row>
    <row r="43256" spans="1:68" x14ac:dyDescent="0.25">
      <c r="A43256" s="1"/>
      <c r="B43256" s="2"/>
      <c r="BJ43256" s="3"/>
      <c r="BL43256" s="3"/>
      <c r="BN43256" s="3"/>
      <c r="BP43256" s="3"/>
    </row>
    <row r="43257" spans="1:68" x14ac:dyDescent="0.25">
      <c r="A43257" s="1"/>
      <c r="B43257" s="2"/>
      <c r="BJ43257" s="3"/>
      <c r="BL43257" s="3"/>
      <c r="BN43257" s="3"/>
      <c r="BP43257" s="3"/>
    </row>
    <row r="43258" spans="1:68" x14ac:dyDescent="0.25">
      <c r="A43258" s="1"/>
      <c r="B43258" s="2"/>
      <c r="BJ43258" s="3"/>
      <c r="BL43258" s="3"/>
      <c r="BN43258" s="3"/>
      <c r="BP43258" s="3"/>
    </row>
    <row r="43259" spans="1:68" x14ac:dyDescent="0.25">
      <c r="A43259" s="1"/>
      <c r="B43259" s="2"/>
      <c r="BJ43259" s="3"/>
      <c r="BL43259" s="3"/>
      <c r="BN43259" s="3"/>
      <c r="BP43259" s="3"/>
    </row>
    <row r="43260" spans="1:68" x14ac:dyDescent="0.25">
      <c r="A43260" s="1"/>
      <c r="B43260" s="2"/>
      <c r="BJ43260" s="3"/>
      <c r="BL43260" s="3"/>
      <c r="BN43260" s="3"/>
      <c r="BP43260" s="3"/>
    </row>
    <row r="43261" spans="1:68" x14ac:dyDescent="0.25">
      <c r="A43261" s="1"/>
      <c r="B43261" s="2"/>
      <c r="BJ43261" s="3"/>
      <c r="BL43261" s="3"/>
      <c r="BN43261" s="3"/>
      <c r="BP43261" s="3"/>
    </row>
    <row r="43262" spans="1:68" x14ac:dyDescent="0.25">
      <c r="A43262" s="1"/>
      <c r="B43262" s="2"/>
      <c r="BJ43262" s="3"/>
      <c r="BL43262" s="3"/>
      <c r="BN43262" s="3"/>
      <c r="BP43262" s="3"/>
    </row>
    <row r="43263" spans="1:68" x14ac:dyDescent="0.25">
      <c r="A43263" s="1"/>
      <c r="B43263" s="2"/>
      <c r="BJ43263" s="3"/>
      <c r="BL43263" s="3"/>
      <c r="BN43263" s="3"/>
      <c r="BP43263" s="3"/>
    </row>
    <row r="43264" spans="1:68" x14ac:dyDescent="0.25">
      <c r="A43264" s="1"/>
      <c r="B43264" s="2"/>
      <c r="BJ43264" s="3"/>
      <c r="BL43264" s="3"/>
      <c r="BN43264" s="3"/>
      <c r="BP43264" s="3"/>
    </row>
    <row r="43265" spans="1:68" x14ac:dyDescent="0.25">
      <c r="A43265" s="1"/>
      <c r="B43265" s="2"/>
      <c r="BJ43265" s="3"/>
      <c r="BL43265" s="3"/>
      <c r="BN43265" s="3"/>
      <c r="BP43265" s="3"/>
    </row>
    <row r="43266" spans="1:68" x14ac:dyDescent="0.25">
      <c r="A43266" s="1"/>
      <c r="B43266" s="2"/>
      <c r="BJ43266" s="3"/>
      <c r="BL43266" s="3"/>
      <c r="BN43266" s="3"/>
      <c r="BP43266" s="3"/>
    </row>
    <row r="43267" spans="1:68" x14ac:dyDescent="0.25">
      <c r="A43267" s="1"/>
      <c r="B43267" s="2"/>
      <c r="BJ43267" s="3"/>
      <c r="BL43267" s="3"/>
      <c r="BN43267" s="3"/>
      <c r="BP43267" s="3"/>
    </row>
    <row r="43268" spans="1:68" x14ac:dyDescent="0.25">
      <c r="A43268" s="1"/>
      <c r="B43268" s="2"/>
      <c r="BJ43268" s="3"/>
      <c r="BL43268" s="3"/>
      <c r="BN43268" s="3"/>
      <c r="BP43268" s="3"/>
    </row>
    <row r="43269" spans="1:68" x14ac:dyDescent="0.25">
      <c r="A43269" s="1"/>
      <c r="B43269" s="2"/>
      <c r="BJ43269" s="3"/>
      <c r="BL43269" s="3"/>
      <c r="BN43269" s="3"/>
      <c r="BP43269" s="3"/>
    </row>
    <row r="43270" spans="1:68" x14ac:dyDescent="0.25">
      <c r="A43270" s="1"/>
      <c r="B43270" s="2"/>
      <c r="BJ43270" s="3"/>
      <c r="BL43270" s="3"/>
      <c r="BN43270" s="3"/>
      <c r="BP43270" s="3"/>
    </row>
    <row r="43271" spans="1:68" x14ac:dyDescent="0.25">
      <c r="A43271" s="1"/>
      <c r="B43271" s="2"/>
      <c r="BJ43271" s="3"/>
      <c r="BL43271" s="3"/>
      <c r="BN43271" s="3"/>
      <c r="BP43271" s="3"/>
    </row>
    <row r="43272" spans="1:68" x14ac:dyDescent="0.25">
      <c r="A43272" s="1"/>
      <c r="B43272" s="2"/>
      <c r="BJ43272" s="3"/>
      <c r="BL43272" s="3"/>
      <c r="BN43272" s="3"/>
      <c r="BP43272" s="3"/>
    </row>
    <row r="43273" spans="1:68" x14ac:dyDescent="0.25">
      <c r="A43273" s="1"/>
      <c r="B43273" s="2"/>
      <c r="BJ43273" s="3"/>
      <c r="BL43273" s="3"/>
      <c r="BN43273" s="3"/>
      <c r="BP43273" s="3"/>
    </row>
    <row r="43274" spans="1:68" x14ac:dyDescent="0.25">
      <c r="A43274" s="1"/>
      <c r="B43274" s="2"/>
      <c r="BJ43274" s="3"/>
      <c r="BL43274" s="3"/>
      <c r="BN43274" s="3"/>
      <c r="BP43274" s="3"/>
    </row>
    <row r="43275" spans="1:68" x14ac:dyDescent="0.25">
      <c r="A43275" s="1"/>
      <c r="B43275" s="2"/>
      <c r="BJ43275" s="3"/>
      <c r="BL43275" s="3"/>
      <c r="BN43275" s="3"/>
      <c r="BP43275" s="3"/>
    </row>
    <row r="43276" spans="1:68" x14ac:dyDescent="0.25">
      <c r="A43276" s="1"/>
      <c r="B43276" s="2"/>
      <c r="BJ43276" s="3"/>
      <c r="BL43276" s="3"/>
      <c r="BN43276" s="3"/>
      <c r="BP43276" s="3"/>
    </row>
    <row r="43277" spans="1:68" x14ac:dyDescent="0.25">
      <c r="A43277" s="1"/>
      <c r="B43277" s="2"/>
      <c r="BJ43277" s="3"/>
      <c r="BL43277" s="3"/>
      <c r="BN43277" s="3"/>
      <c r="BP43277" s="3"/>
    </row>
    <row r="43278" spans="1:68" x14ac:dyDescent="0.25">
      <c r="A43278" s="1"/>
      <c r="B43278" s="2"/>
      <c r="BJ43278" s="3"/>
      <c r="BL43278" s="3"/>
      <c r="BN43278" s="3"/>
      <c r="BP43278" s="3"/>
    </row>
    <row r="43279" spans="1:68" x14ac:dyDescent="0.25">
      <c r="A43279" s="1"/>
      <c r="B43279" s="2"/>
      <c r="BJ43279" s="3"/>
      <c r="BL43279" s="3"/>
      <c r="BN43279" s="3"/>
      <c r="BP43279" s="3"/>
    </row>
    <row r="43280" spans="1:68" x14ac:dyDescent="0.25">
      <c r="A43280" s="1"/>
      <c r="B43280" s="2"/>
      <c r="BJ43280" s="3"/>
      <c r="BL43280" s="3"/>
      <c r="BN43280" s="3"/>
      <c r="BP43280" s="3"/>
    </row>
    <row r="43281" spans="1:68" x14ac:dyDescent="0.25">
      <c r="A43281" s="1"/>
      <c r="B43281" s="2"/>
      <c r="BJ43281" s="3"/>
      <c r="BL43281" s="3"/>
      <c r="BN43281" s="3"/>
      <c r="BP43281" s="3"/>
    </row>
    <row r="43282" spans="1:68" x14ac:dyDescent="0.25">
      <c r="A43282" s="1"/>
      <c r="B43282" s="2"/>
      <c r="BJ43282" s="3"/>
      <c r="BL43282" s="3"/>
      <c r="BN43282" s="3"/>
      <c r="BP43282" s="3"/>
    </row>
    <row r="43283" spans="1:68" x14ac:dyDescent="0.25">
      <c r="A43283" s="1"/>
      <c r="B43283" s="2"/>
      <c r="BJ43283" s="3"/>
      <c r="BL43283" s="3"/>
      <c r="BN43283" s="3"/>
      <c r="BP43283" s="3"/>
    </row>
    <row r="43284" spans="1:68" x14ac:dyDescent="0.25">
      <c r="A43284" s="1"/>
      <c r="B43284" s="2"/>
      <c r="BJ43284" s="3"/>
      <c r="BL43284" s="3"/>
      <c r="BN43284" s="3"/>
      <c r="BP43284" s="3"/>
    </row>
    <row r="43285" spans="1:68" x14ac:dyDescent="0.25">
      <c r="A43285" s="1"/>
      <c r="B43285" s="2"/>
      <c r="BJ43285" s="3"/>
      <c r="BL43285" s="3"/>
      <c r="BN43285" s="3"/>
      <c r="BP43285" s="3"/>
    </row>
    <row r="43286" spans="1:68" x14ac:dyDescent="0.25">
      <c r="A43286" s="1"/>
      <c r="B43286" s="2"/>
      <c r="BJ43286" s="3"/>
      <c r="BL43286" s="3"/>
      <c r="BN43286" s="3"/>
      <c r="BP43286" s="3"/>
    </row>
    <row r="43287" spans="1:68" x14ac:dyDescent="0.25">
      <c r="A43287" s="1"/>
      <c r="B43287" s="2"/>
      <c r="BJ43287" s="3"/>
      <c r="BL43287" s="3"/>
      <c r="BN43287" s="3"/>
      <c r="BP43287" s="3"/>
    </row>
    <row r="43288" spans="1:68" x14ac:dyDescent="0.25">
      <c r="A43288" s="1"/>
      <c r="B43288" s="2"/>
      <c r="BJ43288" s="3"/>
      <c r="BL43288" s="3"/>
      <c r="BN43288" s="3"/>
      <c r="BP43288" s="3"/>
    </row>
    <row r="43289" spans="1:68" x14ac:dyDescent="0.25">
      <c r="A43289" s="1"/>
      <c r="B43289" s="2"/>
      <c r="BJ43289" s="3"/>
      <c r="BL43289" s="3"/>
      <c r="BN43289" s="3"/>
      <c r="BP43289" s="3"/>
    </row>
    <row r="43290" spans="1:68" x14ac:dyDescent="0.25">
      <c r="A43290" s="1"/>
      <c r="B43290" s="2"/>
      <c r="BJ43290" s="3"/>
      <c r="BL43290" s="3"/>
      <c r="BN43290" s="3"/>
      <c r="BP43290" s="3"/>
    </row>
    <row r="43291" spans="1:68" x14ac:dyDescent="0.25">
      <c r="A43291" s="1"/>
      <c r="B43291" s="2"/>
      <c r="BJ43291" s="3"/>
      <c r="BL43291" s="3"/>
      <c r="BN43291" s="3"/>
      <c r="BP43291" s="3"/>
    </row>
    <row r="43292" spans="1:68" x14ac:dyDescent="0.25">
      <c r="A43292" s="1"/>
      <c r="B43292" s="2"/>
      <c r="BJ43292" s="3"/>
      <c r="BL43292" s="3"/>
      <c r="BN43292" s="3"/>
      <c r="BP43292" s="3"/>
    </row>
    <row r="43293" spans="1:68" x14ac:dyDescent="0.25">
      <c r="A43293" s="1"/>
      <c r="B43293" s="2"/>
      <c r="BJ43293" s="3"/>
      <c r="BL43293" s="3"/>
      <c r="BN43293" s="3"/>
      <c r="BP43293" s="3"/>
    </row>
    <row r="43294" spans="1:68" x14ac:dyDescent="0.25">
      <c r="A43294" s="1"/>
      <c r="B43294" s="2"/>
      <c r="BJ43294" s="3"/>
      <c r="BL43294" s="3"/>
      <c r="BN43294" s="3"/>
      <c r="BP43294" s="3"/>
    </row>
    <row r="43295" spans="1:68" x14ac:dyDescent="0.25">
      <c r="A43295" s="1"/>
      <c r="B43295" s="2"/>
      <c r="BJ43295" s="3"/>
      <c r="BL43295" s="3"/>
      <c r="BN43295" s="3"/>
      <c r="BP43295" s="3"/>
    </row>
    <row r="43296" spans="1:68" x14ac:dyDescent="0.25">
      <c r="A43296" s="1"/>
      <c r="B43296" s="2"/>
      <c r="BJ43296" s="3"/>
      <c r="BL43296" s="3"/>
      <c r="BN43296" s="3"/>
      <c r="BP43296" s="3"/>
    </row>
    <row r="43297" spans="1:68" x14ac:dyDescent="0.25">
      <c r="A43297" s="1"/>
      <c r="B43297" s="2"/>
      <c r="BJ43297" s="3"/>
      <c r="BL43297" s="3"/>
      <c r="BN43297" s="3"/>
      <c r="BP43297" s="3"/>
    </row>
    <row r="43298" spans="1:68" x14ac:dyDescent="0.25">
      <c r="A43298" s="1"/>
      <c r="B43298" s="2"/>
      <c r="BJ43298" s="3"/>
      <c r="BL43298" s="3"/>
      <c r="BN43298" s="3"/>
      <c r="BP43298" s="3"/>
    </row>
    <row r="43299" spans="1:68" x14ac:dyDescent="0.25">
      <c r="A43299" s="1"/>
      <c r="B43299" s="2"/>
      <c r="BJ43299" s="3"/>
      <c r="BL43299" s="3"/>
      <c r="BN43299" s="3"/>
      <c r="BP43299" s="3"/>
    </row>
    <row r="43300" spans="1:68" x14ac:dyDescent="0.25">
      <c r="A43300" s="1"/>
      <c r="B43300" s="2"/>
      <c r="BJ43300" s="3"/>
      <c r="BL43300" s="3"/>
      <c r="BN43300" s="3"/>
      <c r="BP43300" s="3"/>
    </row>
    <row r="43301" spans="1:68" x14ac:dyDescent="0.25">
      <c r="A43301" s="1"/>
      <c r="B43301" s="2"/>
      <c r="BJ43301" s="3"/>
      <c r="BL43301" s="3"/>
      <c r="BN43301" s="3"/>
      <c r="BP43301" s="3"/>
    </row>
    <row r="43302" spans="1:68" x14ac:dyDescent="0.25">
      <c r="A43302" s="1"/>
      <c r="B43302" s="2"/>
      <c r="BJ43302" s="3"/>
      <c r="BL43302" s="3"/>
      <c r="BN43302" s="3"/>
      <c r="BP43302" s="3"/>
    </row>
    <row r="43303" spans="1:68" x14ac:dyDescent="0.25">
      <c r="A43303" s="1"/>
      <c r="B43303" s="2"/>
      <c r="BJ43303" s="3"/>
      <c r="BL43303" s="3"/>
      <c r="BN43303" s="3"/>
      <c r="BP43303" s="3"/>
    </row>
    <row r="43304" spans="1:68" x14ac:dyDescent="0.25">
      <c r="A43304" s="1"/>
      <c r="B43304" s="2"/>
      <c r="BJ43304" s="3"/>
      <c r="BL43304" s="3"/>
      <c r="BN43304" s="3"/>
      <c r="BP43304" s="3"/>
    </row>
    <row r="43305" spans="1:68" x14ac:dyDescent="0.25">
      <c r="A43305" s="1"/>
      <c r="B43305" s="2"/>
      <c r="BJ43305" s="3"/>
      <c r="BL43305" s="3"/>
      <c r="BN43305" s="3"/>
      <c r="BP43305" s="3"/>
    </row>
    <row r="43306" spans="1:68" x14ac:dyDescent="0.25">
      <c r="A43306" s="1"/>
      <c r="B43306" s="2"/>
      <c r="BJ43306" s="3"/>
      <c r="BL43306" s="3"/>
      <c r="BN43306" s="3"/>
      <c r="BP43306" s="3"/>
    </row>
    <row r="43307" spans="1:68" x14ac:dyDescent="0.25">
      <c r="A43307" s="1"/>
      <c r="B43307" s="2"/>
      <c r="BJ43307" s="3"/>
      <c r="BL43307" s="3"/>
      <c r="BN43307" s="3"/>
      <c r="BP43307" s="3"/>
    </row>
    <row r="43308" spans="1:68" x14ac:dyDescent="0.25">
      <c r="A43308" s="1"/>
      <c r="B43308" s="2"/>
      <c r="BJ43308" s="3"/>
      <c r="BL43308" s="3"/>
      <c r="BN43308" s="3"/>
      <c r="BP43308" s="3"/>
    </row>
    <row r="43309" spans="1:68" x14ac:dyDescent="0.25">
      <c r="A43309" s="1"/>
      <c r="B43309" s="2"/>
      <c r="BJ43309" s="3"/>
      <c r="BL43309" s="3"/>
      <c r="BN43309" s="3"/>
      <c r="BP43309" s="3"/>
    </row>
    <row r="43310" spans="1:68" x14ac:dyDescent="0.25">
      <c r="A43310" s="1"/>
      <c r="B43310" s="2"/>
      <c r="BJ43310" s="3"/>
      <c r="BL43310" s="3"/>
      <c r="BN43310" s="3"/>
      <c r="BP43310" s="3"/>
    </row>
    <row r="43311" spans="1:68" x14ac:dyDescent="0.25">
      <c r="A43311" s="1"/>
      <c r="B43311" s="2"/>
      <c r="BJ43311" s="3"/>
      <c r="BL43311" s="3"/>
      <c r="BN43311" s="3"/>
      <c r="BP43311" s="3"/>
    </row>
    <row r="43312" spans="1:68" x14ac:dyDescent="0.25">
      <c r="A43312" s="1"/>
      <c r="B43312" s="2"/>
      <c r="BJ43312" s="3"/>
      <c r="BL43312" s="3"/>
      <c r="BN43312" s="3"/>
      <c r="BP43312" s="3"/>
    </row>
    <row r="43313" spans="1:68" x14ac:dyDescent="0.25">
      <c r="A43313" s="1"/>
      <c r="B43313" s="2"/>
      <c r="BJ43313" s="3"/>
      <c r="BL43313" s="3"/>
      <c r="BN43313" s="3"/>
      <c r="BP43313" s="3"/>
    </row>
    <row r="43314" spans="1:68" x14ac:dyDescent="0.25">
      <c r="A43314" s="1"/>
      <c r="B43314" s="2"/>
      <c r="BJ43314" s="3"/>
      <c r="BL43314" s="3"/>
      <c r="BN43314" s="3"/>
      <c r="BP43314" s="3"/>
    </row>
    <row r="43315" spans="1:68" x14ac:dyDescent="0.25">
      <c r="A43315" s="1"/>
      <c r="B43315" s="2"/>
      <c r="BJ43315" s="3"/>
      <c r="BL43315" s="3"/>
      <c r="BN43315" s="3"/>
      <c r="BP43315" s="3"/>
    </row>
    <row r="43316" spans="1:68" x14ac:dyDescent="0.25">
      <c r="A43316" s="1"/>
      <c r="B43316" s="2"/>
      <c r="BJ43316" s="3"/>
      <c r="BL43316" s="3"/>
      <c r="BN43316" s="3"/>
      <c r="BP43316" s="3"/>
    </row>
    <row r="43317" spans="1:68" x14ac:dyDescent="0.25">
      <c r="A43317" s="1"/>
      <c r="B43317" s="2"/>
      <c r="BJ43317" s="3"/>
      <c r="BL43317" s="3"/>
      <c r="BN43317" s="3"/>
      <c r="BP43317" s="3"/>
    </row>
    <row r="43318" spans="1:68" x14ac:dyDescent="0.25">
      <c r="A43318" s="1"/>
      <c r="B43318" s="2"/>
      <c r="BJ43318" s="3"/>
      <c r="BL43318" s="3"/>
      <c r="BN43318" s="3"/>
      <c r="BP43318" s="3"/>
    </row>
    <row r="43319" spans="1:68" x14ac:dyDescent="0.25">
      <c r="A43319" s="1"/>
      <c r="B43319" s="2"/>
      <c r="BJ43319" s="3"/>
      <c r="BL43319" s="3"/>
      <c r="BN43319" s="3"/>
      <c r="BP43319" s="3"/>
    </row>
    <row r="43320" spans="1:68" x14ac:dyDescent="0.25">
      <c r="A43320" s="1"/>
      <c r="B43320" s="2"/>
      <c r="BJ43320" s="3"/>
      <c r="BL43320" s="3"/>
      <c r="BN43320" s="3"/>
      <c r="BP43320" s="3"/>
    </row>
    <row r="43321" spans="1:68" x14ac:dyDescent="0.25">
      <c r="A43321" s="1"/>
      <c r="B43321" s="2"/>
      <c r="BJ43321" s="3"/>
      <c r="BL43321" s="3"/>
      <c r="BN43321" s="3"/>
      <c r="BP43321" s="3"/>
    </row>
    <row r="43322" spans="1:68" x14ac:dyDescent="0.25">
      <c r="A43322" s="1"/>
      <c r="B43322" s="2"/>
      <c r="BJ43322" s="3"/>
      <c r="BL43322" s="3"/>
      <c r="BN43322" s="3"/>
      <c r="BP43322" s="3"/>
    </row>
    <row r="43323" spans="1:68" x14ac:dyDescent="0.25">
      <c r="A43323" s="1"/>
      <c r="B43323" s="2"/>
      <c r="BJ43323" s="3"/>
      <c r="BL43323" s="3"/>
      <c r="BN43323" s="3"/>
      <c r="BP43323" s="3"/>
    </row>
    <row r="43324" spans="1:68" x14ac:dyDescent="0.25">
      <c r="A43324" s="1"/>
      <c r="B43324" s="2"/>
      <c r="BJ43324" s="3"/>
      <c r="BL43324" s="3"/>
      <c r="BN43324" s="3"/>
      <c r="BP43324" s="3"/>
    </row>
    <row r="43325" spans="1:68" x14ac:dyDescent="0.25">
      <c r="A43325" s="1"/>
      <c r="B43325" s="2"/>
      <c r="BJ43325" s="3"/>
      <c r="BL43325" s="3"/>
      <c r="BN43325" s="3"/>
      <c r="BP43325" s="3"/>
    </row>
    <row r="43326" spans="1:68" x14ac:dyDescent="0.25">
      <c r="A43326" s="1"/>
      <c r="B43326" s="2"/>
      <c r="BJ43326" s="3"/>
      <c r="BL43326" s="3"/>
      <c r="BN43326" s="3"/>
      <c r="BP43326" s="3"/>
    </row>
    <row r="43327" spans="1:68" x14ac:dyDescent="0.25">
      <c r="A43327" s="1"/>
      <c r="B43327" s="2"/>
      <c r="BJ43327" s="3"/>
      <c r="BL43327" s="3"/>
      <c r="BN43327" s="3"/>
      <c r="BP43327" s="3"/>
    </row>
    <row r="43328" spans="1:68" x14ac:dyDescent="0.25">
      <c r="A43328" s="1"/>
      <c r="B43328" s="2"/>
      <c r="BJ43328" s="3"/>
      <c r="BL43328" s="3"/>
      <c r="BN43328" s="3"/>
      <c r="BP43328" s="3"/>
    </row>
    <row r="43329" spans="1:68" x14ac:dyDescent="0.25">
      <c r="A43329" s="1"/>
      <c r="B43329" s="2"/>
      <c r="BJ43329" s="3"/>
      <c r="BL43329" s="3"/>
      <c r="BN43329" s="3"/>
      <c r="BP43329" s="3"/>
    </row>
    <row r="43330" spans="1:68" x14ac:dyDescent="0.25">
      <c r="A43330" s="1"/>
      <c r="B43330" s="2"/>
      <c r="BJ43330" s="3"/>
      <c r="BL43330" s="3"/>
      <c r="BN43330" s="3"/>
      <c r="BP43330" s="3"/>
    </row>
    <row r="43331" spans="1:68" x14ac:dyDescent="0.25">
      <c r="A43331" s="1"/>
      <c r="B43331" s="2"/>
      <c r="BJ43331" s="3"/>
      <c r="BL43331" s="3"/>
      <c r="BN43331" s="3"/>
      <c r="BP43331" s="3"/>
    </row>
    <row r="43332" spans="1:68" x14ac:dyDescent="0.25">
      <c r="A43332" s="1"/>
      <c r="B43332" s="2"/>
      <c r="BJ43332" s="3"/>
      <c r="BL43332" s="3"/>
      <c r="BN43332" s="3"/>
      <c r="BP43332" s="3"/>
    </row>
    <row r="43333" spans="1:68" x14ac:dyDescent="0.25">
      <c r="A43333" s="1"/>
      <c r="B43333" s="2"/>
      <c r="BJ43333" s="3"/>
      <c r="BL43333" s="3"/>
      <c r="BN43333" s="3"/>
      <c r="BP43333" s="3"/>
    </row>
    <row r="43334" spans="1:68" x14ac:dyDescent="0.25">
      <c r="A43334" s="1"/>
      <c r="B43334" s="2"/>
      <c r="BJ43334" s="3"/>
      <c r="BL43334" s="3"/>
      <c r="BN43334" s="3"/>
      <c r="BP43334" s="3"/>
    </row>
    <row r="43335" spans="1:68" x14ac:dyDescent="0.25">
      <c r="A43335" s="1"/>
      <c r="B43335" s="2"/>
      <c r="BJ43335" s="3"/>
      <c r="BL43335" s="3"/>
      <c r="BN43335" s="3"/>
      <c r="BP43335" s="3"/>
    </row>
    <row r="43336" spans="1:68" x14ac:dyDescent="0.25">
      <c r="A43336" s="1"/>
      <c r="B43336" s="2"/>
      <c r="BJ43336" s="3"/>
      <c r="BL43336" s="3"/>
      <c r="BN43336" s="3"/>
      <c r="BP43336" s="3"/>
    </row>
    <row r="43337" spans="1:68" x14ac:dyDescent="0.25">
      <c r="A43337" s="1"/>
      <c r="B43337" s="2"/>
      <c r="BJ43337" s="3"/>
      <c r="BL43337" s="3"/>
      <c r="BN43337" s="3"/>
      <c r="BP43337" s="3"/>
    </row>
    <row r="43338" spans="1:68" x14ac:dyDescent="0.25">
      <c r="A43338" s="1"/>
      <c r="B43338" s="2"/>
      <c r="BJ43338" s="3"/>
      <c r="BL43338" s="3"/>
      <c r="BN43338" s="3"/>
      <c r="BP43338" s="3"/>
    </row>
    <row r="43339" spans="1:68" x14ac:dyDescent="0.25">
      <c r="A43339" s="1"/>
      <c r="B43339" s="2"/>
      <c r="BJ43339" s="3"/>
      <c r="BL43339" s="3"/>
      <c r="BN43339" s="3"/>
      <c r="BP43339" s="3"/>
    </row>
    <row r="43340" spans="1:68" x14ac:dyDescent="0.25">
      <c r="A43340" s="1"/>
      <c r="B43340" s="2"/>
      <c r="BJ43340" s="3"/>
      <c r="BL43340" s="3"/>
      <c r="BN43340" s="3"/>
      <c r="BP43340" s="3"/>
    </row>
    <row r="43341" spans="1:68" x14ac:dyDescent="0.25">
      <c r="A43341" s="1"/>
      <c r="B43341" s="2"/>
      <c r="BJ43341" s="3"/>
      <c r="BL43341" s="3"/>
      <c r="BN43341" s="3"/>
      <c r="BP43341" s="3"/>
    </row>
    <row r="43342" spans="1:68" x14ac:dyDescent="0.25">
      <c r="A43342" s="1"/>
      <c r="B43342" s="2"/>
      <c r="BJ43342" s="3"/>
      <c r="BL43342" s="3"/>
      <c r="BN43342" s="3"/>
      <c r="BP43342" s="3"/>
    </row>
    <row r="43343" spans="1:68" x14ac:dyDescent="0.25">
      <c r="A43343" s="1"/>
      <c r="B43343" s="2"/>
      <c r="BJ43343" s="3"/>
      <c r="BL43343" s="3"/>
      <c r="BN43343" s="3"/>
      <c r="BP43343" s="3"/>
    </row>
    <row r="43344" spans="1:68" x14ac:dyDescent="0.25">
      <c r="A43344" s="1"/>
      <c r="B43344" s="2"/>
      <c r="BJ43344" s="3"/>
      <c r="BL43344" s="3"/>
      <c r="BN43344" s="3"/>
      <c r="BP43344" s="3"/>
    </row>
    <row r="43345" spans="1:68" x14ac:dyDescent="0.25">
      <c r="A43345" s="1"/>
      <c r="B43345" s="2"/>
      <c r="BJ43345" s="3"/>
      <c r="BL43345" s="3"/>
      <c r="BN43345" s="3"/>
      <c r="BP43345" s="3"/>
    </row>
    <row r="43346" spans="1:68" x14ac:dyDescent="0.25">
      <c r="A43346" s="1"/>
      <c r="B43346" s="2"/>
      <c r="BJ43346" s="3"/>
      <c r="BL43346" s="3"/>
      <c r="BN43346" s="3"/>
      <c r="BP43346" s="3"/>
    </row>
    <row r="43347" spans="1:68" x14ac:dyDescent="0.25">
      <c r="A43347" s="1"/>
      <c r="B43347" s="2"/>
      <c r="BJ43347" s="3"/>
      <c r="BL43347" s="3"/>
      <c r="BN43347" s="3"/>
      <c r="BP43347" s="3"/>
    </row>
    <row r="43348" spans="1:68" x14ac:dyDescent="0.25">
      <c r="A43348" s="1"/>
      <c r="B43348" s="2"/>
      <c r="BJ43348" s="3"/>
      <c r="BL43348" s="3"/>
      <c r="BN43348" s="3"/>
      <c r="BP43348" s="3"/>
    </row>
    <row r="43349" spans="1:68" x14ac:dyDescent="0.25">
      <c r="A43349" s="1"/>
      <c r="B43349" s="2"/>
      <c r="BJ43349" s="3"/>
      <c r="BL43349" s="3"/>
      <c r="BN43349" s="3"/>
      <c r="BP43349" s="3"/>
    </row>
    <row r="43350" spans="1:68" x14ac:dyDescent="0.25">
      <c r="A43350" s="1"/>
      <c r="B43350" s="2"/>
      <c r="BJ43350" s="3"/>
      <c r="BL43350" s="3"/>
      <c r="BN43350" s="3"/>
      <c r="BP43350" s="3"/>
    </row>
    <row r="43351" spans="1:68" x14ac:dyDescent="0.25">
      <c r="A43351" s="1"/>
      <c r="B43351" s="2"/>
      <c r="BJ43351" s="3"/>
      <c r="BL43351" s="3"/>
      <c r="BN43351" s="3"/>
      <c r="BP43351" s="3"/>
    </row>
    <row r="43352" spans="1:68" x14ac:dyDescent="0.25">
      <c r="A43352" s="1"/>
      <c r="B43352" s="2"/>
      <c r="BJ43352" s="3"/>
      <c r="BL43352" s="3"/>
      <c r="BN43352" s="3"/>
      <c r="BP43352" s="3"/>
    </row>
    <row r="43353" spans="1:68" x14ac:dyDescent="0.25">
      <c r="A43353" s="1"/>
      <c r="B43353" s="2"/>
      <c r="BJ43353" s="3"/>
      <c r="BL43353" s="3"/>
      <c r="BN43353" s="3"/>
      <c r="BP43353" s="3"/>
    </row>
    <row r="43354" spans="1:68" x14ac:dyDescent="0.25">
      <c r="A43354" s="1"/>
      <c r="B43354" s="2"/>
      <c r="BJ43354" s="3"/>
      <c r="BL43354" s="3"/>
      <c r="BN43354" s="3"/>
      <c r="BP43354" s="3"/>
    </row>
    <row r="43355" spans="1:68" x14ac:dyDescent="0.25">
      <c r="A43355" s="1"/>
      <c r="B43355" s="2"/>
      <c r="BJ43355" s="3"/>
      <c r="BL43355" s="3"/>
      <c r="BN43355" s="3"/>
      <c r="BP43355" s="3"/>
    </row>
    <row r="43356" spans="1:68" x14ac:dyDescent="0.25">
      <c r="A43356" s="1"/>
      <c r="B43356" s="2"/>
      <c r="BJ43356" s="3"/>
      <c r="BL43356" s="3"/>
      <c r="BN43356" s="3"/>
      <c r="BP43356" s="3"/>
    </row>
    <row r="43357" spans="1:68" x14ac:dyDescent="0.25">
      <c r="A43357" s="1"/>
      <c r="B43357" s="2"/>
      <c r="BJ43357" s="3"/>
      <c r="BL43357" s="3"/>
      <c r="BN43357" s="3"/>
      <c r="BP43357" s="3"/>
    </row>
    <row r="43358" spans="1:68" x14ac:dyDescent="0.25">
      <c r="A43358" s="1"/>
      <c r="B43358" s="2"/>
      <c r="BJ43358" s="3"/>
      <c r="BL43358" s="3"/>
      <c r="BN43358" s="3"/>
      <c r="BP43358" s="3"/>
    </row>
    <row r="43359" spans="1:68" x14ac:dyDescent="0.25">
      <c r="A43359" s="1"/>
      <c r="B43359" s="2"/>
      <c r="BJ43359" s="3"/>
      <c r="BL43359" s="3"/>
      <c r="BN43359" s="3"/>
      <c r="BP43359" s="3"/>
    </row>
    <row r="43360" spans="1:68" x14ac:dyDescent="0.25">
      <c r="A43360" s="1"/>
      <c r="B43360" s="2"/>
      <c r="BJ43360" s="3"/>
      <c r="BL43360" s="3"/>
      <c r="BN43360" s="3"/>
      <c r="BP43360" s="3"/>
    </row>
    <row r="43361" spans="1:68" x14ac:dyDescent="0.25">
      <c r="A43361" s="1"/>
      <c r="B43361" s="2"/>
      <c r="BJ43361" s="3"/>
      <c r="BL43361" s="3"/>
      <c r="BN43361" s="3"/>
      <c r="BP43361" s="3"/>
    </row>
    <row r="43362" spans="1:68" x14ac:dyDescent="0.25">
      <c r="A43362" s="1"/>
      <c r="B43362" s="2"/>
      <c r="BJ43362" s="3"/>
      <c r="BL43362" s="3"/>
      <c r="BN43362" s="3"/>
      <c r="BP43362" s="3"/>
    </row>
    <row r="43363" spans="1:68" x14ac:dyDescent="0.25">
      <c r="A43363" s="1"/>
      <c r="B43363" s="2"/>
      <c r="BJ43363" s="3"/>
      <c r="BL43363" s="3"/>
      <c r="BN43363" s="3"/>
      <c r="BP43363" s="3"/>
    </row>
    <row r="43364" spans="1:68" x14ac:dyDescent="0.25">
      <c r="A43364" s="1"/>
      <c r="B43364" s="2"/>
      <c r="BJ43364" s="3"/>
      <c r="BL43364" s="3"/>
      <c r="BN43364" s="3"/>
      <c r="BP43364" s="3"/>
    </row>
    <row r="43365" spans="1:68" x14ac:dyDescent="0.25">
      <c r="A43365" s="1"/>
      <c r="B43365" s="2"/>
      <c r="BJ43365" s="3"/>
      <c r="BL43365" s="3"/>
      <c r="BN43365" s="3"/>
      <c r="BP43365" s="3"/>
    </row>
    <row r="43366" spans="1:68" x14ac:dyDescent="0.25">
      <c r="A43366" s="1"/>
      <c r="B43366" s="2"/>
      <c r="BJ43366" s="3"/>
      <c r="BL43366" s="3"/>
      <c r="BN43366" s="3"/>
      <c r="BP43366" s="3"/>
    </row>
    <row r="43367" spans="1:68" x14ac:dyDescent="0.25">
      <c r="A43367" s="1"/>
      <c r="B43367" s="2"/>
      <c r="BJ43367" s="3"/>
      <c r="BL43367" s="3"/>
      <c r="BN43367" s="3"/>
      <c r="BP43367" s="3"/>
    </row>
    <row r="43368" spans="1:68" x14ac:dyDescent="0.25">
      <c r="A43368" s="1"/>
      <c r="B43368" s="2"/>
      <c r="BJ43368" s="3"/>
      <c r="BL43368" s="3"/>
      <c r="BN43368" s="3"/>
      <c r="BP43368" s="3"/>
    </row>
    <row r="43369" spans="1:68" x14ac:dyDescent="0.25">
      <c r="A43369" s="1"/>
      <c r="B43369" s="2"/>
      <c r="BJ43369" s="3"/>
      <c r="BL43369" s="3"/>
      <c r="BN43369" s="3"/>
      <c r="BP43369" s="3"/>
    </row>
    <row r="43370" spans="1:68" x14ac:dyDescent="0.25">
      <c r="A43370" s="1"/>
      <c r="B43370" s="2"/>
      <c r="BJ43370" s="3"/>
      <c r="BL43370" s="3"/>
      <c r="BN43370" s="3"/>
      <c r="BP43370" s="3"/>
    </row>
    <row r="43371" spans="1:68" x14ac:dyDescent="0.25">
      <c r="A43371" s="1"/>
      <c r="B43371" s="2"/>
      <c r="BJ43371" s="3"/>
      <c r="BL43371" s="3"/>
      <c r="BN43371" s="3"/>
      <c r="BP43371" s="3"/>
    </row>
    <row r="43372" spans="1:68" x14ac:dyDescent="0.25">
      <c r="A43372" s="1"/>
      <c r="B43372" s="2"/>
      <c r="BJ43372" s="3"/>
      <c r="BL43372" s="3"/>
      <c r="BN43372" s="3"/>
      <c r="BP43372" s="3"/>
    </row>
    <row r="43373" spans="1:68" x14ac:dyDescent="0.25">
      <c r="A43373" s="1"/>
      <c r="B43373" s="2"/>
      <c r="BJ43373" s="3"/>
      <c r="BL43373" s="3"/>
      <c r="BN43373" s="3"/>
      <c r="BP43373" s="3"/>
    </row>
    <row r="43374" spans="1:68" x14ac:dyDescent="0.25">
      <c r="A43374" s="1"/>
      <c r="B43374" s="2"/>
      <c r="BJ43374" s="3"/>
      <c r="BL43374" s="3"/>
      <c r="BN43374" s="3"/>
      <c r="BP43374" s="3"/>
    </row>
    <row r="43375" spans="1:68" x14ac:dyDescent="0.25">
      <c r="A43375" s="1"/>
      <c r="B43375" s="2"/>
      <c r="BJ43375" s="3"/>
      <c r="BL43375" s="3"/>
      <c r="BN43375" s="3"/>
      <c r="BP43375" s="3"/>
    </row>
    <row r="43376" spans="1:68" x14ac:dyDescent="0.25">
      <c r="A43376" s="1"/>
      <c r="B43376" s="2"/>
      <c r="BJ43376" s="3"/>
      <c r="BL43376" s="3"/>
      <c r="BN43376" s="3"/>
      <c r="BP43376" s="3"/>
    </row>
    <row r="43377" spans="1:68" x14ac:dyDescent="0.25">
      <c r="A43377" s="1"/>
      <c r="B43377" s="2"/>
      <c r="BJ43377" s="3"/>
      <c r="BL43377" s="3"/>
      <c r="BN43377" s="3"/>
      <c r="BP43377" s="3"/>
    </row>
    <row r="43378" spans="1:68" x14ac:dyDescent="0.25">
      <c r="A43378" s="1"/>
      <c r="B43378" s="2"/>
      <c r="BJ43378" s="3"/>
      <c r="BL43378" s="3"/>
      <c r="BN43378" s="3"/>
      <c r="BP43378" s="3"/>
    </row>
    <row r="43379" spans="1:68" x14ac:dyDescent="0.25">
      <c r="A43379" s="1"/>
      <c r="B43379" s="2"/>
      <c r="BJ43379" s="3"/>
      <c r="BL43379" s="3"/>
      <c r="BN43379" s="3"/>
      <c r="BP43379" s="3"/>
    </row>
    <row r="43380" spans="1:68" x14ac:dyDescent="0.25">
      <c r="A43380" s="1"/>
      <c r="B43380" s="2"/>
      <c r="BJ43380" s="3"/>
      <c r="BL43380" s="3"/>
      <c r="BN43380" s="3"/>
      <c r="BP43380" s="3"/>
    </row>
    <row r="43381" spans="1:68" x14ac:dyDescent="0.25">
      <c r="A43381" s="1"/>
      <c r="B43381" s="2"/>
      <c r="BJ43381" s="3"/>
      <c r="BL43381" s="3"/>
      <c r="BN43381" s="3"/>
      <c r="BP43381" s="3"/>
    </row>
    <row r="43382" spans="1:68" x14ac:dyDescent="0.25">
      <c r="A43382" s="1"/>
      <c r="B43382" s="2"/>
      <c r="BJ43382" s="3"/>
      <c r="BL43382" s="3"/>
      <c r="BN43382" s="3"/>
      <c r="BP43382" s="3"/>
    </row>
    <row r="43383" spans="1:68" x14ac:dyDescent="0.25">
      <c r="A43383" s="1"/>
      <c r="B43383" s="2"/>
      <c r="BJ43383" s="3"/>
      <c r="BL43383" s="3"/>
      <c r="BN43383" s="3"/>
      <c r="BP43383" s="3"/>
    </row>
    <row r="43384" spans="1:68" x14ac:dyDescent="0.25">
      <c r="A43384" s="1"/>
      <c r="B43384" s="2"/>
      <c r="BJ43384" s="3"/>
      <c r="BL43384" s="3"/>
      <c r="BN43384" s="3"/>
      <c r="BP43384" s="3"/>
    </row>
    <row r="43385" spans="1:68" x14ac:dyDescent="0.25">
      <c r="A43385" s="1"/>
      <c r="B43385" s="2"/>
      <c r="BJ43385" s="3"/>
      <c r="BL43385" s="3"/>
      <c r="BN43385" s="3"/>
      <c r="BP43385" s="3"/>
    </row>
    <row r="43386" spans="1:68" x14ac:dyDescent="0.25">
      <c r="A43386" s="1"/>
      <c r="B43386" s="2"/>
      <c r="BJ43386" s="3"/>
      <c r="BL43386" s="3"/>
      <c r="BN43386" s="3"/>
      <c r="BP43386" s="3"/>
    </row>
    <row r="43387" spans="1:68" x14ac:dyDescent="0.25">
      <c r="A43387" s="1"/>
      <c r="B43387" s="2"/>
      <c r="BJ43387" s="3"/>
      <c r="BL43387" s="3"/>
      <c r="BN43387" s="3"/>
      <c r="BP43387" s="3"/>
    </row>
    <row r="43388" spans="1:68" x14ac:dyDescent="0.25">
      <c r="A43388" s="1"/>
      <c r="B43388" s="2"/>
      <c r="BJ43388" s="3"/>
      <c r="BL43388" s="3"/>
      <c r="BN43388" s="3"/>
      <c r="BP43388" s="3"/>
    </row>
    <row r="43389" spans="1:68" x14ac:dyDescent="0.25">
      <c r="A43389" s="1"/>
      <c r="B43389" s="2"/>
      <c r="BJ43389" s="3"/>
      <c r="BL43389" s="3"/>
      <c r="BN43389" s="3"/>
      <c r="BP43389" s="3"/>
    </row>
    <row r="43390" spans="1:68" x14ac:dyDescent="0.25">
      <c r="A43390" s="1"/>
      <c r="B43390" s="2"/>
      <c r="BJ43390" s="3"/>
      <c r="BL43390" s="3"/>
      <c r="BN43390" s="3"/>
      <c r="BP43390" s="3"/>
    </row>
    <row r="43391" spans="1:68" x14ac:dyDescent="0.25">
      <c r="A43391" s="1"/>
      <c r="B43391" s="2"/>
      <c r="BJ43391" s="3"/>
      <c r="BL43391" s="3"/>
      <c r="BN43391" s="3"/>
      <c r="BP43391" s="3"/>
    </row>
    <row r="43392" spans="1:68" x14ac:dyDescent="0.25">
      <c r="A43392" s="1"/>
      <c r="B43392" s="2"/>
      <c r="BJ43392" s="3"/>
      <c r="BL43392" s="3"/>
      <c r="BN43392" s="3"/>
      <c r="BP43392" s="3"/>
    </row>
    <row r="43393" spans="1:68" x14ac:dyDescent="0.25">
      <c r="A43393" s="1"/>
      <c r="B43393" s="2"/>
      <c r="BJ43393" s="3"/>
      <c r="BL43393" s="3"/>
      <c r="BN43393" s="3"/>
      <c r="BP43393" s="3"/>
    </row>
    <row r="43394" spans="1:68" x14ac:dyDescent="0.25">
      <c r="A43394" s="1"/>
      <c r="B43394" s="2"/>
      <c r="BJ43394" s="3"/>
      <c r="BL43394" s="3"/>
      <c r="BN43394" s="3"/>
      <c r="BP43394" s="3"/>
    </row>
    <row r="43395" spans="1:68" x14ac:dyDescent="0.25">
      <c r="A43395" s="1"/>
      <c r="B43395" s="2"/>
      <c r="BJ43395" s="3"/>
      <c r="BL43395" s="3"/>
      <c r="BN43395" s="3"/>
      <c r="BP43395" s="3"/>
    </row>
    <row r="43396" spans="1:68" x14ac:dyDescent="0.25">
      <c r="A43396" s="1"/>
      <c r="B43396" s="2"/>
      <c r="BJ43396" s="3"/>
      <c r="BL43396" s="3"/>
      <c r="BN43396" s="3"/>
      <c r="BP43396" s="3"/>
    </row>
    <row r="43397" spans="1:68" x14ac:dyDescent="0.25">
      <c r="A43397" s="1"/>
      <c r="B43397" s="2"/>
      <c r="BJ43397" s="3"/>
      <c r="BL43397" s="3"/>
      <c r="BN43397" s="3"/>
      <c r="BP43397" s="3"/>
    </row>
    <row r="43398" spans="1:68" x14ac:dyDescent="0.25">
      <c r="A43398" s="1"/>
      <c r="B43398" s="2"/>
      <c r="BJ43398" s="3"/>
      <c r="BL43398" s="3"/>
      <c r="BN43398" s="3"/>
      <c r="BP43398" s="3"/>
    </row>
    <row r="43399" spans="1:68" x14ac:dyDescent="0.25">
      <c r="A43399" s="1"/>
      <c r="B43399" s="2"/>
      <c r="BJ43399" s="3"/>
      <c r="BL43399" s="3"/>
      <c r="BN43399" s="3"/>
      <c r="BP43399" s="3"/>
    </row>
    <row r="43400" spans="1:68" x14ac:dyDescent="0.25">
      <c r="A43400" s="1"/>
      <c r="B43400" s="2"/>
      <c r="BJ43400" s="3"/>
      <c r="BL43400" s="3"/>
      <c r="BN43400" s="3"/>
      <c r="BP43400" s="3"/>
    </row>
    <row r="43401" spans="1:68" x14ac:dyDescent="0.25">
      <c r="A43401" s="1"/>
      <c r="B43401" s="2"/>
      <c r="BJ43401" s="3"/>
      <c r="BL43401" s="3"/>
      <c r="BN43401" s="3"/>
      <c r="BP43401" s="3"/>
    </row>
    <row r="43402" spans="1:68" x14ac:dyDescent="0.25">
      <c r="A43402" s="1"/>
      <c r="B43402" s="2"/>
      <c r="BJ43402" s="3"/>
      <c r="BL43402" s="3"/>
      <c r="BN43402" s="3"/>
      <c r="BP43402" s="3"/>
    </row>
    <row r="43403" spans="1:68" x14ac:dyDescent="0.25">
      <c r="A43403" s="1"/>
      <c r="B43403" s="2"/>
      <c r="BJ43403" s="3"/>
      <c r="BL43403" s="3"/>
      <c r="BN43403" s="3"/>
      <c r="BP43403" s="3"/>
    </row>
    <row r="43404" spans="1:68" x14ac:dyDescent="0.25">
      <c r="A43404" s="1"/>
      <c r="B43404" s="2"/>
      <c r="BJ43404" s="3"/>
      <c r="BL43404" s="3"/>
      <c r="BN43404" s="3"/>
      <c r="BP43404" s="3"/>
    </row>
    <row r="43405" spans="1:68" x14ac:dyDescent="0.25">
      <c r="A43405" s="1"/>
      <c r="B43405" s="2"/>
      <c r="BJ43405" s="3"/>
      <c r="BL43405" s="3"/>
      <c r="BN43405" s="3"/>
      <c r="BP43405" s="3"/>
    </row>
    <row r="43406" spans="1:68" x14ac:dyDescent="0.25">
      <c r="A43406" s="1"/>
      <c r="B43406" s="2"/>
      <c r="BJ43406" s="3"/>
      <c r="BL43406" s="3"/>
      <c r="BN43406" s="3"/>
      <c r="BP43406" s="3"/>
    </row>
    <row r="43407" spans="1:68" x14ac:dyDescent="0.25">
      <c r="A43407" s="1"/>
      <c r="B43407" s="2"/>
      <c r="BJ43407" s="3"/>
      <c r="BL43407" s="3"/>
      <c r="BN43407" s="3"/>
      <c r="BP43407" s="3"/>
    </row>
    <row r="43408" spans="1:68" x14ac:dyDescent="0.25">
      <c r="A43408" s="1"/>
      <c r="B43408" s="2"/>
      <c r="BJ43408" s="3"/>
      <c r="BL43408" s="3"/>
      <c r="BN43408" s="3"/>
      <c r="BP43408" s="3"/>
    </row>
    <row r="43409" spans="1:68" x14ac:dyDescent="0.25">
      <c r="A43409" s="1"/>
      <c r="B43409" s="2"/>
      <c r="BJ43409" s="3"/>
      <c r="BL43409" s="3"/>
      <c r="BN43409" s="3"/>
      <c r="BP43409" s="3"/>
    </row>
    <row r="43410" spans="1:68" x14ac:dyDescent="0.25">
      <c r="A43410" s="1"/>
      <c r="B43410" s="2"/>
      <c r="BJ43410" s="3"/>
      <c r="BL43410" s="3"/>
      <c r="BN43410" s="3"/>
      <c r="BP43410" s="3"/>
    </row>
    <row r="43411" spans="1:68" x14ac:dyDescent="0.25">
      <c r="A43411" s="1"/>
      <c r="B43411" s="2"/>
      <c r="BJ43411" s="3"/>
      <c r="BL43411" s="3"/>
      <c r="BN43411" s="3"/>
      <c r="BP43411" s="3"/>
    </row>
    <row r="43412" spans="1:68" x14ac:dyDescent="0.25">
      <c r="A43412" s="1"/>
      <c r="B43412" s="2"/>
      <c r="BJ43412" s="3"/>
      <c r="BL43412" s="3"/>
      <c r="BN43412" s="3"/>
      <c r="BP43412" s="3"/>
    </row>
    <row r="43413" spans="1:68" x14ac:dyDescent="0.25">
      <c r="A43413" s="1"/>
      <c r="B43413" s="2"/>
      <c r="BJ43413" s="3"/>
      <c r="BL43413" s="3"/>
      <c r="BN43413" s="3"/>
      <c r="BP43413" s="3"/>
    </row>
    <row r="43414" spans="1:68" x14ac:dyDescent="0.25">
      <c r="A43414" s="1"/>
      <c r="B43414" s="2"/>
      <c r="BJ43414" s="3"/>
      <c r="BL43414" s="3"/>
      <c r="BN43414" s="3"/>
      <c r="BP43414" s="3"/>
    </row>
    <row r="43415" spans="1:68" x14ac:dyDescent="0.25">
      <c r="A43415" s="1"/>
      <c r="B43415" s="2"/>
      <c r="BJ43415" s="3"/>
      <c r="BL43415" s="3"/>
      <c r="BN43415" s="3"/>
      <c r="BP43415" s="3"/>
    </row>
    <row r="43416" spans="1:68" x14ac:dyDescent="0.25">
      <c r="A43416" s="1"/>
      <c r="B43416" s="2"/>
      <c r="BJ43416" s="3"/>
      <c r="BL43416" s="3"/>
      <c r="BN43416" s="3"/>
      <c r="BP43416" s="3"/>
    </row>
    <row r="43417" spans="1:68" x14ac:dyDescent="0.25">
      <c r="A43417" s="1"/>
      <c r="B43417" s="2"/>
      <c r="BJ43417" s="3"/>
      <c r="BL43417" s="3"/>
      <c r="BN43417" s="3"/>
      <c r="BP43417" s="3"/>
    </row>
    <row r="43418" spans="1:68" x14ac:dyDescent="0.25">
      <c r="A43418" s="1"/>
      <c r="B43418" s="2"/>
      <c r="BJ43418" s="3"/>
      <c r="BL43418" s="3"/>
      <c r="BN43418" s="3"/>
      <c r="BP43418" s="3"/>
    </row>
    <row r="43419" spans="1:68" x14ac:dyDescent="0.25">
      <c r="A43419" s="1"/>
      <c r="B43419" s="2"/>
      <c r="BJ43419" s="3"/>
      <c r="BL43419" s="3"/>
      <c r="BN43419" s="3"/>
      <c r="BP43419" s="3"/>
    </row>
    <row r="43420" spans="1:68" x14ac:dyDescent="0.25">
      <c r="A43420" s="1"/>
      <c r="B43420" s="2"/>
      <c r="BJ43420" s="3"/>
      <c r="BL43420" s="3"/>
      <c r="BN43420" s="3"/>
      <c r="BP43420" s="3"/>
    </row>
    <row r="43421" spans="1:68" x14ac:dyDescent="0.25">
      <c r="A43421" s="1"/>
      <c r="B43421" s="2"/>
      <c r="BJ43421" s="3"/>
      <c r="BL43421" s="3"/>
      <c r="BN43421" s="3"/>
      <c r="BP43421" s="3"/>
    </row>
    <row r="43422" spans="1:68" x14ac:dyDescent="0.25">
      <c r="A43422" s="1"/>
      <c r="B43422" s="2"/>
      <c r="BJ43422" s="3"/>
      <c r="BL43422" s="3"/>
      <c r="BN43422" s="3"/>
      <c r="BP43422" s="3"/>
    </row>
    <row r="43423" spans="1:68" x14ac:dyDescent="0.25">
      <c r="A43423" s="1"/>
      <c r="B43423" s="2"/>
      <c r="BJ43423" s="3"/>
      <c r="BL43423" s="3"/>
      <c r="BN43423" s="3"/>
      <c r="BP43423" s="3"/>
    </row>
    <row r="43424" spans="1:68" x14ac:dyDescent="0.25">
      <c r="A43424" s="1"/>
      <c r="B43424" s="2"/>
      <c r="BJ43424" s="3"/>
      <c r="BL43424" s="3"/>
      <c r="BN43424" s="3"/>
      <c r="BP43424" s="3"/>
    </row>
    <row r="43425" spans="1:68" x14ac:dyDescent="0.25">
      <c r="A43425" s="1"/>
      <c r="B43425" s="2"/>
      <c r="BJ43425" s="3"/>
      <c r="BL43425" s="3"/>
      <c r="BN43425" s="3"/>
      <c r="BP43425" s="3"/>
    </row>
    <row r="43426" spans="1:68" x14ac:dyDescent="0.25">
      <c r="A43426" s="1"/>
      <c r="B43426" s="2"/>
      <c r="BJ43426" s="3"/>
      <c r="BL43426" s="3"/>
      <c r="BN43426" s="3"/>
      <c r="BP43426" s="3"/>
    </row>
    <row r="43427" spans="1:68" x14ac:dyDescent="0.25">
      <c r="A43427" s="1"/>
      <c r="B43427" s="2"/>
      <c r="BJ43427" s="3"/>
      <c r="BL43427" s="3"/>
      <c r="BN43427" s="3"/>
      <c r="BP43427" s="3"/>
    </row>
    <row r="43428" spans="1:68" x14ac:dyDescent="0.25">
      <c r="A43428" s="1"/>
      <c r="B43428" s="2"/>
      <c r="BJ43428" s="3"/>
      <c r="BL43428" s="3"/>
      <c r="BN43428" s="3"/>
      <c r="BP43428" s="3"/>
    </row>
    <row r="43429" spans="1:68" x14ac:dyDescent="0.25">
      <c r="A43429" s="1"/>
      <c r="B43429" s="2"/>
      <c r="BJ43429" s="3"/>
      <c r="BL43429" s="3"/>
      <c r="BN43429" s="3"/>
      <c r="BP43429" s="3"/>
    </row>
    <row r="43430" spans="1:68" x14ac:dyDescent="0.25">
      <c r="A43430" s="1"/>
      <c r="B43430" s="2"/>
      <c r="BJ43430" s="3"/>
      <c r="BL43430" s="3"/>
      <c r="BN43430" s="3"/>
      <c r="BP43430" s="3"/>
    </row>
    <row r="43431" spans="1:68" x14ac:dyDescent="0.25">
      <c r="A43431" s="1"/>
      <c r="B43431" s="2"/>
      <c r="BJ43431" s="3"/>
      <c r="BL43431" s="3"/>
      <c r="BN43431" s="3"/>
      <c r="BP43431" s="3"/>
    </row>
    <row r="43432" spans="1:68" x14ac:dyDescent="0.25">
      <c r="A43432" s="1"/>
      <c r="B43432" s="2"/>
      <c r="BJ43432" s="3"/>
      <c r="BL43432" s="3"/>
      <c r="BN43432" s="3"/>
      <c r="BP43432" s="3"/>
    </row>
    <row r="43433" spans="1:68" x14ac:dyDescent="0.25">
      <c r="A43433" s="1"/>
      <c r="B43433" s="2"/>
      <c r="BJ43433" s="3"/>
      <c r="BL43433" s="3"/>
      <c r="BN43433" s="3"/>
      <c r="BP43433" s="3"/>
    </row>
    <row r="43434" spans="1:68" x14ac:dyDescent="0.25">
      <c r="A43434" s="1"/>
      <c r="B43434" s="2"/>
      <c r="BJ43434" s="3"/>
      <c r="BL43434" s="3"/>
      <c r="BN43434" s="3"/>
      <c r="BP43434" s="3"/>
    </row>
    <row r="43435" spans="1:68" x14ac:dyDescent="0.25">
      <c r="A43435" s="1"/>
      <c r="B43435" s="2"/>
      <c r="BJ43435" s="3"/>
      <c r="BL43435" s="3"/>
      <c r="BN43435" s="3"/>
      <c r="BP43435" s="3"/>
    </row>
    <row r="43436" spans="1:68" x14ac:dyDescent="0.25">
      <c r="A43436" s="1"/>
      <c r="B43436" s="2"/>
      <c r="BJ43436" s="3"/>
      <c r="BL43436" s="3"/>
      <c r="BN43436" s="3"/>
      <c r="BP43436" s="3"/>
    </row>
    <row r="43437" spans="1:68" x14ac:dyDescent="0.25">
      <c r="A43437" s="1"/>
      <c r="B43437" s="2"/>
      <c r="BJ43437" s="3"/>
      <c r="BL43437" s="3"/>
      <c r="BN43437" s="3"/>
      <c r="BP43437" s="3"/>
    </row>
    <row r="43438" spans="1:68" x14ac:dyDescent="0.25">
      <c r="A43438" s="1"/>
      <c r="B43438" s="2"/>
      <c r="BJ43438" s="3"/>
      <c r="BL43438" s="3"/>
      <c r="BN43438" s="3"/>
      <c r="BP43438" s="3"/>
    </row>
    <row r="43439" spans="1:68" x14ac:dyDescent="0.25">
      <c r="A43439" s="1"/>
      <c r="B43439" s="2"/>
      <c r="BJ43439" s="3"/>
      <c r="BL43439" s="3"/>
      <c r="BN43439" s="3"/>
      <c r="BP43439" s="3"/>
    </row>
    <row r="43440" spans="1:68" x14ac:dyDescent="0.25">
      <c r="A43440" s="1"/>
      <c r="B43440" s="2"/>
      <c r="BJ43440" s="3"/>
      <c r="BL43440" s="3"/>
      <c r="BN43440" s="3"/>
      <c r="BP43440" s="3"/>
    </row>
    <row r="43441" spans="1:68" x14ac:dyDescent="0.25">
      <c r="A43441" s="1"/>
      <c r="B43441" s="2"/>
      <c r="BJ43441" s="3"/>
      <c r="BL43441" s="3"/>
      <c r="BN43441" s="3"/>
      <c r="BP43441" s="3"/>
    </row>
    <row r="43442" spans="1:68" x14ac:dyDescent="0.25">
      <c r="A43442" s="1"/>
      <c r="B43442" s="2"/>
      <c r="BJ43442" s="3"/>
      <c r="BL43442" s="3"/>
      <c r="BN43442" s="3"/>
      <c r="BP43442" s="3"/>
    </row>
    <row r="43443" spans="1:68" x14ac:dyDescent="0.25">
      <c r="A43443" s="1"/>
      <c r="B43443" s="2"/>
      <c r="BJ43443" s="3"/>
      <c r="BL43443" s="3"/>
      <c r="BN43443" s="3"/>
      <c r="BP43443" s="3"/>
    </row>
    <row r="43444" spans="1:68" x14ac:dyDescent="0.25">
      <c r="A43444" s="1"/>
      <c r="B43444" s="2"/>
      <c r="BJ43444" s="3"/>
      <c r="BL43444" s="3"/>
      <c r="BN43444" s="3"/>
      <c r="BP43444" s="3"/>
    </row>
    <row r="43445" spans="1:68" x14ac:dyDescent="0.25">
      <c r="A43445" s="1"/>
      <c r="B43445" s="2"/>
      <c r="BJ43445" s="3"/>
      <c r="BL43445" s="3"/>
      <c r="BN43445" s="3"/>
      <c r="BP43445" s="3"/>
    </row>
    <row r="43446" spans="1:68" x14ac:dyDescent="0.25">
      <c r="A43446" s="1"/>
      <c r="B43446" s="2"/>
      <c r="BJ43446" s="3"/>
      <c r="BL43446" s="3"/>
      <c r="BN43446" s="3"/>
      <c r="BP43446" s="3"/>
    </row>
    <row r="43447" spans="1:68" x14ac:dyDescent="0.25">
      <c r="A43447" s="1"/>
      <c r="B43447" s="2"/>
      <c r="BJ43447" s="3"/>
      <c r="BL43447" s="3"/>
      <c r="BN43447" s="3"/>
      <c r="BP43447" s="3"/>
    </row>
    <row r="43448" spans="1:68" x14ac:dyDescent="0.25">
      <c r="A43448" s="1"/>
      <c r="B43448" s="2"/>
      <c r="BJ43448" s="3"/>
      <c r="BL43448" s="3"/>
      <c r="BN43448" s="3"/>
      <c r="BP43448" s="3"/>
    </row>
    <row r="43449" spans="1:68" x14ac:dyDescent="0.25">
      <c r="A43449" s="1"/>
      <c r="B43449" s="2"/>
      <c r="BJ43449" s="3"/>
      <c r="BL43449" s="3"/>
      <c r="BN43449" s="3"/>
      <c r="BP43449" s="3"/>
    </row>
    <row r="43450" spans="1:68" x14ac:dyDescent="0.25">
      <c r="A43450" s="1"/>
      <c r="B43450" s="2"/>
      <c r="BJ43450" s="3"/>
      <c r="BL43450" s="3"/>
      <c r="BN43450" s="3"/>
      <c r="BP43450" s="3"/>
    </row>
    <row r="43451" spans="1:68" x14ac:dyDescent="0.25">
      <c r="A43451" s="1"/>
      <c r="B43451" s="2"/>
      <c r="BJ43451" s="3"/>
      <c r="BL43451" s="3"/>
      <c r="BN43451" s="3"/>
      <c r="BP43451" s="3"/>
    </row>
    <row r="43452" spans="1:68" x14ac:dyDescent="0.25">
      <c r="A43452" s="1"/>
      <c r="B43452" s="2"/>
      <c r="BJ43452" s="3"/>
      <c r="BL43452" s="3"/>
      <c r="BN43452" s="3"/>
      <c r="BP43452" s="3"/>
    </row>
    <row r="43453" spans="1:68" x14ac:dyDescent="0.25">
      <c r="A43453" s="1"/>
      <c r="B43453" s="2"/>
      <c r="BJ43453" s="3"/>
      <c r="BL43453" s="3"/>
      <c r="BN43453" s="3"/>
      <c r="BP43453" s="3"/>
    </row>
    <row r="43454" spans="1:68" x14ac:dyDescent="0.25">
      <c r="A43454" s="1"/>
      <c r="B43454" s="2"/>
      <c r="BJ43454" s="3"/>
      <c r="BL43454" s="3"/>
      <c r="BN43454" s="3"/>
      <c r="BP43454" s="3"/>
    </row>
    <row r="43455" spans="1:68" x14ac:dyDescent="0.25">
      <c r="A43455" s="1"/>
      <c r="B43455" s="2"/>
      <c r="BJ43455" s="3"/>
      <c r="BL43455" s="3"/>
      <c r="BN43455" s="3"/>
      <c r="BP43455" s="3"/>
    </row>
    <row r="43456" spans="1:68" x14ac:dyDescent="0.25">
      <c r="A43456" s="1"/>
      <c r="B43456" s="2"/>
      <c r="BJ43456" s="3"/>
      <c r="BL43456" s="3"/>
      <c r="BN43456" s="3"/>
      <c r="BP43456" s="3"/>
    </row>
    <row r="43457" spans="1:68" x14ac:dyDescent="0.25">
      <c r="A43457" s="1"/>
      <c r="B43457" s="2"/>
      <c r="BJ43457" s="3"/>
      <c r="BL43457" s="3"/>
      <c r="BN43457" s="3"/>
      <c r="BP43457" s="3"/>
    </row>
    <row r="43458" spans="1:68" x14ac:dyDescent="0.25">
      <c r="A43458" s="1"/>
      <c r="B43458" s="2"/>
      <c r="BJ43458" s="3"/>
      <c r="BL43458" s="3"/>
      <c r="BN43458" s="3"/>
      <c r="BP43458" s="3"/>
    </row>
    <row r="43459" spans="1:68" x14ac:dyDescent="0.25">
      <c r="A43459" s="1"/>
      <c r="B43459" s="2"/>
      <c r="BJ43459" s="3"/>
      <c r="BL43459" s="3"/>
      <c r="BN43459" s="3"/>
      <c r="BP43459" s="3"/>
    </row>
    <row r="43460" spans="1:68" x14ac:dyDescent="0.25">
      <c r="A43460" s="1"/>
      <c r="B43460" s="2"/>
      <c r="BJ43460" s="3"/>
      <c r="BL43460" s="3"/>
      <c r="BN43460" s="3"/>
      <c r="BP43460" s="3"/>
    </row>
    <row r="43461" spans="1:68" x14ac:dyDescent="0.25">
      <c r="A43461" s="1"/>
      <c r="B43461" s="2"/>
      <c r="BJ43461" s="3"/>
      <c r="BL43461" s="3"/>
      <c r="BN43461" s="3"/>
      <c r="BP43461" s="3"/>
    </row>
    <row r="43462" spans="1:68" x14ac:dyDescent="0.25">
      <c r="A43462" s="1"/>
      <c r="B43462" s="2"/>
      <c r="BJ43462" s="3"/>
      <c r="BL43462" s="3"/>
      <c r="BN43462" s="3"/>
      <c r="BP43462" s="3"/>
    </row>
    <row r="43463" spans="1:68" x14ac:dyDescent="0.25">
      <c r="A43463" s="1"/>
      <c r="B43463" s="2"/>
      <c r="BJ43463" s="3"/>
      <c r="BL43463" s="3"/>
      <c r="BN43463" s="3"/>
      <c r="BP43463" s="3"/>
    </row>
    <row r="43464" spans="1:68" x14ac:dyDescent="0.25">
      <c r="A43464" s="1"/>
      <c r="B43464" s="2"/>
      <c r="BJ43464" s="3"/>
      <c r="BL43464" s="3"/>
      <c r="BN43464" s="3"/>
      <c r="BP43464" s="3"/>
    </row>
    <row r="43465" spans="1:68" x14ac:dyDescent="0.25">
      <c r="A43465" s="1"/>
      <c r="B43465" s="2"/>
      <c r="BJ43465" s="3"/>
      <c r="BL43465" s="3"/>
      <c r="BN43465" s="3"/>
      <c r="BP43465" s="3"/>
    </row>
    <row r="43466" spans="1:68" x14ac:dyDescent="0.25">
      <c r="A43466" s="1"/>
      <c r="B43466" s="2"/>
      <c r="BJ43466" s="3"/>
      <c r="BL43466" s="3"/>
      <c r="BN43466" s="3"/>
      <c r="BP43466" s="3"/>
    </row>
    <row r="43467" spans="1:68" x14ac:dyDescent="0.25">
      <c r="A43467" s="1"/>
      <c r="B43467" s="2"/>
      <c r="BJ43467" s="3"/>
      <c r="BL43467" s="3"/>
      <c r="BN43467" s="3"/>
      <c r="BP43467" s="3"/>
    </row>
    <row r="43468" spans="1:68" x14ac:dyDescent="0.25">
      <c r="A43468" s="1"/>
      <c r="B43468" s="2"/>
      <c r="BJ43468" s="3"/>
      <c r="BL43468" s="3"/>
      <c r="BN43468" s="3"/>
      <c r="BP43468" s="3"/>
    </row>
    <row r="43469" spans="1:68" x14ac:dyDescent="0.25">
      <c r="A43469" s="1"/>
      <c r="B43469" s="2"/>
      <c r="BJ43469" s="3"/>
      <c r="BL43469" s="3"/>
      <c r="BN43469" s="3"/>
      <c r="BP43469" s="3"/>
    </row>
    <row r="43470" spans="1:68" x14ac:dyDescent="0.25">
      <c r="A43470" s="1"/>
      <c r="B43470" s="2"/>
      <c r="BJ43470" s="3"/>
      <c r="BL43470" s="3"/>
      <c r="BN43470" s="3"/>
      <c r="BP43470" s="3"/>
    </row>
    <row r="43471" spans="1:68" x14ac:dyDescent="0.25">
      <c r="A43471" s="1"/>
      <c r="B43471" s="2"/>
      <c r="BJ43471" s="3"/>
      <c r="BL43471" s="3"/>
      <c r="BN43471" s="3"/>
      <c r="BP43471" s="3"/>
    </row>
    <row r="43472" spans="1:68" x14ac:dyDescent="0.25">
      <c r="A43472" s="1"/>
      <c r="B43472" s="2"/>
      <c r="BJ43472" s="3"/>
      <c r="BL43472" s="3"/>
      <c r="BN43472" s="3"/>
      <c r="BP43472" s="3"/>
    </row>
    <row r="43473" spans="1:68" x14ac:dyDescent="0.25">
      <c r="A43473" s="1"/>
      <c r="B43473" s="2"/>
      <c r="BJ43473" s="3"/>
      <c r="BL43473" s="3"/>
      <c r="BN43473" s="3"/>
      <c r="BP43473" s="3"/>
    </row>
    <row r="43474" spans="1:68" x14ac:dyDescent="0.25">
      <c r="A43474" s="1"/>
      <c r="B43474" s="2"/>
      <c r="BJ43474" s="3"/>
      <c r="BL43474" s="3"/>
      <c r="BN43474" s="3"/>
      <c r="BP43474" s="3"/>
    </row>
    <row r="43475" spans="1:68" x14ac:dyDescent="0.25">
      <c r="A43475" s="1"/>
      <c r="B43475" s="2"/>
      <c r="BJ43475" s="3"/>
      <c r="BL43475" s="3"/>
      <c r="BN43475" s="3"/>
      <c r="BP43475" s="3"/>
    </row>
    <row r="43476" spans="1:68" x14ac:dyDescent="0.25">
      <c r="A43476" s="1"/>
      <c r="B43476" s="2"/>
      <c r="BJ43476" s="3"/>
      <c r="BL43476" s="3"/>
      <c r="BN43476" s="3"/>
      <c r="BP43476" s="3"/>
    </row>
    <row r="43477" spans="1:68" x14ac:dyDescent="0.25">
      <c r="A43477" s="1"/>
      <c r="B43477" s="2"/>
      <c r="BJ43477" s="3"/>
      <c r="BL43477" s="3"/>
      <c r="BN43477" s="3"/>
      <c r="BP43477" s="3"/>
    </row>
    <row r="43478" spans="1:68" x14ac:dyDescent="0.25">
      <c r="A43478" s="1"/>
      <c r="B43478" s="2"/>
      <c r="BJ43478" s="3"/>
      <c r="BL43478" s="3"/>
      <c r="BN43478" s="3"/>
      <c r="BP43478" s="3"/>
    </row>
    <row r="43479" spans="1:68" x14ac:dyDescent="0.25">
      <c r="A43479" s="1"/>
      <c r="B43479" s="2"/>
      <c r="BJ43479" s="3"/>
      <c r="BL43479" s="3"/>
      <c r="BN43479" s="3"/>
      <c r="BP43479" s="3"/>
    </row>
    <row r="43480" spans="1:68" x14ac:dyDescent="0.25">
      <c r="A43480" s="1"/>
      <c r="B43480" s="2"/>
      <c r="BJ43480" s="3"/>
      <c r="BL43480" s="3"/>
      <c r="BN43480" s="3"/>
      <c r="BP43480" s="3"/>
    </row>
    <row r="43481" spans="1:68" x14ac:dyDescent="0.25">
      <c r="A43481" s="1"/>
      <c r="B43481" s="2"/>
      <c r="BJ43481" s="3"/>
      <c r="BL43481" s="3"/>
      <c r="BN43481" s="3"/>
      <c r="BP43481" s="3"/>
    </row>
    <row r="43482" spans="1:68" x14ac:dyDescent="0.25">
      <c r="A43482" s="1"/>
      <c r="B43482" s="2"/>
      <c r="BJ43482" s="3"/>
      <c r="BL43482" s="3"/>
      <c r="BN43482" s="3"/>
      <c r="BP43482" s="3"/>
    </row>
    <row r="43483" spans="1:68" x14ac:dyDescent="0.25">
      <c r="A43483" s="1"/>
      <c r="B43483" s="2"/>
      <c r="BJ43483" s="3"/>
      <c r="BL43483" s="3"/>
      <c r="BN43483" s="3"/>
      <c r="BP43483" s="3"/>
    </row>
    <row r="43484" spans="1:68" x14ac:dyDescent="0.25">
      <c r="A43484" s="1"/>
      <c r="B43484" s="2"/>
      <c r="BJ43484" s="3"/>
      <c r="BL43484" s="3"/>
      <c r="BN43484" s="3"/>
      <c r="BP43484" s="3"/>
    </row>
    <row r="43485" spans="1:68" x14ac:dyDescent="0.25">
      <c r="A43485" s="1"/>
      <c r="B43485" s="2"/>
      <c r="BJ43485" s="3"/>
      <c r="BL43485" s="3"/>
      <c r="BN43485" s="3"/>
      <c r="BP43485" s="3"/>
    </row>
    <row r="43486" spans="1:68" x14ac:dyDescent="0.25">
      <c r="A43486" s="1"/>
      <c r="B43486" s="2"/>
      <c r="BJ43486" s="3"/>
      <c r="BL43486" s="3"/>
      <c r="BN43486" s="3"/>
      <c r="BP43486" s="3"/>
    </row>
    <row r="43487" spans="1:68" x14ac:dyDescent="0.25">
      <c r="A43487" s="1"/>
      <c r="B43487" s="2"/>
      <c r="BJ43487" s="3"/>
      <c r="BL43487" s="3"/>
      <c r="BN43487" s="3"/>
      <c r="BP43487" s="3"/>
    </row>
    <row r="43488" spans="1:68" x14ac:dyDescent="0.25">
      <c r="A43488" s="1"/>
      <c r="B43488" s="2"/>
      <c r="BJ43488" s="3"/>
      <c r="BL43488" s="3"/>
      <c r="BN43488" s="3"/>
      <c r="BP43488" s="3"/>
    </row>
    <row r="43489" spans="1:68" x14ac:dyDescent="0.25">
      <c r="A43489" s="1"/>
      <c r="B43489" s="2"/>
      <c r="BJ43489" s="3"/>
      <c r="BL43489" s="3"/>
      <c r="BN43489" s="3"/>
      <c r="BP43489" s="3"/>
    </row>
    <row r="43490" spans="1:68" x14ac:dyDescent="0.25">
      <c r="A43490" s="1"/>
      <c r="B43490" s="2"/>
      <c r="BJ43490" s="3"/>
      <c r="BL43490" s="3"/>
      <c r="BN43490" s="3"/>
      <c r="BP43490" s="3"/>
    </row>
    <row r="43491" spans="1:68" x14ac:dyDescent="0.25">
      <c r="A43491" s="1"/>
      <c r="B43491" s="2"/>
      <c r="BJ43491" s="3"/>
      <c r="BL43491" s="3"/>
      <c r="BN43491" s="3"/>
      <c r="BP43491" s="3"/>
    </row>
    <row r="43492" spans="1:68" x14ac:dyDescent="0.25">
      <c r="A43492" s="1"/>
      <c r="B43492" s="2"/>
      <c r="BJ43492" s="3"/>
      <c r="BL43492" s="3"/>
      <c r="BN43492" s="3"/>
      <c r="BP43492" s="3"/>
    </row>
    <row r="43493" spans="1:68" x14ac:dyDescent="0.25">
      <c r="A43493" s="1"/>
      <c r="B43493" s="2"/>
      <c r="BJ43493" s="3"/>
      <c r="BL43493" s="3"/>
      <c r="BN43493" s="3"/>
      <c r="BP43493" s="3"/>
    </row>
    <row r="43494" spans="1:68" x14ac:dyDescent="0.25">
      <c r="A43494" s="1"/>
      <c r="B43494" s="2"/>
      <c r="BJ43494" s="3"/>
      <c r="BL43494" s="3"/>
      <c r="BN43494" s="3"/>
      <c r="BP43494" s="3"/>
    </row>
    <row r="43495" spans="1:68" x14ac:dyDescent="0.25">
      <c r="A43495" s="1"/>
      <c r="B43495" s="2"/>
      <c r="BJ43495" s="3"/>
      <c r="BL43495" s="3"/>
      <c r="BN43495" s="3"/>
      <c r="BP43495" s="3"/>
    </row>
    <row r="43496" spans="1:68" x14ac:dyDescent="0.25">
      <c r="A43496" s="1"/>
      <c r="B43496" s="2"/>
      <c r="BJ43496" s="3"/>
      <c r="BL43496" s="3"/>
      <c r="BN43496" s="3"/>
      <c r="BP43496" s="3"/>
    </row>
    <row r="43497" spans="1:68" x14ac:dyDescent="0.25">
      <c r="A43497" s="1"/>
      <c r="B43497" s="2"/>
      <c r="BJ43497" s="3"/>
      <c r="BL43497" s="3"/>
      <c r="BN43497" s="3"/>
      <c r="BP43497" s="3"/>
    </row>
    <row r="43498" spans="1:68" x14ac:dyDescent="0.25">
      <c r="A43498" s="1"/>
      <c r="B43498" s="2"/>
      <c r="BJ43498" s="3"/>
      <c r="BL43498" s="3"/>
      <c r="BN43498" s="3"/>
      <c r="BP43498" s="3"/>
    </row>
    <row r="43499" spans="1:68" x14ac:dyDescent="0.25">
      <c r="A43499" s="1"/>
      <c r="B43499" s="2"/>
      <c r="BJ43499" s="3"/>
      <c r="BL43499" s="3"/>
      <c r="BN43499" s="3"/>
      <c r="BP43499" s="3"/>
    </row>
    <row r="43500" spans="1:68" x14ac:dyDescent="0.25">
      <c r="A43500" s="1"/>
      <c r="B43500" s="2"/>
      <c r="BJ43500" s="3"/>
      <c r="BL43500" s="3"/>
      <c r="BN43500" s="3"/>
      <c r="BP43500" s="3"/>
    </row>
    <row r="43501" spans="1:68" x14ac:dyDescent="0.25">
      <c r="A43501" s="1"/>
      <c r="B43501" s="2"/>
      <c r="BJ43501" s="3"/>
      <c r="BL43501" s="3"/>
      <c r="BN43501" s="3"/>
      <c r="BP43501" s="3"/>
    </row>
    <row r="43502" spans="1:68" x14ac:dyDescent="0.25">
      <c r="A43502" s="1"/>
      <c r="B43502" s="2"/>
      <c r="BJ43502" s="3"/>
      <c r="BL43502" s="3"/>
      <c r="BN43502" s="3"/>
      <c r="BP43502" s="3"/>
    </row>
    <row r="43503" spans="1:68" x14ac:dyDescent="0.25">
      <c r="A43503" s="1"/>
      <c r="B43503" s="2"/>
      <c r="BJ43503" s="3"/>
      <c r="BL43503" s="3"/>
      <c r="BN43503" s="3"/>
      <c r="BP43503" s="3"/>
    </row>
    <row r="43504" spans="1:68" x14ac:dyDescent="0.25">
      <c r="A43504" s="1"/>
      <c r="B43504" s="2"/>
      <c r="BJ43504" s="3"/>
      <c r="BL43504" s="3"/>
      <c r="BN43504" s="3"/>
      <c r="BP43504" s="3"/>
    </row>
    <row r="43505" spans="1:68" x14ac:dyDescent="0.25">
      <c r="A43505" s="1"/>
      <c r="B43505" s="2"/>
      <c r="BJ43505" s="3"/>
      <c r="BL43505" s="3"/>
      <c r="BN43505" s="3"/>
      <c r="BP43505" s="3"/>
    </row>
    <row r="43506" spans="1:68" x14ac:dyDescent="0.25">
      <c r="A43506" s="1"/>
      <c r="B43506" s="2"/>
      <c r="BJ43506" s="3"/>
      <c r="BL43506" s="3"/>
      <c r="BN43506" s="3"/>
      <c r="BP43506" s="3"/>
    </row>
    <row r="43507" spans="1:68" x14ac:dyDescent="0.25">
      <c r="A43507" s="1"/>
      <c r="B43507" s="2"/>
      <c r="BJ43507" s="3"/>
      <c r="BL43507" s="3"/>
      <c r="BN43507" s="3"/>
      <c r="BP43507" s="3"/>
    </row>
    <row r="43508" spans="1:68" x14ac:dyDescent="0.25">
      <c r="A43508" s="1"/>
      <c r="B43508" s="2"/>
      <c r="BJ43508" s="3"/>
      <c r="BL43508" s="3"/>
      <c r="BN43508" s="3"/>
      <c r="BP43508" s="3"/>
    </row>
    <row r="43509" spans="1:68" x14ac:dyDescent="0.25">
      <c r="A43509" s="1"/>
      <c r="B43509" s="2"/>
      <c r="BJ43509" s="3"/>
      <c r="BL43509" s="3"/>
      <c r="BN43509" s="3"/>
      <c r="BP43509" s="3"/>
    </row>
    <row r="43510" spans="1:68" x14ac:dyDescent="0.25">
      <c r="A43510" s="1"/>
      <c r="B43510" s="2"/>
      <c r="BJ43510" s="3"/>
      <c r="BL43510" s="3"/>
      <c r="BN43510" s="3"/>
      <c r="BP43510" s="3"/>
    </row>
    <row r="43511" spans="1:68" x14ac:dyDescent="0.25">
      <c r="A43511" s="1"/>
      <c r="B43511" s="2"/>
      <c r="BJ43511" s="3"/>
      <c r="BL43511" s="3"/>
      <c r="BN43511" s="3"/>
      <c r="BP43511" s="3"/>
    </row>
    <row r="43512" spans="1:68" x14ac:dyDescent="0.25">
      <c r="A43512" s="1"/>
      <c r="B43512" s="2"/>
      <c r="BJ43512" s="3"/>
      <c r="BL43512" s="3"/>
      <c r="BN43512" s="3"/>
      <c r="BP43512" s="3"/>
    </row>
    <row r="43513" spans="1:68" x14ac:dyDescent="0.25">
      <c r="A43513" s="1"/>
      <c r="B43513" s="2"/>
      <c r="BJ43513" s="3"/>
      <c r="BL43513" s="3"/>
      <c r="BN43513" s="3"/>
      <c r="BP43513" s="3"/>
    </row>
    <row r="43514" spans="1:68" x14ac:dyDescent="0.25">
      <c r="A43514" s="1"/>
      <c r="B43514" s="2"/>
      <c r="BJ43514" s="3"/>
      <c r="BL43514" s="3"/>
      <c r="BN43514" s="3"/>
      <c r="BP43514" s="3"/>
    </row>
    <row r="43515" spans="1:68" x14ac:dyDescent="0.25">
      <c r="A43515" s="1"/>
      <c r="B43515" s="2"/>
      <c r="BJ43515" s="3"/>
      <c r="BL43515" s="3"/>
      <c r="BN43515" s="3"/>
      <c r="BP43515" s="3"/>
    </row>
    <row r="43516" spans="1:68" x14ac:dyDescent="0.25">
      <c r="A43516" s="1"/>
      <c r="B43516" s="2"/>
      <c r="BJ43516" s="3"/>
      <c r="BL43516" s="3"/>
      <c r="BN43516" s="3"/>
      <c r="BP43516" s="3"/>
    </row>
    <row r="43517" spans="1:68" x14ac:dyDescent="0.25">
      <c r="A43517" s="1"/>
      <c r="B43517" s="2"/>
      <c r="BJ43517" s="3"/>
      <c r="BL43517" s="3"/>
      <c r="BN43517" s="3"/>
      <c r="BP43517" s="3"/>
    </row>
    <row r="43518" spans="1:68" x14ac:dyDescent="0.25">
      <c r="A43518" s="1"/>
      <c r="B43518" s="2"/>
      <c r="BJ43518" s="3"/>
      <c r="BL43518" s="3"/>
      <c r="BN43518" s="3"/>
      <c r="BP43518" s="3"/>
    </row>
    <row r="43519" spans="1:68" x14ac:dyDescent="0.25">
      <c r="A43519" s="1"/>
      <c r="B43519" s="2"/>
      <c r="BJ43519" s="3"/>
      <c r="BL43519" s="3"/>
      <c r="BN43519" s="3"/>
      <c r="BP43519" s="3"/>
    </row>
    <row r="43520" spans="1:68" x14ac:dyDescent="0.25">
      <c r="A43520" s="1"/>
      <c r="B43520" s="2"/>
      <c r="BJ43520" s="3"/>
      <c r="BL43520" s="3"/>
      <c r="BN43520" s="3"/>
      <c r="BP43520" s="3"/>
    </row>
    <row r="43521" spans="1:68" x14ac:dyDescent="0.25">
      <c r="A43521" s="1"/>
      <c r="B43521" s="2"/>
      <c r="BJ43521" s="3"/>
      <c r="BL43521" s="3"/>
      <c r="BN43521" s="3"/>
      <c r="BP43521" s="3"/>
    </row>
    <row r="43522" spans="1:68" x14ac:dyDescent="0.25">
      <c r="A43522" s="1"/>
      <c r="B43522" s="2"/>
      <c r="BJ43522" s="3"/>
      <c r="BL43522" s="3"/>
      <c r="BN43522" s="3"/>
      <c r="BP43522" s="3"/>
    </row>
    <row r="43523" spans="1:68" x14ac:dyDescent="0.25">
      <c r="A43523" s="1"/>
      <c r="B43523" s="2"/>
      <c r="BJ43523" s="3"/>
      <c r="BL43523" s="3"/>
      <c r="BN43523" s="3"/>
      <c r="BP43523" s="3"/>
    </row>
    <row r="43524" spans="1:68" x14ac:dyDescent="0.25">
      <c r="A43524" s="1"/>
      <c r="B43524" s="2"/>
      <c r="BJ43524" s="3"/>
      <c r="BL43524" s="3"/>
      <c r="BN43524" s="3"/>
      <c r="BP43524" s="3"/>
    </row>
    <row r="43525" spans="1:68" x14ac:dyDescent="0.25">
      <c r="A43525" s="1"/>
      <c r="B43525" s="2"/>
      <c r="BJ43525" s="3"/>
      <c r="BL43525" s="3"/>
      <c r="BN43525" s="3"/>
      <c r="BP43525" s="3"/>
    </row>
    <row r="43526" spans="1:68" x14ac:dyDescent="0.25">
      <c r="A43526" s="1"/>
      <c r="B43526" s="2"/>
      <c r="BJ43526" s="3"/>
      <c r="BL43526" s="3"/>
      <c r="BN43526" s="3"/>
      <c r="BP43526" s="3"/>
    </row>
    <row r="43527" spans="1:68" x14ac:dyDescent="0.25">
      <c r="A43527" s="1"/>
      <c r="B43527" s="2"/>
      <c r="BJ43527" s="3"/>
      <c r="BL43527" s="3"/>
      <c r="BN43527" s="3"/>
      <c r="BP43527" s="3"/>
    </row>
    <row r="43528" spans="1:68" x14ac:dyDescent="0.25">
      <c r="A43528" s="1"/>
      <c r="B43528" s="2"/>
      <c r="BJ43528" s="3"/>
      <c r="BL43528" s="3"/>
      <c r="BN43528" s="3"/>
      <c r="BP43528" s="3"/>
    </row>
    <row r="43529" spans="1:68" x14ac:dyDescent="0.25">
      <c r="A43529" s="1"/>
      <c r="B43529" s="2"/>
      <c r="BJ43529" s="3"/>
      <c r="BL43529" s="3"/>
      <c r="BN43529" s="3"/>
      <c r="BP43529" s="3"/>
    </row>
    <row r="43530" spans="1:68" x14ac:dyDescent="0.25">
      <c r="A43530" s="1"/>
      <c r="B43530" s="2"/>
      <c r="BJ43530" s="3"/>
      <c r="BL43530" s="3"/>
      <c r="BN43530" s="3"/>
      <c r="BP43530" s="3"/>
    </row>
    <row r="43531" spans="1:68" x14ac:dyDescent="0.25">
      <c r="A43531" s="1"/>
      <c r="B43531" s="2"/>
      <c r="BJ43531" s="3"/>
      <c r="BL43531" s="3"/>
      <c r="BN43531" s="3"/>
      <c r="BP43531" s="3"/>
    </row>
    <row r="43532" spans="1:68" x14ac:dyDescent="0.25">
      <c r="A43532" s="1"/>
      <c r="B43532" s="2"/>
      <c r="BJ43532" s="3"/>
      <c r="BL43532" s="3"/>
      <c r="BN43532" s="3"/>
      <c r="BP43532" s="3"/>
    </row>
    <row r="43533" spans="1:68" x14ac:dyDescent="0.25">
      <c r="A43533" s="1"/>
      <c r="B43533" s="2"/>
      <c r="BJ43533" s="3"/>
      <c r="BL43533" s="3"/>
      <c r="BN43533" s="3"/>
      <c r="BP43533" s="3"/>
    </row>
    <row r="43534" spans="1:68" x14ac:dyDescent="0.25">
      <c r="A43534" s="1"/>
      <c r="B43534" s="2"/>
      <c r="BJ43534" s="3"/>
      <c r="BL43534" s="3"/>
      <c r="BN43534" s="3"/>
      <c r="BP43534" s="3"/>
    </row>
    <row r="43535" spans="1:68" x14ac:dyDescent="0.25">
      <c r="A43535" s="1"/>
      <c r="B43535" s="2"/>
      <c r="BJ43535" s="3"/>
      <c r="BL43535" s="3"/>
      <c r="BN43535" s="3"/>
      <c r="BP43535" s="3"/>
    </row>
    <row r="43536" spans="1:68" x14ac:dyDescent="0.25">
      <c r="A43536" s="1"/>
      <c r="B43536" s="2"/>
      <c r="BJ43536" s="3"/>
      <c r="BL43536" s="3"/>
      <c r="BN43536" s="3"/>
      <c r="BP43536" s="3"/>
    </row>
    <row r="43537" spans="1:68" x14ac:dyDescent="0.25">
      <c r="A43537" s="1"/>
      <c r="B43537" s="2"/>
      <c r="BJ43537" s="3"/>
      <c r="BL43537" s="3"/>
      <c r="BN43537" s="3"/>
      <c r="BP43537" s="3"/>
    </row>
    <row r="43538" spans="1:68" x14ac:dyDescent="0.25">
      <c r="A43538" s="1"/>
      <c r="B43538" s="2"/>
      <c r="BJ43538" s="3"/>
      <c r="BL43538" s="3"/>
      <c r="BN43538" s="3"/>
      <c r="BP43538" s="3"/>
    </row>
    <row r="43539" spans="1:68" x14ac:dyDescent="0.25">
      <c r="A43539" s="1"/>
      <c r="B43539" s="2"/>
      <c r="BJ43539" s="3"/>
      <c r="BL43539" s="3"/>
      <c r="BN43539" s="3"/>
      <c r="BP43539" s="3"/>
    </row>
    <row r="43540" spans="1:68" x14ac:dyDescent="0.25">
      <c r="A43540" s="1"/>
      <c r="B43540" s="2"/>
      <c r="BJ43540" s="3"/>
      <c r="BL43540" s="3"/>
      <c r="BN43540" s="3"/>
      <c r="BP43540" s="3"/>
    </row>
    <row r="43541" spans="1:68" x14ac:dyDescent="0.25">
      <c r="A43541" s="1"/>
      <c r="B43541" s="2"/>
      <c r="BJ43541" s="3"/>
      <c r="BL43541" s="3"/>
      <c r="BN43541" s="3"/>
      <c r="BP43541" s="3"/>
    </row>
    <row r="43542" spans="1:68" x14ac:dyDescent="0.25">
      <c r="A43542" s="1"/>
      <c r="B43542" s="2"/>
      <c r="BJ43542" s="3"/>
      <c r="BL43542" s="3"/>
      <c r="BN43542" s="3"/>
      <c r="BP43542" s="3"/>
    </row>
    <row r="43543" spans="1:68" x14ac:dyDescent="0.25">
      <c r="A43543" s="1"/>
      <c r="B43543" s="2"/>
      <c r="BJ43543" s="3"/>
      <c r="BL43543" s="3"/>
      <c r="BN43543" s="3"/>
      <c r="BP43543" s="3"/>
    </row>
    <row r="43544" spans="1:68" x14ac:dyDescent="0.25">
      <c r="A43544" s="1"/>
      <c r="B43544" s="2"/>
      <c r="BJ43544" s="3"/>
      <c r="BL43544" s="3"/>
      <c r="BN43544" s="3"/>
      <c r="BP43544" s="3"/>
    </row>
    <row r="43545" spans="1:68" x14ac:dyDescent="0.25">
      <c r="A43545" s="1"/>
      <c r="B43545" s="2"/>
      <c r="BJ43545" s="3"/>
      <c r="BL43545" s="3"/>
      <c r="BN43545" s="3"/>
      <c r="BP43545" s="3"/>
    </row>
    <row r="43546" spans="1:68" x14ac:dyDescent="0.25">
      <c r="A43546" s="1"/>
      <c r="B43546" s="2"/>
      <c r="BJ43546" s="3"/>
      <c r="BL43546" s="3"/>
      <c r="BN43546" s="3"/>
      <c r="BP43546" s="3"/>
    </row>
    <row r="43547" spans="1:68" x14ac:dyDescent="0.25">
      <c r="A43547" s="1"/>
      <c r="B43547" s="2"/>
      <c r="BJ43547" s="3"/>
      <c r="BL43547" s="3"/>
      <c r="BN43547" s="3"/>
      <c r="BP43547" s="3"/>
    </row>
    <row r="43548" spans="1:68" x14ac:dyDescent="0.25">
      <c r="A43548" s="1"/>
      <c r="B43548" s="2"/>
      <c r="BJ43548" s="3"/>
      <c r="BL43548" s="3"/>
      <c r="BN43548" s="3"/>
      <c r="BP43548" s="3"/>
    </row>
    <row r="43549" spans="1:68" x14ac:dyDescent="0.25">
      <c r="A43549" s="1"/>
      <c r="B43549" s="2"/>
      <c r="BJ43549" s="3"/>
      <c r="BL43549" s="3"/>
      <c r="BN43549" s="3"/>
      <c r="BP43549" s="3"/>
    </row>
    <row r="43550" spans="1:68" x14ac:dyDescent="0.25">
      <c r="A43550" s="1"/>
      <c r="B43550" s="2"/>
      <c r="BJ43550" s="3"/>
      <c r="BL43550" s="3"/>
      <c r="BN43550" s="3"/>
      <c r="BP43550" s="3"/>
    </row>
    <row r="43551" spans="1:68" x14ac:dyDescent="0.25">
      <c r="A43551" s="1"/>
      <c r="B43551" s="2"/>
      <c r="BJ43551" s="3"/>
      <c r="BL43551" s="3"/>
      <c r="BN43551" s="3"/>
      <c r="BP43551" s="3"/>
    </row>
    <row r="43552" spans="1:68" x14ac:dyDescent="0.25">
      <c r="A43552" s="1"/>
      <c r="B43552" s="2"/>
      <c r="BJ43552" s="3"/>
      <c r="BL43552" s="3"/>
      <c r="BN43552" s="3"/>
      <c r="BP43552" s="3"/>
    </row>
    <row r="43553" spans="1:68" x14ac:dyDescent="0.25">
      <c r="A43553" s="1"/>
      <c r="B43553" s="2"/>
      <c r="BJ43553" s="3"/>
      <c r="BL43553" s="3"/>
      <c r="BN43553" s="3"/>
      <c r="BP43553" s="3"/>
    </row>
    <row r="43554" spans="1:68" x14ac:dyDescent="0.25">
      <c r="A43554" s="1"/>
      <c r="B43554" s="2"/>
      <c r="BJ43554" s="3"/>
      <c r="BL43554" s="3"/>
      <c r="BN43554" s="3"/>
      <c r="BP43554" s="3"/>
    </row>
    <row r="43555" spans="1:68" x14ac:dyDescent="0.25">
      <c r="A43555" s="1"/>
      <c r="B43555" s="2"/>
      <c r="BJ43555" s="3"/>
      <c r="BL43555" s="3"/>
      <c r="BN43555" s="3"/>
      <c r="BP43555" s="3"/>
    </row>
    <row r="43556" spans="1:68" x14ac:dyDescent="0.25">
      <c r="A43556" s="1"/>
      <c r="B43556" s="2"/>
      <c r="BJ43556" s="3"/>
      <c r="BL43556" s="3"/>
      <c r="BN43556" s="3"/>
      <c r="BP43556" s="3"/>
    </row>
    <row r="43557" spans="1:68" x14ac:dyDescent="0.25">
      <c r="A43557" s="1"/>
      <c r="B43557" s="2"/>
      <c r="BJ43557" s="3"/>
      <c r="BL43557" s="3"/>
      <c r="BN43557" s="3"/>
      <c r="BP43557" s="3"/>
    </row>
    <row r="43558" spans="1:68" x14ac:dyDescent="0.25">
      <c r="A43558" s="1"/>
      <c r="B43558" s="2"/>
      <c r="BJ43558" s="3"/>
      <c r="BL43558" s="3"/>
      <c r="BN43558" s="3"/>
      <c r="BP43558" s="3"/>
    </row>
    <row r="43559" spans="1:68" x14ac:dyDescent="0.25">
      <c r="A43559" s="1"/>
      <c r="B43559" s="2"/>
      <c r="BJ43559" s="3"/>
      <c r="BL43559" s="3"/>
      <c r="BN43559" s="3"/>
      <c r="BP43559" s="3"/>
    </row>
    <row r="43560" spans="1:68" x14ac:dyDescent="0.25">
      <c r="A43560" s="1"/>
      <c r="B43560" s="2"/>
      <c r="BJ43560" s="3"/>
      <c r="BL43560" s="3"/>
      <c r="BN43560" s="3"/>
      <c r="BP43560" s="3"/>
    </row>
    <row r="43561" spans="1:68" x14ac:dyDescent="0.25">
      <c r="A43561" s="1"/>
      <c r="B43561" s="2"/>
      <c r="BJ43561" s="3"/>
      <c r="BL43561" s="3"/>
      <c r="BN43561" s="3"/>
      <c r="BP43561" s="3"/>
    </row>
    <row r="43562" spans="1:68" x14ac:dyDescent="0.25">
      <c r="A43562" s="1"/>
      <c r="B43562" s="2"/>
      <c r="BJ43562" s="3"/>
      <c r="BL43562" s="3"/>
      <c r="BN43562" s="3"/>
      <c r="BP43562" s="3"/>
    </row>
    <row r="43563" spans="1:68" x14ac:dyDescent="0.25">
      <c r="A43563" s="1"/>
      <c r="B43563" s="2"/>
      <c r="BJ43563" s="3"/>
      <c r="BL43563" s="3"/>
      <c r="BN43563" s="3"/>
      <c r="BP43563" s="3"/>
    </row>
    <row r="43564" spans="1:68" x14ac:dyDescent="0.25">
      <c r="A43564" s="1"/>
      <c r="B43564" s="2"/>
      <c r="BJ43564" s="3"/>
      <c r="BL43564" s="3"/>
      <c r="BN43564" s="3"/>
      <c r="BP43564" s="3"/>
    </row>
    <row r="43565" spans="1:68" x14ac:dyDescent="0.25">
      <c r="A43565" s="1"/>
      <c r="B43565" s="2"/>
      <c r="BJ43565" s="3"/>
      <c r="BL43565" s="3"/>
      <c r="BN43565" s="3"/>
      <c r="BP43565" s="3"/>
    </row>
    <row r="43566" spans="1:68" x14ac:dyDescent="0.25">
      <c r="A43566" s="1"/>
      <c r="B43566" s="2"/>
      <c r="BJ43566" s="3"/>
      <c r="BL43566" s="3"/>
      <c r="BN43566" s="3"/>
      <c r="BP43566" s="3"/>
    </row>
    <row r="43567" spans="1:68" x14ac:dyDescent="0.25">
      <c r="A43567" s="1"/>
      <c r="B43567" s="2"/>
      <c r="BJ43567" s="3"/>
      <c r="BL43567" s="3"/>
      <c r="BN43567" s="3"/>
      <c r="BP43567" s="3"/>
    </row>
    <row r="43568" spans="1:68" x14ac:dyDescent="0.25">
      <c r="A43568" s="1"/>
      <c r="B43568" s="2"/>
      <c r="BJ43568" s="3"/>
      <c r="BL43568" s="3"/>
      <c r="BN43568" s="3"/>
      <c r="BP43568" s="3"/>
    </row>
    <row r="43569" spans="1:68" x14ac:dyDescent="0.25">
      <c r="A43569" s="1"/>
      <c r="B43569" s="2"/>
      <c r="BJ43569" s="3"/>
      <c r="BL43569" s="3"/>
      <c r="BN43569" s="3"/>
      <c r="BP43569" s="3"/>
    </row>
    <row r="43570" spans="1:68" x14ac:dyDescent="0.25">
      <c r="A43570" s="1"/>
      <c r="B43570" s="2"/>
      <c r="BJ43570" s="3"/>
      <c r="BL43570" s="3"/>
      <c r="BN43570" s="3"/>
      <c r="BP43570" s="3"/>
    </row>
    <row r="43571" spans="1:68" x14ac:dyDescent="0.25">
      <c r="A43571" s="1"/>
      <c r="B43571" s="2"/>
      <c r="BJ43571" s="3"/>
      <c r="BL43571" s="3"/>
      <c r="BN43571" s="3"/>
      <c r="BP43571" s="3"/>
    </row>
    <row r="43572" spans="1:68" x14ac:dyDescent="0.25">
      <c r="A43572" s="1"/>
      <c r="B43572" s="2"/>
      <c r="BJ43572" s="3"/>
      <c r="BL43572" s="3"/>
      <c r="BN43572" s="3"/>
      <c r="BP43572" s="3"/>
    </row>
    <row r="43573" spans="1:68" x14ac:dyDescent="0.25">
      <c r="A43573" s="1"/>
      <c r="B43573" s="2"/>
      <c r="BJ43573" s="3"/>
      <c r="BL43573" s="3"/>
      <c r="BN43573" s="3"/>
      <c r="BP43573" s="3"/>
    </row>
    <row r="43574" spans="1:68" x14ac:dyDescent="0.25">
      <c r="A43574" s="1"/>
      <c r="B43574" s="2"/>
      <c r="BJ43574" s="3"/>
      <c r="BL43574" s="3"/>
      <c r="BN43574" s="3"/>
      <c r="BP43574" s="3"/>
    </row>
    <row r="43575" spans="1:68" x14ac:dyDescent="0.25">
      <c r="A43575" s="1"/>
      <c r="B43575" s="2"/>
      <c r="BJ43575" s="3"/>
      <c r="BL43575" s="3"/>
      <c r="BN43575" s="3"/>
      <c r="BP43575" s="3"/>
    </row>
    <row r="43576" spans="1:68" x14ac:dyDescent="0.25">
      <c r="A43576" s="1"/>
      <c r="B43576" s="2"/>
      <c r="BJ43576" s="3"/>
      <c r="BL43576" s="3"/>
      <c r="BN43576" s="3"/>
      <c r="BP43576" s="3"/>
    </row>
    <row r="43577" spans="1:68" x14ac:dyDescent="0.25">
      <c r="A43577" s="1"/>
      <c r="B43577" s="2"/>
      <c r="BJ43577" s="3"/>
      <c r="BL43577" s="3"/>
      <c r="BN43577" s="3"/>
      <c r="BP43577" s="3"/>
    </row>
    <row r="43578" spans="1:68" x14ac:dyDescent="0.25">
      <c r="A43578" s="1"/>
      <c r="B43578" s="2"/>
      <c r="BJ43578" s="3"/>
      <c r="BL43578" s="3"/>
      <c r="BN43578" s="3"/>
      <c r="BP43578" s="3"/>
    </row>
    <row r="43579" spans="1:68" x14ac:dyDescent="0.25">
      <c r="A43579" s="1"/>
      <c r="B43579" s="2"/>
      <c r="BJ43579" s="3"/>
      <c r="BL43579" s="3"/>
      <c r="BN43579" s="3"/>
      <c r="BP43579" s="3"/>
    </row>
    <row r="43580" spans="1:68" x14ac:dyDescent="0.25">
      <c r="A43580" s="1"/>
      <c r="B43580" s="2"/>
      <c r="BJ43580" s="3"/>
      <c r="BL43580" s="3"/>
      <c r="BN43580" s="3"/>
      <c r="BP43580" s="3"/>
    </row>
    <row r="43581" spans="1:68" x14ac:dyDescent="0.25">
      <c r="A43581" s="1"/>
      <c r="B43581" s="2"/>
      <c r="BJ43581" s="3"/>
      <c r="BL43581" s="3"/>
      <c r="BN43581" s="3"/>
      <c r="BP43581" s="3"/>
    </row>
    <row r="43582" spans="1:68" x14ac:dyDescent="0.25">
      <c r="A43582" s="1"/>
      <c r="B43582" s="2"/>
      <c r="BJ43582" s="3"/>
      <c r="BL43582" s="3"/>
      <c r="BN43582" s="3"/>
      <c r="BP43582" s="3"/>
    </row>
    <row r="43583" spans="1:68" x14ac:dyDescent="0.25">
      <c r="A43583" s="1"/>
      <c r="B43583" s="2"/>
      <c r="BJ43583" s="3"/>
      <c r="BL43583" s="3"/>
      <c r="BN43583" s="3"/>
      <c r="BP43583" s="3"/>
    </row>
    <row r="43584" spans="1:68" x14ac:dyDescent="0.25">
      <c r="A43584" s="1"/>
      <c r="B43584" s="2"/>
      <c r="BJ43584" s="3"/>
      <c r="BL43584" s="3"/>
      <c r="BN43584" s="3"/>
      <c r="BP43584" s="3"/>
    </row>
    <row r="43585" spans="1:68" x14ac:dyDescent="0.25">
      <c r="A43585" s="1"/>
      <c r="B43585" s="2"/>
      <c r="BJ43585" s="3"/>
      <c r="BL43585" s="3"/>
      <c r="BN43585" s="3"/>
      <c r="BP43585" s="3"/>
    </row>
    <row r="43586" spans="1:68" x14ac:dyDescent="0.25">
      <c r="A43586" s="1"/>
      <c r="B43586" s="2"/>
      <c r="BJ43586" s="3"/>
      <c r="BL43586" s="3"/>
      <c r="BN43586" s="3"/>
      <c r="BP43586" s="3"/>
    </row>
    <row r="43587" spans="1:68" x14ac:dyDescent="0.25">
      <c r="A43587" s="1"/>
      <c r="B43587" s="2"/>
      <c r="BJ43587" s="3"/>
      <c r="BL43587" s="3"/>
      <c r="BN43587" s="3"/>
      <c r="BP43587" s="3"/>
    </row>
    <row r="43588" spans="1:68" x14ac:dyDescent="0.25">
      <c r="A43588" s="1"/>
      <c r="B43588" s="2"/>
      <c r="BJ43588" s="3"/>
      <c r="BL43588" s="3"/>
      <c r="BN43588" s="3"/>
      <c r="BP43588" s="3"/>
    </row>
    <row r="43589" spans="1:68" x14ac:dyDescent="0.25">
      <c r="A43589" s="1"/>
      <c r="B43589" s="2"/>
      <c r="BJ43589" s="3"/>
      <c r="BL43589" s="3"/>
      <c r="BN43589" s="3"/>
      <c r="BP43589" s="3"/>
    </row>
    <row r="43590" spans="1:68" x14ac:dyDescent="0.25">
      <c r="A43590" s="1"/>
      <c r="B43590" s="2"/>
      <c r="BJ43590" s="3"/>
      <c r="BL43590" s="3"/>
      <c r="BN43590" s="3"/>
      <c r="BP43590" s="3"/>
    </row>
    <row r="43591" spans="1:68" x14ac:dyDescent="0.25">
      <c r="A43591" s="1"/>
      <c r="B43591" s="2"/>
      <c r="BJ43591" s="3"/>
      <c r="BL43591" s="3"/>
      <c r="BN43591" s="3"/>
      <c r="BP43591" s="3"/>
    </row>
    <row r="43592" spans="1:68" x14ac:dyDescent="0.25">
      <c r="A43592" s="1"/>
      <c r="B43592" s="2"/>
      <c r="BJ43592" s="3"/>
      <c r="BL43592" s="3"/>
      <c r="BN43592" s="3"/>
      <c r="BP43592" s="3"/>
    </row>
    <row r="43593" spans="1:68" x14ac:dyDescent="0.25">
      <c r="A43593" s="1"/>
      <c r="B43593" s="2"/>
      <c r="BJ43593" s="3"/>
      <c r="BL43593" s="3"/>
      <c r="BN43593" s="3"/>
      <c r="BP43593" s="3"/>
    </row>
    <row r="43594" spans="1:68" x14ac:dyDescent="0.25">
      <c r="A43594" s="1"/>
      <c r="B43594" s="2"/>
      <c r="BJ43594" s="3"/>
      <c r="BL43594" s="3"/>
      <c r="BN43594" s="3"/>
      <c r="BP43594" s="3"/>
    </row>
    <row r="43595" spans="1:68" x14ac:dyDescent="0.25">
      <c r="A43595" s="1"/>
      <c r="B43595" s="2"/>
      <c r="BJ43595" s="3"/>
      <c r="BL43595" s="3"/>
      <c r="BN43595" s="3"/>
      <c r="BP43595" s="3"/>
    </row>
    <row r="43596" spans="1:68" x14ac:dyDescent="0.25">
      <c r="A43596" s="1"/>
      <c r="B43596" s="2"/>
      <c r="BJ43596" s="3"/>
      <c r="BL43596" s="3"/>
      <c r="BN43596" s="3"/>
      <c r="BP43596" s="3"/>
    </row>
    <row r="43597" spans="1:68" x14ac:dyDescent="0.25">
      <c r="A43597" s="1"/>
      <c r="B43597" s="2"/>
      <c r="BJ43597" s="3"/>
      <c r="BL43597" s="3"/>
      <c r="BN43597" s="3"/>
      <c r="BP43597" s="3"/>
    </row>
    <row r="43598" spans="1:68" x14ac:dyDescent="0.25">
      <c r="A43598" s="1"/>
      <c r="B43598" s="2"/>
      <c r="BJ43598" s="3"/>
      <c r="BL43598" s="3"/>
      <c r="BN43598" s="3"/>
      <c r="BP43598" s="3"/>
    </row>
    <row r="43599" spans="1:68" x14ac:dyDescent="0.25">
      <c r="A43599" s="1"/>
      <c r="B43599" s="2"/>
      <c r="BJ43599" s="3"/>
      <c r="BL43599" s="3"/>
      <c r="BN43599" s="3"/>
      <c r="BP43599" s="3"/>
    </row>
    <row r="43600" spans="1:68" x14ac:dyDescent="0.25">
      <c r="A43600" s="1"/>
      <c r="B43600" s="2"/>
      <c r="BJ43600" s="3"/>
      <c r="BL43600" s="3"/>
      <c r="BN43600" s="3"/>
      <c r="BP43600" s="3"/>
    </row>
    <row r="43601" spans="1:68" x14ac:dyDescent="0.25">
      <c r="A43601" s="1"/>
      <c r="B43601" s="2"/>
      <c r="BJ43601" s="3"/>
      <c r="BL43601" s="3"/>
      <c r="BN43601" s="3"/>
      <c r="BP43601" s="3"/>
    </row>
    <row r="43602" spans="1:68" x14ac:dyDescent="0.25">
      <c r="A43602" s="1"/>
      <c r="B43602" s="2"/>
      <c r="BJ43602" s="3"/>
      <c r="BL43602" s="3"/>
      <c r="BN43602" s="3"/>
      <c r="BP43602" s="3"/>
    </row>
    <row r="43603" spans="1:68" x14ac:dyDescent="0.25">
      <c r="A43603" s="1"/>
      <c r="B43603" s="2"/>
      <c r="BJ43603" s="3"/>
      <c r="BL43603" s="3"/>
      <c r="BN43603" s="3"/>
      <c r="BP43603" s="3"/>
    </row>
    <row r="43604" spans="1:68" x14ac:dyDescent="0.25">
      <c r="A43604" s="1"/>
      <c r="B43604" s="2"/>
      <c r="BJ43604" s="3"/>
      <c r="BL43604" s="3"/>
      <c r="BN43604" s="3"/>
      <c r="BP43604" s="3"/>
    </row>
    <row r="43605" spans="1:68" x14ac:dyDescent="0.25">
      <c r="A43605" s="1"/>
      <c r="B43605" s="2"/>
      <c r="BJ43605" s="3"/>
      <c r="BL43605" s="3"/>
      <c r="BN43605" s="3"/>
      <c r="BP43605" s="3"/>
    </row>
    <row r="43606" spans="1:68" x14ac:dyDescent="0.25">
      <c r="A43606" s="1"/>
      <c r="B43606" s="2"/>
      <c r="BJ43606" s="3"/>
      <c r="BL43606" s="3"/>
      <c r="BN43606" s="3"/>
      <c r="BP43606" s="3"/>
    </row>
    <row r="43607" spans="1:68" x14ac:dyDescent="0.25">
      <c r="A43607" s="1"/>
      <c r="B43607" s="2"/>
      <c r="BJ43607" s="3"/>
      <c r="BL43607" s="3"/>
      <c r="BN43607" s="3"/>
      <c r="BP43607" s="3"/>
    </row>
    <row r="43608" spans="1:68" x14ac:dyDescent="0.25">
      <c r="A43608" s="1"/>
      <c r="B43608" s="2"/>
      <c r="BJ43608" s="3"/>
      <c r="BL43608" s="3"/>
      <c r="BN43608" s="3"/>
      <c r="BP43608" s="3"/>
    </row>
    <row r="43609" spans="1:68" x14ac:dyDescent="0.25">
      <c r="A43609" s="1"/>
      <c r="B43609" s="2"/>
      <c r="BJ43609" s="3"/>
      <c r="BL43609" s="3"/>
      <c r="BN43609" s="3"/>
      <c r="BP43609" s="3"/>
    </row>
    <row r="43610" spans="1:68" x14ac:dyDescent="0.25">
      <c r="A43610" s="1"/>
      <c r="B43610" s="2"/>
      <c r="BJ43610" s="3"/>
      <c r="BL43610" s="3"/>
      <c r="BN43610" s="3"/>
      <c r="BP43610" s="3"/>
    </row>
    <row r="43611" spans="1:68" x14ac:dyDescent="0.25">
      <c r="A43611" s="1"/>
      <c r="B43611" s="2"/>
      <c r="BJ43611" s="3"/>
      <c r="BL43611" s="3"/>
      <c r="BN43611" s="3"/>
      <c r="BP43611" s="3"/>
    </row>
    <row r="43612" spans="1:68" x14ac:dyDescent="0.25">
      <c r="A43612" s="1"/>
      <c r="B43612" s="2"/>
      <c r="BJ43612" s="3"/>
      <c r="BL43612" s="3"/>
      <c r="BN43612" s="3"/>
      <c r="BP43612" s="3"/>
    </row>
    <row r="43613" spans="1:68" x14ac:dyDescent="0.25">
      <c r="A43613" s="1"/>
      <c r="B43613" s="2"/>
      <c r="BJ43613" s="3"/>
      <c r="BL43613" s="3"/>
      <c r="BN43613" s="3"/>
      <c r="BP43613" s="3"/>
    </row>
    <row r="43614" spans="1:68" x14ac:dyDescent="0.25">
      <c r="A43614" s="1"/>
      <c r="B43614" s="2"/>
      <c r="BJ43614" s="3"/>
      <c r="BL43614" s="3"/>
      <c r="BN43614" s="3"/>
      <c r="BP43614" s="3"/>
    </row>
    <row r="43615" spans="1:68" x14ac:dyDescent="0.25">
      <c r="A43615" s="1"/>
      <c r="B43615" s="2"/>
      <c r="BJ43615" s="3"/>
      <c r="BL43615" s="3"/>
      <c r="BN43615" s="3"/>
      <c r="BP43615" s="3"/>
    </row>
    <row r="43616" spans="1:68" x14ac:dyDescent="0.25">
      <c r="A43616" s="1"/>
      <c r="B43616" s="2"/>
      <c r="BJ43616" s="3"/>
      <c r="BL43616" s="3"/>
      <c r="BN43616" s="3"/>
      <c r="BP43616" s="3"/>
    </row>
    <row r="43617" spans="1:68" x14ac:dyDescent="0.25">
      <c r="A43617" s="1"/>
      <c r="B43617" s="2"/>
      <c r="BJ43617" s="3"/>
      <c r="BL43617" s="3"/>
      <c r="BN43617" s="3"/>
      <c r="BP43617" s="3"/>
    </row>
    <row r="43618" spans="1:68" x14ac:dyDescent="0.25">
      <c r="A43618" s="1"/>
      <c r="B43618" s="2"/>
      <c r="BJ43618" s="3"/>
      <c r="BL43618" s="3"/>
      <c r="BN43618" s="3"/>
      <c r="BP43618" s="3"/>
    </row>
    <row r="43619" spans="1:68" x14ac:dyDescent="0.25">
      <c r="A43619" s="1"/>
      <c r="B43619" s="2"/>
      <c r="BJ43619" s="3"/>
      <c r="BL43619" s="3"/>
      <c r="BN43619" s="3"/>
      <c r="BP43619" s="3"/>
    </row>
    <row r="43620" spans="1:68" x14ac:dyDescent="0.25">
      <c r="A43620" s="1"/>
      <c r="B43620" s="2"/>
      <c r="BJ43620" s="3"/>
      <c r="BL43620" s="3"/>
      <c r="BN43620" s="3"/>
      <c r="BP43620" s="3"/>
    </row>
    <row r="43621" spans="1:68" x14ac:dyDescent="0.25">
      <c r="A43621" s="1"/>
      <c r="B43621" s="2"/>
      <c r="BJ43621" s="3"/>
      <c r="BL43621" s="3"/>
      <c r="BN43621" s="3"/>
      <c r="BP43621" s="3"/>
    </row>
    <row r="43622" spans="1:68" x14ac:dyDescent="0.25">
      <c r="A43622" s="1"/>
      <c r="B43622" s="2"/>
      <c r="BJ43622" s="3"/>
      <c r="BL43622" s="3"/>
      <c r="BN43622" s="3"/>
      <c r="BP43622" s="3"/>
    </row>
    <row r="43623" spans="1:68" x14ac:dyDescent="0.25">
      <c r="A43623" s="1"/>
      <c r="B43623" s="2"/>
      <c r="BJ43623" s="3"/>
      <c r="BL43623" s="3"/>
      <c r="BN43623" s="3"/>
      <c r="BP43623" s="3"/>
    </row>
    <row r="43624" spans="1:68" x14ac:dyDescent="0.25">
      <c r="A43624" s="1"/>
      <c r="B43624" s="2"/>
      <c r="BJ43624" s="3"/>
      <c r="BL43624" s="3"/>
      <c r="BN43624" s="3"/>
      <c r="BP43624" s="3"/>
    </row>
    <row r="43625" spans="1:68" x14ac:dyDescent="0.25">
      <c r="A43625" s="1"/>
      <c r="B43625" s="2"/>
      <c r="BJ43625" s="3"/>
      <c r="BL43625" s="3"/>
      <c r="BN43625" s="3"/>
      <c r="BP43625" s="3"/>
    </row>
    <row r="43626" spans="1:68" x14ac:dyDescent="0.25">
      <c r="A43626" s="1"/>
      <c r="B43626" s="2"/>
      <c r="BJ43626" s="3"/>
      <c r="BL43626" s="3"/>
      <c r="BN43626" s="3"/>
      <c r="BP43626" s="3"/>
    </row>
    <row r="43627" spans="1:68" x14ac:dyDescent="0.25">
      <c r="A43627" s="1"/>
      <c r="B43627" s="2"/>
      <c r="BJ43627" s="3"/>
      <c r="BL43627" s="3"/>
      <c r="BN43627" s="3"/>
      <c r="BP43627" s="3"/>
    </row>
    <row r="43628" spans="1:68" x14ac:dyDescent="0.25">
      <c r="A43628" s="1"/>
      <c r="B43628" s="2"/>
      <c r="BJ43628" s="3"/>
      <c r="BL43628" s="3"/>
      <c r="BN43628" s="3"/>
      <c r="BP43628" s="3"/>
    </row>
    <row r="43629" spans="1:68" x14ac:dyDescent="0.25">
      <c r="A43629" s="1"/>
      <c r="B43629" s="2"/>
      <c r="BJ43629" s="3"/>
      <c r="BL43629" s="3"/>
      <c r="BN43629" s="3"/>
      <c r="BP43629" s="3"/>
    </row>
    <row r="43630" spans="1:68" x14ac:dyDescent="0.25">
      <c r="A43630" s="1"/>
      <c r="B43630" s="2"/>
      <c r="BJ43630" s="3"/>
      <c r="BL43630" s="3"/>
      <c r="BN43630" s="3"/>
      <c r="BP43630" s="3"/>
    </row>
    <row r="43631" spans="1:68" x14ac:dyDescent="0.25">
      <c r="A43631" s="1"/>
      <c r="B43631" s="2"/>
      <c r="BJ43631" s="3"/>
      <c r="BL43631" s="3"/>
      <c r="BN43631" s="3"/>
      <c r="BP43631" s="3"/>
    </row>
    <row r="43632" spans="1:68" x14ac:dyDescent="0.25">
      <c r="A43632" s="1"/>
      <c r="B43632" s="2"/>
      <c r="BJ43632" s="3"/>
      <c r="BL43632" s="3"/>
      <c r="BN43632" s="3"/>
      <c r="BP43632" s="3"/>
    </row>
    <row r="43633" spans="1:68" x14ac:dyDescent="0.25">
      <c r="A43633" s="1"/>
      <c r="B43633" s="2"/>
      <c r="BJ43633" s="3"/>
      <c r="BL43633" s="3"/>
      <c r="BN43633" s="3"/>
      <c r="BP43633" s="3"/>
    </row>
    <row r="43634" spans="1:68" x14ac:dyDescent="0.25">
      <c r="A43634" s="1"/>
      <c r="B43634" s="2"/>
      <c r="BJ43634" s="3"/>
      <c r="BL43634" s="3"/>
      <c r="BN43634" s="3"/>
      <c r="BP43634" s="3"/>
    </row>
    <row r="43635" spans="1:68" x14ac:dyDescent="0.25">
      <c r="A43635" s="1"/>
      <c r="B43635" s="2"/>
      <c r="BJ43635" s="3"/>
      <c r="BL43635" s="3"/>
      <c r="BN43635" s="3"/>
      <c r="BP43635" s="3"/>
    </row>
    <row r="43636" spans="1:68" x14ac:dyDescent="0.25">
      <c r="A43636" s="1"/>
      <c r="B43636" s="2"/>
      <c r="BJ43636" s="3"/>
      <c r="BL43636" s="3"/>
      <c r="BN43636" s="3"/>
      <c r="BP43636" s="3"/>
    </row>
    <row r="43637" spans="1:68" x14ac:dyDescent="0.25">
      <c r="A43637" s="1"/>
      <c r="B43637" s="2"/>
      <c r="BJ43637" s="3"/>
      <c r="BL43637" s="3"/>
      <c r="BN43637" s="3"/>
      <c r="BP43637" s="3"/>
    </row>
    <row r="43638" spans="1:68" x14ac:dyDescent="0.25">
      <c r="A43638" s="1"/>
      <c r="B43638" s="2"/>
      <c r="BJ43638" s="3"/>
      <c r="BL43638" s="3"/>
      <c r="BN43638" s="3"/>
      <c r="BP43638" s="3"/>
    </row>
    <row r="43639" spans="1:68" x14ac:dyDescent="0.25">
      <c r="A43639" s="1"/>
      <c r="B43639" s="2"/>
      <c r="BJ43639" s="3"/>
      <c r="BL43639" s="3"/>
      <c r="BN43639" s="3"/>
      <c r="BP43639" s="3"/>
    </row>
    <row r="43640" spans="1:68" x14ac:dyDescent="0.25">
      <c r="A43640" s="1"/>
      <c r="B43640" s="2"/>
      <c r="BJ43640" s="3"/>
      <c r="BL43640" s="3"/>
      <c r="BN43640" s="3"/>
      <c r="BP43640" s="3"/>
    </row>
    <row r="43641" spans="1:68" x14ac:dyDescent="0.25">
      <c r="A43641" s="1"/>
      <c r="B43641" s="2"/>
      <c r="BJ43641" s="3"/>
      <c r="BL43641" s="3"/>
      <c r="BN43641" s="3"/>
      <c r="BP43641" s="3"/>
    </row>
    <row r="43642" spans="1:68" x14ac:dyDescent="0.25">
      <c r="A43642" s="1"/>
      <c r="B43642" s="2"/>
      <c r="BJ43642" s="3"/>
      <c r="BL43642" s="3"/>
      <c r="BN43642" s="3"/>
      <c r="BP43642" s="3"/>
    </row>
    <row r="43643" spans="1:68" x14ac:dyDescent="0.25">
      <c r="A43643" s="1"/>
      <c r="B43643" s="2"/>
      <c r="BJ43643" s="3"/>
      <c r="BL43643" s="3"/>
      <c r="BN43643" s="3"/>
      <c r="BP43643" s="3"/>
    </row>
    <row r="43644" spans="1:68" x14ac:dyDescent="0.25">
      <c r="A43644" s="1"/>
      <c r="B43644" s="2"/>
      <c r="BJ43644" s="3"/>
      <c r="BL43644" s="3"/>
      <c r="BN43644" s="3"/>
      <c r="BP43644" s="3"/>
    </row>
    <row r="43645" spans="1:68" x14ac:dyDescent="0.25">
      <c r="A43645" s="1"/>
      <c r="B43645" s="2"/>
      <c r="BJ43645" s="3"/>
      <c r="BL43645" s="3"/>
      <c r="BN43645" s="3"/>
      <c r="BP43645" s="3"/>
    </row>
    <row r="43646" spans="1:68" x14ac:dyDescent="0.25">
      <c r="A43646" s="1"/>
      <c r="B43646" s="2"/>
      <c r="BJ43646" s="3"/>
      <c r="BL43646" s="3"/>
      <c r="BN43646" s="3"/>
      <c r="BP43646" s="3"/>
    </row>
    <row r="43647" spans="1:68" x14ac:dyDescent="0.25">
      <c r="A43647" s="1"/>
      <c r="B43647" s="2"/>
      <c r="BJ43647" s="3"/>
      <c r="BL43647" s="3"/>
      <c r="BN43647" s="3"/>
      <c r="BP43647" s="3"/>
    </row>
    <row r="43648" spans="1:68" x14ac:dyDescent="0.25">
      <c r="A43648" s="1"/>
      <c r="B43648" s="2"/>
      <c r="BJ43648" s="3"/>
      <c r="BL43648" s="3"/>
      <c r="BN43648" s="3"/>
      <c r="BP43648" s="3"/>
    </row>
    <row r="43649" spans="1:68" x14ac:dyDescent="0.25">
      <c r="A43649" s="1"/>
      <c r="B43649" s="2"/>
      <c r="BJ43649" s="3"/>
      <c r="BL43649" s="3"/>
      <c r="BN43649" s="3"/>
      <c r="BP43649" s="3"/>
    </row>
    <row r="43650" spans="1:68" x14ac:dyDescent="0.25">
      <c r="A43650" s="1"/>
      <c r="B43650" s="2"/>
      <c r="BJ43650" s="3"/>
      <c r="BL43650" s="3"/>
      <c r="BN43650" s="3"/>
      <c r="BP43650" s="3"/>
    </row>
    <row r="43651" spans="1:68" x14ac:dyDescent="0.25">
      <c r="A43651" s="1"/>
      <c r="B43651" s="2"/>
      <c r="BJ43651" s="3"/>
      <c r="BL43651" s="3"/>
      <c r="BN43651" s="3"/>
      <c r="BP43651" s="3"/>
    </row>
    <row r="43652" spans="1:68" x14ac:dyDescent="0.25">
      <c r="A43652" s="1"/>
      <c r="B43652" s="2"/>
      <c r="BJ43652" s="3"/>
      <c r="BL43652" s="3"/>
      <c r="BN43652" s="3"/>
      <c r="BP43652" s="3"/>
    </row>
    <row r="43653" spans="1:68" x14ac:dyDescent="0.25">
      <c r="A43653" s="1"/>
      <c r="B43653" s="2"/>
      <c r="BJ43653" s="3"/>
      <c r="BL43653" s="3"/>
      <c r="BN43653" s="3"/>
      <c r="BP43653" s="3"/>
    </row>
    <row r="43654" spans="1:68" x14ac:dyDescent="0.25">
      <c r="A43654" s="1"/>
      <c r="B43654" s="2"/>
      <c r="BJ43654" s="3"/>
      <c r="BL43654" s="3"/>
      <c r="BN43654" s="3"/>
      <c r="BP43654" s="3"/>
    </row>
    <row r="43655" spans="1:68" x14ac:dyDescent="0.25">
      <c r="A43655" s="1"/>
      <c r="B43655" s="2"/>
      <c r="BJ43655" s="3"/>
      <c r="BL43655" s="3"/>
      <c r="BN43655" s="3"/>
      <c r="BP43655" s="3"/>
    </row>
    <row r="43656" spans="1:68" x14ac:dyDescent="0.25">
      <c r="A43656" s="1"/>
      <c r="B43656" s="2"/>
      <c r="BJ43656" s="3"/>
      <c r="BL43656" s="3"/>
      <c r="BN43656" s="3"/>
      <c r="BP43656" s="3"/>
    </row>
    <row r="43657" spans="1:68" x14ac:dyDescent="0.25">
      <c r="A43657" s="1"/>
      <c r="B43657" s="2"/>
      <c r="BJ43657" s="3"/>
      <c r="BL43657" s="3"/>
      <c r="BN43657" s="3"/>
      <c r="BP43657" s="3"/>
    </row>
    <row r="43658" spans="1:68" x14ac:dyDescent="0.25">
      <c r="A43658" s="1"/>
      <c r="B43658" s="2"/>
      <c r="BJ43658" s="3"/>
      <c r="BL43658" s="3"/>
      <c r="BN43658" s="3"/>
      <c r="BP43658" s="3"/>
    </row>
    <row r="43659" spans="1:68" x14ac:dyDescent="0.25">
      <c r="A43659" s="1"/>
      <c r="B43659" s="2"/>
      <c r="BJ43659" s="3"/>
      <c r="BL43659" s="3"/>
      <c r="BN43659" s="3"/>
      <c r="BP43659" s="3"/>
    </row>
    <row r="43660" spans="1:68" x14ac:dyDescent="0.25">
      <c r="A43660" s="1"/>
      <c r="B43660" s="2"/>
      <c r="BJ43660" s="3"/>
      <c r="BL43660" s="3"/>
      <c r="BN43660" s="3"/>
      <c r="BP43660" s="3"/>
    </row>
    <row r="43661" spans="1:68" x14ac:dyDescent="0.25">
      <c r="A43661" s="1"/>
      <c r="B43661" s="2"/>
      <c r="BJ43661" s="3"/>
      <c r="BL43661" s="3"/>
      <c r="BN43661" s="3"/>
      <c r="BP43661" s="3"/>
    </row>
    <row r="43662" spans="1:68" x14ac:dyDescent="0.25">
      <c r="A43662" s="1"/>
      <c r="B43662" s="2"/>
      <c r="BJ43662" s="3"/>
      <c r="BL43662" s="3"/>
      <c r="BN43662" s="3"/>
      <c r="BP43662" s="3"/>
    </row>
    <row r="43663" spans="1:68" x14ac:dyDescent="0.25">
      <c r="A43663" s="1"/>
      <c r="B43663" s="2"/>
      <c r="BJ43663" s="3"/>
      <c r="BL43663" s="3"/>
      <c r="BN43663" s="3"/>
      <c r="BP43663" s="3"/>
    </row>
    <row r="43664" spans="1:68" x14ac:dyDescent="0.25">
      <c r="A43664" s="1"/>
      <c r="B43664" s="2"/>
      <c r="BJ43664" s="3"/>
      <c r="BL43664" s="3"/>
      <c r="BN43664" s="3"/>
      <c r="BP43664" s="3"/>
    </row>
    <row r="43665" spans="1:68" x14ac:dyDescent="0.25">
      <c r="A43665" s="1"/>
      <c r="B43665" s="2"/>
      <c r="BJ43665" s="3"/>
      <c r="BL43665" s="3"/>
      <c r="BN43665" s="3"/>
      <c r="BP43665" s="3"/>
    </row>
    <row r="43666" spans="1:68" x14ac:dyDescent="0.25">
      <c r="A43666" s="1"/>
      <c r="B43666" s="2"/>
      <c r="BJ43666" s="3"/>
      <c r="BL43666" s="3"/>
      <c r="BN43666" s="3"/>
      <c r="BP43666" s="3"/>
    </row>
    <row r="43667" spans="1:68" x14ac:dyDescent="0.25">
      <c r="A43667" s="1"/>
      <c r="B43667" s="2"/>
      <c r="BJ43667" s="3"/>
      <c r="BL43667" s="3"/>
      <c r="BN43667" s="3"/>
      <c r="BP43667" s="3"/>
    </row>
    <row r="43668" spans="1:68" x14ac:dyDescent="0.25">
      <c r="A43668" s="1"/>
      <c r="B43668" s="2"/>
      <c r="BJ43668" s="3"/>
      <c r="BL43668" s="3"/>
      <c r="BN43668" s="3"/>
      <c r="BP43668" s="3"/>
    </row>
    <row r="43669" spans="1:68" x14ac:dyDescent="0.25">
      <c r="A43669" s="1"/>
      <c r="B43669" s="2"/>
      <c r="BJ43669" s="3"/>
      <c r="BL43669" s="3"/>
      <c r="BN43669" s="3"/>
      <c r="BP43669" s="3"/>
    </row>
    <row r="43670" spans="1:68" x14ac:dyDescent="0.25">
      <c r="A43670" s="1"/>
      <c r="B43670" s="2"/>
      <c r="BJ43670" s="3"/>
      <c r="BL43670" s="3"/>
      <c r="BN43670" s="3"/>
      <c r="BP43670" s="3"/>
    </row>
    <row r="43671" spans="1:68" x14ac:dyDescent="0.25">
      <c r="A43671" s="1"/>
      <c r="B43671" s="2"/>
      <c r="BJ43671" s="3"/>
      <c r="BL43671" s="3"/>
      <c r="BN43671" s="3"/>
      <c r="BP43671" s="3"/>
    </row>
    <row r="43672" spans="1:68" x14ac:dyDescent="0.25">
      <c r="A43672" s="1"/>
      <c r="B43672" s="2"/>
      <c r="BJ43672" s="3"/>
      <c r="BL43672" s="3"/>
      <c r="BN43672" s="3"/>
      <c r="BP43672" s="3"/>
    </row>
    <row r="43673" spans="1:68" x14ac:dyDescent="0.25">
      <c r="A43673" s="1"/>
      <c r="B43673" s="2"/>
      <c r="BJ43673" s="3"/>
      <c r="BL43673" s="3"/>
      <c r="BN43673" s="3"/>
      <c r="BP43673" s="3"/>
    </row>
    <row r="43674" spans="1:68" x14ac:dyDescent="0.25">
      <c r="A43674" s="1"/>
      <c r="B43674" s="2"/>
      <c r="BJ43674" s="3"/>
      <c r="BL43674" s="3"/>
      <c r="BN43674" s="3"/>
      <c r="BP43674" s="3"/>
    </row>
    <row r="43675" spans="1:68" x14ac:dyDescent="0.25">
      <c r="A43675" s="1"/>
      <c r="B43675" s="2"/>
      <c r="BJ43675" s="3"/>
      <c r="BL43675" s="3"/>
      <c r="BN43675" s="3"/>
      <c r="BP43675" s="3"/>
    </row>
    <row r="43676" spans="1:68" x14ac:dyDescent="0.25">
      <c r="A43676" s="1"/>
      <c r="B43676" s="2"/>
      <c r="BJ43676" s="3"/>
      <c r="BL43676" s="3"/>
      <c r="BN43676" s="3"/>
      <c r="BP43676" s="3"/>
    </row>
    <row r="43677" spans="1:68" x14ac:dyDescent="0.25">
      <c r="A43677" s="1"/>
      <c r="B43677" s="2"/>
      <c r="BJ43677" s="3"/>
      <c r="BL43677" s="3"/>
      <c r="BN43677" s="3"/>
      <c r="BP43677" s="3"/>
    </row>
    <row r="43678" spans="1:68" x14ac:dyDescent="0.25">
      <c r="A43678" s="1"/>
      <c r="B43678" s="2"/>
      <c r="BJ43678" s="3"/>
      <c r="BL43678" s="3"/>
      <c r="BN43678" s="3"/>
      <c r="BP43678" s="3"/>
    </row>
    <row r="43679" spans="1:68" x14ac:dyDescent="0.25">
      <c r="A43679" s="1"/>
      <c r="B43679" s="2"/>
      <c r="BJ43679" s="3"/>
      <c r="BL43679" s="3"/>
      <c r="BN43679" s="3"/>
      <c r="BP43679" s="3"/>
    </row>
    <row r="43680" spans="1:68" x14ac:dyDescent="0.25">
      <c r="A43680" s="1"/>
      <c r="B43680" s="2"/>
      <c r="BJ43680" s="3"/>
      <c r="BL43680" s="3"/>
      <c r="BN43680" s="3"/>
      <c r="BP43680" s="3"/>
    </row>
    <row r="43681" spans="1:68" x14ac:dyDescent="0.25">
      <c r="A43681" s="1"/>
      <c r="B43681" s="2"/>
      <c r="BJ43681" s="3"/>
      <c r="BL43681" s="3"/>
      <c r="BN43681" s="3"/>
      <c r="BP43681" s="3"/>
    </row>
    <row r="43682" spans="1:68" x14ac:dyDescent="0.25">
      <c r="A43682" s="1"/>
      <c r="B43682" s="2"/>
      <c r="BJ43682" s="3"/>
      <c r="BL43682" s="3"/>
      <c r="BN43682" s="3"/>
      <c r="BP43682" s="3"/>
    </row>
    <row r="43683" spans="1:68" x14ac:dyDescent="0.25">
      <c r="A43683" s="1"/>
      <c r="B43683" s="2"/>
      <c r="BJ43683" s="3"/>
      <c r="BL43683" s="3"/>
      <c r="BN43683" s="3"/>
      <c r="BP43683" s="3"/>
    </row>
    <row r="43684" spans="1:68" x14ac:dyDescent="0.25">
      <c r="A43684" s="1"/>
      <c r="B43684" s="2"/>
      <c r="BJ43684" s="3"/>
      <c r="BL43684" s="3"/>
      <c r="BN43684" s="3"/>
      <c r="BP43684" s="3"/>
    </row>
    <row r="43685" spans="1:68" x14ac:dyDescent="0.25">
      <c r="A43685" s="1"/>
      <c r="B43685" s="2"/>
      <c r="BJ43685" s="3"/>
      <c r="BL43685" s="3"/>
      <c r="BN43685" s="3"/>
      <c r="BP43685" s="3"/>
    </row>
    <row r="43686" spans="1:68" x14ac:dyDescent="0.25">
      <c r="A43686" s="1"/>
      <c r="B43686" s="2"/>
      <c r="BJ43686" s="3"/>
      <c r="BL43686" s="3"/>
      <c r="BN43686" s="3"/>
      <c r="BP43686" s="3"/>
    </row>
    <row r="43687" spans="1:68" x14ac:dyDescent="0.25">
      <c r="A43687" s="1"/>
      <c r="B43687" s="2"/>
      <c r="BJ43687" s="3"/>
      <c r="BL43687" s="3"/>
      <c r="BN43687" s="3"/>
      <c r="BP43687" s="3"/>
    </row>
    <row r="43688" spans="1:68" x14ac:dyDescent="0.25">
      <c r="A43688" s="1"/>
      <c r="B43688" s="2"/>
      <c r="BJ43688" s="3"/>
      <c r="BL43688" s="3"/>
      <c r="BN43688" s="3"/>
      <c r="BP43688" s="3"/>
    </row>
    <row r="43689" spans="1:68" x14ac:dyDescent="0.25">
      <c r="A43689" s="1"/>
      <c r="B43689" s="2"/>
      <c r="BJ43689" s="3"/>
      <c r="BL43689" s="3"/>
      <c r="BN43689" s="3"/>
      <c r="BP43689" s="3"/>
    </row>
    <row r="43690" spans="1:68" x14ac:dyDescent="0.25">
      <c r="A43690" s="1"/>
      <c r="B43690" s="2"/>
      <c r="BJ43690" s="3"/>
      <c r="BL43690" s="3"/>
      <c r="BN43690" s="3"/>
      <c r="BP43690" s="3"/>
    </row>
    <row r="43691" spans="1:68" x14ac:dyDescent="0.25">
      <c r="A43691" s="1"/>
      <c r="B43691" s="2"/>
      <c r="BJ43691" s="3"/>
      <c r="BL43691" s="3"/>
      <c r="BN43691" s="3"/>
      <c r="BP43691" s="3"/>
    </row>
    <row r="43692" spans="1:68" x14ac:dyDescent="0.25">
      <c r="A43692" s="1"/>
      <c r="B43692" s="2"/>
      <c r="BJ43692" s="3"/>
      <c r="BL43692" s="3"/>
      <c r="BN43692" s="3"/>
      <c r="BP43692" s="3"/>
    </row>
    <row r="43693" spans="1:68" x14ac:dyDescent="0.25">
      <c r="A43693" s="1"/>
      <c r="B43693" s="2"/>
      <c r="BJ43693" s="3"/>
      <c r="BL43693" s="3"/>
      <c r="BN43693" s="3"/>
      <c r="BP43693" s="3"/>
    </row>
    <row r="43694" spans="1:68" x14ac:dyDescent="0.25">
      <c r="A43694" s="1"/>
      <c r="B43694" s="2"/>
      <c r="BJ43694" s="3"/>
      <c r="BL43694" s="3"/>
      <c r="BN43694" s="3"/>
      <c r="BP43694" s="3"/>
    </row>
    <row r="43695" spans="1:68" x14ac:dyDescent="0.25">
      <c r="A43695" s="1"/>
      <c r="B43695" s="2"/>
      <c r="BJ43695" s="3"/>
      <c r="BL43695" s="3"/>
      <c r="BN43695" s="3"/>
      <c r="BP43695" s="3"/>
    </row>
    <row r="43696" spans="1:68" x14ac:dyDescent="0.25">
      <c r="A43696" s="1"/>
      <c r="B43696" s="2"/>
      <c r="BJ43696" s="3"/>
      <c r="BL43696" s="3"/>
      <c r="BN43696" s="3"/>
      <c r="BP43696" s="3"/>
    </row>
    <row r="43697" spans="1:68" x14ac:dyDescent="0.25">
      <c r="A43697" s="1"/>
      <c r="B43697" s="2"/>
      <c r="BJ43697" s="3"/>
      <c r="BL43697" s="3"/>
      <c r="BN43697" s="3"/>
      <c r="BP43697" s="3"/>
    </row>
    <row r="43698" spans="1:68" x14ac:dyDescent="0.25">
      <c r="A43698" s="1"/>
      <c r="B43698" s="2"/>
      <c r="BJ43698" s="3"/>
      <c r="BL43698" s="3"/>
      <c r="BN43698" s="3"/>
      <c r="BP43698" s="3"/>
    </row>
    <row r="43699" spans="1:68" x14ac:dyDescent="0.25">
      <c r="A43699" s="1"/>
      <c r="B43699" s="2"/>
      <c r="BJ43699" s="3"/>
      <c r="BL43699" s="3"/>
      <c r="BN43699" s="3"/>
      <c r="BP43699" s="3"/>
    </row>
    <row r="43700" spans="1:68" x14ac:dyDescent="0.25">
      <c r="A43700" s="1"/>
      <c r="B43700" s="2"/>
      <c r="BJ43700" s="3"/>
      <c r="BL43700" s="3"/>
      <c r="BN43700" s="3"/>
      <c r="BP43700" s="3"/>
    </row>
    <row r="43701" spans="1:68" x14ac:dyDescent="0.25">
      <c r="A43701" s="1"/>
      <c r="B43701" s="2"/>
      <c r="BJ43701" s="3"/>
      <c r="BL43701" s="3"/>
      <c r="BN43701" s="3"/>
      <c r="BP43701" s="3"/>
    </row>
    <row r="43702" spans="1:68" x14ac:dyDescent="0.25">
      <c r="A43702" s="1"/>
      <c r="B43702" s="2"/>
      <c r="BJ43702" s="3"/>
      <c r="BL43702" s="3"/>
      <c r="BN43702" s="3"/>
      <c r="BP43702" s="3"/>
    </row>
    <row r="43703" spans="1:68" x14ac:dyDescent="0.25">
      <c r="A43703" s="1"/>
      <c r="B43703" s="2"/>
      <c r="BJ43703" s="3"/>
      <c r="BL43703" s="3"/>
      <c r="BN43703" s="3"/>
      <c r="BP43703" s="3"/>
    </row>
    <row r="43704" spans="1:68" x14ac:dyDescent="0.25">
      <c r="A43704" s="1"/>
      <c r="B43704" s="2"/>
      <c r="BJ43704" s="3"/>
      <c r="BL43704" s="3"/>
      <c r="BN43704" s="3"/>
      <c r="BP43704" s="3"/>
    </row>
    <row r="43705" spans="1:68" x14ac:dyDescent="0.25">
      <c r="A43705" s="1"/>
      <c r="B43705" s="2"/>
      <c r="BJ43705" s="3"/>
      <c r="BL43705" s="3"/>
      <c r="BN43705" s="3"/>
      <c r="BP43705" s="3"/>
    </row>
    <row r="43706" spans="1:68" x14ac:dyDescent="0.25">
      <c r="A43706" s="1"/>
      <c r="B43706" s="2"/>
      <c r="BJ43706" s="3"/>
      <c r="BL43706" s="3"/>
      <c r="BN43706" s="3"/>
      <c r="BP43706" s="3"/>
    </row>
    <row r="43707" spans="1:68" x14ac:dyDescent="0.25">
      <c r="A43707" s="1"/>
      <c r="B43707" s="2"/>
      <c r="BJ43707" s="3"/>
      <c r="BL43707" s="3"/>
      <c r="BN43707" s="3"/>
      <c r="BP43707" s="3"/>
    </row>
    <row r="43708" spans="1:68" x14ac:dyDescent="0.25">
      <c r="A43708" s="1"/>
      <c r="B43708" s="2"/>
      <c r="BJ43708" s="3"/>
      <c r="BL43708" s="3"/>
      <c r="BN43708" s="3"/>
      <c r="BP43708" s="3"/>
    </row>
    <row r="43709" spans="1:68" x14ac:dyDescent="0.25">
      <c r="A43709" s="1"/>
      <c r="B43709" s="2"/>
      <c r="BJ43709" s="3"/>
      <c r="BL43709" s="3"/>
      <c r="BN43709" s="3"/>
      <c r="BP43709" s="3"/>
    </row>
    <row r="43710" spans="1:68" x14ac:dyDescent="0.25">
      <c r="A43710" s="1"/>
      <c r="B43710" s="2"/>
      <c r="BJ43710" s="3"/>
      <c r="BL43710" s="3"/>
      <c r="BN43710" s="3"/>
      <c r="BP43710" s="3"/>
    </row>
    <row r="43711" spans="1:68" x14ac:dyDescent="0.25">
      <c r="A43711" s="1"/>
      <c r="B43711" s="2"/>
      <c r="BJ43711" s="3"/>
      <c r="BL43711" s="3"/>
      <c r="BN43711" s="3"/>
      <c r="BP43711" s="3"/>
    </row>
    <row r="43712" spans="1:68" x14ac:dyDescent="0.25">
      <c r="A43712" s="1"/>
      <c r="B43712" s="2"/>
      <c r="BJ43712" s="3"/>
      <c r="BL43712" s="3"/>
      <c r="BN43712" s="3"/>
      <c r="BP43712" s="3"/>
    </row>
    <row r="43713" spans="1:68" x14ac:dyDescent="0.25">
      <c r="A43713" s="1"/>
      <c r="B43713" s="2"/>
      <c r="BJ43713" s="3"/>
      <c r="BL43713" s="3"/>
      <c r="BN43713" s="3"/>
      <c r="BP43713" s="3"/>
    </row>
    <row r="43714" spans="1:68" x14ac:dyDescent="0.25">
      <c r="A43714" s="1"/>
      <c r="B43714" s="2"/>
      <c r="BJ43714" s="3"/>
      <c r="BL43714" s="3"/>
      <c r="BN43714" s="3"/>
      <c r="BP43714" s="3"/>
    </row>
    <row r="43715" spans="1:68" x14ac:dyDescent="0.25">
      <c r="A43715" s="1"/>
      <c r="B43715" s="2"/>
      <c r="BJ43715" s="3"/>
      <c r="BL43715" s="3"/>
      <c r="BN43715" s="3"/>
      <c r="BP43715" s="3"/>
    </row>
    <row r="43716" spans="1:68" x14ac:dyDescent="0.25">
      <c r="A43716" s="1"/>
      <c r="B43716" s="2"/>
      <c r="BJ43716" s="3"/>
      <c r="BL43716" s="3"/>
      <c r="BN43716" s="3"/>
      <c r="BP43716" s="3"/>
    </row>
    <row r="43717" spans="1:68" x14ac:dyDescent="0.25">
      <c r="A43717" s="1"/>
      <c r="B43717" s="2"/>
      <c r="BJ43717" s="3"/>
      <c r="BL43717" s="3"/>
      <c r="BN43717" s="3"/>
      <c r="BP43717" s="3"/>
    </row>
    <row r="43718" spans="1:68" x14ac:dyDescent="0.25">
      <c r="A43718" s="1"/>
      <c r="B43718" s="2"/>
      <c r="BJ43718" s="3"/>
      <c r="BL43718" s="3"/>
      <c r="BN43718" s="3"/>
      <c r="BP43718" s="3"/>
    </row>
    <row r="43719" spans="1:68" x14ac:dyDescent="0.25">
      <c r="A43719" s="1"/>
      <c r="B43719" s="2"/>
      <c r="BJ43719" s="3"/>
      <c r="BL43719" s="3"/>
      <c r="BN43719" s="3"/>
      <c r="BP43719" s="3"/>
    </row>
    <row r="43720" spans="1:68" x14ac:dyDescent="0.25">
      <c r="A43720" s="1"/>
      <c r="B43720" s="2"/>
      <c r="BJ43720" s="3"/>
      <c r="BL43720" s="3"/>
      <c r="BN43720" s="3"/>
      <c r="BP43720" s="3"/>
    </row>
    <row r="43721" spans="1:68" x14ac:dyDescent="0.25">
      <c r="A43721" s="1"/>
      <c r="B43721" s="2"/>
      <c r="BJ43721" s="3"/>
      <c r="BL43721" s="3"/>
      <c r="BN43721" s="3"/>
      <c r="BP43721" s="3"/>
    </row>
    <row r="43722" spans="1:68" x14ac:dyDescent="0.25">
      <c r="A43722" s="1"/>
      <c r="B43722" s="2"/>
      <c r="BJ43722" s="3"/>
      <c r="BL43722" s="3"/>
      <c r="BN43722" s="3"/>
      <c r="BP43722" s="3"/>
    </row>
    <row r="43723" spans="1:68" x14ac:dyDescent="0.25">
      <c r="A43723" s="1"/>
      <c r="B43723" s="2"/>
      <c r="BJ43723" s="3"/>
      <c r="BL43723" s="3"/>
      <c r="BN43723" s="3"/>
      <c r="BP43723" s="3"/>
    </row>
    <row r="43724" spans="1:68" x14ac:dyDescent="0.25">
      <c r="A43724" s="1"/>
      <c r="B43724" s="2"/>
      <c r="BJ43724" s="3"/>
      <c r="BL43724" s="3"/>
      <c r="BN43724" s="3"/>
      <c r="BP43724" s="3"/>
    </row>
    <row r="43725" spans="1:68" x14ac:dyDescent="0.25">
      <c r="A43725" s="1"/>
      <c r="B43725" s="2"/>
      <c r="BJ43725" s="3"/>
      <c r="BL43725" s="3"/>
      <c r="BN43725" s="3"/>
      <c r="BP43725" s="3"/>
    </row>
    <row r="43726" spans="1:68" x14ac:dyDescent="0.25">
      <c r="A43726" s="1"/>
      <c r="B43726" s="2"/>
      <c r="BJ43726" s="3"/>
      <c r="BL43726" s="3"/>
      <c r="BN43726" s="3"/>
      <c r="BP43726" s="3"/>
    </row>
    <row r="43727" spans="1:68" x14ac:dyDescent="0.25">
      <c r="A43727" s="1"/>
      <c r="B43727" s="2"/>
      <c r="BJ43727" s="3"/>
      <c r="BL43727" s="3"/>
      <c r="BN43727" s="3"/>
      <c r="BP43727" s="3"/>
    </row>
    <row r="43728" spans="1:68" x14ac:dyDescent="0.25">
      <c r="A43728" s="1"/>
      <c r="B43728" s="2"/>
      <c r="BJ43728" s="3"/>
      <c r="BL43728" s="3"/>
      <c r="BN43728" s="3"/>
      <c r="BP43728" s="3"/>
    </row>
    <row r="43729" spans="1:68" x14ac:dyDescent="0.25">
      <c r="A43729" s="1"/>
      <c r="B43729" s="2"/>
      <c r="BJ43729" s="3"/>
      <c r="BL43729" s="3"/>
      <c r="BN43729" s="3"/>
      <c r="BP43729" s="3"/>
    </row>
    <row r="43730" spans="1:68" x14ac:dyDescent="0.25">
      <c r="A43730" s="1"/>
      <c r="B43730" s="2"/>
      <c r="BJ43730" s="3"/>
      <c r="BL43730" s="3"/>
      <c r="BN43730" s="3"/>
      <c r="BP43730" s="3"/>
    </row>
    <row r="43731" spans="1:68" x14ac:dyDescent="0.25">
      <c r="A43731" s="1"/>
      <c r="B43731" s="2"/>
      <c r="BJ43731" s="3"/>
      <c r="BL43731" s="3"/>
      <c r="BN43731" s="3"/>
      <c r="BP43731" s="3"/>
    </row>
    <row r="43732" spans="1:68" x14ac:dyDescent="0.25">
      <c r="A43732" s="1"/>
      <c r="B43732" s="2"/>
      <c r="BJ43732" s="3"/>
      <c r="BL43732" s="3"/>
      <c r="BN43732" s="3"/>
      <c r="BP43732" s="3"/>
    </row>
    <row r="43733" spans="1:68" x14ac:dyDescent="0.25">
      <c r="A43733" s="1"/>
      <c r="B43733" s="2"/>
      <c r="BJ43733" s="3"/>
      <c r="BL43733" s="3"/>
      <c r="BN43733" s="3"/>
      <c r="BP43733" s="3"/>
    </row>
    <row r="43734" spans="1:68" x14ac:dyDescent="0.25">
      <c r="A43734" s="1"/>
      <c r="B43734" s="2"/>
      <c r="BJ43734" s="3"/>
      <c r="BL43734" s="3"/>
      <c r="BN43734" s="3"/>
      <c r="BP43734" s="3"/>
    </row>
    <row r="43735" spans="1:68" x14ac:dyDescent="0.25">
      <c r="A43735" s="1"/>
      <c r="B43735" s="2"/>
      <c r="BJ43735" s="3"/>
      <c r="BL43735" s="3"/>
      <c r="BN43735" s="3"/>
      <c r="BP43735" s="3"/>
    </row>
    <row r="43736" spans="1:68" x14ac:dyDescent="0.25">
      <c r="A43736" s="1"/>
      <c r="B43736" s="2"/>
      <c r="BJ43736" s="3"/>
      <c r="BL43736" s="3"/>
      <c r="BN43736" s="3"/>
      <c r="BP43736" s="3"/>
    </row>
    <row r="43737" spans="1:68" x14ac:dyDescent="0.25">
      <c r="A43737" s="1"/>
      <c r="B43737" s="2"/>
      <c r="BJ43737" s="3"/>
      <c r="BL43737" s="3"/>
      <c r="BN43737" s="3"/>
      <c r="BP43737" s="3"/>
    </row>
    <row r="43738" spans="1:68" x14ac:dyDescent="0.25">
      <c r="A43738" s="1"/>
      <c r="B43738" s="2"/>
      <c r="BJ43738" s="3"/>
      <c r="BL43738" s="3"/>
      <c r="BN43738" s="3"/>
      <c r="BP43738" s="3"/>
    </row>
    <row r="43739" spans="1:68" x14ac:dyDescent="0.25">
      <c r="A43739" s="1"/>
      <c r="B43739" s="2"/>
      <c r="BJ43739" s="3"/>
      <c r="BL43739" s="3"/>
      <c r="BN43739" s="3"/>
      <c r="BP43739" s="3"/>
    </row>
    <row r="43740" spans="1:68" x14ac:dyDescent="0.25">
      <c r="A43740" s="1"/>
      <c r="B43740" s="2"/>
      <c r="BJ43740" s="3"/>
      <c r="BL43740" s="3"/>
      <c r="BN43740" s="3"/>
      <c r="BP43740" s="3"/>
    </row>
    <row r="43741" spans="1:68" x14ac:dyDescent="0.25">
      <c r="A43741" s="1"/>
      <c r="B43741" s="2"/>
      <c r="BJ43741" s="3"/>
      <c r="BL43741" s="3"/>
      <c r="BN43741" s="3"/>
      <c r="BP43741" s="3"/>
    </row>
    <row r="43742" spans="1:68" x14ac:dyDescent="0.25">
      <c r="A43742" s="1"/>
      <c r="B43742" s="2"/>
      <c r="BJ43742" s="3"/>
      <c r="BL43742" s="3"/>
      <c r="BN43742" s="3"/>
      <c r="BP43742" s="3"/>
    </row>
    <row r="43743" spans="1:68" x14ac:dyDescent="0.25">
      <c r="A43743" s="1"/>
      <c r="B43743" s="2"/>
      <c r="BJ43743" s="3"/>
      <c r="BL43743" s="3"/>
      <c r="BN43743" s="3"/>
      <c r="BP43743" s="3"/>
    </row>
    <row r="43744" spans="1:68" x14ac:dyDescent="0.25">
      <c r="A43744" s="1"/>
      <c r="B43744" s="2"/>
      <c r="BJ43744" s="3"/>
      <c r="BL43744" s="3"/>
      <c r="BN43744" s="3"/>
      <c r="BP43744" s="3"/>
    </row>
    <row r="43745" spans="1:68" x14ac:dyDescent="0.25">
      <c r="A43745" s="1"/>
      <c r="B43745" s="2"/>
      <c r="BJ43745" s="3"/>
      <c r="BL43745" s="3"/>
      <c r="BN43745" s="3"/>
      <c r="BP43745" s="3"/>
    </row>
    <row r="43746" spans="1:68" x14ac:dyDescent="0.25">
      <c r="A43746" s="1"/>
      <c r="B43746" s="2"/>
      <c r="BJ43746" s="3"/>
      <c r="BL43746" s="3"/>
      <c r="BN43746" s="3"/>
      <c r="BP43746" s="3"/>
    </row>
    <row r="43747" spans="1:68" x14ac:dyDescent="0.25">
      <c r="A43747" s="1"/>
      <c r="B43747" s="2"/>
      <c r="BJ43747" s="3"/>
      <c r="BL43747" s="3"/>
      <c r="BN43747" s="3"/>
      <c r="BP43747" s="3"/>
    </row>
    <row r="43748" spans="1:68" x14ac:dyDescent="0.25">
      <c r="A43748" s="1"/>
      <c r="B43748" s="2"/>
      <c r="BJ43748" s="3"/>
      <c r="BL43748" s="3"/>
      <c r="BN43748" s="3"/>
      <c r="BP43748" s="3"/>
    </row>
    <row r="43749" spans="1:68" x14ac:dyDescent="0.25">
      <c r="A43749" s="1"/>
      <c r="B43749" s="2"/>
      <c r="BJ43749" s="3"/>
      <c r="BL43749" s="3"/>
      <c r="BN43749" s="3"/>
      <c r="BP43749" s="3"/>
    </row>
    <row r="43750" spans="1:68" x14ac:dyDescent="0.25">
      <c r="A43750" s="1"/>
      <c r="B43750" s="2"/>
      <c r="BJ43750" s="3"/>
      <c r="BL43750" s="3"/>
      <c r="BN43750" s="3"/>
      <c r="BP43750" s="3"/>
    </row>
    <row r="43751" spans="1:68" x14ac:dyDescent="0.25">
      <c r="A43751" s="1"/>
      <c r="B43751" s="2"/>
      <c r="BJ43751" s="3"/>
      <c r="BL43751" s="3"/>
      <c r="BN43751" s="3"/>
      <c r="BP43751" s="3"/>
    </row>
    <row r="43752" spans="1:68" x14ac:dyDescent="0.25">
      <c r="A43752" s="1"/>
      <c r="B43752" s="2"/>
      <c r="BJ43752" s="3"/>
      <c r="BL43752" s="3"/>
      <c r="BN43752" s="3"/>
      <c r="BP43752" s="3"/>
    </row>
    <row r="43753" spans="1:68" x14ac:dyDescent="0.25">
      <c r="A43753" s="1"/>
      <c r="B43753" s="2"/>
      <c r="BJ43753" s="3"/>
      <c r="BL43753" s="3"/>
      <c r="BN43753" s="3"/>
      <c r="BP43753" s="3"/>
    </row>
    <row r="43754" spans="1:68" x14ac:dyDescent="0.25">
      <c r="A43754" s="1"/>
      <c r="B43754" s="2"/>
      <c r="BJ43754" s="3"/>
      <c r="BL43754" s="3"/>
      <c r="BN43754" s="3"/>
      <c r="BP43754" s="3"/>
    </row>
    <row r="43755" spans="1:68" x14ac:dyDescent="0.25">
      <c r="A43755" s="1"/>
      <c r="B43755" s="2"/>
      <c r="BJ43755" s="3"/>
      <c r="BL43755" s="3"/>
      <c r="BN43755" s="3"/>
      <c r="BP43755" s="3"/>
    </row>
    <row r="43756" spans="1:68" x14ac:dyDescent="0.25">
      <c r="A43756" s="1"/>
      <c r="B43756" s="2"/>
      <c r="BJ43756" s="3"/>
      <c r="BL43756" s="3"/>
      <c r="BN43756" s="3"/>
      <c r="BP43756" s="3"/>
    </row>
    <row r="43757" spans="1:68" x14ac:dyDescent="0.25">
      <c r="A43757" s="1"/>
      <c r="B43757" s="2"/>
      <c r="BJ43757" s="3"/>
      <c r="BL43757" s="3"/>
      <c r="BN43757" s="3"/>
      <c r="BP43757" s="3"/>
    </row>
    <row r="43758" spans="1:68" x14ac:dyDescent="0.25">
      <c r="A43758" s="1"/>
      <c r="B43758" s="2"/>
      <c r="BJ43758" s="3"/>
      <c r="BL43758" s="3"/>
      <c r="BN43758" s="3"/>
      <c r="BP43758" s="3"/>
    </row>
    <row r="43759" spans="1:68" x14ac:dyDescent="0.25">
      <c r="A43759" s="1"/>
      <c r="B43759" s="2"/>
      <c r="BJ43759" s="3"/>
      <c r="BL43759" s="3"/>
      <c r="BN43759" s="3"/>
      <c r="BP43759" s="3"/>
    </row>
    <row r="43760" spans="1:68" x14ac:dyDescent="0.25">
      <c r="A43760" s="1"/>
      <c r="B43760" s="2"/>
      <c r="BJ43760" s="3"/>
      <c r="BL43760" s="3"/>
      <c r="BN43760" s="3"/>
      <c r="BP43760" s="3"/>
    </row>
    <row r="43761" spans="1:68" x14ac:dyDescent="0.25">
      <c r="A43761" s="1"/>
      <c r="B43761" s="2"/>
      <c r="BJ43761" s="3"/>
      <c r="BL43761" s="3"/>
      <c r="BN43761" s="3"/>
      <c r="BP43761" s="3"/>
    </row>
    <row r="43762" spans="1:68" x14ac:dyDescent="0.25">
      <c r="A43762" s="1"/>
      <c r="B43762" s="2"/>
      <c r="BJ43762" s="3"/>
      <c r="BL43762" s="3"/>
      <c r="BN43762" s="3"/>
      <c r="BP43762" s="3"/>
    </row>
    <row r="43763" spans="1:68" x14ac:dyDescent="0.25">
      <c r="A43763" s="1"/>
      <c r="B43763" s="2"/>
      <c r="BJ43763" s="3"/>
      <c r="BL43763" s="3"/>
      <c r="BN43763" s="3"/>
      <c r="BP43763" s="3"/>
    </row>
    <row r="43764" spans="1:68" x14ac:dyDescent="0.25">
      <c r="A43764" s="1"/>
      <c r="B43764" s="2"/>
      <c r="BJ43764" s="3"/>
      <c r="BL43764" s="3"/>
      <c r="BN43764" s="3"/>
      <c r="BP43764" s="3"/>
    </row>
    <row r="43765" spans="1:68" x14ac:dyDescent="0.25">
      <c r="A43765" s="1"/>
      <c r="B43765" s="2"/>
      <c r="BJ43765" s="3"/>
      <c r="BL43765" s="3"/>
      <c r="BN43765" s="3"/>
      <c r="BP43765" s="3"/>
    </row>
    <row r="43766" spans="1:68" x14ac:dyDescent="0.25">
      <c r="A43766" s="1"/>
      <c r="B43766" s="2"/>
      <c r="BJ43766" s="3"/>
      <c r="BL43766" s="3"/>
      <c r="BN43766" s="3"/>
      <c r="BP43766" s="3"/>
    </row>
    <row r="43767" spans="1:68" x14ac:dyDescent="0.25">
      <c r="A43767" s="1"/>
      <c r="B43767" s="2"/>
      <c r="BJ43767" s="3"/>
      <c r="BL43767" s="3"/>
      <c r="BN43767" s="3"/>
      <c r="BP43767" s="3"/>
    </row>
    <row r="43768" spans="1:68" x14ac:dyDescent="0.25">
      <c r="A43768" s="1"/>
      <c r="B43768" s="2"/>
      <c r="BJ43768" s="3"/>
      <c r="BL43768" s="3"/>
      <c r="BN43768" s="3"/>
      <c r="BP43768" s="3"/>
    </row>
    <row r="43769" spans="1:68" x14ac:dyDescent="0.25">
      <c r="A43769" s="1"/>
      <c r="B43769" s="2"/>
      <c r="BJ43769" s="3"/>
      <c r="BL43769" s="3"/>
      <c r="BN43769" s="3"/>
      <c r="BP43769" s="3"/>
    </row>
    <row r="43770" spans="1:68" x14ac:dyDescent="0.25">
      <c r="A43770" s="1"/>
      <c r="B43770" s="2"/>
      <c r="BJ43770" s="3"/>
      <c r="BL43770" s="3"/>
      <c r="BN43770" s="3"/>
      <c r="BP43770" s="3"/>
    </row>
    <row r="43771" spans="1:68" x14ac:dyDescent="0.25">
      <c r="A43771" s="1"/>
      <c r="B43771" s="2"/>
      <c r="BJ43771" s="3"/>
      <c r="BL43771" s="3"/>
      <c r="BN43771" s="3"/>
      <c r="BP43771" s="3"/>
    </row>
    <row r="43772" spans="1:68" x14ac:dyDescent="0.25">
      <c r="A43772" s="1"/>
      <c r="B43772" s="2"/>
      <c r="BJ43772" s="3"/>
      <c r="BL43772" s="3"/>
      <c r="BN43772" s="3"/>
      <c r="BP43772" s="3"/>
    </row>
    <row r="43773" spans="1:68" x14ac:dyDescent="0.25">
      <c r="A43773" s="1"/>
      <c r="B43773" s="2"/>
      <c r="BJ43773" s="3"/>
      <c r="BL43773" s="3"/>
      <c r="BN43773" s="3"/>
      <c r="BP43773" s="3"/>
    </row>
    <row r="43774" spans="1:68" x14ac:dyDescent="0.25">
      <c r="A43774" s="1"/>
      <c r="B43774" s="2"/>
      <c r="BJ43774" s="3"/>
      <c r="BL43774" s="3"/>
      <c r="BN43774" s="3"/>
      <c r="BP43774" s="3"/>
    </row>
    <row r="43775" spans="1:68" x14ac:dyDescent="0.25">
      <c r="A43775" s="1"/>
      <c r="B43775" s="2"/>
      <c r="BJ43775" s="3"/>
      <c r="BL43775" s="3"/>
      <c r="BN43775" s="3"/>
      <c r="BP43775" s="3"/>
    </row>
    <row r="43776" spans="1:68" x14ac:dyDescent="0.25">
      <c r="A43776" s="1"/>
      <c r="B43776" s="2"/>
      <c r="BJ43776" s="3"/>
      <c r="BL43776" s="3"/>
      <c r="BN43776" s="3"/>
      <c r="BP43776" s="3"/>
    </row>
    <row r="43777" spans="1:68" x14ac:dyDescent="0.25">
      <c r="A43777" s="1"/>
      <c r="B43777" s="2"/>
      <c r="BJ43777" s="3"/>
      <c r="BL43777" s="3"/>
      <c r="BN43777" s="3"/>
      <c r="BP43777" s="3"/>
    </row>
    <row r="43778" spans="1:68" x14ac:dyDescent="0.25">
      <c r="A43778" s="1"/>
      <c r="B43778" s="2"/>
      <c r="BJ43778" s="3"/>
      <c r="BL43778" s="3"/>
      <c r="BN43778" s="3"/>
      <c r="BP43778" s="3"/>
    </row>
    <row r="43779" spans="1:68" x14ac:dyDescent="0.25">
      <c r="A43779" s="1"/>
      <c r="B43779" s="2"/>
      <c r="BJ43779" s="3"/>
      <c r="BL43779" s="3"/>
      <c r="BN43779" s="3"/>
      <c r="BP43779" s="3"/>
    </row>
    <row r="43780" spans="1:68" x14ac:dyDescent="0.25">
      <c r="A43780" s="1"/>
      <c r="B43780" s="2"/>
      <c r="BJ43780" s="3"/>
      <c r="BL43780" s="3"/>
      <c r="BN43780" s="3"/>
      <c r="BP43780" s="3"/>
    </row>
    <row r="43781" spans="1:68" x14ac:dyDescent="0.25">
      <c r="A43781" s="1"/>
      <c r="B43781" s="2"/>
      <c r="BJ43781" s="3"/>
      <c r="BL43781" s="3"/>
      <c r="BN43781" s="3"/>
      <c r="BP43781" s="3"/>
    </row>
    <row r="43782" spans="1:68" x14ac:dyDescent="0.25">
      <c r="A43782" s="1"/>
      <c r="B43782" s="2"/>
      <c r="BJ43782" s="3"/>
      <c r="BL43782" s="3"/>
      <c r="BN43782" s="3"/>
      <c r="BP43782" s="3"/>
    </row>
    <row r="43783" spans="1:68" x14ac:dyDescent="0.25">
      <c r="A43783" s="1"/>
      <c r="B43783" s="2"/>
      <c r="BJ43783" s="3"/>
      <c r="BL43783" s="3"/>
      <c r="BN43783" s="3"/>
      <c r="BP43783" s="3"/>
    </row>
    <row r="43784" spans="1:68" x14ac:dyDescent="0.25">
      <c r="A43784" s="1"/>
      <c r="B43784" s="2"/>
      <c r="BJ43784" s="3"/>
      <c r="BL43784" s="3"/>
      <c r="BN43784" s="3"/>
      <c r="BP43784" s="3"/>
    </row>
    <row r="43785" spans="1:68" x14ac:dyDescent="0.25">
      <c r="A43785" s="1"/>
      <c r="B43785" s="2"/>
      <c r="BJ43785" s="3"/>
      <c r="BL43785" s="3"/>
      <c r="BN43785" s="3"/>
      <c r="BP43785" s="3"/>
    </row>
    <row r="43786" spans="1:68" x14ac:dyDescent="0.25">
      <c r="A43786" s="1"/>
      <c r="B43786" s="2"/>
      <c r="BJ43786" s="3"/>
      <c r="BL43786" s="3"/>
      <c r="BN43786" s="3"/>
      <c r="BP43786" s="3"/>
    </row>
    <row r="43787" spans="1:68" x14ac:dyDescent="0.25">
      <c r="A43787" s="1"/>
      <c r="B43787" s="2"/>
      <c r="BJ43787" s="3"/>
      <c r="BL43787" s="3"/>
      <c r="BN43787" s="3"/>
      <c r="BP43787" s="3"/>
    </row>
    <row r="43788" spans="1:68" x14ac:dyDescent="0.25">
      <c r="A43788" s="1"/>
      <c r="B43788" s="2"/>
      <c r="BJ43788" s="3"/>
      <c r="BL43788" s="3"/>
      <c r="BN43788" s="3"/>
      <c r="BP43788" s="3"/>
    </row>
    <row r="43789" spans="1:68" x14ac:dyDescent="0.25">
      <c r="A43789" s="1"/>
      <c r="B43789" s="2"/>
      <c r="BJ43789" s="3"/>
      <c r="BL43789" s="3"/>
      <c r="BN43789" s="3"/>
      <c r="BP43789" s="3"/>
    </row>
    <row r="43790" spans="1:68" x14ac:dyDescent="0.25">
      <c r="A43790" s="1"/>
      <c r="B43790" s="2"/>
      <c r="BJ43790" s="3"/>
      <c r="BL43790" s="3"/>
      <c r="BN43790" s="3"/>
      <c r="BP43790" s="3"/>
    </row>
    <row r="43791" spans="1:68" x14ac:dyDescent="0.25">
      <c r="A43791" s="1"/>
      <c r="B43791" s="2"/>
      <c r="BJ43791" s="3"/>
      <c r="BL43791" s="3"/>
      <c r="BN43791" s="3"/>
      <c r="BP43791" s="3"/>
    </row>
    <row r="43792" spans="1:68" x14ac:dyDescent="0.25">
      <c r="A43792" s="1"/>
      <c r="B43792" s="2"/>
      <c r="BJ43792" s="3"/>
      <c r="BL43792" s="3"/>
      <c r="BN43792" s="3"/>
      <c r="BP43792" s="3"/>
    </row>
    <row r="43793" spans="1:68" x14ac:dyDescent="0.25">
      <c r="A43793" s="1"/>
      <c r="B43793" s="2"/>
      <c r="BJ43793" s="3"/>
      <c r="BL43793" s="3"/>
      <c r="BN43793" s="3"/>
      <c r="BP43793" s="3"/>
    </row>
    <row r="43794" spans="1:68" x14ac:dyDescent="0.25">
      <c r="A43794" s="1"/>
      <c r="B43794" s="2"/>
      <c r="BJ43794" s="3"/>
      <c r="BL43794" s="3"/>
      <c r="BN43794" s="3"/>
      <c r="BP43794" s="3"/>
    </row>
    <row r="43795" spans="1:68" x14ac:dyDescent="0.25">
      <c r="A43795" s="1"/>
      <c r="B43795" s="2"/>
      <c r="BJ43795" s="3"/>
      <c r="BL43795" s="3"/>
      <c r="BN43795" s="3"/>
      <c r="BP43795" s="3"/>
    </row>
    <row r="43796" spans="1:68" x14ac:dyDescent="0.25">
      <c r="A43796" s="1"/>
      <c r="B43796" s="2"/>
      <c r="BJ43796" s="3"/>
      <c r="BL43796" s="3"/>
      <c r="BN43796" s="3"/>
      <c r="BP43796" s="3"/>
    </row>
    <row r="43797" spans="1:68" x14ac:dyDescent="0.25">
      <c r="A43797" s="1"/>
      <c r="B43797" s="2"/>
      <c r="BJ43797" s="3"/>
      <c r="BL43797" s="3"/>
      <c r="BN43797" s="3"/>
      <c r="BP43797" s="3"/>
    </row>
    <row r="43798" spans="1:68" x14ac:dyDescent="0.25">
      <c r="A43798" s="1"/>
      <c r="B43798" s="2"/>
      <c r="BJ43798" s="3"/>
      <c r="BL43798" s="3"/>
      <c r="BN43798" s="3"/>
      <c r="BP43798" s="3"/>
    </row>
    <row r="43799" spans="1:68" x14ac:dyDescent="0.25">
      <c r="A43799" s="1"/>
      <c r="B43799" s="2"/>
      <c r="BJ43799" s="3"/>
      <c r="BL43799" s="3"/>
      <c r="BN43799" s="3"/>
      <c r="BP43799" s="3"/>
    </row>
    <row r="43800" spans="1:68" x14ac:dyDescent="0.25">
      <c r="A43800" s="1"/>
      <c r="B43800" s="2"/>
      <c r="BJ43800" s="3"/>
      <c r="BL43800" s="3"/>
      <c r="BN43800" s="3"/>
      <c r="BP43800" s="3"/>
    </row>
    <row r="43801" spans="1:68" x14ac:dyDescent="0.25">
      <c r="A43801" s="1"/>
      <c r="B43801" s="2"/>
      <c r="BJ43801" s="3"/>
      <c r="BL43801" s="3"/>
      <c r="BN43801" s="3"/>
      <c r="BP43801" s="3"/>
    </row>
    <row r="43802" spans="1:68" x14ac:dyDescent="0.25">
      <c r="A43802" s="1"/>
      <c r="B43802" s="2"/>
      <c r="BJ43802" s="3"/>
      <c r="BL43802" s="3"/>
      <c r="BN43802" s="3"/>
      <c r="BP43802" s="3"/>
    </row>
    <row r="43803" spans="1:68" x14ac:dyDescent="0.25">
      <c r="A43803" s="1"/>
      <c r="B43803" s="2"/>
      <c r="BJ43803" s="3"/>
      <c r="BL43803" s="3"/>
      <c r="BN43803" s="3"/>
      <c r="BP43803" s="3"/>
    </row>
    <row r="43804" spans="1:68" x14ac:dyDescent="0.25">
      <c r="A43804" s="1"/>
      <c r="B43804" s="2"/>
      <c r="BJ43804" s="3"/>
      <c r="BL43804" s="3"/>
      <c r="BN43804" s="3"/>
      <c r="BP43804" s="3"/>
    </row>
    <row r="43805" spans="1:68" x14ac:dyDescent="0.25">
      <c r="A43805" s="1"/>
      <c r="B43805" s="2"/>
      <c r="BJ43805" s="3"/>
      <c r="BL43805" s="3"/>
      <c r="BN43805" s="3"/>
      <c r="BP43805" s="3"/>
    </row>
    <row r="43806" spans="1:68" x14ac:dyDescent="0.25">
      <c r="A43806" s="1"/>
      <c r="B43806" s="2"/>
      <c r="BJ43806" s="3"/>
      <c r="BL43806" s="3"/>
      <c r="BN43806" s="3"/>
      <c r="BP43806" s="3"/>
    </row>
    <row r="43807" spans="1:68" x14ac:dyDescent="0.25">
      <c r="A43807" s="1"/>
      <c r="B43807" s="2"/>
      <c r="BJ43807" s="3"/>
      <c r="BL43807" s="3"/>
      <c r="BN43807" s="3"/>
      <c r="BP43807" s="3"/>
    </row>
    <row r="43808" spans="1:68" x14ac:dyDescent="0.25">
      <c r="A43808" s="1"/>
      <c r="B43808" s="2"/>
      <c r="BJ43808" s="3"/>
      <c r="BL43808" s="3"/>
      <c r="BN43808" s="3"/>
      <c r="BP43808" s="3"/>
    </row>
    <row r="43809" spans="1:68" x14ac:dyDescent="0.25">
      <c r="A43809" s="1"/>
      <c r="B43809" s="2"/>
      <c r="BJ43809" s="3"/>
      <c r="BL43809" s="3"/>
      <c r="BN43809" s="3"/>
      <c r="BP43809" s="3"/>
    </row>
    <row r="43810" spans="1:68" x14ac:dyDescent="0.25">
      <c r="A43810" s="1"/>
      <c r="B43810" s="2"/>
      <c r="BJ43810" s="3"/>
      <c r="BL43810" s="3"/>
      <c r="BN43810" s="3"/>
      <c r="BP43810" s="3"/>
    </row>
    <row r="43811" spans="1:68" x14ac:dyDescent="0.25">
      <c r="A43811" s="1"/>
      <c r="B43811" s="2"/>
      <c r="BJ43811" s="3"/>
      <c r="BL43811" s="3"/>
      <c r="BN43811" s="3"/>
      <c r="BP43811" s="3"/>
    </row>
    <row r="43812" spans="1:68" x14ac:dyDescent="0.25">
      <c r="A43812" s="1"/>
      <c r="B43812" s="2"/>
      <c r="BJ43812" s="3"/>
      <c r="BL43812" s="3"/>
      <c r="BN43812" s="3"/>
      <c r="BP43812" s="3"/>
    </row>
    <row r="43813" spans="1:68" x14ac:dyDescent="0.25">
      <c r="A43813" s="1"/>
      <c r="B43813" s="2"/>
      <c r="BJ43813" s="3"/>
      <c r="BL43813" s="3"/>
      <c r="BN43813" s="3"/>
      <c r="BP43813" s="3"/>
    </row>
    <row r="43814" spans="1:68" x14ac:dyDescent="0.25">
      <c r="A43814" s="1"/>
      <c r="B43814" s="2"/>
      <c r="BJ43814" s="3"/>
      <c r="BL43814" s="3"/>
      <c r="BN43814" s="3"/>
      <c r="BP43814" s="3"/>
    </row>
    <row r="43815" spans="1:68" x14ac:dyDescent="0.25">
      <c r="A43815" s="1"/>
      <c r="B43815" s="2"/>
      <c r="BJ43815" s="3"/>
      <c r="BL43815" s="3"/>
      <c r="BN43815" s="3"/>
      <c r="BP43815" s="3"/>
    </row>
    <row r="43816" spans="1:68" x14ac:dyDescent="0.25">
      <c r="A43816" s="1"/>
      <c r="B43816" s="2"/>
      <c r="BJ43816" s="3"/>
      <c r="BL43816" s="3"/>
      <c r="BN43816" s="3"/>
      <c r="BP43816" s="3"/>
    </row>
    <row r="43817" spans="1:68" x14ac:dyDescent="0.25">
      <c r="A43817" s="1"/>
      <c r="B43817" s="2"/>
      <c r="BJ43817" s="3"/>
      <c r="BL43817" s="3"/>
      <c r="BN43817" s="3"/>
      <c r="BP43817" s="3"/>
    </row>
    <row r="43818" spans="1:68" x14ac:dyDescent="0.25">
      <c r="A43818" s="1"/>
      <c r="B43818" s="2"/>
      <c r="BJ43818" s="3"/>
      <c r="BL43818" s="3"/>
      <c r="BN43818" s="3"/>
      <c r="BP43818" s="3"/>
    </row>
    <row r="43819" spans="1:68" x14ac:dyDescent="0.25">
      <c r="A43819" s="1"/>
      <c r="B43819" s="2"/>
      <c r="BJ43819" s="3"/>
      <c r="BL43819" s="3"/>
      <c r="BN43819" s="3"/>
      <c r="BP43819" s="3"/>
    </row>
    <row r="43820" spans="1:68" x14ac:dyDescent="0.25">
      <c r="A43820" s="1"/>
      <c r="B43820" s="2"/>
      <c r="BJ43820" s="3"/>
      <c r="BL43820" s="3"/>
      <c r="BN43820" s="3"/>
      <c r="BP43820" s="3"/>
    </row>
    <row r="43821" spans="1:68" x14ac:dyDescent="0.25">
      <c r="A43821" s="1"/>
      <c r="B43821" s="2"/>
      <c r="BJ43821" s="3"/>
      <c r="BL43821" s="3"/>
      <c r="BN43821" s="3"/>
      <c r="BP43821" s="3"/>
    </row>
    <row r="43822" spans="1:68" x14ac:dyDescent="0.25">
      <c r="A43822" s="1"/>
      <c r="B43822" s="2"/>
      <c r="BJ43822" s="3"/>
      <c r="BL43822" s="3"/>
      <c r="BN43822" s="3"/>
      <c r="BP43822" s="3"/>
    </row>
    <row r="43823" spans="1:68" x14ac:dyDescent="0.25">
      <c r="A43823" s="1"/>
      <c r="B43823" s="2"/>
      <c r="BJ43823" s="3"/>
      <c r="BL43823" s="3"/>
      <c r="BN43823" s="3"/>
      <c r="BP43823" s="3"/>
    </row>
    <row r="43824" spans="1:68" x14ac:dyDescent="0.25">
      <c r="A43824" s="1"/>
      <c r="B43824" s="2"/>
      <c r="BJ43824" s="3"/>
      <c r="BL43824" s="3"/>
      <c r="BN43824" s="3"/>
      <c r="BP43824" s="3"/>
    </row>
    <row r="43825" spans="1:68" x14ac:dyDescent="0.25">
      <c r="A43825" s="1"/>
      <c r="B43825" s="2"/>
      <c r="BJ43825" s="3"/>
      <c r="BL43825" s="3"/>
      <c r="BN43825" s="3"/>
      <c r="BP43825" s="3"/>
    </row>
    <row r="43826" spans="1:68" x14ac:dyDescent="0.25">
      <c r="A43826" s="1"/>
      <c r="B43826" s="2"/>
      <c r="BJ43826" s="3"/>
      <c r="BL43826" s="3"/>
      <c r="BN43826" s="3"/>
      <c r="BP43826" s="3"/>
    </row>
    <row r="43827" spans="1:68" x14ac:dyDescent="0.25">
      <c r="A43827" s="1"/>
      <c r="B43827" s="2"/>
      <c r="BJ43827" s="3"/>
      <c r="BL43827" s="3"/>
      <c r="BN43827" s="3"/>
      <c r="BP43827" s="3"/>
    </row>
    <row r="43828" spans="1:68" x14ac:dyDescent="0.25">
      <c r="A43828" s="1"/>
      <c r="B43828" s="2"/>
      <c r="BJ43828" s="3"/>
      <c r="BL43828" s="3"/>
      <c r="BN43828" s="3"/>
      <c r="BP43828" s="3"/>
    </row>
    <row r="43829" spans="1:68" x14ac:dyDescent="0.25">
      <c r="A43829" s="1"/>
      <c r="B43829" s="2"/>
      <c r="BJ43829" s="3"/>
      <c r="BL43829" s="3"/>
      <c r="BN43829" s="3"/>
      <c r="BP43829" s="3"/>
    </row>
    <row r="43830" spans="1:68" x14ac:dyDescent="0.25">
      <c r="A43830" s="1"/>
      <c r="B43830" s="2"/>
      <c r="BJ43830" s="3"/>
      <c r="BL43830" s="3"/>
      <c r="BN43830" s="3"/>
      <c r="BP43830" s="3"/>
    </row>
    <row r="43831" spans="1:68" x14ac:dyDescent="0.25">
      <c r="A43831" s="1"/>
      <c r="B43831" s="2"/>
      <c r="BJ43831" s="3"/>
      <c r="BL43831" s="3"/>
      <c r="BN43831" s="3"/>
      <c r="BP43831" s="3"/>
    </row>
    <row r="43832" spans="1:68" x14ac:dyDescent="0.25">
      <c r="A43832" s="1"/>
      <c r="B43832" s="2"/>
      <c r="BJ43832" s="3"/>
      <c r="BL43832" s="3"/>
      <c r="BN43832" s="3"/>
      <c r="BP43832" s="3"/>
    </row>
    <row r="43833" spans="1:68" x14ac:dyDescent="0.25">
      <c r="A43833" s="1"/>
      <c r="B43833" s="2"/>
      <c r="BJ43833" s="3"/>
      <c r="BL43833" s="3"/>
      <c r="BN43833" s="3"/>
      <c r="BP43833" s="3"/>
    </row>
    <row r="43834" spans="1:68" x14ac:dyDescent="0.25">
      <c r="A43834" s="1"/>
      <c r="B43834" s="2"/>
      <c r="BJ43834" s="3"/>
      <c r="BL43834" s="3"/>
      <c r="BN43834" s="3"/>
      <c r="BP43834" s="3"/>
    </row>
    <row r="43835" spans="1:68" x14ac:dyDescent="0.25">
      <c r="A43835" s="1"/>
      <c r="B43835" s="2"/>
      <c r="BJ43835" s="3"/>
      <c r="BL43835" s="3"/>
      <c r="BN43835" s="3"/>
      <c r="BP43835" s="3"/>
    </row>
    <row r="43836" spans="1:68" x14ac:dyDescent="0.25">
      <c r="A43836" s="1"/>
      <c r="B43836" s="2"/>
      <c r="BJ43836" s="3"/>
      <c r="BL43836" s="3"/>
      <c r="BN43836" s="3"/>
      <c r="BP43836" s="3"/>
    </row>
    <row r="43837" spans="1:68" x14ac:dyDescent="0.25">
      <c r="A43837" s="1"/>
      <c r="B43837" s="2"/>
      <c r="BJ43837" s="3"/>
      <c r="BL43837" s="3"/>
      <c r="BN43837" s="3"/>
      <c r="BP43837" s="3"/>
    </row>
    <row r="43838" spans="1:68" x14ac:dyDescent="0.25">
      <c r="A43838" s="1"/>
      <c r="B43838" s="2"/>
      <c r="BJ43838" s="3"/>
      <c r="BL43838" s="3"/>
      <c r="BN43838" s="3"/>
      <c r="BP43838" s="3"/>
    </row>
    <row r="43839" spans="1:68" x14ac:dyDescent="0.25">
      <c r="A43839" s="1"/>
      <c r="B43839" s="2"/>
      <c r="BJ43839" s="3"/>
      <c r="BL43839" s="3"/>
      <c r="BN43839" s="3"/>
      <c r="BP43839" s="3"/>
    </row>
    <row r="43840" spans="1:68" x14ac:dyDescent="0.25">
      <c r="A43840" s="1"/>
      <c r="B43840" s="2"/>
      <c r="BJ43840" s="3"/>
      <c r="BL43840" s="3"/>
      <c r="BN43840" s="3"/>
      <c r="BP43840" s="3"/>
    </row>
    <row r="43841" spans="1:68" x14ac:dyDescent="0.25">
      <c r="A43841" s="1"/>
      <c r="B43841" s="2"/>
      <c r="BJ43841" s="3"/>
      <c r="BL43841" s="3"/>
      <c r="BN43841" s="3"/>
      <c r="BP43841" s="3"/>
    </row>
    <row r="43842" spans="1:68" x14ac:dyDescent="0.25">
      <c r="A43842" s="1"/>
      <c r="B43842" s="2"/>
      <c r="BJ43842" s="3"/>
      <c r="BL43842" s="3"/>
      <c r="BN43842" s="3"/>
      <c r="BP43842" s="3"/>
    </row>
    <row r="43843" spans="1:68" x14ac:dyDescent="0.25">
      <c r="A43843" s="1"/>
      <c r="B43843" s="2"/>
      <c r="BJ43843" s="3"/>
      <c r="BL43843" s="3"/>
      <c r="BN43843" s="3"/>
      <c r="BP43843" s="3"/>
    </row>
    <row r="43844" spans="1:68" x14ac:dyDescent="0.25">
      <c r="A43844" s="1"/>
      <c r="B43844" s="2"/>
      <c r="BJ43844" s="3"/>
      <c r="BL43844" s="3"/>
      <c r="BN43844" s="3"/>
      <c r="BP43844" s="3"/>
    </row>
    <row r="43845" spans="1:68" x14ac:dyDescent="0.25">
      <c r="A43845" s="1"/>
      <c r="B43845" s="2"/>
      <c r="BJ43845" s="3"/>
      <c r="BL43845" s="3"/>
      <c r="BN43845" s="3"/>
      <c r="BP43845" s="3"/>
    </row>
    <row r="43846" spans="1:68" x14ac:dyDescent="0.25">
      <c r="A43846" s="1"/>
      <c r="B43846" s="2"/>
      <c r="BJ43846" s="3"/>
      <c r="BL43846" s="3"/>
      <c r="BN43846" s="3"/>
      <c r="BP43846" s="3"/>
    </row>
    <row r="43847" spans="1:68" x14ac:dyDescent="0.25">
      <c r="A43847" s="1"/>
      <c r="B43847" s="2"/>
      <c r="BJ43847" s="3"/>
      <c r="BL43847" s="3"/>
      <c r="BN43847" s="3"/>
      <c r="BP43847" s="3"/>
    </row>
    <row r="43848" spans="1:68" x14ac:dyDescent="0.25">
      <c r="A43848" s="1"/>
      <c r="B43848" s="2"/>
      <c r="BJ43848" s="3"/>
      <c r="BL43848" s="3"/>
      <c r="BN43848" s="3"/>
      <c r="BP43848" s="3"/>
    </row>
    <row r="43849" spans="1:68" x14ac:dyDescent="0.25">
      <c r="A43849" s="1"/>
      <c r="B43849" s="2"/>
      <c r="BJ43849" s="3"/>
      <c r="BL43849" s="3"/>
      <c r="BN43849" s="3"/>
      <c r="BP43849" s="3"/>
    </row>
    <row r="43850" spans="1:68" x14ac:dyDescent="0.25">
      <c r="A43850" s="1"/>
      <c r="B43850" s="2"/>
      <c r="BJ43850" s="3"/>
      <c r="BL43850" s="3"/>
      <c r="BN43850" s="3"/>
      <c r="BP43850" s="3"/>
    </row>
    <row r="43851" spans="1:68" x14ac:dyDescent="0.25">
      <c r="A43851" s="1"/>
      <c r="B43851" s="2"/>
      <c r="BJ43851" s="3"/>
      <c r="BL43851" s="3"/>
      <c r="BN43851" s="3"/>
      <c r="BP43851" s="3"/>
    </row>
    <row r="43852" spans="1:68" x14ac:dyDescent="0.25">
      <c r="A43852" s="1"/>
      <c r="B43852" s="2"/>
      <c r="BJ43852" s="3"/>
      <c r="BL43852" s="3"/>
      <c r="BN43852" s="3"/>
      <c r="BP43852" s="3"/>
    </row>
    <row r="43853" spans="1:68" x14ac:dyDescent="0.25">
      <c r="A43853" s="1"/>
      <c r="B43853" s="2"/>
      <c r="BJ43853" s="3"/>
      <c r="BL43853" s="3"/>
      <c r="BN43853" s="3"/>
      <c r="BP43853" s="3"/>
    </row>
    <row r="43854" spans="1:68" x14ac:dyDescent="0.25">
      <c r="A43854" s="1"/>
      <c r="B43854" s="2"/>
      <c r="BJ43854" s="3"/>
      <c r="BL43854" s="3"/>
      <c r="BN43854" s="3"/>
      <c r="BP43854" s="3"/>
    </row>
    <row r="43855" spans="1:68" x14ac:dyDescent="0.25">
      <c r="A43855" s="1"/>
      <c r="B43855" s="2"/>
      <c r="BJ43855" s="3"/>
      <c r="BL43855" s="3"/>
      <c r="BN43855" s="3"/>
      <c r="BP43855" s="3"/>
    </row>
    <row r="43856" spans="1:68" x14ac:dyDescent="0.25">
      <c r="A43856" s="1"/>
      <c r="B43856" s="2"/>
      <c r="BJ43856" s="3"/>
      <c r="BL43856" s="3"/>
      <c r="BN43856" s="3"/>
      <c r="BP43856" s="3"/>
    </row>
    <row r="43857" spans="1:68" x14ac:dyDescent="0.25">
      <c r="A43857" s="1"/>
      <c r="B43857" s="2"/>
      <c r="BJ43857" s="3"/>
      <c r="BL43857" s="3"/>
      <c r="BN43857" s="3"/>
      <c r="BP43857" s="3"/>
    </row>
    <row r="43858" spans="1:68" x14ac:dyDescent="0.25">
      <c r="A43858" s="1"/>
      <c r="B43858" s="2"/>
      <c r="BJ43858" s="3"/>
      <c r="BL43858" s="3"/>
      <c r="BN43858" s="3"/>
      <c r="BP43858" s="3"/>
    </row>
    <row r="43859" spans="1:68" x14ac:dyDescent="0.25">
      <c r="A43859" s="1"/>
      <c r="B43859" s="2"/>
      <c r="BJ43859" s="3"/>
      <c r="BL43859" s="3"/>
      <c r="BN43859" s="3"/>
      <c r="BP43859" s="3"/>
    </row>
    <row r="43860" spans="1:68" x14ac:dyDescent="0.25">
      <c r="A43860" s="1"/>
      <c r="B43860" s="2"/>
      <c r="BJ43860" s="3"/>
      <c r="BL43860" s="3"/>
      <c r="BN43860" s="3"/>
      <c r="BP43860" s="3"/>
    </row>
    <row r="43861" spans="1:68" x14ac:dyDescent="0.25">
      <c r="A43861" s="1"/>
      <c r="B43861" s="2"/>
      <c r="BJ43861" s="3"/>
      <c r="BL43861" s="3"/>
      <c r="BN43861" s="3"/>
      <c r="BP43861" s="3"/>
    </row>
    <row r="43862" spans="1:68" x14ac:dyDescent="0.25">
      <c r="A43862" s="1"/>
      <c r="B43862" s="2"/>
      <c r="BJ43862" s="3"/>
      <c r="BL43862" s="3"/>
      <c r="BN43862" s="3"/>
      <c r="BP43862" s="3"/>
    </row>
    <row r="43863" spans="1:68" x14ac:dyDescent="0.25">
      <c r="A43863" s="1"/>
      <c r="B43863" s="2"/>
      <c r="BJ43863" s="3"/>
      <c r="BL43863" s="3"/>
      <c r="BN43863" s="3"/>
      <c r="BP43863" s="3"/>
    </row>
    <row r="43864" spans="1:68" x14ac:dyDescent="0.25">
      <c r="A43864" s="1"/>
      <c r="B43864" s="2"/>
      <c r="BJ43864" s="3"/>
      <c r="BL43864" s="3"/>
      <c r="BN43864" s="3"/>
      <c r="BP43864" s="3"/>
    </row>
    <row r="43865" spans="1:68" x14ac:dyDescent="0.25">
      <c r="A43865" s="1"/>
      <c r="B43865" s="2"/>
      <c r="BJ43865" s="3"/>
      <c r="BL43865" s="3"/>
      <c r="BN43865" s="3"/>
      <c r="BP43865" s="3"/>
    </row>
    <row r="43866" spans="1:68" x14ac:dyDescent="0.25">
      <c r="A43866" s="1"/>
      <c r="B43866" s="2"/>
      <c r="BJ43866" s="3"/>
      <c r="BL43866" s="3"/>
      <c r="BN43866" s="3"/>
      <c r="BP43866" s="3"/>
    </row>
    <row r="43867" spans="1:68" x14ac:dyDescent="0.25">
      <c r="A43867" s="1"/>
      <c r="B43867" s="2"/>
      <c r="BJ43867" s="3"/>
      <c r="BL43867" s="3"/>
      <c r="BN43867" s="3"/>
      <c r="BP43867" s="3"/>
    </row>
    <row r="43868" spans="1:68" x14ac:dyDescent="0.25">
      <c r="A43868" s="1"/>
      <c r="B43868" s="2"/>
      <c r="BJ43868" s="3"/>
      <c r="BL43868" s="3"/>
      <c r="BN43868" s="3"/>
      <c r="BP43868" s="3"/>
    </row>
    <row r="43869" spans="1:68" x14ac:dyDescent="0.25">
      <c r="A43869" s="1"/>
      <c r="B43869" s="2"/>
      <c r="BJ43869" s="3"/>
      <c r="BL43869" s="3"/>
      <c r="BN43869" s="3"/>
      <c r="BP43869" s="3"/>
    </row>
    <row r="43870" spans="1:68" x14ac:dyDescent="0.25">
      <c r="A43870" s="1"/>
      <c r="B43870" s="2"/>
      <c r="BJ43870" s="3"/>
      <c r="BL43870" s="3"/>
      <c r="BN43870" s="3"/>
      <c r="BP43870" s="3"/>
    </row>
    <row r="43871" spans="1:68" x14ac:dyDescent="0.25">
      <c r="A43871" s="1"/>
      <c r="B43871" s="2"/>
      <c r="BJ43871" s="3"/>
      <c r="BL43871" s="3"/>
      <c r="BN43871" s="3"/>
      <c r="BP43871" s="3"/>
    </row>
    <row r="43872" spans="1:68" x14ac:dyDescent="0.25">
      <c r="A43872" s="1"/>
      <c r="B43872" s="2"/>
      <c r="BJ43872" s="3"/>
      <c r="BL43872" s="3"/>
      <c r="BN43872" s="3"/>
      <c r="BP43872" s="3"/>
    </row>
    <row r="43873" spans="1:68" x14ac:dyDescent="0.25">
      <c r="A43873" s="1"/>
      <c r="B43873" s="2"/>
      <c r="BJ43873" s="3"/>
      <c r="BL43873" s="3"/>
      <c r="BN43873" s="3"/>
      <c r="BP43873" s="3"/>
    </row>
    <row r="43874" spans="1:68" x14ac:dyDescent="0.25">
      <c r="A43874" s="1"/>
      <c r="B43874" s="2"/>
      <c r="BJ43874" s="3"/>
      <c r="BL43874" s="3"/>
      <c r="BN43874" s="3"/>
      <c r="BP43874" s="3"/>
    </row>
    <row r="43875" spans="1:68" x14ac:dyDescent="0.25">
      <c r="A43875" s="1"/>
      <c r="B43875" s="2"/>
      <c r="BJ43875" s="3"/>
      <c r="BL43875" s="3"/>
      <c r="BN43875" s="3"/>
      <c r="BP43875" s="3"/>
    </row>
    <row r="43876" spans="1:68" x14ac:dyDescent="0.25">
      <c r="A43876" s="1"/>
      <c r="B43876" s="2"/>
      <c r="BJ43876" s="3"/>
      <c r="BL43876" s="3"/>
      <c r="BN43876" s="3"/>
      <c r="BP43876" s="3"/>
    </row>
    <row r="43877" spans="1:68" x14ac:dyDescent="0.25">
      <c r="A43877" s="1"/>
      <c r="B43877" s="2"/>
      <c r="BJ43877" s="3"/>
      <c r="BL43877" s="3"/>
      <c r="BN43877" s="3"/>
      <c r="BP43877" s="3"/>
    </row>
    <row r="43878" spans="1:68" x14ac:dyDescent="0.25">
      <c r="A43878" s="1"/>
      <c r="B43878" s="2"/>
      <c r="BJ43878" s="3"/>
      <c r="BL43878" s="3"/>
      <c r="BN43878" s="3"/>
      <c r="BP43878" s="3"/>
    </row>
    <row r="43879" spans="1:68" x14ac:dyDescent="0.25">
      <c r="A43879" s="1"/>
      <c r="B43879" s="2"/>
      <c r="BJ43879" s="3"/>
      <c r="BL43879" s="3"/>
      <c r="BN43879" s="3"/>
      <c r="BP43879" s="3"/>
    </row>
    <row r="43880" spans="1:68" x14ac:dyDescent="0.25">
      <c r="A43880" s="1"/>
      <c r="B43880" s="2"/>
      <c r="BJ43880" s="3"/>
      <c r="BL43880" s="3"/>
      <c r="BN43880" s="3"/>
      <c r="BP43880" s="3"/>
    </row>
    <row r="43881" spans="1:68" x14ac:dyDescent="0.25">
      <c r="A43881" s="1"/>
      <c r="B43881" s="2"/>
      <c r="BJ43881" s="3"/>
      <c r="BL43881" s="3"/>
      <c r="BN43881" s="3"/>
      <c r="BP43881" s="3"/>
    </row>
    <row r="43882" spans="1:68" x14ac:dyDescent="0.25">
      <c r="A43882" s="1"/>
      <c r="B43882" s="2"/>
      <c r="BJ43882" s="3"/>
      <c r="BL43882" s="3"/>
      <c r="BN43882" s="3"/>
      <c r="BP43882" s="3"/>
    </row>
    <row r="43883" spans="1:68" x14ac:dyDescent="0.25">
      <c r="A43883" s="1"/>
      <c r="B43883" s="2"/>
      <c r="BJ43883" s="3"/>
      <c r="BL43883" s="3"/>
      <c r="BN43883" s="3"/>
      <c r="BP43883" s="3"/>
    </row>
    <row r="43884" spans="1:68" x14ac:dyDescent="0.25">
      <c r="A43884" s="1"/>
      <c r="B43884" s="2"/>
      <c r="BJ43884" s="3"/>
      <c r="BL43884" s="3"/>
      <c r="BN43884" s="3"/>
      <c r="BP43884" s="3"/>
    </row>
    <row r="43885" spans="1:68" x14ac:dyDescent="0.25">
      <c r="A43885" s="1"/>
      <c r="B43885" s="2"/>
      <c r="BJ43885" s="3"/>
      <c r="BL43885" s="3"/>
      <c r="BN43885" s="3"/>
      <c r="BP43885" s="3"/>
    </row>
    <row r="43886" spans="1:68" x14ac:dyDescent="0.25">
      <c r="A43886" s="1"/>
      <c r="B43886" s="2"/>
      <c r="BJ43886" s="3"/>
      <c r="BL43886" s="3"/>
      <c r="BN43886" s="3"/>
      <c r="BP43886" s="3"/>
    </row>
    <row r="43887" spans="1:68" x14ac:dyDescent="0.25">
      <c r="A43887" s="1"/>
      <c r="B43887" s="2"/>
      <c r="BJ43887" s="3"/>
      <c r="BL43887" s="3"/>
      <c r="BN43887" s="3"/>
      <c r="BP43887" s="3"/>
    </row>
    <row r="43888" spans="1:68" x14ac:dyDescent="0.25">
      <c r="A43888" s="1"/>
      <c r="B43888" s="2"/>
      <c r="BJ43888" s="3"/>
      <c r="BL43888" s="3"/>
      <c r="BN43888" s="3"/>
      <c r="BP43888" s="3"/>
    </row>
    <row r="43889" spans="1:68" x14ac:dyDescent="0.25">
      <c r="A43889" s="1"/>
      <c r="B43889" s="2"/>
      <c r="BJ43889" s="3"/>
      <c r="BL43889" s="3"/>
      <c r="BN43889" s="3"/>
      <c r="BP43889" s="3"/>
    </row>
    <row r="43890" spans="1:68" x14ac:dyDescent="0.25">
      <c r="A43890" s="1"/>
      <c r="B43890" s="2"/>
      <c r="BJ43890" s="3"/>
      <c r="BL43890" s="3"/>
      <c r="BN43890" s="3"/>
      <c r="BP43890" s="3"/>
    </row>
    <row r="43891" spans="1:68" x14ac:dyDescent="0.25">
      <c r="A43891" s="1"/>
      <c r="B43891" s="2"/>
      <c r="BJ43891" s="3"/>
      <c r="BL43891" s="3"/>
      <c r="BN43891" s="3"/>
      <c r="BP43891" s="3"/>
    </row>
    <row r="43892" spans="1:68" x14ac:dyDescent="0.25">
      <c r="A43892" s="1"/>
      <c r="B43892" s="2"/>
      <c r="BJ43892" s="3"/>
      <c r="BL43892" s="3"/>
      <c r="BN43892" s="3"/>
      <c r="BP43892" s="3"/>
    </row>
    <row r="43893" spans="1:68" x14ac:dyDescent="0.25">
      <c r="A43893" s="1"/>
      <c r="B43893" s="2"/>
      <c r="BJ43893" s="3"/>
      <c r="BL43893" s="3"/>
      <c r="BN43893" s="3"/>
      <c r="BP43893" s="3"/>
    </row>
    <row r="43894" spans="1:68" x14ac:dyDescent="0.25">
      <c r="A43894" s="1"/>
      <c r="B43894" s="2"/>
      <c r="BJ43894" s="3"/>
      <c r="BL43894" s="3"/>
      <c r="BN43894" s="3"/>
      <c r="BP43894" s="3"/>
    </row>
    <row r="43895" spans="1:68" x14ac:dyDescent="0.25">
      <c r="A43895" s="1"/>
      <c r="B43895" s="2"/>
      <c r="BJ43895" s="3"/>
      <c r="BL43895" s="3"/>
      <c r="BN43895" s="3"/>
      <c r="BP43895" s="3"/>
    </row>
    <row r="43896" spans="1:68" x14ac:dyDescent="0.25">
      <c r="A43896" s="1"/>
      <c r="B43896" s="2"/>
      <c r="BJ43896" s="3"/>
      <c r="BL43896" s="3"/>
      <c r="BN43896" s="3"/>
      <c r="BP43896" s="3"/>
    </row>
    <row r="43897" spans="1:68" x14ac:dyDescent="0.25">
      <c r="A43897" s="1"/>
      <c r="B43897" s="2"/>
      <c r="BJ43897" s="3"/>
      <c r="BL43897" s="3"/>
      <c r="BN43897" s="3"/>
      <c r="BP43897" s="3"/>
    </row>
    <row r="43898" spans="1:68" x14ac:dyDescent="0.25">
      <c r="A43898" s="1"/>
      <c r="B43898" s="2"/>
      <c r="BJ43898" s="3"/>
      <c r="BL43898" s="3"/>
      <c r="BN43898" s="3"/>
      <c r="BP43898" s="3"/>
    </row>
    <row r="43899" spans="1:68" x14ac:dyDescent="0.25">
      <c r="A43899" s="1"/>
      <c r="B43899" s="2"/>
      <c r="BJ43899" s="3"/>
      <c r="BL43899" s="3"/>
      <c r="BN43899" s="3"/>
      <c r="BP43899" s="3"/>
    </row>
    <row r="43900" spans="1:68" x14ac:dyDescent="0.25">
      <c r="A43900" s="1"/>
      <c r="B43900" s="2"/>
      <c r="BJ43900" s="3"/>
      <c r="BL43900" s="3"/>
      <c r="BN43900" s="3"/>
      <c r="BP43900" s="3"/>
    </row>
    <row r="43901" spans="1:68" x14ac:dyDescent="0.25">
      <c r="A43901" s="1"/>
      <c r="B43901" s="2"/>
      <c r="BJ43901" s="3"/>
      <c r="BL43901" s="3"/>
      <c r="BN43901" s="3"/>
      <c r="BP43901" s="3"/>
    </row>
    <row r="43902" spans="1:68" x14ac:dyDescent="0.25">
      <c r="A43902" s="1"/>
      <c r="B43902" s="2"/>
      <c r="BJ43902" s="3"/>
      <c r="BL43902" s="3"/>
      <c r="BN43902" s="3"/>
      <c r="BP43902" s="3"/>
    </row>
    <row r="43903" spans="1:68" x14ac:dyDescent="0.25">
      <c r="A43903" s="1"/>
      <c r="B43903" s="2"/>
      <c r="BJ43903" s="3"/>
      <c r="BL43903" s="3"/>
      <c r="BN43903" s="3"/>
      <c r="BP43903" s="3"/>
    </row>
    <row r="43904" spans="1:68" x14ac:dyDescent="0.25">
      <c r="A43904" s="1"/>
      <c r="B43904" s="2"/>
      <c r="BJ43904" s="3"/>
      <c r="BL43904" s="3"/>
      <c r="BN43904" s="3"/>
      <c r="BP43904" s="3"/>
    </row>
    <row r="43905" spans="1:68" x14ac:dyDescent="0.25">
      <c r="A43905" s="1"/>
      <c r="B43905" s="2"/>
      <c r="BJ43905" s="3"/>
      <c r="BL43905" s="3"/>
      <c r="BN43905" s="3"/>
      <c r="BP43905" s="3"/>
    </row>
    <row r="43906" spans="1:68" x14ac:dyDescent="0.25">
      <c r="A43906" s="1"/>
      <c r="B43906" s="2"/>
      <c r="BJ43906" s="3"/>
      <c r="BL43906" s="3"/>
      <c r="BN43906" s="3"/>
      <c r="BP43906" s="3"/>
    </row>
    <row r="43907" spans="1:68" x14ac:dyDescent="0.25">
      <c r="A43907" s="1"/>
      <c r="B43907" s="2"/>
      <c r="BJ43907" s="3"/>
      <c r="BL43907" s="3"/>
      <c r="BN43907" s="3"/>
      <c r="BP43907" s="3"/>
    </row>
    <row r="43908" spans="1:68" x14ac:dyDescent="0.25">
      <c r="A43908" s="1"/>
      <c r="B43908" s="2"/>
      <c r="BJ43908" s="3"/>
      <c r="BL43908" s="3"/>
      <c r="BN43908" s="3"/>
      <c r="BP43908" s="3"/>
    </row>
    <row r="43909" spans="1:68" x14ac:dyDescent="0.25">
      <c r="A43909" s="1"/>
      <c r="B43909" s="2"/>
      <c r="BJ43909" s="3"/>
      <c r="BL43909" s="3"/>
      <c r="BN43909" s="3"/>
      <c r="BP43909" s="3"/>
    </row>
    <row r="43910" spans="1:68" x14ac:dyDescent="0.25">
      <c r="A43910" s="1"/>
      <c r="B43910" s="2"/>
      <c r="BJ43910" s="3"/>
      <c r="BL43910" s="3"/>
      <c r="BN43910" s="3"/>
      <c r="BP43910" s="3"/>
    </row>
    <row r="43911" spans="1:68" x14ac:dyDescent="0.25">
      <c r="A43911" s="1"/>
      <c r="B43911" s="2"/>
      <c r="BJ43911" s="3"/>
      <c r="BL43911" s="3"/>
      <c r="BN43911" s="3"/>
      <c r="BP43911" s="3"/>
    </row>
    <row r="43912" spans="1:68" x14ac:dyDescent="0.25">
      <c r="A43912" s="1"/>
      <c r="B43912" s="2"/>
      <c r="BJ43912" s="3"/>
      <c r="BL43912" s="3"/>
      <c r="BN43912" s="3"/>
      <c r="BP43912" s="3"/>
    </row>
    <row r="43913" spans="1:68" x14ac:dyDescent="0.25">
      <c r="A43913" s="1"/>
      <c r="B43913" s="2"/>
      <c r="BJ43913" s="3"/>
      <c r="BL43913" s="3"/>
      <c r="BN43913" s="3"/>
      <c r="BP43913" s="3"/>
    </row>
    <row r="43914" spans="1:68" x14ac:dyDescent="0.25">
      <c r="A43914" s="1"/>
      <c r="B43914" s="2"/>
      <c r="BJ43914" s="3"/>
      <c r="BL43914" s="3"/>
      <c r="BN43914" s="3"/>
      <c r="BP43914" s="3"/>
    </row>
    <row r="43915" spans="1:68" x14ac:dyDescent="0.25">
      <c r="A43915" s="1"/>
      <c r="B43915" s="2"/>
      <c r="BJ43915" s="3"/>
      <c r="BL43915" s="3"/>
      <c r="BN43915" s="3"/>
      <c r="BP43915" s="3"/>
    </row>
    <row r="43916" spans="1:68" x14ac:dyDescent="0.25">
      <c r="A43916" s="1"/>
      <c r="B43916" s="2"/>
      <c r="BJ43916" s="3"/>
      <c r="BL43916" s="3"/>
      <c r="BN43916" s="3"/>
      <c r="BP43916" s="3"/>
    </row>
    <row r="43917" spans="1:68" x14ac:dyDescent="0.25">
      <c r="A43917" s="1"/>
      <c r="B43917" s="2"/>
      <c r="BJ43917" s="3"/>
      <c r="BL43917" s="3"/>
      <c r="BN43917" s="3"/>
      <c r="BP43917" s="3"/>
    </row>
    <row r="43918" spans="1:68" x14ac:dyDescent="0.25">
      <c r="A43918" s="1"/>
      <c r="B43918" s="2"/>
      <c r="BJ43918" s="3"/>
      <c r="BL43918" s="3"/>
      <c r="BN43918" s="3"/>
      <c r="BP43918" s="3"/>
    </row>
    <row r="43919" spans="1:68" x14ac:dyDescent="0.25">
      <c r="A43919" s="1"/>
      <c r="B43919" s="2"/>
      <c r="BJ43919" s="3"/>
      <c r="BL43919" s="3"/>
      <c r="BN43919" s="3"/>
      <c r="BP43919" s="3"/>
    </row>
    <row r="43920" spans="1:68" x14ac:dyDescent="0.25">
      <c r="A43920" s="1"/>
      <c r="B43920" s="2"/>
      <c r="BJ43920" s="3"/>
      <c r="BL43920" s="3"/>
      <c r="BN43920" s="3"/>
      <c r="BP43920" s="3"/>
    </row>
    <row r="43921" spans="1:68" x14ac:dyDescent="0.25">
      <c r="A43921" s="1"/>
      <c r="B43921" s="2"/>
      <c r="BJ43921" s="3"/>
      <c r="BL43921" s="3"/>
      <c r="BN43921" s="3"/>
      <c r="BP43921" s="3"/>
    </row>
    <row r="43922" spans="1:68" x14ac:dyDescent="0.25">
      <c r="A43922" s="1"/>
      <c r="B43922" s="2"/>
      <c r="BJ43922" s="3"/>
      <c r="BL43922" s="3"/>
      <c r="BN43922" s="3"/>
      <c r="BP43922" s="3"/>
    </row>
    <row r="43923" spans="1:68" x14ac:dyDescent="0.25">
      <c r="A43923" s="1"/>
      <c r="B43923" s="2"/>
      <c r="BJ43923" s="3"/>
      <c r="BL43923" s="3"/>
      <c r="BN43923" s="3"/>
      <c r="BP43923" s="3"/>
    </row>
    <row r="43924" spans="1:68" x14ac:dyDescent="0.25">
      <c r="A43924" s="1"/>
      <c r="B43924" s="2"/>
      <c r="BJ43924" s="3"/>
      <c r="BL43924" s="3"/>
      <c r="BN43924" s="3"/>
      <c r="BP43924" s="3"/>
    </row>
    <row r="43925" spans="1:68" x14ac:dyDescent="0.25">
      <c r="A43925" s="1"/>
      <c r="B43925" s="2"/>
      <c r="BJ43925" s="3"/>
      <c r="BL43925" s="3"/>
      <c r="BN43925" s="3"/>
      <c r="BP43925" s="3"/>
    </row>
    <row r="43926" spans="1:68" x14ac:dyDescent="0.25">
      <c r="A43926" s="1"/>
      <c r="B43926" s="2"/>
      <c r="BJ43926" s="3"/>
      <c r="BL43926" s="3"/>
      <c r="BN43926" s="3"/>
      <c r="BP43926" s="3"/>
    </row>
    <row r="43927" spans="1:68" x14ac:dyDescent="0.25">
      <c r="A43927" s="1"/>
      <c r="B43927" s="2"/>
      <c r="BJ43927" s="3"/>
      <c r="BL43927" s="3"/>
      <c r="BN43927" s="3"/>
      <c r="BP43927" s="3"/>
    </row>
    <row r="43928" spans="1:68" x14ac:dyDescent="0.25">
      <c r="A43928" s="1"/>
      <c r="B43928" s="2"/>
      <c r="BJ43928" s="3"/>
      <c r="BL43928" s="3"/>
      <c r="BN43928" s="3"/>
      <c r="BP43928" s="3"/>
    </row>
    <row r="43929" spans="1:68" x14ac:dyDescent="0.25">
      <c r="A43929" s="1"/>
      <c r="B43929" s="2"/>
      <c r="BJ43929" s="3"/>
      <c r="BL43929" s="3"/>
      <c r="BN43929" s="3"/>
      <c r="BP43929" s="3"/>
    </row>
    <row r="43930" spans="1:68" x14ac:dyDescent="0.25">
      <c r="A43930" s="1"/>
      <c r="B43930" s="2"/>
      <c r="BJ43930" s="3"/>
      <c r="BL43930" s="3"/>
      <c r="BN43930" s="3"/>
      <c r="BP43930" s="3"/>
    </row>
    <row r="43931" spans="1:68" x14ac:dyDescent="0.25">
      <c r="A43931" s="1"/>
      <c r="B43931" s="2"/>
      <c r="BJ43931" s="3"/>
      <c r="BL43931" s="3"/>
      <c r="BN43931" s="3"/>
      <c r="BP43931" s="3"/>
    </row>
    <row r="43932" spans="1:68" x14ac:dyDescent="0.25">
      <c r="A43932" s="1"/>
      <c r="B43932" s="2"/>
      <c r="BJ43932" s="3"/>
      <c r="BL43932" s="3"/>
      <c r="BN43932" s="3"/>
      <c r="BP43932" s="3"/>
    </row>
    <row r="43933" spans="1:68" x14ac:dyDescent="0.25">
      <c r="A43933" s="1"/>
      <c r="B43933" s="2"/>
      <c r="BJ43933" s="3"/>
      <c r="BL43933" s="3"/>
      <c r="BN43933" s="3"/>
      <c r="BP43933" s="3"/>
    </row>
    <row r="43934" spans="1:68" x14ac:dyDescent="0.25">
      <c r="A43934" s="1"/>
      <c r="B43934" s="2"/>
      <c r="BJ43934" s="3"/>
      <c r="BL43934" s="3"/>
      <c r="BN43934" s="3"/>
      <c r="BP43934" s="3"/>
    </row>
    <row r="43935" spans="1:68" x14ac:dyDescent="0.25">
      <c r="A43935" s="1"/>
      <c r="B43935" s="2"/>
      <c r="BJ43935" s="3"/>
      <c r="BL43935" s="3"/>
      <c r="BN43935" s="3"/>
      <c r="BP43935" s="3"/>
    </row>
    <row r="43936" spans="1:68" x14ac:dyDescent="0.25">
      <c r="A43936" s="1"/>
      <c r="B43936" s="2"/>
      <c r="BJ43936" s="3"/>
      <c r="BL43936" s="3"/>
      <c r="BN43936" s="3"/>
      <c r="BP43936" s="3"/>
    </row>
    <row r="43937" spans="1:68" x14ac:dyDescent="0.25">
      <c r="A43937" s="1"/>
      <c r="B43937" s="2"/>
      <c r="BJ43937" s="3"/>
      <c r="BL43937" s="3"/>
      <c r="BN43937" s="3"/>
      <c r="BP43937" s="3"/>
    </row>
    <row r="43938" spans="1:68" x14ac:dyDescent="0.25">
      <c r="A43938" s="1"/>
      <c r="B43938" s="2"/>
      <c r="BJ43938" s="3"/>
      <c r="BL43938" s="3"/>
      <c r="BN43938" s="3"/>
      <c r="BP43938" s="3"/>
    </row>
    <row r="43939" spans="1:68" x14ac:dyDescent="0.25">
      <c r="A43939" s="1"/>
      <c r="B43939" s="2"/>
      <c r="BJ43939" s="3"/>
      <c r="BL43939" s="3"/>
      <c r="BN43939" s="3"/>
      <c r="BP43939" s="3"/>
    </row>
    <row r="43940" spans="1:68" x14ac:dyDescent="0.25">
      <c r="A43940" s="1"/>
      <c r="B43940" s="2"/>
      <c r="BJ43940" s="3"/>
      <c r="BL43940" s="3"/>
      <c r="BN43940" s="3"/>
      <c r="BP43940" s="3"/>
    </row>
    <row r="43941" spans="1:68" x14ac:dyDescent="0.25">
      <c r="A43941" s="1"/>
      <c r="B43941" s="2"/>
      <c r="BJ43941" s="3"/>
      <c r="BL43941" s="3"/>
      <c r="BN43941" s="3"/>
      <c r="BP43941" s="3"/>
    </row>
    <row r="43942" spans="1:68" x14ac:dyDescent="0.25">
      <c r="A43942" s="1"/>
      <c r="B43942" s="2"/>
      <c r="BJ43942" s="3"/>
      <c r="BL43942" s="3"/>
      <c r="BN43942" s="3"/>
      <c r="BP43942" s="3"/>
    </row>
    <row r="43943" spans="1:68" x14ac:dyDescent="0.25">
      <c r="A43943" s="1"/>
      <c r="B43943" s="2"/>
      <c r="BJ43943" s="3"/>
      <c r="BL43943" s="3"/>
      <c r="BN43943" s="3"/>
      <c r="BP43943" s="3"/>
    </row>
    <row r="43944" spans="1:68" x14ac:dyDescent="0.25">
      <c r="A43944" s="1"/>
      <c r="B43944" s="2"/>
      <c r="BJ43944" s="3"/>
      <c r="BL43944" s="3"/>
      <c r="BN43944" s="3"/>
      <c r="BP43944" s="3"/>
    </row>
    <row r="43945" spans="1:68" x14ac:dyDescent="0.25">
      <c r="A43945" s="1"/>
      <c r="B43945" s="2"/>
      <c r="BJ43945" s="3"/>
      <c r="BL43945" s="3"/>
      <c r="BN43945" s="3"/>
      <c r="BP43945" s="3"/>
    </row>
    <row r="43946" spans="1:68" x14ac:dyDescent="0.25">
      <c r="A43946" s="1"/>
      <c r="B43946" s="2"/>
      <c r="BJ43946" s="3"/>
      <c r="BL43946" s="3"/>
      <c r="BN43946" s="3"/>
      <c r="BP43946" s="3"/>
    </row>
    <row r="43947" spans="1:68" x14ac:dyDescent="0.25">
      <c r="A43947" s="1"/>
      <c r="B43947" s="2"/>
      <c r="BJ43947" s="3"/>
      <c r="BL43947" s="3"/>
      <c r="BN43947" s="3"/>
      <c r="BP43947" s="3"/>
    </row>
    <row r="43948" spans="1:68" x14ac:dyDescent="0.25">
      <c r="A43948" s="1"/>
      <c r="B43948" s="2"/>
      <c r="BJ43948" s="3"/>
      <c r="BL43948" s="3"/>
      <c r="BN43948" s="3"/>
      <c r="BP43948" s="3"/>
    </row>
    <row r="43949" spans="1:68" x14ac:dyDescent="0.25">
      <c r="A43949" s="1"/>
      <c r="B43949" s="2"/>
      <c r="BJ43949" s="3"/>
      <c r="BL43949" s="3"/>
      <c r="BN43949" s="3"/>
      <c r="BP43949" s="3"/>
    </row>
    <row r="43950" spans="1:68" x14ac:dyDescent="0.25">
      <c r="A43950" s="1"/>
      <c r="B43950" s="2"/>
      <c r="BJ43950" s="3"/>
      <c r="BL43950" s="3"/>
      <c r="BN43950" s="3"/>
      <c r="BP43950" s="3"/>
    </row>
    <row r="43951" spans="1:68" x14ac:dyDescent="0.25">
      <c r="A43951" s="1"/>
      <c r="B43951" s="2"/>
      <c r="BJ43951" s="3"/>
      <c r="BL43951" s="3"/>
      <c r="BN43951" s="3"/>
      <c r="BP43951" s="3"/>
    </row>
    <row r="43952" spans="1:68" x14ac:dyDescent="0.25">
      <c r="A43952" s="1"/>
      <c r="B43952" s="2"/>
      <c r="BJ43952" s="3"/>
      <c r="BL43952" s="3"/>
      <c r="BN43952" s="3"/>
      <c r="BP43952" s="3"/>
    </row>
    <row r="43953" spans="1:68" x14ac:dyDescent="0.25">
      <c r="A43953" s="1"/>
      <c r="B43953" s="2"/>
      <c r="BJ43953" s="3"/>
      <c r="BL43953" s="3"/>
      <c r="BN43953" s="3"/>
      <c r="BP43953" s="3"/>
    </row>
    <row r="43954" spans="1:68" x14ac:dyDescent="0.25">
      <c r="A43954" s="1"/>
      <c r="B43954" s="2"/>
      <c r="BJ43954" s="3"/>
      <c r="BL43954" s="3"/>
      <c r="BN43954" s="3"/>
      <c r="BP43954" s="3"/>
    </row>
    <row r="43955" spans="1:68" x14ac:dyDescent="0.25">
      <c r="A43955" s="1"/>
      <c r="B43955" s="2"/>
      <c r="BJ43955" s="3"/>
      <c r="BL43955" s="3"/>
      <c r="BN43955" s="3"/>
      <c r="BP43955" s="3"/>
    </row>
    <row r="43956" spans="1:68" x14ac:dyDescent="0.25">
      <c r="A43956" s="1"/>
      <c r="B43956" s="2"/>
      <c r="BJ43956" s="3"/>
      <c r="BL43956" s="3"/>
      <c r="BN43956" s="3"/>
      <c r="BP43956" s="3"/>
    </row>
    <row r="43957" spans="1:68" x14ac:dyDescent="0.25">
      <c r="A43957" s="1"/>
      <c r="B43957" s="2"/>
      <c r="BJ43957" s="3"/>
      <c r="BL43957" s="3"/>
      <c r="BN43957" s="3"/>
      <c r="BP43957" s="3"/>
    </row>
    <row r="43958" spans="1:68" x14ac:dyDescent="0.25">
      <c r="A43958" s="1"/>
      <c r="B43958" s="2"/>
      <c r="BJ43958" s="3"/>
      <c r="BL43958" s="3"/>
      <c r="BN43958" s="3"/>
      <c r="BP43958" s="3"/>
    </row>
    <row r="43959" spans="1:68" x14ac:dyDescent="0.25">
      <c r="A43959" s="1"/>
      <c r="B43959" s="2"/>
      <c r="BJ43959" s="3"/>
      <c r="BL43959" s="3"/>
      <c r="BN43959" s="3"/>
      <c r="BP43959" s="3"/>
    </row>
    <row r="43960" spans="1:68" x14ac:dyDescent="0.25">
      <c r="A43960" s="1"/>
      <c r="B43960" s="2"/>
      <c r="BJ43960" s="3"/>
      <c r="BL43960" s="3"/>
      <c r="BN43960" s="3"/>
      <c r="BP43960" s="3"/>
    </row>
    <row r="43961" spans="1:68" x14ac:dyDescent="0.25">
      <c r="A43961" s="1"/>
      <c r="B43961" s="2"/>
      <c r="BJ43961" s="3"/>
      <c r="BL43961" s="3"/>
      <c r="BN43961" s="3"/>
      <c r="BP43961" s="3"/>
    </row>
    <row r="43962" spans="1:68" x14ac:dyDescent="0.25">
      <c r="A43962" s="1"/>
      <c r="B43962" s="2"/>
      <c r="BJ43962" s="3"/>
      <c r="BL43962" s="3"/>
      <c r="BN43962" s="3"/>
      <c r="BP43962" s="3"/>
    </row>
    <row r="43963" spans="1:68" x14ac:dyDescent="0.25">
      <c r="A43963" s="1"/>
      <c r="B43963" s="2"/>
      <c r="BJ43963" s="3"/>
      <c r="BL43963" s="3"/>
      <c r="BN43963" s="3"/>
      <c r="BP43963" s="3"/>
    </row>
    <row r="43964" spans="1:68" x14ac:dyDescent="0.25">
      <c r="A43964" s="1"/>
      <c r="B43964" s="2"/>
      <c r="BJ43964" s="3"/>
      <c r="BL43964" s="3"/>
      <c r="BN43964" s="3"/>
      <c r="BP43964" s="3"/>
    </row>
    <row r="43965" spans="1:68" x14ac:dyDescent="0.25">
      <c r="A43965" s="1"/>
      <c r="B43965" s="2"/>
      <c r="BJ43965" s="3"/>
      <c r="BL43965" s="3"/>
      <c r="BN43965" s="3"/>
      <c r="BP43965" s="3"/>
    </row>
    <row r="43966" spans="1:68" x14ac:dyDescent="0.25">
      <c r="A43966" s="1"/>
      <c r="B43966" s="2"/>
      <c r="BJ43966" s="3"/>
      <c r="BL43966" s="3"/>
      <c r="BN43966" s="3"/>
      <c r="BP43966" s="3"/>
    </row>
    <row r="43967" spans="1:68" x14ac:dyDescent="0.25">
      <c r="A43967" s="1"/>
      <c r="B43967" s="2"/>
      <c r="BJ43967" s="3"/>
      <c r="BL43967" s="3"/>
      <c r="BN43967" s="3"/>
      <c r="BP43967" s="3"/>
    </row>
    <row r="43968" spans="1:68" x14ac:dyDescent="0.25">
      <c r="A43968" s="1"/>
      <c r="B43968" s="2"/>
      <c r="BJ43968" s="3"/>
      <c r="BL43968" s="3"/>
      <c r="BN43968" s="3"/>
      <c r="BP43968" s="3"/>
    </row>
    <row r="43969" spans="1:68" x14ac:dyDescent="0.25">
      <c r="A43969" s="1"/>
      <c r="B43969" s="2"/>
      <c r="BJ43969" s="3"/>
      <c r="BL43969" s="3"/>
      <c r="BN43969" s="3"/>
      <c r="BP43969" s="3"/>
    </row>
    <row r="43970" spans="1:68" x14ac:dyDescent="0.25">
      <c r="A43970" s="1"/>
      <c r="B43970" s="2"/>
      <c r="BJ43970" s="3"/>
      <c r="BL43970" s="3"/>
      <c r="BN43970" s="3"/>
      <c r="BP43970" s="3"/>
    </row>
    <row r="43971" spans="1:68" x14ac:dyDescent="0.25">
      <c r="A43971" s="1"/>
      <c r="B43971" s="2"/>
      <c r="BJ43971" s="3"/>
      <c r="BL43971" s="3"/>
      <c r="BN43971" s="3"/>
      <c r="BP43971" s="3"/>
    </row>
    <row r="43972" spans="1:68" x14ac:dyDescent="0.25">
      <c r="A43972" s="1"/>
      <c r="B43972" s="2"/>
      <c r="BJ43972" s="3"/>
      <c r="BL43972" s="3"/>
      <c r="BN43972" s="3"/>
      <c r="BP43972" s="3"/>
    </row>
    <row r="43973" spans="1:68" x14ac:dyDescent="0.25">
      <c r="A43973" s="1"/>
      <c r="B43973" s="2"/>
      <c r="BJ43973" s="3"/>
      <c r="BL43973" s="3"/>
      <c r="BN43973" s="3"/>
      <c r="BP43973" s="3"/>
    </row>
    <row r="43974" spans="1:68" x14ac:dyDescent="0.25">
      <c r="A43974" s="1"/>
      <c r="B43974" s="2"/>
      <c r="BJ43974" s="3"/>
      <c r="BL43974" s="3"/>
      <c r="BN43974" s="3"/>
      <c r="BP43974" s="3"/>
    </row>
    <row r="43975" spans="1:68" x14ac:dyDescent="0.25">
      <c r="A43975" s="1"/>
      <c r="B43975" s="2"/>
      <c r="BJ43975" s="3"/>
      <c r="BL43975" s="3"/>
      <c r="BN43975" s="3"/>
      <c r="BP43975" s="3"/>
    </row>
    <row r="43976" spans="1:68" x14ac:dyDescent="0.25">
      <c r="A43976" s="1"/>
      <c r="B43976" s="2"/>
      <c r="BJ43976" s="3"/>
      <c r="BL43976" s="3"/>
      <c r="BN43976" s="3"/>
      <c r="BP43976" s="3"/>
    </row>
    <row r="43977" spans="1:68" x14ac:dyDescent="0.25">
      <c r="A43977" s="1"/>
      <c r="B43977" s="2"/>
      <c r="BJ43977" s="3"/>
      <c r="BL43977" s="3"/>
      <c r="BN43977" s="3"/>
      <c r="BP43977" s="3"/>
    </row>
    <row r="43978" spans="1:68" x14ac:dyDescent="0.25">
      <c r="A43978" s="1"/>
      <c r="B43978" s="2"/>
      <c r="BJ43978" s="3"/>
      <c r="BL43978" s="3"/>
      <c r="BN43978" s="3"/>
      <c r="BP43978" s="3"/>
    </row>
    <row r="43979" spans="1:68" x14ac:dyDescent="0.25">
      <c r="A43979" s="1"/>
      <c r="B43979" s="2"/>
      <c r="BJ43979" s="3"/>
      <c r="BL43979" s="3"/>
      <c r="BN43979" s="3"/>
      <c r="BP43979" s="3"/>
    </row>
    <row r="43980" spans="1:68" x14ac:dyDescent="0.25">
      <c r="A43980" s="1"/>
      <c r="B43980" s="2"/>
      <c r="BJ43980" s="3"/>
      <c r="BL43980" s="3"/>
      <c r="BN43980" s="3"/>
      <c r="BP43980" s="3"/>
    </row>
    <row r="43981" spans="1:68" x14ac:dyDescent="0.25">
      <c r="A43981" s="1"/>
      <c r="B43981" s="2"/>
      <c r="BJ43981" s="3"/>
      <c r="BL43981" s="3"/>
      <c r="BN43981" s="3"/>
      <c r="BP43981" s="3"/>
    </row>
    <row r="43982" spans="1:68" x14ac:dyDescent="0.25">
      <c r="A43982" s="1"/>
      <c r="B43982" s="2"/>
      <c r="BJ43982" s="3"/>
      <c r="BL43982" s="3"/>
      <c r="BN43982" s="3"/>
      <c r="BP43982" s="3"/>
    </row>
    <row r="43983" spans="1:68" x14ac:dyDescent="0.25">
      <c r="A43983" s="1"/>
      <c r="B43983" s="2"/>
      <c r="BJ43983" s="3"/>
      <c r="BL43983" s="3"/>
      <c r="BN43983" s="3"/>
      <c r="BP43983" s="3"/>
    </row>
    <row r="43984" spans="1:68" x14ac:dyDescent="0.25">
      <c r="A43984" s="1"/>
      <c r="B43984" s="2"/>
      <c r="BJ43984" s="3"/>
      <c r="BL43984" s="3"/>
      <c r="BN43984" s="3"/>
      <c r="BP43984" s="3"/>
    </row>
    <row r="43985" spans="1:68" x14ac:dyDescent="0.25">
      <c r="A43985" s="1"/>
      <c r="B43985" s="2"/>
      <c r="BJ43985" s="3"/>
      <c r="BL43985" s="3"/>
      <c r="BN43985" s="3"/>
      <c r="BP43985" s="3"/>
    </row>
    <row r="43986" spans="1:68" x14ac:dyDescent="0.25">
      <c r="A43986" s="1"/>
      <c r="B43986" s="2"/>
      <c r="BJ43986" s="3"/>
      <c r="BL43986" s="3"/>
      <c r="BN43986" s="3"/>
      <c r="BP43986" s="3"/>
    </row>
    <row r="43987" spans="1:68" x14ac:dyDescent="0.25">
      <c r="A43987" s="1"/>
      <c r="B43987" s="2"/>
      <c r="BJ43987" s="3"/>
      <c r="BL43987" s="3"/>
      <c r="BN43987" s="3"/>
      <c r="BP43987" s="3"/>
    </row>
    <row r="43988" spans="1:68" x14ac:dyDescent="0.25">
      <c r="A43988" s="1"/>
      <c r="B43988" s="2"/>
      <c r="BJ43988" s="3"/>
      <c r="BL43988" s="3"/>
      <c r="BN43988" s="3"/>
      <c r="BP43988" s="3"/>
    </row>
    <row r="43989" spans="1:68" x14ac:dyDescent="0.25">
      <c r="A43989" s="1"/>
      <c r="B43989" s="2"/>
      <c r="BJ43989" s="3"/>
      <c r="BL43989" s="3"/>
      <c r="BN43989" s="3"/>
      <c r="BP43989" s="3"/>
    </row>
    <row r="43990" spans="1:68" x14ac:dyDescent="0.25">
      <c r="A43990" s="1"/>
      <c r="B43990" s="2"/>
      <c r="BJ43990" s="3"/>
      <c r="BL43990" s="3"/>
      <c r="BN43990" s="3"/>
      <c r="BP43990" s="3"/>
    </row>
    <row r="43991" spans="1:68" x14ac:dyDescent="0.25">
      <c r="A43991" s="1"/>
      <c r="B43991" s="2"/>
      <c r="BJ43991" s="3"/>
      <c r="BL43991" s="3"/>
      <c r="BN43991" s="3"/>
      <c r="BP43991" s="3"/>
    </row>
    <row r="43992" spans="1:68" x14ac:dyDescent="0.25">
      <c r="A43992" s="1"/>
      <c r="B43992" s="2"/>
      <c r="BJ43992" s="3"/>
      <c r="BL43992" s="3"/>
      <c r="BN43992" s="3"/>
      <c r="BP43992" s="3"/>
    </row>
    <row r="43993" spans="1:68" x14ac:dyDescent="0.25">
      <c r="A43993" s="1"/>
      <c r="B43993" s="2"/>
      <c r="BJ43993" s="3"/>
      <c r="BL43993" s="3"/>
      <c r="BN43993" s="3"/>
      <c r="BP43993" s="3"/>
    </row>
    <row r="43994" spans="1:68" x14ac:dyDescent="0.25">
      <c r="A43994" s="1"/>
      <c r="B43994" s="2"/>
      <c r="BJ43994" s="3"/>
      <c r="BL43994" s="3"/>
      <c r="BN43994" s="3"/>
      <c r="BP43994" s="3"/>
    </row>
    <row r="43995" spans="1:68" x14ac:dyDescent="0.25">
      <c r="A43995" s="1"/>
      <c r="B43995" s="2"/>
      <c r="BJ43995" s="3"/>
      <c r="BL43995" s="3"/>
      <c r="BN43995" s="3"/>
      <c r="BP43995" s="3"/>
    </row>
    <row r="43996" spans="1:68" x14ac:dyDescent="0.25">
      <c r="A43996" s="1"/>
      <c r="B43996" s="2"/>
      <c r="BJ43996" s="3"/>
      <c r="BL43996" s="3"/>
      <c r="BN43996" s="3"/>
      <c r="BP43996" s="3"/>
    </row>
    <row r="43997" spans="1:68" x14ac:dyDescent="0.25">
      <c r="A43997" s="1"/>
      <c r="B43997" s="2"/>
      <c r="BJ43997" s="3"/>
      <c r="BL43997" s="3"/>
      <c r="BN43997" s="3"/>
      <c r="BP43997" s="3"/>
    </row>
    <row r="43998" spans="1:68" x14ac:dyDescent="0.25">
      <c r="A43998" s="1"/>
      <c r="B43998" s="2"/>
      <c r="BJ43998" s="3"/>
      <c r="BL43998" s="3"/>
      <c r="BN43998" s="3"/>
      <c r="BP43998" s="3"/>
    </row>
    <row r="43999" spans="1:68" x14ac:dyDescent="0.25">
      <c r="A43999" s="1"/>
      <c r="B43999" s="2"/>
      <c r="BJ43999" s="3"/>
      <c r="BL43999" s="3"/>
      <c r="BN43999" s="3"/>
      <c r="BP43999" s="3"/>
    </row>
    <row r="44000" spans="1:68" x14ac:dyDescent="0.25">
      <c r="A44000" s="1"/>
      <c r="B44000" s="2"/>
      <c r="BJ44000" s="3"/>
      <c r="BL44000" s="3"/>
      <c r="BN44000" s="3"/>
      <c r="BP44000" s="3"/>
    </row>
    <row r="44001" spans="1:68" x14ac:dyDescent="0.25">
      <c r="A44001" s="1"/>
      <c r="B44001" s="2"/>
      <c r="BJ44001" s="3"/>
      <c r="BL44001" s="3"/>
      <c r="BN44001" s="3"/>
      <c r="BP44001" s="3"/>
    </row>
    <row r="44002" spans="1:68" x14ac:dyDescent="0.25">
      <c r="A44002" s="1"/>
      <c r="B44002" s="2"/>
      <c r="BJ44002" s="3"/>
      <c r="BL44002" s="3"/>
      <c r="BN44002" s="3"/>
      <c r="BP44002" s="3"/>
    </row>
    <row r="44003" spans="1:68" x14ac:dyDescent="0.25">
      <c r="A44003" s="1"/>
      <c r="B44003" s="2"/>
      <c r="BJ44003" s="3"/>
      <c r="BL44003" s="3"/>
      <c r="BN44003" s="3"/>
      <c r="BP44003" s="3"/>
    </row>
    <row r="44004" spans="1:68" x14ac:dyDescent="0.25">
      <c r="A44004" s="1"/>
      <c r="B44004" s="2"/>
      <c r="BJ44004" s="3"/>
      <c r="BL44004" s="3"/>
      <c r="BN44004" s="3"/>
      <c r="BP44004" s="3"/>
    </row>
    <row r="44005" spans="1:68" x14ac:dyDescent="0.25">
      <c r="A44005" s="1"/>
      <c r="B44005" s="2"/>
      <c r="BJ44005" s="3"/>
      <c r="BL44005" s="3"/>
      <c r="BN44005" s="3"/>
      <c r="BP44005" s="3"/>
    </row>
    <row r="44006" spans="1:68" x14ac:dyDescent="0.25">
      <c r="A44006" s="1"/>
      <c r="B44006" s="2"/>
      <c r="BJ44006" s="3"/>
      <c r="BL44006" s="3"/>
      <c r="BN44006" s="3"/>
      <c r="BP44006" s="3"/>
    </row>
    <row r="44007" spans="1:68" x14ac:dyDescent="0.25">
      <c r="A44007" s="1"/>
      <c r="B44007" s="2"/>
      <c r="BJ44007" s="3"/>
      <c r="BL44007" s="3"/>
      <c r="BN44007" s="3"/>
      <c r="BP44007" s="3"/>
    </row>
    <row r="44008" spans="1:68" x14ac:dyDescent="0.25">
      <c r="A44008" s="1"/>
      <c r="B44008" s="2"/>
      <c r="BJ44008" s="3"/>
      <c r="BL44008" s="3"/>
      <c r="BN44008" s="3"/>
      <c r="BP44008" s="3"/>
    </row>
    <row r="44009" spans="1:68" x14ac:dyDescent="0.25">
      <c r="A44009" s="1"/>
      <c r="B44009" s="2"/>
      <c r="BJ44009" s="3"/>
      <c r="BL44009" s="3"/>
      <c r="BN44009" s="3"/>
      <c r="BP44009" s="3"/>
    </row>
    <row r="44010" spans="1:68" x14ac:dyDescent="0.25">
      <c r="A44010" s="1"/>
      <c r="B44010" s="2"/>
      <c r="BJ44010" s="3"/>
      <c r="BL44010" s="3"/>
      <c r="BN44010" s="3"/>
      <c r="BP44010" s="3"/>
    </row>
    <row r="44011" spans="1:68" x14ac:dyDescent="0.25">
      <c r="A44011" s="1"/>
      <c r="B44011" s="2"/>
      <c r="BJ44011" s="3"/>
      <c r="BL44011" s="3"/>
      <c r="BN44011" s="3"/>
      <c r="BP44011" s="3"/>
    </row>
    <row r="44012" spans="1:68" x14ac:dyDescent="0.25">
      <c r="A44012" s="1"/>
      <c r="B44012" s="2"/>
      <c r="BJ44012" s="3"/>
      <c r="BL44012" s="3"/>
      <c r="BN44012" s="3"/>
      <c r="BP44012" s="3"/>
    </row>
    <row r="44013" spans="1:68" x14ac:dyDescent="0.25">
      <c r="A44013" s="1"/>
      <c r="B44013" s="2"/>
      <c r="BJ44013" s="3"/>
      <c r="BL44013" s="3"/>
      <c r="BN44013" s="3"/>
      <c r="BP44013" s="3"/>
    </row>
    <row r="44014" spans="1:68" x14ac:dyDescent="0.25">
      <c r="A44014" s="1"/>
      <c r="B44014" s="2"/>
      <c r="BJ44014" s="3"/>
      <c r="BL44014" s="3"/>
      <c r="BN44014" s="3"/>
      <c r="BP44014" s="3"/>
    </row>
    <row r="44015" spans="1:68" x14ac:dyDescent="0.25">
      <c r="A44015" s="1"/>
      <c r="B44015" s="2"/>
      <c r="BJ44015" s="3"/>
      <c r="BL44015" s="3"/>
      <c r="BN44015" s="3"/>
      <c r="BP44015" s="3"/>
    </row>
    <row r="44016" spans="1:68" x14ac:dyDescent="0.25">
      <c r="A44016" s="1"/>
      <c r="B44016" s="2"/>
      <c r="BJ44016" s="3"/>
      <c r="BL44016" s="3"/>
      <c r="BN44016" s="3"/>
      <c r="BP44016" s="3"/>
    </row>
    <row r="44017" spans="1:68" x14ac:dyDescent="0.25">
      <c r="A44017" s="1"/>
      <c r="B44017" s="2"/>
      <c r="BJ44017" s="3"/>
      <c r="BL44017" s="3"/>
      <c r="BN44017" s="3"/>
      <c r="BP44017" s="3"/>
    </row>
    <row r="44018" spans="1:68" x14ac:dyDescent="0.25">
      <c r="A44018" s="1"/>
      <c r="B44018" s="2"/>
      <c r="BJ44018" s="3"/>
      <c r="BL44018" s="3"/>
      <c r="BN44018" s="3"/>
      <c r="BP44018" s="3"/>
    </row>
    <row r="44019" spans="1:68" x14ac:dyDescent="0.25">
      <c r="A44019" s="1"/>
      <c r="B44019" s="2"/>
      <c r="BJ44019" s="3"/>
      <c r="BL44019" s="3"/>
      <c r="BN44019" s="3"/>
      <c r="BP44019" s="3"/>
    </row>
    <row r="44020" spans="1:68" x14ac:dyDescent="0.25">
      <c r="A44020" s="1"/>
      <c r="B44020" s="2"/>
      <c r="BJ44020" s="3"/>
      <c r="BL44020" s="3"/>
      <c r="BN44020" s="3"/>
      <c r="BP44020" s="3"/>
    </row>
    <row r="44021" spans="1:68" x14ac:dyDescent="0.25">
      <c r="A44021" s="1"/>
      <c r="B44021" s="2"/>
      <c r="BJ44021" s="3"/>
      <c r="BL44021" s="3"/>
      <c r="BN44021" s="3"/>
      <c r="BP44021" s="3"/>
    </row>
    <row r="44022" spans="1:68" x14ac:dyDescent="0.25">
      <c r="A44022" s="1"/>
      <c r="B44022" s="2"/>
      <c r="BJ44022" s="3"/>
      <c r="BL44022" s="3"/>
      <c r="BN44022" s="3"/>
      <c r="BP44022" s="3"/>
    </row>
    <row r="44023" spans="1:68" x14ac:dyDescent="0.25">
      <c r="A44023" s="1"/>
      <c r="B44023" s="2"/>
      <c r="BJ44023" s="3"/>
      <c r="BL44023" s="3"/>
      <c r="BN44023" s="3"/>
      <c r="BP44023" s="3"/>
    </row>
    <row r="44024" spans="1:68" x14ac:dyDescent="0.25">
      <c r="A44024" s="1"/>
      <c r="B44024" s="2"/>
      <c r="BJ44024" s="3"/>
      <c r="BL44024" s="3"/>
      <c r="BN44024" s="3"/>
      <c r="BP44024" s="3"/>
    </row>
    <row r="44025" spans="1:68" x14ac:dyDescent="0.25">
      <c r="A44025" s="1"/>
      <c r="B44025" s="2"/>
      <c r="BJ44025" s="3"/>
      <c r="BL44025" s="3"/>
      <c r="BN44025" s="3"/>
      <c r="BP44025" s="3"/>
    </row>
    <row r="44026" spans="1:68" x14ac:dyDescent="0.25">
      <c r="A44026" s="1"/>
      <c r="B44026" s="2"/>
      <c r="BJ44026" s="3"/>
      <c r="BL44026" s="3"/>
      <c r="BN44026" s="3"/>
      <c r="BP44026" s="3"/>
    </row>
    <row r="44027" spans="1:68" x14ac:dyDescent="0.25">
      <c r="A44027" s="1"/>
      <c r="B44027" s="2"/>
      <c r="BJ44027" s="3"/>
      <c r="BL44027" s="3"/>
      <c r="BN44027" s="3"/>
      <c r="BP44027" s="3"/>
    </row>
    <row r="44028" spans="1:68" x14ac:dyDescent="0.25">
      <c r="A44028" s="1"/>
      <c r="B44028" s="2"/>
      <c r="BJ44028" s="3"/>
      <c r="BL44028" s="3"/>
      <c r="BN44028" s="3"/>
      <c r="BP44028" s="3"/>
    </row>
    <row r="44029" spans="1:68" x14ac:dyDescent="0.25">
      <c r="A44029" s="1"/>
      <c r="B44029" s="2"/>
      <c r="BJ44029" s="3"/>
      <c r="BL44029" s="3"/>
      <c r="BN44029" s="3"/>
      <c r="BP44029" s="3"/>
    </row>
    <row r="44030" spans="1:68" x14ac:dyDescent="0.25">
      <c r="A44030" s="1"/>
      <c r="B44030" s="2"/>
      <c r="BJ44030" s="3"/>
      <c r="BL44030" s="3"/>
      <c r="BN44030" s="3"/>
      <c r="BP44030" s="3"/>
    </row>
    <row r="44031" spans="1:68" x14ac:dyDescent="0.25">
      <c r="A44031" s="1"/>
      <c r="B44031" s="2"/>
      <c r="BJ44031" s="3"/>
      <c r="BL44031" s="3"/>
      <c r="BN44031" s="3"/>
      <c r="BP44031" s="3"/>
    </row>
    <row r="44032" spans="1:68" x14ac:dyDescent="0.25">
      <c r="A44032" s="1"/>
      <c r="B44032" s="2"/>
      <c r="BJ44032" s="3"/>
      <c r="BL44032" s="3"/>
      <c r="BN44032" s="3"/>
      <c r="BP44032" s="3"/>
    </row>
    <row r="44033" spans="1:68" x14ac:dyDescent="0.25">
      <c r="A44033" s="1"/>
      <c r="B44033" s="2"/>
      <c r="BJ44033" s="3"/>
      <c r="BL44033" s="3"/>
      <c r="BN44033" s="3"/>
      <c r="BP44033" s="3"/>
    </row>
    <row r="44034" spans="1:68" x14ac:dyDescent="0.25">
      <c r="A44034" s="1"/>
      <c r="B44034" s="2"/>
      <c r="BJ44034" s="3"/>
      <c r="BL44034" s="3"/>
      <c r="BN44034" s="3"/>
      <c r="BP44034" s="3"/>
    </row>
    <row r="44035" spans="1:68" x14ac:dyDescent="0.25">
      <c r="A44035" s="1"/>
      <c r="B44035" s="2"/>
      <c r="BJ44035" s="3"/>
      <c r="BL44035" s="3"/>
      <c r="BN44035" s="3"/>
      <c r="BP44035" s="3"/>
    </row>
    <row r="44036" spans="1:68" x14ac:dyDescent="0.25">
      <c r="A44036" s="1"/>
      <c r="B44036" s="2"/>
      <c r="BJ44036" s="3"/>
      <c r="BL44036" s="3"/>
      <c r="BN44036" s="3"/>
      <c r="BP44036" s="3"/>
    </row>
    <row r="44037" spans="1:68" x14ac:dyDescent="0.25">
      <c r="A44037" s="1"/>
      <c r="B44037" s="2"/>
      <c r="BJ44037" s="3"/>
      <c r="BL44037" s="3"/>
      <c r="BN44037" s="3"/>
      <c r="BP44037" s="3"/>
    </row>
    <row r="44038" spans="1:68" x14ac:dyDescent="0.25">
      <c r="A44038" s="1"/>
      <c r="B44038" s="2"/>
      <c r="BJ44038" s="3"/>
      <c r="BL44038" s="3"/>
      <c r="BN44038" s="3"/>
      <c r="BP44038" s="3"/>
    </row>
    <row r="44039" spans="1:68" x14ac:dyDescent="0.25">
      <c r="A44039" s="1"/>
      <c r="B44039" s="2"/>
      <c r="BJ44039" s="3"/>
      <c r="BL44039" s="3"/>
      <c r="BN44039" s="3"/>
      <c r="BP44039" s="3"/>
    </row>
    <row r="44040" spans="1:68" x14ac:dyDescent="0.25">
      <c r="A44040" s="1"/>
      <c r="B44040" s="2"/>
      <c r="BJ44040" s="3"/>
      <c r="BL44040" s="3"/>
      <c r="BN44040" s="3"/>
      <c r="BP44040" s="3"/>
    </row>
    <row r="44041" spans="1:68" x14ac:dyDescent="0.25">
      <c r="A44041" s="1"/>
      <c r="B44041" s="2"/>
      <c r="BJ44041" s="3"/>
      <c r="BL44041" s="3"/>
      <c r="BN44041" s="3"/>
      <c r="BP44041" s="3"/>
    </row>
    <row r="44042" spans="1:68" x14ac:dyDescent="0.25">
      <c r="A44042" s="1"/>
      <c r="B44042" s="2"/>
      <c r="BJ44042" s="3"/>
      <c r="BL44042" s="3"/>
      <c r="BN44042" s="3"/>
      <c r="BP44042" s="3"/>
    </row>
    <row r="44043" spans="1:68" x14ac:dyDescent="0.25">
      <c r="A44043" s="1"/>
      <c r="B44043" s="2"/>
      <c r="BJ44043" s="3"/>
      <c r="BL44043" s="3"/>
      <c r="BN44043" s="3"/>
      <c r="BP44043" s="3"/>
    </row>
    <row r="44044" spans="1:68" x14ac:dyDescent="0.25">
      <c r="A44044" s="1"/>
      <c r="B44044" s="2"/>
      <c r="BJ44044" s="3"/>
      <c r="BL44044" s="3"/>
      <c r="BN44044" s="3"/>
      <c r="BP44044" s="3"/>
    </row>
    <row r="44045" spans="1:68" x14ac:dyDescent="0.25">
      <c r="A44045" s="1"/>
      <c r="B44045" s="2"/>
      <c r="BJ44045" s="3"/>
      <c r="BL44045" s="3"/>
      <c r="BN44045" s="3"/>
      <c r="BP44045" s="3"/>
    </row>
    <row r="44046" spans="1:68" x14ac:dyDescent="0.25">
      <c r="A44046" s="1"/>
      <c r="B44046" s="2"/>
      <c r="BJ44046" s="3"/>
      <c r="BL44046" s="3"/>
      <c r="BN44046" s="3"/>
      <c r="BP44046" s="3"/>
    </row>
    <row r="44047" spans="1:68" x14ac:dyDescent="0.25">
      <c r="A44047" s="1"/>
      <c r="B44047" s="2"/>
      <c r="BJ44047" s="3"/>
      <c r="BL44047" s="3"/>
      <c r="BN44047" s="3"/>
      <c r="BP44047" s="3"/>
    </row>
    <row r="44048" spans="1:68" x14ac:dyDescent="0.25">
      <c r="A44048" s="1"/>
      <c r="B44048" s="2"/>
      <c r="BJ44048" s="3"/>
      <c r="BL44048" s="3"/>
      <c r="BN44048" s="3"/>
      <c r="BP44048" s="3"/>
    </row>
    <row r="44049" spans="1:68" x14ac:dyDescent="0.25">
      <c r="A44049" s="1"/>
      <c r="B44049" s="2"/>
      <c r="BJ44049" s="3"/>
      <c r="BL44049" s="3"/>
      <c r="BN44049" s="3"/>
      <c r="BP44049" s="3"/>
    </row>
    <row r="44050" spans="1:68" x14ac:dyDescent="0.25">
      <c r="A44050" s="1"/>
      <c r="B44050" s="2"/>
      <c r="BJ44050" s="3"/>
      <c r="BL44050" s="3"/>
      <c r="BN44050" s="3"/>
      <c r="BP44050" s="3"/>
    </row>
    <row r="44051" spans="1:68" x14ac:dyDescent="0.25">
      <c r="A44051" s="1"/>
      <c r="B44051" s="2"/>
      <c r="BJ44051" s="3"/>
      <c r="BL44051" s="3"/>
      <c r="BN44051" s="3"/>
      <c r="BP44051" s="3"/>
    </row>
    <row r="44052" spans="1:68" x14ac:dyDescent="0.25">
      <c r="A44052" s="1"/>
      <c r="B44052" s="2"/>
      <c r="BJ44052" s="3"/>
      <c r="BL44052" s="3"/>
      <c r="BN44052" s="3"/>
      <c r="BP44052" s="3"/>
    </row>
    <row r="44053" spans="1:68" x14ac:dyDescent="0.25">
      <c r="A44053" s="1"/>
      <c r="B44053" s="2"/>
      <c r="BJ44053" s="3"/>
      <c r="BL44053" s="3"/>
      <c r="BN44053" s="3"/>
      <c r="BP44053" s="3"/>
    </row>
    <row r="44054" spans="1:68" x14ac:dyDescent="0.25">
      <c r="A44054" s="1"/>
      <c r="B44054" s="2"/>
      <c r="BJ44054" s="3"/>
      <c r="BL44054" s="3"/>
      <c r="BN44054" s="3"/>
      <c r="BP44054" s="3"/>
    </row>
    <row r="44055" spans="1:68" x14ac:dyDescent="0.25">
      <c r="A44055" s="1"/>
      <c r="B44055" s="2"/>
      <c r="BJ44055" s="3"/>
      <c r="BL44055" s="3"/>
      <c r="BN44055" s="3"/>
      <c r="BP44055" s="3"/>
    </row>
    <row r="44056" spans="1:68" x14ac:dyDescent="0.25">
      <c r="A44056" s="1"/>
      <c r="B44056" s="2"/>
      <c r="BJ44056" s="3"/>
      <c r="BL44056" s="3"/>
      <c r="BN44056" s="3"/>
      <c r="BP44056" s="3"/>
    </row>
    <row r="44057" spans="1:68" x14ac:dyDescent="0.25">
      <c r="A44057" s="1"/>
      <c r="B44057" s="2"/>
      <c r="BJ44057" s="3"/>
      <c r="BL44057" s="3"/>
      <c r="BN44057" s="3"/>
      <c r="BP44057" s="3"/>
    </row>
    <row r="44058" spans="1:68" x14ac:dyDescent="0.25">
      <c r="A44058" s="1"/>
      <c r="B44058" s="2"/>
      <c r="BJ44058" s="3"/>
      <c r="BL44058" s="3"/>
      <c r="BN44058" s="3"/>
      <c r="BP44058" s="3"/>
    </row>
    <row r="44059" spans="1:68" x14ac:dyDescent="0.25">
      <c r="A44059" s="1"/>
      <c r="B44059" s="2"/>
      <c r="BJ44059" s="3"/>
      <c r="BL44059" s="3"/>
      <c r="BN44059" s="3"/>
      <c r="BP44059" s="3"/>
    </row>
    <row r="44060" spans="1:68" x14ac:dyDescent="0.25">
      <c r="A44060" s="1"/>
      <c r="B44060" s="2"/>
      <c r="BJ44060" s="3"/>
      <c r="BL44060" s="3"/>
      <c r="BN44060" s="3"/>
      <c r="BP44060" s="3"/>
    </row>
    <row r="44061" spans="1:68" x14ac:dyDescent="0.25">
      <c r="A44061" s="1"/>
      <c r="B44061" s="2"/>
      <c r="BJ44061" s="3"/>
      <c r="BL44061" s="3"/>
      <c r="BN44061" s="3"/>
      <c r="BP44061" s="3"/>
    </row>
    <row r="44062" spans="1:68" x14ac:dyDescent="0.25">
      <c r="A44062" s="1"/>
      <c r="B44062" s="2"/>
      <c r="BJ44062" s="3"/>
      <c r="BL44062" s="3"/>
      <c r="BN44062" s="3"/>
      <c r="BP44062" s="3"/>
    </row>
    <row r="44063" spans="1:68" x14ac:dyDescent="0.25">
      <c r="A44063" s="1"/>
      <c r="B44063" s="2"/>
      <c r="BJ44063" s="3"/>
      <c r="BL44063" s="3"/>
      <c r="BN44063" s="3"/>
      <c r="BP44063" s="3"/>
    </row>
    <row r="44064" spans="1:68" x14ac:dyDescent="0.25">
      <c r="A44064" s="1"/>
      <c r="B44064" s="2"/>
      <c r="BJ44064" s="3"/>
      <c r="BL44064" s="3"/>
      <c r="BN44064" s="3"/>
      <c r="BP44064" s="3"/>
    </row>
    <row r="44065" spans="1:68" x14ac:dyDescent="0.25">
      <c r="A44065" s="1"/>
      <c r="B44065" s="2"/>
      <c r="BJ44065" s="3"/>
      <c r="BL44065" s="3"/>
      <c r="BN44065" s="3"/>
      <c r="BP44065" s="3"/>
    </row>
    <row r="44066" spans="1:68" x14ac:dyDescent="0.25">
      <c r="A44066" s="1"/>
      <c r="B44066" s="2"/>
      <c r="BJ44066" s="3"/>
      <c r="BL44066" s="3"/>
      <c r="BN44066" s="3"/>
      <c r="BP44066" s="3"/>
    </row>
    <row r="44067" spans="1:68" x14ac:dyDescent="0.25">
      <c r="A44067" s="1"/>
      <c r="B44067" s="2"/>
      <c r="BJ44067" s="3"/>
      <c r="BL44067" s="3"/>
      <c r="BN44067" s="3"/>
      <c r="BP44067" s="3"/>
    </row>
    <row r="44068" spans="1:68" x14ac:dyDescent="0.25">
      <c r="A44068" s="1"/>
      <c r="B44068" s="2"/>
      <c r="BJ44068" s="3"/>
      <c r="BL44068" s="3"/>
      <c r="BN44068" s="3"/>
      <c r="BP44068" s="3"/>
    </row>
    <row r="44069" spans="1:68" x14ac:dyDescent="0.25">
      <c r="A44069" s="1"/>
      <c r="B44069" s="2"/>
      <c r="BJ44069" s="3"/>
      <c r="BL44069" s="3"/>
      <c r="BN44069" s="3"/>
      <c r="BP44069" s="3"/>
    </row>
    <row r="44070" spans="1:68" x14ac:dyDescent="0.25">
      <c r="A44070" s="1"/>
      <c r="B44070" s="2"/>
      <c r="BJ44070" s="3"/>
      <c r="BL44070" s="3"/>
      <c r="BN44070" s="3"/>
      <c r="BP44070" s="3"/>
    </row>
    <row r="44071" spans="1:68" x14ac:dyDescent="0.25">
      <c r="A44071" s="1"/>
      <c r="B44071" s="2"/>
      <c r="BJ44071" s="3"/>
      <c r="BL44071" s="3"/>
      <c r="BN44071" s="3"/>
      <c r="BP44071" s="3"/>
    </row>
    <row r="44072" spans="1:68" x14ac:dyDescent="0.25">
      <c r="A44072" s="1"/>
      <c r="B44072" s="2"/>
      <c r="BJ44072" s="3"/>
      <c r="BL44072" s="3"/>
      <c r="BN44072" s="3"/>
      <c r="BP44072" s="3"/>
    </row>
    <row r="44073" spans="1:68" x14ac:dyDescent="0.25">
      <c r="A44073" s="1"/>
      <c r="B44073" s="2"/>
      <c r="BJ44073" s="3"/>
      <c r="BL44073" s="3"/>
      <c r="BN44073" s="3"/>
      <c r="BP44073" s="3"/>
    </row>
    <row r="44074" spans="1:68" x14ac:dyDescent="0.25">
      <c r="A44074" s="1"/>
      <c r="B44074" s="2"/>
      <c r="BJ44074" s="3"/>
      <c r="BL44074" s="3"/>
      <c r="BN44074" s="3"/>
      <c r="BP44074" s="3"/>
    </row>
    <row r="44075" spans="1:68" x14ac:dyDescent="0.25">
      <c r="A44075" s="1"/>
      <c r="B44075" s="2"/>
      <c r="BJ44075" s="3"/>
      <c r="BL44075" s="3"/>
      <c r="BN44075" s="3"/>
      <c r="BP44075" s="3"/>
    </row>
    <row r="44076" spans="1:68" x14ac:dyDescent="0.25">
      <c r="A44076" s="1"/>
      <c r="B44076" s="2"/>
      <c r="BJ44076" s="3"/>
      <c r="BL44076" s="3"/>
      <c r="BN44076" s="3"/>
      <c r="BP44076" s="3"/>
    </row>
    <row r="44077" spans="1:68" x14ac:dyDescent="0.25">
      <c r="A44077" s="1"/>
      <c r="B44077" s="2"/>
      <c r="BJ44077" s="3"/>
      <c r="BL44077" s="3"/>
      <c r="BN44077" s="3"/>
      <c r="BP44077" s="3"/>
    </row>
    <row r="44078" spans="1:68" x14ac:dyDescent="0.25">
      <c r="A44078" s="1"/>
      <c r="B44078" s="2"/>
      <c r="BJ44078" s="3"/>
      <c r="BL44078" s="3"/>
      <c r="BN44078" s="3"/>
      <c r="BP44078" s="3"/>
    </row>
    <row r="44079" spans="1:68" x14ac:dyDescent="0.25">
      <c r="A44079" s="1"/>
      <c r="B44079" s="2"/>
      <c r="BJ44079" s="3"/>
      <c r="BL44079" s="3"/>
      <c r="BN44079" s="3"/>
      <c r="BP44079" s="3"/>
    </row>
    <row r="44080" spans="1:68" x14ac:dyDescent="0.25">
      <c r="A44080" s="1"/>
      <c r="B44080" s="2"/>
      <c r="BJ44080" s="3"/>
      <c r="BL44080" s="3"/>
      <c r="BN44080" s="3"/>
      <c r="BP44080" s="3"/>
    </row>
    <row r="44081" spans="1:68" x14ac:dyDescent="0.25">
      <c r="A44081" s="1"/>
      <c r="B44081" s="2"/>
      <c r="BJ44081" s="3"/>
      <c r="BL44081" s="3"/>
      <c r="BN44081" s="3"/>
      <c r="BP44081" s="3"/>
    </row>
    <row r="44082" spans="1:68" x14ac:dyDescent="0.25">
      <c r="A44082" s="1"/>
      <c r="B44082" s="2"/>
      <c r="BJ44082" s="3"/>
      <c r="BL44082" s="3"/>
      <c r="BN44082" s="3"/>
      <c r="BP44082" s="3"/>
    </row>
    <row r="44083" spans="1:68" x14ac:dyDescent="0.25">
      <c r="A44083" s="1"/>
      <c r="B44083" s="2"/>
      <c r="BJ44083" s="3"/>
      <c r="BL44083" s="3"/>
      <c r="BN44083" s="3"/>
      <c r="BP44083" s="3"/>
    </row>
    <row r="44084" spans="1:68" x14ac:dyDescent="0.25">
      <c r="A44084" s="1"/>
      <c r="B44084" s="2"/>
      <c r="BJ44084" s="3"/>
      <c r="BL44084" s="3"/>
      <c r="BN44084" s="3"/>
      <c r="BP44084" s="3"/>
    </row>
    <row r="44085" spans="1:68" x14ac:dyDescent="0.25">
      <c r="A44085" s="1"/>
      <c r="B44085" s="2"/>
      <c r="BJ44085" s="3"/>
      <c r="BL44085" s="3"/>
      <c r="BN44085" s="3"/>
      <c r="BP44085" s="3"/>
    </row>
    <row r="44086" spans="1:68" x14ac:dyDescent="0.25">
      <c r="A44086" s="1"/>
      <c r="B44086" s="2"/>
      <c r="BJ44086" s="3"/>
      <c r="BL44086" s="3"/>
      <c r="BN44086" s="3"/>
      <c r="BP44086" s="3"/>
    </row>
    <row r="44087" spans="1:68" x14ac:dyDescent="0.25">
      <c r="A44087" s="1"/>
      <c r="B44087" s="2"/>
      <c r="BJ44087" s="3"/>
      <c r="BL44087" s="3"/>
      <c r="BN44087" s="3"/>
      <c r="BP44087" s="3"/>
    </row>
    <row r="44088" spans="1:68" x14ac:dyDescent="0.25">
      <c r="A44088" s="1"/>
      <c r="B44088" s="2"/>
      <c r="BJ44088" s="3"/>
      <c r="BL44088" s="3"/>
      <c r="BN44088" s="3"/>
      <c r="BP44088" s="3"/>
    </row>
    <row r="44089" spans="1:68" x14ac:dyDescent="0.25">
      <c r="A44089" s="1"/>
      <c r="B44089" s="2"/>
      <c r="BJ44089" s="3"/>
      <c r="BL44089" s="3"/>
      <c r="BN44089" s="3"/>
      <c r="BP44089" s="3"/>
    </row>
    <row r="44090" spans="1:68" x14ac:dyDescent="0.25">
      <c r="A44090" s="1"/>
      <c r="B44090" s="2"/>
      <c r="BJ44090" s="3"/>
      <c r="BL44090" s="3"/>
      <c r="BN44090" s="3"/>
      <c r="BP44090" s="3"/>
    </row>
    <row r="44091" spans="1:68" x14ac:dyDescent="0.25">
      <c r="A44091" s="1"/>
      <c r="B44091" s="2"/>
      <c r="BJ44091" s="3"/>
      <c r="BL44091" s="3"/>
      <c r="BN44091" s="3"/>
      <c r="BP44091" s="3"/>
    </row>
    <row r="44092" spans="1:68" x14ac:dyDescent="0.25">
      <c r="A44092" s="1"/>
      <c r="B44092" s="2"/>
      <c r="BJ44092" s="3"/>
      <c r="BL44092" s="3"/>
      <c r="BN44092" s="3"/>
      <c r="BP44092" s="3"/>
    </row>
    <row r="44093" spans="1:68" x14ac:dyDescent="0.25">
      <c r="A44093" s="1"/>
      <c r="B44093" s="2"/>
      <c r="BJ44093" s="3"/>
      <c r="BL44093" s="3"/>
      <c r="BN44093" s="3"/>
      <c r="BP44093" s="3"/>
    </row>
    <row r="44094" spans="1:68" x14ac:dyDescent="0.25">
      <c r="A44094" s="1"/>
      <c r="B44094" s="2"/>
      <c r="BJ44094" s="3"/>
      <c r="BL44094" s="3"/>
      <c r="BN44094" s="3"/>
      <c r="BP44094" s="3"/>
    </row>
    <row r="44095" spans="1:68" x14ac:dyDescent="0.25">
      <c r="A44095" s="1"/>
      <c r="B44095" s="2"/>
      <c r="BJ44095" s="3"/>
      <c r="BL44095" s="3"/>
      <c r="BN44095" s="3"/>
      <c r="BP44095" s="3"/>
    </row>
    <row r="44096" spans="1:68" x14ac:dyDescent="0.25">
      <c r="A44096" s="1"/>
      <c r="B44096" s="2"/>
      <c r="BJ44096" s="3"/>
      <c r="BL44096" s="3"/>
      <c r="BN44096" s="3"/>
      <c r="BP44096" s="3"/>
    </row>
    <row r="44097" spans="1:68" x14ac:dyDescent="0.25">
      <c r="A44097" s="1"/>
      <c r="B44097" s="2"/>
      <c r="BJ44097" s="3"/>
      <c r="BL44097" s="3"/>
      <c r="BN44097" s="3"/>
      <c r="BP44097" s="3"/>
    </row>
    <row r="44098" spans="1:68" x14ac:dyDescent="0.25">
      <c r="A44098" s="1"/>
      <c r="B44098" s="2"/>
      <c r="BJ44098" s="3"/>
      <c r="BL44098" s="3"/>
      <c r="BN44098" s="3"/>
      <c r="BP44098" s="3"/>
    </row>
    <row r="44099" spans="1:68" x14ac:dyDescent="0.25">
      <c r="A44099" s="1"/>
      <c r="B44099" s="2"/>
      <c r="BJ44099" s="3"/>
      <c r="BL44099" s="3"/>
      <c r="BN44099" s="3"/>
      <c r="BP44099" s="3"/>
    </row>
    <row r="44100" spans="1:68" x14ac:dyDescent="0.25">
      <c r="A44100" s="1"/>
      <c r="B44100" s="2"/>
      <c r="BJ44100" s="3"/>
      <c r="BL44100" s="3"/>
      <c r="BN44100" s="3"/>
      <c r="BP44100" s="3"/>
    </row>
    <row r="44101" spans="1:68" x14ac:dyDescent="0.25">
      <c r="A44101" s="1"/>
      <c r="B44101" s="2"/>
      <c r="BJ44101" s="3"/>
      <c r="BL44101" s="3"/>
      <c r="BN44101" s="3"/>
      <c r="BP44101" s="3"/>
    </row>
    <row r="44102" spans="1:68" x14ac:dyDescent="0.25">
      <c r="A44102" s="1"/>
      <c r="B44102" s="2"/>
      <c r="BJ44102" s="3"/>
      <c r="BL44102" s="3"/>
      <c r="BN44102" s="3"/>
      <c r="BP44102" s="3"/>
    </row>
    <row r="44103" spans="1:68" x14ac:dyDescent="0.25">
      <c r="A44103" s="1"/>
      <c r="B44103" s="2"/>
      <c r="BJ44103" s="3"/>
      <c r="BL44103" s="3"/>
      <c r="BN44103" s="3"/>
      <c r="BP44103" s="3"/>
    </row>
    <row r="44104" spans="1:68" x14ac:dyDescent="0.25">
      <c r="A44104" s="1"/>
      <c r="B44104" s="2"/>
      <c r="BJ44104" s="3"/>
      <c r="BL44104" s="3"/>
      <c r="BN44104" s="3"/>
      <c r="BP44104" s="3"/>
    </row>
    <row r="44105" spans="1:68" x14ac:dyDescent="0.25">
      <c r="A44105" s="1"/>
      <c r="B44105" s="2"/>
      <c r="BJ44105" s="3"/>
      <c r="BL44105" s="3"/>
      <c r="BN44105" s="3"/>
      <c r="BP44105" s="3"/>
    </row>
    <row r="44106" spans="1:68" x14ac:dyDescent="0.25">
      <c r="A44106" s="1"/>
      <c r="B44106" s="2"/>
      <c r="BJ44106" s="3"/>
      <c r="BL44106" s="3"/>
      <c r="BN44106" s="3"/>
      <c r="BP44106" s="3"/>
    </row>
    <row r="44107" spans="1:68" x14ac:dyDescent="0.25">
      <c r="A44107" s="1"/>
      <c r="B44107" s="2"/>
      <c r="BJ44107" s="3"/>
      <c r="BL44107" s="3"/>
      <c r="BN44107" s="3"/>
      <c r="BP44107" s="3"/>
    </row>
    <row r="44108" spans="1:68" x14ac:dyDescent="0.25">
      <c r="A44108" s="1"/>
      <c r="B44108" s="2"/>
      <c r="BJ44108" s="3"/>
      <c r="BL44108" s="3"/>
      <c r="BN44108" s="3"/>
      <c r="BP44108" s="3"/>
    </row>
    <row r="44109" spans="1:68" x14ac:dyDescent="0.25">
      <c r="A44109" s="1"/>
      <c r="B44109" s="2"/>
      <c r="BJ44109" s="3"/>
      <c r="BL44109" s="3"/>
      <c r="BN44109" s="3"/>
      <c r="BP44109" s="3"/>
    </row>
    <row r="44110" spans="1:68" x14ac:dyDescent="0.25">
      <c r="A44110" s="1"/>
      <c r="B44110" s="2"/>
      <c r="BJ44110" s="3"/>
      <c r="BL44110" s="3"/>
      <c r="BN44110" s="3"/>
      <c r="BP44110" s="3"/>
    </row>
    <row r="44111" spans="1:68" x14ac:dyDescent="0.25">
      <c r="A44111" s="1"/>
      <c r="B44111" s="2"/>
      <c r="BJ44111" s="3"/>
      <c r="BL44111" s="3"/>
      <c r="BN44111" s="3"/>
      <c r="BP44111" s="3"/>
    </row>
    <row r="44112" spans="1:68" x14ac:dyDescent="0.25">
      <c r="A44112" s="1"/>
      <c r="B44112" s="2"/>
      <c r="BJ44112" s="3"/>
      <c r="BL44112" s="3"/>
      <c r="BN44112" s="3"/>
      <c r="BP44112" s="3"/>
    </row>
    <row r="44113" spans="1:68" x14ac:dyDescent="0.25">
      <c r="A44113" s="1"/>
      <c r="B44113" s="2"/>
      <c r="BJ44113" s="3"/>
      <c r="BL44113" s="3"/>
      <c r="BN44113" s="3"/>
      <c r="BP44113" s="3"/>
    </row>
    <row r="44114" spans="1:68" x14ac:dyDescent="0.25">
      <c r="A44114" s="1"/>
      <c r="B44114" s="2"/>
      <c r="BJ44114" s="3"/>
      <c r="BL44114" s="3"/>
      <c r="BN44114" s="3"/>
      <c r="BP44114" s="3"/>
    </row>
    <row r="44115" spans="1:68" x14ac:dyDescent="0.25">
      <c r="A44115" s="1"/>
      <c r="B44115" s="2"/>
      <c r="BJ44115" s="3"/>
      <c r="BL44115" s="3"/>
      <c r="BN44115" s="3"/>
      <c r="BP44115" s="3"/>
    </row>
    <row r="44116" spans="1:68" x14ac:dyDescent="0.25">
      <c r="A44116" s="1"/>
      <c r="B44116" s="2"/>
      <c r="BJ44116" s="3"/>
      <c r="BL44116" s="3"/>
      <c r="BN44116" s="3"/>
      <c r="BP44116" s="3"/>
    </row>
    <row r="44117" spans="1:68" x14ac:dyDescent="0.25">
      <c r="A44117" s="1"/>
      <c r="B44117" s="2"/>
      <c r="BJ44117" s="3"/>
      <c r="BL44117" s="3"/>
      <c r="BN44117" s="3"/>
      <c r="BP44117" s="3"/>
    </row>
    <row r="44118" spans="1:68" x14ac:dyDescent="0.25">
      <c r="A44118" s="1"/>
      <c r="B44118" s="2"/>
      <c r="BJ44118" s="3"/>
      <c r="BL44118" s="3"/>
      <c r="BN44118" s="3"/>
      <c r="BP44118" s="3"/>
    </row>
    <row r="44119" spans="1:68" x14ac:dyDescent="0.25">
      <c r="A44119" s="1"/>
      <c r="B44119" s="2"/>
      <c r="BJ44119" s="3"/>
      <c r="BL44119" s="3"/>
      <c r="BN44119" s="3"/>
      <c r="BP44119" s="3"/>
    </row>
    <row r="44120" spans="1:68" x14ac:dyDescent="0.25">
      <c r="A44120" s="1"/>
      <c r="B44120" s="2"/>
      <c r="BJ44120" s="3"/>
      <c r="BL44120" s="3"/>
      <c r="BN44120" s="3"/>
      <c r="BP44120" s="3"/>
    </row>
    <row r="44121" spans="1:68" x14ac:dyDescent="0.25">
      <c r="A44121" s="1"/>
      <c r="B44121" s="2"/>
      <c r="BJ44121" s="3"/>
      <c r="BL44121" s="3"/>
      <c r="BN44121" s="3"/>
      <c r="BP44121" s="3"/>
    </row>
    <row r="44122" spans="1:68" x14ac:dyDescent="0.25">
      <c r="A44122" s="1"/>
      <c r="B44122" s="2"/>
      <c r="BJ44122" s="3"/>
      <c r="BL44122" s="3"/>
      <c r="BN44122" s="3"/>
      <c r="BP44122" s="3"/>
    </row>
    <row r="44123" spans="1:68" x14ac:dyDescent="0.25">
      <c r="A44123" s="1"/>
      <c r="B44123" s="2"/>
      <c r="BJ44123" s="3"/>
      <c r="BL44123" s="3"/>
      <c r="BN44123" s="3"/>
      <c r="BP44123" s="3"/>
    </row>
    <row r="44124" spans="1:68" x14ac:dyDescent="0.25">
      <c r="A44124" s="1"/>
      <c r="B44124" s="2"/>
      <c r="BJ44124" s="3"/>
      <c r="BL44124" s="3"/>
      <c r="BN44124" s="3"/>
      <c r="BP44124" s="3"/>
    </row>
    <row r="44125" spans="1:68" x14ac:dyDescent="0.25">
      <c r="A44125" s="1"/>
      <c r="B44125" s="2"/>
      <c r="BJ44125" s="3"/>
      <c r="BL44125" s="3"/>
      <c r="BN44125" s="3"/>
      <c r="BP44125" s="3"/>
    </row>
    <row r="44126" spans="1:68" x14ac:dyDescent="0.25">
      <c r="A44126" s="1"/>
      <c r="B44126" s="2"/>
      <c r="BJ44126" s="3"/>
      <c r="BL44126" s="3"/>
      <c r="BN44126" s="3"/>
      <c r="BP44126" s="3"/>
    </row>
    <row r="44127" spans="1:68" x14ac:dyDescent="0.25">
      <c r="A44127" s="1"/>
      <c r="B44127" s="2"/>
      <c r="BJ44127" s="3"/>
      <c r="BL44127" s="3"/>
      <c r="BN44127" s="3"/>
      <c r="BP44127" s="3"/>
    </row>
    <row r="44128" spans="1:68" x14ac:dyDescent="0.25">
      <c r="A44128" s="1"/>
      <c r="B44128" s="2"/>
      <c r="BJ44128" s="3"/>
      <c r="BL44128" s="3"/>
      <c r="BN44128" s="3"/>
      <c r="BP44128" s="3"/>
    </row>
    <row r="44129" spans="1:68" x14ac:dyDescent="0.25">
      <c r="A44129" s="1"/>
      <c r="B44129" s="2"/>
      <c r="BJ44129" s="3"/>
      <c r="BL44129" s="3"/>
      <c r="BN44129" s="3"/>
      <c r="BP44129" s="3"/>
    </row>
    <row r="44130" spans="1:68" x14ac:dyDescent="0.25">
      <c r="A44130" s="1"/>
      <c r="B44130" s="2"/>
      <c r="BJ44130" s="3"/>
      <c r="BL44130" s="3"/>
      <c r="BN44130" s="3"/>
      <c r="BP44130" s="3"/>
    </row>
    <row r="44131" spans="1:68" x14ac:dyDescent="0.25">
      <c r="A44131" s="1"/>
      <c r="B44131" s="2"/>
      <c r="BJ44131" s="3"/>
      <c r="BL44131" s="3"/>
      <c r="BN44131" s="3"/>
      <c r="BP44131" s="3"/>
    </row>
    <row r="44132" spans="1:68" x14ac:dyDescent="0.25">
      <c r="A44132" s="1"/>
      <c r="B44132" s="2"/>
      <c r="BJ44132" s="3"/>
      <c r="BL44132" s="3"/>
      <c r="BN44132" s="3"/>
      <c r="BP44132" s="3"/>
    </row>
    <row r="44133" spans="1:68" x14ac:dyDescent="0.25">
      <c r="A44133" s="1"/>
      <c r="B44133" s="2"/>
      <c r="BJ44133" s="3"/>
      <c r="BL44133" s="3"/>
      <c r="BN44133" s="3"/>
      <c r="BP44133" s="3"/>
    </row>
    <row r="44134" spans="1:68" x14ac:dyDescent="0.25">
      <c r="A44134" s="1"/>
      <c r="B44134" s="2"/>
      <c r="BJ44134" s="3"/>
      <c r="BL44134" s="3"/>
      <c r="BN44134" s="3"/>
      <c r="BP44134" s="3"/>
    </row>
    <row r="44135" spans="1:68" x14ac:dyDescent="0.25">
      <c r="A44135" s="1"/>
      <c r="B44135" s="2"/>
      <c r="BJ44135" s="3"/>
      <c r="BL44135" s="3"/>
      <c r="BN44135" s="3"/>
      <c r="BP44135" s="3"/>
    </row>
    <row r="44136" spans="1:68" x14ac:dyDescent="0.25">
      <c r="A44136" s="1"/>
      <c r="B44136" s="2"/>
      <c r="BJ44136" s="3"/>
      <c r="BL44136" s="3"/>
      <c r="BN44136" s="3"/>
      <c r="BP44136" s="3"/>
    </row>
    <row r="44137" spans="1:68" x14ac:dyDescent="0.25">
      <c r="A44137" s="1"/>
      <c r="B44137" s="2"/>
      <c r="BJ44137" s="3"/>
      <c r="BL44137" s="3"/>
      <c r="BN44137" s="3"/>
      <c r="BP44137" s="3"/>
    </row>
    <row r="44138" spans="1:68" x14ac:dyDescent="0.25">
      <c r="A44138" s="1"/>
      <c r="B44138" s="2"/>
      <c r="BJ44138" s="3"/>
      <c r="BL44138" s="3"/>
      <c r="BN44138" s="3"/>
      <c r="BP44138" s="3"/>
    </row>
    <row r="44139" spans="1:68" x14ac:dyDescent="0.25">
      <c r="A44139" s="1"/>
      <c r="B44139" s="2"/>
      <c r="BJ44139" s="3"/>
      <c r="BL44139" s="3"/>
      <c r="BN44139" s="3"/>
      <c r="BP44139" s="3"/>
    </row>
    <row r="44140" spans="1:68" x14ac:dyDescent="0.25">
      <c r="A44140" s="1"/>
      <c r="B44140" s="2"/>
      <c r="BJ44140" s="3"/>
      <c r="BL44140" s="3"/>
      <c r="BN44140" s="3"/>
      <c r="BP44140" s="3"/>
    </row>
    <row r="44141" spans="1:68" x14ac:dyDescent="0.25">
      <c r="A44141" s="1"/>
      <c r="B44141" s="2"/>
      <c r="BJ44141" s="3"/>
      <c r="BL44141" s="3"/>
      <c r="BN44141" s="3"/>
      <c r="BP44141" s="3"/>
    </row>
    <row r="44142" spans="1:68" x14ac:dyDescent="0.25">
      <c r="A44142" s="1"/>
      <c r="B44142" s="2"/>
      <c r="BJ44142" s="3"/>
      <c r="BL44142" s="3"/>
      <c r="BN44142" s="3"/>
      <c r="BP44142" s="3"/>
    </row>
    <row r="44143" spans="1:68" x14ac:dyDescent="0.25">
      <c r="A44143" s="1"/>
      <c r="B44143" s="2"/>
      <c r="BJ44143" s="3"/>
      <c r="BL44143" s="3"/>
      <c r="BN44143" s="3"/>
      <c r="BP44143" s="3"/>
    </row>
    <row r="44144" spans="1:68" x14ac:dyDescent="0.25">
      <c r="A44144" s="1"/>
      <c r="B44144" s="2"/>
      <c r="BJ44144" s="3"/>
      <c r="BL44144" s="3"/>
      <c r="BN44144" s="3"/>
      <c r="BP44144" s="3"/>
    </row>
    <row r="44145" spans="1:68" x14ac:dyDescent="0.25">
      <c r="A44145" s="1"/>
      <c r="B44145" s="2"/>
      <c r="BJ44145" s="3"/>
      <c r="BL44145" s="3"/>
      <c r="BN44145" s="3"/>
      <c r="BP44145" s="3"/>
    </row>
    <row r="44146" spans="1:68" x14ac:dyDescent="0.25">
      <c r="A44146" s="1"/>
      <c r="B44146" s="2"/>
      <c r="BJ44146" s="3"/>
      <c r="BL44146" s="3"/>
      <c r="BN44146" s="3"/>
      <c r="BP44146" s="3"/>
    </row>
    <row r="44147" spans="1:68" x14ac:dyDescent="0.25">
      <c r="A44147" s="1"/>
      <c r="B44147" s="2"/>
      <c r="BJ44147" s="3"/>
      <c r="BL44147" s="3"/>
      <c r="BN44147" s="3"/>
      <c r="BP44147" s="3"/>
    </row>
    <row r="44148" spans="1:68" x14ac:dyDescent="0.25">
      <c r="A44148" s="1"/>
      <c r="B44148" s="2"/>
      <c r="BJ44148" s="3"/>
      <c r="BL44148" s="3"/>
      <c r="BN44148" s="3"/>
      <c r="BP44148" s="3"/>
    </row>
    <row r="44149" spans="1:68" x14ac:dyDescent="0.25">
      <c r="A44149" s="1"/>
      <c r="B44149" s="2"/>
      <c r="BJ44149" s="3"/>
      <c r="BL44149" s="3"/>
      <c r="BN44149" s="3"/>
      <c r="BP44149" s="3"/>
    </row>
    <row r="44150" spans="1:68" x14ac:dyDescent="0.25">
      <c r="A44150" s="1"/>
      <c r="B44150" s="2"/>
      <c r="BJ44150" s="3"/>
      <c r="BL44150" s="3"/>
      <c r="BN44150" s="3"/>
      <c r="BP44150" s="3"/>
    </row>
    <row r="44151" spans="1:68" x14ac:dyDescent="0.25">
      <c r="A44151" s="1"/>
      <c r="B44151" s="2"/>
      <c r="BJ44151" s="3"/>
      <c r="BL44151" s="3"/>
      <c r="BN44151" s="3"/>
      <c r="BP44151" s="3"/>
    </row>
    <row r="44152" spans="1:68" x14ac:dyDescent="0.25">
      <c r="A44152" s="1"/>
      <c r="B44152" s="2"/>
      <c r="BJ44152" s="3"/>
      <c r="BL44152" s="3"/>
      <c r="BN44152" s="3"/>
      <c r="BP44152" s="3"/>
    </row>
    <row r="44153" spans="1:68" x14ac:dyDescent="0.25">
      <c r="A44153" s="1"/>
      <c r="B44153" s="2"/>
      <c r="BJ44153" s="3"/>
      <c r="BL44153" s="3"/>
      <c r="BN44153" s="3"/>
      <c r="BP44153" s="3"/>
    </row>
    <row r="44154" spans="1:68" x14ac:dyDescent="0.25">
      <c r="A44154" s="1"/>
      <c r="B44154" s="2"/>
      <c r="BJ44154" s="3"/>
      <c r="BL44154" s="3"/>
      <c r="BN44154" s="3"/>
      <c r="BP44154" s="3"/>
    </row>
    <row r="44155" spans="1:68" x14ac:dyDescent="0.25">
      <c r="A44155" s="1"/>
      <c r="B44155" s="2"/>
      <c r="BJ44155" s="3"/>
      <c r="BL44155" s="3"/>
      <c r="BN44155" s="3"/>
      <c r="BP44155" s="3"/>
    </row>
    <row r="44156" spans="1:68" x14ac:dyDescent="0.25">
      <c r="A44156" s="1"/>
      <c r="B44156" s="2"/>
      <c r="BJ44156" s="3"/>
      <c r="BL44156" s="3"/>
      <c r="BN44156" s="3"/>
      <c r="BP44156" s="3"/>
    </row>
    <row r="44157" spans="1:68" x14ac:dyDescent="0.25">
      <c r="A44157" s="1"/>
      <c r="B44157" s="2"/>
      <c r="BJ44157" s="3"/>
      <c r="BL44157" s="3"/>
      <c r="BN44157" s="3"/>
      <c r="BP44157" s="3"/>
    </row>
    <row r="44158" spans="1:68" x14ac:dyDescent="0.25">
      <c r="A44158" s="1"/>
      <c r="B44158" s="2"/>
      <c r="BJ44158" s="3"/>
      <c r="BL44158" s="3"/>
      <c r="BN44158" s="3"/>
      <c r="BP44158" s="3"/>
    </row>
    <row r="44159" spans="1:68" x14ac:dyDescent="0.25">
      <c r="A44159" s="1"/>
      <c r="B44159" s="2"/>
      <c r="BJ44159" s="3"/>
      <c r="BL44159" s="3"/>
      <c r="BN44159" s="3"/>
      <c r="BP44159" s="3"/>
    </row>
    <row r="44160" spans="1:68" x14ac:dyDescent="0.25">
      <c r="A44160" s="1"/>
      <c r="B44160" s="2"/>
      <c r="BJ44160" s="3"/>
      <c r="BL44160" s="3"/>
      <c r="BN44160" s="3"/>
      <c r="BP44160" s="3"/>
    </row>
    <row r="44161" spans="1:68" x14ac:dyDescent="0.25">
      <c r="A44161" s="1"/>
      <c r="B44161" s="2"/>
      <c r="BJ44161" s="3"/>
      <c r="BL44161" s="3"/>
      <c r="BN44161" s="3"/>
      <c r="BP44161" s="3"/>
    </row>
    <row r="44162" spans="1:68" x14ac:dyDescent="0.25">
      <c r="A44162" s="1"/>
      <c r="B44162" s="2"/>
      <c r="BJ44162" s="3"/>
      <c r="BL44162" s="3"/>
      <c r="BN44162" s="3"/>
      <c r="BP44162" s="3"/>
    </row>
    <row r="44163" spans="1:68" x14ac:dyDescent="0.25">
      <c r="A44163" s="1"/>
      <c r="B44163" s="2"/>
      <c r="BJ44163" s="3"/>
      <c r="BL44163" s="3"/>
      <c r="BN44163" s="3"/>
      <c r="BP44163" s="3"/>
    </row>
    <row r="44164" spans="1:68" x14ac:dyDescent="0.25">
      <c r="A44164" s="1"/>
      <c r="B44164" s="2"/>
      <c r="BJ44164" s="3"/>
      <c r="BL44164" s="3"/>
      <c r="BN44164" s="3"/>
      <c r="BP44164" s="3"/>
    </row>
    <row r="44165" spans="1:68" x14ac:dyDescent="0.25">
      <c r="A44165" s="1"/>
      <c r="B44165" s="2"/>
      <c r="BJ44165" s="3"/>
      <c r="BL44165" s="3"/>
      <c r="BN44165" s="3"/>
      <c r="BP44165" s="3"/>
    </row>
    <row r="44166" spans="1:68" x14ac:dyDescent="0.25">
      <c r="A44166" s="1"/>
      <c r="B44166" s="2"/>
      <c r="BJ44166" s="3"/>
      <c r="BL44166" s="3"/>
      <c r="BN44166" s="3"/>
      <c r="BP44166" s="3"/>
    </row>
    <row r="44167" spans="1:68" x14ac:dyDescent="0.25">
      <c r="A44167" s="1"/>
      <c r="B44167" s="2"/>
      <c r="BJ44167" s="3"/>
      <c r="BL44167" s="3"/>
      <c r="BN44167" s="3"/>
      <c r="BP44167" s="3"/>
    </row>
    <row r="44168" spans="1:68" x14ac:dyDescent="0.25">
      <c r="A44168" s="1"/>
      <c r="B44168" s="2"/>
      <c r="BJ44168" s="3"/>
      <c r="BL44168" s="3"/>
      <c r="BN44168" s="3"/>
      <c r="BP44168" s="3"/>
    </row>
    <row r="44169" spans="1:68" x14ac:dyDescent="0.25">
      <c r="A44169" s="1"/>
      <c r="B44169" s="2"/>
      <c r="BJ44169" s="3"/>
      <c r="BL44169" s="3"/>
      <c r="BN44169" s="3"/>
      <c r="BP44169" s="3"/>
    </row>
    <row r="44170" spans="1:68" x14ac:dyDescent="0.25">
      <c r="A44170" s="1"/>
      <c r="B44170" s="2"/>
      <c r="BJ44170" s="3"/>
      <c r="BL44170" s="3"/>
      <c r="BN44170" s="3"/>
      <c r="BP44170" s="3"/>
    </row>
    <row r="44171" spans="1:68" x14ac:dyDescent="0.25">
      <c r="A44171" s="1"/>
      <c r="B44171" s="2"/>
      <c r="BJ44171" s="3"/>
      <c r="BL44171" s="3"/>
      <c r="BN44171" s="3"/>
      <c r="BP44171" s="3"/>
    </row>
    <row r="44172" spans="1:68" x14ac:dyDescent="0.25">
      <c r="A44172" s="1"/>
      <c r="B44172" s="2"/>
      <c r="BJ44172" s="3"/>
      <c r="BL44172" s="3"/>
      <c r="BN44172" s="3"/>
      <c r="BP44172" s="3"/>
    </row>
    <row r="44173" spans="1:68" x14ac:dyDescent="0.25">
      <c r="A44173" s="1"/>
      <c r="B44173" s="2"/>
      <c r="BJ44173" s="3"/>
      <c r="BL44173" s="3"/>
      <c r="BN44173" s="3"/>
      <c r="BP44173" s="3"/>
    </row>
    <row r="44174" spans="1:68" x14ac:dyDescent="0.25">
      <c r="A44174" s="1"/>
      <c r="B44174" s="2"/>
      <c r="BJ44174" s="3"/>
      <c r="BL44174" s="3"/>
      <c r="BN44174" s="3"/>
      <c r="BP44174" s="3"/>
    </row>
    <row r="44175" spans="1:68" x14ac:dyDescent="0.25">
      <c r="A44175" s="1"/>
      <c r="B44175" s="2"/>
      <c r="BJ44175" s="3"/>
      <c r="BL44175" s="3"/>
      <c r="BN44175" s="3"/>
      <c r="BP44175" s="3"/>
    </row>
    <row r="44176" spans="1:68" x14ac:dyDescent="0.25">
      <c r="A44176" s="1"/>
      <c r="B44176" s="2"/>
      <c r="BJ44176" s="3"/>
      <c r="BL44176" s="3"/>
      <c r="BN44176" s="3"/>
      <c r="BP44176" s="3"/>
    </row>
    <row r="44177" spans="1:68" x14ac:dyDescent="0.25">
      <c r="A44177" s="1"/>
      <c r="B44177" s="2"/>
      <c r="BJ44177" s="3"/>
      <c r="BL44177" s="3"/>
      <c r="BN44177" s="3"/>
      <c r="BP44177" s="3"/>
    </row>
    <row r="44178" spans="1:68" x14ac:dyDescent="0.25">
      <c r="A44178" s="1"/>
      <c r="B44178" s="2"/>
      <c r="BJ44178" s="3"/>
      <c r="BL44178" s="3"/>
      <c r="BN44178" s="3"/>
      <c r="BP44178" s="3"/>
    </row>
    <row r="44179" spans="1:68" x14ac:dyDescent="0.25">
      <c r="A44179" s="1"/>
      <c r="B44179" s="2"/>
      <c r="BJ44179" s="3"/>
      <c r="BL44179" s="3"/>
      <c r="BN44179" s="3"/>
      <c r="BP44179" s="3"/>
    </row>
    <row r="44180" spans="1:68" x14ac:dyDescent="0.25">
      <c r="A44180" s="1"/>
      <c r="B44180" s="2"/>
      <c r="BJ44180" s="3"/>
      <c r="BL44180" s="3"/>
      <c r="BN44180" s="3"/>
      <c r="BP44180" s="3"/>
    </row>
    <row r="44181" spans="1:68" x14ac:dyDescent="0.25">
      <c r="A44181" s="1"/>
      <c r="B44181" s="2"/>
      <c r="BJ44181" s="3"/>
      <c r="BL44181" s="3"/>
      <c r="BN44181" s="3"/>
      <c r="BP44181" s="3"/>
    </row>
    <row r="44182" spans="1:68" x14ac:dyDescent="0.25">
      <c r="A44182" s="1"/>
      <c r="B44182" s="2"/>
      <c r="BJ44182" s="3"/>
      <c r="BL44182" s="3"/>
      <c r="BN44182" s="3"/>
      <c r="BP44182" s="3"/>
    </row>
    <row r="44183" spans="1:68" x14ac:dyDescent="0.25">
      <c r="A44183" s="1"/>
      <c r="B44183" s="2"/>
      <c r="BJ44183" s="3"/>
      <c r="BL44183" s="3"/>
      <c r="BN44183" s="3"/>
      <c r="BP44183" s="3"/>
    </row>
    <row r="44184" spans="1:68" x14ac:dyDescent="0.25">
      <c r="A44184" s="1"/>
      <c r="B44184" s="2"/>
      <c r="BJ44184" s="3"/>
      <c r="BL44184" s="3"/>
      <c r="BN44184" s="3"/>
      <c r="BP44184" s="3"/>
    </row>
    <row r="44185" spans="1:68" x14ac:dyDescent="0.25">
      <c r="A44185" s="1"/>
      <c r="B44185" s="2"/>
      <c r="BJ44185" s="3"/>
      <c r="BL44185" s="3"/>
      <c r="BN44185" s="3"/>
      <c r="BP44185" s="3"/>
    </row>
    <row r="44186" spans="1:68" x14ac:dyDescent="0.25">
      <c r="A44186" s="1"/>
      <c r="B44186" s="2"/>
      <c r="BJ44186" s="3"/>
      <c r="BL44186" s="3"/>
      <c r="BN44186" s="3"/>
      <c r="BP44186" s="3"/>
    </row>
    <row r="44187" spans="1:68" x14ac:dyDescent="0.25">
      <c r="A44187" s="1"/>
      <c r="B44187" s="2"/>
      <c r="BJ44187" s="3"/>
      <c r="BL44187" s="3"/>
      <c r="BN44187" s="3"/>
      <c r="BP44187" s="3"/>
    </row>
    <row r="44188" spans="1:68" x14ac:dyDescent="0.25">
      <c r="A44188" s="1"/>
      <c r="B44188" s="2"/>
      <c r="BJ44188" s="3"/>
      <c r="BL44188" s="3"/>
      <c r="BN44188" s="3"/>
      <c r="BP44188" s="3"/>
    </row>
    <row r="44189" spans="1:68" x14ac:dyDescent="0.25">
      <c r="A44189" s="1"/>
      <c r="B44189" s="2"/>
      <c r="BJ44189" s="3"/>
      <c r="BL44189" s="3"/>
      <c r="BN44189" s="3"/>
      <c r="BP44189" s="3"/>
    </row>
    <row r="44190" spans="1:68" x14ac:dyDescent="0.25">
      <c r="A44190" s="1"/>
      <c r="B44190" s="2"/>
      <c r="BJ44190" s="3"/>
      <c r="BL44190" s="3"/>
      <c r="BN44190" s="3"/>
      <c r="BP44190" s="3"/>
    </row>
    <row r="44191" spans="1:68" x14ac:dyDescent="0.25">
      <c r="A44191" s="1"/>
      <c r="B44191" s="2"/>
      <c r="BJ44191" s="3"/>
      <c r="BL44191" s="3"/>
      <c r="BN44191" s="3"/>
      <c r="BP44191" s="3"/>
    </row>
    <row r="44192" spans="1:68" x14ac:dyDescent="0.25">
      <c r="A44192" s="1"/>
      <c r="B44192" s="2"/>
      <c r="BJ44192" s="3"/>
      <c r="BL44192" s="3"/>
      <c r="BN44192" s="3"/>
      <c r="BP44192" s="3"/>
    </row>
    <row r="44193" spans="1:68" x14ac:dyDescent="0.25">
      <c r="A44193" s="1"/>
      <c r="B44193" s="2"/>
      <c r="BJ44193" s="3"/>
      <c r="BL44193" s="3"/>
      <c r="BN44193" s="3"/>
      <c r="BP44193" s="3"/>
    </row>
    <row r="44194" spans="1:68" x14ac:dyDescent="0.25">
      <c r="A44194" s="1"/>
      <c r="B44194" s="2"/>
      <c r="BJ44194" s="3"/>
      <c r="BL44194" s="3"/>
      <c r="BN44194" s="3"/>
      <c r="BP44194" s="3"/>
    </row>
    <row r="44195" spans="1:68" x14ac:dyDescent="0.25">
      <c r="A44195" s="1"/>
      <c r="B44195" s="2"/>
      <c r="BJ44195" s="3"/>
      <c r="BL44195" s="3"/>
      <c r="BN44195" s="3"/>
      <c r="BP44195" s="3"/>
    </row>
    <row r="44196" spans="1:68" x14ac:dyDescent="0.25">
      <c r="A44196" s="1"/>
      <c r="B44196" s="2"/>
      <c r="BJ44196" s="3"/>
      <c r="BL44196" s="3"/>
      <c r="BN44196" s="3"/>
      <c r="BP44196" s="3"/>
    </row>
    <row r="44197" spans="1:68" x14ac:dyDescent="0.25">
      <c r="A44197" s="1"/>
      <c r="B44197" s="2"/>
      <c r="BJ44197" s="3"/>
      <c r="BL44197" s="3"/>
      <c r="BN44197" s="3"/>
      <c r="BP44197" s="3"/>
    </row>
    <row r="44198" spans="1:68" x14ac:dyDescent="0.25">
      <c r="A44198" s="1"/>
      <c r="B44198" s="2"/>
      <c r="BJ44198" s="3"/>
      <c r="BL44198" s="3"/>
      <c r="BN44198" s="3"/>
      <c r="BP44198" s="3"/>
    </row>
    <row r="44199" spans="1:68" x14ac:dyDescent="0.25">
      <c r="A44199" s="1"/>
      <c r="B44199" s="2"/>
      <c r="BJ44199" s="3"/>
      <c r="BL44199" s="3"/>
      <c r="BN44199" s="3"/>
      <c r="BP44199" s="3"/>
    </row>
    <row r="44200" spans="1:68" x14ac:dyDescent="0.25">
      <c r="A44200" s="1"/>
      <c r="B44200" s="2"/>
      <c r="BJ44200" s="3"/>
      <c r="BL44200" s="3"/>
      <c r="BN44200" s="3"/>
      <c r="BP44200" s="3"/>
    </row>
    <row r="44201" spans="1:68" x14ac:dyDescent="0.25">
      <c r="A44201" s="1"/>
      <c r="B44201" s="2"/>
      <c r="BJ44201" s="3"/>
      <c r="BL44201" s="3"/>
      <c r="BN44201" s="3"/>
      <c r="BP44201" s="3"/>
    </row>
    <row r="44202" spans="1:68" x14ac:dyDescent="0.25">
      <c r="A44202" s="1"/>
      <c r="B44202" s="2"/>
      <c r="BJ44202" s="3"/>
      <c r="BL44202" s="3"/>
      <c r="BN44202" s="3"/>
      <c r="BP44202" s="3"/>
    </row>
    <row r="44203" spans="1:68" x14ac:dyDescent="0.25">
      <c r="A44203" s="1"/>
      <c r="B44203" s="2"/>
      <c r="BJ44203" s="3"/>
      <c r="BL44203" s="3"/>
      <c r="BN44203" s="3"/>
      <c r="BP44203" s="3"/>
    </row>
    <row r="44204" spans="1:68" x14ac:dyDescent="0.25">
      <c r="A44204" s="1"/>
      <c r="B44204" s="2"/>
      <c r="BJ44204" s="3"/>
      <c r="BL44204" s="3"/>
      <c r="BN44204" s="3"/>
      <c r="BP44204" s="3"/>
    </row>
    <row r="44205" spans="1:68" x14ac:dyDescent="0.25">
      <c r="A44205" s="1"/>
      <c r="B44205" s="2"/>
      <c r="BJ44205" s="3"/>
      <c r="BL44205" s="3"/>
      <c r="BN44205" s="3"/>
      <c r="BP44205" s="3"/>
    </row>
    <row r="44206" spans="1:68" x14ac:dyDescent="0.25">
      <c r="A44206" s="1"/>
      <c r="B44206" s="2"/>
      <c r="BJ44206" s="3"/>
      <c r="BL44206" s="3"/>
      <c r="BN44206" s="3"/>
      <c r="BP44206" s="3"/>
    </row>
    <row r="44207" spans="1:68" x14ac:dyDescent="0.25">
      <c r="A44207" s="1"/>
      <c r="B44207" s="2"/>
      <c r="BJ44207" s="3"/>
      <c r="BL44207" s="3"/>
      <c r="BN44207" s="3"/>
      <c r="BP44207" s="3"/>
    </row>
    <row r="44208" spans="1:68" x14ac:dyDescent="0.25">
      <c r="A44208" s="1"/>
      <c r="B44208" s="2"/>
      <c r="BJ44208" s="3"/>
      <c r="BL44208" s="3"/>
      <c r="BN44208" s="3"/>
      <c r="BP44208" s="3"/>
    </row>
    <row r="44209" spans="1:68" x14ac:dyDescent="0.25">
      <c r="A44209" s="1"/>
      <c r="B44209" s="2"/>
      <c r="BJ44209" s="3"/>
      <c r="BL44209" s="3"/>
      <c r="BN44209" s="3"/>
      <c r="BP44209" s="3"/>
    </row>
    <row r="44210" spans="1:68" x14ac:dyDescent="0.25">
      <c r="A44210" s="1"/>
      <c r="B44210" s="2"/>
      <c r="BJ44210" s="3"/>
      <c r="BL44210" s="3"/>
      <c r="BN44210" s="3"/>
      <c r="BP44210" s="3"/>
    </row>
    <row r="44211" spans="1:68" x14ac:dyDescent="0.25">
      <c r="A44211" s="1"/>
      <c r="B44211" s="2"/>
      <c r="BJ44211" s="3"/>
      <c r="BL44211" s="3"/>
      <c r="BN44211" s="3"/>
      <c r="BP44211" s="3"/>
    </row>
    <row r="44212" spans="1:68" x14ac:dyDescent="0.25">
      <c r="A44212" s="1"/>
      <c r="B44212" s="2"/>
      <c r="BJ44212" s="3"/>
      <c r="BL44212" s="3"/>
      <c r="BN44212" s="3"/>
      <c r="BP44212" s="3"/>
    </row>
    <row r="44213" spans="1:68" x14ac:dyDescent="0.25">
      <c r="A44213" s="1"/>
      <c r="B44213" s="2"/>
      <c r="BJ44213" s="3"/>
      <c r="BL44213" s="3"/>
      <c r="BN44213" s="3"/>
      <c r="BP44213" s="3"/>
    </row>
    <row r="44214" spans="1:68" x14ac:dyDescent="0.25">
      <c r="A44214" s="1"/>
      <c r="B44214" s="2"/>
      <c r="BJ44214" s="3"/>
      <c r="BL44214" s="3"/>
      <c r="BN44214" s="3"/>
      <c r="BP44214" s="3"/>
    </row>
    <row r="44215" spans="1:68" x14ac:dyDescent="0.25">
      <c r="A44215" s="1"/>
      <c r="B44215" s="2"/>
      <c r="BJ44215" s="3"/>
      <c r="BL44215" s="3"/>
      <c r="BN44215" s="3"/>
      <c r="BP44215" s="3"/>
    </row>
    <row r="44216" spans="1:68" x14ac:dyDescent="0.25">
      <c r="A44216" s="1"/>
      <c r="B44216" s="2"/>
      <c r="BJ44216" s="3"/>
      <c r="BL44216" s="3"/>
      <c r="BN44216" s="3"/>
      <c r="BP44216" s="3"/>
    </row>
    <row r="44217" spans="1:68" x14ac:dyDescent="0.25">
      <c r="A44217" s="1"/>
      <c r="B44217" s="2"/>
      <c r="BJ44217" s="3"/>
      <c r="BL44217" s="3"/>
      <c r="BN44217" s="3"/>
      <c r="BP44217" s="3"/>
    </row>
    <row r="44218" spans="1:68" x14ac:dyDescent="0.25">
      <c r="A44218" s="1"/>
      <c r="B44218" s="2"/>
      <c r="BJ44218" s="3"/>
      <c r="BL44218" s="3"/>
      <c r="BN44218" s="3"/>
      <c r="BP44218" s="3"/>
    </row>
    <row r="44219" spans="1:68" x14ac:dyDescent="0.25">
      <c r="A44219" s="1"/>
      <c r="B44219" s="2"/>
      <c r="BJ44219" s="3"/>
      <c r="BL44219" s="3"/>
      <c r="BN44219" s="3"/>
      <c r="BP44219" s="3"/>
    </row>
    <row r="44220" spans="1:68" x14ac:dyDescent="0.25">
      <c r="A44220" s="1"/>
      <c r="B44220" s="2"/>
      <c r="BJ44220" s="3"/>
      <c r="BL44220" s="3"/>
      <c r="BN44220" s="3"/>
      <c r="BP44220" s="3"/>
    </row>
    <row r="44221" spans="1:68" x14ac:dyDescent="0.25">
      <c r="A44221" s="1"/>
      <c r="B44221" s="2"/>
      <c r="BJ44221" s="3"/>
      <c r="BL44221" s="3"/>
      <c r="BN44221" s="3"/>
      <c r="BP44221" s="3"/>
    </row>
    <row r="44222" spans="1:68" x14ac:dyDescent="0.25">
      <c r="A44222" s="1"/>
      <c r="B44222" s="2"/>
      <c r="BJ44222" s="3"/>
      <c r="BL44222" s="3"/>
      <c r="BN44222" s="3"/>
      <c r="BP44222" s="3"/>
    </row>
    <row r="44223" spans="1:68" x14ac:dyDescent="0.25">
      <c r="A44223" s="1"/>
      <c r="B44223" s="2"/>
      <c r="BJ44223" s="3"/>
      <c r="BL44223" s="3"/>
      <c r="BN44223" s="3"/>
      <c r="BP44223" s="3"/>
    </row>
    <row r="44224" spans="1:68" x14ac:dyDescent="0.25">
      <c r="A44224" s="1"/>
      <c r="B44224" s="2"/>
      <c r="BJ44224" s="3"/>
      <c r="BL44224" s="3"/>
      <c r="BN44224" s="3"/>
      <c r="BP44224" s="3"/>
    </row>
    <row r="44225" spans="1:68" x14ac:dyDescent="0.25">
      <c r="A44225" s="1"/>
      <c r="B44225" s="2"/>
      <c r="BJ44225" s="3"/>
      <c r="BL44225" s="3"/>
      <c r="BN44225" s="3"/>
      <c r="BP44225" s="3"/>
    </row>
    <row r="44226" spans="1:68" x14ac:dyDescent="0.25">
      <c r="A44226" s="1"/>
      <c r="B44226" s="2"/>
      <c r="BJ44226" s="3"/>
      <c r="BL44226" s="3"/>
      <c r="BN44226" s="3"/>
      <c r="BP44226" s="3"/>
    </row>
    <row r="44227" spans="1:68" x14ac:dyDescent="0.25">
      <c r="A44227" s="1"/>
      <c r="B44227" s="2"/>
      <c r="BJ44227" s="3"/>
      <c r="BL44227" s="3"/>
      <c r="BN44227" s="3"/>
      <c r="BP44227" s="3"/>
    </row>
    <row r="44228" spans="1:68" x14ac:dyDescent="0.25">
      <c r="A44228" s="1"/>
      <c r="B44228" s="2"/>
      <c r="BJ44228" s="3"/>
      <c r="BL44228" s="3"/>
      <c r="BN44228" s="3"/>
      <c r="BP44228" s="3"/>
    </row>
    <row r="44229" spans="1:68" x14ac:dyDescent="0.25">
      <c r="A44229" s="1"/>
      <c r="B44229" s="2"/>
      <c r="BJ44229" s="3"/>
      <c r="BL44229" s="3"/>
      <c r="BN44229" s="3"/>
      <c r="BP44229" s="3"/>
    </row>
    <row r="44230" spans="1:68" x14ac:dyDescent="0.25">
      <c r="A44230" s="1"/>
      <c r="B44230" s="2"/>
      <c r="BJ44230" s="3"/>
      <c r="BL44230" s="3"/>
      <c r="BN44230" s="3"/>
      <c r="BP44230" s="3"/>
    </row>
    <row r="44231" spans="1:68" x14ac:dyDescent="0.25">
      <c r="A44231" s="1"/>
      <c r="B44231" s="2"/>
      <c r="BJ44231" s="3"/>
      <c r="BL44231" s="3"/>
      <c r="BN44231" s="3"/>
      <c r="BP44231" s="3"/>
    </row>
    <row r="44232" spans="1:68" x14ac:dyDescent="0.25">
      <c r="A44232" s="1"/>
      <c r="B44232" s="2"/>
      <c r="BJ44232" s="3"/>
      <c r="BL44232" s="3"/>
      <c r="BN44232" s="3"/>
      <c r="BP44232" s="3"/>
    </row>
    <row r="44233" spans="1:68" x14ac:dyDescent="0.25">
      <c r="A44233" s="1"/>
      <c r="B44233" s="2"/>
      <c r="BJ44233" s="3"/>
      <c r="BL44233" s="3"/>
      <c r="BN44233" s="3"/>
      <c r="BP44233" s="3"/>
    </row>
    <row r="44234" spans="1:68" x14ac:dyDescent="0.25">
      <c r="A44234" s="1"/>
      <c r="B44234" s="2"/>
      <c r="BJ44234" s="3"/>
      <c r="BL44234" s="3"/>
      <c r="BN44234" s="3"/>
      <c r="BP44234" s="3"/>
    </row>
    <row r="44235" spans="1:68" x14ac:dyDescent="0.25">
      <c r="A44235" s="1"/>
      <c r="B44235" s="2"/>
      <c r="BJ44235" s="3"/>
      <c r="BL44235" s="3"/>
      <c r="BN44235" s="3"/>
      <c r="BP44235" s="3"/>
    </row>
    <row r="44236" spans="1:68" x14ac:dyDescent="0.25">
      <c r="A44236" s="1"/>
      <c r="B44236" s="2"/>
      <c r="BJ44236" s="3"/>
      <c r="BL44236" s="3"/>
      <c r="BN44236" s="3"/>
      <c r="BP44236" s="3"/>
    </row>
    <row r="44237" spans="1:68" x14ac:dyDescent="0.25">
      <c r="A44237" s="1"/>
      <c r="B44237" s="2"/>
      <c r="BJ44237" s="3"/>
      <c r="BL44237" s="3"/>
      <c r="BN44237" s="3"/>
      <c r="BP44237" s="3"/>
    </row>
    <row r="44238" spans="1:68" x14ac:dyDescent="0.25">
      <c r="A44238" s="1"/>
      <c r="B44238" s="2"/>
      <c r="BJ44238" s="3"/>
      <c r="BL44238" s="3"/>
      <c r="BN44238" s="3"/>
      <c r="BP44238" s="3"/>
    </row>
    <row r="44239" spans="1:68" x14ac:dyDescent="0.25">
      <c r="A44239" s="1"/>
      <c r="B44239" s="2"/>
      <c r="BJ44239" s="3"/>
      <c r="BL44239" s="3"/>
      <c r="BN44239" s="3"/>
      <c r="BP44239" s="3"/>
    </row>
    <row r="44240" spans="1:68" x14ac:dyDescent="0.25">
      <c r="A44240" s="1"/>
      <c r="B44240" s="2"/>
      <c r="BJ44240" s="3"/>
      <c r="BL44240" s="3"/>
      <c r="BN44240" s="3"/>
      <c r="BP44240" s="3"/>
    </row>
    <row r="44241" spans="1:68" x14ac:dyDescent="0.25">
      <c r="A44241" s="1"/>
      <c r="B44241" s="2"/>
      <c r="BJ44241" s="3"/>
      <c r="BL44241" s="3"/>
      <c r="BN44241" s="3"/>
      <c r="BP44241" s="3"/>
    </row>
    <row r="44242" spans="1:68" x14ac:dyDescent="0.25">
      <c r="A44242" s="1"/>
      <c r="B44242" s="2"/>
      <c r="BJ44242" s="3"/>
      <c r="BL44242" s="3"/>
      <c r="BN44242" s="3"/>
      <c r="BP44242" s="3"/>
    </row>
    <row r="44243" spans="1:68" x14ac:dyDescent="0.25">
      <c r="A44243" s="1"/>
      <c r="B44243" s="2"/>
      <c r="BJ44243" s="3"/>
      <c r="BL44243" s="3"/>
      <c r="BN44243" s="3"/>
      <c r="BP44243" s="3"/>
    </row>
    <row r="44244" spans="1:68" x14ac:dyDescent="0.25">
      <c r="A44244" s="1"/>
      <c r="B44244" s="2"/>
      <c r="BJ44244" s="3"/>
      <c r="BL44244" s="3"/>
      <c r="BN44244" s="3"/>
      <c r="BP44244" s="3"/>
    </row>
    <row r="44245" spans="1:68" x14ac:dyDescent="0.25">
      <c r="A44245" s="1"/>
      <c r="B44245" s="2"/>
      <c r="BJ44245" s="3"/>
      <c r="BL44245" s="3"/>
      <c r="BN44245" s="3"/>
      <c r="BP44245" s="3"/>
    </row>
    <row r="44246" spans="1:68" x14ac:dyDescent="0.25">
      <c r="A44246" s="1"/>
      <c r="B44246" s="2"/>
      <c r="BJ44246" s="3"/>
      <c r="BL44246" s="3"/>
      <c r="BN44246" s="3"/>
      <c r="BP44246" s="3"/>
    </row>
    <row r="44247" spans="1:68" x14ac:dyDescent="0.25">
      <c r="A44247" s="1"/>
      <c r="B44247" s="2"/>
      <c r="BJ44247" s="3"/>
      <c r="BL44247" s="3"/>
      <c r="BN44247" s="3"/>
      <c r="BP44247" s="3"/>
    </row>
    <row r="44248" spans="1:68" x14ac:dyDescent="0.25">
      <c r="A44248" s="1"/>
      <c r="B44248" s="2"/>
      <c r="BJ44248" s="3"/>
      <c r="BL44248" s="3"/>
      <c r="BN44248" s="3"/>
      <c r="BP44248" s="3"/>
    </row>
    <row r="44249" spans="1:68" x14ac:dyDescent="0.25">
      <c r="A44249" s="1"/>
      <c r="B44249" s="2"/>
      <c r="BJ44249" s="3"/>
      <c r="BL44249" s="3"/>
      <c r="BN44249" s="3"/>
      <c r="BP44249" s="3"/>
    </row>
    <row r="44250" spans="1:68" x14ac:dyDescent="0.25">
      <c r="A44250" s="1"/>
      <c r="B44250" s="2"/>
      <c r="BJ44250" s="3"/>
      <c r="BL44250" s="3"/>
      <c r="BN44250" s="3"/>
      <c r="BP44250" s="3"/>
    </row>
    <row r="44251" spans="1:68" x14ac:dyDescent="0.25">
      <c r="A44251" s="1"/>
      <c r="B44251" s="2"/>
      <c r="BJ44251" s="3"/>
      <c r="BL44251" s="3"/>
      <c r="BN44251" s="3"/>
      <c r="BP44251" s="3"/>
    </row>
    <row r="44252" spans="1:68" x14ac:dyDescent="0.25">
      <c r="A44252" s="1"/>
      <c r="B44252" s="2"/>
      <c r="BJ44252" s="3"/>
      <c r="BL44252" s="3"/>
      <c r="BN44252" s="3"/>
      <c r="BP44252" s="3"/>
    </row>
    <row r="44253" spans="1:68" x14ac:dyDescent="0.25">
      <c r="A44253" s="1"/>
      <c r="B44253" s="2"/>
      <c r="BJ44253" s="3"/>
      <c r="BL44253" s="3"/>
      <c r="BN44253" s="3"/>
      <c r="BP44253" s="3"/>
    </row>
    <row r="44254" spans="1:68" x14ac:dyDescent="0.25">
      <c r="A44254" s="1"/>
      <c r="B44254" s="2"/>
      <c r="BJ44254" s="3"/>
      <c r="BL44254" s="3"/>
      <c r="BN44254" s="3"/>
      <c r="BP44254" s="3"/>
    </row>
    <row r="44255" spans="1:68" x14ac:dyDescent="0.25">
      <c r="A44255" s="1"/>
      <c r="B44255" s="2"/>
      <c r="BJ44255" s="3"/>
      <c r="BL44255" s="3"/>
      <c r="BN44255" s="3"/>
      <c r="BP44255" s="3"/>
    </row>
    <row r="44256" spans="1:68" x14ac:dyDescent="0.25">
      <c r="A44256" s="1"/>
      <c r="B44256" s="2"/>
      <c r="BJ44256" s="3"/>
      <c r="BL44256" s="3"/>
      <c r="BN44256" s="3"/>
      <c r="BP44256" s="3"/>
    </row>
    <row r="44257" spans="1:68" x14ac:dyDescent="0.25">
      <c r="A44257" s="1"/>
      <c r="B44257" s="2"/>
      <c r="BJ44257" s="3"/>
      <c r="BL44257" s="3"/>
      <c r="BN44257" s="3"/>
      <c r="BP44257" s="3"/>
    </row>
    <row r="44258" spans="1:68" x14ac:dyDescent="0.25">
      <c r="A44258" s="1"/>
      <c r="B44258" s="2"/>
      <c r="BJ44258" s="3"/>
      <c r="BL44258" s="3"/>
      <c r="BN44258" s="3"/>
      <c r="BP44258" s="3"/>
    </row>
    <row r="44259" spans="1:68" x14ac:dyDescent="0.25">
      <c r="A44259" s="1"/>
      <c r="B44259" s="2"/>
      <c r="BJ44259" s="3"/>
      <c r="BL44259" s="3"/>
      <c r="BN44259" s="3"/>
      <c r="BP44259" s="3"/>
    </row>
    <row r="44260" spans="1:68" x14ac:dyDescent="0.25">
      <c r="A44260" s="1"/>
      <c r="B44260" s="2"/>
      <c r="BJ44260" s="3"/>
      <c r="BL44260" s="3"/>
      <c r="BN44260" s="3"/>
      <c r="BP44260" s="3"/>
    </row>
    <row r="44261" spans="1:68" x14ac:dyDescent="0.25">
      <c r="A44261" s="1"/>
      <c r="B44261" s="2"/>
      <c r="BJ44261" s="3"/>
      <c r="BL44261" s="3"/>
      <c r="BN44261" s="3"/>
      <c r="BP44261" s="3"/>
    </row>
    <row r="44262" spans="1:68" x14ac:dyDescent="0.25">
      <c r="A44262" s="1"/>
      <c r="B44262" s="2"/>
      <c r="BJ44262" s="3"/>
      <c r="BL44262" s="3"/>
      <c r="BN44262" s="3"/>
      <c r="BP44262" s="3"/>
    </row>
    <row r="44263" spans="1:68" x14ac:dyDescent="0.25">
      <c r="A44263" s="1"/>
      <c r="B44263" s="2"/>
      <c r="BJ44263" s="3"/>
      <c r="BL44263" s="3"/>
      <c r="BN44263" s="3"/>
      <c r="BP44263" s="3"/>
    </row>
    <row r="44264" spans="1:68" x14ac:dyDescent="0.25">
      <c r="A44264" s="1"/>
      <c r="B44264" s="2"/>
      <c r="BJ44264" s="3"/>
      <c r="BL44264" s="3"/>
      <c r="BN44264" s="3"/>
      <c r="BP44264" s="3"/>
    </row>
    <row r="44265" spans="1:68" x14ac:dyDescent="0.25">
      <c r="A44265" s="1"/>
      <c r="B44265" s="2"/>
      <c r="BJ44265" s="3"/>
      <c r="BL44265" s="3"/>
      <c r="BN44265" s="3"/>
      <c r="BP44265" s="3"/>
    </row>
    <row r="44266" spans="1:68" x14ac:dyDescent="0.25">
      <c r="A44266" s="1"/>
      <c r="B44266" s="2"/>
      <c r="BJ44266" s="3"/>
      <c r="BL44266" s="3"/>
      <c r="BN44266" s="3"/>
      <c r="BP44266" s="3"/>
    </row>
    <row r="44267" spans="1:68" x14ac:dyDescent="0.25">
      <c r="A44267" s="1"/>
      <c r="B44267" s="2"/>
      <c r="BJ44267" s="3"/>
      <c r="BL44267" s="3"/>
      <c r="BN44267" s="3"/>
      <c r="BP44267" s="3"/>
    </row>
    <row r="44268" spans="1:68" x14ac:dyDescent="0.25">
      <c r="A44268" s="1"/>
      <c r="B44268" s="2"/>
      <c r="BJ44268" s="3"/>
      <c r="BL44268" s="3"/>
      <c r="BN44268" s="3"/>
      <c r="BP44268" s="3"/>
    </row>
    <row r="44269" spans="1:68" x14ac:dyDescent="0.25">
      <c r="A44269" s="1"/>
      <c r="B44269" s="2"/>
      <c r="BJ44269" s="3"/>
      <c r="BL44269" s="3"/>
      <c r="BN44269" s="3"/>
      <c r="BP44269" s="3"/>
    </row>
    <row r="44270" spans="1:68" x14ac:dyDescent="0.25">
      <c r="A44270" s="1"/>
      <c r="B44270" s="2"/>
      <c r="BJ44270" s="3"/>
      <c r="BL44270" s="3"/>
      <c r="BN44270" s="3"/>
      <c r="BP44270" s="3"/>
    </row>
    <row r="44271" spans="1:68" x14ac:dyDescent="0.25">
      <c r="A44271" s="1"/>
      <c r="B44271" s="2"/>
      <c r="BJ44271" s="3"/>
      <c r="BL44271" s="3"/>
      <c r="BN44271" s="3"/>
      <c r="BP44271" s="3"/>
    </row>
    <row r="44272" spans="1:68" x14ac:dyDescent="0.25">
      <c r="A44272" s="1"/>
      <c r="B44272" s="2"/>
      <c r="BJ44272" s="3"/>
      <c r="BL44272" s="3"/>
      <c r="BN44272" s="3"/>
      <c r="BP44272" s="3"/>
    </row>
    <row r="44273" spans="1:68" x14ac:dyDescent="0.25">
      <c r="A44273" s="1"/>
      <c r="B44273" s="2"/>
      <c r="BJ44273" s="3"/>
      <c r="BL44273" s="3"/>
      <c r="BN44273" s="3"/>
      <c r="BP44273" s="3"/>
    </row>
    <row r="44274" spans="1:68" x14ac:dyDescent="0.25">
      <c r="A44274" s="1"/>
      <c r="B44274" s="2"/>
      <c r="BJ44274" s="3"/>
      <c r="BL44274" s="3"/>
      <c r="BN44274" s="3"/>
      <c r="BP44274" s="3"/>
    </row>
    <row r="44275" spans="1:68" x14ac:dyDescent="0.25">
      <c r="A44275" s="1"/>
      <c r="B44275" s="2"/>
      <c r="BJ44275" s="3"/>
      <c r="BL44275" s="3"/>
      <c r="BN44275" s="3"/>
      <c r="BP44275" s="3"/>
    </row>
    <row r="44276" spans="1:68" x14ac:dyDescent="0.25">
      <c r="A44276" s="1"/>
      <c r="B44276" s="2"/>
      <c r="BJ44276" s="3"/>
      <c r="BL44276" s="3"/>
      <c r="BN44276" s="3"/>
      <c r="BP44276" s="3"/>
    </row>
    <row r="44277" spans="1:68" x14ac:dyDescent="0.25">
      <c r="A44277" s="1"/>
      <c r="B44277" s="2"/>
      <c r="BJ44277" s="3"/>
      <c r="BL44277" s="3"/>
      <c r="BN44277" s="3"/>
      <c r="BP44277" s="3"/>
    </row>
    <row r="44278" spans="1:68" x14ac:dyDescent="0.25">
      <c r="A44278" s="1"/>
      <c r="B44278" s="2"/>
      <c r="BJ44278" s="3"/>
      <c r="BL44278" s="3"/>
      <c r="BN44278" s="3"/>
      <c r="BP44278" s="3"/>
    </row>
    <row r="44279" spans="1:68" x14ac:dyDescent="0.25">
      <c r="A44279" s="1"/>
      <c r="B44279" s="2"/>
      <c r="BJ44279" s="3"/>
      <c r="BL44279" s="3"/>
      <c r="BN44279" s="3"/>
      <c r="BP44279" s="3"/>
    </row>
    <row r="44280" spans="1:68" x14ac:dyDescent="0.25">
      <c r="A44280" s="1"/>
      <c r="B44280" s="2"/>
      <c r="BJ44280" s="3"/>
      <c r="BL44280" s="3"/>
      <c r="BN44280" s="3"/>
      <c r="BP44280" s="3"/>
    </row>
    <row r="44281" spans="1:68" x14ac:dyDescent="0.25">
      <c r="A44281" s="1"/>
      <c r="B44281" s="2"/>
      <c r="BJ44281" s="3"/>
      <c r="BL44281" s="3"/>
      <c r="BN44281" s="3"/>
      <c r="BP44281" s="3"/>
    </row>
    <row r="44282" spans="1:68" x14ac:dyDescent="0.25">
      <c r="A44282" s="1"/>
      <c r="B44282" s="2"/>
      <c r="BJ44282" s="3"/>
      <c r="BL44282" s="3"/>
      <c r="BN44282" s="3"/>
      <c r="BP44282" s="3"/>
    </row>
    <row r="44283" spans="1:68" x14ac:dyDescent="0.25">
      <c r="A44283" s="1"/>
      <c r="B44283" s="2"/>
      <c r="BJ44283" s="3"/>
      <c r="BL44283" s="3"/>
      <c r="BN44283" s="3"/>
      <c r="BP44283" s="3"/>
    </row>
    <row r="44284" spans="1:68" x14ac:dyDescent="0.25">
      <c r="A44284" s="1"/>
      <c r="B44284" s="2"/>
      <c r="BJ44284" s="3"/>
      <c r="BL44284" s="3"/>
      <c r="BN44284" s="3"/>
      <c r="BP44284" s="3"/>
    </row>
    <row r="44285" spans="1:68" x14ac:dyDescent="0.25">
      <c r="A44285" s="1"/>
      <c r="B44285" s="2"/>
      <c r="BJ44285" s="3"/>
      <c r="BL44285" s="3"/>
      <c r="BN44285" s="3"/>
      <c r="BP44285" s="3"/>
    </row>
    <row r="44286" spans="1:68" x14ac:dyDescent="0.25">
      <c r="A44286" s="1"/>
      <c r="B44286" s="2"/>
      <c r="BJ44286" s="3"/>
      <c r="BL44286" s="3"/>
      <c r="BN44286" s="3"/>
      <c r="BP44286" s="3"/>
    </row>
    <row r="44287" spans="1:68" x14ac:dyDescent="0.25">
      <c r="A44287" s="1"/>
      <c r="B44287" s="2"/>
      <c r="BJ44287" s="3"/>
      <c r="BL44287" s="3"/>
      <c r="BN44287" s="3"/>
      <c r="BP44287" s="3"/>
    </row>
    <row r="44288" spans="1:68" x14ac:dyDescent="0.25">
      <c r="A44288" s="1"/>
      <c r="B44288" s="2"/>
      <c r="BJ44288" s="3"/>
      <c r="BL44288" s="3"/>
      <c r="BN44288" s="3"/>
      <c r="BP44288" s="3"/>
    </row>
    <row r="44289" spans="1:68" x14ac:dyDescent="0.25">
      <c r="A44289" s="1"/>
      <c r="B44289" s="2"/>
      <c r="BJ44289" s="3"/>
      <c r="BL44289" s="3"/>
      <c r="BN44289" s="3"/>
      <c r="BP44289" s="3"/>
    </row>
    <row r="44290" spans="1:68" x14ac:dyDescent="0.25">
      <c r="A44290" s="1"/>
      <c r="B44290" s="2"/>
      <c r="BJ44290" s="3"/>
      <c r="BL44290" s="3"/>
      <c r="BN44290" s="3"/>
      <c r="BP44290" s="3"/>
    </row>
    <row r="44291" spans="1:68" x14ac:dyDescent="0.25">
      <c r="A44291" s="1"/>
      <c r="B44291" s="2"/>
      <c r="BJ44291" s="3"/>
      <c r="BL44291" s="3"/>
      <c r="BN44291" s="3"/>
      <c r="BP44291" s="3"/>
    </row>
    <row r="44292" spans="1:68" x14ac:dyDescent="0.25">
      <c r="A44292" s="1"/>
      <c r="B44292" s="2"/>
      <c r="BJ44292" s="3"/>
      <c r="BL44292" s="3"/>
      <c r="BN44292" s="3"/>
      <c r="BP44292" s="3"/>
    </row>
    <row r="44293" spans="1:68" x14ac:dyDescent="0.25">
      <c r="A44293" s="1"/>
      <c r="B44293" s="2"/>
      <c r="BJ44293" s="3"/>
      <c r="BL44293" s="3"/>
      <c r="BN44293" s="3"/>
      <c r="BP44293" s="3"/>
    </row>
    <row r="44294" spans="1:68" x14ac:dyDescent="0.25">
      <c r="A44294" s="1"/>
      <c r="B44294" s="2"/>
      <c r="BJ44294" s="3"/>
      <c r="BL44294" s="3"/>
      <c r="BN44294" s="3"/>
      <c r="BP44294" s="3"/>
    </row>
    <row r="44295" spans="1:68" x14ac:dyDescent="0.25">
      <c r="A44295" s="1"/>
      <c r="B44295" s="2"/>
      <c r="BJ44295" s="3"/>
      <c r="BL44295" s="3"/>
      <c r="BN44295" s="3"/>
      <c r="BP44295" s="3"/>
    </row>
    <row r="44296" spans="1:68" x14ac:dyDescent="0.25">
      <c r="A44296" s="1"/>
      <c r="B44296" s="2"/>
      <c r="BJ44296" s="3"/>
      <c r="BL44296" s="3"/>
      <c r="BN44296" s="3"/>
      <c r="BP44296" s="3"/>
    </row>
    <row r="44297" spans="1:68" x14ac:dyDescent="0.25">
      <c r="A44297" s="1"/>
      <c r="B44297" s="2"/>
      <c r="BJ44297" s="3"/>
      <c r="BL44297" s="3"/>
      <c r="BN44297" s="3"/>
      <c r="BP44297" s="3"/>
    </row>
    <row r="44298" spans="1:68" x14ac:dyDescent="0.25">
      <c r="A44298" s="1"/>
      <c r="B44298" s="2"/>
      <c r="BJ44298" s="3"/>
      <c r="BL44298" s="3"/>
      <c r="BN44298" s="3"/>
      <c r="BP44298" s="3"/>
    </row>
    <row r="44299" spans="1:68" x14ac:dyDescent="0.25">
      <c r="A44299" s="1"/>
      <c r="B44299" s="2"/>
      <c r="BJ44299" s="3"/>
      <c r="BL44299" s="3"/>
      <c r="BN44299" s="3"/>
      <c r="BP44299" s="3"/>
    </row>
    <row r="44300" spans="1:68" x14ac:dyDescent="0.25">
      <c r="A44300" s="1"/>
      <c r="B44300" s="2"/>
      <c r="BJ44300" s="3"/>
      <c r="BL44300" s="3"/>
      <c r="BN44300" s="3"/>
      <c r="BP44300" s="3"/>
    </row>
    <row r="44301" spans="1:68" x14ac:dyDescent="0.25">
      <c r="A44301" s="1"/>
      <c r="B44301" s="2"/>
      <c r="BJ44301" s="3"/>
      <c r="BL44301" s="3"/>
      <c r="BN44301" s="3"/>
      <c r="BP44301" s="3"/>
    </row>
    <row r="44302" spans="1:68" x14ac:dyDescent="0.25">
      <c r="A44302" s="1"/>
      <c r="B44302" s="2"/>
      <c r="BJ44302" s="3"/>
      <c r="BL44302" s="3"/>
      <c r="BN44302" s="3"/>
      <c r="BP44302" s="3"/>
    </row>
    <row r="44303" spans="1:68" x14ac:dyDescent="0.25">
      <c r="A44303" s="1"/>
      <c r="B44303" s="2"/>
      <c r="BJ44303" s="3"/>
      <c r="BL44303" s="3"/>
      <c r="BN44303" s="3"/>
      <c r="BP44303" s="3"/>
    </row>
    <row r="44304" spans="1:68" x14ac:dyDescent="0.25">
      <c r="A44304" s="1"/>
      <c r="B44304" s="2"/>
      <c r="BJ44304" s="3"/>
      <c r="BL44304" s="3"/>
      <c r="BN44304" s="3"/>
      <c r="BP44304" s="3"/>
    </row>
    <row r="44305" spans="1:68" x14ac:dyDescent="0.25">
      <c r="A44305" s="1"/>
      <c r="B44305" s="2"/>
      <c r="BJ44305" s="3"/>
      <c r="BL44305" s="3"/>
      <c r="BN44305" s="3"/>
      <c r="BP44305" s="3"/>
    </row>
    <row r="44306" spans="1:68" x14ac:dyDescent="0.25">
      <c r="A44306" s="1"/>
      <c r="B44306" s="2"/>
      <c r="BJ44306" s="3"/>
      <c r="BL44306" s="3"/>
      <c r="BN44306" s="3"/>
      <c r="BP44306" s="3"/>
    </row>
    <row r="44307" spans="1:68" x14ac:dyDescent="0.25">
      <c r="A44307" s="1"/>
      <c r="B44307" s="2"/>
      <c r="BJ44307" s="3"/>
      <c r="BL44307" s="3"/>
      <c r="BN44307" s="3"/>
      <c r="BP44307" s="3"/>
    </row>
    <row r="44308" spans="1:68" x14ac:dyDescent="0.25">
      <c r="A44308" s="1"/>
      <c r="B44308" s="2"/>
      <c r="BJ44308" s="3"/>
      <c r="BL44308" s="3"/>
      <c r="BN44308" s="3"/>
      <c r="BP44308" s="3"/>
    </row>
    <row r="44309" spans="1:68" x14ac:dyDescent="0.25">
      <c r="A44309" s="1"/>
      <c r="B44309" s="2"/>
      <c r="BJ44309" s="3"/>
      <c r="BL44309" s="3"/>
      <c r="BN44309" s="3"/>
      <c r="BP44309" s="3"/>
    </row>
    <row r="44310" spans="1:68" x14ac:dyDescent="0.25">
      <c r="A44310" s="1"/>
      <c r="B44310" s="2"/>
      <c r="BJ44310" s="3"/>
      <c r="BL44310" s="3"/>
      <c r="BN44310" s="3"/>
      <c r="BP44310" s="3"/>
    </row>
    <row r="44311" spans="1:68" x14ac:dyDescent="0.25">
      <c r="A44311" s="1"/>
      <c r="B44311" s="2"/>
      <c r="BJ44311" s="3"/>
      <c r="BL44311" s="3"/>
      <c r="BN44311" s="3"/>
      <c r="BP44311" s="3"/>
    </row>
    <row r="44312" spans="1:68" x14ac:dyDescent="0.25">
      <c r="A44312" s="1"/>
      <c r="B44312" s="2"/>
      <c r="BJ44312" s="3"/>
      <c r="BL44312" s="3"/>
      <c r="BN44312" s="3"/>
      <c r="BP44312" s="3"/>
    </row>
    <row r="44313" spans="1:68" x14ac:dyDescent="0.25">
      <c r="A44313" s="1"/>
      <c r="B44313" s="2"/>
      <c r="BJ44313" s="3"/>
      <c r="BL44313" s="3"/>
      <c r="BN44313" s="3"/>
      <c r="BP44313" s="3"/>
    </row>
    <row r="44314" spans="1:68" x14ac:dyDescent="0.25">
      <c r="A44314" s="1"/>
      <c r="B44314" s="2"/>
      <c r="BJ44314" s="3"/>
      <c r="BL44314" s="3"/>
      <c r="BN44314" s="3"/>
      <c r="BP44314" s="3"/>
    </row>
    <row r="44315" spans="1:68" x14ac:dyDescent="0.25">
      <c r="A44315" s="1"/>
      <c r="B44315" s="2"/>
      <c r="BJ44315" s="3"/>
      <c r="BL44315" s="3"/>
      <c r="BN44315" s="3"/>
      <c r="BP44315" s="3"/>
    </row>
    <row r="44316" spans="1:68" x14ac:dyDescent="0.25">
      <c r="A44316" s="1"/>
      <c r="B44316" s="2"/>
      <c r="BJ44316" s="3"/>
      <c r="BL44316" s="3"/>
      <c r="BN44316" s="3"/>
      <c r="BP44316" s="3"/>
    </row>
    <row r="44317" spans="1:68" x14ac:dyDescent="0.25">
      <c r="A44317" s="1"/>
      <c r="B44317" s="2"/>
      <c r="BJ44317" s="3"/>
      <c r="BL44317" s="3"/>
      <c r="BN44317" s="3"/>
      <c r="BP44317" s="3"/>
    </row>
    <row r="44318" spans="1:68" x14ac:dyDescent="0.25">
      <c r="A44318" s="1"/>
      <c r="B44318" s="2"/>
      <c r="BJ44318" s="3"/>
      <c r="BL44318" s="3"/>
      <c r="BN44318" s="3"/>
      <c r="BP44318" s="3"/>
    </row>
    <row r="44319" spans="1:68" x14ac:dyDescent="0.25">
      <c r="A44319" s="1"/>
      <c r="B44319" s="2"/>
      <c r="BJ44319" s="3"/>
      <c r="BL44319" s="3"/>
      <c r="BN44319" s="3"/>
      <c r="BP44319" s="3"/>
    </row>
    <row r="44320" spans="1:68" x14ac:dyDescent="0.25">
      <c r="A44320" s="1"/>
      <c r="B44320" s="2"/>
      <c r="BJ44320" s="3"/>
      <c r="BL44320" s="3"/>
      <c r="BN44320" s="3"/>
      <c r="BP44320" s="3"/>
    </row>
    <row r="44321" spans="1:68" x14ac:dyDescent="0.25">
      <c r="A44321" s="1"/>
      <c r="B44321" s="2"/>
      <c r="BJ44321" s="3"/>
      <c r="BL44321" s="3"/>
      <c r="BN44321" s="3"/>
      <c r="BP44321" s="3"/>
    </row>
    <row r="44322" spans="1:68" x14ac:dyDescent="0.25">
      <c r="A44322" s="1"/>
      <c r="B44322" s="2"/>
      <c r="BJ44322" s="3"/>
      <c r="BL44322" s="3"/>
      <c r="BN44322" s="3"/>
      <c r="BP44322" s="3"/>
    </row>
    <row r="44323" spans="1:68" x14ac:dyDescent="0.25">
      <c r="A44323" s="1"/>
      <c r="B44323" s="2"/>
      <c r="BJ44323" s="3"/>
      <c r="BL44323" s="3"/>
      <c r="BN44323" s="3"/>
      <c r="BP44323" s="3"/>
    </row>
    <row r="44324" spans="1:68" x14ac:dyDescent="0.25">
      <c r="A44324" s="1"/>
      <c r="B44324" s="2"/>
      <c r="BJ44324" s="3"/>
      <c r="BL44324" s="3"/>
      <c r="BN44324" s="3"/>
      <c r="BP44324" s="3"/>
    </row>
    <row r="44325" spans="1:68" x14ac:dyDescent="0.25">
      <c r="A44325" s="1"/>
      <c r="B44325" s="2"/>
      <c r="BJ44325" s="3"/>
      <c r="BL44325" s="3"/>
      <c r="BN44325" s="3"/>
      <c r="BP44325" s="3"/>
    </row>
    <row r="44326" spans="1:68" x14ac:dyDescent="0.25">
      <c r="A44326" s="1"/>
      <c r="B44326" s="2"/>
      <c r="BJ44326" s="3"/>
      <c r="BL44326" s="3"/>
      <c r="BN44326" s="3"/>
      <c r="BP44326" s="3"/>
    </row>
    <row r="44327" spans="1:68" x14ac:dyDescent="0.25">
      <c r="A44327" s="1"/>
      <c r="B44327" s="2"/>
      <c r="BJ44327" s="3"/>
      <c r="BL44327" s="3"/>
      <c r="BN44327" s="3"/>
      <c r="BP44327" s="3"/>
    </row>
    <row r="44328" spans="1:68" x14ac:dyDescent="0.25">
      <c r="A44328" s="1"/>
      <c r="B44328" s="2"/>
      <c r="BJ44328" s="3"/>
      <c r="BL44328" s="3"/>
      <c r="BN44328" s="3"/>
      <c r="BP44328" s="3"/>
    </row>
    <row r="44329" spans="1:68" x14ac:dyDescent="0.25">
      <c r="A44329" s="1"/>
      <c r="B44329" s="2"/>
      <c r="BJ44329" s="3"/>
      <c r="BL44329" s="3"/>
      <c r="BN44329" s="3"/>
      <c r="BP44329" s="3"/>
    </row>
    <row r="44330" spans="1:68" x14ac:dyDescent="0.25">
      <c r="A44330" s="1"/>
      <c r="B44330" s="2"/>
      <c r="BJ44330" s="3"/>
      <c r="BL44330" s="3"/>
      <c r="BN44330" s="3"/>
      <c r="BP44330" s="3"/>
    </row>
    <row r="44331" spans="1:68" x14ac:dyDescent="0.25">
      <c r="A44331" s="1"/>
      <c r="B44331" s="2"/>
      <c r="BJ44331" s="3"/>
      <c r="BL44331" s="3"/>
      <c r="BN44331" s="3"/>
      <c r="BP44331" s="3"/>
    </row>
    <row r="44332" spans="1:68" x14ac:dyDescent="0.25">
      <c r="A44332" s="1"/>
      <c r="B44332" s="2"/>
      <c r="BJ44332" s="3"/>
      <c r="BL44332" s="3"/>
      <c r="BN44332" s="3"/>
      <c r="BP44332" s="3"/>
    </row>
    <row r="44333" spans="1:68" x14ac:dyDescent="0.25">
      <c r="A44333" s="1"/>
      <c r="B44333" s="2"/>
      <c r="BJ44333" s="3"/>
      <c r="BL44333" s="3"/>
      <c r="BN44333" s="3"/>
      <c r="BP44333" s="3"/>
    </row>
    <row r="44334" spans="1:68" x14ac:dyDescent="0.25">
      <c r="A44334" s="1"/>
      <c r="B44334" s="2"/>
      <c r="BJ44334" s="3"/>
      <c r="BL44334" s="3"/>
      <c r="BN44334" s="3"/>
      <c r="BP44334" s="3"/>
    </row>
    <row r="44335" spans="1:68" x14ac:dyDescent="0.25">
      <c r="A44335" s="1"/>
      <c r="B44335" s="2"/>
      <c r="BJ44335" s="3"/>
      <c r="BL44335" s="3"/>
      <c r="BN44335" s="3"/>
      <c r="BP44335" s="3"/>
    </row>
    <row r="44336" spans="1:68" x14ac:dyDescent="0.25">
      <c r="A44336" s="1"/>
      <c r="B44336" s="2"/>
      <c r="BJ44336" s="3"/>
      <c r="BL44336" s="3"/>
      <c r="BN44336" s="3"/>
      <c r="BP44336" s="3"/>
    </row>
    <row r="44337" spans="1:68" x14ac:dyDescent="0.25">
      <c r="A44337" s="1"/>
      <c r="B44337" s="2"/>
      <c r="BJ44337" s="3"/>
      <c r="BL44337" s="3"/>
      <c r="BN44337" s="3"/>
      <c r="BP44337" s="3"/>
    </row>
    <row r="44338" spans="1:68" x14ac:dyDescent="0.25">
      <c r="A44338" s="1"/>
      <c r="B44338" s="2"/>
      <c r="BJ44338" s="3"/>
      <c r="BL44338" s="3"/>
      <c r="BN44338" s="3"/>
      <c r="BP44338" s="3"/>
    </row>
    <row r="44339" spans="1:68" x14ac:dyDescent="0.25">
      <c r="A44339" s="1"/>
      <c r="B44339" s="2"/>
      <c r="BJ44339" s="3"/>
      <c r="BL44339" s="3"/>
      <c r="BN44339" s="3"/>
      <c r="BP44339" s="3"/>
    </row>
    <row r="44340" spans="1:68" x14ac:dyDescent="0.25">
      <c r="A44340" s="1"/>
      <c r="B44340" s="2"/>
      <c r="BJ44340" s="3"/>
      <c r="BL44340" s="3"/>
      <c r="BN44340" s="3"/>
      <c r="BP44340" s="3"/>
    </row>
    <row r="44341" spans="1:68" x14ac:dyDescent="0.25">
      <c r="A44341" s="1"/>
      <c r="B44341" s="2"/>
      <c r="BJ44341" s="3"/>
      <c r="BL44341" s="3"/>
      <c r="BN44341" s="3"/>
      <c r="BP44341" s="3"/>
    </row>
    <row r="44342" spans="1:68" x14ac:dyDescent="0.25">
      <c r="A44342" s="1"/>
      <c r="B44342" s="2"/>
      <c r="BJ44342" s="3"/>
      <c r="BL44342" s="3"/>
      <c r="BN44342" s="3"/>
      <c r="BP44342" s="3"/>
    </row>
    <row r="44343" spans="1:68" x14ac:dyDescent="0.25">
      <c r="A44343" s="1"/>
      <c r="B44343" s="2"/>
      <c r="BJ44343" s="3"/>
      <c r="BL44343" s="3"/>
      <c r="BN44343" s="3"/>
      <c r="BP44343" s="3"/>
    </row>
    <row r="44344" spans="1:68" x14ac:dyDescent="0.25">
      <c r="A44344" s="1"/>
      <c r="B44344" s="2"/>
      <c r="BJ44344" s="3"/>
      <c r="BL44344" s="3"/>
      <c r="BN44344" s="3"/>
      <c r="BP44344" s="3"/>
    </row>
    <row r="44345" spans="1:68" x14ac:dyDescent="0.25">
      <c r="A44345" s="1"/>
      <c r="B44345" s="2"/>
      <c r="BJ44345" s="3"/>
      <c r="BL44345" s="3"/>
      <c r="BN44345" s="3"/>
      <c r="BP44345" s="3"/>
    </row>
    <row r="44346" spans="1:68" x14ac:dyDescent="0.25">
      <c r="A44346" s="1"/>
      <c r="B44346" s="2"/>
      <c r="BJ44346" s="3"/>
      <c r="BL44346" s="3"/>
      <c r="BN44346" s="3"/>
      <c r="BP44346" s="3"/>
    </row>
    <row r="44347" spans="1:68" x14ac:dyDescent="0.25">
      <c r="A44347" s="1"/>
      <c r="B44347" s="2"/>
      <c r="BJ44347" s="3"/>
      <c r="BL44347" s="3"/>
      <c r="BN44347" s="3"/>
      <c r="BP44347" s="3"/>
    </row>
    <row r="44348" spans="1:68" x14ac:dyDescent="0.25">
      <c r="A44348" s="1"/>
      <c r="B44348" s="2"/>
      <c r="BJ44348" s="3"/>
      <c r="BL44348" s="3"/>
      <c r="BN44348" s="3"/>
      <c r="BP44348" s="3"/>
    </row>
    <row r="44349" spans="1:68" x14ac:dyDescent="0.25">
      <c r="A44349" s="1"/>
      <c r="B44349" s="2"/>
      <c r="BJ44349" s="3"/>
      <c r="BL44349" s="3"/>
      <c r="BN44349" s="3"/>
      <c r="BP44349" s="3"/>
    </row>
    <row r="44350" spans="1:68" x14ac:dyDescent="0.25">
      <c r="A44350" s="1"/>
      <c r="B44350" s="2"/>
      <c r="BJ44350" s="3"/>
      <c r="BL44350" s="3"/>
      <c r="BN44350" s="3"/>
      <c r="BP44350" s="3"/>
    </row>
    <row r="44351" spans="1:68" x14ac:dyDescent="0.25">
      <c r="A44351" s="1"/>
      <c r="B44351" s="2"/>
      <c r="BJ44351" s="3"/>
      <c r="BL44351" s="3"/>
      <c r="BN44351" s="3"/>
      <c r="BP44351" s="3"/>
    </row>
    <row r="44352" spans="1:68" x14ac:dyDescent="0.25">
      <c r="A44352" s="1"/>
      <c r="B44352" s="2"/>
      <c r="BJ44352" s="3"/>
      <c r="BL44352" s="3"/>
      <c r="BN44352" s="3"/>
      <c r="BP44352" s="3"/>
    </row>
    <row r="44353" spans="1:68" x14ac:dyDescent="0.25">
      <c r="A44353" s="1"/>
      <c r="B44353" s="2"/>
      <c r="BJ44353" s="3"/>
      <c r="BL44353" s="3"/>
      <c r="BN44353" s="3"/>
      <c r="BP44353" s="3"/>
    </row>
    <row r="44354" spans="1:68" x14ac:dyDescent="0.25">
      <c r="A44354" s="1"/>
      <c r="B44354" s="2"/>
      <c r="BJ44354" s="3"/>
      <c r="BL44354" s="3"/>
      <c r="BN44354" s="3"/>
      <c r="BP44354" s="3"/>
    </row>
    <row r="44355" spans="1:68" x14ac:dyDescent="0.25">
      <c r="A44355" s="1"/>
      <c r="B44355" s="2"/>
      <c r="BJ44355" s="3"/>
      <c r="BL44355" s="3"/>
      <c r="BN44355" s="3"/>
      <c r="BP44355" s="3"/>
    </row>
    <row r="44356" spans="1:68" x14ac:dyDescent="0.25">
      <c r="A44356" s="1"/>
      <c r="B44356" s="2"/>
      <c r="BJ44356" s="3"/>
      <c r="BL44356" s="3"/>
      <c r="BN44356" s="3"/>
      <c r="BP44356" s="3"/>
    </row>
    <row r="44357" spans="1:68" x14ac:dyDescent="0.25">
      <c r="A44357" s="1"/>
      <c r="B44357" s="2"/>
      <c r="BJ44357" s="3"/>
      <c r="BL44357" s="3"/>
      <c r="BN44357" s="3"/>
      <c r="BP44357" s="3"/>
    </row>
    <row r="44358" spans="1:68" x14ac:dyDescent="0.25">
      <c r="A44358" s="1"/>
      <c r="B44358" s="2"/>
      <c r="BJ44358" s="3"/>
      <c r="BL44358" s="3"/>
      <c r="BN44358" s="3"/>
      <c r="BP44358" s="3"/>
    </row>
    <row r="44359" spans="1:68" x14ac:dyDescent="0.25">
      <c r="A44359" s="1"/>
      <c r="B44359" s="2"/>
      <c r="BJ44359" s="3"/>
      <c r="BL44359" s="3"/>
      <c r="BN44359" s="3"/>
      <c r="BP44359" s="3"/>
    </row>
    <row r="44360" spans="1:68" x14ac:dyDescent="0.25">
      <c r="A44360" s="1"/>
      <c r="B44360" s="2"/>
      <c r="BJ44360" s="3"/>
      <c r="BL44360" s="3"/>
      <c r="BN44360" s="3"/>
      <c r="BP44360" s="3"/>
    </row>
    <row r="44361" spans="1:68" x14ac:dyDescent="0.25">
      <c r="A44361" s="1"/>
      <c r="B44361" s="2"/>
      <c r="BJ44361" s="3"/>
      <c r="BL44361" s="3"/>
      <c r="BN44361" s="3"/>
      <c r="BP44361" s="3"/>
    </row>
    <row r="44362" spans="1:68" x14ac:dyDescent="0.25">
      <c r="A44362" s="1"/>
      <c r="B44362" s="2"/>
      <c r="BJ44362" s="3"/>
      <c r="BL44362" s="3"/>
      <c r="BN44362" s="3"/>
      <c r="BP44362" s="3"/>
    </row>
    <row r="44363" spans="1:68" x14ac:dyDescent="0.25">
      <c r="A44363" s="1"/>
      <c r="B44363" s="2"/>
      <c r="BJ44363" s="3"/>
      <c r="BL44363" s="3"/>
      <c r="BN44363" s="3"/>
      <c r="BP44363" s="3"/>
    </row>
    <row r="44364" spans="1:68" x14ac:dyDescent="0.25">
      <c r="A44364" s="1"/>
      <c r="B44364" s="2"/>
      <c r="BJ44364" s="3"/>
      <c r="BL44364" s="3"/>
      <c r="BN44364" s="3"/>
      <c r="BP44364" s="3"/>
    </row>
    <row r="44365" spans="1:68" x14ac:dyDescent="0.25">
      <c r="A44365" s="1"/>
      <c r="B44365" s="2"/>
      <c r="BJ44365" s="3"/>
      <c r="BL44365" s="3"/>
      <c r="BN44365" s="3"/>
      <c r="BP44365" s="3"/>
    </row>
    <row r="44366" spans="1:68" x14ac:dyDescent="0.25">
      <c r="A44366" s="1"/>
      <c r="B44366" s="2"/>
      <c r="BJ44366" s="3"/>
      <c r="BL44366" s="3"/>
      <c r="BN44366" s="3"/>
      <c r="BP44366" s="3"/>
    </row>
    <row r="44367" spans="1:68" x14ac:dyDescent="0.25">
      <c r="A44367" s="1"/>
      <c r="B44367" s="2"/>
      <c r="BJ44367" s="3"/>
      <c r="BL44367" s="3"/>
      <c r="BN44367" s="3"/>
      <c r="BP44367" s="3"/>
    </row>
    <row r="44368" spans="1:68" x14ac:dyDescent="0.25">
      <c r="A44368" s="1"/>
      <c r="B44368" s="2"/>
      <c r="BJ44368" s="3"/>
      <c r="BL44368" s="3"/>
      <c r="BN44368" s="3"/>
      <c r="BP44368" s="3"/>
    </row>
    <row r="44369" spans="1:68" x14ac:dyDescent="0.25">
      <c r="A44369" s="1"/>
      <c r="B44369" s="2"/>
      <c r="BJ44369" s="3"/>
      <c r="BL44369" s="3"/>
      <c r="BN44369" s="3"/>
      <c r="BP44369" s="3"/>
    </row>
    <row r="44370" spans="1:68" x14ac:dyDescent="0.25">
      <c r="A44370" s="1"/>
      <c r="B44370" s="2"/>
      <c r="BJ44370" s="3"/>
      <c r="BL44370" s="3"/>
      <c r="BN44370" s="3"/>
      <c r="BP44370" s="3"/>
    </row>
    <row r="44371" spans="1:68" x14ac:dyDescent="0.25">
      <c r="A44371" s="1"/>
      <c r="B44371" s="2"/>
      <c r="BJ44371" s="3"/>
      <c r="BL44371" s="3"/>
      <c r="BN44371" s="3"/>
      <c r="BP44371" s="3"/>
    </row>
    <row r="44372" spans="1:68" x14ac:dyDescent="0.25">
      <c r="A44372" s="1"/>
      <c r="B44372" s="2"/>
      <c r="BJ44372" s="3"/>
      <c r="BL44372" s="3"/>
      <c r="BN44372" s="3"/>
      <c r="BP44372" s="3"/>
    </row>
    <row r="44373" spans="1:68" x14ac:dyDescent="0.25">
      <c r="A44373" s="1"/>
      <c r="B44373" s="2"/>
      <c r="BJ44373" s="3"/>
      <c r="BL44373" s="3"/>
      <c r="BN44373" s="3"/>
      <c r="BP44373" s="3"/>
    </row>
    <row r="44374" spans="1:68" x14ac:dyDescent="0.25">
      <c r="A44374" s="1"/>
      <c r="B44374" s="2"/>
      <c r="BJ44374" s="3"/>
      <c r="BL44374" s="3"/>
      <c r="BN44374" s="3"/>
      <c r="BP44374" s="3"/>
    </row>
    <row r="44375" spans="1:68" x14ac:dyDescent="0.25">
      <c r="A44375" s="1"/>
      <c r="B44375" s="2"/>
      <c r="BJ44375" s="3"/>
      <c r="BL44375" s="3"/>
      <c r="BN44375" s="3"/>
      <c r="BP44375" s="3"/>
    </row>
    <row r="44376" spans="1:68" x14ac:dyDescent="0.25">
      <c r="A44376" s="1"/>
      <c r="B44376" s="2"/>
      <c r="BJ44376" s="3"/>
      <c r="BL44376" s="3"/>
      <c r="BN44376" s="3"/>
      <c r="BP44376" s="3"/>
    </row>
    <row r="44377" spans="1:68" x14ac:dyDescent="0.25">
      <c r="A44377" s="1"/>
      <c r="B44377" s="2"/>
      <c r="BJ44377" s="3"/>
      <c r="BL44377" s="3"/>
      <c r="BN44377" s="3"/>
      <c r="BP44377" s="3"/>
    </row>
    <row r="44378" spans="1:68" x14ac:dyDescent="0.25">
      <c r="A44378" s="1"/>
      <c r="B44378" s="2"/>
      <c r="BJ44378" s="3"/>
      <c r="BL44378" s="3"/>
      <c r="BN44378" s="3"/>
      <c r="BP44378" s="3"/>
    </row>
    <row r="44379" spans="1:68" x14ac:dyDescent="0.25">
      <c r="A44379" s="1"/>
      <c r="B44379" s="2"/>
      <c r="BJ44379" s="3"/>
      <c r="BL44379" s="3"/>
      <c r="BN44379" s="3"/>
      <c r="BP44379" s="3"/>
    </row>
    <row r="44380" spans="1:68" x14ac:dyDescent="0.25">
      <c r="A44380" s="1"/>
      <c r="B44380" s="2"/>
      <c r="BJ44380" s="3"/>
      <c r="BL44380" s="3"/>
      <c r="BN44380" s="3"/>
      <c r="BP44380" s="3"/>
    </row>
    <row r="44381" spans="1:68" x14ac:dyDescent="0.25">
      <c r="A44381" s="1"/>
      <c r="B44381" s="2"/>
      <c r="BJ44381" s="3"/>
      <c r="BL44381" s="3"/>
      <c r="BN44381" s="3"/>
      <c r="BP44381" s="3"/>
    </row>
    <row r="44382" spans="1:68" x14ac:dyDescent="0.25">
      <c r="A44382" s="1"/>
      <c r="B44382" s="2"/>
      <c r="BJ44382" s="3"/>
      <c r="BL44382" s="3"/>
      <c r="BN44382" s="3"/>
      <c r="BP44382" s="3"/>
    </row>
    <row r="44383" spans="1:68" x14ac:dyDescent="0.25">
      <c r="A44383" s="1"/>
      <c r="B44383" s="2"/>
      <c r="BJ44383" s="3"/>
      <c r="BL44383" s="3"/>
      <c r="BN44383" s="3"/>
      <c r="BP44383" s="3"/>
    </row>
    <row r="44384" spans="1:68" x14ac:dyDescent="0.25">
      <c r="A44384" s="1"/>
      <c r="B44384" s="2"/>
      <c r="BJ44384" s="3"/>
      <c r="BL44384" s="3"/>
      <c r="BN44384" s="3"/>
      <c r="BP44384" s="3"/>
    </row>
    <row r="44385" spans="1:68" x14ac:dyDescent="0.25">
      <c r="A44385" s="1"/>
      <c r="B44385" s="2"/>
      <c r="BJ44385" s="3"/>
      <c r="BL44385" s="3"/>
      <c r="BN44385" s="3"/>
      <c r="BP44385" s="3"/>
    </row>
    <row r="44386" spans="1:68" x14ac:dyDescent="0.25">
      <c r="A44386" s="1"/>
      <c r="B44386" s="2"/>
      <c r="BJ44386" s="3"/>
      <c r="BL44386" s="3"/>
      <c r="BN44386" s="3"/>
      <c r="BP44386" s="3"/>
    </row>
    <row r="44387" spans="1:68" x14ac:dyDescent="0.25">
      <c r="A44387" s="1"/>
      <c r="B44387" s="2"/>
      <c r="BJ44387" s="3"/>
      <c r="BL44387" s="3"/>
      <c r="BN44387" s="3"/>
      <c r="BP44387" s="3"/>
    </row>
    <row r="44388" spans="1:68" x14ac:dyDescent="0.25">
      <c r="A44388" s="1"/>
      <c r="B44388" s="2"/>
      <c r="BJ44388" s="3"/>
      <c r="BL44388" s="3"/>
      <c r="BN44388" s="3"/>
      <c r="BP44388" s="3"/>
    </row>
    <row r="44389" spans="1:68" x14ac:dyDescent="0.25">
      <c r="A44389" s="1"/>
      <c r="B44389" s="2"/>
      <c r="BJ44389" s="3"/>
      <c r="BL44389" s="3"/>
      <c r="BN44389" s="3"/>
      <c r="BP44389" s="3"/>
    </row>
    <row r="44390" spans="1:68" x14ac:dyDescent="0.25">
      <c r="A44390" s="1"/>
      <c r="B44390" s="2"/>
      <c r="BJ44390" s="3"/>
      <c r="BL44390" s="3"/>
      <c r="BN44390" s="3"/>
      <c r="BP44390" s="3"/>
    </row>
    <row r="44391" spans="1:68" x14ac:dyDescent="0.25">
      <c r="A44391" s="1"/>
      <c r="B44391" s="2"/>
      <c r="BJ44391" s="3"/>
      <c r="BL44391" s="3"/>
      <c r="BN44391" s="3"/>
      <c r="BP44391" s="3"/>
    </row>
    <row r="44392" spans="1:68" x14ac:dyDescent="0.25">
      <c r="A44392" s="1"/>
      <c r="B44392" s="2"/>
      <c r="BJ44392" s="3"/>
      <c r="BL44392" s="3"/>
      <c r="BN44392" s="3"/>
      <c r="BP44392" s="3"/>
    </row>
    <row r="44393" spans="1:68" x14ac:dyDescent="0.25">
      <c r="A44393" s="1"/>
      <c r="B44393" s="2"/>
      <c r="BJ44393" s="3"/>
      <c r="BL44393" s="3"/>
      <c r="BN44393" s="3"/>
      <c r="BP44393" s="3"/>
    </row>
    <row r="44394" spans="1:68" x14ac:dyDescent="0.25">
      <c r="A44394" s="1"/>
      <c r="B44394" s="2"/>
      <c r="BJ44394" s="3"/>
      <c r="BL44394" s="3"/>
      <c r="BN44394" s="3"/>
      <c r="BP44394" s="3"/>
    </row>
    <row r="44395" spans="1:68" x14ac:dyDescent="0.25">
      <c r="A44395" s="1"/>
      <c r="B44395" s="2"/>
      <c r="BJ44395" s="3"/>
      <c r="BL44395" s="3"/>
      <c r="BN44395" s="3"/>
      <c r="BP44395" s="3"/>
    </row>
    <row r="44396" spans="1:68" x14ac:dyDescent="0.25">
      <c r="A44396" s="1"/>
      <c r="B44396" s="2"/>
      <c r="BJ44396" s="3"/>
      <c r="BL44396" s="3"/>
      <c r="BN44396" s="3"/>
      <c r="BP44396" s="3"/>
    </row>
    <row r="44397" spans="1:68" x14ac:dyDescent="0.25">
      <c r="A44397" s="1"/>
      <c r="B44397" s="2"/>
      <c r="BJ44397" s="3"/>
      <c r="BL44397" s="3"/>
      <c r="BN44397" s="3"/>
      <c r="BP44397" s="3"/>
    </row>
    <row r="44398" spans="1:68" x14ac:dyDescent="0.25">
      <c r="A44398" s="1"/>
      <c r="B44398" s="2"/>
      <c r="BJ44398" s="3"/>
      <c r="BL44398" s="3"/>
      <c r="BN44398" s="3"/>
      <c r="BP44398" s="3"/>
    </row>
    <row r="44399" spans="1:68" x14ac:dyDescent="0.25">
      <c r="A44399" s="1"/>
      <c r="B44399" s="2"/>
      <c r="BJ44399" s="3"/>
      <c r="BL44399" s="3"/>
      <c r="BN44399" s="3"/>
      <c r="BP44399" s="3"/>
    </row>
    <row r="44400" spans="1:68" x14ac:dyDescent="0.25">
      <c r="A44400" s="1"/>
      <c r="B44400" s="2"/>
      <c r="BJ44400" s="3"/>
      <c r="BL44400" s="3"/>
      <c r="BN44400" s="3"/>
      <c r="BP44400" s="3"/>
    </row>
    <row r="44401" spans="1:68" x14ac:dyDescent="0.25">
      <c r="A44401" s="1"/>
      <c r="B44401" s="2"/>
      <c r="BJ44401" s="3"/>
      <c r="BL44401" s="3"/>
      <c r="BN44401" s="3"/>
      <c r="BP44401" s="3"/>
    </row>
    <row r="44402" spans="1:68" x14ac:dyDescent="0.25">
      <c r="A44402" s="1"/>
      <c r="B44402" s="2"/>
      <c r="BJ44402" s="3"/>
      <c r="BL44402" s="3"/>
      <c r="BN44402" s="3"/>
      <c r="BP44402" s="3"/>
    </row>
    <row r="44403" spans="1:68" x14ac:dyDescent="0.25">
      <c r="A44403" s="1"/>
      <c r="B44403" s="2"/>
      <c r="BJ44403" s="3"/>
      <c r="BL44403" s="3"/>
      <c r="BN44403" s="3"/>
      <c r="BP44403" s="3"/>
    </row>
    <row r="44404" spans="1:68" x14ac:dyDescent="0.25">
      <c r="A44404" s="1"/>
      <c r="B44404" s="2"/>
      <c r="BJ44404" s="3"/>
      <c r="BL44404" s="3"/>
      <c r="BN44404" s="3"/>
      <c r="BP44404" s="3"/>
    </row>
    <row r="44405" spans="1:68" x14ac:dyDescent="0.25">
      <c r="A44405" s="1"/>
      <c r="B44405" s="2"/>
      <c r="BJ44405" s="3"/>
      <c r="BL44405" s="3"/>
      <c r="BN44405" s="3"/>
      <c r="BP44405" s="3"/>
    </row>
    <row r="44406" spans="1:68" x14ac:dyDescent="0.25">
      <c r="A44406" s="1"/>
      <c r="B44406" s="2"/>
      <c r="BJ44406" s="3"/>
      <c r="BL44406" s="3"/>
      <c r="BN44406" s="3"/>
      <c r="BP44406" s="3"/>
    </row>
    <row r="44407" spans="1:68" x14ac:dyDescent="0.25">
      <c r="A44407" s="1"/>
      <c r="B44407" s="2"/>
      <c r="BJ44407" s="3"/>
      <c r="BL44407" s="3"/>
      <c r="BN44407" s="3"/>
      <c r="BP44407" s="3"/>
    </row>
    <row r="44408" spans="1:68" x14ac:dyDescent="0.25">
      <c r="A44408" s="1"/>
      <c r="B44408" s="2"/>
      <c r="BJ44408" s="3"/>
      <c r="BL44408" s="3"/>
      <c r="BN44408" s="3"/>
      <c r="BP44408" s="3"/>
    </row>
    <row r="44409" spans="1:68" x14ac:dyDescent="0.25">
      <c r="A44409" s="1"/>
      <c r="B44409" s="2"/>
      <c r="BJ44409" s="3"/>
      <c r="BL44409" s="3"/>
      <c r="BN44409" s="3"/>
      <c r="BP44409" s="3"/>
    </row>
    <row r="44410" spans="1:68" x14ac:dyDescent="0.25">
      <c r="A44410" s="1"/>
      <c r="B44410" s="2"/>
      <c r="BJ44410" s="3"/>
      <c r="BL44410" s="3"/>
      <c r="BN44410" s="3"/>
      <c r="BP44410" s="3"/>
    </row>
    <row r="44411" spans="1:68" x14ac:dyDescent="0.25">
      <c r="A44411" s="1"/>
      <c r="B44411" s="2"/>
      <c r="BJ44411" s="3"/>
      <c r="BL44411" s="3"/>
      <c r="BN44411" s="3"/>
      <c r="BP44411" s="3"/>
    </row>
    <row r="44412" spans="1:68" x14ac:dyDescent="0.25">
      <c r="A44412" s="1"/>
      <c r="B44412" s="2"/>
      <c r="BJ44412" s="3"/>
      <c r="BL44412" s="3"/>
      <c r="BN44412" s="3"/>
      <c r="BP44412" s="3"/>
    </row>
    <row r="44413" spans="1:68" x14ac:dyDescent="0.25">
      <c r="A44413" s="1"/>
      <c r="B44413" s="2"/>
      <c r="BJ44413" s="3"/>
      <c r="BL44413" s="3"/>
      <c r="BN44413" s="3"/>
      <c r="BP44413" s="3"/>
    </row>
    <row r="44414" spans="1:68" x14ac:dyDescent="0.25">
      <c r="A44414" s="1"/>
      <c r="B44414" s="2"/>
      <c r="BJ44414" s="3"/>
      <c r="BL44414" s="3"/>
      <c r="BN44414" s="3"/>
      <c r="BP44414" s="3"/>
    </row>
    <row r="44415" spans="1:68" x14ac:dyDescent="0.25">
      <c r="A44415" s="1"/>
      <c r="B44415" s="2"/>
      <c r="BJ44415" s="3"/>
      <c r="BL44415" s="3"/>
      <c r="BN44415" s="3"/>
      <c r="BP44415" s="3"/>
    </row>
    <row r="44416" spans="1:68" x14ac:dyDescent="0.25">
      <c r="A44416" s="1"/>
      <c r="B44416" s="2"/>
      <c r="BJ44416" s="3"/>
      <c r="BL44416" s="3"/>
      <c r="BN44416" s="3"/>
      <c r="BP44416" s="3"/>
    </row>
    <row r="44417" spans="1:68" x14ac:dyDescent="0.25">
      <c r="A44417" s="1"/>
      <c r="B44417" s="2"/>
      <c r="BJ44417" s="3"/>
      <c r="BL44417" s="3"/>
      <c r="BN44417" s="3"/>
      <c r="BP44417" s="3"/>
    </row>
    <row r="44418" spans="1:68" x14ac:dyDescent="0.25">
      <c r="A44418" s="1"/>
      <c r="B44418" s="2"/>
      <c r="BJ44418" s="3"/>
      <c r="BL44418" s="3"/>
      <c r="BN44418" s="3"/>
      <c r="BP44418" s="3"/>
    </row>
    <row r="44419" spans="1:68" x14ac:dyDescent="0.25">
      <c r="A44419" s="1"/>
      <c r="B44419" s="2"/>
      <c r="BJ44419" s="3"/>
      <c r="BL44419" s="3"/>
      <c r="BN44419" s="3"/>
      <c r="BP44419" s="3"/>
    </row>
    <row r="44420" spans="1:68" x14ac:dyDescent="0.25">
      <c r="A44420" s="1"/>
      <c r="B44420" s="2"/>
      <c r="BJ44420" s="3"/>
      <c r="BL44420" s="3"/>
      <c r="BN44420" s="3"/>
      <c r="BP44420" s="3"/>
    </row>
    <row r="44421" spans="1:68" x14ac:dyDescent="0.25">
      <c r="A44421" s="1"/>
      <c r="B44421" s="2"/>
      <c r="BJ44421" s="3"/>
      <c r="BL44421" s="3"/>
      <c r="BN44421" s="3"/>
      <c r="BP44421" s="3"/>
    </row>
    <row r="44422" spans="1:68" x14ac:dyDescent="0.25">
      <c r="A44422" s="1"/>
      <c r="B44422" s="2"/>
      <c r="BJ44422" s="3"/>
      <c r="BL44422" s="3"/>
      <c r="BN44422" s="3"/>
      <c r="BP44422" s="3"/>
    </row>
    <row r="44423" spans="1:68" x14ac:dyDescent="0.25">
      <c r="A44423" s="1"/>
      <c r="B44423" s="2"/>
      <c r="BJ44423" s="3"/>
      <c r="BL44423" s="3"/>
      <c r="BN44423" s="3"/>
      <c r="BP44423" s="3"/>
    </row>
    <row r="44424" spans="1:68" x14ac:dyDescent="0.25">
      <c r="A44424" s="1"/>
      <c r="B44424" s="2"/>
      <c r="BJ44424" s="3"/>
      <c r="BL44424" s="3"/>
      <c r="BN44424" s="3"/>
      <c r="BP44424" s="3"/>
    </row>
    <row r="44425" spans="1:68" x14ac:dyDescent="0.25">
      <c r="A44425" s="1"/>
      <c r="B44425" s="2"/>
      <c r="BJ44425" s="3"/>
      <c r="BL44425" s="3"/>
      <c r="BN44425" s="3"/>
      <c r="BP44425" s="3"/>
    </row>
    <row r="44426" spans="1:68" x14ac:dyDescent="0.25">
      <c r="A44426" s="1"/>
      <c r="B44426" s="2"/>
      <c r="BJ44426" s="3"/>
      <c r="BL44426" s="3"/>
      <c r="BN44426" s="3"/>
      <c r="BP44426" s="3"/>
    </row>
    <row r="44427" spans="1:68" x14ac:dyDescent="0.25">
      <c r="A44427" s="1"/>
      <c r="B44427" s="2"/>
      <c r="BJ44427" s="3"/>
      <c r="BL44427" s="3"/>
      <c r="BN44427" s="3"/>
      <c r="BP44427" s="3"/>
    </row>
    <row r="44428" spans="1:68" x14ac:dyDescent="0.25">
      <c r="A44428" s="1"/>
      <c r="B44428" s="2"/>
      <c r="BJ44428" s="3"/>
      <c r="BL44428" s="3"/>
      <c r="BN44428" s="3"/>
      <c r="BP44428" s="3"/>
    </row>
    <row r="44429" spans="1:68" x14ac:dyDescent="0.25">
      <c r="A44429" s="1"/>
      <c r="B44429" s="2"/>
      <c r="BJ44429" s="3"/>
      <c r="BL44429" s="3"/>
      <c r="BN44429" s="3"/>
      <c r="BP44429" s="3"/>
    </row>
    <row r="44430" spans="1:68" x14ac:dyDescent="0.25">
      <c r="A44430" s="1"/>
      <c r="B44430" s="2"/>
      <c r="BJ44430" s="3"/>
      <c r="BL44430" s="3"/>
      <c r="BN44430" s="3"/>
      <c r="BP44430" s="3"/>
    </row>
    <row r="44431" spans="1:68" x14ac:dyDescent="0.25">
      <c r="A44431" s="1"/>
      <c r="B44431" s="2"/>
      <c r="BJ44431" s="3"/>
      <c r="BL44431" s="3"/>
      <c r="BN44431" s="3"/>
      <c r="BP44431" s="3"/>
    </row>
    <row r="44432" spans="1:68" x14ac:dyDescent="0.25">
      <c r="A44432" s="1"/>
      <c r="B44432" s="2"/>
      <c r="BJ44432" s="3"/>
      <c r="BL44432" s="3"/>
      <c r="BN44432" s="3"/>
      <c r="BP44432" s="3"/>
    </row>
    <row r="44433" spans="1:68" x14ac:dyDescent="0.25">
      <c r="A44433" s="1"/>
      <c r="B44433" s="2"/>
      <c r="BJ44433" s="3"/>
      <c r="BL44433" s="3"/>
      <c r="BN44433" s="3"/>
      <c r="BP44433" s="3"/>
    </row>
    <row r="44434" spans="1:68" x14ac:dyDescent="0.25">
      <c r="A44434" s="1"/>
      <c r="B44434" s="2"/>
      <c r="BJ44434" s="3"/>
      <c r="BL44434" s="3"/>
      <c r="BN44434" s="3"/>
      <c r="BP44434" s="3"/>
    </row>
    <row r="44435" spans="1:68" x14ac:dyDescent="0.25">
      <c r="A44435" s="1"/>
      <c r="B44435" s="2"/>
      <c r="BJ44435" s="3"/>
      <c r="BL44435" s="3"/>
      <c r="BN44435" s="3"/>
      <c r="BP44435" s="3"/>
    </row>
    <row r="44436" spans="1:68" x14ac:dyDescent="0.25">
      <c r="A44436" s="1"/>
      <c r="B44436" s="2"/>
      <c r="BJ44436" s="3"/>
      <c r="BL44436" s="3"/>
      <c r="BN44436" s="3"/>
      <c r="BP44436" s="3"/>
    </row>
    <row r="44437" spans="1:68" x14ac:dyDescent="0.25">
      <c r="A44437" s="1"/>
      <c r="B44437" s="2"/>
      <c r="BJ44437" s="3"/>
      <c r="BL44437" s="3"/>
      <c r="BN44437" s="3"/>
      <c r="BP44437" s="3"/>
    </row>
    <row r="44438" spans="1:68" x14ac:dyDescent="0.25">
      <c r="A44438" s="1"/>
      <c r="B44438" s="2"/>
      <c r="BJ44438" s="3"/>
      <c r="BL44438" s="3"/>
      <c r="BN44438" s="3"/>
      <c r="BP44438" s="3"/>
    </row>
    <row r="44439" spans="1:68" x14ac:dyDescent="0.25">
      <c r="A44439" s="1"/>
      <c r="B44439" s="2"/>
      <c r="BJ44439" s="3"/>
      <c r="BL44439" s="3"/>
      <c r="BN44439" s="3"/>
      <c r="BP44439" s="3"/>
    </row>
    <row r="44440" spans="1:68" x14ac:dyDescent="0.25">
      <c r="A44440" s="1"/>
      <c r="B44440" s="2"/>
      <c r="BJ44440" s="3"/>
      <c r="BL44440" s="3"/>
      <c r="BN44440" s="3"/>
      <c r="BP44440" s="3"/>
    </row>
    <row r="44441" spans="1:68" x14ac:dyDescent="0.25">
      <c r="A44441" s="1"/>
      <c r="B44441" s="2"/>
      <c r="BJ44441" s="3"/>
      <c r="BL44441" s="3"/>
      <c r="BN44441" s="3"/>
      <c r="BP44441" s="3"/>
    </row>
    <row r="44442" spans="1:68" x14ac:dyDescent="0.25">
      <c r="A44442" s="1"/>
      <c r="B44442" s="2"/>
      <c r="BJ44442" s="3"/>
      <c r="BL44442" s="3"/>
      <c r="BN44442" s="3"/>
      <c r="BP44442" s="3"/>
    </row>
    <row r="44443" spans="1:68" x14ac:dyDescent="0.25">
      <c r="A44443" s="1"/>
      <c r="B44443" s="2"/>
      <c r="BJ44443" s="3"/>
      <c r="BL44443" s="3"/>
      <c r="BN44443" s="3"/>
      <c r="BP44443" s="3"/>
    </row>
    <row r="44444" spans="1:68" x14ac:dyDescent="0.25">
      <c r="A44444" s="1"/>
      <c r="B44444" s="2"/>
      <c r="BJ44444" s="3"/>
      <c r="BL44444" s="3"/>
      <c r="BN44444" s="3"/>
      <c r="BP44444" s="3"/>
    </row>
    <row r="44445" spans="1:68" x14ac:dyDescent="0.25">
      <c r="A44445" s="1"/>
      <c r="B44445" s="2"/>
      <c r="BJ44445" s="3"/>
      <c r="BL44445" s="3"/>
      <c r="BN44445" s="3"/>
      <c r="BP44445" s="3"/>
    </row>
    <row r="44446" spans="1:68" x14ac:dyDescent="0.25">
      <c r="A44446" s="1"/>
      <c r="B44446" s="2"/>
      <c r="BJ44446" s="3"/>
      <c r="BL44446" s="3"/>
      <c r="BN44446" s="3"/>
      <c r="BP44446" s="3"/>
    </row>
    <row r="44447" spans="1:68" x14ac:dyDescent="0.25">
      <c r="A44447" s="1"/>
      <c r="B44447" s="2"/>
      <c r="BJ44447" s="3"/>
      <c r="BL44447" s="3"/>
      <c r="BN44447" s="3"/>
      <c r="BP44447" s="3"/>
    </row>
    <row r="44448" spans="1:68" x14ac:dyDescent="0.25">
      <c r="A44448" s="1"/>
      <c r="B44448" s="2"/>
      <c r="BJ44448" s="3"/>
      <c r="BL44448" s="3"/>
      <c r="BN44448" s="3"/>
      <c r="BP44448" s="3"/>
    </row>
    <row r="44449" spans="1:68" x14ac:dyDescent="0.25">
      <c r="A44449" s="1"/>
      <c r="B44449" s="2"/>
      <c r="BJ44449" s="3"/>
      <c r="BL44449" s="3"/>
      <c r="BN44449" s="3"/>
      <c r="BP44449" s="3"/>
    </row>
    <row r="44450" spans="1:68" x14ac:dyDescent="0.25">
      <c r="A44450" s="1"/>
      <c r="B44450" s="2"/>
      <c r="BJ44450" s="3"/>
      <c r="BL44450" s="3"/>
      <c r="BN44450" s="3"/>
      <c r="BP44450" s="3"/>
    </row>
    <row r="44451" spans="1:68" x14ac:dyDescent="0.25">
      <c r="A44451" s="1"/>
      <c r="B44451" s="2"/>
      <c r="BJ44451" s="3"/>
      <c r="BL44451" s="3"/>
      <c r="BN44451" s="3"/>
      <c r="BP44451" s="3"/>
    </row>
    <row r="44452" spans="1:68" x14ac:dyDescent="0.25">
      <c r="A44452" s="1"/>
      <c r="B44452" s="2"/>
      <c r="BJ44452" s="3"/>
      <c r="BL44452" s="3"/>
      <c r="BN44452" s="3"/>
      <c r="BP44452" s="3"/>
    </row>
    <row r="44453" spans="1:68" x14ac:dyDescent="0.25">
      <c r="A44453" s="1"/>
      <c r="B44453" s="2"/>
      <c r="BJ44453" s="3"/>
      <c r="BL44453" s="3"/>
      <c r="BN44453" s="3"/>
      <c r="BP44453" s="3"/>
    </row>
    <row r="44454" spans="1:68" x14ac:dyDescent="0.25">
      <c r="A44454" s="1"/>
      <c r="B44454" s="2"/>
      <c r="BJ44454" s="3"/>
      <c r="BL44454" s="3"/>
      <c r="BN44454" s="3"/>
      <c r="BP44454" s="3"/>
    </row>
    <row r="44455" spans="1:68" x14ac:dyDescent="0.25">
      <c r="A44455" s="1"/>
      <c r="B44455" s="2"/>
      <c r="BJ44455" s="3"/>
      <c r="BL44455" s="3"/>
      <c r="BN44455" s="3"/>
      <c r="BP44455" s="3"/>
    </row>
    <row r="44456" spans="1:68" x14ac:dyDescent="0.25">
      <c r="A44456" s="1"/>
      <c r="B44456" s="2"/>
      <c r="BJ44456" s="3"/>
      <c r="BL44456" s="3"/>
      <c r="BN44456" s="3"/>
      <c r="BP44456" s="3"/>
    </row>
    <row r="44457" spans="1:68" x14ac:dyDescent="0.25">
      <c r="A44457" s="1"/>
      <c r="B44457" s="2"/>
      <c r="BJ44457" s="3"/>
      <c r="BL44457" s="3"/>
      <c r="BN44457" s="3"/>
      <c r="BP44457" s="3"/>
    </row>
    <row r="44458" spans="1:68" x14ac:dyDescent="0.25">
      <c r="A44458" s="1"/>
      <c r="B44458" s="2"/>
      <c r="BJ44458" s="3"/>
      <c r="BL44458" s="3"/>
      <c r="BN44458" s="3"/>
      <c r="BP44458" s="3"/>
    </row>
    <row r="44459" spans="1:68" x14ac:dyDescent="0.25">
      <c r="A44459" s="1"/>
      <c r="B44459" s="2"/>
      <c r="BJ44459" s="3"/>
      <c r="BL44459" s="3"/>
      <c r="BN44459" s="3"/>
      <c r="BP44459" s="3"/>
    </row>
    <row r="44460" spans="1:68" x14ac:dyDescent="0.25">
      <c r="A44460" s="1"/>
      <c r="B44460" s="2"/>
      <c r="BJ44460" s="3"/>
      <c r="BL44460" s="3"/>
      <c r="BN44460" s="3"/>
      <c r="BP44460" s="3"/>
    </row>
    <row r="44461" spans="1:68" x14ac:dyDescent="0.25">
      <c r="A44461" s="1"/>
      <c r="B44461" s="2"/>
      <c r="BJ44461" s="3"/>
      <c r="BL44461" s="3"/>
      <c r="BN44461" s="3"/>
      <c r="BP44461" s="3"/>
    </row>
    <row r="44462" spans="1:68" x14ac:dyDescent="0.25">
      <c r="A44462" s="1"/>
      <c r="B44462" s="2"/>
      <c r="BJ44462" s="3"/>
      <c r="BL44462" s="3"/>
      <c r="BN44462" s="3"/>
      <c r="BP44462" s="3"/>
    </row>
    <row r="44463" spans="1:68" x14ac:dyDescent="0.25">
      <c r="A44463" s="1"/>
      <c r="B44463" s="2"/>
      <c r="BJ44463" s="3"/>
      <c r="BL44463" s="3"/>
      <c r="BN44463" s="3"/>
      <c r="BP44463" s="3"/>
    </row>
    <row r="44464" spans="1:68" x14ac:dyDescent="0.25">
      <c r="A44464" s="1"/>
      <c r="B44464" s="2"/>
      <c r="BJ44464" s="3"/>
      <c r="BL44464" s="3"/>
      <c r="BN44464" s="3"/>
      <c r="BP44464" s="3"/>
    </row>
    <row r="44465" spans="1:68" x14ac:dyDescent="0.25">
      <c r="A44465" s="1"/>
      <c r="B44465" s="2"/>
      <c r="BJ44465" s="3"/>
      <c r="BL44465" s="3"/>
      <c r="BN44465" s="3"/>
      <c r="BP44465" s="3"/>
    </row>
    <row r="44466" spans="1:68" x14ac:dyDescent="0.25">
      <c r="A44466" s="1"/>
      <c r="B44466" s="2"/>
      <c r="BJ44466" s="3"/>
      <c r="BL44466" s="3"/>
      <c r="BN44466" s="3"/>
      <c r="BP44466" s="3"/>
    </row>
    <row r="44467" spans="1:68" x14ac:dyDescent="0.25">
      <c r="A44467" s="1"/>
      <c r="B44467" s="2"/>
      <c r="BJ44467" s="3"/>
      <c r="BL44467" s="3"/>
      <c r="BN44467" s="3"/>
      <c r="BP44467" s="3"/>
    </row>
    <row r="44468" spans="1:68" x14ac:dyDescent="0.25">
      <c r="A44468" s="1"/>
      <c r="B44468" s="2"/>
      <c r="BJ44468" s="3"/>
      <c r="BL44468" s="3"/>
      <c r="BN44468" s="3"/>
      <c r="BP44468" s="3"/>
    </row>
    <row r="44469" spans="1:68" x14ac:dyDescent="0.25">
      <c r="A44469" s="1"/>
      <c r="B44469" s="2"/>
      <c r="BJ44469" s="3"/>
      <c r="BL44469" s="3"/>
      <c r="BN44469" s="3"/>
      <c r="BP44469" s="3"/>
    </row>
    <row r="44470" spans="1:68" x14ac:dyDescent="0.25">
      <c r="A44470" s="1"/>
      <c r="B44470" s="2"/>
      <c r="BJ44470" s="3"/>
      <c r="BL44470" s="3"/>
      <c r="BN44470" s="3"/>
      <c r="BP44470" s="3"/>
    </row>
    <row r="44471" spans="1:68" x14ac:dyDescent="0.25">
      <c r="A44471" s="1"/>
      <c r="B44471" s="2"/>
      <c r="BJ44471" s="3"/>
      <c r="BL44471" s="3"/>
      <c r="BN44471" s="3"/>
      <c r="BP44471" s="3"/>
    </row>
    <row r="44472" spans="1:68" x14ac:dyDescent="0.25">
      <c r="A44472" s="1"/>
      <c r="B44472" s="2"/>
      <c r="BJ44472" s="3"/>
      <c r="BL44472" s="3"/>
      <c r="BN44472" s="3"/>
      <c r="BP44472" s="3"/>
    </row>
    <row r="44473" spans="1:68" x14ac:dyDescent="0.25">
      <c r="A44473" s="1"/>
      <c r="B44473" s="2"/>
      <c r="BJ44473" s="3"/>
      <c r="BL44473" s="3"/>
      <c r="BN44473" s="3"/>
      <c r="BP44473" s="3"/>
    </row>
    <row r="44474" spans="1:68" x14ac:dyDescent="0.25">
      <c r="A44474" s="1"/>
      <c r="B44474" s="2"/>
      <c r="BJ44474" s="3"/>
      <c r="BL44474" s="3"/>
      <c r="BN44474" s="3"/>
      <c r="BP44474" s="3"/>
    </row>
    <row r="44475" spans="1:68" x14ac:dyDescent="0.25">
      <c r="A44475" s="1"/>
      <c r="B44475" s="2"/>
      <c r="BJ44475" s="3"/>
      <c r="BL44475" s="3"/>
      <c r="BN44475" s="3"/>
      <c r="BP44475" s="3"/>
    </row>
    <row r="44476" spans="1:68" x14ac:dyDescent="0.25">
      <c r="A44476" s="1"/>
      <c r="B44476" s="2"/>
      <c r="BJ44476" s="3"/>
      <c r="BL44476" s="3"/>
      <c r="BN44476" s="3"/>
      <c r="BP44476" s="3"/>
    </row>
    <row r="44477" spans="1:68" x14ac:dyDescent="0.25">
      <c r="A44477" s="1"/>
      <c r="B44477" s="2"/>
      <c r="BJ44477" s="3"/>
      <c r="BL44477" s="3"/>
      <c r="BN44477" s="3"/>
      <c r="BP44477" s="3"/>
    </row>
    <row r="44478" spans="1:68" x14ac:dyDescent="0.25">
      <c r="A44478" s="1"/>
      <c r="B44478" s="2"/>
      <c r="BJ44478" s="3"/>
      <c r="BL44478" s="3"/>
      <c r="BN44478" s="3"/>
      <c r="BP44478" s="3"/>
    </row>
    <row r="44479" spans="1:68" x14ac:dyDescent="0.25">
      <c r="A44479" s="1"/>
      <c r="B44479" s="2"/>
      <c r="BJ44479" s="3"/>
      <c r="BL44479" s="3"/>
      <c r="BN44479" s="3"/>
      <c r="BP44479" s="3"/>
    </row>
    <row r="44480" spans="1:68" x14ac:dyDescent="0.25">
      <c r="A44480" s="1"/>
      <c r="B44480" s="2"/>
      <c r="BJ44480" s="3"/>
      <c r="BL44480" s="3"/>
      <c r="BN44480" s="3"/>
      <c r="BP44480" s="3"/>
    </row>
    <row r="44481" spans="1:68" x14ac:dyDescent="0.25">
      <c r="A44481" s="1"/>
      <c r="B44481" s="2"/>
      <c r="BJ44481" s="3"/>
      <c r="BL44481" s="3"/>
      <c r="BN44481" s="3"/>
      <c r="BP44481" s="3"/>
    </row>
    <row r="44482" spans="1:68" x14ac:dyDescent="0.25">
      <c r="A44482" s="1"/>
      <c r="B44482" s="2"/>
      <c r="BJ44482" s="3"/>
      <c r="BL44482" s="3"/>
      <c r="BN44482" s="3"/>
      <c r="BP44482" s="3"/>
    </row>
    <row r="44483" spans="1:68" x14ac:dyDescent="0.25">
      <c r="A44483" s="1"/>
      <c r="B44483" s="2"/>
      <c r="BJ44483" s="3"/>
      <c r="BL44483" s="3"/>
      <c r="BN44483" s="3"/>
      <c r="BP44483" s="3"/>
    </row>
    <row r="44484" spans="1:68" x14ac:dyDescent="0.25">
      <c r="A44484" s="1"/>
      <c r="B44484" s="2"/>
      <c r="BJ44484" s="3"/>
      <c r="BL44484" s="3"/>
      <c r="BN44484" s="3"/>
      <c r="BP44484" s="3"/>
    </row>
    <row r="44485" spans="1:68" x14ac:dyDescent="0.25">
      <c r="A44485" s="1"/>
      <c r="B44485" s="2"/>
      <c r="BJ44485" s="3"/>
      <c r="BL44485" s="3"/>
      <c r="BN44485" s="3"/>
      <c r="BP44485" s="3"/>
    </row>
    <row r="44486" spans="1:68" x14ac:dyDescent="0.25">
      <c r="A44486" s="1"/>
      <c r="B44486" s="2"/>
      <c r="BJ44486" s="3"/>
      <c r="BL44486" s="3"/>
      <c r="BN44486" s="3"/>
      <c r="BP44486" s="3"/>
    </row>
    <row r="44487" spans="1:68" x14ac:dyDescent="0.25">
      <c r="A44487" s="1"/>
      <c r="B44487" s="2"/>
      <c r="BJ44487" s="3"/>
      <c r="BL44487" s="3"/>
      <c r="BN44487" s="3"/>
      <c r="BP44487" s="3"/>
    </row>
    <row r="44488" spans="1:68" x14ac:dyDescent="0.25">
      <c r="A44488" s="1"/>
      <c r="B44488" s="2"/>
      <c r="BJ44488" s="3"/>
      <c r="BL44488" s="3"/>
      <c r="BN44488" s="3"/>
      <c r="BP44488" s="3"/>
    </row>
    <row r="44489" spans="1:68" x14ac:dyDescent="0.25">
      <c r="A44489" s="1"/>
      <c r="B44489" s="2"/>
      <c r="BJ44489" s="3"/>
      <c r="BL44489" s="3"/>
      <c r="BN44489" s="3"/>
      <c r="BP44489" s="3"/>
    </row>
    <row r="44490" spans="1:68" x14ac:dyDescent="0.25">
      <c r="A44490" s="1"/>
      <c r="B44490" s="2"/>
      <c r="BJ44490" s="3"/>
      <c r="BL44490" s="3"/>
      <c r="BN44490" s="3"/>
      <c r="BP44490" s="3"/>
    </row>
    <row r="44491" spans="1:68" x14ac:dyDescent="0.25">
      <c r="A44491" s="1"/>
      <c r="B44491" s="2"/>
      <c r="BJ44491" s="3"/>
      <c r="BL44491" s="3"/>
      <c r="BN44491" s="3"/>
      <c r="BP44491" s="3"/>
    </row>
    <row r="44492" spans="1:68" x14ac:dyDescent="0.25">
      <c r="A44492" s="1"/>
      <c r="B44492" s="2"/>
      <c r="BJ44492" s="3"/>
      <c r="BL44492" s="3"/>
      <c r="BN44492" s="3"/>
      <c r="BP44492" s="3"/>
    </row>
    <row r="44493" spans="1:68" x14ac:dyDescent="0.25">
      <c r="A44493" s="1"/>
      <c r="B44493" s="2"/>
      <c r="BJ44493" s="3"/>
      <c r="BL44493" s="3"/>
      <c r="BN44493" s="3"/>
      <c r="BP44493" s="3"/>
    </row>
    <row r="44494" spans="1:68" x14ac:dyDescent="0.25">
      <c r="A44494" s="1"/>
      <c r="B44494" s="2"/>
      <c r="BJ44494" s="3"/>
      <c r="BL44494" s="3"/>
      <c r="BN44494" s="3"/>
      <c r="BP44494" s="3"/>
    </row>
    <row r="44495" spans="1:68" x14ac:dyDescent="0.25">
      <c r="A44495" s="1"/>
      <c r="B44495" s="2"/>
      <c r="BJ44495" s="3"/>
      <c r="BL44495" s="3"/>
      <c r="BN44495" s="3"/>
      <c r="BP44495" s="3"/>
    </row>
    <row r="44496" spans="1:68" x14ac:dyDescent="0.25">
      <c r="A44496" s="1"/>
      <c r="B44496" s="2"/>
      <c r="BJ44496" s="3"/>
      <c r="BL44496" s="3"/>
      <c r="BN44496" s="3"/>
      <c r="BP44496" s="3"/>
    </row>
    <row r="44497" spans="1:68" x14ac:dyDescent="0.25">
      <c r="A44497" s="1"/>
      <c r="B44497" s="2"/>
      <c r="BJ44497" s="3"/>
      <c r="BL44497" s="3"/>
      <c r="BN44497" s="3"/>
      <c r="BP44497" s="3"/>
    </row>
    <row r="44498" spans="1:68" x14ac:dyDescent="0.25">
      <c r="A44498" s="1"/>
      <c r="B44498" s="2"/>
      <c r="BJ44498" s="3"/>
      <c r="BL44498" s="3"/>
      <c r="BN44498" s="3"/>
      <c r="BP44498" s="3"/>
    </row>
    <row r="44499" spans="1:68" x14ac:dyDescent="0.25">
      <c r="A44499" s="1"/>
      <c r="B44499" s="2"/>
      <c r="BJ44499" s="3"/>
      <c r="BL44499" s="3"/>
      <c r="BN44499" s="3"/>
      <c r="BP44499" s="3"/>
    </row>
    <row r="44500" spans="1:68" x14ac:dyDescent="0.25">
      <c r="A44500" s="1"/>
      <c r="B44500" s="2"/>
      <c r="BJ44500" s="3"/>
      <c r="BL44500" s="3"/>
      <c r="BN44500" s="3"/>
      <c r="BP44500" s="3"/>
    </row>
    <row r="44501" spans="1:68" x14ac:dyDescent="0.25">
      <c r="A44501" s="1"/>
      <c r="B44501" s="2"/>
      <c r="BJ44501" s="3"/>
      <c r="BL44501" s="3"/>
      <c r="BN44501" s="3"/>
      <c r="BP44501" s="3"/>
    </row>
    <row r="44502" spans="1:68" x14ac:dyDescent="0.25">
      <c r="A44502" s="1"/>
      <c r="B44502" s="2"/>
      <c r="BJ44502" s="3"/>
      <c r="BL44502" s="3"/>
      <c r="BN44502" s="3"/>
      <c r="BP44502" s="3"/>
    </row>
    <row r="44503" spans="1:68" x14ac:dyDescent="0.25">
      <c r="A44503" s="1"/>
      <c r="B44503" s="2"/>
      <c r="BJ44503" s="3"/>
      <c r="BL44503" s="3"/>
      <c r="BN44503" s="3"/>
      <c r="BP44503" s="3"/>
    </row>
    <row r="44504" spans="1:68" x14ac:dyDescent="0.25">
      <c r="A44504" s="1"/>
      <c r="B44504" s="2"/>
      <c r="BJ44504" s="3"/>
      <c r="BL44504" s="3"/>
      <c r="BN44504" s="3"/>
      <c r="BP44504" s="3"/>
    </row>
    <row r="44505" spans="1:68" x14ac:dyDescent="0.25">
      <c r="A44505" s="1"/>
      <c r="B44505" s="2"/>
      <c r="BJ44505" s="3"/>
      <c r="BL44505" s="3"/>
      <c r="BN44505" s="3"/>
      <c r="BP44505" s="3"/>
    </row>
    <row r="44506" spans="1:68" x14ac:dyDescent="0.25">
      <c r="A44506" s="1"/>
      <c r="B44506" s="2"/>
      <c r="BJ44506" s="3"/>
      <c r="BL44506" s="3"/>
      <c r="BN44506" s="3"/>
      <c r="BP44506" s="3"/>
    </row>
    <row r="44507" spans="1:68" x14ac:dyDescent="0.25">
      <c r="A44507" s="1"/>
      <c r="B44507" s="2"/>
      <c r="BJ44507" s="3"/>
      <c r="BL44507" s="3"/>
      <c r="BN44507" s="3"/>
      <c r="BP44507" s="3"/>
    </row>
    <row r="44508" spans="1:68" x14ac:dyDescent="0.25">
      <c r="A44508" s="1"/>
      <c r="B44508" s="2"/>
      <c r="BJ44508" s="3"/>
      <c r="BL44508" s="3"/>
      <c r="BN44508" s="3"/>
      <c r="BP44508" s="3"/>
    </row>
    <row r="44509" spans="1:68" x14ac:dyDescent="0.25">
      <c r="A44509" s="1"/>
      <c r="B44509" s="2"/>
      <c r="BJ44509" s="3"/>
      <c r="BL44509" s="3"/>
      <c r="BN44509" s="3"/>
      <c r="BP44509" s="3"/>
    </row>
    <row r="44510" spans="1:68" x14ac:dyDescent="0.25">
      <c r="A44510" s="1"/>
      <c r="B44510" s="2"/>
      <c r="BJ44510" s="3"/>
      <c r="BL44510" s="3"/>
      <c r="BN44510" s="3"/>
      <c r="BP44510" s="3"/>
    </row>
    <row r="44511" spans="1:68" x14ac:dyDescent="0.25">
      <c r="A44511" s="1"/>
      <c r="B44511" s="2"/>
      <c r="BJ44511" s="3"/>
      <c r="BL44511" s="3"/>
      <c r="BN44511" s="3"/>
      <c r="BP44511" s="3"/>
    </row>
    <row r="44512" spans="1:68" x14ac:dyDescent="0.25">
      <c r="A44512" s="1"/>
      <c r="B44512" s="2"/>
      <c r="BJ44512" s="3"/>
      <c r="BL44512" s="3"/>
      <c r="BN44512" s="3"/>
      <c r="BP44512" s="3"/>
    </row>
    <row r="44513" spans="1:68" x14ac:dyDescent="0.25">
      <c r="A44513" s="1"/>
      <c r="B44513" s="2"/>
      <c r="BJ44513" s="3"/>
      <c r="BL44513" s="3"/>
      <c r="BN44513" s="3"/>
      <c r="BP44513" s="3"/>
    </row>
    <row r="44514" spans="1:68" x14ac:dyDescent="0.25">
      <c r="A44514" s="1"/>
      <c r="B44514" s="2"/>
      <c r="BJ44514" s="3"/>
      <c r="BL44514" s="3"/>
      <c r="BN44514" s="3"/>
      <c r="BP44514" s="3"/>
    </row>
    <row r="44515" spans="1:68" x14ac:dyDescent="0.25">
      <c r="A44515" s="1"/>
      <c r="B44515" s="2"/>
      <c r="BJ44515" s="3"/>
      <c r="BL44515" s="3"/>
      <c r="BN44515" s="3"/>
      <c r="BP44515" s="3"/>
    </row>
    <row r="44516" spans="1:68" x14ac:dyDescent="0.25">
      <c r="A44516" s="1"/>
      <c r="B44516" s="2"/>
      <c r="BJ44516" s="3"/>
      <c r="BL44516" s="3"/>
      <c r="BN44516" s="3"/>
      <c r="BP44516" s="3"/>
    </row>
    <row r="44517" spans="1:68" x14ac:dyDescent="0.25">
      <c r="A44517" s="1"/>
      <c r="B44517" s="2"/>
      <c r="BJ44517" s="3"/>
      <c r="BL44517" s="3"/>
      <c r="BN44517" s="3"/>
      <c r="BP44517" s="3"/>
    </row>
    <row r="44518" spans="1:68" x14ac:dyDescent="0.25">
      <c r="A44518" s="1"/>
      <c r="B44518" s="2"/>
      <c r="BJ44518" s="3"/>
      <c r="BL44518" s="3"/>
      <c r="BN44518" s="3"/>
      <c r="BP44518" s="3"/>
    </row>
    <row r="44519" spans="1:68" x14ac:dyDescent="0.25">
      <c r="A44519" s="1"/>
      <c r="B44519" s="2"/>
      <c r="BJ44519" s="3"/>
      <c r="BL44519" s="3"/>
      <c r="BN44519" s="3"/>
      <c r="BP44519" s="3"/>
    </row>
    <row r="44520" spans="1:68" x14ac:dyDescent="0.25">
      <c r="A44520" s="1"/>
      <c r="B44520" s="2"/>
      <c r="BJ44520" s="3"/>
      <c r="BL44520" s="3"/>
      <c r="BN44520" s="3"/>
      <c r="BP44520" s="3"/>
    </row>
    <row r="44521" spans="1:68" x14ac:dyDescent="0.25">
      <c r="A44521" s="1"/>
      <c r="B44521" s="2"/>
      <c r="BJ44521" s="3"/>
      <c r="BL44521" s="3"/>
      <c r="BN44521" s="3"/>
      <c r="BP44521" s="3"/>
    </row>
    <row r="44522" spans="1:68" x14ac:dyDescent="0.25">
      <c r="A44522" s="1"/>
      <c r="B44522" s="2"/>
      <c r="BJ44522" s="3"/>
      <c r="BL44522" s="3"/>
      <c r="BN44522" s="3"/>
      <c r="BP44522" s="3"/>
    </row>
    <row r="44523" spans="1:68" x14ac:dyDescent="0.25">
      <c r="A44523" s="1"/>
      <c r="B44523" s="2"/>
      <c r="BJ44523" s="3"/>
      <c r="BL44523" s="3"/>
      <c r="BN44523" s="3"/>
      <c r="BP44523" s="3"/>
    </row>
    <row r="44524" spans="1:68" x14ac:dyDescent="0.25">
      <c r="A44524" s="1"/>
      <c r="B44524" s="2"/>
      <c r="BJ44524" s="3"/>
      <c r="BL44524" s="3"/>
      <c r="BN44524" s="3"/>
      <c r="BP44524" s="3"/>
    </row>
    <row r="44525" spans="1:68" x14ac:dyDescent="0.25">
      <c r="A44525" s="1"/>
      <c r="B44525" s="2"/>
      <c r="BJ44525" s="3"/>
      <c r="BL44525" s="3"/>
      <c r="BN44525" s="3"/>
      <c r="BP44525" s="3"/>
    </row>
    <row r="44526" spans="1:68" x14ac:dyDescent="0.25">
      <c r="A44526" s="1"/>
      <c r="B44526" s="2"/>
      <c r="BJ44526" s="3"/>
      <c r="BL44526" s="3"/>
      <c r="BN44526" s="3"/>
      <c r="BP44526" s="3"/>
    </row>
    <row r="44527" spans="1:68" x14ac:dyDescent="0.25">
      <c r="A44527" s="1"/>
      <c r="B44527" s="2"/>
      <c r="BJ44527" s="3"/>
      <c r="BL44527" s="3"/>
      <c r="BN44527" s="3"/>
      <c r="BP44527" s="3"/>
    </row>
    <row r="44528" spans="1:68" x14ac:dyDescent="0.25">
      <c r="A44528" s="1"/>
      <c r="B44528" s="2"/>
      <c r="BJ44528" s="3"/>
      <c r="BL44528" s="3"/>
      <c r="BN44528" s="3"/>
      <c r="BP44528" s="3"/>
    </row>
    <row r="44529" spans="1:68" x14ac:dyDescent="0.25">
      <c r="A44529" s="1"/>
      <c r="B44529" s="2"/>
      <c r="BJ44529" s="3"/>
      <c r="BL44529" s="3"/>
      <c r="BN44529" s="3"/>
      <c r="BP44529" s="3"/>
    </row>
    <row r="44530" spans="1:68" x14ac:dyDescent="0.25">
      <c r="A44530" s="1"/>
      <c r="B44530" s="2"/>
      <c r="BJ44530" s="3"/>
      <c r="BL44530" s="3"/>
      <c r="BN44530" s="3"/>
      <c r="BP44530" s="3"/>
    </row>
    <row r="44531" spans="1:68" x14ac:dyDescent="0.25">
      <c r="A44531" s="1"/>
      <c r="B44531" s="2"/>
      <c r="BJ44531" s="3"/>
      <c r="BL44531" s="3"/>
      <c r="BN44531" s="3"/>
      <c r="BP44531" s="3"/>
    </row>
    <row r="44532" spans="1:68" x14ac:dyDescent="0.25">
      <c r="A44532" s="1"/>
      <c r="B44532" s="2"/>
      <c r="BJ44532" s="3"/>
      <c r="BL44532" s="3"/>
      <c r="BN44532" s="3"/>
      <c r="BP44532" s="3"/>
    </row>
    <row r="44533" spans="1:68" x14ac:dyDescent="0.25">
      <c r="A44533" s="1"/>
      <c r="B44533" s="2"/>
      <c r="BJ44533" s="3"/>
      <c r="BL44533" s="3"/>
      <c r="BN44533" s="3"/>
      <c r="BP44533" s="3"/>
    </row>
    <row r="44534" spans="1:68" x14ac:dyDescent="0.25">
      <c r="A44534" s="1"/>
      <c r="B44534" s="2"/>
      <c r="BJ44534" s="3"/>
      <c r="BL44534" s="3"/>
      <c r="BN44534" s="3"/>
      <c r="BP44534" s="3"/>
    </row>
    <row r="44535" spans="1:68" x14ac:dyDescent="0.25">
      <c r="A44535" s="1"/>
      <c r="B44535" s="2"/>
      <c r="BJ44535" s="3"/>
      <c r="BL44535" s="3"/>
      <c r="BN44535" s="3"/>
      <c r="BP44535" s="3"/>
    </row>
    <row r="44536" spans="1:68" x14ac:dyDescent="0.25">
      <c r="A44536" s="1"/>
      <c r="B44536" s="2"/>
      <c r="BJ44536" s="3"/>
      <c r="BL44536" s="3"/>
      <c r="BN44536" s="3"/>
      <c r="BP44536" s="3"/>
    </row>
    <row r="44537" spans="1:68" x14ac:dyDescent="0.25">
      <c r="A44537" s="1"/>
      <c r="B44537" s="2"/>
      <c r="BJ44537" s="3"/>
      <c r="BL44537" s="3"/>
      <c r="BN44537" s="3"/>
      <c r="BP44537" s="3"/>
    </row>
    <row r="44538" spans="1:68" x14ac:dyDescent="0.25">
      <c r="A44538" s="1"/>
      <c r="B44538" s="2"/>
      <c r="BJ44538" s="3"/>
      <c r="BL44538" s="3"/>
      <c r="BN44538" s="3"/>
      <c r="BP44538" s="3"/>
    </row>
    <row r="44539" spans="1:68" x14ac:dyDescent="0.25">
      <c r="A44539" s="1"/>
      <c r="B44539" s="2"/>
      <c r="BJ44539" s="3"/>
      <c r="BL44539" s="3"/>
      <c r="BN44539" s="3"/>
      <c r="BP44539" s="3"/>
    </row>
    <row r="44540" spans="1:68" x14ac:dyDescent="0.25">
      <c r="A44540" s="1"/>
      <c r="B44540" s="2"/>
      <c r="BJ44540" s="3"/>
      <c r="BL44540" s="3"/>
      <c r="BN44540" s="3"/>
      <c r="BP44540" s="3"/>
    </row>
    <row r="44541" spans="1:68" x14ac:dyDescent="0.25">
      <c r="A44541" s="1"/>
      <c r="B44541" s="2"/>
      <c r="BJ44541" s="3"/>
      <c r="BL44541" s="3"/>
      <c r="BN44541" s="3"/>
      <c r="BP44541" s="3"/>
    </row>
    <row r="44542" spans="1:68" x14ac:dyDescent="0.25">
      <c r="A44542" s="1"/>
      <c r="B44542" s="2"/>
      <c r="BJ44542" s="3"/>
      <c r="BL44542" s="3"/>
      <c r="BN44542" s="3"/>
      <c r="BP44542" s="3"/>
    </row>
    <row r="44543" spans="1:68" x14ac:dyDescent="0.25">
      <c r="A44543" s="1"/>
      <c r="B44543" s="2"/>
      <c r="BJ44543" s="3"/>
      <c r="BL44543" s="3"/>
      <c r="BN44543" s="3"/>
      <c r="BP44543" s="3"/>
    </row>
    <row r="44544" spans="1:68" x14ac:dyDescent="0.25">
      <c r="A44544" s="1"/>
      <c r="B44544" s="2"/>
      <c r="BJ44544" s="3"/>
      <c r="BL44544" s="3"/>
      <c r="BN44544" s="3"/>
      <c r="BP44544" s="3"/>
    </row>
    <row r="44545" spans="1:68" x14ac:dyDescent="0.25">
      <c r="A44545" s="1"/>
      <c r="B44545" s="2"/>
      <c r="BJ44545" s="3"/>
      <c r="BL44545" s="3"/>
      <c r="BN44545" s="3"/>
      <c r="BP44545" s="3"/>
    </row>
    <row r="44546" spans="1:68" x14ac:dyDescent="0.25">
      <c r="A44546" s="1"/>
      <c r="B44546" s="2"/>
      <c r="BJ44546" s="3"/>
      <c r="BL44546" s="3"/>
      <c r="BN44546" s="3"/>
      <c r="BP44546" s="3"/>
    </row>
    <row r="44547" spans="1:68" x14ac:dyDescent="0.25">
      <c r="A44547" s="1"/>
      <c r="B44547" s="2"/>
      <c r="BJ44547" s="3"/>
      <c r="BL44547" s="3"/>
      <c r="BN44547" s="3"/>
      <c r="BP44547" s="3"/>
    </row>
    <row r="44548" spans="1:68" x14ac:dyDescent="0.25">
      <c r="A44548" s="1"/>
      <c r="B44548" s="2"/>
      <c r="BJ44548" s="3"/>
      <c r="BL44548" s="3"/>
      <c r="BN44548" s="3"/>
      <c r="BP44548" s="3"/>
    </row>
    <row r="44549" spans="1:68" x14ac:dyDescent="0.25">
      <c r="A44549" s="1"/>
      <c r="B44549" s="2"/>
      <c r="BJ44549" s="3"/>
      <c r="BL44549" s="3"/>
      <c r="BN44549" s="3"/>
      <c r="BP44549" s="3"/>
    </row>
    <row r="44550" spans="1:68" x14ac:dyDescent="0.25">
      <c r="A44550" s="1"/>
      <c r="B44550" s="2"/>
      <c r="BJ44550" s="3"/>
      <c r="BL44550" s="3"/>
      <c r="BN44550" s="3"/>
      <c r="BP44550" s="3"/>
    </row>
    <row r="44551" spans="1:68" x14ac:dyDescent="0.25">
      <c r="A44551" s="1"/>
      <c r="B44551" s="2"/>
      <c r="BJ44551" s="3"/>
      <c r="BL44551" s="3"/>
      <c r="BN44551" s="3"/>
      <c r="BP44551" s="3"/>
    </row>
    <row r="44552" spans="1:68" x14ac:dyDescent="0.25">
      <c r="A44552" s="1"/>
      <c r="B44552" s="2"/>
      <c r="BJ44552" s="3"/>
      <c r="BL44552" s="3"/>
      <c r="BN44552" s="3"/>
      <c r="BP44552" s="3"/>
    </row>
    <row r="44553" spans="1:68" x14ac:dyDescent="0.25">
      <c r="A44553" s="1"/>
      <c r="B44553" s="2"/>
      <c r="BJ44553" s="3"/>
      <c r="BL44553" s="3"/>
      <c r="BN44553" s="3"/>
      <c r="BP44553" s="3"/>
    </row>
    <row r="44554" spans="1:68" x14ac:dyDescent="0.25">
      <c r="A44554" s="1"/>
      <c r="B44554" s="2"/>
      <c r="BJ44554" s="3"/>
      <c r="BL44554" s="3"/>
      <c r="BN44554" s="3"/>
      <c r="BP44554" s="3"/>
    </row>
    <row r="44555" spans="1:68" x14ac:dyDescent="0.25">
      <c r="A44555" s="1"/>
      <c r="B44555" s="2"/>
      <c r="BJ44555" s="3"/>
      <c r="BL44555" s="3"/>
      <c r="BN44555" s="3"/>
      <c r="BP44555" s="3"/>
    </row>
    <row r="44556" spans="1:68" x14ac:dyDescent="0.25">
      <c r="A44556" s="1"/>
      <c r="B44556" s="2"/>
      <c r="BJ44556" s="3"/>
      <c r="BL44556" s="3"/>
      <c r="BN44556" s="3"/>
      <c r="BP44556" s="3"/>
    </row>
    <row r="44557" spans="1:68" x14ac:dyDescent="0.25">
      <c r="A44557" s="1"/>
      <c r="B44557" s="2"/>
      <c r="BJ44557" s="3"/>
      <c r="BL44557" s="3"/>
      <c r="BN44557" s="3"/>
      <c r="BP44557" s="3"/>
    </row>
    <row r="44558" spans="1:68" x14ac:dyDescent="0.25">
      <c r="A44558" s="1"/>
      <c r="B44558" s="2"/>
      <c r="BJ44558" s="3"/>
      <c r="BL44558" s="3"/>
      <c r="BN44558" s="3"/>
      <c r="BP44558" s="3"/>
    </row>
    <row r="44559" spans="1:68" x14ac:dyDescent="0.25">
      <c r="A44559" s="1"/>
      <c r="B44559" s="2"/>
      <c r="BJ44559" s="3"/>
      <c r="BL44559" s="3"/>
      <c r="BN44559" s="3"/>
      <c r="BP44559" s="3"/>
    </row>
    <row r="44560" spans="1:68" x14ac:dyDescent="0.25">
      <c r="A44560" s="1"/>
      <c r="B44560" s="2"/>
      <c r="BJ44560" s="3"/>
      <c r="BL44560" s="3"/>
      <c r="BN44560" s="3"/>
      <c r="BP44560" s="3"/>
    </row>
    <row r="44561" spans="1:68" x14ac:dyDescent="0.25">
      <c r="A44561" s="1"/>
      <c r="B44561" s="2"/>
      <c r="BJ44561" s="3"/>
      <c r="BL44561" s="3"/>
      <c r="BN44561" s="3"/>
      <c r="BP44561" s="3"/>
    </row>
    <row r="44562" spans="1:68" x14ac:dyDescent="0.25">
      <c r="A44562" s="1"/>
      <c r="B44562" s="2"/>
      <c r="BJ44562" s="3"/>
      <c r="BL44562" s="3"/>
      <c r="BN44562" s="3"/>
      <c r="BP44562" s="3"/>
    </row>
    <row r="44563" spans="1:68" x14ac:dyDescent="0.25">
      <c r="A44563" s="1"/>
      <c r="B44563" s="2"/>
      <c r="BJ44563" s="3"/>
      <c r="BL44563" s="3"/>
      <c r="BN44563" s="3"/>
      <c r="BP44563" s="3"/>
    </row>
    <row r="44564" spans="1:68" x14ac:dyDescent="0.25">
      <c r="A44564" s="1"/>
      <c r="B44564" s="2"/>
      <c r="BJ44564" s="3"/>
      <c r="BL44564" s="3"/>
      <c r="BN44564" s="3"/>
      <c r="BP44564" s="3"/>
    </row>
    <row r="44565" spans="1:68" x14ac:dyDescent="0.25">
      <c r="A44565" s="1"/>
      <c r="B44565" s="2"/>
      <c r="BJ44565" s="3"/>
      <c r="BL44565" s="3"/>
      <c r="BN44565" s="3"/>
      <c r="BP44565" s="3"/>
    </row>
    <row r="44566" spans="1:68" x14ac:dyDescent="0.25">
      <c r="A44566" s="1"/>
      <c r="B44566" s="2"/>
      <c r="BJ44566" s="3"/>
      <c r="BL44566" s="3"/>
      <c r="BN44566" s="3"/>
      <c r="BP44566" s="3"/>
    </row>
    <row r="44567" spans="1:68" x14ac:dyDescent="0.25">
      <c r="A44567" s="1"/>
      <c r="B44567" s="2"/>
      <c r="BJ44567" s="3"/>
      <c r="BL44567" s="3"/>
      <c r="BN44567" s="3"/>
      <c r="BP44567" s="3"/>
    </row>
    <row r="44568" spans="1:68" x14ac:dyDescent="0.25">
      <c r="A44568" s="1"/>
      <c r="B44568" s="2"/>
      <c r="BJ44568" s="3"/>
      <c r="BL44568" s="3"/>
      <c r="BN44568" s="3"/>
      <c r="BP44568" s="3"/>
    </row>
    <row r="44569" spans="1:68" x14ac:dyDescent="0.25">
      <c r="A44569" s="1"/>
      <c r="B44569" s="2"/>
      <c r="BJ44569" s="3"/>
      <c r="BL44569" s="3"/>
      <c r="BN44569" s="3"/>
      <c r="BP44569" s="3"/>
    </row>
    <row r="44570" spans="1:68" x14ac:dyDescent="0.25">
      <c r="A44570" s="1"/>
      <c r="B44570" s="2"/>
      <c r="BJ44570" s="3"/>
      <c r="BL44570" s="3"/>
      <c r="BN44570" s="3"/>
      <c r="BP44570" s="3"/>
    </row>
    <row r="44571" spans="1:68" x14ac:dyDescent="0.25">
      <c r="A44571" s="1"/>
      <c r="B44571" s="2"/>
      <c r="BJ44571" s="3"/>
      <c r="BL44571" s="3"/>
      <c r="BN44571" s="3"/>
      <c r="BP44571" s="3"/>
    </row>
    <row r="44572" spans="1:68" x14ac:dyDescent="0.25">
      <c r="A44572" s="1"/>
      <c r="B44572" s="2"/>
      <c r="BJ44572" s="3"/>
      <c r="BL44572" s="3"/>
      <c r="BN44572" s="3"/>
      <c r="BP44572" s="3"/>
    </row>
    <row r="44573" spans="1:68" x14ac:dyDescent="0.25">
      <c r="A44573" s="1"/>
      <c r="B44573" s="2"/>
      <c r="BJ44573" s="3"/>
      <c r="BL44573" s="3"/>
      <c r="BN44573" s="3"/>
      <c r="BP44573" s="3"/>
    </row>
    <row r="44574" spans="1:68" x14ac:dyDescent="0.25">
      <c r="A44574" s="1"/>
      <c r="B44574" s="2"/>
      <c r="BJ44574" s="3"/>
      <c r="BL44574" s="3"/>
      <c r="BN44574" s="3"/>
      <c r="BP44574" s="3"/>
    </row>
    <row r="44575" spans="1:68" x14ac:dyDescent="0.25">
      <c r="A44575" s="1"/>
      <c r="B44575" s="2"/>
      <c r="BJ44575" s="3"/>
      <c r="BL44575" s="3"/>
      <c r="BN44575" s="3"/>
      <c r="BP44575" s="3"/>
    </row>
    <row r="44576" spans="1:68" x14ac:dyDescent="0.25">
      <c r="A44576" s="1"/>
      <c r="B44576" s="2"/>
      <c r="BJ44576" s="3"/>
      <c r="BL44576" s="3"/>
      <c r="BN44576" s="3"/>
      <c r="BP44576" s="3"/>
    </row>
    <row r="44577" spans="1:68" x14ac:dyDescent="0.25">
      <c r="A44577" s="1"/>
      <c r="B44577" s="2"/>
      <c r="BJ44577" s="3"/>
      <c r="BL44577" s="3"/>
      <c r="BN44577" s="3"/>
      <c r="BP44577" s="3"/>
    </row>
    <row r="44578" spans="1:68" x14ac:dyDescent="0.25">
      <c r="A44578" s="1"/>
      <c r="B44578" s="2"/>
      <c r="BJ44578" s="3"/>
      <c r="BL44578" s="3"/>
      <c r="BN44578" s="3"/>
      <c r="BP44578" s="3"/>
    </row>
    <row r="44579" spans="1:68" x14ac:dyDescent="0.25">
      <c r="A44579" s="1"/>
      <c r="B44579" s="2"/>
      <c r="BJ44579" s="3"/>
      <c r="BL44579" s="3"/>
      <c r="BN44579" s="3"/>
      <c r="BP44579" s="3"/>
    </row>
    <row r="44580" spans="1:68" x14ac:dyDescent="0.25">
      <c r="A44580" s="1"/>
      <c r="B44580" s="2"/>
      <c r="BJ44580" s="3"/>
      <c r="BL44580" s="3"/>
      <c r="BN44580" s="3"/>
      <c r="BP44580" s="3"/>
    </row>
    <row r="44581" spans="1:68" x14ac:dyDescent="0.25">
      <c r="A44581" s="1"/>
      <c r="B44581" s="2"/>
      <c r="BJ44581" s="3"/>
      <c r="BL44581" s="3"/>
      <c r="BN44581" s="3"/>
      <c r="BP44581" s="3"/>
    </row>
    <row r="44582" spans="1:68" x14ac:dyDescent="0.25">
      <c r="A44582" s="1"/>
      <c r="B44582" s="2"/>
      <c r="BJ44582" s="3"/>
      <c r="BL44582" s="3"/>
      <c r="BN44582" s="3"/>
      <c r="BP44582" s="3"/>
    </row>
    <row r="44583" spans="1:68" x14ac:dyDescent="0.25">
      <c r="A44583" s="1"/>
      <c r="B44583" s="2"/>
      <c r="BJ44583" s="3"/>
      <c r="BL44583" s="3"/>
      <c r="BN44583" s="3"/>
      <c r="BP44583" s="3"/>
    </row>
    <row r="44584" spans="1:68" x14ac:dyDescent="0.25">
      <c r="A44584" s="1"/>
      <c r="B44584" s="2"/>
      <c r="BJ44584" s="3"/>
      <c r="BL44584" s="3"/>
      <c r="BN44584" s="3"/>
      <c r="BP44584" s="3"/>
    </row>
    <row r="44585" spans="1:68" x14ac:dyDescent="0.25">
      <c r="A44585" s="1"/>
      <c r="B44585" s="2"/>
      <c r="BJ44585" s="3"/>
      <c r="BL44585" s="3"/>
      <c r="BN44585" s="3"/>
      <c r="BP44585" s="3"/>
    </row>
    <row r="44586" spans="1:68" x14ac:dyDescent="0.25">
      <c r="A44586" s="1"/>
      <c r="B44586" s="2"/>
      <c r="BJ44586" s="3"/>
      <c r="BL44586" s="3"/>
      <c r="BN44586" s="3"/>
      <c r="BP44586" s="3"/>
    </row>
    <row r="44587" spans="1:68" x14ac:dyDescent="0.25">
      <c r="A44587" s="1"/>
      <c r="B44587" s="2"/>
      <c r="BJ44587" s="3"/>
      <c r="BL44587" s="3"/>
      <c r="BN44587" s="3"/>
      <c r="BP44587" s="3"/>
    </row>
    <row r="44588" spans="1:68" x14ac:dyDescent="0.25">
      <c r="A44588" s="1"/>
      <c r="B44588" s="2"/>
      <c r="BJ44588" s="3"/>
      <c r="BL44588" s="3"/>
      <c r="BN44588" s="3"/>
      <c r="BP44588" s="3"/>
    </row>
    <row r="44589" spans="1:68" x14ac:dyDescent="0.25">
      <c r="A44589" s="1"/>
      <c r="B44589" s="2"/>
      <c r="BJ44589" s="3"/>
      <c r="BL44589" s="3"/>
      <c r="BN44589" s="3"/>
      <c r="BP44589" s="3"/>
    </row>
    <row r="44590" spans="1:68" x14ac:dyDescent="0.25">
      <c r="A44590" s="1"/>
      <c r="B44590" s="2"/>
      <c r="BJ44590" s="3"/>
      <c r="BL44590" s="3"/>
      <c r="BN44590" s="3"/>
      <c r="BP44590" s="3"/>
    </row>
    <row r="44591" spans="1:68" x14ac:dyDescent="0.25">
      <c r="A44591" s="1"/>
      <c r="B44591" s="2"/>
      <c r="BJ44591" s="3"/>
      <c r="BL44591" s="3"/>
      <c r="BN44591" s="3"/>
      <c r="BP44591" s="3"/>
    </row>
    <row r="44592" spans="1:68" x14ac:dyDescent="0.25">
      <c r="A44592" s="1"/>
      <c r="B44592" s="2"/>
      <c r="BJ44592" s="3"/>
      <c r="BL44592" s="3"/>
      <c r="BN44592" s="3"/>
      <c r="BP44592" s="3"/>
    </row>
    <row r="44593" spans="1:68" x14ac:dyDescent="0.25">
      <c r="A44593" s="1"/>
      <c r="B44593" s="2"/>
      <c r="BJ44593" s="3"/>
      <c r="BL44593" s="3"/>
      <c r="BN44593" s="3"/>
      <c r="BP44593" s="3"/>
    </row>
    <row r="44594" spans="1:68" x14ac:dyDescent="0.25">
      <c r="A44594" s="1"/>
      <c r="B44594" s="2"/>
      <c r="BJ44594" s="3"/>
      <c r="BL44594" s="3"/>
      <c r="BN44594" s="3"/>
      <c r="BP44594" s="3"/>
    </row>
    <row r="44595" spans="1:68" x14ac:dyDescent="0.25">
      <c r="A44595" s="1"/>
      <c r="B44595" s="2"/>
      <c r="BJ44595" s="3"/>
      <c r="BL44595" s="3"/>
      <c r="BN44595" s="3"/>
      <c r="BP44595" s="3"/>
    </row>
    <row r="44596" spans="1:68" x14ac:dyDescent="0.25">
      <c r="A44596" s="1"/>
      <c r="B44596" s="2"/>
      <c r="BJ44596" s="3"/>
      <c r="BL44596" s="3"/>
      <c r="BN44596" s="3"/>
      <c r="BP44596" s="3"/>
    </row>
    <row r="44597" spans="1:68" x14ac:dyDescent="0.25">
      <c r="A44597" s="1"/>
      <c r="B44597" s="2"/>
      <c r="BJ44597" s="3"/>
      <c r="BL44597" s="3"/>
      <c r="BN44597" s="3"/>
      <c r="BP44597" s="3"/>
    </row>
    <row r="44598" spans="1:68" x14ac:dyDescent="0.25">
      <c r="A44598" s="1"/>
      <c r="B44598" s="2"/>
      <c r="BJ44598" s="3"/>
      <c r="BL44598" s="3"/>
      <c r="BN44598" s="3"/>
      <c r="BP44598" s="3"/>
    </row>
    <row r="44599" spans="1:68" x14ac:dyDescent="0.25">
      <c r="A44599" s="1"/>
      <c r="B44599" s="2"/>
      <c r="BJ44599" s="3"/>
      <c r="BL44599" s="3"/>
      <c r="BN44599" s="3"/>
      <c r="BP44599" s="3"/>
    </row>
    <row r="44600" spans="1:68" x14ac:dyDescent="0.25">
      <c r="A44600" s="1"/>
      <c r="B44600" s="2"/>
      <c r="BJ44600" s="3"/>
      <c r="BL44600" s="3"/>
      <c r="BN44600" s="3"/>
      <c r="BP44600" s="3"/>
    </row>
    <row r="44601" spans="1:68" x14ac:dyDescent="0.25">
      <c r="A44601" s="1"/>
      <c r="B44601" s="2"/>
      <c r="BJ44601" s="3"/>
      <c r="BL44601" s="3"/>
      <c r="BN44601" s="3"/>
      <c r="BP44601" s="3"/>
    </row>
    <row r="44602" spans="1:68" x14ac:dyDescent="0.25">
      <c r="A44602" s="1"/>
      <c r="B44602" s="2"/>
      <c r="BJ44602" s="3"/>
      <c r="BL44602" s="3"/>
      <c r="BN44602" s="3"/>
      <c r="BP44602" s="3"/>
    </row>
    <row r="44603" spans="1:68" x14ac:dyDescent="0.25">
      <c r="A44603" s="1"/>
      <c r="B44603" s="2"/>
      <c r="BJ44603" s="3"/>
      <c r="BL44603" s="3"/>
      <c r="BN44603" s="3"/>
      <c r="BP44603" s="3"/>
    </row>
    <row r="44604" spans="1:68" x14ac:dyDescent="0.25">
      <c r="A44604" s="1"/>
      <c r="B44604" s="2"/>
      <c r="BJ44604" s="3"/>
      <c r="BL44604" s="3"/>
      <c r="BN44604" s="3"/>
      <c r="BP44604" s="3"/>
    </row>
    <row r="44605" spans="1:68" x14ac:dyDescent="0.25">
      <c r="A44605" s="1"/>
      <c r="B44605" s="2"/>
      <c r="BJ44605" s="3"/>
      <c r="BL44605" s="3"/>
      <c r="BN44605" s="3"/>
      <c r="BP44605" s="3"/>
    </row>
    <row r="44606" spans="1:68" x14ac:dyDescent="0.25">
      <c r="A44606" s="1"/>
      <c r="B44606" s="2"/>
      <c r="BJ44606" s="3"/>
      <c r="BL44606" s="3"/>
      <c r="BN44606" s="3"/>
      <c r="BP44606" s="3"/>
    </row>
    <row r="44607" spans="1:68" x14ac:dyDescent="0.25">
      <c r="A44607" s="1"/>
      <c r="B44607" s="2"/>
      <c r="BJ44607" s="3"/>
      <c r="BL44607" s="3"/>
      <c r="BN44607" s="3"/>
      <c r="BP44607" s="3"/>
    </row>
    <row r="44608" spans="1:68" x14ac:dyDescent="0.25">
      <c r="A44608" s="1"/>
      <c r="B44608" s="2"/>
      <c r="BJ44608" s="3"/>
      <c r="BL44608" s="3"/>
      <c r="BN44608" s="3"/>
      <c r="BP44608" s="3"/>
    </row>
    <row r="44609" spans="1:68" x14ac:dyDescent="0.25">
      <c r="A44609" s="1"/>
      <c r="B44609" s="2"/>
      <c r="BJ44609" s="3"/>
      <c r="BL44609" s="3"/>
      <c r="BN44609" s="3"/>
      <c r="BP44609" s="3"/>
    </row>
    <row r="44610" spans="1:68" x14ac:dyDescent="0.25">
      <c r="A44610" s="1"/>
      <c r="B44610" s="2"/>
      <c r="BJ44610" s="3"/>
      <c r="BL44610" s="3"/>
      <c r="BN44610" s="3"/>
      <c r="BP44610" s="3"/>
    </row>
    <row r="44611" spans="1:68" x14ac:dyDescent="0.25">
      <c r="A44611" s="1"/>
      <c r="B44611" s="2"/>
      <c r="BJ44611" s="3"/>
      <c r="BL44611" s="3"/>
      <c r="BN44611" s="3"/>
      <c r="BP44611" s="3"/>
    </row>
    <row r="44612" spans="1:68" x14ac:dyDescent="0.25">
      <c r="A44612" s="1"/>
      <c r="B44612" s="2"/>
      <c r="BJ44612" s="3"/>
      <c r="BL44612" s="3"/>
      <c r="BN44612" s="3"/>
      <c r="BP44612" s="3"/>
    </row>
    <row r="44613" spans="1:68" x14ac:dyDescent="0.25">
      <c r="A44613" s="1"/>
      <c r="B44613" s="2"/>
      <c r="BJ44613" s="3"/>
      <c r="BL44613" s="3"/>
      <c r="BN44613" s="3"/>
      <c r="BP44613" s="3"/>
    </row>
    <row r="44614" spans="1:68" x14ac:dyDescent="0.25">
      <c r="A44614" s="1"/>
      <c r="B44614" s="2"/>
      <c r="BJ44614" s="3"/>
      <c r="BL44614" s="3"/>
      <c r="BN44614" s="3"/>
      <c r="BP44614" s="3"/>
    </row>
    <row r="44615" spans="1:68" x14ac:dyDescent="0.25">
      <c r="A44615" s="1"/>
      <c r="B44615" s="2"/>
      <c r="BJ44615" s="3"/>
      <c r="BL44615" s="3"/>
      <c r="BN44615" s="3"/>
      <c r="BP44615" s="3"/>
    </row>
    <row r="44616" spans="1:68" x14ac:dyDescent="0.25">
      <c r="A44616" s="1"/>
      <c r="B44616" s="2"/>
      <c r="BJ44616" s="3"/>
      <c r="BL44616" s="3"/>
      <c r="BN44616" s="3"/>
      <c r="BP44616" s="3"/>
    </row>
    <row r="44617" spans="1:68" x14ac:dyDescent="0.25">
      <c r="A44617" s="1"/>
      <c r="B44617" s="2"/>
      <c r="BJ44617" s="3"/>
      <c r="BL44617" s="3"/>
      <c r="BN44617" s="3"/>
      <c r="BP44617" s="3"/>
    </row>
    <row r="44618" spans="1:68" x14ac:dyDescent="0.25">
      <c r="A44618" s="1"/>
      <c r="B44618" s="2"/>
      <c r="BJ44618" s="3"/>
      <c r="BL44618" s="3"/>
      <c r="BN44618" s="3"/>
      <c r="BP44618" s="3"/>
    </row>
    <row r="44619" spans="1:68" x14ac:dyDescent="0.25">
      <c r="A44619" s="1"/>
      <c r="B44619" s="2"/>
      <c r="BJ44619" s="3"/>
      <c r="BL44619" s="3"/>
      <c r="BN44619" s="3"/>
      <c r="BP44619" s="3"/>
    </row>
    <row r="44620" spans="1:68" x14ac:dyDescent="0.25">
      <c r="A44620" s="1"/>
      <c r="B44620" s="2"/>
      <c r="BJ44620" s="3"/>
      <c r="BL44620" s="3"/>
      <c r="BN44620" s="3"/>
      <c r="BP44620" s="3"/>
    </row>
    <row r="44621" spans="1:68" x14ac:dyDescent="0.25">
      <c r="A44621" s="1"/>
      <c r="B44621" s="2"/>
      <c r="BJ44621" s="3"/>
      <c r="BL44621" s="3"/>
      <c r="BN44621" s="3"/>
      <c r="BP44621" s="3"/>
    </row>
    <row r="44622" spans="1:68" x14ac:dyDescent="0.25">
      <c r="A44622" s="1"/>
      <c r="B44622" s="2"/>
      <c r="BJ44622" s="3"/>
      <c r="BL44622" s="3"/>
      <c r="BN44622" s="3"/>
      <c r="BP44622" s="3"/>
    </row>
    <row r="44623" spans="1:68" x14ac:dyDescent="0.25">
      <c r="A44623" s="1"/>
      <c r="B44623" s="2"/>
      <c r="BJ44623" s="3"/>
      <c r="BL44623" s="3"/>
      <c r="BN44623" s="3"/>
      <c r="BP44623" s="3"/>
    </row>
    <row r="44624" spans="1:68" x14ac:dyDescent="0.25">
      <c r="A44624" s="1"/>
      <c r="B44624" s="2"/>
      <c r="BJ44624" s="3"/>
      <c r="BL44624" s="3"/>
      <c r="BN44624" s="3"/>
      <c r="BP44624" s="3"/>
    </row>
    <row r="44625" spans="1:68" x14ac:dyDescent="0.25">
      <c r="A44625" s="1"/>
      <c r="B44625" s="2"/>
      <c r="BJ44625" s="3"/>
      <c r="BL44625" s="3"/>
      <c r="BN44625" s="3"/>
      <c r="BP44625" s="3"/>
    </row>
    <row r="44626" spans="1:68" x14ac:dyDescent="0.25">
      <c r="A44626" s="1"/>
      <c r="B44626" s="2"/>
      <c r="BJ44626" s="3"/>
      <c r="BL44626" s="3"/>
      <c r="BN44626" s="3"/>
      <c r="BP44626" s="3"/>
    </row>
    <row r="44627" spans="1:68" x14ac:dyDescent="0.25">
      <c r="A44627" s="1"/>
      <c r="B44627" s="2"/>
      <c r="BJ44627" s="3"/>
      <c r="BL44627" s="3"/>
      <c r="BN44627" s="3"/>
      <c r="BP44627" s="3"/>
    </row>
    <row r="44628" spans="1:68" x14ac:dyDescent="0.25">
      <c r="A44628" s="1"/>
      <c r="B44628" s="2"/>
      <c r="BJ44628" s="3"/>
      <c r="BL44628" s="3"/>
      <c r="BN44628" s="3"/>
      <c r="BP44628" s="3"/>
    </row>
    <row r="44629" spans="1:68" x14ac:dyDescent="0.25">
      <c r="A44629" s="1"/>
      <c r="B44629" s="2"/>
      <c r="BJ44629" s="3"/>
      <c r="BL44629" s="3"/>
      <c r="BN44629" s="3"/>
      <c r="BP44629" s="3"/>
    </row>
    <row r="44630" spans="1:68" x14ac:dyDescent="0.25">
      <c r="A44630" s="1"/>
      <c r="B44630" s="2"/>
      <c r="BJ44630" s="3"/>
      <c r="BL44630" s="3"/>
      <c r="BN44630" s="3"/>
      <c r="BP44630" s="3"/>
    </row>
    <row r="44631" spans="1:68" x14ac:dyDescent="0.25">
      <c r="A44631" s="1"/>
      <c r="B44631" s="2"/>
      <c r="BJ44631" s="3"/>
      <c r="BL44631" s="3"/>
      <c r="BN44631" s="3"/>
      <c r="BP44631" s="3"/>
    </row>
    <row r="44632" spans="1:68" x14ac:dyDescent="0.25">
      <c r="A44632" s="1"/>
      <c r="B44632" s="2"/>
      <c r="BJ44632" s="3"/>
      <c r="BL44632" s="3"/>
      <c r="BN44632" s="3"/>
      <c r="BP44632" s="3"/>
    </row>
    <row r="44633" spans="1:68" x14ac:dyDescent="0.25">
      <c r="A44633" s="1"/>
      <c r="B44633" s="2"/>
      <c r="BJ44633" s="3"/>
      <c r="BL44633" s="3"/>
      <c r="BN44633" s="3"/>
      <c r="BP44633" s="3"/>
    </row>
    <row r="44634" spans="1:68" x14ac:dyDescent="0.25">
      <c r="A44634" s="1"/>
      <c r="B44634" s="2"/>
      <c r="BJ44634" s="3"/>
      <c r="BL44634" s="3"/>
      <c r="BN44634" s="3"/>
      <c r="BP44634" s="3"/>
    </row>
    <row r="44635" spans="1:68" x14ac:dyDescent="0.25">
      <c r="A44635" s="1"/>
      <c r="B44635" s="2"/>
      <c r="BJ44635" s="3"/>
      <c r="BL44635" s="3"/>
      <c r="BN44635" s="3"/>
      <c r="BP44635" s="3"/>
    </row>
    <row r="44636" spans="1:68" x14ac:dyDescent="0.25">
      <c r="A44636" s="1"/>
      <c r="B44636" s="2"/>
      <c r="BJ44636" s="3"/>
      <c r="BL44636" s="3"/>
      <c r="BN44636" s="3"/>
      <c r="BP44636" s="3"/>
    </row>
    <row r="44637" spans="1:68" x14ac:dyDescent="0.25">
      <c r="A44637" s="1"/>
      <c r="B44637" s="2"/>
      <c r="BJ44637" s="3"/>
      <c r="BL44637" s="3"/>
      <c r="BN44637" s="3"/>
      <c r="BP44637" s="3"/>
    </row>
    <row r="44638" spans="1:68" x14ac:dyDescent="0.25">
      <c r="A44638" s="1"/>
      <c r="B44638" s="2"/>
      <c r="BJ44638" s="3"/>
      <c r="BL44638" s="3"/>
      <c r="BN44638" s="3"/>
      <c r="BP44638" s="3"/>
    </row>
    <row r="44639" spans="1:68" x14ac:dyDescent="0.25">
      <c r="A44639" s="1"/>
      <c r="B44639" s="2"/>
      <c r="BJ44639" s="3"/>
      <c r="BL44639" s="3"/>
      <c r="BN44639" s="3"/>
      <c r="BP44639" s="3"/>
    </row>
    <row r="44640" spans="1:68" x14ac:dyDescent="0.25">
      <c r="A44640" s="1"/>
      <c r="B44640" s="2"/>
      <c r="BJ44640" s="3"/>
      <c r="BL44640" s="3"/>
      <c r="BN44640" s="3"/>
      <c r="BP44640" s="3"/>
    </row>
    <row r="44641" spans="1:68" x14ac:dyDescent="0.25">
      <c r="A44641" s="1"/>
      <c r="B44641" s="2"/>
      <c r="BJ44641" s="3"/>
      <c r="BL44641" s="3"/>
      <c r="BN44641" s="3"/>
      <c r="BP44641" s="3"/>
    </row>
    <row r="44642" spans="1:68" x14ac:dyDescent="0.25">
      <c r="A44642" s="1"/>
      <c r="B44642" s="2"/>
      <c r="BJ44642" s="3"/>
      <c r="BL44642" s="3"/>
      <c r="BN44642" s="3"/>
      <c r="BP44642" s="3"/>
    </row>
    <row r="44643" spans="1:68" x14ac:dyDescent="0.25">
      <c r="A44643" s="1"/>
      <c r="B44643" s="2"/>
      <c r="BJ44643" s="3"/>
      <c r="BL44643" s="3"/>
      <c r="BN44643" s="3"/>
      <c r="BP44643" s="3"/>
    </row>
    <row r="44644" spans="1:68" x14ac:dyDescent="0.25">
      <c r="A44644" s="1"/>
      <c r="B44644" s="2"/>
      <c r="BJ44644" s="3"/>
      <c r="BL44644" s="3"/>
      <c r="BN44644" s="3"/>
      <c r="BP44644" s="3"/>
    </row>
    <row r="44645" spans="1:68" x14ac:dyDescent="0.25">
      <c r="A44645" s="1"/>
      <c r="B44645" s="2"/>
      <c r="BJ44645" s="3"/>
      <c r="BL44645" s="3"/>
      <c r="BN44645" s="3"/>
      <c r="BP44645" s="3"/>
    </row>
    <row r="44646" spans="1:68" x14ac:dyDescent="0.25">
      <c r="A44646" s="1"/>
      <c r="B44646" s="2"/>
      <c r="BJ44646" s="3"/>
      <c r="BL44646" s="3"/>
      <c r="BN44646" s="3"/>
      <c r="BP44646" s="3"/>
    </row>
    <row r="44647" spans="1:68" x14ac:dyDescent="0.25">
      <c r="A44647" s="1"/>
      <c r="B44647" s="2"/>
      <c r="BJ44647" s="3"/>
      <c r="BL44647" s="3"/>
      <c r="BN44647" s="3"/>
      <c r="BP44647" s="3"/>
    </row>
    <row r="44648" spans="1:68" x14ac:dyDescent="0.25">
      <c r="A44648" s="1"/>
      <c r="B44648" s="2"/>
      <c r="BJ44648" s="3"/>
      <c r="BL44648" s="3"/>
      <c r="BN44648" s="3"/>
      <c r="BP44648" s="3"/>
    </row>
    <row r="44649" spans="1:68" x14ac:dyDescent="0.25">
      <c r="A44649" s="1"/>
      <c r="B44649" s="2"/>
      <c r="BJ44649" s="3"/>
      <c r="BL44649" s="3"/>
      <c r="BN44649" s="3"/>
      <c r="BP44649" s="3"/>
    </row>
    <row r="44650" spans="1:68" x14ac:dyDescent="0.25">
      <c r="A44650" s="1"/>
      <c r="B44650" s="2"/>
      <c r="BJ44650" s="3"/>
      <c r="BL44650" s="3"/>
      <c r="BN44650" s="3"/>
      <c r="BP44650" s="3"/>
    </row>
    <row r="44651" spans="1:68" x14ac:dyDescent="0.25">
      <c r="A44651" s="1"/>
      <c r="B44651" s="2"/>
      <c r="BJ44651" s="3"/>
      <c r="BL44651" s="3"/>
      <c r="BN44651" s="3"/>
      <c r="BP44651" s="3"/>
    </row>
    <row r="44652" spans="1:68" x14ac:dyDescent="0.25">
      <c r="A44652" s="1"/>
      <c r="B44652" s="2"/>
      <c r="BJ44652" s="3"/>
      <c r="BL44652" s="3"/>
      <c r="BN44652" s="3"/>
      <c r="BP44652" s="3"/>
    </row>
    <row r="44653" spans="1:68" x14ac:dyDescent="0.25">
      <c r="A44653" s="1"/>
      <c r="B44653" s="2"/>
      <c r="BJ44653" s="3"/>
      <c r="BL44653" s="3"/>
      <c r="BN44653" s="3"/>
      <c r="BP44653" s="3"/>
    </row>
    <row r="44654" spans="1:68" x14ac:dyDescent="0.25">
      <c r="A44654" s="1"/>
      <c r="B44654" s="2"/>
      <c r="BJ44654" s="3"/>
      <c r="BL44654" s="3"/>
      <c r="BN44654" s="3"/>
      <c r="BP44654" s="3"/>
    </row>
    <row r="44655" spans="1:68" x14ac:dyDescent="0.25">
      <c r="A44655" s="1"/>
      <c r="B44655" s="2"/>
      <c r="BJ44655" s="3"/>
      <c r="BL44655" s="3"/>
      <c r="BN44655" s="3"/>
      <c r="BP44655" s="3"/>
    </row>
    <row r="44656" spans="1:68" x14ac:dyDescent="0.25">
      <c r="A44656" s="1"/>
      <c r="B44656" s="2"/>
      <c r="BJ44656" s="3"/>
      <c r="BL44656" s="3"/>
      <c r="BN44656" s="3"/>
      <c r="BP44656" s="3"/>
    </row>
    <row r="44657" spans="1:68" x14ac:dyDescent="0.25">
      <c r="A44657" s="1"/>
      <c r="B44657" s="2"/>
      <c r="BJ44657" s="3"/>
      <c r="BL44657" s="3"/>
      <c r="BN44657" s="3"/>
      <c r="BP44657" s="3"/>
    </row>
    <row r="44658" spans="1:68" x14ac:dyDescent="0.25">
      <c r="A44658" s="1"/>
      <c r="B44658" s="2"/>
      <c r="BJ44658" s="3"/>
      <c r="BL44658" s="3"/>
      <c r="BN44658" s="3"/>
      <c r="BP44658" s="3"/>
    </row>
    <row r="44659" spans="1:68" x14ac:dyDescent="0.25">
      <c r="A44659" s="1"/>
      <c r="B44659" s="2"/>
      <c r="BJ44659" s="3"/>
      <c r="BL44659" s="3"/>
      <c r="BN44659" s="3"/>
      <c r="BP44659" s="3"/>
    </row>
    <row r="44660" spans="1:68" x14ac:dyDescent="0.25">
      <c r="A44660" s="1"/>
      <c r="B44660" s="2"/>
      <c r="BJ44660" s="3"/>
      <c r="BL44660" s="3"/>
      <c r="BN44660" s="3"/>
      <c r="BP44660" s="3"/>
    </row>
    <row r="44661" spans="1:68" x14ac:dyDescent="0.25">
      <c r="A44661" s="1"/>
      <c r="B44661" s="2"/>
      <c r="BJ44661" s="3"/>
      <c r="BL44661" s="3"/>
      <c r="BN44661" s="3"/>
      <c r="BP44661" s="3"/>
    </row>
    <row r="44662" spans="1:68" x14ac:dyDescent="0.25">
      <c r="A44662" s="1"/>
      <c r="B44662" s="2"/>
      <c r="BJ44662" s="3"/>
      <c r="BL44662" s="3"/>
      <c r="BN44662" s="3"/>
      <c r="BP44662" s="3"/>
    </row>
    <row r="44663" spans="1:68" x14ac:dyDescent="0.25">
      <c r="A44663" s="1"/>
      <c r="B44663" s="2"/>
      <c r="BJ44663" s="3"/>
      <c r="BL44663" s="3"/>
      <c r="BN44663" s="3"/>
      <c r="BP44663" s="3"/>
    </row>
    <row r="44664" spans="1:68" x14ac:dyDescent="0.25">
      <c r="A44664" s="1"/>
      <c r="B44664" s="2"/>
      <c r="BJ44664" s="3"/>
      <c r="BL44664" s="3"/>
      <c r="BN44664" s="3"/>
      <c r="BP44664" s="3"/>
    </row>
    <row r="44665" spans="1:68" x14ac:dyDescent="0.25">
      <c r="A44665" s="1"/>
      <c r="B44665" s="2"/>
      <c r="BJ44665" s="3"/>
      <c r="BL44665" s="3"/>
      <c r="BN44665" s="3"/>
      <c r="BP44665" s="3"/>
    </row>
    <row r="44666" spans="1:68" x14ac:dyDescent="0.25">
      <c r="A44666" s="1"/>
      <c r="B44666" s="2"/>
      <c r="BJ44666" s="3"/>
      <c r="BL44666" s="3"/>
      <c r="BN44666" s="3"/>
      <c r="BP44666" s="3"/>
    </row>
    <row r="44667" spans="1:68" x14ac:dyDescent="0.25">
      <c r="A44667" s="1"/>
      <c r="B44667" s="2"/>
      <c r="BJ44667" s="3"/>
      <c r="BL44667" s="3"/>
      <c r="BN44667" s="3"/>
      <c r="BP44667" s="3"/>
    </row>
    <row r="44668" spans="1:68" x14ac:dyDescent="0.25">
      <c r="A44668" s="1"/>
      <c r="B44668" s="2"/>
      <c r="BJ44668" s="3"/>
      <c r="BL44668" s="3"/>
      <c r="BN44668" s="3"/>
      <c r="BP44668" s="3"/>
    </row>
    <row r="44669" spans="1:68" x14ac:dyDescent="0.25">
      <c r="A44669" s="1"/>
      <c r="B44669" s="2"/>
      <c r="BJ44669" s="3"/>
      <c r="BL44669" s="3"/>
      <c r="BN44669" s="3"/>
      <c r="BP44669" s="3"/>
    </row>
    <row r="44670" spans="1:68" x14ac:dyDescent="0.25">
      <c r="A44670" s="1"/>
      <c r="B44670" s="2"/>
      <c r="BJ44670" s="3"/>
      <c r="BL44670" s="3"/>
      <c r="BN44670" s="3"/>
      <c r="BP44670" s="3"/>
    </row>
    <row r="44671" spans="1:68" x14ac:dyDescent="0.25">
      <c r="A44671" s="1"/>
      <c r="B44671" s="2"/>
      <c r="BJ44671" s="3"/>
      <c r="BL44671" s="3"/>
      <c r="BN44671" s="3"/>
      <c r="BP44671" s="3"/>
    </row>
    <row r="44672" spans="1:68" x14ac:dyDescent="0.25">
      <c r="A44672" s="1"/>
      <c r="B44672" s="2"/>
      <c r="BJ44672" s="3"/>
      <c r="BL44672" s="3"/>
      <c r="BN44672" s="3"/>
      <c r="BP44672" s="3"/>
    </row>
    <row r="44673" spans="1:68" x14ac:dyDescent="0.25">
      <c r="A44673" s="1"/>
      <c r="B44673" s="2"/>
      <c r="BJ44673" s="3"/>
      <c r="BL44673" s="3"/>
      <c r="BN44673" s="3"/>
      <c r="BP44673" s="3"/>
    </row>
    <row r="44674" spans="1:68" x14ac:dyDescent="0.25">
      <c r="A44674" s="1"/>
      <c r="B44674" s="2"/>
      <c r="BJ44674" s="3"/>
      <c r="BL44674" s="3"/>
      <c r="BN44674" s="3"/>
      <c r="BP44674" s="3"/>
    </row>
    <row r="44675" spans="1:68" x14ac:dyDescent="0.25">
      <c r="A44675" s="1"/>
      <c r="B44675" s="2"/>
      <c r="BJ44675" s="3"/>
      <c r="BL44675" s="3"/>
      <c r="BN44675" s="3"/>
      <c r="BP44675" s="3"/>
    </row>
    <row r="44676" spans="1:68" x14ac:dyDescent="0.25">
      <c r="A44676" s="1"/>
      <c r="B44676" s="2"/>
      <c r="BJ44676" s="3"/>
      <c r="BL44676" s="3"/>
      <c r="BN44676" s="3"/>
      <c r="BP44676" s="3"/>
    </row>
    <row r="44677" spans="1:68" x14ac:dyDescent="0.25">
      <c r="A44677" s="1"/>
      <c r="B44677" s="2"/>
      <c r="BJ44677" s="3"/>
      <c r="BL44677" s="3"/>
      <c r="BN44677" s="3"/>
      <c r="BP44677" s="3"/>
    </row>
    <row r="44678" spans="1:68" x14ac:dyDescent="0.25">
      <c r="A44678" s="1"/>
      <c r="B44678" s="2"/>
      <c r="BJ44678" s="3"/>
      <c r="BL44678" s="3"/>
      <c r="BN44678" s="3"/>
      <c r="BP44678" s="3"/>
    </row>
    <row r="44679" spans="1:68" x14ac:dyDescent="0.25">
      <c r="A44679" s="1"/>
      <c r="B44679" s="2"/>
      <c r="BJ44679" s="3"/>
      <c r="BL44679" s="3"/>
      <c r="BN44679" s="3"/>
      <c r="BP44679" s="3"/>
    </row>
    <row r="44680" spans="1:68" x14ac:dyDescent="0.25">
      <c r="A44680" s="1"/>
      <c r="B44680" s="2"/>
      <c r="BJ44680" s="3"/>
      <c r="BL44680" s="3"/>
      <c r="BN44680" s="3"/>
      <c r="BP44680" s="3"/>
    </row>
    <row r="44681" spans="1:68" x14ac:dyDescent="0.25">
      <c r="A44681" s="1"/>
      <c r="B44681" s="2"/>
      <c r="BJ44681" s="3"/>
      <c r="BL44681" s="3"/>
      <c r="BN44681" s="3"/>
      <c r="BP44681" s="3"/>
    </row>
    <row r="44682" spans="1:68" x14ac:dyDescent="0.25">
      <c r="A44682" s="1"/>
      <c r="B44682" s="2"/>
      <c r="BJ44682" s="3"/>
      <c r="BL44682" s="3"/>
      <c r="BN44682" s="3"/>
      <c r="BP44682" s="3"/>
    </row>
    <row r="44683" spans="1:68" x14ac:dyDescent="0.25">
      <c r="A44683" s="1"/>
      <c r="B44683" s="2"/>
      <c r="BJ44683" s="3"/>
      <c r="BL44683" s="3"/>
      <c r="BN44683" s="3"/>
      <c r="BP44683" s="3"/>
    </row>
    <row r="44684" spans="1:68" x14ac:dyDescent="0.25">
      <c r="A44684" s="1"/>
      <c r="B44684" s="2"/>
      <c r="BJ44684" s="3"/>
      <c r="BL44684" s="3"/>
      <c r="BN44684" s="3"/>
      <c r="BP44684" s="3"/>
    </row>
    <row r="44685" spans="1:68" x14ac:dyDescent="0.25">
      <c r="A44685" s="1"/>
      <c r="B44685" s="2"/>
      <c r="BJ44685" s="3"/>
      <c r="BL44685" s="3"/>
      <c r="BN44685" s="3"/>
      <c r="BP44685" s="3"/>
    </row>
    <row r="44686" spans="1:68" x14ac:dyDescent="0.25">
      <c r="A44686" s="1"/>
      <c r="B44686" s="2"/>
      <c r="BJ44686" s="3"/>
      <c r="BL44686" s="3"/>
      <c r="BN44686" s="3"/>
      <c r="BP44686" s="3"/>
    </row>
    <row r="44687" spans="1:68" x14ac:dyDescent="0.25">
      <c r="A44687" s="1"/>
      <c r="B44687" s="2"/>
      <c r="BJ44687" s="3"/>
      <c r="BL44687" s="3"/>
      <c r="BN44687" s="3"/>
      <c r="BP44687" s="3"/>
    </row>
    <row r="44688" spans="1:68" x14ac:dyDescent="0.25">
      <c r="A44688" s="1"/>
      <c r="B44688" s="2"/>
      <c r="BJ44688" s="3"/>
      <c r="BL44688" s="3"/>
      <c r="BN44688" s="3"/>
      <c r="BP44688" s="3"/>
    </row>
    <row r="44689" spans="1:68" x14ac:dyDescent="0.25">
      <c r="A44689" s="1"/>
      <c r="B44689" s="2"/>
      <c r="BJ44689" s="3"/>
      <c r="BL44689" s="3"/>
      <c r="BN44689" s="3"/>
      <c r="BP44689" s="3"/>
    </row>
    <row r="44690" spans="1:68" x14ac:dyDescent="0.25">
      <c r="A44690" s="1"/>
      <c r="B44690" s="2"/>
      <c r="BJ44690" s="3"/>
      <c r="BL44690" s="3"/>
      <c r="BN44690" s="3"/>
      <c r="BP44690" s="3"/>
    </row>
    <row r="44691" spans="1:68" x14ac:dyDescent="0.25">
      <c r="A44691" s="1"/>
      <c r="B44691" s="2"/>
      <c r="BJ44691" s="3"/>
      <c r="BL44691" s="3"/>
      <c r="BN44691" s="3"/>
      <c r="BP44691" s="3"/>
    </row>
    <row r="44692" spans="1:68" x14ac:dyDescent="0.25">
      <c r="A44692" s="1"/>
      <c r="B44692" s="2"/>
      <c r="BJ44692" s="3"/>
      <c r="BL44692" s="3"/>
      <c r="BN44692" s="3"/>
      <c r="BP44692" s="3"/>
    </row>
    <row r="44693" spans="1:68" x14ac:dyDescent="0.25">
      <c r="A44693" s="1"/>
      <c r="B44693" s="2"/>
      <c r="BJ44693" s="3"/>
      <c r="BL44693" s="3"/>
      <c r="BN44693" s="3"/>
      <c r="BP44693" s="3"/>
    </row>
    <row r="44694" spans="1:68" x14ac:dyDescent="0.25">
      <c r="A44694" s="1"/>
      <c r="B44694" s="2"/>
      <c r="BJ44694" s="3"/>
      <c r="BL44694" s="3"/>
      <c r="BN44694" s="3"/>
      <c r="BP44694" s="3"/>
    </row>
    <row r="44695" spans="1:68" x14ac:dyDescent="0.25">
      <c r="A44695" s="1"/>
      <c r="B44695" s="2"/>
      <c r="BJ44695" s="3"/>
      <c r="BL44695" s="3"/>
      <c r="BN44695" s="3"/>
      <c r="BP44695" s="3"/>
    </row>
    <row r="44696" spans="1:68" x14ac:dyDescent="0.25">
      <c r="A44696" s="1"/>
      <c r="B44696" s="2"/>
      <c r="BJ44696" s="3"/>
      <c r="BL44696" s="3"/>
      <c r="BN44696" s="3"/>
      <c r="BP44696" s="3"/>
    </row>
    <row r="44697" spans="1:68" x14ac:dyDescent="0.25">
      <c r="A44697" s="1"/>
      <c r="B44697" s="2"/>
      <c r="BJ44697" s="3"/>
      <c r="BL44697" s="3"/>
      <c r="BN44697" s="3"/>
      <c r="BP44697" s="3"/>
    </row>
    <row r="44698" spans="1:68" x14ac:dyDescent="0.25">
      <c r="A44698" s="1"/>
      <c r="B44698" s="2"/>
      <c r="BJ44698" s="3"/>
      <c r="BL44698" s="3"/>
      <c r="BN44698" s="3"/>
      <c r="BP44698" s="3"/>
    </row>
    <row r="44699" spans="1:68" x14ac:dyDescent="0.25">
      <c r="A44699" s="1"/>
      <c r="B44699" s="2"/>
      <c r="BJ44699" s="3"/>
      <c r="BL44699" s="3"/>
      <c r="BN44699" s="3"/>
      <c r="BP44699" s="3"/>
    </row>
    <row r="44700" spans="1:68" x14ac:dyDescent="0.25">
      <c r="A44700" s="1"/>
      <c r="B44700" s="2"/>
      <c r="BJ44700" s="3"/>
      <c r="BL44700" s="3"/>
      <c r="BN44700" s="3"/>
      <c r="BP44700" s="3"/>
    </row>
    <row r="44701" spans="1:68" x14ac:dyDescent="0.25">
      <c r="A44701" s="1"/>
      <c r="B44701" s="2"/>
      <c r="BJ44701" s="3"/>
      <c r="BL44701" s="3"/>
      <c r="BN44701" s="3"/>
      <c r="BP44701" s="3"/>
    </row>
    <row r="44702" spans="1:68" x14ac:dyDescent="0.25">
      <c r="A44702" s="1"/>
      <c r="B44702" s="2"/>
      <c r="BJ44702" s="3"/>
      <c r="BL44702" s="3"/>
      <c r="BN44702" s="3"/>
      <c r="BP44702" s="3"/>
    </row>
    <row r="44703" spans="1:68" x14ac:dyDescent="0.25">
      <c r="A44703" s="1"/>
      <c r="B44703" s="2"/>
      <c r="BJ44703" s="3"/>
      <c r="BL44703" s="3"/>
      <c r="BN44703" s="3"/>
      <c r="BP44703" s="3"/>
    </row>
    <row r="44704" spans="1:68" x14ac:dyDescent="0.25">
      <c r="A44704" s="1"/>
      <c r="B44704" s="2"/>
      <c r="BJ44704" s="3"/>
      <c r="BL44704" s="3"/>
      <c r="BN44704" s="3"/>
      <c r="BP44704" s="3"/>
    </row>
    <row r="44705" spans="1:68" x14ac:dyDescent="0.25">
      <c r="A44705" s="1"/>
      <c r="B44705" s="2"/>
      <c r="BJ44705" s="3"/>
      <c r="BL44705" s="3"/>
      <c r="BN44705" s="3"/>
      <c r="BP44705" s="3"/>
    </row>
    <row r="44706" spans="1:68" x14ac:dyDescent="0.25">
      <c r="A44706" s="1"/>
      <c r="B44706" s="2"/>
      <c r="BJ44706" s="3"/>
      <c r="BL44706" s="3"/>
      <c r="BN44706" s="3"/>
      <c r="BP44706" s="3"/>
    </row>
    <row r="44707" spans="1:68" x14ac:dyDescent="0.25">
      <c r="A44707" s="1"/>
      <c r="B44707" s="2"/>
      <c r="BJ44707" s="3"/>
      <c r="BL44707" s="3"/>
      <c r="BN44707" s="3"/>
      <c r="BP44707" s="3"/>
    </row>
    <row r="44708" spans="1:68" x14ac:dyDescent="0.25">
      <c r="A44708" s="1"/>
      <c r="B44708" s="2"/>
      <c r="BJ44708" s="3"/>
      <c r="BL44708" s="3"/>
      <c r="BN44708" s="3"/>
      <c r="BP44708" s="3"/>
    </row>
    <row r="44709" spans="1:68" x14ac:dyDescent="0.25">
      <c r="A44709" s="1"/>
      <c r="B44709" s="2"/>
      <c r="BJ44709" s="3"/>
      <c r="BL44709" s="3"/>
      <c r="BN44709" s="3"/>
      <c r="BP44709" s="3"/>
    </row>
    <row r="44710" spans="1:68" x14ac:dyDescent="0.25">
      <c r="A44710" s="1"/>
      <c r="B44710" s="2"/>
      <c r="BJ44710" s="3"/>
      <c r="BL44710" s="3"/>
      <c r="BN44710" s="3"/>
      <c r="BP44710" s="3"/>
    </row>
    <row r="44711" spans="1:68" x14ac:dyDescent="0.25">
      <c r="A44711" s="1"/>
      <c r="B44711" s="2"/>
      <c r="BJ44711" s="3"/>
      <c r="BL44711" s="3"/>
      <c r="BN44711" s="3"/>
      <c r="BP44711" s="3"/>
    </row>
    <row r="44712" spans="1:68" x14ac:dyDescent="0.25">
      <c r="A44712" s="1"/>
      <c r="B44712" s="2"/>
      <c r="BJ44712" s="3"/>
      <c r="BL44712" s="3"/>
      <c r="BN44712" s="3"/>
      <c r="BP44712" s="3"/>
    </row>
    <row r="44713" spans="1:68" x14ac:dyDescent="0.25">
      <c r="A44713" s="1"/>
      <c r="B44713" s="2"/>
      <c r="BJ44713" s="3"/>
      <c r="BL44713" s="3"/>
      <c r="BN44713" s="3"/>
      <c r="BP44713" s="3"/>
    </row>
    <row r="44714" spans="1:68" x14ac:dyDescent="0.25">
      <c r="A44714" s="1"/>
      <c r="B44714" s="2"/>
      <c r="BJ44714" s="3"/>
      <c r="BL44714" s="3"/>
      <c r="BN44714" s="3"/>
      <c r="BP44714" s="3"/>
    </row>
    <row r="44715" spans="1:68" x14ac:dyDescent="0.25">
      <c r="A44715" s="1"/>
      <c r="B44715" s="2"/>
      <c r="BJ44715" s="3"/>
      <c r="BL44715" s="3"/>
      <c r="BN44715" s="3"/>
      <c r="BP44715" s="3"/>
    </row>
    <row r="44716" spans="1:68" x14ac:dyDescent="0.25">
      <c r="A44716" s="1"/>
      <c r="B44716" s="2"/>
      <c r="BJ44716" s="3"/>
      <c r="BL44716" s="3"/>
      <c r="BN44716" s="3"/>
      <c r="BP44716" s="3"/>
    </row>
    <row r="44717" spans="1:68" x14ac:dyDescent="0.25">
      <c r="A44717" s="1"/>
      <c r="B44717" s="2"/>
      <c r="BJ44717" s="3"/>
      <c r="BL44717" s="3"/>
      <c r="BN44717" s="3"/>
      <c r="BP44717" s="3"/>
    </row>
    <row r="44718" spans="1:68" x14ac:dyDescent="0.25">
      <c r="A44718" s="1"/>
      <c r="B44718" s="2"/>
      <c r="BJ44718" s="3"/>
      <c r="BL44718" s="3"/>
      <c r="BN44718" s="3"/>
      <c r="BP44718" s="3"/>
    </row>
    <row r="44719" spans="1:68" x14ac:dyDescent="0.25">
      <c r="A44719" s="1"/>
      <c r="B44719" s="2"/>
      <c r="BJ44719" s="3"/>
      <c r="BL44719" s="3"/>
      <c r="BN44719" s="3"/>
      <c r="BP44719" s="3"/>
    </row>
    <row r="44720" spans="1:68" x14ac:dyDescent="0.25">
      <c r="A44720" s="1"/>
      <c r="B44720" s="2"/>
      <c r="BJ44720" s="3"/>
      <c r="BL44720" s="3"/>
      <c r="BN44720" s="3"/>
      <c r="BP44720" s="3"/>
    </row>
    <row r="44721" spans="1:68" x14ac:dyDescent="0.25">
      <c r="A44721" s="1"/>
      <c r="B44721" s="2"/>
      <c r="BJ44721" s="3"/>
      <c r="BL44721" s="3"/>
      <c r="BN44721" s="3"/>
      <c r="BP44721" s="3"/>
    </row>
    <row r="44722" spans="1:68" x14ac:dyDescent="0.25">
      <c r="A44722" s="1"/>
      <c r="B44722" s="2"/>
      <c r="BJ44722" s="3"/>
      <c r="BL44722" s="3"/>
      <c r="BN44722" s="3"/>
      <c r="BP44722" s="3"/>
    </row>
    <row r="44723" spans="1:68" x14ac:dyDescent="0.25">
      <c r="A44723" s="1"/>
      <c r="B44723" s="2"/>
      <c r="BJ44723" s="3"/>
      <c r="BL44723" s="3"/>
      <c r="BN44723" s="3"/>
      <c r="BP44723" s="3"/>
    </row>
    <row r="44724" spans="1:68" x14ac:dyDescent="0.25">
      <c r="A44724" s="1"/>
      <c r="B44724" s="2"/>
      <c r="BJ44724" s="3"/>
      <c r="BL44724" s="3"/>
      <c r="BN44724" s="3"/>
      <c r="BP44724" s="3"/>
    </row>
    <row r="44725" spans="1:68" x14ac:dyDescent="0.25">
      <c r="A44725" s="1"/>
      <c r="B44725" s="2"/>
      <c r="BJ44725" s="3"/>
      <c r="BL44725" s="3"/>
      <c r="BN44725" s="3"/>
      <c r="BP44725" s="3"/>
    </row>
    <row r="44726" spans="1:68" x14ac:dyDescent="0.25">
      <c r="A44726" s="1"/>
      <c r="B44726" s="2"/>
      <c r="BJ44726" s="3"/>
      <c r="BL44726" s="3"/>
      <c r="BN44726" s="3"/>
      <c r="BP44726" s="3"/>
    </row>
    <row r="44727" spans="1:68" x14ac:dyDescent="0.25">
      <c r="A44727" s="1"/>
      <c r="B44727" s="2"/>
      <c r="BJ44727" s="3"/>
      <c r="BL44727" s="3"/>
      <c r="BN44727" s="3"/>
      <c r="BP44727" s="3"/>
    </row>
    <row r="44728" spans="1:68" x14ac:dyDescent="0.25">
      <c r="A44728" s="1"/>
      <c r="B44728" s="2"/>
      <c r="BJ44728" s="3"/>
      <c r="BL44728" s="3"/>
      <c r="BN44728" s="3"/>
      <c r="BP44728" s="3"/>
    </row>
    <row r="44729" spans="1:68" x14ac:dyDescent="0.25">
      <c r="A44729" s="1"/>
      <c r="B44729" s="2"/>
      <c r="BJ44729" s="3"/>
      <c r="BL44729" s="3"/>
      <c r="BN44729" s="3"/>
      <c r="BP44729" s="3"/>
    </row>
    <row r="44730" spans="1:68" x14ac:dyDescent="0.25">
      <c r="A44730" s="1"/>
      <c r="B44730" s="2"/>
      <c r="BJ44730" s="3"/>
      <c r="BL44730" s="3"/>
      <c r="BN44730" s="3"/>
      <c r="BP44730" s="3"/>
    </row>
    <row r="44731" spans="1:68" x14ac:dyDescent="0.25">
      <c r="A44731" s="1"/>
      <c r="B44731" s="2"/>
      <c r="BJ44731" s="3"/>
      <c r="BL44731" s="3"/>
      <c r="BN44731" s="3"/>
      <c r="BP44731" s="3"/>
    </row>
    <row r="44732" spans="1:68" x14ac:dyDescent="0.25">
      <c r="A44732" s="1"/>
      <c r="B44732" s="2"/>
      <c r="BJ44732" s="3"/>
      <c r="BL44732" s="3"/>
      <c r="BN44732" s="3"/>
      <c r="BP44732" s="3"/>
    </row>
    <row r="44733" spans="1:68" x14ac:dyDescent="0.25">
      <c r="A44733" s="1"/>
      <c r="B44733" s="2"/>
      <c r="BJ44733" s="3"/>
      <c r="BL44733" s="3"/>
      <c r="BN44733" s="3"/>
      <c r="BP44733" s="3"/>
    </row>
    <row r="44734" spans="1:68" x14ac:dyDescent="0.25">
      <c r="A44734" s="1"/>
      <c r="B44734" s="2"/>
      <c r="BJ44734" s="3"/>
      <c r="BL44734" s="3"/>
      <c r="BN44734" s="3"/>
      <c r="BP44734" s="3"/>
    </row>
    <row r="44735" spans="1:68" x14ac:dyDescent="0.25">
      <c r="A44735" s="1"/>
      <c r="B44735" s="2"/>
      <c r="BJ44735" s="3"/>
      <c r="BL44735" s="3"/>
      <c r="BN44735" s="3"/>
      <c r="BP44735" s="3"/>
    </row>
    <row r="44736" spans="1:68" x14ac:dyDescent="0.25">
      <c r="A44736" s="1"/>
      <c r="B44736" s="2"/>
      <c r="BJ44736" s="3"/>
      <c r="BL44736" s="3"/>
      <c r="BN44736" s="3"/>
      <c r="BP44736" s="3"/>
    </row>
    <row r="44737" spans="1:68" x14ac:dyDescent="0.25">
      <c r="A44737" s="1"/>
      <c r="B44737" s="2"/>
      <c r="BJ44737" s="3"/>
      <c r="BL44737" s="3"/>
      <c r="BN44737" s="3"/>
      <c r="BP44737" s="3"/>
    </row>
    <row r="44738" spans="1:68" x14ac:dyDescent="0.25">
      <c r="A44738" s="1"/>
      <c r="B44738" s="2"/>
      <c r="BJ44738" s="3"/>
      <c r="BL44738" s="3"/>
      <c r="BN44738" s="3"/>
      <c r="BP44738" s="3"/>
    </row>
    <row r="44739" spans="1:68" x14ac:dyDescent="0.25">
      <c r="A44739" s="1"/>
      <c r="B44739" s="2"/>
      <c r="BJ44739" s="3"/>
      <c r="BL44739" s="3"/>
      <c r="BN44739" s="3"/>
      <c r="BP44739" s="3"/>
    </row>
    <row r="44740" spans="1:68" x14ac:dyDescent="0.25">
      <c r="A44740" s="1"/>
      <c r="B44740" s="2"/>
      <c r="BJ44740" s="3"/>
      <c r="BL44740" s="3"/>
      <c r="BN44740" s="3"/>
      <c r="BP44740" s="3"/>
    </row>
    <row r="44741" spans="1:68" x14ac:dyDescent="0.25">
      <c r="A44741" s="1"/>
      <c r="B44741" s="2"/>
      <c r="BJ44741" s="3"/>
      <c r="BL44741" s="3"/>
      <c r="BN44741" s="3"/>
      <c r="BP44741" s="3"/>
    </row>
    <row r="44742" spans="1:68" x14ac:dyDescent="0.25">
      <c r="A44742" s="1"/>
      <c r="B44742" s="2"/>
      <c r="BJ44742" s="3"/>
      <c r="BL44742" s="3"/>
      <c r="BN44742" s="3"/>
      <c r="BP44742" s="3"/>
    </row>
    <row r="44743" spans="1:68" x14ac:dyDescent="0.25">
      <c r="A44743" s="1"/>
      <c r="B44743" s="2"/>
      <c r="BJ44743" s="3"/>
      <c r="BL44743" s="3"/>
      <c r="BN44743" s="3"/>
      <c r="BP44743" s="3"/>
    </row>
    <row r="44744" spans="1:68" x14ac:dyDescent="0.25">
      <c r="A44744" s="1"/>
      <c r="B44744" s="2"/>
      <c r="BJ44744" s="3"/>
      <c r="BL44744" s="3"/>
      <c r="BN44744" s="3"/>
      <c r="BP44744" s="3"/>
    </row>
    <row r="44745" spans="1:68" x14ac:dyDescent="0.25">
      <c r="A44745" s="1"/>
      <c r="B44745" s="2"/>
      <c r="BJ44745" s="3"/>
      <c r="BL44745" s="3"/>
      <c r="BN44745" s="3"/>
      <c r="BP44745" s="3"/>
    </row>
    <row r="44746" spans="1:68" x14ac:dyDescent="0.25">
      <c r="A44746" s="1"/>
      <c r="B44746" s="2"/>
      <c r="BJ44746" s="3"/>
      <c r="BL44746" s="3"/>
      <c r="BN44746" s="3"/>
      <c r="BP44746" s="3"/>
    </row>
    <row r="44747" spans="1:68" x14ac:dyDescent="0.25">
      <c r="A44747" s="1"/>
      <c r="B44747" s="2"/>
      <c r="BJ44747" s="3"/>
      <c r="BL44747" s="3"/>
      <c r="BN44747" s="3"/>
      <c r="BP44747" s="3"/>
    </row>
    <row r="44748" spans="1:68" x14ac:dyDescent="0.25">
      <c r="A44748" s="1"/>
      <c r="B44748" s="2"/>
      <c r="BJ44748" s="3"/>
      <c r="BL44748" s="3"/>
      <c r="BN44748" s="3"/>
      <c r="BP44748" s="3"/>
    </row>
    <row r="44749" spans="1:68" x14ac:dyDescent="0.25">
      <c r="A44749" s="1"/>
      <c r="B44749" s="2"/>
      <c r="BJ44749" s="3"/>
      <c r="BL44749" s="3"/>
      <c r="BN44749" s="3"/>
      <c r="BP44749" s="3"/>
    </row>
    <row r="44750" spans="1:68" x14ac:dyDescent="0.25">
      <c r="A44750" s="1"/>
      <c r="B44750" s="2"/>
      <c r="BJ44750" s="3"/>
      <c r="BL44750" s="3"/>
      <c r="BN44750" s="3"/>
      <c r="BP44750" s="3"/>
    </row>
    <row r="44751" spans="1:68" x14ac:dyDescent="0.25">
      <c r="A44751" s="1"/>
      <c r="B44751" s="2"/>
      <c r="BJ44751" s="3"/>
      <c r="BL44751" s="3"/>
      <c r="BN44751" s="3"/>
      <c r="BP44751" s="3"/>
    </row>
    <row r="44752" spans="1:68" x14ac:dyDescent="0.25">
      <c r="A44752" s="1"/>
      <c r="B44752" s="2"/>
      <c r="BJ44752" s="3"/>
      <c r="BL44752" s="3"/>
      <c r="BN44752" s="3"/>
      <c r="BP44752" s="3"/>
    </row>
    <row r="44753" spans="1:68" x14ac:dyDescent="0.25">
      <c r="A44753" s="1"/>
      <c r="B44753" s="2"/>
      <c r="BJ44753" s="3"/>
      <c r="BL44753" s="3"/>
      <c r="BN44753" s="3"/>
      <c r="BP44753" s="3"/>
    </row>
    <row r="44754" spans="1:68" x14ac:dyDescent="0.25">
      <c r="A44754" s="1"/>
      <c r="B44754" s="2"/>
      <c r="BJ44754" s="3"/>
      <c r="BL44754" s="3"/>
      <c r="BN44754" s="3"/>
      <c r="BP44754" s="3"/>
    </row>
    <row r="44755" spans="1:68" x14ac:dyDescent="0.25">
      <c r="A44755" s="1"/>
      <c r="B44755" s="2"/>
      <c r="BJ44755" s="3"/>
      <c r="BL44755" s="3"/>
      <c r="BN44755" s="3"/>
      <c r="BP44755" s="3"/>
    </row>
    <row r="44756" spans="1:68" x14ac:dyDescent="0.25">
      <c r="A44756" s="1"/>
      <c r="B44756" s="2"/>
      <c r="BJ44756" s="3"/>
      <c r="BL44756" s="3"/>
      <c r="BN44756" s="3"/>
      <c r="BP44756" s="3"/>
    </row>
    <row r="44757" spans="1:68" x14ac:dyDescent="0.25">
      <c r="A44757" s="1"/>
      <c r="B44757" s="2"/>
      <c r="BJ44757" s="3"/>
      <c r="BL44757" s="3"/>
      <c r="BN44757" s="3"/>
      <c r="BP44757" s="3"/>
    </row>
    <row r="44758" spans="1:68" x14ac:dyDescent="0.25">
      <c r="A44758" s="1"/>
      <c r="B44758" s="2"/>
      <c r="BJ44758" s="3"/>
      <c r="BL44758" s="3"/>
      <c r="BN44758" s="3"/>
      <c r="BP44758" s="3"/>
    </row>
    <row r="44759" spans="1:68" x14ac:dyDescent="0.25">
      <c r="A44759" s="1"/>
      <c r="B44759" s="2"/>
      <c r="BJ44759" s="3"/>
      <c r="BL44759" s="3"/>
      <c r="BN44759" s="3"/>
      <c r="BP44759" s="3"/>
    </row>
    <row r="44760" spans="1:68" x14ac:dyDescent="0.25">
      <c r="A44760" s="1"/>
      <c r="B44760" s="2"/>
      <c r="BJ44760" s="3"/>
      <c r="BL44760" s="3"/>
      <c r="BN44760" s="3"/>
      <c r="BP44760" s="3"/>
    </row>
    <row r="44761" spans="1:68" x14ac:dyDescent="0.25">
      <c r="A44761" s="1"/>
      <c r="B44761" s="2"/>
      <c r="BJ44761" s="3"/>
      <c r="BL44761" s="3"/>
      <c r="BN44761" s="3"/>
      <c r="BP44761" s="3"/>
    </row>
    <row r="44762" spans="1:68" x14ac:dyDescent="0.25">
      <c r="A44762" s="1"/>
      <c r="B44762" s="2"/>
      <c r="BJ44762" s="3"/>
      <c r="BL44762" s="3"/>
      <c r="BN44762" s="3"/>
      <c r="BP44762" s="3"/>
    </row>
    <row r="44763" spans="1:68" x14ac:dyDescent="0.25">
      <c r="A44763" s="1"/>
      <c r="B44763" s="2"/>
      <c r="BJ44763" s="3"/>
      <c r="BL44763" s="3"/>
      <c r="BN44763" s="3"/>
      <c r="BP44763" s="3"/>
    </row>
    <row r="44764" spans="1:68" x14ac:dyDescent="0.25">
      <c r="A44764" s="1"/>
      <c r="B44764" s="2"/>
      <c r="BJ44764" s="3"/>
      <c r="BL44764" s="3"/>
      <c r="BN44764" s="3"/>
      <c r="BP44764" s="3"/>
    </row>
    <row r="44765" spans="1:68" x14ac:dyDescent="0.25">
      <c r="A44765" s="1"/>
      <c r="B44765" s="2"/>
      <c r="BJ44765" s="3"/>
      <c r="BL44765" s="3"/>
      <c r="BN44765" s="3"/>
      <c r="BP44765" s="3"/>
    </row>
    <row r="44766" spans="1:68" x14ac:dyDescent="0.25">
      <c r="A44766" s="1"/>
      <c r="B44766" s="2"/>
      <c r="BJ44766" s="3"/>
      <c r="BL44766" s="3"/>
      <c r="BN44766" s="3"/>
      <c r="BP44766" s="3"/>
    </row>
    <row r="44767" spans="1:68" x14ac:dyDescent="0.25">
      <c r="A44767" s="1"/>
      <c r="B44767" s="2"/>
      <c r="BJ44767" s="3"/>
      <c r="BL44767" s="3"/>
      <c r="BN44767" s="3"/>
      <c r="BP44767" s="3"/>
    </row>
    <row r="44768" spans="1:68" x14ac:dyDescent="0.25">
      <c r="A44768" s="1"/>
      <c r="B44768" s="2"/>
      <c r="BJ44768" s="3"/>
      <c r="BL44768" s="3"/>
      <c r="BN44768" s="3"/>
      <c r="BP44768" s="3"/>
    </row>
    <row r="44769" spans="1:68" x14ac:dyDescent="0.25">
      <c r="A44769" s="1"/>
      <c r="B44769" s="2"/>
      <c r="BJ44769" s="3"/>
      <c r="BL44769" s="3"/>
      <c r="BN44769" s="3"/>
      <c r="BP44769" s="3"/>
    </row>
    <row r="44770" spans="1:68" x14ac:dyDescent="0.25">
      <c r="A44770" s="1"/>
      <c r="B44770" s="2"/>
      <c r="BJ44770" s="3"/>
      <c r="BL44770" s="3"/>
      <c r="BN44770" s="3"/>
      <c r="BP44770" s="3"/>
    </row>
    <row r="44771" spans="1:68" x14ac:dyDescent="0.25">
      <c r="A44771" s="1"/>
      <c r="B44771" s="2"/>
      <c r="BJ44771" s="3"/>
      <c r="BL44771" s="3"/>
      <c r="BN44771" s="3"/>
      <c r="BP44771" s="3"/>
    </row>
    <row r="44772" spans="1:68" x14ac:dyDescent="0.25">
      <c r="A44772" s="1"/>
      <c r="B44772" s="2"/>
      <c r="BJ44772" s="3"/>
      <c r="BL44772" s="3"/>
      <c r="BN44772" s="3"/>
      <c r="BP44772" s="3"/>
    </row>
    <row r="44773" spans="1:68" x14ac:dyDescent="0.25">
      <c r="A44773" s="1"/>
      <c r="B44773" s="2"/>
      <c r="BJ44773" s="3"/>
      <c r="BL44773" s="3"/>
      <c r="BN44773" s="3"/>
      <c r="BP44773" s="3"/>
    </row>
    <row r="44774" spans="1:68" x14ac:dyDescent="0.25">
      <c r="A44774" s="1"/>
      <c r="B44774" s="2"/>
      <c r="BJ44774" s="3"/>
      <c r="BL44774" s="3"/>
      <c r="BN44774" s="3"/>
      <c r="BP44774" s="3"/>
    </row>
    <row r="44775" spans="1:68" x14ac:dyDescent="0.25">
      <c r="A44775" s="1"/>
      <c r="B44775" s="2"/>
      <c r="BJ44775" s="3"/>
      <c r="BL44775" s="3"/>
      <c r="BN44775" s="3"/>
      <c r="BP44775" s="3"/>
    </row>
    <row r="44776" spans="1:68" x14ac:dyDescent="0.25">
      <c r="A44776" s="1"/>
      <c r="B44776" s="2"/>
      <c r="BJ44776" s="3"/>
      <c r="BL44776" s="3"/>
      <c r="BN44776" s="3"/>
      <c r="BP44776" s="3"/>
    </row>
    <row r="44777" spans="1:68" x14ac:dyDescent="0.25">
      <c r="A44777" s="1"/>
      <c r="B44777" s="2"/>
      <c r="BJ44777" s="3"/>
      <c r="BL44777" s="3"/>
      <c r="BN44777" s="3"/>
      <c r="BP44777" s="3"/>
    </row>
    <row r="44778" spans="1:68" x14ac:dyDescent="0.25">
      <c r="A44778" s="1"/>
      <c r="B44778" s="2"/>
      <c r="BJ44778" s="3"/>
      <c r="BL44778" s="3"/>
      <c r="BN44778" s="3"/>
      <c r="BP44778" s="3"/>
    </row>
    <row r="44779" spans="1:68" x14ac:dyDescent="0.25">
      <c r="A44779" s="1"/>
      <c r="B44779" s="2"/>
      <c r="BJ44779" s="3"/>
      <c r="BL44779" s="3"/>
      <c r="BN44779" s="3"/>
      <c r="BP44779" s="3"/>
    </row>
    <row r="44780" spans="1:68" x14ac:dyDescent="0.25">
      <c r="A44780" s="1"/>
      <c r="B44780" s="2"/>
      <c r="BJ44780" s="3"/>
      <c r="BL44780" s="3"/>
      <c r="BN44780" s="3"/>
      <c r="BP44780" s="3"/>
    </row>
    <row r="44781" spans="1:68" x14ac:dyDescent="0.25">
      <c r="A44781" s="1"/>
      <c r="B44781" s="2"/>
      <c r="BJ44781" s="3"/>
      <c r="BL44781" s="3"/>
      <c r="BN44781" s="3"/>
      <c r="BP44781" s="3"/>
    </row>
    <row r="44782" spans="1:68" x14ac:dyDescent="0.25">
      <c r="A44782" s="1"/>
      <c r="B44782" s="2"/>
      <c r="BJ44782" s="3"/>
      <c r="BL44782" s="3"/>
      <c r="BN44782" s="3"/>
      <c r="BP44782" s="3"/>
    </row>
    <row r="44783" spans="1:68" x14ac:dyDescent="0.25">
      <c r="A44783" s="1"/>
      <c r="B44783" s="2"/>
      <c r="BJ44783" s="3"/>
      <c r="BL44783" s="3"/>
      <c r="BN44783" s="3"/>
      <c r="BP44783" s="3"/>
    </row>
    <row r="44784" spans="1:68" x14ac:dyDescent="0.25">
      <c r="A44784" s="1"/>
      <c r="B44784" s="2"/>
      <c r="BJ44784" s="3"/>
      <c r="BL44784" s="3"/>
      <c r="BN44784" s="3"/>
      <c r="BP44784" s="3"/>
    </row>
    <row r="44785" spans="1:68" x14ac:dyDescent="0.25">
      <c r="A44785" s="1"/>
      <c r="B44785" s="2"/>
      <c r="BJ44785" s="3"/>
      <c r="BL44785" s="3"/>
      <c r="BN44785" s="3"/>
      <c r="BP44785" s="3"/>
    </row>
    <row r="44786" spans="1:68" x14ac:dyDescent="0.25">
      <c r="A44786" s="1"/>
      <c r="B44786" s="2"/>
      <c r="BJ44786" s="3"/>
      <c r="BL44786" s="3"/>
      <c r="BN44786" s="3"/>
      <c r="BP44786" s="3"/>
    </row>
    <row r="44787" spans="1:68" x14ac:dyDescent="0.25">
      <c r="A44787" s="1"/>
      <c r="B44787" s="2"/>
      <c r="BJ44787" s="3"/>
      <c r="BL44787" s="3"/>
      <c r="BN44787" s="3"/>
      <c r="BP44787" s="3"/>
    </row>
    <row r="44788" spans="1:68" x14ac:dyDescent="0.25">
      <c r="A44788" s="1"/>
      <c r="B44788" s="2"/>
      <c r="BJ44788" s="3"/>
      <c r="BL44788" s="3"/>
      <c r="BN44788" s="3"/>
      <c r="BP44788" s="3"/>
    </row>
    <row r="44789" spans="1:68" x14ac:dyDescent="0.25">
      <c r="A44789" s="1"/>
      <c r="B44789" s="2"/>
      <c r="BJ44789" s="3"/>
      <c r="BL44789" s="3"/>
      <c r="BN44789" s="3"/>
      <c r="BP44789" s="3"/>
    </row>
    <row r="44790" spans="1:68" x14ac:dyDescent="0.25">
      <c r="A44790" s="1"/>
      <c r="B44790" s="2"/>
      <c r="BJ44790" s="3"/>
      <c r="BL44790" s="3"/>
      <c r="BN44790" s="3"/>
      <c r="BP44790" s="3"/>
    </row>
    <row r="44791" spans="1:68" x14ac:dyDescent="0.25">
      <c r="A44791" s="1"/>
      <c r="B44791" s="2"/>
      <c r="BJ44791" s="3"/>
      <c r="BL44791" s="3"/>
      <c r="BN44791" s="3"/>
      <c r="BP44791" s="3"/>
    </row>
    <row r="44792" spans="1:68" x14ac:dyDescent="0.25">
      <c r="A44792" s="1"/>
      <c r="B44792" s="2"/>
      <c r="BJ44792" s="3"/>
      <c r="BL44792" s="3"/>
      <c r="BN44792" s="3"/>
      <c r="BP44792" s="3"/>
    </row>
    <row r="44793" spans="1:68" x14ac:dyDescent="0.25">
      <c r="A44793" s="1"/>
      <c r="B44793" s="2"/>
      <c r="BJ44793" s="3"/>
      <c r="BL44793" s="3"/>
      <c r="BN44793" s="3"/>
      <c r="BP44793" s="3"/>
    </row>
    <row r="44794" spans="1:68" x14ac:dyDescent="0.25">
      <c r="A44794" s="1"/>
      <c r="B44794" s="2"/>
      <c r="BJ44794" s="3"/>
      <c r="BL44794" s="3"/>
      <c r="BN44794" s="3"/>
      <c r="BP44794" s="3"/>
    </row>
    <row r="44795" spans="1:68" x14ac:dyDescent="0.25">
      <c r="A44795" s="1"/>
      <c r="B44795" s="2"/>
      <c r="BJ44795" s="3"/>
      <c r="BL44795" s="3"/>
      <c r="BN44795" s="3"/>
      <c r="BP44795" s="3"/>
    </row>
    <row r="44796" spans="1:68" x14ac:dyDescent="0.25">
      <c r="A44796" s="1"/>
      <c r="B44796" s="2"/>
      <c r="BJ44796" s="3"/>
      <c r="BL44796" s="3"/>
      <c r="BN44796" s="3"/>
      <c r="BP44796" s="3"/>
    </row>
    <row r="44797" spans="1:68" x14ac:dyDescent="0.25">
      <c r="A44797" s="1"/>
      <c r="B44797" s="2"/>
      <c r="BJ44797" s="3"/>
      <c r="BL44797" s="3"/>
      <c r="BN44797" s="3"/>
      <c r="BP44797" s="3"/>
    </row>
    <row r="44798" spans="1:68" x14ac:dyDescent="0.25">
      <c r="A44798" s="1"/>
      <c r="B44798" s="2"/>
      <c r="BJ44798" s="3"/>
      <c r="BL44798" s="3"/>
      <c r="BN44798" s="3"/>
      <c r="BP44798" s="3"/>
    </row>
    <row r="44799" spans="1:68" x14ac:dyDescent="0.25">
      <c r="A44799" s="1"/>
      <c r="B44799" s="2"/>
      <c r="BJ44799" s="3"/>
      <c r="BL44799" s="3"/>
      <c r="BN44799" s="3"/>
      <c r="BP44799" s="3"/>
    </row>
    <row r="44800" spans="1:68" x14ac:dyDescent="0.25">
      <c r="A44800" s="1"/>
      <c r="B44800" s="2"/>
      <c r="BJ44800" s="3"/>
      <c r="BL44800" s="3"/>
      <c r="BN44800" s="3"/>
      <c r="BP44800" s="3"/>
    </row>
    <row r="44801" spans="1:68" x14ac:dyDescent="0.25">
      <c r="A44801" s="1"/>
      <c r="B44801" s="2"/>
      <c r="BJ44801" s="3"/>
      <c r="BL44801" s="3"/>
      <c r="BN44801" s="3"/>
      <c r="BP44801" s="3"/>
    </row>
    <row r="44802" spans="1:68" x14ac:dyDescent="0.25">
      <c r="A44802" s="1"/>
      <c r="B44802" s="2"/>
      <c r="BJ44802" s="3"/>
      <c r="BL44802" s="3"/>
      <c r="BN44802" s="3"/>
      <c r="BP44802" s="3"/>
    </row>
    <row r="44803" spans="1:68" x14ac:dyDescent="0.25">
      <c r="A44803" s="1"/>
      <c r="B44803" s="2"/>
      <c r="BJ44803" s="3"/>
      <c r="BL44803" s="3"/>
      <c r="BN44803" s="3"/>
      <c r="BP44803" s="3"/>
    </row>
    <row r="44804" spans="1:68" x14ac:dyDescent="0.25">
      <c r="A44804" s="1"/>
      <c r="B44804" s="2"/>
      <c r="BJ44804" s="3"/>
      <c r="BL44804" s="3"/>
      <c r="BN44804" s="3"/>
      <c r="BP44804" s="3"/>
    </row>
    <row r="44805" spans="1:68" x14ac:dyDescent="0.25">
      <c r="A44805" s="1"/>
      <c r="B44805" s="2"/>
      <c r="BJ44805" s="3"/>
      <c r="BL44805" s="3"/>
      <c r="BN44805" s="3"/>
      <c r="BP44805" s="3"/>
    </row>
    <row r="44806" spans="1:68" x14ac:dyDescent="0.25">
      <c r="A44806" s="1"/>
      <c r="B44806" s="2"/>
      <c r="BJ44806" s="3"/>
      <c r="BL44806" s="3"/>
      <c r="BN44806" s="3"/>
      <c r="BP44806" s="3"/>
    </row>
    <row r="44807" spans="1:68" x14ac:dyDescent="0.25">
      <c r="A44807" s="1"/>
      <c r="B44807" s="2"/>
      <c r="BJ44807" s="3"/>
      <c r="BL44807" s="3"/>
      <c r="BN44807" s="3"/>
      <c r="BP44807" s="3"/>
    </row>
    <row r="44808" spans="1:68" x14ac:dyDescent="0.25">
      <c r="A44808" s="1"/>
      <c r="B44808" s="2"/>
      <c r="BJ44808" s="3"/>
      <c r="BL44808" s="3"/>
      <c r="BN44808" s="3"/>
      <c r="BP44808" s="3"/>
    </row>
    <row r="44809" spans="1:68" x14ac:dyDescent="0.25">
      <c r="A44809" s="1"/>
      <c r="B44809" s="2"/>
      <c r="BJ44809" s="3"/>
      <c r="BL44809" s="3"/>
      <c r="BN44809" s="3"/>
      <c r="BP44809" s="3"/>
    </row>
    <row r="44810" spans="1:68" x14ac:dyDescent="0.25">
      <c r="A44810" s="1"/>
      <c r="B44810" s="2"/>
      <c r="BJ44810" s="3"/>
      <c r="BL44810" s="3"/>
      <c r="BN44810" s="3"/>
      <c r="BP44810" s="3"/>
    </row>
    <row r="44811" spans="1:68" x14ac:dyDescent="0.25">
      <c r="A44811" s="1"/>
      <c r="B44811" s="2"/>
      <c r="BJ44811" s="3"/>
      <c r="BL44811" s="3"/>
      <c r="BN44811" s="3"/>
      <c r="BP44811" s="3"/>
    </row>
    <row r="44812" spans="1:68" x14ac:dyDescent="0.25">
      <c r="A44812" s="1"/>
      <c r="B44812" s="2"/>
      <c r="BJ44812" s="3"/>
      <c r="BL44812" s="3"/>
      <c r="BN44812" s="3"/>
      <c r="BP44812" s="3"/>
    </row>
    <row r="44813" spans="1:68" x14ac:dyDescent="0.25">
      <c r="A44813" s="1"/>
      <c r="B44813" s="2"/>
      <c r="BJ44813" s="3"/>
      <c r="BL44813" s="3"/>
      <c r="BN44813" s="3"/>
      <c r="BP44813" s="3"/>
    </row>
    <row r="44814" spans="1:68" x14ac:dyDescent="0.25">
      <c r="A44814" s="1"/>
      <c r="B44814" s="2"/>
      <c r="BJ44814" s="3"/>
      <c r="BL44814" s="3"/>
      <c r="BN44814" s="3"/>
      <c r="BP44814" s="3"/>
    </row>
    <row r="44815" spans="1:68" x14ac:dyDescent="0.25">
      <c r="A44815" s="1"/>
      <c r="B44815" s="2"/>
      <c r="BJ44815" s="3"/>
      <c r="BL44815" s="3"/>
      <c r="BN44815" s="3"/>
      <c r="BP44815" s="3"/>
    </row>
    <row r="44816" spans="1:68" x14ac:dyDescent="0.25">
      <c r="A44816" s="1"/>
      <c r="B44816" s="2"/>
      <c r="BJ44816" s="3"/>
      <c r="BL44816" s="3"/>
      <c r="BN44816" s="3"/>
      <c r="BP44816" s="3"/>
    </row>
    <row r="44817" spans="1:68" x14ac:dyDescent="0.25">
      <c r="A44817" s="1"/>
      <c r="B44817" s="2"/>
      <c r="BJ44817" s="3"/>
      <c r="BL44817" s="3"/>
      <c r="BN44817" s="3"/>
      <c r="BP44817" s="3"/>
    </row>
    <row r="44818" spans="1:68" x14ac:dyDescent="0.25">
      <c r="A44818" s="1"/>
      <c r="B44818" s="2"/>
      <c r="BJ44818" s="3"/>
      <c r="BL44818" s="3"/>
      <c r="BN44818" s="3"/>
      <c r="BP44818" s="3"/>
    </row>
    <row r="44819" spans="1:68" x14ac:dyDescent="0.25">
      <c r="A44819" s="1"/>
      <c r="B44819" s="2"/>
      <c r="BJ44819" s="3"/>
      <c r="BL44819" s="3"/>
      <c r="BN44819" s="3"/>
      <c r="BP44819" s="3"/>
    </row>
    <row r="44820" spans="1:68" x14ac:dyDescent="0.25">
      <c r="A44820" s="1"/>
      <c r="B44820" s="2"/>
      <c r="BJ44820" s="3"/>
      <c r="BL44820" s="3"/>
      <c r="BN44820" s="3"/>
      <c r="BP44820" s="3"/>
    </row>
    <row r="44821" spans="1:68" x14ac:dyDescent="0.25">
      <c r="A44821" s="1"/>
      <c r="B44821" s="2"/>
      <c r="BJ44821" s="3"/>
      <c r="BL44821" s="3"/>
      <c r="BN44821" s="3"/>
      <c r="BP44821" s="3"/>
    </row>
    <row r="44822" spans="1:68" x14ac:dyDescent="0.25">
      <c r="A44822" s="1"/>
      <c r="B44822" s="2"/>
      <c r="BJ44822" s="3"/>
      <c r="BL44822" s="3"/>
      <c r="BN44822" s="3"/>
      <c r="BP44822" s="3"/>
    </row>
    <row r="44823" spans="1:68" x14ac:dyDescent="0.25">
      <c r="A44823" s="1"/>
      <c r="B44823" s="2"/>
      <c r="BJ44823" s="3"/>
      <c r="BL44823" s="3"/>
      <c r="BN44823" s="3"/>
      <c r="BP44823" s="3"/>
    </row>
    <row r="44824" spans="1:68" x14ac:dyDescent="0.25">
      <c r="A44824" s="1"/>
      <c r="B44824" s="2"/>
      <c r="BJ44824" s="3"/>
      <c r="BL44824" s="3"/>
      <c r="BN44824" s="3"/>
      <c r="BP44824" s="3"/>
    </row>
    <row r="44825" spans="1:68" x14ac:dyDescent="0.25">
      <c r="A44825" s="1"/>
      <c r="B44825" s="2"/>
      <c r="BJ44825" s="3"/>
      <c r="BL44825" s="3"/>
      <c r="BN44825" s="3"/>
      <c r="BP44825" s="3"/>
    </row>
    <row r="44826" spans="1:68" x14ac:dyDescent="0.25">
      <c r="A44826" s="1"/>
      <c r="B44826" s="2"/>
      <c r="BJ44826" s="3"/>
      <c r="BL44826" s="3"/>
      <c r="BN44826" s="3"/>
      <c r="BP44826" s="3"/>
    </row>
    <row r="44827" spans="1:68" x14ac:dyDescent="0.25">
      <c r="A44827" s="1"/>
      <c r="B44827" s="2"/>
      <c r="BJ44827" s="3"/>
      <c r="BL44827" s="3"/>
      <c r="BN44827" s="3"/>
      <c r="BP44827" s="3"/>
    </row>
    <row r="44828" spans="1:68" x14ac:dyDescent="0.25">
      <c r="A44828" s="1"/>
      <c r="B44828" s="2"/>
      <c r="BJ44828" s="3"/>
      <c r="BL44828" s="3"/>
      <c r="BN44828" s="3"/>
      <c r="BP44828" s="3"/>
    </row>
    <row r="44829" spans="1:68" x14ac:dyDescent="0.25">
      <c r="A44829" s="1"/>
      <c r="B44829" s="2"/>
      <c r="BJ44829" s="3"/>
      <c r="BL44829" s="3"/>
      <c r="BN44829" s="3"/>
      <c r="BP44829" s="3"/>
    </row>
    <row r="44830" spans="1:68" x14ac:dyDescent="0.25">
      <c r="A44830" s="1"/>
      <c r="B44830" s="2"/>
      <c r="BJ44830" s="3"/>
      <c r="BL44830" s="3"/>
      <c r="BN44830" s="3"/>
      <c r="BP44830" s="3"/>
    </row>
    <row r="44831" spans="1:68" x14ac:dyDescent="0.25">
      <c r="A44831" s="1"/>
      <c r="B44831" s="2"/>
      <c r="BJ44831" s="3"/>
      <c r="BL44831" s="3"/>
      <c r="BN44831" s="3"/>
      <c r="BP44831" s="3"/>
    </row>
    <row r="44832" spans="1:68" x14ac:dyDescent="0.25">
      <c r="A44832" s="1"/>
      <c r="B44832" s="2"/>
      <c r="BJ44832" s="3"/>
      <c r="BL44832" s="3"/>
      <c r="BN44832" s="3"/>
      <c r="BP44832" s="3"/>
    </row>
    <row r="44833" spans="1:68" x14ac:dyDescent="0.25">
      <c r="A44833" s="1"/>
      <c r="B44833" s="2"/>
      <c r="BJ44833" s="3"/>
      <c r="BL44833" s="3"/>
      <c r="BN44833" s="3"/>
      <c r="BP44833" s="3"/>
    </row>
    <row r="44834" spans="1:68" x14ac:dyDescent="0.25">
      <c r="A44834" s="1"/>
      <c r="B44834" s="2"/>
      <c r="BJ44834" s="3"/>
      <c r="BL44834" s="3"/>
      <c r="BN44834" s="3"/>
      <c r="BP44834" s="3"/>
    </row>
    <row r="44835" spans="1:68" x14ac:dyDescent="0.25">
      <c r="A44835" s="1"/>
      <c r="B44835" s="2"/>
      <c r="BJ44835" s="3"/>
      <c r="BL44835" s="3"/>
      <c r="BN44835" s="3"/>
      <c r="BP44835" s="3"/>
    </row>
    <row r="44836" spans="1:68" x14ac:dyDescent="0.25">
      <c r="A44836" s="1"/>
      <c r="B44836" s="2"/>
      <c r="BJ44836" s="3"/>
      <c r="BL44836" s="3"/>
      <c r="BN44836" s="3"/>
      <c r="BP44836" s="3"/>
    </row>
    <row r="44837" spans="1:68" x14ac:dyDescent="0.25">
      <c r="A44837" s="1"/>
      <c r="B44837" s="2"/>
      <c r="BJ44837" s="3"/>
      <c r="BL44837" s="3"/>
      <c r="BN44837" s="3"/>
      <c r="BP44837" s="3"/>
    </row>
    <row r="44838" spans="1:68" x14ac:dyDescent="0.25">
      <c r="A44838" s="1"/>
      <c r="B44838" s="2"/>
      <c r="BJ44838" s="3"/>
      <c r="BL44838" s="3"/>
      <c r="BN44838" s="3"/>
      <c r="BP44838" s="3"/>
    </row>
    <row r="44839" spans="1:68" x14ac:dyDescent="0.25">
      <c r="A44839" s="1"/>
      <c r="B44839" s="2"/>
      <c r="BJ44839" s="3"/>
      <c r="BL44839" s="3"/>
      <c r="BN44839" s="3"/>
      <c r="BP44839" s="3"/>
    </row>
    <row r="44840" spans="1:68" x14ac:dyDescent="0.25">
      <c r="A44840" s="1"/>
      <c r="B44840" s="2"/>
      <c r="BJ44840" s="3"/>
      <c r="BL44840" s="3"/>
      <c r="BN44840" s="3"/>
      <c r="BP44840" s="3"/>
    </row>
    <row r="44841" spans="1:68" x14ac:dyDescent="0.25">
      <c r="A44841" s="1"/>
      <c r="B44841" s="2"/>
      <c r="BJ44841" s="3"/>
      <c r="BL44841" s="3"/>
      <c r="BN44841" s="3"/>
      <c r="BP44841" s="3"/>
    </row>
    <row r="44842" spans="1:68" x14ac:dyDescent="0.25">
      <c r="A44842" s="1"/>
      <c r="B44842" s="2"/>
      <c r="BJ44842" s="3"/>
      <c r="BL44842" s="3"/>
      <c r="BN44842" s="3"/>
      <c r="BP44842" s="3"/>
    </row>
    <row r="44843" spans="1:68" x14ac:dyDescent="0.25">
      <c r="A44843" s="1"/>
      <c r="B44843" s="2"/>
      <c r="BJ44843" s="3"/>
      <c r="BL44843" s="3"/>
      <c r="BN44843" s="3"/>
      <c r="BP44843" s="3"/>
    </row>
    <row r="44844" spans="1:68" x14ac:dyDescent="0.25">
      <c r="A44844" s="1"/>
      <c r="B44844" s="2"/>
      <c r="BJ44844" s="3"/>
      <c r="BL44844" s="3"/>
      <c r="BN44844" s="3"/>
      <c r="BP44844" s="3"/>
    </row>
    <row r="44845" spans="1:68" x14ac:dyDescent="0.25">
      <c r="A44845" s="1"/>
      <c r="B44845" s="2"/>
      <c r="BJ44845" s="3"/>
      <c r="BL44845" s="3"/>
      <c r="BN44845" s="3"/>
      <c r="BP44845" s="3"/>
    </row>
    <row r="44846" spans="1:68" x14ac:dyDescent="0.25">
      <c r="A44846" s="1"/>
      <c r="B44846" s="2"/>
      <c r="BJ44846" s="3"/>
      <c r="BL44846" s="3"/>
      <c r="BN44846" s="3"/>
      <c r="BP44846" s="3"/>
    </row>
    <row r="44847" spans="1:68" x14ac:dyDescent="0.25">
      <c r="A44847" s="1"/>
      <c r="B44847" s="2"/>
      <c r="BJ44847" s="3"/>
      <c r="BL44847" s="3"/>
      <c r="BN44847" s="3"/>
      <c r="BP44847" s="3"/>
    </row>
    <row r="44848" spans="1:68" x14ac:dyDescent="0.25">
      <c r="A44848" s="1"/>
      <c r="B44848" s="2"/>
      <c r="BJ44848" s="3"/>
      <c r="BL44848" s="3"/>
      <c r="BN44848" s="3"/>
      <c r="BP44848" s="3"/>
    </row>
    <row r="44849" spans="1:68" x14ac:dyDescent="0.25">
      <c r="A44849" s="1"/>
      <c r="B44849" s="2"/>
      <c r="BJ44849" s="3"/>
      <c r="BL44849" s="3"/>
      <c r="BN44849" s="3"/>
      <c r="BP44849" s="3"/>
    </row>
    <row r="44850" spans="1:68" x14ac:dyDescent="0.25">
      <c r="A44850" s="1"/>
      <c r="B44850" s="2"/>
      <c r="BJ44850" s="3"/>
      <c r="BL44850" s="3"/>
      <c r="BN44850" s="3"/>
      <c r="BP44850" s="3"/>
    </row>
    <row r="44851" spans="1:68" x14ac:dyDescent="0.25">
      <c r="A44851" s="1"/>
      <c r="B44851" s="2"/>
      <c r="BJ44851" s="3"/>
      <c r="BL44851" s="3"/>
      <c r="BN44851" s="3"/>
      <c r="BP44851" s="3"/>
    </row>
    <row r="44852" spans="1:68" x14ac:dyDescent="0.25">
      <c r="A44852" s="1"/>
      <c r="B44852" s="2"/>
      <c r="BJ44852" s="3"/>
      <c r="BL44852" s="3"/>
      <c r="BN44852" s="3"/>
      <c r="BP44852" s="3"/>
    </row>
    <row r="44853" spans="1:68" x14ac:dyDescent="0.25">
      <c r="A44853" s="1"/>
      <c r="B44853" s="2"/>
      <c r="BJ44853" s="3"/>
      <c r="BL44853" s="3"/>
      <c r="BN44853" s="3"/>
      <c r="BP44853" s="3"/>
    </row>
    <row r="44854" spans="1:68" x14ac:dyDescent="0.25">
      <c r="A44854" s="1"/>
      <c r="B44854" s="2"/>
      <c r="BJ44854" s="3"/>
      <c r="BL44854" s="3"/>
      <c r="BN44854" s="3"/>
      <c r="BP44854" s="3"/>
    </row>
    <row r="44855" spans="1:68" x14ac:dyDescent="0.25">
      <c r="A44855" s="1"/>
      <c r="B44855" s="2"/>
      <c r="BJ44855" s="3"/>
      <c r="BL44855" s="3"/>
      <c r="BN44855" s="3"/>
      <c r="BP44855" s="3"/>
    </row>
    <row r="44856" spans="1:68" x14ac:dyDescent="0.25">
      <c r="A44856" s="1"/>
      <c r="B44856" s="2"/>
      <c r="BJ44856" s="3"/>
      <c r="BL44856" s="3"/>
      <c r="BN44856" s="3"/>
      <c r="BP44856" s="3"/>
    </row>
    <row r="44857" spans="1:68" x14ac:dyDescent="0.25">
      <c r="A44857" s="1"/>
      <c r="B44857" s="2"/>
      <c r="BJ44857" s="3"/>
      <c r="BL44857" s="3"/>
      <c r="BN44857" s="3"/>
      <c r="BP44857" s="3"/>
    </row>
    <row r="44858" spans="1:68" x14ac:dyDescent="0.25">
      <c r="A44858" s="1"/>
      <c r="B44858" s="2"/>
      <c r="BJ44858" s="3"/>
      <c r="BL44858" s="3"/>
      <c r="BN44858" s="3"/>
      <c r="BP44858" s="3"/>
    </row>
    <row r="44859" spans="1:68" x14ac:dyDescent="0.25">
      <c r="A44859" s="1"/>
      <c r="B44859" s="2"/>
      <c r="BJ44859" s="3"/>
      <c r="BL44859" s="3"/>
      <c r="BN44859" s="3"/>
      <c r="BP44859" s="3"/>
    </row>
    <row r="44860" spans="1:68" x14ac:dyDescent="0.25">
      <c r="A44860" s="1"/>
      <c r="B44860" s="2"/>
      <c r="BJ44860" s="3"/>
      <c r="BL44860" s="3"/>
      <c r="BN44860" s="3"/>
      <c r="BP44860" s="3"/>
    </row>
    <row r="44861" spans="1:68" x14ac:dyDescent="0.25">
      <c r="A44861" s="1"/>
      <c r="B44861" s="2"/>
      <c r="BJ44861" s="3"/>
      <c r="BL44861" s="3"/>
      <c r="BN44861" s="3"/>
      <c r="BP44861" s="3"/>
    </row>
    <row r="44862" spans="1:68" x14ac:dyDescent="0.25">
      <c r="A44862" s="1"/>
      <c r="B44862" s="2"/>
      <c r="BJ44862" s="3"/>
      <c r="BL44862" s="3"/>
      <c r="BN44862" s="3"/>
      <c r="BP44862" s="3"/>
    </row>
    <row r="44863" spans="1:68" x14ac:dyDescent="0.25">
      <c r="A44863" s="1"/>
      <c r="B44863" s="2"/>
      <c r="BJ44863" s="3"/>
      <c r="BL44863" s="3"/>
      <c r="BN44863" s="3"/>
      <c r="BP44863" s="3"/>
    </row>
    <row r="44864" spans="1:68" x14ac:dyDescent="0.25">
      <c r="A44864" s="1"/>
      <c r="B44864" s="2"/>
      <c r="BJ44864" s="3"/>
      <c r="BL44864" s="3"/>
      <c r="BN44864" s="3"/>
      <c r="BP44864" s="3"/>
    </row>
    <row r="44865" spans="1:68" x14ac:dyDescent="0.25">
      <c r="A44865" s="1"/>
      <c r="B44865" s="2"/>
      <c r="BJ44865" s="3"/>
      <c r="BL44865" s="3"/>
      <c r="BN44865" s="3"/>
      <c r="BP44865" s="3"/>
    </row>
    <row r="44866" spans="1:68" x14ac:dyDescent="0.25">
      <c r="A44866" s="1"/>
      <c r="B44866" s="2"/>
      <c r="BJ44866" s="3"/>
      <c r="BL44866" s="3"/>
      <c r="BN44866" s="3"/>
      <c r="BP44866" s="3"/>
    </row>
    <row r="44867" spans="1:68" x14ac:dyDescent="0.25">
      <c r="A44867" s="1"/>
      <c r="B44867" s="2"/>
      <c r="BJ44867" s="3"/>
      <c r="BL44867" s="3"/>
      <c r="BN44867" s="3"/>
      <c r="BP44867" s="3"/>
    </row>
    <row r="44868" spans="1:68" x14ac:dyDescent="0.25">
      <c r="A44868" s="1"/>
      <c r="B44868" s="2"/>
      <c r="BJ44868" s="3"/>
      <c r="BL44868" s="3"/>
      <c r="BN44868" s="3"/>
      <c r="BP44868" s="3"/>
    </row>
    <row r="44869" spans="1:68" x14ac:dyDescent="0.25">
      <c r="A44869" s="1"/>
      <c r="B44869" s="2"/>
      <c r="BJ44869" s="3"/>
      <c r="BL44869" s="3"/>
      <c r="BN44869" s="3"/>
      <c r="BP44869" s="3"/>
    </row>
    <row r="44870" spans="1:68" x14ac:dyDescent="0.25">
      <c r="A44870" s="1"/>
      <c r="B44870" s="2"/>
      <c r="BJ44870" s="3"/>
      <c r="BL44870" s="3"/>
      <c r="BN44870" s="3"/>
      <c r="BP44870" s="3"/>
    </row>
    <row r="44871" spans="1:68" x14ac:dyDescent="0.25">
      <c r="A44871" s="1"/>
      <c r="B44871" s="2"/>
      <c r="BJ44871" s="3"/>
      <c r="BL44871" s="3"/>
      <c r="BN44871" s="3"/>
      <c r="BP44871" s="3"/>
    </row>
    <row r="44872" spans="1:68" x14ac:dyDescent="0.25">
      <c r="A44872" s="1"/>
      <c r="B44872" s="2"/>
      <c r="BJ44872" s="3"/>
      <c r="BL44872" s="3"/>
      <c r="BN44872" s="3"/>
      <c r="BP44872" s="3"/>
    </row>
    <row r="44873" spans="1:68" x14ac:dyDescent="0.25">
      <c r="A44873" s="1"/>
      <c r="B44873" s="2"/>
      <c r="BJ44873" s="3"/>
      <c r="BL44873" s="3"/>
      <c r="BN44873" s="3"/>
      <c r="BP44873" s="3"/>
    </row>
    <row r="44874" spans="1:68" x14ac:dyDescent="0.25">
      <c r="A44874" s="1"/>
      <c r="B44874" s="2"/>
      <c r="BJ44874" s="3"/>
      <c r="BL44874" s="3"/>
      <c r="BN44874" s="3"/>
      <c r="BP44874" s="3"/>
    </row>
    <row r="44875" spans="1:68" x14ac:dyDescent="0.25">
      <c r="A44875" s="1"/>
      <c r="B44875" s="2"/>
      <c r="BJ44875" s="3"/>
      <c r="BL44875" s="3"/>
      <c r="BN44875" s="3"/>
      <c r="BP44875" s="3"/>
    </row>
    <row r="44876" spans="1:68" x14ac:dyDescent="0.25">
      <c r="A44876" s="1"/>
      <c r="B44876" s="2"/>
      <c r="BJ44876" s="3"/>
      <c r="BL44876" s="3"/>
      <c r="BN44876" s="3"/>
      <c r="BP44876" s="3"/>
    </row>
    <row r="44877" spans="1:68" x14ac:dyDescent="0.25">
      <c r="A44877" s="1"/>
      <c r="B44877" s="2"/>
      <c r="BJ44877" s="3"/>
      <c r="BL44877" s="3"/>
      <c r="BN44877" s="3"/>
      <c r="BP44877" s="3"/>
    </row>
    <row r="44878" spans="1:68" x14ac:dyDescent="0.25">
      <c r="A44878" s="1"/>
      <c r="B44878" s="2"/>
      <c r="BJ44878" s="3"/>
      <c r="BL44878" s="3"/>
      <c r="BN44878" s="3"/>
      <c r="BP44878" s="3"/>
    </row>
    <row r="44879" spans="1:68" x14ac:dyDescent="0.25">
      <c r="A44879" s="1"/>
      <c r="B44879" s="2"/>
      <c r="BJ44879" s="3"/>
      <c r="BL44879" s="3"/>
      <c r="BN44879" s="3"/>
      <c r="BP44879" s="3"/>
    </row>
    <row r="44880" spans="1:68" x14ac:dyDescent="0.25">
      <c r="A44880" s="1"/>
      <c r="B44880" s="2"/>
      <c r="BJ44880" s="3"/>
      <c r="BL44880" s="3"/>
      <c r="BN44880" s="3"/>
      <c r="BP44880" s="3"/>
    </row>
    <row r="44881" spans="1:68" x14ac:dyDescent="0.25">
      <c r="A44881" s="1"/>
      <c r="B44881" s="2"/>
      <c r="BJ44881" s="3"/>
      <c r="BL44881" s="3"/>
      <c r="BN44881" s="3"/>
      <c r="BP44881" s="3"/>
    </row>
    <row r="44882" spans="1:68" x14ac:dyDescent="0.25">
      <c r="A44882" s="1"/>
      <c r="B44882" s="2"/>
      <c r="BJ44882" s="3"/>
      <c r="BL44882" s="3"/>
      <c r="BN44882" s="3"/>
      <c r="BP44882" s="3"/>
    </row>
    <row r="44883" spans="1:68" x14ac:dyDescent="0.25">
      <c r="A44883" s="1"/>
      <c r="B44883" s="2"/>
      <c r="BJ44883" s="3"/>
      <c r="BL44883" s="3"/>
      <c r="BN44883" s="3"/>
      <c r="BP44883" s="3"/>
    </row>
    <row r="44884" spans="1:68" x14ac:dyDescent="0.25">
      <c r="A44884" s="1"/>
      <c r="B44884" s="2"/>
      <c r="BJ44884" s="3"/>
      <c r="BL44884" s="3"/>
      <c r="BN44884" s="3"/>
      <c r="BP44884" s="3"/>
    </row>
    <row r="44885" spans="1:68" x14ac:dyDescent="0.25">
      <c r="A44885" s="1"/>
      <c r="B44885" s="2"/>
      <c r="BJ44885" s="3"/>
      <c r="BL44885" s="3"/>
      <c r="BN44885" s="3"/>
      <c r="BP44885" s="3"/>
    </row>
    <row r="44886" spans="1:68" x14ac:dyDescent="0.25">
      <c r="A44886" s="1"/>
      <c r="B44886" s="2"/>
      <c r="BJ44886" s="3"/>
      <c r="BL44886" s="3"/>
      <c r="BN44886" s="3"/>
      <c r="BP44886" s="3"/>
    </row>
    <row r="44887" spans="1:68" x14ac:dyDescent="0.25">
      <c r="A44887" s="1"/>
      <c r="B44887" s="2"/>
      <c r="BJ44887" s="3"/>
      <c r="BL44887" s="3"/>
      <c r="BN44887" s="3"/>
      <c r="BP44887" s="3"/>
    </row>
    <row r="44888" spans="1:68" x14ac:dyDescent="0.25">
      <c r="A44888" s="1"/>
      <c r="B44888" s="2"/>
      <c r="BJ44888" s="3"/>
      <c r="BL44888" s="3"/>
      <c r="BN44888" s="3"/>
      <c r="BP44888" s="3"/>
    </row>
    <row r="44889" spans="1:68" x14ac:dyDescent="0.25">
      <c r="A44889" s="1"/>
      <c r="B44889" s="2"/>
      <c r="BJ44889" s="3"/>
      <c r="BL44889" s="3"/>
      <c r="BN44889" s="3"/>
      <c r="BP44889" s="3"/>
    </row>
    <row r="44890" spans="1:68" x14ac:dyDescent="0.25">
      <c r="A44890" s="1"/>
      <c r="B44890" s="2"/>
      <c r="BJ44890" s="3"/>
      <c r="BL44890" s="3"/>
      <c r="BN44890" s="3"/>
      <c r="BP44890" s="3"/>
    </row>
    <row r="44891" spans="1:68" x14ac:dyDescent="0.25">
      <c r="A44891" s="1"/>
      <c r="B44891" s="2"/>
      <c r="BJ44891" s="3"/>
      <c r="BL44891" s="3"/>
      <c r="BN44891" s="3"/>
      <c r="BP44891" s="3"/>
    </row>
    <row r="44892" spans="1:68" x14ac:dyDescent="0.25">
      <c r="A44892" s="1"/>
      <c r="B44892" s="2"/>
      <c r="BJ44892" s="3"/>
      <c r="BL44892" s="3"/>
      <c r="BN44892" s="3"/>
      <c r="BP44892" s="3"/>
    </row>
    <row r="44893" spans="1:68" x14ac:dyDescent="0.25">
      <c r="A44893" s="1"/>
      <c r="B44893" s="2"/>
      <c r="BJ44893" s="3"/>
      <c r="BL44893" s="3"/>
      <c r="BN44893" s="3"/>
      <c r="BP44893" s="3"/>
    </row>
    <row r="44894" spans="1:68" x14ac:dyDescent="0.25">
      <c r="A44894" s="1"/>
      <c r="B44894" s="2"/>
      <c r="BJ44894" s="3"/>
      <c r="BL44894" s="3"/>
      <c r="BN44894" s="3"/>
      <c r="BP44894" s="3"/>
    </row>
    <row r="44895" spans="1:68" x14ac:dyDescent="0.25">
      <c r="A44895" s="1"/>
      <c r="B44895" s="2"/>
      <c r="BJ44895" s="3"/>
      <c r="BL44895" s="3"/>
      <c r="BN44895" s="3"/>
      <c r="BP44895" s="3"/>
    </row>
    <row r="44896" spans="1:68" x14ac:dyDescent="0.25">
      <c r="A44896" s="1"/>
      <c r="B44896" s="2"/>
      <c r="BJ44896" s="3"/>
      <c r="BL44896" s="3"/>
      <c r="BN44896" s="3"/>
      <c r="BP44896" s="3"/>
    </row>
    <row r="44897" spans="1:68" x14ac:dyDescent="0.25">
      <c r="A44897" s="1"/>
      <c r="B44897" s="2"/>
      <c r="BJ44897" s="3"/>
      <c r="BL44897" s="3"/>
      <c r="BN44897" s="3"/>
      <c r="BP44897" s="3"/>
    </row>
    <row r="44898" spans="1:68" x14ac:dyDescent="0.25">
      <c r="A44898" s="1"/>
      <c r="B44898" s="2"/>
      <c r="BJ44898" s="3"/>
      <c r="BL44898" s="3"/>
      <c r="BN44898" s="3"/>
      <c r="BP44898" s="3"/>
    </row>
    <row r="44899" spans="1:68" x14ac:dyDescent="0.25">
      <c r="A44899" s="1"/>
      <c r="B44899" s="2"/>
      <c r="BJ44899" s="3"/>
      <c r="BL44899" s="3"/>
      <c r="BN44899" s="3"/>
      <c r="BP44899" s="3"/>
    </row>
    <row r="44900" spans="1:68" x14ac:dyDescent="0.25">
      <c r="A44900" s="1"/>
      <c r="B44900" s="2"/>
      <c r="BJ44900" s="3"/>
      <c r="BL44900" s="3"/>
      <c r="BN44900" s="3"/>
      <c r="BP44900" s="3"/>
    </row>
    <row r="44901" spans="1:68" x14ac:dyDescent="0.25">
      <c r="A44901" s="1"/>
      <c r="B44901" s="2"/>
      <c r="BJ44901" s="3"/>
      <c r="BL44901" s="3"/>
      <c r="BN44901" s="3"/>
      <c r="BP44901" s="3"/>
    </row>
    <row r="44902" spans="1:68" x14ac:dyDescent="0.25">
      <c r="A44902" s="1"/>
      <c r="B44902" s="2"/>
      <c r="BJ44902" s="3"/>
      <c r="BL44902" s="3"/>
      <c r="BN44902" s="3"/>
      <c r="BP44902" s="3"/>
    </row>
    <row r="44903" spans="1:68" x14ac:dyDescent="0.25">
      <c r="A44903" s="1"/>
      <c r="B44903" s="2"/>
      <c r="BJ44903" s="3"/>
      <c r="BL44903" s="3"/>
      <c r="BN44903" s="3"/>
      <c r="BP44903" s="3"/>
    </row>
    <row r="44904" spans="1:68" x14ac:dyDescent="0.25">
      <c r="A44904" s="1"/>
      <c r="B44904" s="2"/>
      <c r="BJ44904" s="3"/>
      <c r="BL44904" s="3"/>
      <c r="BN44904" s="3"/>
      <c r="BP44904" s="3"/>
    </row>
    <row r="44905" spans="1:68" x14ac:dyDescent="0.25">
      <c r="A44905" s="1"/>
      <c r="B44905" s="2"/>
      <c r="BJ44905" s="3"/>
      <c r="BL44905" s="3"/>
      <c r="BN44905" s="3"/>
      <c r="BP44905" s="3"/>
    </row>
    <row r="44906" spans="1:68" x14ac:dyDescent="0.25">
      <c r="A44906" s="1"/>
      <c r="B44906" s="2"/>
      <c r="BJ44906" s="3"/>
      <c r="BL44906" s="3"/>
      <c r="BN44906" s="3"/>
      <c r="BP44906" s="3"/>
    </row>
    <row r="44907" spans="1:68" x14ac:dyDescent="0.25">
      <c r="A44907" s="1"/>
      <c r="B44907" s="2"/>
      <c r="BJ44907" s="3"/>
      <c r="BL44907" s="3"/>
      <c r="BN44907" s="3"/>
      <c r="BP44907" s="3"/>
    </row>
    <row r="44908" spans="1:68" x14ac:dyDescent="0.25">
      <c r="A44908" s="1"/>
      <c r="B44908" s="2"/>
      <c r="BJ44908" s="3"/>
      <c r="BL44908" s="3"/>
      <c r="BN44908" s="3"/>
      <c r="BP44908" s="3"/>
    </row>
    <row r="44909" spans="1:68" x14ac:dyDescent="0.25">
      <c r="A44909" s="1"/>
      <c r="B44909" s="2"/>
      <c r="BJ44909" s="3"/>
      <c r="BL44909" s="3"/>
      <c r="BN44909" s="3"/>
      <c r="BP44909" s="3"/>
    </row>
    <row r="44910" spans="1:68" x14ac:dyDescent="0.25">
      <c r="A44910" s="1"/>
      <c r="B44910" s="2"/>
      <c r="BJ44910" s="3"/>
      <c r="BL44910" s="3"/>
      <c r="BN44910" s="3"/>
      <c r="BP44910" s="3"/>
    </row>
    <row r="44911" spans="1:68" x14ac:dyDescent="0.25">
      <c r="A44911" s="1"/>
      <c r="B44911" s="2"/>
      <c r="BJ44911" s="3"/>
      <c r="BL44911" s="3"/>
      <c r="BN44911" s="3"/>
      <c r="BP44911" s="3"/>
    </row>
    <row r="44912" spans="1:68" x14ac:dyDescent="0.25">
      <c r="A44912" s="1"/>
      <c r="B44912" s="2"/>
      <c r="BJ44912" s="3"/>
      <c r="BL44912" s="3"/>
      <c r="BN44912" s="3"/>
      <c r="BP44912" s="3"/>
    </row>
    <row r="44913" spans="1:68" x14ac:dyDescent="0.25">
      <c r="A44913" s="1"/>
      <c r="B44913" s="2"/>
      <c r="BJ44913" s="3"/>
      <c r="BL44913" s="3"/>
      <c r="BN44913" s="3"/>
      <c r="BP44913" s="3"/>
    </row>
    <row r="44914" spans="1:68" x14ac:dyDescent="0.25">
      <c r="A44914" s="1"/>
      <c r="B44914" s="2"/>
      <c r="BJ44914" s="3"/>
      <c r="BL44914" s="3"/>
      <c r="BN44914" s="3"/>
      <c r="BP44914" s="3"/>
    </row>
    <row r="44915" spans="1:68" x14ac:dyDescent="0.25">
      <c r="A44915" s="1"/>
      <c r="B44915" s="2"/>
      <c r="BJ44915" s="3"/>
      <c r="BL44915" s="3"/>
      <c r="BN44915" s="3"/>
      <c r="BP44915" s="3"/>
    </row>
    <row r="44916" spans="1:68" x14ac:dyDescent="0.25">
      <c r="A44916" s="1"/>
      <c r="B44916" s="2"/>
      <c r="BJ44916" s="3"/>
      <c r="BL44916" s="3"/>
      <c r="BN44916" s="3"/>
      <c r="BP44916" s="3"/>
    </row>
    <row r="44917" spans="1:68" x14ac:dyDescent="0.25">
      <c r="A44917" s="1"/>
      <c r="B44917" s="2"/>
      <c r="BJ44917" s="3"/>
      <c r="BL44917" s="3"/>
      <c r="BN44917" s="3"/>
      <c r="BP44917" s="3"/>
    </row>
    <row r="44918" spans="1:68" x14ac:dyDescent="0.25">
      <c r="A44918" s="1"/>
      <c r="B44918" s="2"/>
      <c r="BJ44918" s="3"/>
      <c r="BL44918" s="3"/>
      <c r="BN44918" s="3"/>
      <c r="BP44918" s="3"/>
    </row>
    <row r="44919" spans="1:68" x14ac:dyDescent="0.25">
      <c r="A44919" s="1"/>
      <c r="B44919" s="2"/>
      <c r="BJ44919" s="3"/>
      <c r="BL44919" s="3"/>
      <c r="BN44919" s="3"/>
      <c r="BP44919" s="3"/>
    </row>
    <row r="44920" spans="1:68" x14ac:dyDescent="0.25">
      <c r="A44920" s="1"/>
      <c r="B44920" s="2"/>
      <c r="BJ44920" s="3"/>
      <c r="BL44920" s="3"/>
      <c r="BN44920" s="3"/>
      <c r="BP44920" s="3"/>
    </row>
    <row r="44921" spans="1:68" x14ac:dyDescent="0.25">
      <c r="A44921" s="1"/>
      <c r="B44921" s="2"/>
      <c r="BJ44921" s="3"/>
      <c r="BL44921" s="3"/>
      <c r="BN44921" s="3"/>
      <c r="BP44921" s="3"/>
    </row>
    <row r="44922" spans="1:68" x14ac:dyDescent="0.25">
      <c r="A44922" s="1"/>
      <c r="B44922" s="2"/>
      <c r="BJ44922" s="3"/>
      <c r="BL44922" s="3"/>
      <c r="BN44922" s="3"/>
      <c r="BP44922" s="3"/>
    </row>
    <row r="44923" spans="1:68" x14ac:dyDescent="0.25">
      <c r="A44923" s="1"/>
      <c r="B44923" s="2"/>
      <c r="BJ44923" s="3"/>
      <c r="BL44923" s="3"/>
      <c r="BN44923" s="3"/>
      <c r="BP44923" s="3"/>
    </row>
    <row r="44924" spans="1:68" x14ac:dyDescent="0.25">
      <c r="A44924" s="1"/>
      <c r="B44924" s="2"/>
      <c r="BJ44924" s="3"/>
      <c r="BL44924" s="3"/>
      <c r="BN44924" s="3"/>
      <c r="BP44924" s="3"/>
    </row>
    <row r="44925" spans="1:68" x14ac:dyDescent="0.25">
      <c r="A44925" s="1"/>
      <c r="B44925" s="2"/>
      <c r="BJ44925" s="3"/>
      <c r="BL44925" s="3"/>
      <c r="BN44925" s="3"/>
      <c r="BP44925" s="3"/>
    </row>
    <row r="44926" spans="1:68" x14ac:dyDescent="0.25">
      <c r="A44926" s="1"/>
      <c r="B44926" s="2"/>
      <c r="BJ44926" s="3"/>
      <c r="BL44926" s="3"/>
      <c r="BN44926" s="3"/>
      <c r="BP44926" s="3"/>
    </row>
    <row r="44927" spans="1:68" x14ac:dyDescent="0.25">
      <c r="A44927" s="1"/>
      <c r="B44927" s="2"/>
      <c r="BJ44927" s="3"/>
      <c r="BL44927" s="3"/>
      <c r="BN44927" s="3"/>
      <c r="BP44927" s="3"/>
    </row>
    <row r="44928" spans="1:68" x14ac:dyDescent="0.25">
      <c r="A44928" s="1"/>
      <c r="B44928" s="2"/>
      <c r="BJ44928" s="3"/>
      <c r="BL44928" s="3"/>
      <c r="BN44928" s="3"/>
      <c r="BP44928" s="3"/>
    </row>
    <row r="44929" spans="1:68" x14ac:dyDescent="0.25">
      <c r="A44929" s="1"/>
      <c r="B44929" s="2"/>
      <c r="BJ44929" s="3"/>
      <c r="BL44929" s="3"/>
      <c r="BN44929" s="3"/>
      <c r="BP44929" s="3"/>
    </row>
    <row r="44930" spans="1:68" x14ac:dyDescent="0.25">
      <c r="A44930" s="1"/>
      <c r="B44930" s="2"/>
      <c r="BJ44930" s="3"/>
      <c r="BL44930" s="3"/>
      <c r="BN44930" s="3"/>
      <c r="BP44930" s="3"/>
    </row>
    <row r="44931" spans="1:68" x14ac:dyDescent="0.25">
      <c r="A44931" s="1"/>
      <c r="B44931" s="2"/>
      <c r="BJ44931" s="3"/>
      <c r="BL44931" s="3"/>
      <c r="BN44931" s="3"/>
      <c r="BP44931" s="3"/>
    </row>
    <row r="44932" spans="1:68" x14ac:dyDescent="0.25">
      <c r="A44932" s="1"/>
      <c r="B44932" s="2"/>
      <c r="BJ44932" s="3"/>
      <c r="BL44932" s="3"/>
      <c r="BN44932" s="3"/>
      <c r="BP44932" s="3"/>
    </row>
    <row r="44933" spans="1:68" x14ac:dyDescent="0.25">
      <c r="A44933" s="1"/>
      <c r="B44933" s="2"/>
      <c r="BJ44933" s="3"/>
      <c r="BL44933" s="3"/>
      <c r="BN44933" s="3"/>
      <c r="BP44933" s="3"/>
    </row>
    <row r="44934" spans="1:68" x14ac:dyDescent="0.25">
      <c r="A44934" s="1"/>
      <c r="B44934" s="2"/>
      <c r="BJ44934" s="3"/>
      <c r="BL44934" s="3"/>
      <c r="BN44934" s="3"/>
      <c r="BP44934" s="3"/>
    </row>
    <row r="44935" spans="1:68" x14ac:dyDescent="0.25">
      <c r="A44935" s="1"/>
      <c r="B44935" s="2"/>
      <c r="BJ44935" s="3"/>
      <c r="BL44935" s="3"/>
      <c r="BN44935" s="3"/>
      <c r="BP44935" s="3"/>
    </row>
    <row r="44936" spans="1:68" x14ac:dyDescent="0.25">
      <c r="A44936" s="1"/>
      <c r="B44936" s="2"/>
      <c r="BJ44936" s="3"/>
      <c r="BL44936" s="3"/>
      <c r="BN44936" s="3"/>
      <c r="BP44936" s="3"/>
    </row>
    <row r="44937" spans="1:68" x14ac:dyDescent="0.25">
      <c r="A44937" s="1"/>
      <c r="B44937" s="2"/>
      <c r="BJ44937" s="3"/>
      <c r="BL44937" s="3"/>
      <c r="BN44937" s="3"/>
      <c r="BP44937" s="3"/>
    </row>
    <row r="44938" spans="1:68" x14ac:dyDescent="0.25">
      <c r="A44938" s="1"/>
      <c r="B44938" s="2"/>
      <c r="BJ44938" s="3"/>
      <c r="BL44938" s="3"/>
      <c r="BN44938" s="3"/>
      <c r="BP44938" s="3"/>
    </row>
    <row r="44939" spans="1:68" x14ac:dyDescent="0.25">
      <c r="A44939" s="1"/>
      <c r="B44939" s="2"/>
      <c r="BJ44939" s="3"/>
      <c r="BL44939" s="3"/>
      <c r="BN44939" s="3"/>
      <c r="BP44939" s="3"/>
    </row>
    <row r="44940" spans="1:68" x14ac:dyDescent="0.25">
      <c r="A44940" s="1"/>
      <c r="B44940" s="2"/>
      <c r="BJ44940" s="3"/>
      <c r="BL44940" s="3"/>
      <c r="BN44940" s="3"/>
      <c r="BP44940" s="3"/>
    </row>
    <row r="44941" spans="1:68" x14ac:dyDescent="0.25">
      <c r="A44941" s="1"/>
      <c r="B44941" s="2"/>
      <c r="BJ44941" s="3"/>
      <c r="BL44941" s="3"/>
      <c r="BN44941" s="3"/>
      <c r="BP44941" s="3"/>
    </row>
    <row r="44942" spans="1:68" x14ac:dyDescent="0.25">
      <c r="A44942" s="1"/>
      <c r="B44942" s="2"/>
      <c r="BJ44942" s="3"/>
      <c r="BL44942" s="3"/>
      <c r="BN44942" s="3"/>
      <c r="BP44942" s="3"/>
    </row>
    <row r="44943" spans="1:68" x14ac:dyDescent="0.25">
      <c r="A44943" s="1"/>
      <c r="B44943" s="2"/>
      <c r="BJ44943" s="3"/>
      <c r="BL44943" s="3"/>
      <c r="BN44943" s="3"/>
      <c r="BP44943" s="3"/>
    </row>
    <row r="44944" spans="1:68" x14ac:dyDescent="0.25">
      <c r="A44944" s="1"/>
      <c r="B44944" s="2"/>
      <c r="BJ44944" s="3"/>
      <c r="BL44944" s="3"/>
      <c r="BN44944" s="3"/>
      <c r="BP44944" s="3"/>
    </row>
    <row r="44945" spans="1:68" x14ac:dyDescent="0.25">
      <c r="A44945" s="1"/>
      <c r="B44945" s="2"/>
      <c r="BJ44945" s="3"/>
      <c r="BL44945" s="3"/>
      <c r="BN44945" s="3"/>
      <c r="BP44945" s="3"/>
    </row>
    <row r="44946" spans="1:68" x14ac:dyDescent="0.25">
      <c r="A44946" s="1"/>
      <c r="B44946" s="2"/>
      <c r="BJ44946" s="3"/>
      <c r="BL44946" s="3"/>
      <c r="BN44946" s="3"/>
      <c r="BP44946" s="3"/>
    </row>
    <row r="44947" spans="1:68" x14ac:dyDescent="0.25">
      <c r="A44947" s="1"/>
      <c r="B44947" s="2"/>
      <c r="BJ44947" s="3"/>
      <c r="BL44947" s="3"/>
      <c r="BN44947" s="3"/>
      <c r="BP44947" s="3"/>
    </row>
    <row r="44948" spans="1:68" x14ac:dyDescent="0.25">
      <c r="A44948" s="1"/>
      <c r="B44948" s="2"/>
      <c r="BJ44948" s="3"/>
      <c r="BL44948" s="3"/>
      <c r="BN44948" s="3"/>
      <c r="BP44948" s="3"/>
    </row>
    <row r="44949" spans="1:68" x14ac:dyDescent="0.25">
      <c r="A44949" s="1"/>
      <c r="B44949" s="2"/>
      <c r="BJ44949" s="3"/>
      <c r="BL44949" s="3"/>
      <c r="BN44949" s="3"/>
      <c r="BP44949" s="3"/>
    </row>
    <row r="44950" spans="1:68" x14ac:dyDescent="0.25">
      <c r="A44950" s="1"/>
      <c r="B44950" s="2"/>
      <c r="BJ44950" s="3"/>
      <c r="BL44950" s="3"/>
      <c r="BN44950" s="3"/>
      <c r="BP44950" s="3"/>
    </row>
    <row r="44951" spans="1:68" x14ac:dyDescent="0.25">
      <c r="A44951" s="1"/>
      <c r="B44951" s="2"/>
      <c r="BJ44951" s="3"/>
      <c r="BL44951" s="3"/>
      <c r="BN44951" s="3"/>
      <c r="BP44951" s="3"/>
    </row>
    <row r="44952" spans="1:68" x14ac:dyDescent="0.25">
      <c r="A44952" s="1"/>
      <c r="B44952" s="2"/>
      <c r="BJ44952" s="3"/>
      <c r="BL44952" s="3"/>
      <c r="BN44952" s="3"/>
      <c r="BP44952" s="3"/>
    </row>
    <row r="44953" spans="1:68" x14ac:dyDescent="0.25">
      <c r="A44953" s="1"/>
      <c r="B44953" s="2"/>
      <c r="BJ44953" s="3"/>
      <c r="BL44953" s="3"/>
      <c r="BN44953" s="3"/>
      <c r="BP44953" s="3"/>
    </row>
    <row r="44954" spans="1:68" x14ac:dyDescent="0.25">
      <c r="A44954" s="1"/>
      <c r="B44954" s="2"/>
      <c r="BJ44954" s="3"/>
      <c r="BL44954" s="3"/>
      <c r="BN44954" s="3"/>
      <c r="BP44954" s="3"/>
    </row>
    <row r="44955" spans="1:68" x14ac:dyDescent="0.25">
      <c r="A44955" s="1"/>
      <c r="B44955" s="2"/>
      <c r="BJ44955" s="3"/>
      <c r="BL44955" s="3"/>
      <c r="BN44955" s="3"/>
      <c r="BP44955" s="3"/>
    </row>
    <row r="44956" spans="1:68" x14ac:dyDescent="0.25">
      <c r="A44956" s="1"/>
      <c r="B44956" s="2"/>
      <c r="BJ44956" s="3"/>
      <c r="BL44956" s="3"/>
      <c r="BN44956" s="3"/>
      <c r="BP44956" s="3"/>
    </row>
    <row r="44957" spans="1:68" x14ac:dyDescent="0.25">
      <c r="A44957" s="1"/>
      <c r="B44957" s="2"/>
      <c r="BJ44957" s="3"/>
      <c r="BL44957" s="3"/>
      <c r="BN44957" s="3"/>
      <c r="BP44957" s="3"/>
    </row>
    <row r="44958" spans="1:68" x14ac:dyDescent="0.25">
      <c r="A44958" s="1"/>
      <c r="B44958" s="2"/>
      <c r="BJ44958" s="3"/>
      <c r="BL44958" s="3"/>
      <c r="BN44958" s="3"/>
      <c r="BP44958" s="3"/>
    </row>
    <row r="44959" spans="1:68" x14ac:dyDescent="0.25">
      <c r="A44959" s="1"/>
      <c r="B44959" s="2"/>
      <c r="BJ44959" s="3"/>
      <c r="BL44959" s="3"/>
      <c r="BN44959" s="3"/>
      <c r="BP44959" s="3"/>
    </row>
    <row r="44960" spans="1:68" x14ac:dyDescent="0.25">
      <c r="A44960" s="1"/>
      <c r="B44960" s="2"/>
      <c r="BJ44960" s="3"/>
      <c r="BL44960" s="3"/>
      <c r="BN44960" s="3"/>
      <c r="BP44960" s="3"/>
    </row>
    <row r="44961" spans="1:68" x14ac:dyDescent="0.25">
      <c r="A44961" s="1"/>
      <c r="B44961" s="2"/>
      <c r="BJ44961" s="3"/>
      <c r="BL44961" s="3"/>
      <c r="BN44961" s="3"/>
      <c r="BP44961" s="3"/>
    </row>
    <row r="44962" spans="1:68" x14ac:dyDescent="0.25">
      <c r="A44962" s="1"/>
      <c r="B44962" s="2"/>
      <c r="BJ44962" s="3"/>
      <c r="BL44962" s="3"/>
      <c r="BN44962" s="3"/>
      <c r="BP44962" s="3"/>
    </row>
    <row r="44963" spans="1:68" x14ac:dyDescent="0.25">
      <c r="A44963" s="1"/>
      <c r="B44963" s="2"/>
      <c r="BJ44963" s="3"/>
      <c r="BL44963" s="3"/>
      <c r="BN44963" s="3"/>
      <c r="BP44963" s="3"/>
    </row>
    <row r="44964" spans="1:68" x14ac:dyDescent="0.25">
      <c r="A44964" s="1"/>
      <c r="B44964" s="2"/>
      <c r="BJ44964" s="3"/>
      <c r="BL44964" s="3"/>
      <c r="BN44964" s="3"/>
      <c r="BP44964" s="3"/>
    </row>
    <row r="44965" spans="1:68" x14ac:dyDescent="0.25">
      <c r="A44965" s="1"/>
      <c r="B44965" s="2"/>
      <c r="BJ44965" s="3"/>
      <c r="BL44965" s="3"/>
      <c r="BN44965" s="3"/>
      <c r="BP44965" s="3"/>
    </row>
    <row r="44966" spans="1:68" x14ac:dyDescent="0.25">
      <c r="A44966" s="1"/>
      <c r="B44966" s="2"/>
      <c r="BJ44966" s="3"/>
      <c r="BL44966" s="3"/>
      <c r="BN44966" s="3"/>
      <c r="BP44966" s="3"/>
    </row>
    <row r="44967" spans="1:68" x14ac:dyDescent="0.25">
      <c r="A44967" s="1"/>
      <c r="B44967" s="2"/>
      <c r="BJ44967" s="3"/>
      <c r="BL44967" s="3"/>
      <c r="BN44967" s="3"/>
      <c r="BP44967" s="3"/>
    </row>
    <row r="44968" spans="1:68" x14ac:dyDescent="0.25">
      <c r="A44968" s="1"/>
      <c r="B44968" s="2"/>
      <c r="BJ44968" s="3"/>
      <c r="BL44968" s="3"/>
      <c r="BN44968" s="3"/>
      <c r="BP44968" s="3"/>
    </row>
    <row r="44969" spans="1:68" x14ac:dyDescent="0.25">
      <c r="A44969" s="1"/>
      <c r="B44969" s="2"/>
      <c r="BJ44969" s="3"/>
      <c r="BL44969" s="3"/>
      <c r="BN44969" s="3"/>
      <c r="BP44969" s="3"/>
    </row>
    <row r="44970" spans="1:68" x14ac:dyDescent="0.25">
      <c r="A44970" s="1"/>
      <c r="B44970" s="2"/>
      <c r="BJ44970" s="3"/>
      <c r="BL44970" s="3"/>
      <c r="BN44970" s="3"/>
      <c r="BP44970" s="3"/>
    </row>
    <row r="44971" spans="1:68" x14ac:dyDescent="0.25">
      <c r="A44971" s="1"/>
      <c r="B44971" s="2"/>
      <c r="BJ44971" s="3"/>
      <c r="BL44971" s="3"/>
      <c r="BN44971" s="3"/>
      <c r="BP44971" s="3"/>
    </row>
    <row r="44972" spans="1:68" x14ac:dyDescent="0.25">
      <c r="A44972" s="1"/>
      <c r="B44972" s="2"/>
      <c r="BJ44972" s="3"/>
      <c r="BL44972" s="3"/>
      <c r="BN44972" s="3"/>
      <c r="BP44972" s="3"/>
    </row>
    <row r="44973" spans="1:68" x14ac:dyDescent="0.25">
      <c r="A44973" s="1"/>
      <c r="B44973" s="2"/>
      <c r="BJ44973" s="3"/>
      <c r="BL44973" s="3"/>
      <c r="BN44973" s="3"/>
      <c r="BP44973" s="3"/>
    </row>
    <row r="44974" spans="1:68" x14ac:dyDescent="0.25">
      <c r="A44974" s="1"/>
      <c r="B44974" s="2"/>
      <c r="BJ44974" s="3"/>
      <c r="BL44974" s="3"/>
      <c r="BN44974" s="3"/>
      <c r="BP44974" s="3"/>
    </row>
    <row r="44975" spans="1:68" x14ac:dyDescent="0.25">
      <c r="A44975" s="1"/>
      <c r="B44975" s="2"/>
      <c r="BJ44975" s="3"/>
      <c r="BL44975" s="3"/>
      <c r="BN44975" s="3"/>
      <c r="BP44975" s="3"/>
    </row>
    <row r="44976" spans="1:68" x14ac:dyDescent="0.25">
      <c r="A44976" s="1"/>
      <c r="B44976" s="2"/>
      <c r="BJ44976" s="3"/>
      <c r="BL44976" s="3"/>
      <c r="BN44976" s="3"/>
      <c r="BP44976" s="3"/>
    </row>
    <row r="44977" spans="1:68" x14ac:dyDescent="0.25">
      <c r="A44977" s="1"/>
      <c r="B44977" s="2"/>
      <c r="BJ44977" s="3"/>
      <c r="BL44977" s="3"/>
      <c r="BN44977" s="3"/>
      <c r="BP44977" s="3"/>
    </row>
    <row r="44978" spans="1:68" x14ac:dyDescent="0.25">
      <c r="A44978" s="1"/>
      <c r="B44978" s="2"/>
      <c r="BJ44978" s="3"/>
      <c r="BL44978" s="3"/>
      <c r="BN44978" s="3"/>
      <c r="BP44978" s="3"/>
    </row>
    <row r="44979" spans="1:68" x14ac:dyDescent="0.25">
      <c r="A44979" s="1"/>
      <c r="B44979" s="2"/>
      <c r="BJ44979" s="3"/>
      <c r="BL44979" s="3"/>
      <c r="BN44979" s="3"/>
      <c r="BP44979" s="3"/>
    </row>
    <row r="44980" spans="1:68" x14ac:dyDescent="0.25">
      <c r="A44980" s="1"/>
      <c r="B44980" s="2"/>
      <c r="BJ44980" s="3"/>
      <c r="BL44980" s="3"/>
      <c r="BN44980" s="3"/>
      <c r="BP44980" s="3"/>
    </row>
    <row r="44981" spans="1:68" x14ac:dyDescent="0.25">
      <c r="A44981" s="1"/>
      <c r="B44981" s="2"/>
      <c r="BJ44981" s="3"/>
      <c r="BL44981" s="3"/>
      <c r="BN44981" s="3"/>
      <c r="BP44981" s="3"/>
    </row>
    <row r="44982" spans="1:68" x14ac:dyDescent="0.25">
      <c r="A44982" s="1"/>
      <c r="B44982" s="2"/>
      <c r="BJ44982" s="3"/>
      <c r="BL44982" s="3"/>
      <c r="BN44982" s="3"/>
      <c r="BP44982" s="3"/>
    </row>
    <row r="44983" spans="1:68" x14ac:dyDescent="0.25">
      <c r="A44983" s="1"/>
      <c r="B44983" s="2"/>
      <c r="BJ44983" s="3"/>
      <c r="BL44983" s="3"/>
      <c r="BN44983" s="3"/>
      <c r="BP44983" s="3"/>
    </row>
    <row r="44984" spans="1:68" x14ac:dyDescent="0.25">
      <c r="A44984" s="1"/>
      <c r="B44984" s="2"/>
      <c r="BJ44984" s="3"/>
      <c r="BL44984" s="3"/>
      <c r="BN44984" s="3"/>
      <c r="BP44984" s="3"/>
    </row>
    <row r="44985" spans="1:68" x14ac:dyDescent="0.25">
      <c r="A44985" s="1"/>
      <c r="B44985" s="2"/>
      <c r="BJ44985" s="3"/>
      <c r="BL44985" s="3"/>
      <c r="BN44985" s="3"/>
      <c r="BP44985" s="3"/>
    </row>
    <row r="44986" spans="1:68" x14ac:dyDescent="0.25">
      <c r="A44986" s="1"/>
      <c r="B44986" s="2"/>
      <c r="BJ44986" s="3"/>
      <c r="BL44986" s="3"/>
      <c r="BN44986" s="3"/>
      <c r="BP44986" s="3"/>
    </row>
    <row r="44987" spans="1:68" x14ac:dyDescent="0.25">
      <c r="A44987" s="1"/>
      <c r="B44987" s="2"/>
      <c r="BJ44987" s="3"/>
      <c r="BL44987" s="3"/>
      <c r="BN44987" s="3"/>
      <c r="BP44987" s="3"/>
    </row>
    <row r="44988" spans="1:68" x14ac:dyDescent="0.25">
      <c r="A44988" s="1"/>
      <c r="B44988" s="2"/>
      <c r="BJ44988" s="3"/>
      <c r="BL44988" s="3"/>
      <c r="BN44988" s="3"/>
      <c r="BP44988" s="3"/>
    </row>
    <row r="44989" spans="1:68" x14ac:dyDescent="0.25">
      <c r="A44989" s="1"/>
      <c r="B44989" s="2"/>
      <c r="BJ44989" s="3"/>
      <c r="BL44989" s="3"/>
      <c r="BN44989" s="3"/>
      <c r="BP44989" s="3"/>
    </row>
    <row r="44990" spans="1:68" x14ac:dyDescent="0.25">
      <c r="A44990" s="1"/>
      <c r="B44990" s="2"/>
      <c r="BJ44990" s="3"/>
      <c r="BL44990" s="3"/>
      <c r="BN44990" s="3"/>
      <c r="BP44990" s="3"/>
    </row>
    <row r="44991" spans="1:68" x14ac:dyDescent="0.25">
      <c r="A44991" s="1"/>
      <c r="B44991" s="2"/>
      <c r="BJ44991" s="3"/>
      <c r="BL44991" s="3"/>
      <c r="BN44991" s="3"/>
      <c r="BP44991" s="3"/>
    </row>
    <row r="44992" spans="1:68" x14ac:dyDescent="0.25">
      <c r="A44992" s="1"/>
      <c r="B44992" s="2"/>
      <c r="BJ44992" s="3"/>
      <c r="BL44992" s="3"/>
      <c r="BN44992" s="3"/>
      <c r="BP44992" s="3"/>
    </row>
    <row r="44993" spans="1:68" x14ac:dyDescent="0.25">
      <c r="A44993" s="1"/>
      <c r="B44993" s="2"/>
      <c r="BJ44993" s="3"/>
      <c r="BL44993" s="3"/>
      <c r="BN44993" s="3"/>
      <c r="BP44993" s="3"/>
    </row>
    <row r="44994" spans="1:68" x14ac:dyDescent="0.25">
      <c r="A44994" s="1"/>
      <c r="B44994" s="2"/>
      <c r="BJ44994" s="3"/>
      <c r="BL44994" s="3"/>
      <c r="BN44994" s="3"/>
      <c r="BP44994" s="3"/>
    </row>
    <row r="44995" spans="1:68" x14ac:dyDescent="0.25">
      <c r="A44995" s="1"/>
      <c r="B44995" s="2"/>
      <c r="BJ44995" s="3"/>
      <c r="BL44995" s="3"/>
      <c r="BN44995" s="3"/>
      <c r="BP44995" s="3"/>
    </row>
    <row r="44996" spans="1:68" x14ac:dyDescent="0.25">
      <c r="A44996" s="1"/>
      <c r="B44996" s="2"/>
      <c r="BJ44996" s="3"/>
      <c r="BL44996" s="3"/>
      <c r="BN44996" s="3"/>
      <c r="BP44996" s="3"/>
    </row>
    <row r="44997" spans="1:68" x14ac:dyDescent="0.25">
      <c r="A44997" s="1"/>
      <c r="B44997" s="2"/>
      <c r="BJ44997" s="3"/>
      <c r="BL44997" s="3"/>
      <c r="BN44997" s="3"/>
      <c r="BP44997" s="3"/>
    </row>
    <row r="44998" spans="1:68" x14ac:dyDescent="0.25">
      <c r="A44998" s="1"/>
      <c r="B44998" s="2"/>
      <c r="BJ44998" s="3"/>
      <c r="BL44998" s="3"/>
      <c r="BN44998" s="3"/>
      <c r="BP44998" s="3"/>
    </row>
    <row r="44999" spans="1:68" x14ac:dyDescent="0.25">
      <c r="A44999" s="1"/>
      <c r="B44999" s="2"/>
      <c r="BJ44999" s="3"/>
      <c r="BL44999" s="3"/>
      <c r="BN44999" s="3"/>
      <c r="BP44999" s="3"/>
    </row>
    <row r="45000" spans="1:68" x14ac:dyDescent="0.25">
      <c r="A45000" s="1"/>
      <c r="B45000" s="2"/>
      <c r="BJ45000" s="3"/>
      <c r="BL45000" s="3"/>
      <c r="BN45000" s="3"/>
      <c r="BP45000" s="3"/>
    </row>
    <row r="45001" spans="1:68" x14ac:dyDescent="0.25">
      <c r="A45001" s="1"/>
      <c r="B45001" s="2"/>
      <c r="BJ45001" s="3"/>
      <c r="BL45001" s="3"/>
      <c r="BN45001" s="3"/>
      <c r="BP45001" s="3"/>
    </row>
    <row r="45002" spans="1:68" x14ac:dyDescent="0.25">
      <c r="A45002" s="1"/>
      <c r="B45002" s="2"/>
      <c r="BJ45002" s="3"/>
      <c r="BL45002" s="3"/>
      <c r="BN45002" s="3"/>
      <c r="BP45002" s="3"/>
    </row>
    <row r="45003" spans="1:68" x14ac:dyDescent="0.25">
      <c r="A45003" s="1"/>
      <c r="B45003" s="2"/>
      <c r="BJ45003" s="3"/>
      <c r="BL45003" s="3"/>
      <c r="BN45003" s="3"/>
      <c r="BP45003" s="3"/>
    </row>
    <row r="45004" spans="1:68" x14ac:dyDescent="0.25">
      <c r="A45004" s="1"/>
      <c r="B45004" s="2"/>
      <c r="BJ45004" s="3"/>
      <c r="BL45004" s="3"/>
      <c r="BN45004" s="3"/>
      <c r="BP45004" s="3"/>
    </row>
    <row r="45005" spans="1:68" x14ac:dyDescent="0.25">
      <c r="A45005" s="1"/>
      <c r="B45005" s="2"/>
      <c r="BJ45005" s="3"/>
      <c r="BL45005" s="3"/>
      <c r="BN45005" s="3"/>
      <c r="BP45005" s="3"/>
    </row>
    <row r="45006" spans="1:68" x14ac:dyDescent="0.25">
      <c r="A45006" s="1"/>
      <c r="B45006" s="2"/>
      <c r="BJ45006" s="3"/>
      <c r="BL45006" s="3"/>
      <c r="BN45006" s="3"/>
      <c r="BP45006" s="3"/>
    </row>
    <row r="45007" spans="1:68" x14ac:dyDescent="0.25">
      <c r="A45007" s="1"/>
      <c r="B45007" s="2"/>
      <c r="BJ45007" s="3"/>
      <c r="BL45007" s="3"/>
      <c r="BN45007" s="3"/>
      <c r="BP45007" s="3"/>
    </row>
    <row r="45008" spans="1:68" x14ac:dyDescent="0.25">
      <c r="A45008" s="1"/>
      <c r="B45008" s="2"/>
      <c r="BJ45008" s="3"/>
      <c r="BL45008" s="3"/>
      <c r="BN45008" s="3"/>
      <c r="BP45008" s="3"/>
    </row>
    <row r="45009" spans="1:68" x14ac:dyDescent="0.25">
      <c r="A45009" s="1"/>
      <c r="B45009" s="2"/>
      <c r="BJ45009" s="3"/>
      <c r="BL45009" s="3"/>
      <c r="BN45009" s="3"/>
      <c r="BP45009" s="3"/>
    </row>
    <row r="45010" spans="1:68" x14ac:dyDescent="0.25">
      <c r="A45010" s="1"/>
      <c r="B45010" s="2"/>
      <c r="BJ45010" s="3"/>
      <c r="BL45010" s="3"/>
      <c r="BN45010" s="3"/>
      <c r="BP45010" s="3"/>
    </row>
    <row r="45011" spans="1:68" x14ac:dyDescent="0.25">
      <c r="A45011" s="1"/>
      <c r="B45011" s="2"/>
      <c r="BJ45011" s="3"/>
      <c r="BL45011" s="3"/>
      <c r="BN45011" s="3"/>
      <c r="BP45011" s="3"/>
    </row>
    <row r="45012" spans="1:68" x14ac:dyDescent="0.25">
      <c r="A45012" s="1"/>
      <c r="B45012" s="2"/>
      <c r="BJ45012" s="3"/>
      <c r="BL45012" s="3"/>
      <c r="BN45012" s="3"/>
      <c r="BP45012" s="3"/>
    </row>
    <row r="45013" spans="1:68" x14ac:dyDescent="0.25">
      <c r="A45013" s="1"/>
      <c r="B45013" s="2"/>
      <c r="BJ45013" s="3"/>
      <c r="BL45013" s="3"/>
      <c r="BN45013" s="3"/>
      <c r="BP45013" s="3"/>
    </row>
    <row r="45014" spans="1:68" x14ac:dyDescent="0.25">
      <c r="A45014" s="1"/>
      <c r="B45014" s="2"/>
      <c r="BJ45014" s="3"/>
      <c r="BL45014" s="3"/>
      <c r="BN45014" s="3"/>
      <c r="BP45014" s="3"/>
    </row>
    <row r="45015" spans="1:68" x14ac:dyDescent="0.25">
      <c r="A45015" s="1"/>
      <c r="B45015" s="2"/>
      <c r="BJ45015" s="3"/>
      <c r="BL45015" s="3"/>
      <c r="BN45015" s="3"/>
      <c r="BP45015" s="3"/>
    </row>
    <row r="45016" spans="1:68" x14ac:dyDescent="0.25">
      <c r="A45016" s="1"/>
      <c r="B45016" s="2"/>
      <c r="BJ45016" s="3"/>
      <c r="BL45016" s="3"/>
      <c r="BN45016" s="3"/>
      <c r="BP45016" s="3"/>
    </row>
    <row r="45017" spans="1:68" x14ac:dyDescent="0.25">
      <c r="A45017" s="1"/>
      <c r="B45017" s="2"/>
      <c r="BJ45017" s="3"/>
      <c r="BL45017" s="3"/>
      <c r="BN45017" s="3"/>
      <c r="BP45017" s="3"/>
    </row>
    <row r="45018" spans="1:68" x14ac:dyDescent="0.25">
      <c r="A45018" s="1"/>
      <c r="B45018" s="2"/>
      <c r="BJ45018" s="3"/>
      <c r="BL45018" s="3"/>
      <c r="BN45018" s="3"/>
      <c r="BP45018" s="3"/>
    </row>
    <row r="45019" spans="1:68" x14ac:dyDescent="0.25">
      <c r="A45019" s="1"/>
      <c r="B45019" s="2"/>
      <c r="BJ45019" s="3"/>
      <c r="BL45019" s="3"/>
      <c r="BN45019" s="3"/>
      <c r="BP45019" s="3"/>
    </row>
    <row r="45020" spans="1:68" x14ac:dyDescent="0.25">
      <c r="A45020" s="1"/>
      <c r="B45020" s="2"/>
      <c r="BJ45020" s="3"/>
      <c r="BL45020" s="3"/>
      <c r="BN45020" s="3"/>
      <c r="BP45020" s="3"/>
    </row>
    <row r="45021" spans="1:68" x14ac:dyDescent="0.25">
      <c r="A45021" s="1"/>
      <c r="B45021" s="2"/>
      <c r="BJ45021" s="3"/>
      <c r="BL45021" s="3"/>
      <c r="BN45021" s="3"/>
      <c r="BP45021" s="3"/>
    </row>
    <row r="45022" spans="1:68" x14ac:dyDescent="0.25">
      <c r="A45022" s="1"/>
      <c r="B45022" s="2"/>
      <c r="BJ45022" s="3"/>
      <c r="BL45022" s="3"/>
      <c r="BN45022" s="3"/>
      <c r="BP45022" s="3"/>
    </row>
    <row r="45023" spans="1:68" x14ac:dyDescent="0.25">
      <c r="A45023" s="1"/>
      <c r="B45023" s="2"/>
      <c r="BJ45023" s="3"/>
      <c r="BL45023" s="3"/>
      <c r="BN45023" s="3"/>
      <c r="BP45023" s="3"/>
    </row>
    <row r="45024" spans="1:68" x14ac:dyDescent="0.25">
      <c r="A45024" s="1"/>
      <c r="B45024" s="2"/>
      <c r="BJ45024" s="3"/>
      <c r="BL45024" s="3"/>
      <c r="BN45024" s="3"/>
      <c r="BP45024" s="3"/>
    </row>
    <row r="45025" spans="1:68" x14ac:dyDescent="0.25">
      <c r="A45025" s="1"/>
      <c r="B45025" s="2"/>
      <c r="BJ45025" s="3"/>
      <c r="BL45025" s="3"/>
      <c r="BN45025" s="3"/>
      <c r="BP45025" s="3"/>
    </row>
    <row r="45026" spans="1:68" x14ac:dyDescent="0.25">
      <c r="A45026" s="1"/>
      <c r="B45026" s="2"/>
      <c r="BJ45026" s="3"/>
      <c r="BL45026" s="3"/>
      <c r="BN45026" s="3"/>
      <c r="BP45026" s="3"/>
    </row>
    <row r="45027" spans="1:68" x14ac:dyDescent="0.25">
      <c r="A45027" s="1"/>
      <c r="B45027" s="2"/>
      <c r="BJ45027" s="3"/>
      <c r="BL45027" s="3"/>
      <c r="BN45027" s="3"/>
      <c r="BP45027" s="3"/>
    </row>
    <row r="45028" spans="1:68" x14ac:dyDescent="0.25">
      <c r="A45028" s="1"/>
      <c r="B45028" s="2"/>
      <c r="BJ45028" s="3"/>
      <c r="BL45028" s="3"/>
      <c r="BN45028" s="3"/>
      <c r="BP45028" s="3"/>
    </row>
    <row r="45029" spans="1:68" x14ac:dyDescent="0.25">
      <c r="A45029" s="1"/>
      <c r="B45029" s="2"/>
      <c r="BJ45029" s="3"/>
      <c r="BL45029" s="3"/>
      <c r="BN45029" s="3"/>
      <c r="BP45029" s="3"/>
    </row>
    <row r="45030" spans="1:68" x14ac:dyDescent="0.25">
      <c r="A45030" s="1"/>
      <c r="B45030" s="2"/>
      <c r="BJ45030" s="3"/>
      <c r="BL45030" s="3"/>
      <c r="BN45030" s="3"/>
      <c r="BP45030" s="3"/>
    </row>
    <row r="45031" spans="1:68" x14ac:dyDescent="0.25">
      <c r="A45031" s="1"/>
      <c r="B45031" s="2"/>
      <c r="BJ45031" s="3"/>
      <c r="BL45031" s="3"/>
      <c r="BN45031" s="3"/>
      <c r="BP45031" s="3"/>
    </row>
    <row r="45032" spans="1:68" x14ac:dyDescent="0.25">
      <c r="A45032" s="1"/>
      <c r="B45032" s="2"/>
      <c r="BJ45032" s="3"/>
      <c r="BL45032" s="3"/>
      <c r="BN45032" s="3"/>
      <c r="BP45032" s="3"/>
    </row>
    <row r="45033" spans="1:68" x14ac:dyDescent="0.25">
      <c r="A45033" s="1"/>
      <c r="B45033" s="2"/>
      <c r="BJ45033" s="3"/>
      <c r="BL45033" s="3"/>
      <c r="BN45033" s="3"/>
      <c r="BP45033" s="3"/>
    </row>
    <row r="45034" spans="1:68" x14ac:dyDescent="0.25">
      <c r="A45034" s="1"/>
      <c r="B45034" s="2"/>
      <c r="BJ45034" s="3"/>
      <c r="BL45034" s="3"/>
      <c r="BN45034" s="3"/>
      <c r="BP45034" s="3"/>
    </row>
    <row r="45035" spans="1:68" x14ac:dyDescent="0.25">
      <c r="A45035" s="1"/>
      <c r="B45035" s="2"/>
      <c r="BJ45035" s="3"/>
      <c r="BL45035" s="3"/>
      <c r="BN45035" s="3"/>
      <c r="BP45035" s="3"/>
    </row>
    <row r="45036" spans="1:68" x14ac:dyDescent="0.25">
      <c r="A45036" s="1"/>
      <c r="B45036" s="2"/>
      <c r="BJ45036" s="3"/>
      <c r="BL45036" s="3"/>
      <c r="BN45036" s="3"/>
      <c r="BP45036" s="3"/>
    </row>
    <row r="45037" spans="1:68" x14ac:dyDescent="0.25">
      <c r="A45037" s="1"/>
      <c r="B45037" s="2"/>
      <c r="BJ45037" s="3"/>
      <c r="BL45037" s="3"/>
      <c r="BN45037" s="3"/>
      <c r="BP45037" s="3"/>
    </row>
    <row r="45038" spans="1:68" x14ac:dyDescent="0.25">
      <c r="A45038" s="1"/>
      <c r="B45038" s="2"/>
      <c r="BJ45038" s="3"/>
      <c r="BL45038" s="3"/>
      <c r="BN45038" s="3"/>
      <c r="BP45038" s="3"/>
    </row>
    <row r="45039" spans="1:68" x14ac:dyDescent="0.25">
      <c r="A45039" s="1"/>
      <c r="B45039" s="2"/>
      <c r="BJ45039" s="3"/>
      <c r="BL45039" s="3"/>
      <c r="BN45039" s="3"/>
      <c r="BP45039" s="3"/>
    </row>
    <row r="45040" spans="1:68" x14ac:dyDescent="0.25">
      <c r="A45040" s="1"/>
      <c r="B45040" s="2"/>
      <c r="BJ45040" s="3"/>
      <c r="BL45040" s="3"/>
      <c r="BN45040" s="3"/>
      <c r="BP45040" s="3"/>
    </row>
    <row r="45041" spans="1:68" x14ac:dyDescent="0.25">
      <c r="A45041" s="1"/>
      <c r="B45041" s="2"/>
      <c r="BJ45041" s="3"/>
      <c r="BL45041" s="3"/>
      <c r="BN45041" s="3"/>
      <c r="BP45041" s="3"/>
    </row>
    <row r="45042" spans="1:68" x14ac:dyDescent="0.25">
      <c r="A45042" s="1"/>
      <c r="B45042" s="2"/>
      <c r="BJ45042" s="3"/>
      <c r="BL45042" s="3"/>
      <c r="BN45042" s="3"/>
      <c r="BP45042" s="3"/>
    </row>
    <row r="45043" spans="1:68" x14ac:dyDescent="0.25">
      <c r="A45043" s="1"/>
      <c r="B45043" s="2"/>
      <c r="BJ45043" s="3"/>
      <c r="BL45043" s="3"/>
      <c r="BN45043" s="3"/>
      <c r="BP45043" s="3"/>
    </row>
    <row r="45044" spans="1:68" x14ac:dyDescent="0.25">
      <c r="A45044" s="1"/>
      <c r="B45044" s="2"/>
      <c r="BJ45044" s="3"/>
      <c r="BL45044" s="3"/>
      <c r="BN45044" s="3"/>
      <c r="BP45044" s="3"/>
    </row>
    <row r="45045" spans="1:68" x14ac:dyDescent="0.25">
      <c r="A45045" s="1"/>
      <c r="B45045" s="2"/>
      <c r="BJ45045" s="3"/>
      <c r="BL45045" s="3"/>
      <c r="BN45045" s="3"/>
      <c r="BP45045" s="3"/>
    </row>
    <row r="45046" spans="1:68" x14ac:dyDescent="0.25">
      <c r="A45046" s="1"/>
      <c r="B45046" s="2"/>
      <c r="BJ45046" s="3"/>
      <c r="BL45046" s="3"/>
      <c r="BN45046" s="3"/>
      <c r="BP45046" s="3"/>
    </row>
    <row r="45047" spans="1:68" x14ac:dyDescent="0.25">
      <c r="A45047" s="1"/>
      <c r="B45047" s="2"/>
      <c r="BJ45047" s="3"/>
      <c r="BL45047" s="3"/>
      <c r="BN45047" s="3"/>
      <c r="BP45047" s="3"/>
    </row>
    <row r="45048" spans="1:68" x14ac:dyDescent="0.25">
      <c r="A45048" s="1"/>
      <c r="B45048" s="2"/>
      <c r="BJ45048" s="3"/>
      <c r="BL45048" s="3"/>
      <c r="BN45048" s="3"/>
      <c r="BP45048" s="3"/>
    </row>
    <row r="45049" spans="1:68" x14ac:dyDescent="0.25">
      <c r="A45049" s="1"/>
      <c r="B45049" s="2"/>
      <c r="BJ45049" s="3"/>
      <c r="BL45049" s="3"/>
      <c r="BN45049" s="3"/>
      <c r="BP45049" s="3"/>
    </row>
    <row r="45050" spans="1:68" x14ac:dyDescent="0.25">
      <c r="A45050" s="1"/>
      <c r="B45050" s="2"/>
      <c r="BJ45050" s="3"/>
      <c r="BL45050" s="3"/>
      <c r="BN45050" s="3"/>
      <c r="BP45050" s="3"/>
    </row>
    <row r="45051" spans="1:68" x14ac:dyDescent="0.25">
      <c r="A45051" s="1"/>
      <c r="B45051" s="2"/>
      <c r="BJ45051" s="3"/>
      <c r="BL45051" s="3"/>
      <c r="BN45051" s="3"/>
      <c r="BP45051" s="3"/>
    </row>
    <row r="45052" spans="1:68" x14ac:dyDescent="0.25">
      <c r="A45052" s="1"/>
      <c r="B45052" s="2"/>
      <c r="BJ45052" s="3"/>
      <c r="BL45052" s="3"/>
      <c r="BN45052" s="3"/>
      <c r="BP45052" s="3"/>
    </row>
    <row r="45053" spans="1:68" x14ac:dyDescent="0.25">
      <c r="A45053" s="1"/>
      <c r="B45053" s="2"/>
      <c r="BJ45053" s="3"/>
      <c r="BL45053" s="3"/>
      <c r="BN45053" s="3"/>
      <c r="BP45053" s="3"/>
    </row>
    <row r="45054" spans="1:68" x14ac:dyDescent="0.25">
      <c r="A45054" s="1"/>
      <c r="B45054" s="2"/>
      <c r="BJ45054" s="3"/>
      <c r="BL45054" s="3"/>
      <c r="BN45054" s="3"/>
      <c r="BP45054" s="3"/>
    </row>
    <row r="45055" spans="1:68" x14ac:dyDescent="0.25">
      <c r="A45055" s="1"/>
      <c r="B45055" s="2"/>
      <c r="BJ45055" s="3"/>
      <c r="BL45055" s="3"/>
      <c r="BN45055" s="3"/>
      <c r="BP45055" s="3"/>
    </row>
    <row r="45056" spans="1:68" x14ac:dyDescent="0.25">
      <c r="A45056" s="1"/>
      <c r="B45056" s="2"/>
      <c r="BJ45056" s="3"/>
      <c r="BL45056" s="3"/>
      <c r="BN45056" s="3"/>
      <c r="BP45056" s="3"/>
    </row>
    <row r="45057" spans="1:68" x14ac:dyDescent="0.25">
      <c r="A45057" s="1"/>
      <c r="B45057" s="2"/>
      <c r="BJ45057" s="3"/>
      <c r="BL45057" s="3"/>
      <c r="BN45057" s="3"/>
      <c r="BP45057" s="3"/>
    </row>
    <row r="45058" spans="1:68" x14ac:dyDescent="0.25">
      <c r="A45058" s="1"/>
      <c r="B45058" s="2"/>
      <c r="BJ45058" s="3"/>
      <c r="BL45058" s="3"/>
      <c r="BN45058" s="3"/>
      <c r="BP45058" s="3"/>
    </row>
    <row r="45059" spans="1:68" x14ac:dyDescent="0.25">
      <c r="A45059" s="1"/>
      <c r="B45059" s="2"/>
      <c r="BJ45059" s="3"/>
      <c r="BL45059" s="3"/>
      <c r="BN45059" s="3"/>
      <c r="BP45059" s="3"/>
    </row>
    <row r="45060" spans="1:68" x14ac:dyDescent="0.25">
      <c r="A45060" s="1"/>
      <c r="B45060" s="2"/>
      <c r="BJ45060" s="3"/>
      <c r="BL45060" s="3"/>
      <c r="BN45060" s="3"/>
      <c r="BP45060" s="3"/>
    </row>
    <row r="45061" spans="1:68" x14ac:dyDescent="0.25">
      <c r="A45061" s="1"/>
      <c r="B45061" s="2"/>
      <c r="BJ45061" s="3"/>
      <c r="BL45061" s="3"/>
      <c r="BN45061" s="3"/>
      <c r="BP45061" s="3"/>
    </row>
    <row r="45062" spans="1:68" x14ac:dyDescent="0.25">
      <c r="A45062" s="1"/>
      <c r="B45062" s="2"/>
      <c r="BJ45062" s="3"/>
      <c r="BL45062" s="3"/>
      <c r="BN45062" s="3"/>
      <c r="BP45062" s="3"/>
    </row>
    <row r="45063" spans="1:68" x14ac:dyDescent="0.25">
      <c r="A45063" s="1"/>
      <c r="B45063" s="2"/>
      <c r="BJ45063" s="3"/>
      <c r="BL45063" s="3"/>
      <c r="BN45063" s="3"/>
      <c r="BP45063" s="3"/>
    </row>
    <row r="45064" spans="1:68" x14ac:dyDescent="0.25">
      <c r="A45064" s="1"/>
      <c r="B45064" s="2"/>
      <c r="BJ45064" s="3"/>
      <c r="BL45064" s="3"/>
      <c r="BN45064" s="3"/>
      <c r="BP45064" s="3"/>
    </row>
    <row r="45065" spans="1:68" x14ac:dyDescent="0.25">
      <c r="A45065" s="1"/>
      <c r="B45065" s="2"/>
      <c r="BJ45065" s="3"/>
      <c r="BL45065" s="3"/>
      <c r="BN45065" s="3"/>
      <c r="BP45065" s="3"/>
    </row>
    <row r="45066" spans="1:68" x14ac:dyDescent="0.25">
      <c r="A45066" s="1"/>
      <c r="B45066" s="2"/>
      <c r="BJ45066" s="3"/>
      <c r="BL45066" s="3"/>
      <c r="BN45066" s="3"/>
      <c r="BP45066" s="3"/>
    </row>
    <row r="45067" spans="1:68" x14ac:dyDescent="0.25">
      <c r="A45067" s="1"/>
      <c r="B45067" s="2"/>
      <c r="BJ45067" s="3"/>
      <c r="BL45067" s="3"/>
      <c r="BN45067" s="3"/>
      <c r="BP45067" s="3"/>
    </row>
    <row r="45068" spans="1:68" x14ac:dyDescent="0.25">
      <c r="A45068" s="1"/>
      <c r="B45068" s="2"/>
      <c r="BJ45068" s="3"/>
      <c r="BL45068" s="3"/>
      <c r="BN45068" s="3"/>
      <c r="BP45068" s="3"/>
    </row>
    <row r="45069" spans="1:68" x14ac:dyDescent="0.25">
      <c r="A45069" s="1"/>
      <c r="B45069" s="2"/>
      <c r="BJ45069" s="3"/>
      <c r="BL45069" s="3"/>
      <c r="BN45069" s="3"/>
      <c r="BP45069" s="3"/>
    </row>
    <row r="45070" spans="1:68" x14ac:dyDescent="0.25">
      <c r="A45070" s="1"/>
      <c r="B45070" s="2"/>
      <c r="BJ45070" s="3"/>
      <c r="BL45070" s="3"/>
      <c r="BN45070" s="3"/>
      <c r="BP45070" s="3"/>
    </row>
    <row r="45071" spans="1:68" x14ac:dyDescent="0.25">
      <c r="A45071" s="1"/>
      <c r="B45071" s="2"/>
      <c r="BJ45071" s="3"/>
      <c r="BL45071" s="3"/>
      <c r="BN45071" s="3"/>
      <c r="BP45071" s="3"/>
    </row>
    <row r="45072" spans="1:68" x14ac:dyDescent="0.25">
      <c r="A45072" s="1"/>
      <c r="B45072" s="2"/>
      <c r="BJ45072" s="3"/>
      <c r="BL45072" s="3"/>
      <c r="BN45072" s="3"/>
      <c r="BP45072" s="3"/>
    </row>
    <row r="45073" spans="1:68" x14ac:dyDescent="0.25">
      <c r="A45073" s="1"/>
      <c r="B45073" s="2"/>
      <c r="BJ45073" s="3"/>
      <c r="BL45073" s="3"/>
      <c r="BN45073" s="3"/>
      <c r="BP45073" s="3"/>
    </row>
    <row r="45074" spans="1:68" x14ac:dyDescent="0.25">
      <c r="A45074" s="1"/>
      <c r="B45074" s="2"/>
      <c r="BJ45074" s="3"/>
      <c r="BL45074" s="3"/>
      <c r="BN45074" s="3"/>
      <c r="BP45074" s="3"/>
    </row>
    <row r="45075" spans="1:68" x14ac:dyDescent="0.25">
      <c r="A45075" s="1"/>
      <c r="B45075" s="2"/>
      <c r="BJ45075" s="3"/>
      <c r="BL45075" s="3"/>
      <c r="BN45075" s="3"/>
      <c r="BP45075" s="3"/>
    </row>
    <row r="45076" spans="1:68" x14ac:dyDescent="0.25">
      <c r="A45076" s="1"/>
      <c r="B45076" s="2"/>
      <c r="BJ45076" s="3"/>
      <c r="BL45076" s="3"/>
      <c r="BN45076" s="3"/>
      <c r="BP45076" s="3"/>
    </row>
    <row r="45077" spans="1:68" x14ac:dyDescent="0.25">
      <c r="A45077" s="1"/>
      <c r="B45077" s="2"/>
      <c r="BJ45077" s="3"/>
      <c r="BL45077" s="3"/>
      <c r="BN45077" s="3"/>
      <c r="BP45077" s="3"/>
    </row>
    <row r="45078" spans="1:68" x14ac:dyDescent="0.25">
      <c r="A45078" s="1"/>
      <c r="B45078" s="2"/>
      <c r="BJ45078" s="3"/>
      <c r="BL45078" s="3"/>
      <c r="BN45078" s="3"/>
      <c r="BP45078" s="3"/>
    </row>
    <row r="45079" spans="1:68" x14ac:dyDescent="0.25">
      <c r="A45079" s="1"/>
      <c r="B45079" s="2"/>
      <c r="BJ45079" s="3"/>
      <c r="BL45079" s="3"/>
      <c r="BN45079" s="3"/>
      <c r="BP45079" s="3"/>
    </row>
    <row r="45080" spans="1:68" x14ac:dyDescent="0.25">
      <c r="A45080" s="1"/>
      <c r="B45080" s="2"/>
      <c r="BJ45080" s="3"/>
      <c r="BL45080" s="3"/>
      <c r="BN45080" s="3"/>
      <c r="BP45080" s="3"/>
    </row>
    <row r="45081" spans="1:68" x14ac:dyDescent="0.25">
      <c r="A45081" s="1"/>
      <c r="B45081" s="2"/>
      <c r="BJ45081" s="3"/>
      <c r="BL45081" s="3"/>
      <c r="BN45081" s="3"/>
      <c r="BP45081" s="3"/>
    </row>
    <row r="45082" spans="1:68" x14ac:dyDescent="0.25">
      <c r="A45082" s="1"/>
      <c r="B45082" s="2"/>
      <c r="BJ45082" s="3"/>
      <c r="BL45082" s="3"/>
      <c r="BN45082" s="3"/>
      <c r="BP45082" s="3"/>
    </row>
    <row r="45083" spans="1:68" x14ac:dyDescent="0.25">
      <c r="A45083" s="1"/>
      <c r="B45083" s="2"/>
      <c r="BJ45083" s="3"/>
      <c r="BL45083" s="3"/>
      <c r="BN45083" s="3"/>
      <c r="BP45083" s="3"/>
    </row>
    <row r="45084" spans="1:68" x14ac:dyDescent="0.25">
      <c r="A45084" s="1"/>
      <c r="B45084" s="2"/>
      <c r="BJ45084" s="3"/>
      <c r="BL45084" s="3"/>
      <c r="BN45084" s="3"/>
      <c r="BP45084" s="3"/>
    </row>
    <row r="45085" spans="1:68" x14ac:dyDescent="0.25">
      <c r="A45085" s="1"/>
      <c r="B45085" s="2"/>
      <c r="BJ45085" s="3"/>
      <c r="BL45085" s="3"/>
      <c r="BN45085" s="3"/>
      <c r="BP45085" s="3"/>
    </row>
    <row r="45086" spans="1:68" x14ac:dyDescent="0.25">
      <c r="A45086" s="1"/>
      <c r="B45086" s="2"/>
      <c r="BJ45086" s="3"/>
      <c r="BL45086" s="3"/>
      <c r="BN45086" s="3"/>
      <c r="BP45086" s="3"/>
    </row>
    <row r="45087" spans="1:68" x14ac:dyDescent="0.25">
      <c r="A45087" s="1"/>
      <c r="B45087" s="2"/>
      <c r="BJ45087" s="3"/>
      <c r="BL45087" s="3"/>
      <c r="BN45087" s="3"/>
      <c r="BP45087" s="3"/>
    </row>
    <row r="45088" spans="1:68" x14ac:dyDescent="0.25">
      <c r="A45088" s="1"/>
      <c r="B45088" s="2"/>
      <c r="BJ45088" s="3"/>
      <c r="BL45088" s="3"/>
      <c r="BN45088" s="3"/>
      <c r="BP45088" s="3"/>
    </row>
    <row r="45089" spans="1:68" x14ac:dyDescent="0.25">
      <c r="A45089" s="1"/>
      <c r="B45089" s="2"/>
      <c r="BJ45089" s="3"/>
      <c r="BL45089" s="3"/>
      <c r="BN45089" s="3"/>
      <c r="BP45089" s="3"/>
    </row>
    <row r="45090" spans="1:68" x14ac:dyDescent="0.25">
      <c r="A45090" s="1"/>
      <c r="B45090" s="2"/>
      <c r="BJ45090" s="3"/>
      <c r="BL45090" s="3"/>
      <c r="BN45090" s="3"/>
      <c r="BP45090" s="3"/>
    </row>
    <row r="45091" spans="1:68" x14ac:dyDescent="0.25">
      <c r="A45091" s="1"/>
      <c r="B45091" s="2"/>
      <c r="BJ45091" s="3"/>
      <c r="BL45091" s="3"/>
      <c r="BN45091" s="3"/>
      <c r="BP45091" s="3"/>
    </row>
    <row r="45092" spans="1:68" x14ac:dyDescent="0.25">
      <c r="A45092" s="1"/>
      <c r="B45092" s="2"/>
      <c r="BJ45092" s="3"/>
      <c r="BL45092" s="3"/>
      <c r="BN45092" s="3"/>
      <c r="BP45092" s="3"/>
    </row>
    <row r="45093" spans="1:68" x14ac:dyDescent="0.25">
      <c r="A45093" s="1"/>
      <c r="B45093" s="2"/>
      <c r="BJ45093" s="3"/>
      <c r="BL45093" s="3"/>
      <c r="BN45093" s="3"/>
      <c r="BP45093" s="3"/>
    </row>
    <row r="45094" spans="1:68" x14ac:dyDescent="0.25">
      <c r="A45094" s="1"/>
      <c r="B45094" s="2"/>
      <c r="BJ45094" s="3"/>
      <c r="BL45094" s="3"/>
      <c r="BN45094" s="3"/>
      <c r="BP45094" s="3"/>
    </row>
    <row r="45095" spans="1:68" x14ac:dyDescent="0.25">
      <c r="A45095" s="1"/>
      <c r="B45095" s="2"/>
      <c r="BJ45095" s="3"/>
      <c r="BL45095" s="3"/>
      <c r="BN45095" s="3"/>
      <c r="BP45095" s="3"/>
    </row>
    <row r="45096" spans="1:68" x14ac:dyDescent="0.25">
      <c r="A45096" s="1"/>
      <c r="B45096" s="2"/>
      <c r="BJ45096" s="3"/>
      <c r="BL45096" s="3"/>
      <c r="BN45096" s="3"/>
      <c r="BP45096" s="3"/>
    </row>
    <row r="45097" spans="1:68" x14ac:dyDescent="0.25">
      <c r="A45097" s="1"/>
      <c r="B45097" s="2"/>
      <c r="BJ45097" s="3"/>
      <c r="BL45097" s="3"/>
      <c r="BN45097" s="3"/>
      <c r="BP45097" s="3"/>
    </row>
    <row r="45098" spans="1:68" x14ac:dyDescent="0.25">
      <c r="A45098" s="1"/>
      <c r="B45098" s="2"/>
      <c r="BJ45098" s="3"/>
      <c r="BL45098" s="3"/>
      <c r="BN45098" s="3"/>
      <c r="BP45098" s="3"/>
    </row>
    <row r="45099" spans="1:68" x14ac:dyDescent="0.25">
      <c r="A45099" s="1"/>
      <c r="B45099" s="2"/>
      <c r="BJ45099" s="3"/>
      <c r="BL45099" s="3"/>
      <c r="BN45099" s="3"/>
      <c r="BP45099" s="3"/>
    </row>
    <row r="45100" spans="1:68" x14ac:dyDescent="0.25">
      <c r="A45100" s="1"/>
      <c r="B45100" s="2"/>
      <c r="BJ45100" s="3"/>
      <c r="BL45100" s="3"/>
      <c r="BN45100" s="3"/>
      <c r="BP45100" s="3"/>
    </row>
    <row r="45101" spans="1:68" x14ac:dyDescent="0.25">
      <c r="A45101" s="1"/>
      <c r="B45101" s="2"/>
      <c r="BJ45101" s="3"/>
      <c r="BL45101" s="3"/>
      <c r="BN45101" s="3"/>
      <c r="BP45101" s="3"/>
    </row>
    <row r="45102" spans="1:68" x14ac:dyDescent="0.25">
      <c r="A45102" s="1"/>
      <c r="B45102" s="2"/>
      <c r="BJ45102" s="3"/>
      <c r="BL45102" s="3"/>
      <c r="BN45102" s="3"/>
      <c r="BP45102" s="3"/>
    </row>
    <row r="45103" spans="1:68" x14ac:dyDescent="0.25">
      <c r="A45103" s="1"/>
      <c r="B45103" s="2"/>
      <c r="BJ45103" s="3"/>
      <c r="BL45103" s="3"/>
      <c r="BN45103" s="3"/>
      <c r="BP45103" s="3"/>
    </row>
    <row r="45104" spans="1:68" x14ac:dyDescent="0.25">
      <c r="A45104" s="1"/>
      <c r="B45104" s="2"/>
      <c r="BJ45104" s="3"/>
      <c r="BL45104" s="3"/>
      <c r="BN45104" s="3"/>
      <c r="BP45104" s="3"/>
    </row>
    <row r="45105" spans="1:68" x14ac:dyDescent="0.25">
      <c r="A45105" s="1"/>
      <c r="B45105" s="2"/>
      <c r="BJ45105" s="3"/>
      <c r="BL45105" s="3"/>
      <c r="BN45105" s="3"/>
      <c r="BP45105" s="3"/>
    </row>
    <row r="45106" spans="1:68" x14ac:dyDescent="0.25">
      <c r="A45106" s="1"/>
      <c r="B45106" s="2"/>
      <c r="BJ45106" s="3"/>
      <c r="BL45106" s="3"/>
      <c r="BN45106" s="3"/>
      <c r="BP45106" s="3"/>
    </row>
    <row r="45107" spans="1:68" x14ac:dyDescent="0.25">
      <c r="A45107" s="1"/>
      <c r="B45107" s="2"/>
      <c r="BJ45107" s="3"/>
      <c r="BL45107" s="3"/>
      <c r="BN45107" s="3"/>
      <c r="BP45107" s="3"/>
    </row>
    <row r="45108" spans="1:68" x14ac:dyDescent="0.25">
      <c r="A45108" s="1"/>
      <c r="B45108" s="2"/>
      <c r="BJ45108" s="3"/>
      <c r="BL45108" s="3"/>
      <c r="BN45108" s="3"/>
      <c r="BP45108" s="3"/>
    </row>
    <row r="45109" spans="1:68" x14ac:dyDescent="0.25">
      <c r="A45109" s="1"/>
      <c r="B45109" s="2"/>
      <c r="BJ45109" s="3"/>
      <c r="BL45109" s="3"/>
      <c r="BN45109" s="3"/>
      <c r="BP45109" s="3"/>
    </row>
    <row r="45110" spans="1:68" x14ac:dyDescent="0.25">
      <c r="A45110" s="1"/>
      <c r="B45110" s="2"/>
      <c r="BJ45110" s="3"/>
      <c r="BL45110" s="3"/>
      <c r="BN45110" s="3"/>
      <c r="BP45110" s="3"/>
    </row>
    <row r="45111" spans="1:68" x14ac:dyDescent="0.25">
      <c r="A45111" s="1"/>
      <c r="B45111" s="2"/>
      <c r="BJ45111" s="3"/>
      <c r="BL45111" s="3"/>
      <c r="BN45111" s="3"/>
      <c r="BP45111" s="3"/>
    </row>
    <row r="45112" spans="1:68" x14ac:dyDescent="0.25">
      <c r="A45112" s="1"/>
      <c r="B45112" s="2"/>
      <c r="BJ45112" s="3"/>
      <c r="BL45112" s="3"/>
      <c r="BN45112" s="3"/>
      <c r="BP45112" s="3"/>
    </row>
    <row r="45113" spans="1:68" x14ac:dyDescent="0.25">
      <c r="A45113" s="1"/>
      <c r="B45113" s="2"/>
      <c r="BJ45113" s="3"/>
      <c r="BL45113" s="3"/>
      <c r="BN45113" s="3"/>
      <c r="BP45113" s="3"/>
    </row>
    <row r="45114" spans="1:68" x14ac:dyDescent="0.25">
      <c r="A45114" s="1"/>
      <c r="B45114" s="2"/>
      <c r="BJ45114" s="3"/>
      <c r="BL45114" s="3"/>
      <c r="BN45114" s="3"/>
      <c r="BP45114" s="3"/>
    </row>
    <row r="45115" spans="1:68" x14ac:dyDescent="0.25">
      <c r="A45115" s="1"/>
      <c r="B45115" s="2"/>
      <c r="BJ45115" s="3"/>
      <c r="BL45115" s="3"/>
      <c r="BN45115" s="3"/>
      <c r="BP45115" s="3"/>
    </row>
    <row r="45116" spans="1:68" x14ac:dyDescent="0.25">
      <c r="A45116" s="1"/>
      <c r="B45116" s="2"/>
      <c r="BJ45116" s="3"/>
      <c r="BL45116" s="3"/>
      <c r="BN45116" s="3"/>
      <c r="BP45116" s="3"/>
    </row>
    <row r="45117" spans="1:68" x14ac:dyDescent="0.25">
      <c r="A45117" s="1"/>
      <c r="B45117" s="2"/>
      <c r="BJ45117" s="3"/>
      <c r="BL45117" s="3"/>
      <c r="BN45117" s="3"/>
      <c r="BP45117" s="3"/>
    </row>
    <row r="45118" spans="1:68" x14ac:dyDescent="0.25">
      <c r="A45118" s="1"/>
      <c r="B45118" s="2"/>
      <c r="BJ45118" s="3"/>
      <c r="BL45118" s="3"/>
      <c r="BN45118" s="3"/>
      <c r="BP45118" s="3"/>
    </row>
    <row r="45119" spans="1:68" x14ac:dyDescent="0.25">
      <c r="A45119" s="1"/>
      <c r="B45119" s="2"/>
      <c r="BJ45119" s="3"/>
      <c r="BL45119" s="3"/>
      <c r="BN45119" s="3"/>
      <c r="BP45119" s="3"/>
    </row>
    <row r="45120" spans="1:68" x14ac:dyDescent="0.25">
      <c r="A45120" s="1"/>
      <c r="B45120" s="2"/>
      <c r="BJ45120" s="3"/>
      <c r="BL45120" s="3"/>
      <c r="BN45120" s="3"/>
      <c r="BP45120" s="3"/>
    </row>
    <row r="45121" spans="1:68" x14ac:dyDescent="0.25">
      <c r="A45121" s="1"/>
      <c r="B45121" s="2"/>
      <c r="BJ45121" s="3"/>
      <c r="BL45121" s="3"/>
      <c r="BN45121" s="3"/>
      <c r="BP45121" s="3"/>
    </row>
    <row r="45122" spans="1:68" x14ac:dyDescent="0.25">
      <c r="A45122" s="1"/>
      <c r="B45122" s="2"/>
      <c r="BJ45122" s="3"/>
      <c r="BL45122" s="3"/>
      <c r="BN45122" s="3"/>
      <c r="BP45122" s="3"/>
    </row>
    <row r="45123" spans="1:68" x14ac:dyDescent="0.25">
      <c r="A45123" s="1"/>
      <c r="B45123" s="2"/>
      <c r="BJ45123" s="3"/>
      <c r="BL45123" s="3"/>
      <c r="BN45123" s="3"/>
      <c r="BP45123" s="3"/>
    </row>
    <row r="45124" spans="1:68" x14ac:dyDescent="0.25">
      <c r="A45124" s="1"/>
      <c r="B45124" s="2"/>
      <c r="BJ45124" s="3"/>
      <c r="BL45124" s="3"/>
      <c r="BN45124" s="3"/>
      <c r="BP45124" s="3"/>
    </row>
    <row r="45125" spans="1:68" x14ac:dyDescent="0.25">
      <c r="A45125" s="1"/>
      <c r="B45125" s="2"/>
      <c r="BJ45125" s="3"/>
      <c r="BL45125" s="3"/>
      <c r="BN45125" s="3"/>
      <c r="BP45125" s="3"/>
    </row>
    <row r="45126" spans="1:68" x14ac:dyDescent="0.25">
      <c r="A45126" s="1"/>
      <c r="B45126" s="2"/>
      <c r="BJ45126" s="3"/>
      <c r="BL45126" s="3"/>
      <c r="BN45126" s="3"/>
      <c r="BP45126" s="3"/>
    </row>
    <row r="45127" spans="1:68" x14ac:dyDescent="0.25">
      <c r="A45127" s="1"/>
      <c r="B45127" s="2"/>
      <c r="BJ45127" s="3"/>
      <c r="BL45127" s="3"/>
      <c r="BN45127" s="3"/>
      <c r="BP45127" s="3"/>
    </row>
    <row r="45128" spans="1:68" x14ac:dyDescent="0.25">
      <c r="A45128" s="1"/>
      <c r="B45128" s="2"/>
      <c r="BJ45128" s="3"/>
      <c r="BL45128" s="3"/>
      <c r="BN45128" s="3"/>
      <c r="BP45128" s="3"/>
    </row>
    <row r="45129" spans="1:68" x14ac:dyDescent="0.25">
      <c r="A45129" s="1"/>
      <c r="B45129" s="2"/>
      <c r="BJ45129" s="3"/>
      <c r="BL45129" s="3"/>
      <c r="BN45129" s="3"/>
      <c r="BP45129" s="3"/>
    </row>
    <row r="45130" spans="1:68" x14ac:dyDescent="0.25">
      <c r="A45130" s="1"/>
      <c r="B45130" s="2"/>
      <c r="BJ45130" s="3"/>
      <c r="BL45130" s="3"/>
      <c r="BN45130" s="3"/>
      <c r="BP45130" s="3"/>
    </row>
    <row r="45131" spans="1:68" x14ac:dyDescent="0.25">
      <c r="A45131" s="1"/>
      <c r="B45131" s="2"/>
      <c r="BJ45131" s="3"/>
      <c r="BL45131" s="3"/>
      <c r="BN45131" s="3"/>
      <c r="BP45131" s="3"/>
    </row>
    <row r="45132" spans="1:68" x14ac:dyDescent="0.25">
      <c r="A45132" s="1"/>
      <c r="B45132" s="2"/>
      <c r="BJ45132" s="3"/>
      <c r="BL45132" s="3"/>
      <c r="BN45132" s="3"/>
      <c r="BP45132" s="3"/>
    </row>
    <row r="45133" spans="1:68" x14ac:dyDescent="0.25">
      <c r="A45133" s="1"/>
      <c r="B45133" s="2"/>
      <c r="BJ45133" s="3"/>
      <c r="BL45133" s="3"/>
      <c r="BN45133" s="3"/>
      <c r="BP45133" s="3"/>
    </row>
    <row r="45134" spans="1:68" x14ac:dyDescent="0.25">
      <c r="A45134" s="1"/>
      <c r="B45134" s="2"/>
      <c r="BJ45134" s="3"/>
      <c r="BL45134" s="3"/>
      <c r="BN45134" s="3"/>
      <c r="BP45134" s="3"/>
    </row>
    <row r="45135" spans="1:68" x14ac:dyDescent="0.25">
      <c r="A45135" s="1"/>
      <c r="B45135" s="2"/>
      <c r="BJ45135" s="3"/>
      <c r="BL45135" s="3"/>
      <c r="BN45135" s="3"/>
      <c r="BP45135" s="3"/>
    </row>
    <row r="45136" spans="1:68" x14ac:dyDescent="0.25">
      <c r="A45136" s="1"/>
      <c r="B45136" s="2"/>
      <c r="BJ45136" s="3"/>
      <c r="BL45136" s="3"/>
      <c r="BN45136" s="3"/>
      <c r="BP45136" s="3"/>
    </row>
    <row r="45137" spans="1:68" x14ac:dyDescent="0.25">
      <c r="A45137" s="1"/>
      <c r="B45137" s="2"/>
      <c r="BJ45137" s="3"/>
      <c r="BL45137" s="3"/>
      <c r="BN45137" s="3"/>
      <c r="BP45137" s="3"/>
    </row>
    <row r="45138" spans="1:68" x14ac:dyDescent="0.25">
      <c r="A45138" s="1"/>
      <c r="B45138" s="2"/>
      <c r="BJ45138" s="3"/>
      <c r="BL45138" s="3"/>
      <c r="BN45138" s="3"/>
      <c r="BP45138" s="3"/>
    </row>
    <row r="45139" spans="1:68" x14ac:dyDescent="0.25">
      <c r="A45139" s="1"/>
      <c r="B45139" s="2"/>
      <c r="BJ45139" s="3"/>
      <c r="BL45139" s="3"/>
      <c r="BN45139" s="3"/>
      <c r="BP45139" s="3"/>
    </row>
    <row r="45140" spans="1:68" x14ac:dyDescent="0.25">
      <c r="A45140" s="1"/>
      <c r="B45140" s="2"/>
      <c r="BJ45140" s="3"/>
      <c r="BL45140" s="3"/>
      <c r="BN45140" s="3"/>
      <c r="BP45140" s="3"/>
    </row>
    <row r="45141" spans="1:68" x14ac:dyDescent="0.25">
      <c r="A45141" s="1"/>
      <c r="B45141" s="2"/>
      <c r="BJ45141" s="3"/>
      <c r="BL45141" s="3"/>
      <c r="BN45141" s="3"/>
      <c r="BP45141" s="3"/>
    </row>
    <row r="45142" spans="1:68" x14ac:dyDescent="0.25">
      <c r="A45142" s="1"/>
      <c r="B45142" s="2"/>
      <c r="BJ45142" s="3"/>
      <c r="BL45142" s="3"/>
      <c r="BN45142" s="3"/>
      <c r="BP45142" s="3"/>
    </row>
    <row r="45143" spans="1:68" x14ac:dyDescent="0.25">
      <c r="A45143" s="1"/>
      <c r="B45143" s="2"/>
      <c r="BJ45143" s="3"/>
      <c r="BL45143" s="3"/>
      <c r="BN45143" s="3"/>
      <c r="BP45143" s="3"/>
    </row>
    <row r="45144" spans="1:68" x14ac:dyDescent="0.25">
      <c r="A45144" s="1"/>
      <c r="B45144" s="2"/>
      <c r="BJ45144" s="3"/>
      <c r="BL45144" s="3"/>
      <c r="BN45144" s="3"/>
      <c r="BP45144" s="3"/>
    </row>
    <row r="45145" spans="1:68" x14ac:dyDescent="0.25">
      <c r="A45145" s="1"/>
      <c r="B45145" s="2"/>
      <c r="BJ45145" s="3"/>
      <c r="BL45145" s="3"/>
      <c r="BN45145" s="3"/>
      <c r="BP45145" s="3"/>
    </row>
    <row r="45146" spans="1:68" x14ac:dyDescent="0.25">
      <c r="A45146" s="1"/>
      <c r="B45146" s="2"/>
      <c r="BJ45146" s="3"/>
      <c r="BL45146" s="3"/>
      <c r="BN45146" s="3"/>
      <c r="BP45146" s="3"/>
    </row>
    <row r="45147" spans="1:68" x14ac:dyDescent="0.25">
      <c r="A45147" s="1"/>
      <c r="B45147" s="2"/>
      <c r="BJ45147" s="3"/>
      <c r="BL45147" s="3"/>
      <c r="BN45147" s="3"/>
      <c r="BP45147" s="3"/>
    </row>
    <row r="45148" spans="1:68" x14ac:dyDescent="0.25">
      <c r="A45148" s="1"/>
      <c r="B45148" s="2"/>
      <c r="BJ45148" s="3"/>
      <c r="BL45148" s="3"/>
      <c r="BN45148" s="3"/>
      <c r="BP45148" s="3"/>
    </row>
    <row r="45149" spans="1:68" x14ac:dyDescent="0.25">
      <c r="A45149" s="1"/>
      <c r="B45149" s="2"/>
      <c r="BJ45149" s="3"/>
      <c r="BL45149" s="3"/>
      <c r="BN45149" s="3"/>
      <c r="BP45149" s="3"/>
    </row>
    <row r="45150" spans="1:68" x14ac:dyDescent="0.25">
      <c r="A45150" s="1"/>
      <c r="B45150" s="2"/>
      <c r="BJ45150" s="3"/>
      <c r="BL45150" s="3"/>
      <c r="BN45150" s="3"/>
      <c r="BP45150" s="3"/>
    </row>
    <row r="45151" spans="1:68" x14ac:dyDescent="0.25">
      <c r="A45151" s="1"/>
      <c r="B45151" s="2"/>
      <c r="BJ45151" s="3"/>
      <c r="BL45151" s="3"/>
      <c r="BN45151" s="3"/>
      <c r="BP45151" s="3"/>
    </row>
    <row r="45152" spans="1:68" x14ac:dyDescent="0.25">
      <c r="A45152" s="1"/>
      <c r="B45152" s="2"/>
      <c r="BJ45152" s="3"/>
      <c r="BL45152" s="3"/>
      <c r="BN45152" s="3"/>
      <c r="BP45152" s="3"/>
    </row>
    <row r="45153" spans="1:68" x14ac:dyDescent="0.25">
      <c r="A45153" s="1"/>
      <c r="B45153" s="2"/>
      <c r="BJ45153" s="3"/>
      <c r="BL45153" s="3"/>
      <c r="BN45153" s="3"/>
      <c r="BP45153" s="3"/>
    </row>
    <row r="45154" spans="1:68" x14ac:dyDescent="0.25">
      <c r="A45154" s="1"/>
      <c r="B45154" s="2"/>
      <c r="BJ45154" s="3"/>
      <c r="BL45154" s="3"/>
      <c r="BN45154" s="3"/>
      <c r="BP45154" s="3"/>
    </row>
    <row r="45155" spans="1:68" x14ac:dyDescent="0.25">
      <c r="A45155" s="1"/>
      <c r="B45155" s="2"/>
      <c r="BJ45155" s="3"/>
      <c r="BL45155" s="3"/>
      <c r="BN45155" s="3"/>
      <c r="BP45155" s="3"/>
    </row>
    <row r="45156" spans="1:68" x14ac:dyDescent="0.25">
      <c r="A45156" s="1"/>
      <c r="B45156" s="2"/>
      <c r="BJ45156" s="3"/>
      <c r="BL45156" s="3"/>
      <c r="BN45156" s="3"/>
      <c r="BP45156" s="3"/>
    </row>
    <row r="45157" spans="1:68" x14ac:dyDescent="0.25">
      <c r="A45157" s="1"/>
      <c r="B45157" s="2"/>
      <c r="BJ45157" s="3"/>
      <c r="BL45157" s="3"/>
      <c r="BN45157" s="3"/>
      <c r="BP45157" s="3"/>
    </row>
    <row r="45158" spans="1:68" x14ac:dyDescent="0.25">
      <c r="A45158" s="1"/>
      <c r="B45158" s="2"/>
      <c r="BJ45158" s="3"/>
      <c r="BL45158" s="3"/>
      <c r="BN45158" s="3"/>
      <c r="BP45158" s="3"/>
    </row>
    <row r="45159" spans="1:68" x14ac:dyDescent="0.25">
      <c r="A45159" s="1"/>
      <c r="B45159" s="2"/>
      <c r="BJ45159" s="3"/>
      <c r="BL45159" s="3"/>
      <c r="BN45159" s="3"/>
      <c r="BP45159" s="3"/>
    </row>
    <row r="45160" spans="1:68" x14ac:dyDescent="0.25">
      <c r="A45160" s="1"/>
      <c r="B45160" s="2"/>
      <c r="BJ45160" s="3"/>
      <c r="BL45160" s="3"/>
      <c r="BN45160" s="3"/>
      <c r="BP45160" s="3"/>
    </row>
    <row r="45161" spans="1:68" x14ac:dyDescent="0.25">
      <c r="A45161" s="1"/>
      <c r="B45161" s="2"/>
      <c r="BJ45161" s="3"/>
      <c r="BL45161" s="3"/>
      <c r="BN45161" s="3"/>
      <c r="BP45161" s="3"/>
    </row>
    <row r="45162" spans="1:68" x14ac:dyDescent="0.25">
      <c r="A45162" s="1"/>
      <c r="B45162" s="2"/>
      <c r="BJ45162" s="3"/>
      <c r="BL45162" s="3"/>
      <c r="BN45162" s="3"/>
      <c r="BP45162" s="3"/>
    </row>
    <row r="45163" spans="1:68" x14ac:dyDescent="0.25">
      <c r="A45163" s="1"/>
      <c r="B45163" s="2"/>
      <c r="BJ45163" s="3"/>
      <c r="BL45163" s="3"/>
      <c r="BN45163" s="3"/>
      <c r="BP45163" s="3"/>
    </row>
    <row r="45164" spans="1:68" x14ac:dyDescent="0.25">
      <c r="A45164" s="1"/>
      <c r="B45164" s="2"/>
      <c r="BJ45164" s="3"/>
      <c r="BL45164" s="3"/>
      <c r="BN45164" s="3"/>
      <c r="BP45164" s="3"/>
    </row>
    <row r="45165" spans="1:68" x14ac:dyDescent="0.25">
      <c r="A45165" s="1"/>
      <c r="B45165" s="2"/>
      <c r="BJ45165" s="3"/>
      <c r="BL45165" s="3"/>
      <c r="BN45165" s="3"/>
      <c r="BP45165" s="3"/>
    </row>
    <row r="45166" spans="1:68" x14ac:dyDescent="0.25">
      <c r="A45166" s="1"/>
      <c r="B45166" s="2"/>
      <c r="BJ45166" s="3"/>
      <c r="BL45166" s="3"/>
      <c r="BN45166" s="3"/>
      <c r="BP45166" s="3"/>
    </row>
    <row r="45167" spans="1:68" x14ac:dyDescent="0.25">
      <c r="A45167" s="1"/>
      <c r="B45167" s="2"/>
      <c r="BJ45167" s="3"/>
      <c r="BL45167" s="3"/>
      <c r="BN45167" s="3"/>
      <c r="BP45167" s="3"/>
    </row>
    <row r="45168" spans="1:68" x14ac:dyDescent="0.25">
      <c r="A45168" s="1"/>
      <c r="B45168" s="2"/>
      <c r="BJ45168" s="3"/>
      <c r="BL45168" s="3"/>
      <c r="BN45168" s="3"/>
      <c r="BP45168" s="3"/>
    </row>
    <row r="45169" spans="1:68" x14ac:dyDescent="0.25">
      <c r="A45169" s="1"/>
      <c r="B45169" s="2"/>
      <c r="BJ45169" s="3"/>
      <c r="BL45169" s="3"/>
      <c r="BN45169" s="3"/>
      <c r="BP45169" s="3"/>
    </row>
    <row r="45170" spans="1:68" x14ac:dyDescent="0.25">
      <c r="A45170" s="1"/>
      <c r="B45170" s="2"/>
      <c r="BJ45170" s="3"/>
      <c r="BL45170" s="3"/>
      <c r="BN45170" s="3"/>
      <c r="BP45170" s="3"/>
    </row>
    <row r="45171" spans="1:68" x14ac:dyDescent="0.25">
      <c r="A45171" s="1"/>
      <c r="B45171" s="2"/>
      <c r="BJ45171" s="3"/>
      <c r="BL45171" s="3"/>
      <c r="BN45171" s="3"/>
      <c r="BP45171" s="3"/>
    </row>
    <row r="45172" spans="1:68" x14ac:dyDescent="0.25">
      <c r="A45172" s="1"/>
      <c r="B45172" s="2"/>
      <c r="BJ45172" s="3"/>
      <c r="BL45172" s="3"/>
      <c r="BN45172" s="3"/>
      <c r="BP45172" s="3"/>
    </row>
    <row r="45173" spans="1:68" x14ac:dyDescent="0.25">
      <c r="A45173" s="1"/>
      <c r="B45173" s="2"/>
      <c r="BJ45173" s="3"/>
      <c r="BL45173" s="3"/>
      <c r="BN45173" s="3"/>
      <c r="BP45173" s="3"/>
    </row>
    <row r="45174" spans="1:68" x14ac:dyDescent="0.25">
      <c r="A45174" s="1"/>
      <c r="B45174" s="2"/>
      <c r="BJ45174" s="3"/>
      <c r="BL45174" s="3"/>
      <c r="BN45174" s="3"/>
      <c r="BP45174" s="3"/>
    </row>
    <row r="45175" spans="1:68" x14ac:dyDescent="0.25">
      <c r="A45175" s="1"/>
      <c r="B45175" s="2"/>
      <c r="BJ45175" s="3"/>
      <c r="BL45175" s="3"/>
      <c r="BN45175" s="3"/>
      <c r="BP45175" s="3"/>
    </row>
    <row r="45176" spans="1:68" x14ac:dyDescent="0.25">
      <c r="A45176" s="1"/>
      <c r="B45176" s="2"/>
      <c r="BJ45176" s="3"/>
      <c r="BL45176" s="3"/>
      <c r="BN45176" s="3"/>
      <c r="BP45176" s="3"/>
    </row>
    <row r="45177" spans="1:68" x14ac:dyDescent="0.25">
      <c r="A45177" s="1"/>
      <c r="B45177" s="2"/>
      <c r="BJ45177" s="3"/>
      <c r="BL45177" s="3"/>
      <c r="BN45177" s="3"/>
      <c r="BP45177" s="3"/>
    </row>
    <row r="45178" spans="1:68" x14ac:dyDescent="0.25">
      <c r="A45178" s="1"/>
      <c r="B45178" s="2"/>
      <c r="BJ45178" s="3"/>
      <c r="BL45178" s="3"/>
      <c r="BN45178" s="3"/>
      <c r="BP45178" s="3"/>
    </row>
    <row r="45179" spans="1:68" x14ac:dyDescent="0.25">
      <c r="A45179" s="1"/>
      <c r="B45179" s="2"/>
      <c r="BJ45179" s="3"/>
      <c r="BL45179" s="3"/>
      <c r="BN45179" s="3"/>
      <c r="BP45179" s="3"/>
    </row>
    <row r="45180" spans="1:68" x14ac:dyDescent="0.25">
      <c r="A45180" s="1"/>
      <c r="B45180" s="2"/>
      <c r="BJ45180" s="3"/>
      <c r="BL45180" s="3"/>
      <c r="BN45180" s="3"/>
      <c r="BP45180" s="3"/>
    </row>
    <row r="45181" spans="1:68" x14ac:dyDescent="0.25">
      <c r="A45181" s="1"/>
      <c r="B45181" s="2"/>
      <c r="BJ45181" s="3"/>
      <c r="BL45181" s="3"/>
      <c r="BN45181" s="3"/>
      <c r="BP45181" s="3"/>
    </row>
    <row r="45182" spans="1:68" x14ac:dyDescent="0.25">
      <c r="A45182" s="1"/>
      <c r="B45182" s="2"/>
      <c r="BJ45182" s="3"/>
      <c r="BL45182" s="3"/>
      <c r="BN45182" s="3"/>
      <c r="BP45182" s="3"/>
    </row>
    <row r="45183" spans="1:68" x14ac:dyDescent="0.25">
      <c r="A45183" s="1"/>
      <c r="B45183" s="2"/>
      <c r="BJ45183" s="3"/>
      <c r="BL45183" s="3"/>
      <c r="BN45183" s="3"/>
      <c r="BP45183" s="3"/>
    </row>
    <row r="45184" spans="1:68" x14ac:dyDescent="0.25">
      <c r="A45184" s="1"/>
      <c r="B45184" s="2"/>
      <c r="BJ45184" s="3"/>
      <c r="BL45184" s="3"/>
      <c r="BN45184" s="3"/>
      <c r="BP45184" s="3"/>
    </row>
    <row r="45185" spans="1:68" x14ac:dyDescent="0.25">
      <c r="A45185" s="1"/>
      <c r="B45185" s="2"/>
      <c r="BJ45185" s="3"/>
      <c r="BL45185" s="3"/>
      <c r="BN45185" s="3"/>
      <c r="BP45185" s="3"/>
    </row>
    <row r="45186" spans="1:68" x14ac:dyDescent="0.25">
      <c r="A45186" s="1"/>
      <c r="B45186" s="2"/>
      <c r="BJ45186" s="3"/>
      <c r="BL45186" s="3"/>
      <c r="BN45186" s="3"/>
      <c r="BP45186" s="3"/>
    </row>
    <row r="45187" spans="1:68" x14ac:dyDescent="0.25">
      <c r="A45187" s="1"/>
      <c r="B45187" s="2"/>
      <c r="BJ45187" s="3"/>
      <c r="BL45187" s="3"/>
      <c r="BN45187" s="3"/>
      <c r="BP45187" s="3"/>
    </row>
    <row r="45188" spans="1:68" x14ac:dyDescent="0.25">
      <c r="A45188" s="1"/>
      <c r="B45188" s="2"/>
      <c r="BJ45188" s="3"/>
      <c r="BL45188" s="3"/>
      <c r="BN45188" s="3"/>
      <c r="BP45188" s="3"/>
    </row>
    <row r="45189" spans="1:68" x14ac:dyDescent="0.25">
      <c r="A45189" s="1"/>
      <c r="B45189" s="2"/>
      <c r="BJ45189" s="3"/>
      <c r="BL45189" s="3"/>
      <c r="BN45189" s="3"/>
      <c r="BP45189" s="3"/>
    </row>
    <row r="45190" spans="1:68" x14ac:dyDescent="0.25">
      <c r="A45190" s="1"/>
      <c r="B45190" s="2"/>
      <c r="BJ45190" s="3"/>
      <c r="BL45190" s="3"/>
      <c r="BN45190" s="3"/>
      <c r="BP45190" s="3"/>
    </row>
    <row r="45191" spans="1:68" x14ac:dyDescent="0.25">
      <c r="A45191" s="1"/>
      <c r="B45191" s="2"/>
      <c r="BJ45191" s="3"/>
      <c r="BL45191" s="3"/>
      <c r="BN45191" s="3"/>
      <c r="BP45191" s="3"/>
    </row>
    <row r="45192" spans="1:68" x14ac:dyDescent="0.25">
      <c r="A45192" s="1"/>
      <c r="B45192" s="2"/>
      <c r="BJ45192" s="3"/>
      <c r="BL45192" s="3"/>
      <c r="BN45192" s="3"/>
      <c r="BP45192" s="3"/>
    </row>
    <row r="45193" spans="1:68" x14ac:dyDescent="0.25">
      <c r="A45193" s="1"/>
      <c r="B45193" s="2"/>
      <c r="BJ45193" s="3"/>
      <c r="BL45193" s="3"/>
      <c r="BN45193" s="3"/>
      <c r="BP45193" s="3"/>
    </row>
    <row r="45194" spans="1:68" x14ac:dyDescent="0.25">
      <c r="A45194" s="1"/>
      <c r="B45194" s="2"/>
      <c r="BJ45194" s="3"/>
      <c r="BL45194" s="3"/>
      <c r="BN45194" s="3"/>
      <c r="BP45194" s="3"/>
    </row>
    <row r="45195" spans="1:68" x14ac:dyDescent="0.25">
      <c r="A45195" s="1"/>
      <c r="B45195" s="2"/>
      <c r="BJ45195" s="3"/>
      <c r="BL45195" s="3"/>
      <c r="BN45195" s="3"/>
      <c r="BP45195" s="3"/>
    </row>
    <row r="45196" spans="1:68" x14ac:dyDescent="0.25">
      <c r="A45196" s="1"/>
      <c r="B45196" s="2"/>
      <c r="BJ45196" s="3"/>
      <c r="BL45196" s="3"/>
      <c r="BN45196" s="3"/>
      <c r="BP45196" s="3"/>
    </row>
    <row r="45197" spans="1:68" x14ac:dyDescent="0.25">
      <c r="A45197" s="1"/>
      <c r="B45197" s="2"/>
      <c r="BJ45197" s="3"/>
      <c r="BL45197" s="3"/>
      <c r="BN45197" s="3"/>
      <c r="BP45197" s="3"/>
    </row>
    <row r="45198" spans="1:68" x14ac:dyDescent="0.25">
      <c r="A45198" s="1"/>
      <c r="B45198" s="2"/>
      <c r="BJ45198" s="3"/>
      <c r="BL45198" s="3"/>
      <c r="BN45198" s="3"/>
      <c r="BP45198" s="3"/>
    </row>
    <row r="45199" spans="1:68" x14ac:dyDescent="0.25">
      <c r="A45199" s="1"/>
      <c r="B45199" s="2"/>
      <c r="BJ45199" s="3"/>
      <c r="BL45199" s="3"/>
      <c r="BN45199" s="3"/>
      <c r="BP45199" s="3"/>
    </row>
    <row r="45200" spans="1:68" x14ac:dyDescent="0.25">
      <c r="A45200" s="1"/>
      <c r="B45200" s="2"/>
      <c r="BJ45200" s="3"/>
      <c r="BL45200" s="3"/>
      <c r="BN45200" s="3"/>
      <c r="BP45200" s="3"/>
    </row>
    <row r="45201" spans="1:68" x14ac:dyDescent="0.25">
      <c r="A45201" s="1"/>
      <c r="B45201" s="2"/>
      <c r="BJ45201" s="3"/>
      <c r="BL45201" s="3"/>
      <c r="BN45201" s="3"/>
      <c r="BP45201" s="3"/>
    </row>
    <row r="45202" spans="1:68" x14ac:dyDescent="0.25">
      <c r="A45202" s="1"/>
      <c r="B45202" s="2"/>
      <c r="BJ45202" s="3"/>
      <c r="BL45202" s="3"/>
      <c r="BN45202" s="3"/>
      <c r="BP45202" s="3"/>
    </row>
    <row r="45203" spans="1:68" x14ac:dyDescent="0.25">
      <c r="A45203" s="1"/>
      <c r="B45203" s="2"/>
      <c r="BJ45203" s="3"/>
      <c r="BL45203" s="3"/>
      <c r="BN45203" s="3"/>
      <c r="BP45203" s="3"/>
    </row>
    <row r="45204" spans="1:68" x14ac:dyDescent="0.25">
      <c r="A45204" s="1"/>
      <c r="B45204" s="2"/>
      <c r="BJ45204" s="3"/>
      <c r="BL45204" s="3"/>
      <c r="BN45204" s="3"/>
      <c r="BP45204" s="3"/>
    </row>
    <row r="45205" spans="1:68" x14ac:dyDescent="0.25">
      <c r="A45205" s="1"/>
      <c r="B45205" s="2"/>
      <c r="BJ45205" s="3"/>
      <c r="BL45205" s="3"/>
      <c r="BN45205" s="3"/>
      <c r="BP45205" s="3"/>
    </row>
    <row r="45206" spans="1:68" x14ac:dyDescent="0.25">
      <c r="A45206" s="1"/>
      <c r="B45206" s="2"/>
      <c r="BJ45206" s="3"/>
      <c r="BL45206" s="3"/>
      <c r="BN45206" s="3"/>
      <c r="BP45206" s="3"/>
    </row>
    <row r="45207" spans="1:68" x14ac:dyDescent="0.25">
      <c r="A45207" s="1"/>
      <c r="B45207" s="2"/>
      <c r="BJ45207" s="3"/>
      <c r="BL45207" s="3"/>
      <c r="BN45207" s="3"/>
      <c r="BP45207" s="3"/>
    </row>
    <row r="45208" spans="1:68" x14ac:dyDescent="0.25">
      <c r="A45208" s="1"/>
      <c r="B45208" s="2"/>
      <c r="BJ45208" s="3"/>
      <c r="BL45208" s="3"/>
      <c r="BN45208" s="3"/>
      <c r="BP45208" s="3"/>
    </row>
    <row r="45209" spans="1:68" x14ac:dyDescent="0.25">
      <c r="A45209" s="1"/>
      <c r="B45209" s="2"/>
      <c r="BJ45209" s="3"/>
      <c r="BL45209" s="3"/>
      <c r="BN45209" s="3"/>
      <c r="BP45209" s="3"/>
    </row>
    <row r="45210" spans="1:68" x14ac:dyDescent="0.25">
      <c r="A45210" s="1"/>
      <c r="B45210" s="2"/>
      <c r="BJ45210" s="3"/>
      <c r="BL45210" s="3"/>
      <c r="BN45210" s="3"/>
      <c r="BP45210" s="3"/>
    </row>
    <row r="45211" spans="1:68" x14ac:dyDescent="0.25">
      <c r="A45211" s="1"/>
      <c r="B45211" s="2"/>
      <c r="BJ45211" s="3"/>
      <c r="BL45211" s="3"/>
      <c r="BN45211" s="3"/>
      <c r="BP45211" s="3"/>
    </row>
    <row r="45212" spans="1:68" x14ac:dyDescent="0.25">
      <c r="A45212" s="1"/>
      <c r="B45212" s="2"/>
      <c r="BJ45212" s="3"/>
      <c r="BL45212" s="3"/>
      <c r="BN45212" s="3"/>
      <c r="BP45212" s="3"/>
    </row>
    <row r="45213" spans="1:68" x14ac:dyDescent="0.25">
      <c r="A45213" s="1"/>
      <c r="B45213" s="2"/>
      <c r="BJ45213" s="3"/>
      <c r="BL45213" s="3"/>
      <c r="BN45213" s="3"/>
      <c r="BP45213" s="3"/>
    </row>
    <row r="45214" spans="1:68" x14ac:dyDescent="0.25">
      <c r="A45214" s="1"/>
      <c r="B45214" s="2"/>
      <c r="BJ45214" s="3"/>
      <c r="BL45214" s="3"/>
      <c r="BN45214" s="3"/>
      <c r="BP45214" s="3"/>
    </row>
    <row r="45215" spans="1:68" x14ac:dyDescent="0.25">
      <c r="A45215" s="1"/>
      <c r="B45215" s="2"/>
      <c r="BJ45215" s="3"/>
      <c r="BL45215" s="3"/>
      <c r="BN45215" s="3"/>
      <c r="BP45215" s="3"/>
    </row>
    <row r="45216" spans="1:68" x14ac:dyDescent="0.25">
      <c r="A45216" s="1"/>
      <c r="B45216" s="2"/>
      <c r="BJ45216" s="3"/>
      <c r="BL45216" s="3"/>
      <c r="BN45216" s="3"/>
      <c r="BP45216" s="3"/>
    </row>
    <row r="45217" spans="1:68" x14ac:dyDescent="0.25">
      <c r="A45217" s="1"/>
      <c r="B45217" s="2"/>
      <c r="BJ45217" s="3"/>
      <c r="BL45217" s="3"/>
      <c r="BN45217" s="3"/>
      <c r="BP45217" s="3"/>
    </row>
    <row r="45218" spans="1:68" x14ac:dyDescent="0.25">
      <c r="A45218" s="1"/>
      <c r="B45218" s="2"/>
      <c r="BJ45218" s="3"/>
      <c r="BL45218" s="3"/>
      <c r="BN45218" s="3"/>
      <c r="BP45218" s="3"/>
    </row>
    <row r="45219" spans="1:68" x14ac:dyDescent="0.25">
      <c r="A45219" s="1"/>
      <c r="B45219" s="2"/>
      <c r="BJ45219" s="3"/>
      <c r="BL45219" s="3"/>
      <c r="BN45219" s="3"/>
      <c r="BP45219" s="3"/>
    </row>
    <row r="45220" spans="1:68" x14ac:dyDescent="0.25">
      <c r="A45220" s="1"/>
      <c r="B45220" s="2"/>
      <c r="BJ45220" s="3"/>
      <c r="BL45220" s="3"/>
      <c r="BN45220" s="3"/>
      <c r="BP45220" s="3"/>
    </row>
    <row r="45221" spans="1:68" x14ac:dyDescent="0.25">
      <c r="A45221" s="1"/>
      <c r="B45221" s="2"/>
      <c r="BJ45221" s="3"/>
      <c r="BL45221" s="3"/>
      <c r="BN45221" s="3"/>
      <c r="BP45221" s="3"/>
    </row>
    <row r="45222" spans="1:68" x14ac:dyDescent="0.25">
      <c r="A45222" s="1"/>
      <c r="B45222" s="2"/>
      <c r="BJ45222" s="3"/>
      <c r="BL45222" s="3"/>
      <c r="BN45222" s="3"/>
      <c r="BP45222" s="3"/>
    </row>
    <row r="45223" spans="1:68" x14ac:dyDescent="0.25">
      <c r="A45223" s="1"/>
      <c r="B45223" s="2"/>
      <c r="BJ45223" s="3"/>
      <c r="BL45223" s="3"/>
      <c r="BN45223" s="3"/>
      <c r="BP45223" s="3"/>
    </row>
    <row r="45224" spans="1:68" x14ac:dyDescent="0.25">
      <c r="A45224" s="1"/>
      <c r="B45224" s="2"/>
      <c r="BJ45224" s="3"/>
      <c r="BL45224" s="3"/>
      <c r="BN45224" s="3"/>
      <c r="BP45224" s="3"/>
    </row>
    <row r="45225" spans="1:68" x14ac:dyDescent="0.25">
      <c r="A45225" s="1"/>
      <c r="B45225" s="2"/>
      <c r="BJ45225" s="3"/>
      <c r="BL45225" s="3"/>
      <c r="BN45225" s="3"/>
      <c r="BP45225" s="3"/>
    </row>
    <row r="45226" spans="1:68" x14ac:dyDescent="0.25">
      <c r="A45226" s="1"/>
      <c r="B45226" s="2"/>
      <c r="BJ45226" s="3"/>
      <c r="BL45226" s="3"/>
      <c r="BN45226" s="3"/>
      <c r="BP45226" s="3"/>
    </row>
    <row r="45227" spans="1:68" x14ac:dyDescent="0.25">
      <c r="A45227" s="1"/>
      <c r="B45227" s="2"/>
      <c r="BJ45227" s="3"/>
      <c r="BL45227" s="3"/>
      <c r="BN45227" s="3"/>
      <c r="BP45227" s="3"/>
    </row>
    <row r="45228" spans="1:68" x14ac:dyDescent="0.25">
      <c r="A45228" s="1"/>
      <c r="B45228" s="2"/>
      <c r="BJ45228" s="3"/>
      <c r="BL45228" s="3"/>
      <c r="BN45228" s="3"/>
      <c r="BP45228" s="3"/>
    </row>
    <row r="45229" spans="1:68" x14ac:dyDescent="0.25">
      <c r="A45229" s="1"/>
      <c r="B45229" s="2"/>
      <c r="BJ45229" s="3"/>
      <c r="BL45229" s="3"/>
      <c r="BN45229" s="3"/>
      <c r="BP45229" s="3"/>
    </row>
    <row r="45230" spans="1:68" x14ac:dyDescent="0.25">
      <c r="A45230" s="1"/>
      <c r="B45230" s="2"/>
      <c r="BJ45230" s="3"/>
      <c r="BL45230" s="3"/>
      <c r="BN45230" s="3"/>
      <c r="BP45230" s="3"/>
    </row>
    <row r="45231" spans="1:68" x14ac:dyDescent="0.25">
      <c r="A45231" s="1"/>
      <c r="B45231" s="2"/>
      <c r="BJ45231" s="3"/>
      <c r="BL45231" s="3"/>
      <c r="BN45231" s="3"/>
      <c r="BP45231" s="3"/>
    </row>
    <row r="45232" spans="1:68" x14ac:dyDescent="0.25">
      <c r="A45232" s="1"/>
      <c r="B45232" s="2"/>
      <c r="BJ45232" s="3"/>
      <c r="BL45232" s="3"/>
      <c r="BN45232" s="3"/>
      <c r="BP45232" s="3"/>
    </row>
    <row r="45233" spans="1:68" x14ac:dyDescent="0.25">
      <c r="A45233" s="1"/>
      <c r="B45233" s="2"/>
      <c r="BJ45233" s="3"/>
      <c r="BL45233" s="3"/>
      <c r="BN45233" s="3"/>
      <c r="BP45233" s="3"/>
    </row>
    <row r="45234" spans="1:68" x14ac:dyDescent="0.25">
      <c r="A45234" s="1"/>
      <c r="B45234" s="2"/>
      <c r="BJ45234" s="3"/>
      <c r="BL45234" s="3"/>
      <c r="BN45234" s="3"/>
      <c r="BP45234" s="3"/>
    </row>
    <row r="45235" spans="1:68" x14ac:dyDescent="0.25">
      <c r="A45235" s="1"/>
      <c r="B45235" s="2"/>
      <c r="BJ45235" s="3"/>
      <c r="BL45235" s="3"/>
      <c r="BN45235" s="3"/>
      <c r="BP45235" s="3"/>
    </row>
    <row r="45236" spans="1:68" x14ac:dyDescent="0.25">
      <c r="A45236" s="1"/>
      <c r="B45236" s="2"/>
      <c r="BJ45236" s="3"/>
      <c r="BL45236" s="3"/>
      <c r="BN45236" s="3"/>
      <c r="BP45236" s="3"/>
    </row>
    <row r="45237" spans="1:68" x14ac:dyDescent="0.25">
      <c r="A45237" s="1"/>
      <c r="B45237" s="2"/>
      <c r="BJ45237" s="3"/>
      <c r="BL45237" s="3"/>
      <c r="BN45237" s="3"/>
      <c r="BP45237" s="3"/>
    </row>
    <row r="45238" spans="1:68" x14ac:dyDescent="0.25">
      <c r="A45238" s="1"/>
      <c r="B45238" s="2"/>
      <c r="BJ45238" s="3"/>
      <c r="BL45238" s="3"/>
      <c r="BN45238" s="3"/>
      <c r="BP45238" s="3"/>
    </row>
    <row r="45239" spans="1:68" x14ac:dyDescent="0.25">
      <c r="A45239" s="1"/>
      <c r="B45239" s="2"/>
      <c r="BJ45239" s="3"/>
      <c r="BL45239" s="3"/>
      <c r="BN45239" s="3"/>
      <c r="BP45239" s="3"/>
    </row>
    <row r="45240" spans="1:68" x14ac:dyDescent="0.25">
      <c r="A45240" s="1"/>
      <c r="B45240" s="2"/>
      <c r="BJ45240" s="3"/>
      <c r="BL45240" s="3"/>
      <c r="BN45240" s="3"/>
      <c r="BP45240" s="3"/>
    </row>
    <row r="45241" spans="1:68" x14ac:dyDescent="0.25">
      <c r="A45241" s="1"/>
      <c r="B45241" s="2"/>
      <c r="BJ45241" s="3"/>
      <c r="BL45241" s="3"/>
      <c r="BN45241" s="3"/>
      <c r="BP45241" s="3"/>
    </row>
    <row r="45242" spans="1:68" x14ac:dyDescent="0.25">
      <c r="A45242" s="1"/>
      <c r="B45242" s="2"/>
      <c r="BJ45242" s="3"/>
      <c r="BL45242" s="3"/>
      <c r="BN45242" s="3"/>
      <c r="BP45242" s="3"/>
    </row>
    <row r="45243" spans="1:68" x14ac:dyDescent="0.25">
      <c r="A45243" s="1"/>
      <c r="B45243" s="2"/>
      <c r="BJ45243" s="3"/>
      <c r="BL45243" s="3"/>
      <c r="BN45243" s="3"/>
      <c r="BP45243" s="3"/>
    </row>
    <row r="45244" spans="1:68" x14ac:dyDescent="0.25">
      <c r="A45244" s="1"/>
      <c r="B45244" s="2"/>
      <c r="BJ45244" s="3"/>
      <c r="BL45244" s="3"/>
      <c r="BN45244" s="3"/>
      <c r="BP45244" s="3"/>
    </row>
    <row r="45245" spans="1:68" x14ac:dyDescent="0.25">
      <c r="A45245" s="1"/>
      <c r="B45245" s="2"/>
      <c r="BJ45245" s="3"/>
      <c r="BL45245" s="3"/>
      <c r="BN45245" s="3"/>
      <c r="BP45245" s="3"/>
    </row>
    <row r="45246" spans="1:68" x14ac:dyDescent="0.25">
      <c r="A45246" s="1"/>
      <c r="B45246" s="2"/>
      <c r="BJ45246" s="3"/>
      <c r="BL45246" s="3"/>
      <c r="BN45246" s="3"/>
      <c r="BP45246" s="3"/>
    </row>
    <row r="45247" spans="1:68" x14ac:dyDescent="0.25">
      <c r="A45247" s="1"/>
      <c r="B45247" s="2"/>
      <c r="BJ45247" s="3"/>
      <c r="BL45247" s="3"/>
      <c r="BN45247" s="3"/>
      <c r="BP45247" s="3"/>
    </row>
    <row r="45248" spans="1:68" x14ac:dyDescent="0.25">
      <c r="A45248" s="1"/>
      <c r="B45248" s="2"/>
      <c r="BJ45248" s="3"/>
      <c r="BL45248" s="3"/>
      <c r="BN45248" s="3"/>
      <c r="BP45248" s="3"/>
    </row>
    <row r="45249" spans="1:68" x14ac:dyDescent="0.25">
      <c r="A45249" s="1"/>
      <c r="B45249" s="2"/>
      <c r="BJ45249" s="3"/>
      <c r="BL45249" s="3"/>
      <c r="BN45249" s="3"/>
      <c r="BP45249" s="3"/>
    </row>
    <row r="45250" spans="1:68" x14ac:dyDescent="0.25">
      <c r="A45250" s="1"/>
      <c r="B45250" s="2"/>
      <c r="BJ45250" s="3"/>
      <c r="BL45250" s="3"/>
      <c r="BN45250" s="3"/>
      <c r="BP45250" s="3"/>
    </row>
    <row r="45251" spans="1:68" x14ac:dyDescent="0.25">
      <c r="A45251" s="1"/>
      <c r="B45251" s="2"/>
      <c r="BJ45251" s="3"/>
      <c r="BL45251" s="3"/>
      <c r="BN45251" s="3"/>
      <c r="BP45251" s="3"/>
    </row>
    <row r="45252" spans="1:68" x14ac:dyDescent="0.25">
      <c r="A45252" s="1"/>
      <c r="B45252" s="2"/>
      <c r="BJ45252" s="3"/>
      <c r="BL45252" s="3"/>
      <c r="BN45252" s="3"/>
      <c r="BP45252" s="3"/>
    </row>
    <row r="45253" spans="1:68" x14ac:dyDescent="0.25">
      <c r="A45253" s="1"/>
      <c r="B45253" s="2"/>
      <c r="BJ45253" s="3"/>
      <c r="BL45253" s="3"/>
      <c r="BN45253" s="3"/>
      <c r="BP45253" s="3"/>
    </row>
    <row r="45254" spans="1:68" x14ac:dyDescent="0.25">
      <c r="A45254" s="1"/>
      <c r="B45254" s="2"/>
      <c r="BJ45254" s="3"/>
      <c r="BL45254" s="3"/>
      <c r="BN45254" s="3"/>
      <c r="BP45254" s="3"/>
    </row>
    <row r="45255" spans="1:68" x14ac:dyDescent="0.25">
      <c r="A45255" s="1"/>
      <c r="B45255" s="2"/>
      <c r="BJ45255" s="3"/>
      <c r="BL45255" s="3"/>
      <c r="BN45255" s="3"/>
      <c r="BP45255" s="3"/>
    </row>
    <row r="45256" spans="1:68" x14ac:dyDescent="0.25">
      <c r="A45256" s="1"/>
      <c r="B45256" s="2"/>
      <c r="BJ45256" s="3"/>
      <c r="BL45256" s="3"/>
      <c r="BN45256" s="3"/>
      <c r="BP45256" s="3"/>
    </row>
    <row r="45257" spans="1:68" x14ac:dyDescent="0.25">
      <c r="A45257" s="1"/>
      <c r="B45257" s="2"/>
      <c r="BJ45257" s="3"/>
      <c r="BL45257" s="3"/>
      <c r="BN45257" s="3"/>
      <c r="BP45257" s="3"/>
    </row>
    <row r="45258" spans="1:68" x14ac:dyDescent="0.25">
      <c r="A45258" s="1"/>
      <c r="B45258" s="2"/>
      <c r="BJ45258" s="3"/>
      <c r="BL45258" s="3"/>
      <c r="BN45258" s="3"/>
      <c r="BP45258" s="3"/>
    </row>
    <row r="45259" spans="1:68" x14ac:dyDescent="0.25">
      <c r="A45259" s="1"/>
      <c r="B45259" s="2"/>
      <c r="BJ45259" s="3"/>
      <c r="BL45259" s="3"/>
      <c r="BN45259" s="3"/>
      <c r="BP45259" s="3"/>
    </row>
    <row r="45260" spans="1:68" x14ac:dyDescent="0.25">
      <c r="A45260" s="1"/>
      <c r="B45260" s="2"/>
      <c r="BJ45260" s="3"/>
      <c r="BL45260" s="3"/>
      <c r="BN45260" s="3"/>
      <c r="BP45260" s="3"/>
    </row>
    <row r="45261" spans="1:68" x14ac:dyDescent="0.25">
      <c r="A45261" s="1"/>
      <c r="B45261" s="2"/>
      <c r="BJ45261" s="3"/>
      <c r="BL45261" s="3"/>
      <c r="BN45261" s="3"/>
      <c r="BP45261" s="3"/>
    </row>
    <row r="45262" spans="1:68" x14ac:dyDescent="0.25">
      <c r="A45262" s="1"/>
      <c r="B45262" s="2"/>
      <c r="BJ45262" s="3"/>
      <c r="BL45262" s="3"/>
      <c r="BN45262" s="3"/>
      <c r="BP45262" s="3"/>
    </row>
    <row r="45263" spans="1:68" x14ac:dyDescent="0.25">
      <c r="A45263" s="1"/>
      <c r="B45263" s="2"/>
      <c r="BJ45263" s="3"/>
      <c r="BL45263" s="3"/>
      <c r="BN45263" s="3"/>
      <c r="BP45263" s="3"/>
    </row>
    <row r="45264" spans="1:68" x14ac:dyDescent="0.25">
      <c r="A45264" s="1"/>
      <c r="B45264" s="2"/>
      <c r="BJ45264" s="3"/>
      <c r="BL45264" s="3"/>
      <c r="BN45264" s="3"/>
      <c r="BP45264" s="3"/>
    </row>
    <row r="45265" spans="1:68" x14ac:dyDescent="0.25">
      <c r="A45265" s="1"/>
      <c r="B45265" s="2"/>
      <c r="BJ45265" s="3"/>
      <c r="BL45265" s="3"/>
      <c r="BN45265" s="3"/>
      <c r="BP45265" s="3"/>
    </row>
    <row r="45266" spans="1:68" x14ac:dyDescent="0.25">
      <c r="A45266" s="1"/>
      <c r="B45266" s="2"/>
      <c r="BJ45266" s="3"/>
      <c r="BL45266" s="3"/>
      <c r="BN45266" s="3"/>
      <c r="BP45266" s="3"/>
    </row>
    <row r="45267" spans="1:68" x14ac:dyDescent="0.25">
      <c r="A45267" s="1"/>
      <c r="B45267" s="2"/>
      <c r="BJ45267" s="3"/>
      <c r="BL45267" s="3"/>
      <c r="BN45267" s="3"/>
      <c r="BP45267" s="3"/>
    </row>
    <row r="45268" spans="1:68" x14ac:dyDescent="0.25">
      <c r="A45268" s="1"/>
      <c r="B45268" s="2"/>
      <c r="BJ45268" s="3"/>
      <c r="BL45268" s="3"/>
      <c r="BN45268" s="3"/>
      <c r="BP45268" s="3"/>
    </row>
    <row r="45269" spans="1:68" x14ac:dyDescent="0.25">
      <c r="A45269" s="1"/>
      <c r="B45269" s="2"/>
      <c r="BJ45269" s="3"/>
      <c r="BL45269" s="3"/>
      <c r="BN45269" s="3"/>
      <c r="BP45269" s="3"/>
    </row>
    <row r="45270" spans="1:68" x14ac:dyDescent="0.25">
      <c r="A45270" s="1"/>
      <c r="B45270" s="2"/>
      <c r="BJ45270" s="3"/>
      <c r="BL45270" s="3"/>
      <c r="BN45270" s="3"/>
      <c r="BP45270" s="3"/>
    </row>
    <row r="45271" spans="1:68" x14ac:dyDescent="0.25">
      <c r="A45271" s="1"/>
      <c r="B45271" s="2"/>
      <c r="BJ45271" s="3"/>
      <c r="BL45271" s="3"/>
      <c r="BN45271" s="3"/>
      <c r="BP45271" s="3"/>
    </row>
    <row r="45272" spans="1:68" x14ac:dyDescent="0.25">
      <c r="A45272" s="1"/>
      <c r="B45272" s="2"/>
      <c r="BJ45272" s="3"/>
      <c r="BL45272" s="3"/>
      <c r="BN45272" s="3"/>
      <c r="BP45272" s="3"/>
    </row>
    <row r="45273" spans="1:68" x14ac:dyDescent="0.25">
      <c r="A45273" s="1"/>
      <c r="B45273" s="2"/>
      <c r="BJ45273" s="3"/>
      <c r="BL45273" s="3"/>
      <c r="BN45273" s="3"/>
      <c r="BP45273" s="3"/>
    </row>
    <row r="45274" spans="1:68" x14ac:dyDescent="0.25">
      <c r="A45274" s="1"/>
      <c r="B45274" s="2"/>
      <c r="BJ45274" s="3"/>
      <c r="BL45274" s="3"/>
      <c r="BN45274" s="3"/>
      <c r="BP45274" s="3"/>
    </row>
    <row r="45275" spans="1:68" x14ac:dyDescent="0.25">
      <c r="A45275" s="1"/>
      <c r="B45275" s="2"/>
      <c r="BJ45275" s="3"/>
      <c r="BL45275" s="3"/>
      <c r="BN45275" s="3"/>
      <c r="BP45275" s="3"/>
    </row>
    <row r="45276" spans="1:68" x14ac:dyDescent="0.25">
      <c r="A45276" s="1"/>
      <c r="B45276" s="2"/>
      <c r="BJ45276" s="3"/>
      <c r="BL45276" s="3"/>
      <c r="BN45276" s="3"/>
      <c r="BP45276" s="3"/>
    </row>
    <row r="45277" spans="1:68" x14ac:dyDescent="0.25">
      <c r="A45277" s="1"/>
      <c r="B45277" s="2"/>
      <c r="BJ45277" s="3"/>
      <c r="BL45277" s="3"/>
      <c r="BN45277" s="3"/>
      <c r="BP45277" s="3"/>
    </row>
    <row r="45278" spans="1:68" x14ac:dyDescent="0.25">
      <c r="A45278" s="1"/>
      <c r="B45278" s="2"/>
      <c r="BJ45278" s="3"/>
      <c r="BL45278" s="3"/>
      <c r="BN45278" s="3"/>
      <c r="BP45278" s="3"/>
    </row>
    <row r="45279" spans="1:68" x14ac:dyDescent="0.25">
      <c r="A45279" s="1"/>
      <c r="B45279" s="2"/>
      <c r="BJ45279" s="3"/>
      <c r="BL45279" s="3"/>
      <c r="BN45279" s="3"/>
      <c r="BP45279" s="3"/>
    </row>
    <row r="45280" spans="1:68" x14ac:dyDescent="0.25">
      <c r="A45280" s="1"/>
      <c r="B45280" s="2"/>
      <c r="BJ45280" s="3"/>
      <c r="BL45280" s="3"/>
      <c r="BN45280" s="3"/>
      <c r="BP45280" s="3"/>
    </row>
    <row r="45281" spans="1:68" x14ac:dyDescent="0.25">
      <c r="A45281" s="1"/>
      <c r="B45281" s="2"/>
      <c r="BJ45281" s="3"/>
      <c r="BL45281" s="3"/>
      <c r="BN45281" s="3"/>
      <c r="BP45281" s="3"/>
    </row>
    <row r="45282" spans="1:68" x14ac:dyDescent="0.25">
      <c r="A45282" s="1"/>
      <c r="B45282" s="2"/>
      <c r="BJ45282" s="3"/>
      <c r="BL45282" s="3"/>
      <c r="BN45282" s="3"/>
      <c r="BP45282" s="3"/>
    </row>
    <row r="45283" spans="1:68" x14ac:dyDescent="0.25">
      <c r="A45283" s="1"/>
      <c r="B45283" s="2"/>
      <c r="BJ45283" s="3"/>
      <c r="BL45283" s="3"/>
      <c r="BN45283" s="3"/>
      <c r="BP45283" s="3"/>
    </row>
    <row r="45284" spans="1:68" x14ac:dyDescent="0.25">
      <c r="A45284" s="1"/>
      <c r="B45284" s="2"/>
      <c r="BJ45284" s="3"/>
      <c r="BL45284" s="3"/>
      <c r="BN45284" s="3"/>
      <c r="BP45284" s="3"/>
    </row>
    <row r="45285" spans="1:68" x14ac:dyDescent="0.25">
      <c r="A45285" s="1"/>
      <c r="B45285" s="2"/>
      <c r="BJ45285" s="3"/>
      <c r="BL45285" s="3"/>
      <c r="BN45285" s="3"/>
      <c r="BP45285" s="3"/>
    </row>
    <row r="45286" spans="1:68" x14ac:dyDescent="0.25">
      <c r="A45286" s="1"/>
      <c r="B45286" s="2"/>
      <c r="BJ45286" s="3"/>
      <c r="BL45286" s="3"/>
      <c r="BN45286" s="3"/>
      <c r="BP45286" s="3"/>
    </row>
    <row r="45287" spans="1:68" x14ac:dyDescent="0.25">
      <c r="A45287" s="1"/>
      <c r="B45287" s="2"/>
      <c r="BJ45287" s="3"/>
      <c r="BL45287" s="3"/>
      <c r="BN45287" s="3"/>
      <c r="BP45287" s="3"/>
    </row>
    <row r="45288" spans="1:68" x14ac:dyDescent="0.25">
      <c r="A45288" s="1"/>
      <c r="B45288" s="2"/>
      <c r="BJ45288" s="3"/>
      <c r="BL45288" s="3"/>
      <c r="BN45288" s="3"/>
      <c r="BP45288" s="3"/>
    </row>
    <row r="45289" spans="1:68" x14ac:dyDescent="0.25">
      <c r="A45289" s="1"/>
      <c r="B45289" s="2"/>
      <c r="BJ45289" s="3"/>
      <c r="BL45289" s="3"/>
      <c r="BN45289" s="3"/>
      <c r="BP45289" s="3"/>
    </row>
    <row r="45290" spans="1:68" x14ac:dyDescent="0.25">
      <c r="A45290" s="1"/>
      <c r="B45290" s="2"/>
      <c r="BJ45290" s="3"/>
      <c r="BL45290" s="3"/>
      <c r="BN45290" s="3"/>
      <c r="BP45290" s="3"/>
    </row>
    <row r="45291" spans="1:68" x14ac:dyDescent="0.25">
      <c r="A45291" s="1"/>
      <c r="B45291" s="2"/>
      <c r="BJ45291" s="3"/>
      <c r="BL45291" s="3"/>
      <c r="BN45291" s="3"/>
      <c r="BP45291" s="3"/>
    </row>
    <row r="45292" spans="1:68" x14ac:dyDescent="0.25">
      <c r="A45292" s="1"/>
      <c r="B45292" s="2"/>
      <c r="BJ45292" s="3"/>
      <c r="BL45292" s="3"/>
      <c r="BN45292" s="3"/>
      <c r="BP45292" s="3"/>
    </row>
    <row r="45293" spans="1:68" x14ac:dyDescent="0.25">
      <c r="A45293" s="1"/>
      <c r="B45293" s="2"/>
      <c r="BJ45293" s="3"/>
      <c r="BL45293" s="3"/>
      <c r="BN45293" s="3"/>
      <c r="BP45293" s="3"/>
    </row>
    <row r="45294" spans="1:68" x14ac:dyDescent="0.25">
      <c r="A45294" s="1"/>
      <c r="B45294" s="2"/>
      <c r="BJ45294" s="3"/>
      <c r="BL45294" s="3"/>
      <c r="BN45294" s="3"/>
      <c r="BP45294" s="3"/>
    </row>
    <row r="45295" spans="1:68" x14ac:dyDescent="0.25">
      <c r="A45295" s="1"/>
      <c r="B45295" s="2"/>
      <c r="BJ45295" s="3"/>
      <c r="BL45295" s="3"/>
      <c r="BN45295" s="3"/>
      <c r="BP45295" s="3"/>
    </row>
    <row r="45296" spans="1:68" x14ac:dyDescent="0.25">
      <c r="A45296" s="1"/>
      <c r="B45296" s="2"/>
      <c r="BJ45296" s="3"/>
      <c r="BL45296" s="3"/>
      <c r="BN45296" s="3"/>
      <c r="BP45296" s="3"/>
    </row>
    <row r="45297" spans="1:68" x14ac:dyDescent="0.25">
      <c r="A45297" s="1"/>
      <c r="B45297" s="2"/>
      <c r="BJ45297" s="3"/>
      <c r="BL45297" s="3"/>
      <c r="BN45297" s="3"/>
      <c r="BP45297" s="3"/>
    </row>
    <row r="45298" spans="1:68" x14ac:dyDescent="0.25">
      <c r="A45298" s="1"/>
      <c r="B45298" s="2"/>
      <c r="BJ45298" s="3"/>
      <c r="BL45298" s="3"/>
      <c r="BN45298" s="3"/>
      <c r="BP45298" s="3"/>
    </row>
    <row r="45299" spans="1:68" x14ac:dyDescent="0.25">
      <c r="A45299" s="1"/>
      <c r="B45299" s="2"/>
      <c r="BJ45299" s="3"/>
      <c r="BL45299" s="3"/>
      <c r="BN45299" s="3"/>
      <c r="BP45299" s="3"/>
    </row>
    <row r="45300" spans="1:68" x14ac:dyDescent="0.25">
      <c r="A45300" s="1"/>
      <c r="B45300" s="2"/>
      <c r="BJ45300" s="3"/>
      <c r="BL45300" s="3"/>
      <c r="BN45300" s="3"/>
      <c r="BP45300" s="3"/>
    </row>
    <row r="45301" spans="1:68" x14ac:dyDescent="0.25">
      <c r="A45301" s="1"/>
      <c r="B45301" s="2"/>
      <c r="BJ45301" s="3"/>
      <c r="BL45301" s="3"/>
      <c r="BN45301" s="3"/>
      <c r="BP45301" s="3"/>
    </row>
    <row r="45302" spans="1:68" x14ac:dyDescent="0.25">
      <c r="A45302" s="1"/>
      <c r="B45302" s="2"/>
      <c r="BJ45302" s="3"/>
      <c r="BL45302" s="3"/>
      <c r="BN45302" s="3"/>
      <c r="BP45302" s="3"/>
    </row>
    <row r="45303" spans="1:68" x14ac:dyDescent="0.25">
      <c r="A45303" s="1"/>
      <c r="B45303" s="2"/>
      <c r="BJ45303" s="3"/>
      <c r="BL45303" s="3"/>
      <c r="BN45303" s="3"/>
      <c r="BP45303" s="3"/>
    </row>
    <row r="45304" spans="1:68" x14ac:dyDescent="0.25">
      <c r="A45304" s="1"/>
      <c r="B45304" s="2"/>
      <c r="BJ45304" s="3"/>
      <c r="BL45304" s="3"/>
      <c r="BN45304" s="3"/>
      <c r="BP45304" s="3"/>
    </row>
    <row r="45305" spans="1:68" x14ac:dyDescent="0.25">
      <c r="A45305" s="1"/>
      <c r="B45305" s="2"/>
      <c r="BJ45305" s="3"/>
      <c r="BL45305" s="3"/>
      <c r="BN45305" s="3"/>
      <c r="BP45305" s="3"/>
    </row>
    <row r="45306" spans="1:68" x14ac:dyDescent="0.25">
      <c r="A45306" s="1"/>
      <c r="B45306" s="2"/>
      <c r="BJ45306" s="3"/>
      <c r="BL45306" s="3"/>
      <c r="BN45306" s="3"/>
      <c r="BP45306" s="3"/>
    </row>
    <row r="45307" spans="1:68" x14ac:dyDescent="0.25">
      <c r="A45307" s="1"/>
      <c r="B45307" s="2"/>
      <c r="BJ45307" s="3"/>
      <c r="BL45307" s="3"/>
      <c r="BN45307" s="3"/>
      <c r="BP45307" s="3"/>
    </row>
    <row r="45308" spans="1:68" x14ac:dyDescent="0.25">
      <c r="A45308" s="1"/>
      <c r="B45308" s="2"/>
      <c r="BJ45308" s="3"/>
      <c r="BL45308" s="3"/>
      <c r="BN45308" s="3"/>
      <c r="BP45308" s="3"/>
    </row>
    <row r="45309" spans="1:68" x14ac:dyDescent="0.25">
      <c r="A45309" s="1"/>
      <c r="B45309" s="2"/>
      <c r="BJ45309" s="3"/>
      <c r="BL45309" s="3"/>
      <c r="BN45309" s="3"/>
      <c r="BP45309" s="3"/>
    </row>
    <row r="45310" spans="1:68" x14ac:dyDescent="0.25">
      <c r="A45310" s="1"/>
      <c r="B45310" s="2"/>
      <c r="BJ45310" s="3"/>
      <c r="BL45310" s="3"/>
      <c r="BN45310" s="3"/>
      <c r="BP45310" s="3"/>
    </row>
    <row r="45311" spans="1:68" x14ac:dyDescent="0.25">
      <c r="A45311" s="1"/>
      <c r="B45311" s="2"/>
      <c r="BJ45311" s="3"/>
      <c r="BL45311" s="3"/>
      <c r="BN45311" s="3"/>
      <c r="BP45311" s="3"/>
    </row>
    <row r="45312" spans="1:68" x14ac:dyDescent="0.25">
      <c r="A45312" s="1"/>
      <c r="B45312" s="2"/>
      <c r="BJ45312" s="3"/>
      <c r="BL45312" s="3"/>
      <c r="BN45312" s="3"/>
      <c r="BP45312" s="3"/>
    </row>
    <row r="45313" spans="1:68" x14ac:dyDescent="0.25">
      <c r="A45313" s="1"/>
      <c r="B45313" s="2"/>
      <c r="BJ45313" s="3"/>
      <c r="BL45313" s="3"/>
      <c r="BN45313" s="3"/>
      <c r="BP45313" s="3"/>
    </row>
    <row r="45314" spans="1:68" x14ac:dyDescent="0.25">
      <c r="A45314" s="1"/>
      <c r="B45314" s="2"/>
      <c r="BJ45314" s="3"/>
      <c r="BL45314" s="3"/>
      <c r="BN45314" s="3"/>
      <c r="BP45314" s="3"/>
    </row>
    <row r="45315" spans="1:68" x14ac:dyDescent="0.25">
      <c r="A45315" s="1"/>
      <c r="B45315" s="2"/>
      <c r="BJ45315" s="3"/>
      <c r="BL45315" s="3"/>
      <c r="BN45315" s="3"/>
      <c r="BP45315" s="3"/>
    </row>
    <row r="45316" spans="1:68" x14ac:dyDescent="0.25">
      <c r="A45316" s="1"/>
      <c r="B45316" s="2"/>
      <c r="BJ45316" s="3"/>
      <c r="BL45316" s="3"/>
      <c r="BN45316" s="3"/>
      <c r="BP45316" s="3"/>
    </row>
    <row r="45317" spans="1:68" x14ac:dyDescent="0.25">
      <c r="A45317" s="1"/>
      <c r="B45317" s="2"/>
      <c r="BJ45317" s="3"/>
      <c r="BL45317" s="3"/>
      <c r="BN45317" s="3"/>
      <c r="BP45317" s="3"/>
    </row>
    <row r="45318" spans="1:68" x14ac:dyDescent="0.25">
      <c r="A45318" s="1"/>
      <c r="B45318" s="2"/>
      <c r="BJ45318" s="3"/>
      <c r="BL45318" s="3"/>
      <c r="BN45318" s="3"/>
      <c r="BP45318" s="3"/>
    </row>
    <row r="45319" spans="1:68" x14ac:dyDescent="0.25">
      <c r="A45319" s="1"/>
      <c r="B45319" s="2"/>
      <c r="BJ45319" s="3"/>
      <c r="BL45319" s="3"/>
      <c r="BN45319" s="3"/>
      <c r="BP45319" s="3"/>
    </row>
    <row r="45320" spans="1:68" x14ac:dyDescent="0.25">
      <c r="A45320" s="1"/>
      <c r="B45320" s="2"/>
      <c r="BJ45320" s="3"/>
      <c r="BL45320" s="3"/>
      <c r="BN45320" s="3"/>
      <c r="BP45320" s="3"/>
    </row>
    <row r="45321" spans="1:68" x14ac:dyDescent="0.25">
      <c r="A45321" s="1"/>
      <c r="B45321" s="2"/>
      <c r="BJ45321" s="3"/>
      <c r="BL45321" s="3"/>
      <c r="BN45321" s="3"/>
      <c r="BP45321" s="3"/>
    </row>
    <row r="45322" spans="1:68" x14ac:dyDescent="0.25">
      <c r="A45322" s="1"/>
      <c r="B45322" s="2"/>
      <c r="BJ45322" s="3"/>
      <c r="BL45322" s="3"/>
      <c r="BN45322" s="3"/>
      <c r="BP45322" s="3"/>
    </row>
    <row r="45323" spans="1:68" x14ac:dyDescent="0.25">
      <c r="A45323" s="1"/>
      <c r="B45323" s="2"/>
      <c r="BJ45323" s="3"/>
      <c r="BL45323" s="3"/>
      <c r="BN45323" s="3"/>
      <c r="BP45323" s="3"/>
    </row>
    <row r="45324" spans="1:68" x14ac:dyDescent="0.25">
      <c r="A45324" s="1"/>
      <c r="B45324" s="2"/>
      <c r="BJ45324" s="3"/>
      <c r="BL45324" s="3"/>
      <c r="BN45324" s="3"/>
      <c r="BP45324" s="3"/>
    </row>
    <row r="45325" spans="1:68" x14ac:dyDescent="0.25">
      <c r="A45325" s="1"/>
      <c r="B45325" s="2"/>
      <c r="BJ45325" s="3"/>
      <c r="BL45325" s="3"/>
      <c r="BN45325" s="3"/>
      <c r="BP45325" s="3"/>
    </row>
    <row r="45326" spans="1:68" x14ac:dyDescent="0.25">
      <c r="A45326" s="1"/>
      <c r="B45326" s="2"/>
      <c r="BJ45326" s="3"/>
      <c r="BL45326" s="3"/>
      <c r="BN45326" s="3"/>
      <c r="BP45326" s="3"/>
    </row>
    <row r="45327" spans="1:68" x14ac:dyDescent="0.25">
      <c r="A45327" s="1"/>
      <c r="B45327" s="2"/>
      <c r="BJ45327" s="3"/>
      <c r="BL45327" s="3"/>
      <c r="BN45327" s="3"/>
      <c r="BP45327" s="3"/>
    </row>
    <row r="45328" spans="1:68" x14ac:dyDescent="0.25">
      <c r="A45328" s="1"/>
      <c r="B45328" s="2"/>
      <c r="BJ45328" s="3"/>
      <c r="BL45328" s="3"/>
      <c r="BN45328" s="3"/>
      <c r="BP45328" s="3"/>
    </row>
    <row r="45329" spans="1:68" x14ac:dyDescent="0.25">
      <c r="A45329" s="1"/>
      <c r="B45329" s="2"/>
      <c r="BJ45329" s="3"/>
      <c r="BL45329" s="3"/>
      <c r="BN45329" s="3"/>
      <c r="BP45329" s="3"/>
    </row>
    <row r="45330" spans="1:68" x14ac:dyDescent="0.25">
      <c r="A45330" s="1"/>
      <c r="B45330" s="2"/>
      <c r="BJ45330" s="3"/>
      <c r="BL45330" s="3"/>
      <c r="BN45330" s="3"/>
      <c r="BP45330" s="3"/>
    </row>
    <row r="45331" spans="1:68" x14ac:dyDescent="0.25">
      <c r="A45331" s="1"/>
      <c r="B45331" s="2"/>
      <c r="BJ45331" s="3"/>
      <c r="BL45331" s="3"/>
      <c r="BN45331" s="3"/>
      <c r="BP45331" s="3"/>
    </row>
    <row r="45332" spans="1:68" x14ac:dyDescent="0.25">
      <c r="A45332" s="1"/>
      <c r="B45332" s="2"/>
      <c r="BJ45332" s="3"/>
      <c r="BL45332" s="3"/>
      <c r="BN45332" s="3"/>
      <c r="BP45332" s="3"/>
    </row>
    <row r="45333" spans="1:68" x14ac:dyDescent="0.25">
      <c r="A45333" s="1"/>
      <c r="B45333" s="2"/>
      <c r="BJ45333" s="3"/>
      <c r="BL45333" s="3"/>
      <c r="BN45333" s="3"/>
      <c r="BP45333" s="3"/>
    </row>
    <row r="45334" spans="1:68" x14ac:dyDescent="0.25">
      <c r="A45334" s="1"/>
      <c r="B45334" s="2"/>
      <c r="BJ45334" s="3"/>
      <c r="BL45334" s="3"/>
      <c r="BN45334" s="3"/>
      <c r="BP45334" s="3"/>
    </row>
    <row r="45335" spans="1:68" x14ac:dyDescent="0.25">
      <c r="A45335" s="1"/>
      <c r="B45335" s="2"/>
      <c r="BJ45335" s="3"/>
      <c r="BL45335" s="3"/>
      <c r="BN45335" s="3"/>
      <c r="BP45335" s="3"/>
    </row>
    <row r="45336" spans="1:68" x14ac:dyDescent="0.25">
      <c r="A45336" s="1"/>
      <c r="B45336" s="2"/>
      <c r="BJ45336" s="3"/>
      <c r="BL45336" s="3"/>
      <c r="BN45336" s="3"/>
      <c r="BP45336" s="3"/>
    </row>
    <row r="45337" spans="1:68" x14ac:dyDescent="0.25">
      <c r="A45337" s="1"/>
      <c r="B45337" s="2"/>
      <c r="BJ45337" s="3"/>
      <c r="BL45337" s="3"/>
      <c r="BN45337" s="3"/>
      <c r="BP45337" s="3"/>
    </row>
    <row r="45338" spans="1:68" x14ac:dyDescent="0.25">
      <c r="A45338" s="1"/>
      <c r="B45338" s="2"/>
      <c r="BJ45338" s="3"/>
      <c r="BL45338" s="3"/>
      <c r="BN45338" s="3"/>
      <c r="BP45338" s="3"/>
    </row>
    <row r="45339" spans="1:68" x14ac:dyDescent="0.25">
      <c r="A45339" s="1"/>
      <c r="B45339" s="2"/>
      <c r="BJ45339" s="3"/>
      <c r="BL45339" s="3"/>
      <c r="BN45339" s="3"/>
      <c r="BP45339" s="3"/>
    </row>
    <row r="45340" spans="1:68" x14ac:dyDescent="0.25">
      <c r="A45340" s="1"/>
      <c r="B45340" s="2"/>
      <c r="BJ45340" s="3"/>
      <c r="BL45340" s="3"/>
      <c r="BN45340" s="3"/>
      <c r="BP45340" s="3"/>
    </row>
    <row r="45341" spans="1:68" x14ac:dyDescent="0.25">
      <c r="A45341" s="1"/>
      <c r="B45341" s="2"/>
      <c r="BJ45341" s="3"/>
      <c r="BL45341" s="3"/>
      <c r="BN45341" s="3"/>
      <c r="BP45341" s="3"/>
    </row>
    <row r="45342" spans="1:68" x14ac:dyDescent="0.25">
      <c r="A45342" s="1"/>
      <c r="B45342" s="2"/>
      <c r="BJ45342" s="3"/>
      <c r="BL45342" s="3"/>
      <c r="BN45342" s="3"/>
      <c r="BP45342" s="3"/>
    </row>
    <row r="45343" spans="1:68" x14ac:dyDescent="0.25">
      <c r="A45343" s="1"/>
      <c r="B45343" s="2"/>
      <c r="BJ45343" s="3"/>
      <c r="BL45343" s="3"/>
      <c r="BN45343" s="3"/>
      <c r="BP45343" s="3"/>
    </row>
    <row r="45344" spans="1:68" x14ac:dyDescent="0.25">
      <c r="A45344" s="1"/>
      <c r="B45344" s="2"/>
      <c r="BJ45344" s="3"/>
      <c r="BL45344" s="3"/>
      <c r="BN45344" s="3"/>
      <c r="BP45344" s="3"/>
    </row>
    <row r="45345" spans="1:68" x14ac:dyDescent="0.25">
      <c r="A45345" s="1"/>
      <c r="B45345" s="2"/>
      <c r="BJ45345" s="3"/>
      <c r="BL45345" s="3"/>
      <c r="BN45345" s="3"/>
      <c r="BP45345" s="3"/>
    </row>
    <row r="45346" spans="1:68" x14ac:dyDescent="0.25">
      <c r="A45346" s="1"/>
      <c r="B45346" s="2"/>
      <c r="BJ45346" s="3"/>
      <c r="BL45346" s="3"/>
      <c r="BN45346" s="3"/>
      <c r="BP45346" s="3"/>
    </row>
    <row r="45347" spans="1:68" x14ac:dyDescent="0.25">
      <c r="A45347" s="1"/>
      <c r="B45347" s="2"/>
      <c r="BJ45347" s="3"/>
      <c r="BL45347" s="3"/>
      <c r="BN45347" s="3"/>
      <c r="BP45347" s="3"/>
    </row>
    <row r="45348" spans="1:68" x14ac:dyDescent="0.25">
      <c r="A45348" s="1"/>
      <c r="B45348" s="2"/>
      <c r="BJ45348" s="3"/>
      <c r="BL45348" s="3"/>
      <c r="BN45348" s="3"/>
      <c r="BP45348" s="3"/>
    </row>
    <row r="45349" spans="1:68" x14ac:dyDescent="0.25">
      <c r="A45349" s="1"/>
      <c r="B45349" s="2"/>
      <c r="BJ45349" s="3"/>
      <c r="BL45349" s="3"/>
      <c r="BN45349" s="3"/>
      <c r="BP45349" s="3"/>
    </row>
    <row r="45350" spans="1:68" x14ac:dyDescent="0.25">
      <c r="A45350" s="1"/>
      <c r="B45350" s="2"/>
      <c r="BJ45350" s="3"/>
      <c r="BL45350" s="3"/>
      <c r="BN45350" s="3"/>
      <c r="BP45350" s="3"/>
    </row>
    <row r="45351" spans="1:68" x14ac:dyDescent="0.25">
      <c r="A45351" s="1"/>
      <c r="B45351" s="2"/>
      <c r="BJ45351" s="3"/>
      <c r="BL45351" s="3"/>
      <c r="BN45351" s="3"/>
      <c r="BP45351" s="3"/>
    </row>
    <row r="45352" spans="1:68" x14ac:dyDescent="0.25">
      <c r="A45352" s="1"/>
      <c r="B45352" s="2"/>
      <c r="BJ45352" s="3"/>
      <c r="BL45352" s="3"/>
      <c r="BN45352" s="3"/>
      <c r="BP45352" s="3"/>
    </row>
    <row r="45353" spans="1:68" x14ac:dyDescent="0.25">
      <c r="A45353" s="1"/>
      <c r="B45353" s="2"/>
      <c r="BJ45353" s="3"/>
      <c r="BL45353" s="3"/>
      <c r="BN45353" s="3"/>
      <c r="BP45353" s="3"/>
    </row>
    <row r="45354" spans="1:68" x14ac:dyDescent="0.25">
      <c r="A45354" s="1"/>
      <c r="B45354" s="2"/>
      <c r="BJ45354" s="3"/>
      <c r="BL45354" s="3"/>
      <c r="BN45354" s="3"/>
      <c r="BP45354" s="3"/>
    </row>
    <row r="45355" spans="1:68" x14ac:dyDescent="0.25">
      <c r="A45355" s="1"/>
      <c r="B45355" s="2"/>
      <c r="BJ45355" s="3"/>
      <c r="BL45355" s="3"/>
      <c r="BN45355" s="3"/>
      <c r="BP45355" s="3"/>
    </row>
    <row r="45356" spans="1:68" x14ac:dyDescent="0.25">
      <c r="A45356" s="1"/>
      <c r="B45356" s="2"/>
      <c r="BJ45356" s="3"/>
      <c r="BL45356" s="3"/>
      <c r="BN45356" s="3"/>
      <c r="BP45356" s="3"/>
    </row>
    <row r="45357" spans="1:68" x14ac:dyDescent="0.25">
      <c r="A45357" s="1"/>
      <c r="B45357" s="2"/>
      <c r="BJ45357" s="3"/>
      <c r="BL45357" s="3"/>
      <c r="BN45357" s="3"/>
      <c r="BP45357" s="3"/>
    </row>
    <row r="45358" spans="1:68" x14ac:dyDescent="0.25">
      <c r="A45358" s="1"/>
      <c r="B45358" s="2"/>
      <c r="BJ45358" s="3"/>
      <c r="BL45358" s="3"/>
      <c r="BN45358" s="3"/>
      <c r="BP45358" s="3"/>
    </row>
    <row r="45359" spans="1:68" x14ac:dyDescent="0.25">
      <c r="A45359" s="1"/>
      <c r="B45359" s="2"/>
      <c r="BJ45359" s="3"/>
      <c r="BL45359" s="3"/>
      <c r="BN45359" s="3"/>
      <c r="BP45359" s="3"/>
    </row>
    <row r="45360" spans="1:68" x14ac:dyDescent="0.25">
      <c r="A45360" s="1"/>
      <c r="B45360" s="2"/>
      <c r="BJ45360" s="3"/>
      <c r="BL45360" s="3"/>
      <c r="BN45360" s="3"/>
      <c r="BP45360" s="3"/>
    </row>
    <row r="45361" spans="1:68" x14ac:dyDescent="0.25">
      <c r="A45361" s="1"/>
      <c r="B45361" s="2"/>
      <c r="BJ45361" s="3"/>
      <c r="BL45361" s="3"/>
      <c r="BN45361" s="3"/>
      <c r="BP45361" s="3"/>
    </row>
    <row r="45362" spans="1:68" x14ac:dyDescent="0.25">
      <c r="A45362" s="1"/>
      <c r="B45362" s="2"/>
      <c r="BJ45362" s="3"/>
      <c r="BL45362" s="3"/>
      <c r="BN45362" s="3"/>
      <c r="BP45362" s="3"/>
    </row>
    <row r="45363" spans="1:68" x14ac:dyDescent="0.25">
      <c r="A45363" s="1"/>
      <c r="B45363" s="2"/>
      <c r="BJ45363" s="3"/>
      <c r="BL45363" s="3"/>
      <c r="BN45363" s="3"/>
      <c r="BP45363" s="3"/>
    </row>
    <row r="45364" spans="1:68" x14ac:dyDescent="0.25">
      <c r="A45364" s="1"/>
      <c r="B45364" s="2"/>
      <c r="BJ45364" s="3"/>
      <c r="BL45364" s="3"/>
      <c r="BN45364" s="3"/>
      <c r="BP45364" s="3"/>
    </row>
    <row r="45365" spans="1:68" x14ac:dyDescent="0.25">
      <c r="A45365" s="1"/>
      <c r="B45365" s="2"/>
      <c r="BJ45365" s="3"/>
      <c r="BL45365" s="3"/>
      <c r="BN45365" s="3"/>
      <c r="BP45365" s="3"/>
    </row>
    <row r="45366" spans="1:68" x14ac:dyDescent="0.25">
      <c r="A45366" s="1"/>
      <c r="B45366" s="2"/>
      <c r="BJ45366" s="3"/>
      <c r="BL45366" s="3"/>
      <c r="BN45366" s="3"/>
      <c r="BP45366" s="3"/>
    </row>
    <row r="45367" spans="1:68" x14ac:dyDescent="0.25">
      <c r="A45367" s="1"/>
      <c r="B45367" s="2"/>
      <c r="BJ45367" s="3"/>
      <c r="BL45367" s="3"/>
      <c r="BN45367" s="3"/>
      <c r="BP45367" s="3"/>
    </row>
    <row r="45368" spans="1:68" x14ac:dyDescent="0.25">
      <c r="A45368" s="1"/>
      <c r="B45368" s="2"/>
      <c r="BJ45368" s="3"/>
      <c r="BL45368" s="3"/>
      <c r="BN45368" s="3"/>
      <c r="BP45368" s="3"/>
    </row>
    <row r="45369" spans="1:68" x14ac:dyDescent="0.25">
      <c r="A45369" s="1"/>
      <c r="B45369" s="2"/>
      <c r="BJ45369" s="3"/>
      <c r="BL45369" s="3"/>
      <c r="BN45369" s="3"/>
      <c r="BP45369" s="3"/>
    </row>
    <row r="45370" spans="1:68" x14ac:dyDescent="0.25">
      <c r="A45370" s="1"/>
      <c r="B45370" s="2"/>
      <c r="BJ45370" s="3"/>
      <c r="BL45370" s="3"/>
      <c r="BN45370" s="3"/>
      <c r="BP45370" s="3"/>
    </row>
    <row r="45371" spans="1:68" x14ac:dyDescent="0.25">
      <c r="A45371" s="1"/>
      <c r="B45371" s="2"/>
      <c r="BJ45371" s="3"/>
      <c r="BL45371" s="3"/>
      <c r="BN45371" s="3"/>
      <c r="BP45371" s="3"/>
    </row>
    <row r="45372" spans="1:68" x14ac:dyDescent="0.25">
      <c r="A45372" s="1"/>
      <c r="B45372" s="2"/>
      <c r="BJ45372" s="3"/>
      <c r="BL45372" s="3"/>
      <c r="BN45372" s="3"/>
      <c r="BP45372" s="3"/>
    </row>
    <row r="45373" spans="1:68" x14ac:dyDescent="0.25">
      <c r="A45373" s="1"/>
      <c r="B45373" s="2"/>
      <c r="BJ45373" s="3"/>
      <c r="BL45373" s="3"/>
      <c r="BN45373" s="3"/>
      <c r="BP45373" s="3"/>
    </row>
    <row r="45374" spans="1:68" x14ac:dyDescent="0.25">
      <c r="A45374" s="1"/>
      <c r="B45374" s="2"/>
      <c r="BJ45374" s="3"/>
      <c r="BL45374" s="3"/>
      <c r="BN45374" s="3"/>
      <c r="BP45374" s="3"/>
    </row>
    <row r="45375" spans="1:68" x14ac:dyDescent="0.25">
      <c r="A45375" s="1"/>
      <c r="B45375" s="2"/>
      <c r="BJ45375" s="3"/>
      <c r="BL45375" s="3"/>
      <c r="BN45375" s="3"/>
      <c r="BP45375" s="3"/>
    </row>
    <row r="45376" spans="1:68" x14ac:dyDescent="0.25">
      <c r="A45376" s="1"/>
      <c r="B45376" s="2"/>
      <c r="BJ45376" s="3"/>
      <c r="BL45376" s="3"/>
      <c r="BN45376" s="3"/>
      <c r="BP45376" s="3"/>
    </row>
    <row r="45377" spans="1:68" x14ac:dyDescent="0.25">
      <c r="A45377" s="1"/>
      <c r="B45377" s="2"/>
      <c r="BJ45377" s="3"/>
      <c r="BL45377" s="3"/>
      <c r="BN45377" s="3"/>
      <c r="BP45377" s="3"/>
    </row>
    <row r="45378" spans="1:68" x14ac:dyDescent="0.25">
      <c r="A45378" s="1"/>
      <c r="B45378" s="2"/>
      <c r="BJ45378" s="3"/>
      <c r="BL45378" s="3"/>
      <c r="BN45378" s="3"/>
      <c r="BP45378" s="3"/>
    </row>
    <row r="45379" spans="1:68" x14ac:dyDescent="0.25">
      <c r="A45379" s="1"/>
      <c r="B45379" s="2"/>
      <c r="BJ45379" s="3"/>
      <c r="BL45379" s="3"/>
      <c r="BN45379" s="3"/>
      <c r="BP45379" s="3"/>
    </row>
    <row r="45380" spans="1:68" x14ac:dyDescent="0.25">
      <c r="A45380" s="1"/>
      <c r="B45380" s="2"/>
      <c r="BJ45380" s="3"/>
      <c r="BL45380" s="3"/>
      <c r="BN45380" s="3"/>
      <c r="BP45380" s="3"/>
    </row>
    <row r="45381" spans="1:68" x14ac:dyDescent="0.25">
      <c r="A45381" s="1"/>
      <c r="B45381" s="2"/>
      <c r="BJ45381" s="3"/>
      <c r="BL45381" s="3"/>
      <c r="BN45381" s="3"/>
      <c r="BP45381" s="3"/>
    </row>
    <row r="45382" spans="1:68" x14ac:dyDescent="0.25">
      <c r="A45382" s="1"/>
      <c r="B45382" s="2"/>
      <c r="BJ45382" s="3"/>
      <c r="BL45382" s="3"/>
      <c r="BN45382" s="3"/>
      <c r="BP45382" s="3"/>
    </row>
    <row r="45383" spans="1:68" x14ac:dyDescent="0.25">
      <c r="A45383" s="1"/>
      <c r="B45383" s="2"/>
      <c r="BJ45383" s="3"/>
      <c r="BL45383" s="3"/>
      <c r="BN45383" s="3"/>
      <c r="BP45383" s="3"/>
    </row>
    <row r="45384" spans="1:68" x14ac:dyDescent="0.25">
      <c r="A45384" s="1"/>
      <c r="B45384" s="2"/>
      <c r="BJ45384" s="3"/>
      <c r="BL45384" s="3"/>
      <c r="BN45384" s="3"/>
      <c r="BP45384" s="3"/>
    </row>
    <row r="45385" spans="1:68" x14ac:dyDescent="0.25">
      <c r="A45385" s="1"/>
      <c r="B45385" s="2"/>
      <c r="BJ45385" s="3"/>
      <c r="BL45385" s="3"/>
      <c r="BN45385" s="3"/>
      <c r="BP45385" s="3"/>
    </row>
    <row r="45386" spans="1:68" x14ac:dyDescent="0.25">
      <c r="A45386" s="1"/>
      <c r="B45386" s="2"/>
      <c r="BJ45386" s="3"/>
      <c r="BL45386" s="3"/>
      <c r="BN45386" s="3"/>
      <c r="BP45386" s="3"/>
    </row>
    <row r="45387" spans="1:68" x14ac:dyDescent="0.25">
      <c r="A45387" s="1"/>
      <c r="B45387" s="2"/>
      <c r="BJ45387" s="3"/>
      <c r="BL45387" s="3"/>
      <c r="BN45387" s="3"/>
      <c r="BP45387" s="3"/>
    </row>
    <row r="45388" spans="1:68" x14ac:dyDescent="0.25">
      <c r="A45388" s="1"/>
      <c r="B45388" s="2"/>
      <c r="BJ45388" s="3"/>
      <c r="BL45388" s="3"/>
      <c r="BN45388" s="3"/>
      <c r="BP45388" s="3"/>
    </row>
    <row r="45389" spans="1:68" x14ac:dyDescent="0.25">
      <c r="A45389" s="1"/>
      <c r="B45389" s="2"/>
      <c r="BJ45389" s="3"/>
      <c r="BL45389" s="3"/>
      <c r="BN45389" s="3"/>
      <c r="BP45389" s="3"/>
    </row>
    <row r="45390" spans="1:68" x14ac:dyDescent="0.25">
      <c r="A45390" s="1"/>
      <c r="B45390" s="2"/>
      <c r="BJ45390" s="3"/>
      <c r="BL45390" s="3"/>
      <c r="BN45390" s="3"/>
      <c r="BP45390" s="3"/>
    </row>
    <row r="45391" spans="1:68" x14ac:dyDescent="0.25">
      <c r="A45391" s="1"/>
      <c r="B45391" s="2"/>
      <c r="BJ45391" s="3"/>
      <c r="BL45391" s="3"/>
      <c r="BN45391" s="3"/>
      <c r="BP45391" s="3"/>
    </row>
    <row r="45392" spans="1:68" x14ac:dyDescent="0.25">
      <c r="A45392" s="1"/>
      <c r="B45392" s="2"/>
      <c r="BJ45392" s="3"/>
      <c r="BL45392" s="3"/>
      <c r="BN45392" s="3"/>
      <c r="BP45392" s="3"/>
    </row>
    <row r="45393" spans="1:68" x14ac:dyDescent="0.25">
      <c r="A45393" s="1"/>
      <c r="B45393" s="2"/>
      <c r="BJ45393" s="3"/>
      <c r="BL45393" s="3"/>
      <c r="BN45393" s="3"/>
      <c r="BP45393" s="3"/>
    </row>
    <row r="45394" spans="1:68" x14ac:dyDescent="0.25">
      <c r="A45394" s="1"/>
      <c r="B45394" s="2"/>
      <c r="BJ45394" s="3"/>
      <c r="BL45394" s="3"/>
      <c r="BN45394" s="3"/>
      <c r="BP45394" s="3"/>
    </row>
    <row r="45395" spans="1:68" x14ac:dyDescent="0.25">
      <c r="A45395" s="1"/>
      <c r="B45395" s="2"/>
      <c r="BJ45395" s="3"/>
      <c r="BL45395" s="3"/>
      <c r="BN45395" s="3"/>
      <c r="BP45395" s="3"/>
    </row>
    <row r="45396" spans="1:68" x14ac:dyDescent="0.25">
      <c r="A45396" s="1"/>
      <c r="B45396" s="2"/>
      <c r="BJ45396" s="3"/>
      <c r="BL45396" s="3"/>
      <c r="BN45396" s="3"/>
      <c r="BP45396" s="3"/>
    </row>
    <row r="45397" spans="1:68" x14ac:dyDescent="0.25">
      <c r="A45397" s="1"/>
      <c r="B45397" s="2"/>
      <c r="BJ45397" s="3"/>
      <c r="BL45397" s="3"/>
      <c r="BN45397" s="3"/>
      <c r="BP45397" s="3"/>
    </row>
    <row r="45398" spans="1:68" x14ac:dyDescent="0.25">
      <c r="A45398" s="1"/>
      <c r="B45398" s="2"/>
      <c r="BJ45398" s="3"/>
      <c r="BL45398" s="3"/>
      <c r="BN45398" s="3"/>
      <c r="BP45398" s="3"/>
    </row>
    <row r="45399" spans="1:68" x14ac:dyDescent="0.25">
      <c r="A45399" s="1"/>
      <c r="B45399" s="2"/>
      <c r="BJ45399" s="3"/>
      <c r="BL45399" s="3"/>
      <c r="BN45399" s="3"/>
      <c r="BP45399" s="3"/>
    </row>
    <row r="45400" spans="1:68" x14ac:dyDescent="0.25">
      <c r="A45400" s="1"/>
      <c r="B45400" s="2"/>
      <c r="BJ45400" s="3"/>
      <c r="BL45400" s="3"/>
      <c r="BN45400" s="3"/>
      <c r="BP45400" s="3"/>
    </row>
    <row r="45401" spans="1:68" x14ac:dyDescent="0.25">
      <c r="A45401" s="1"/>
      <c r="B45401" s="2"/>
      <c r="BJ45401" s="3"/>
      <c r="BL45401" s="3"/>
      <c r="BN45401" s="3"/>
      <c r="BP45401" s="3"/>
    </row>
    <row r="45402" spans="1:68" x14ac:dyDescent="0.25">
      <c r="A45402" s="1"/>
      <c r="B45402" s="2"/>
      <c r="BJ45402" s="3"/>
      <c r="BL45402" s="3"/>
      <c r="BN45402" s="3"/>
      <c r="BP45402" s="3"/>
    </row>
    <row r="45403" spans="1:68" x14ac:dyDescent="0.25">
      <c r="A45403" s="1"/>
      <c r="B45403" s="2"/>
      <c r="BJ45403" s="3"/>
      <c r="BL45403" s="3"/>
      <c r="BN45403" s="3"/>
      <c r="BP45403" s="3"/>
    </row>
    <row r="45404" spans="1:68" x14ac:dyDescent="0.25">
      <c r="A45404" s="1"/>
      <c r="B45404" s="2"/>
      <c r="BJ45404" s="3"/>
      <c r="BL45404" s="3"/>
      <c r="BN45404" s="3"/>
      <c r="BP45404" s="3"/>
    </row>
    <row r="45405" spans="1:68" x14ac:dyDescent="0.25">
      <c r="A45405" s="1"/>
      <c r="B45405" s="2"/>
      <c r="BJ45405" s="3"/>
      <c r="BL45405" s="3"/>
      <c r="BN45405" s="3"/>
      <c r="BP45405" s="3"/>
    </row>
    <row r="45406" spans="1:68" x14ac:dyDescent="0.25">
      <c r="A45406" s="1"/>
      <c r="B45406" s="2"/>
      <c r="BJ45406" s="3"/>
      <c r="BL45406" s="3"/>
      <c r="BN45406" s="3"/>
      <c r="BP45406" s="3"/>
    </row>
    <row r="45407" spans="1:68" x14ac:dyDescent="0.25">
      <c r="A45407" s="1"/>
      <c r="B45407" s="2"/>
      <c r="BJ45407" s="3"/>
      <c r="BL45407" s="3"/>
      <c r="BN45407" s="3"/>
      <c r="BP45407" s="3"/>
    </row>
    <row r="45408" spans="1:68" x14ac:dyDescent="0.25">
      <c r="A45408" s="1"/>
      <c r="B45408" s="2"/>
      <c r="BJ45408" s="3"/>
      <c r="BL45408" s="3"/>
      <c r="BN45408" s="3"/>
      <c r="BP45408" s="3"/>
    </row>
    <row r="45409" spans="1:68" x14ac:dyDescent="0.25">
      <c r="A45409" s="1"/>
      <c r="B45409" s="2"/>
      <c r="BJ45409" s="3"/>
      <c r="BL45409" s="3"/>
      <c r="BN45409" s="3"/>
      <c r="BP45409" s="3"/>
    </row>
    <row r="45410" spans="1:68" x14ac:dyDescent="0.25">
      <c r="A45410" s="1"/>
      <c r="B45410" s="2"/>
      <c r="BJ45410" s="3"/>
      <c r="BL45410" s="3"/>
      <c r="BN45410" s="3"/>
      <c r="BP45410" s="3"/>
    </row>
    <row r="45411" spans="1:68" x14ac:dyDescent="0.25">
      <c r="A45411" s="1"/>
      <c r="B45411" s="2"/>
      <c r="BJ45411" s="3"/>
      <c r="BL45411" s="3"/>
      <c r="BN45411" s="3"/>
      <c r="BP45411" s="3"/>
    </row>
    <row r="45412" spans="1:68" x14ac:dyDescent="0.25">
      <c r="A45412" s="1"/>
      <c r="B45412" s="2"/>
      <c r="BJ45412" s="3"/>
      <c r="BL45412" s="3"/>
      <c r="BN45412" s="3"/>
      <c r="BP45412" s="3"/>
    </row>
    <row r="45413" spans="1:68" x14ac:dyDescent="0.25">
      <c r="A45413" s="1"/>
      <c r="B45413" s="2"/>
      <c r="BJ45413" s="3"/>
      <c r="BL45413" s="3"/>
      <c r="BN45413" s="3"/>
      <c r="BP45413" s="3"/>
    </row>
    <row r="45414" spans="1:68" x14ac:dyDescent="0.25">
      <c r="A45414" s="1"/>
      <c r="B45414" s="2"/>
      <c r="BJ45414" s="3"/>
      <c r="BL45414" s="3"/>
      <c r="BN45414" s="3"/>
      <c r="BP45414" s="3"/>
    </row>
    <row r="45415" spans="1:68" x14ac:dyDescent="0.25">
      <c r="A45415" s="1"/>
      <c r="B45415" s="2"/>
      <c r="BJ45415" s="3"/>
      <c r="BL45415" s="3"/>
      <c r="BN45415" s="3"/>
      <c r="BP45415" s="3"/>
    </row>
    <row r="45416" spans="1:68" x14ac:dyDescent="0.25">
      <c r="A45416" s="1"/>
      <c r="B45416" s="2"/>
      <c r="BJ45416" s="3"/>
      <c r="BL45416" s="3"/>
      <c r="BN45416" s="3"/>
      <c r="BP45416" s="3"/>
    </row>
    <row r="45417" spans="1:68" x14ac:dyDescent="0.25">
      <c r="A45417" s="1"/>
      <c r="B45417" s="2"/>
      <c r="BJ45417" s="3"/>
      <c r="BL45417" s="3"/>
      <c r="BN45417" s="3"/>
      <c r="BP45417" s="3"/>
    </row>
    <row r="45418" spans="1:68" x14ac:dyDescent="0.25">
      <c r="A45418" s="1"/>
      <c r="B45418" s="2"/>
      <c r="BJ45418" s="3"/>
      <c r="BL45418" s="3"/>
      <c r="BN45418" s="3"/>
      <c r="BP45418" s="3"/>
    </row>
    <row r="45419" spans="1:68" x14ac:dyDescent="0.25">
      <c r="A45419" s="1"/>
      <c r="B45419" s="2"/>
      <c r="BJ45419" s="3"/>
      <c r="BL45419" s="3"/>
      <c r="BN45419" s="3"/>
      <c r="BP45419" s="3"/>
    </row>
    <row r="45420" spans="1:68" x14ac:dyDescent="0.25">
      <c r="A45420" s="1"/>
      <c r="B45420" s="2"/>
      <c r="BJ45420" s="3"/>
      <c r="BL45420" s="3"/>
      <c r="BN45420" s="3"/>
      <c r="BP45420" s="3"/>
    </row>
    <row r="45421" spans="1:68" x14ac:dyDescent="0.25">
      <c r="A45421" s="1"/>
      <c r="B45421" s="2"/>
      <c r="BJ45421" s="3"/>
      <c r="BL45421" s="3"/>
      <c r="BN45421" s="3"/>
      <c r="BP45421" s="3"/>
    </row>
    <row r="45422" spans="1:68" x14ac:dyDescent="0.25">
      <c r="A45422" s="1"/>
      <c r="B45422" s="2"/>
      <c r="BJ45422" s="3"/>
      <c r="BL45422" s="3"/>
      <c r="BN45422" s="3"/>
      <c r="BP45422" s="3"/>
    </row>
    <row r="45423" spans="1:68" x14ac:dyDescent="0.25">
      <c r="A45423" s="1"/>
      <c r="B45423" s="2"/>
      <c r="BJ45423" s="3"/>
      <c r="BL45423" s="3"/>
      <c r="BN45423" s="3"/>
      <c r="BP45423" s="3"/>
    </row>
    <row r="45424" spans="1:68" x14ac:dyDescent="0.25">
      <c r="A45424" s="1"/>
      <c r="B45424" s="2"/>
      <c r="BJ45424" s="3"/>
      <c r="BL45424" s="3"/>
      <c r="BN45424" s="3"/>
      <c r="BP45424" s="3"/>
    </row>
    <row r="45425" spans="1:68" x14ac:dyDescent="0.25">
      <c r="A45425" s="1"/>
      <c r="B45425" s="2"/>
      <c r="BJ45425" s="3"/>
      <c r="BL45425" s="3"/>
      <c r="BN45425" s="3"/>
      <c r="BP45425" s="3"/>
    </row>
    <row r="45426" spans="1:68" x14ac:dyDescent="0.25">
      <c r="A45426" s="1"/>
      <c r="B45426" s="2"/>
      <c r="BJ45426" s="3"/>
      <c r="BL45426" s="3"/>
      <c r="BN45426" s="3"/>
      <c r="BP45426" s="3"/>
    </row>
    <row r="45427" spans="1:68" x14ac:dyDescent="0.25">
      <c r="A45427" s="1"/>
      <c r="B45427" s="2"/>
      <c r="BJ45427" s="3"/>
      <c r="BL45427" s="3"/>
      <c r="BN45427" s="3"/>
      <c r="BP45427" s="3"/>
    </row>
    <row r="45428" spans="1:68" x14ac:dyDescent="0.25">
      <c r="A45428" s="1"/>
      <c r="B45428" s="2"/>
      <c r="BJ45428" s="3"/>
      <c r="BL45428" s="3"/>
      <c r="BN45428" s="3"/>
      <c r="BP45428" s="3"/>
    </row>
    <row r="45429" spans="1:68" x14ac:dyDescent="0.25">
      <c r="A45429" s="1"/>
      <c r="B45429" s="2"/>
      <c r="BJ45429" s="3"/>
      <c r="BL45429" s="3"/>
      <c r="BN45429" s="3"/>
      <c r="BP45429" s="3"/>
    </row>
    <row r="45430" spans="1:68" x14ac:dyDescent="0.25">
      <c r="A45430" s="1"/>
      <c r="B45430" s="2"/>
      <c r="BJ45430" s="3"/>
      <c r="BL45430" s="3"/>
      <c r="BN45430" s="3"/>
      <c r="BP45430" s="3"/>
    </row>
    <row r="45431" spans="1:68" x14ac:dyDescent="0.25">
      <c r="A45431" s="1"/>
      <c r="B45431" s="2"/>
      <c r="BJ45431" s="3"/>
      <c r="BL45431" s="3"/>
      <c r="BN45431" s="3"/>
      <c r="BP45431" s="3"/>
    </row>
    <row r="45432" spans="1:68" x14ac:dyDescent="0.25">
      <c r="A45432" s="1"/>
      <c r="B45432" s="2"/>
      <c r="BJ45432" s="3"/>
      <c r="BL45432" s="3"/>
      <c r="BN45432" s="3"/>
      <c r="BP45432" s="3"/>
    </row>
    <row r="45433" spans="1:68" x14ac:dyDescent="0.25">
      <c r="A45433" s="1"/>
      <c r="B45433" s="2"/>
      <c r="BJ45433" s="3"/>
      <c r="BL45433" s="3"/>
      <c r="BN45433" s="3"/>
      <c r="BP45433" s="3"/>
    </row>
    <row r="45434" spans="1:68" x14ac:dyDescent="0.25">
      <c r="A45434" s="1"/>
      <c r="B45434" s="2"/>
      <c r="BJ45434" s="3"/>
      <c r="BL45434" s="3"/>
      <c r="BN45434" s="3"/>
      <c r="BP45434" s="3"/>
    </row>
    <row r="45435" spans="1:68" x14ac:dyDescent="0.25">
      <c r="A45435" s="1"/>
      <c r="B45435" s="2"/>
      <c r="BJ45435" s="3"/>
      <c r="BL45435" s="3"/>
      <c r="BN45435" s="3"/>
      <c r="BP45435" s="3"/>
    </row>
    <row r="45436" spans="1:68" x14ac:dyDescent="0.25">
      <c r="A45436" s="1"/>
      <c r="B45436" s="2"/>
      <c r="BJ45436" s="3"/>
      <c r="BL45436" s="3"/>
      <c r="BN45436" s="3"/>
      <c r="BP45436" s="3"/>
    </row>
    <row r="45437" spans="1:68" x14ac:dyDescent="0.25">
      <c r="A45437" s="1"/>
      <c r="B45437" s="2"/>
      <c r="BJ45437" s="3"/>
      <c r="BL45437" s="3"/>
      <c r="BN45437" s="3"/>
      <c r="BP45437" s="3"/>
    </row>
    <row r="45438" spans="1:68" x14ac:dyDescent="0.25">
      <c r="A45438" s="1"/>
      <c r="B45438" s="2"/>
      <c r="BJ45438" s="3"/>
      <c r="BL45438" s="3"/>
      <c r="BN45438" s="3"/>
      <c r="BP45438" s="3"/>
    </row>
    <row r="45439" spans="1:68" x14ac:dyDescent="0.25">
      <c r="A45439" s="1"/>
      <c r="B45439" s="2"/>
      <c r="BJ45439" s="3"/>
      <c r="BL45439" s="3"/>
      <c r="BN45439" s="3"/>
      <c r="BP45439" s="3"/>
    </row>
    <row r="45440" spans="1:68" x14ac:dyDescent="0.25">
      <c r="A45440" s="1"/>
      <c r="B45440" s="2"/>
      <c r="BJ45440" s="3"/>
      <c r="BL45440" s="3"/>
      <c r="BN45440" s="3"/>
      <c r="BP45440" s="3"/>
    </row>
    <row r="45441" spans="1:68" x14ac:dyDescent="0.25">
      <c r="A45441" s="1"/>
      <c r="B45441" s="2"/>
      <c r="BJ45441" s="3"/>
      <c r="BL45441" s="3"/>
      <c r="BN45441" s="3"/>
      <c r="BP45441" s="3"/>
    </row>
    <row r="45442" spans="1:68" x14ac:dyDescent="0.25">
      <c r="A45442" s="1"/>
      <c r="B45442" s="2"/>
      <c r="BJ45442" s="3"/>
      <c r="BL45442" s="3"/>
      <c r="BN45442" s="3"/>
      <c r="BP45442" s="3"/>
    </row>
    <row r="45443" spans="1:68" x14ac:dyDescent="0.25">
      <c r="A45443" s="1"/>
      <c r="B45443" s="2"/>
      <c r="BJ45443" s="3"/>
      <c r="BL45443" s="3"/>
      <c r="BN45443" s="3"/>
      <c r="BP45443" s="3"/>
    </row>
    <row r="45444" spans="1:68" x14ac:dyDescent="0.25">
      <c r="A45444" s="1"/>
      <c r="B45444" s="2"/>
      <c r="BJ45444" s="3"/>
      <c r="BL45444" s="3"/>
      <c r="BN45444" s="3"/>
      <c r="BP45444" s="3"/>
    </row>
    <row r="45445" spans="1:68" x14ac:dyDescent="0.25">
      <c r="A45445" s="1"/>
      <c r="B45445" s="2"/>
      <c r="BJ45445" s="3"/>
      <c r="BL45445" s="3"/>
      <c r="BN45445" s="3"/>
      <c r="BP45445" s="3"/>
    </row>
    <row r="45446" spans="1:68" x14ac:dyDescent="0.25">
      <c r="A45446" s="1"/>
      <c r="B45446" s="2"/>
      <c r="BJ45446" s="3"/>
      <c r="BL45446" s="3"/>
      <c r="BN45446" s="3"/>
      <c r="BP45446" s="3"/>
    </row>
    <row r="45447" spans="1:68" x14ac:dyDescent="0.25">
      <c r="A45447" s="1"/>
      <c r="B45447" s="2"/>
      <c r="BJ45447" s="3"/>
      <c r="BL45447" s="3"/>
      <c r="BN45447" s="3"/>
      <c r="BP45447" s="3"/>
    </row>
    <row r="45448" spans="1:68" x14ac:dyDescent="0.25">
      <c r="A45448" s="1"/>
      <c r="B45448" s="2"/>
      <c r="BJ45448" s="3"/>
      <c r="BL45448" s="3"/>
      <c r="BN45448" s="3"/>
      <c r="BP45448" s="3"/>
    </row>
    <row r="45449" spans="1:68" x14ac:dyDescent="0.25">
      <c r="A45449" s="1"/>
      <c r="B45449" s="2"/>
      <c r="BJ45449" s="3"/>
      <c r="BL45449" s="3"/>
      <c r="BN45449" s="3"/>
      <c r="BP45449" s="3"/>
    </row>
    <row r="45450" spans="1:68" x14ac:dyDescent="0.25">
      <c r="A45450" s="1"/>
      <c r="B45450" s="2"/>
      <c r="BJ45450" s="3"/>
      <c r="BL45450" s="3"/>
      <c r="BN45450" s="3"/>
      <c r="BP45450" s="3"/>
    </row>
    <row r="45451" spans="1:68" x14ac:dyDescent="0.25">
      <c r="A45451" s="1"/>
      <c r="B45451" s="2"/>
      <c r="BJ45451" s="3"/>
      <c r="BL45451" s="3"/>
      <c r="BN45451" s="3"/>
      <c r="BP45451" s="3"/>
    </row>
    <row r="45452" spans="1:68" x14ac:dyDescent="0.25">
      <c r="A45452" s="1"/>
      <c r="B45452" s="2"/>
      <c r="BJ45452" s="3"/>
      <c r="BL45452" s="3"/>
      <c r="BN45452" s="3"/>
      <c r="BP45452" s="3"/>
    </row>
    <row r="45453" spans="1:68" x14ac:dyDescent="0.25">
      <c r="A45453" s="1"/>
      <c r="B45453" s="2"/>
      <c r="BJ45453" s="3"/>
      <c r="BL45453" s="3"/>
      <c r="BN45453" s="3"/>
      <c r="BP45453" s="3"/>
    </row>
    <row r="45454" spans="1:68" x14ac:dyDescent="0.25">
      <c r="A45454" s="1"/>
      <c r="B45454" s="2"/>
      <c r="BJ45454" s="3"/>
      <c r="BL45454" s="3"/>
      <c r="BN45454" s="3"/>
      <c r="BP45454" s="3"/>
    </row>
    <row r="45455" spans="1:68" x14ac:dyDescent="0.25">
      <c r="A45455" s="1"/>
      <c r="B45455" s="2"/>
      <c r="BJ45455" s="3"/>
      <c r="BL45455" s="3"/>
      <c r="BN45455" s="3"/>
      <c r="BP45455" s="3"/>
    </row>
    <row r="45456" spans="1:68" x14ac:dyDescent="0.25">
      <c r="A45456" s="1"/>
      <c r="B45456" s="2"/>
      <c r="BJ45456" s="3"/>
      <c r="BL45456" s="3"/>
      <c r="BN45456" s="3"/>
      <c r="BP45456" s="3"/>
    </row>
    <row r="45457" spans="1:68" x14ac:dyDescent="0.25">
      <c r="A45457" s="1"/>
      <c r="B45457" s="2"/>
      <c r="BJ45457" s="3"/>
      <c r="BL45457" s="3"/>
      <c r="BN45457" s="3"/>
      <c r="BP45457" s="3"/>
    </row>
    <row r="45458" spans="1:68" x14ac:dyDescent="0.25">
      <c r="A45458" s="1"/>
      <c r="B45458" s="2"/>
      <c r="BJ45458" s="3"/>
      <c r="BL45458" s="3"/>
      <c r="BN45458" s="3"/>
      <c r="BP45458" s="3"/>
    </row>
    <row r="45459" spans="1:68" x14ac:dyDescent="0.25">
      <c r="A45459" s="1"/>
      <c r="B45459" s="2"/>
      <c r="BJ45459" s="3"/>
      <c r="BL45459" s="3"/>
      <c r="BN45459" s="3"/>
      <c r="BP45459" s="3"/>
    </row>
    <row r="45460" spans="1:68" x14ac:dyDescent="0.25">
      <c r="A45460" s="1"/>
      <c r="B45460" s="2"/>
      <c r="BJ45460" s="3"/>
      <c r="BL45460" s="3"/>
      <c r="BN45460" s="3"/>
      <c r="BP45460" s="3"/>
    </row>
    <row r="45461" spans="1:68" x14ac:dyDescent="0.25">
      <c r="A45461" s="1"/>
      <c r="B45461" s="2"/>
      <c r="BJ45461" s="3"/>
      <c r="BL45461" s="3"/>
      <c r="BN45461" s="3"/>
      <c r="BP45461" s="3"/>
    </row>
    <row r="45462" spans="1:68" x14ac:dyDescent="0.25">
      <c r="A45462" s="1"/>
      <c r="B45462" s="2"/>
      <c r="BJ45462" s="3"/>
      <c r="BL45462" s="3"/>
      <c r="BN45462" s="3"/>
      <c r="BP45462" s="3"/>
    </row>
    <row r="45463" spans="1:68" x14ac:dyDescent="0.25">
      <c r="A45463" s="1"/>
      <c r="B45463" s="2"/>
      <c r="BJ45463" s="3"/>
      <c r="BL45463" s="3"/>
      <c r="BN45463" s="3"/>
      <c r="BP45463" s="3"/>
    </row>
    <row r="45464" spans="1:68" x14ac:dyDescent="0.25">
      <c r="A45464" s="1"/>
      <c r="B45464" s="2"/>
      <c r="BJ45464" s="3"/>
      <c r="BL45464" s="3"/>
      <c r="BN45464" s="3"/>
      <c r="BP45464" s="3"/>
    </row>
    <row r="45465" spans="1:68" x14ac:dyDescent="0.25">
      <c r="A45465" s="1"/>
      <c r="B45465" s="2"/>
      <c r="BJ45465" s="3"/>
      <c r="BL45465" s="3"/>
      <c r="BN45465" s="3"/>
      <c r="BP45465" s="3"/>
    </row>
    <row r="45466" spans="1:68" x14ac:dyDescent="0.25">
      <c r="A45466" s="1"/>
      <c r="B45466" s="2"/>
      <c r="BJ45466" s="3"/>
      <c r="BL45466" s="3"/>
      <c r="BN45466" s="3"/>
      <c r="BP45466" s="3"/>
    </row>
    <row r="45467" spans="1:68" x14ac:dyDescent="0.25">
      <c r="A45467" s="1"/>
      <c r="B45467" s="2"/>
      <c r="BJ45467" s="3"/>
      <c r="BL45467" s="3"/>
      <c r="BN45467" s="3"/>
      <c r="BP45467" s="3"/>
    </row>
    <row r="45468" spans="1:68" x14ac:dyDescent="0.25">
      <c r="A45468" s="1"/>
      <c r="B45468" s="2"/>
      <c r="BJ45468" s="3"/>
      <c r="BL45468" s="3"/>
      <c r="BN45468" s="3"/>
      <c r="BP45468" s="3"/>
    </row>
    <row r="45469" spans="1:68" x14ac:dyDescent="0.25">
      <c r="A45469" s="1"/>
      <c r="B45469" s="2"/>
      <c r="BJ45469" s="3"/>
      <c r="BL45469" s="3"/>
      <c r="BN45469" s="3"/>
      <c r="BP45469" s="3"/>
    </row>
    <row r="45470" spans="1:68" x14ac:dyDescent="0.25">
      <c r="A45470" s="1"/>
      <c r="B45470" s="2"/>
      <c r="BJ45470" s="3"/>
      <c r="BL45470" s="3"/>
      <c r="BN45470" s="3"/>
      <c r="BP45470" s="3"/>
    </row>
    <row r="45471" spans="1:68" x14ac:dyDescent="0.25">
      <c r="A45471" s="1"/>
      <c r="B45471" s="2"/>
      <c r="BJ45471" s="3"/>
      <c r="BL45471" s="3"/>
      <c r="BN45471" s="3"/>
      <c r="BP45471" s="3"/>
    </row>
    <row r="45472" spans="1:68" x14ac:dyDescent="0.25">
      <c r="A45472" s="1"/>
      <c r="B45472" s="2"/>
      <c r="BJ45472" s="3"/>
      <c r="BL45472" s="3"/>
      <c r="BN45472" s="3"/>
      <c r="BP45472" s="3"/>
    </row>
    <row r="45473" spans="1:68" x14ac:dyDescent="0.25">
      <c r="A45473" s="1"/>
      <c r="B45473" s="2"/>
      <c r="BJ45473" s="3"/>
      <c r="BL45473" s="3"/>
      <c r="BN45473" s="3"/>
      <c r="BP45473" s="3"/>
    </row>
    <row r="45474" spans="1:68" x14ac:dyDescent="0.25">
      <c r="A45474" s="1"/>
      <c r="B45474" s="2"/>
      <c r="BJ45474" s="3"/>
      <c r="BL45474" s="3"/>
      <c r="BN45474" s="3"/>
      <c r="BP45474" s="3"/>
    </row>
    <row r="45475" spans="1:68" x14ac:dyDescent="0.25">
      <c r="A45475" s="1"/>
      <c r="B45475" s="2"/>
      <c r="BJ45475" s="3"/>
      <c r="BL45475" s="3"/>
      <c r="BN45475" s="3"/>
      <c r="BP45475" s="3"/>
    </row>
    <row r="45476" spans="1:68" x14ac:dyDescent="0.25">
      <c r="A45476" s="1"/>
      <c r="B45476" s="2"/>
      <c r="BJ45476" s="3"/>
      <c r="BL45476" s="3"/>
      <c r="BN45476" s="3"/>
      <c r="BP45476" s="3"/>
    </row>
    <row r="45477" spans="1:68" x14ac:dyDescent="0.25">
      <c r="A45477" s="1"/>
      <c r="B45477" s="2"/>
      <c r="BJ45477" s="3"/>
      <c r="BL45477" s="3"/>
      <c r="BN45477" s="3"/>
      <c r="BP45477" s="3"/>
    </row>
    <row r="45478" spans="1:68" x14ac:dyDescent="0.25">
      <c r="A45478" s="1"/>
      <c r="B45478" s="2"/>
      <c r="BJ45478" s="3"/>
      <c r="BL45478" s="3"/>
      <c r="BN45478" s="3"/>
      <c r="BP45478" s="3"/>
    </row>
    <row r="45479" spans="1:68" x14ac:dyDescent="0.25">
      <c r="A45479" s="1"/>
      <c r="B45479" s="2"/>
      <c r="BJ45479" s="3"/>
      <c r="BL45479" s="3"/>
      <c r="BN45479" s="3"/>
      <c r="BP45479" s="3"/>
    </row>
    <row r="45480" spans="1:68" x14ac:dyDescent="0.25">
      <c r="A45480" s="1"/>
      <c r="B45480" s="2"/>
      <c r="BJ45480" s="3"/>
      <c r="BL45480" s="3"/>
      <c r="BN45480" s="3"/>
      <c r="BP45480" s="3"/>
    </row>
    <row r="45481" spans="1:68" x14ac:dyDescent="0.25">
      <c r="A45481" s="1"/>
      <c r="B45481" s="2"/>
      <c r="BJ45481" s="3"/>
      <c r="BL45481" s="3"/>
      <c r="BN45481" s="3"/>
      <c r="BP45481" s="3"/>
    </row>
    <row r="45482" spans="1:68" x14ac:dyDescent="0.25">
      <c r="A45482" s="1"/>
      <c r="B45482" s="2"/>
      <c r="BJ45482" s="3"/>
      <c r="BL45482" s="3"/>
      <c r="BN45482" s="3"/>
      <c r="BP45482" s="3"/>
    </row>
    <row r="45483" spans="1:68" x14ac:dyDescent="0.25">
      <c r="A45483" s="1"/>
      <c r="B45483" s="2"/>
      <c r="BJ45483" s="3"/>
      <c r="BL45483" s="3"/>
      <c r="BN45483" s="3"/>
      <c r="BP45483" s="3"/>
    </row>
    <row r="45484" spans="1:68" x14ac:dyDescent="0.25">
      <c r="A45484" s="1"/>
      <c r="B45484" s="2"/>
      <c r="BJ45484" s="3"/>
      <c r="BL45484" s="3"/>
      <c r="BN45484" s="3"/>
      <c r="BP45484" s="3"/>
    </row>
    <row r="45485" spans="1:68" x14ac:dyDescent="0.25">
      <c r="A45485" s="1"/>
      <c r="B45485" s="2"/>
      <c r="BJ45485" s="3"/>
      <c r="BL45485" s="3"/>
      <c r="BN45485" s="3"/>
      <c r="BP45485" s="3"/>
    </row>
    <row r="45486" spans="1:68" x14ac:dyDescent="0.25">
      <c r="A45486" s="1"/>
      <c r="B45486" s="2"/>
      <c r="BJ45486" s="3"/>
      <c r="BL45486" s="3"/>
      <c r="BN45486" s="3"/>
      <c r="BP45486" s="3"/>
    </row>
    <row r="45487" spans="1:68" x14ac:dyDescent="0.25">
      <c r="A45487" s="1"/>
      <c r="B45487" s="2"/>
      <c r="BJ45487" s="3"/>
      <c r="BL45487" s="3"/>
      <c r="BN45487" s="3"/>
      <c r="BP45487" s="3"/>
    </row>
    <row r="45488" spans="1:68" x14ac:dyDescent="0.25">
      <c r="A45488" s="1"/>
      <c r="B45488" s="2"/>
      <c r="BJ45488" s="3"/>
      <c r="BL45488" s="3"/>
      <c r="BN45488" s="3"/>
      <c r="BP45488" s="3"/>
    </row>
    <row r="45489" spans="1:68" x14ac:dyDescent="0.25">
      <c r="A45489" s="1"/>
      <c r="B45489" s="2"/>
      <c r="BJ45489" s="3"/>
      <c r="BL45489" s="3"/>
      <c r="BN45489" s="3"/>
      <c r="BP45489" s="3"/>
    </row>
    <row r="45490" spans="1:68" x14ac:dyDescent="0.25">
      <c r="A45490" s="1"/>
      <c r="B45490" s="2"/>
      <c r="BJ45490" s="3"/>
      <c r="BL45490" s="3"/>
      <c r="BN45490" s="3"/>
      <c r="BP45490" s="3"/>
    </row>
    <row r="45491" spans="1:68" x14ac:dyDescent="0.25">
      <c r="A45491" s="1"/>
      <c r="B45491" s="2"/>
      <c r="BJ45491" s="3"/>
      <c r="BL45491" s="3"/>
      <c r="BN45491" s="3"/>
      <c r="BP45491" s="3"/>
    </row>
    <row r="45492" spans="1:68" x14ac:dyDescent="0.25">
      <c r="A45492" s="1"/>
      <c r="B45492" s="2"/>
      <c r="BJ45492" s="3"/>
      <c r="BL45492" s="3"/>
      <c r="BN45492" s="3"/>
      <c r="BP45492" s="3"/>
    </row>
    <row r="45493" spans="1:68" x14ac:dyDescent="0.25">
      <c r="A45493" s="1"/>
      <c r="B45493" s="2"/>
      <c r="BJ45493" s="3"/>
      <c r="BL45493" s="3"/>
      <c r="BN45493" s="3"/>
      <c r="BP45493" s="3"/>
    </row>
    <row r="45494" spans="1:68" x14ac:dyDescent="0.25">
      <c r="A45494" s="1"/>
      <c r="B45494" s="2"/>
      <c r="BJ45494" s="3"/>
      <c r="BL45494" s="3"/>
      <c r="BN45494" s="3"/>
      <c r="BP45494" s="3"/>
    </row>
    <row r="45495" spans="1:68" x14ac:dyDescent="0.25">
      <c r="A45495" s="1"/>
      <c r="B45495" s="2"/>
      <c r="BJ45495" s="3"/>
      <c r="BL45495" s="3"/>
      <c r="BN45495" s="3"/>
      <c r="BP45495" s="3"/>
    </row>
    <row r="45496" spans="1:68" x14ac:dyDescent="0.25">
      <c r="A45496" s="1"/>
      <c r="B45496" s="2"/>
      <c r="BJ45496" s="3"/>
      <c r="BL45496" s="3"/>
      <c r="BN45496" s="3"/>
      <c r="BP45496" s="3"/>
    </row>
    <row r="45497" spans="1:68" x14ac:dyDescent="0.25">
      <c r="A45497" s="1"/>
      <c r="B45497" s="2"/>
      <c r="BJ45497" s="3"/>
      <c r="BL45497" s="3"/>
      <c r="BN45497" s="3"/>
      <c r="BP45497" s="3"/>
    </row>
    <row r="45498" spans="1:68" x14ac:dyDescent="0.25">
      <c r="A45498" s="1"/>
      <c r="B45498" s="2"/>
      <c r="BJ45498" s="3"/>
      <c r="BL45498" s="3"/>
      <c r="BN45498" s="3"/>
      <c r="BP45498" s="3"/>
    </row>
    <row r="45499" spans="1:68" x14ac:dyDescent="0.25">
      <c r="A45499" s="1"/>
      <c r="B45499" s="2"/>
      <c r="BJ45499" s="3"/>
      <c r="BL45499" s="3"/>
      <c r="BN45499" s="3"/>
      <c r="BP45499" s="3"/>
    </row>
    <row r="45500" spans="1:68" x14ac:dyDescent="0.25">
      <c r="A45500" s="1"/>
      <c r="B45500" s="2"/>
      <c r="BJ45500" s="3"/>
      <c r="BL45500" s="3"/>
      <c r="BN45500" s="3"/>
      <c r="BP45500" s="3"/>
    </row>
    <row r="45501" spans="1:68" x14ac:dyDescent="0.25">
      <c r="A45501" s="1"/>
      <c r="B45501" s="2"/>
      <c r="BJ45501" s="3"/>
      <c r="BL45501" s="3"/>
      <c r="BN45501" s="3"/>
      <c r="BP45501" s="3"/>
    </row>
    <row r="45502" spans="1:68" x14ac:dyDescent="0.25">
      <c r="A45502" s="1"/>
      <c r="B45502" s="2"/>
      <c r="BJ45502" s="3"/>
      <c r="BL45502" s="3"/>
      <c r="BN45502" s="3"/>
      <c r="BP45502" s="3"/>
    </row>
    <row r="45503" spans="1:68" x14ac:dyDescent="0.25">
      <c r="A45503" s="1"/>
      <c r="B45503" s="2"/>
      <c r="BJ45503" s="3"/>
      <c r="BL45503" s="3"/>
      <c r="BN45503" s="3"/>
      <c r="BP45503" s="3"/>
    </row>
    <row r="45504" spans="1:68" x14ac:dyDescent="0.25">
      <c r="A45504" s="1"/>
      <c r="B45504" s="2"/>
      <c r="BJ45504" s="3"/>
      <c r="BL45504" s="3"/>
      <c r="BN45504" s="3"/>
      <c r="BP45504" s="3"/>
    </row>
    <row r="45505" spans="1:68" x14ac:dyDescent="0.25">
      <c r="A45505" s="1"/>
      <c r="B45505" s="2"/>
      <c r="BJ45505" s="3"/>
      <c r="BL45505" s="3"/>
      <c r="BN45505" s="3"/>
      <c r="BP45505" s="3"/>
    </row>
    <row r="45506" spans="1:68" x14ac:dyDescent="0.25">
      <c r="A45506" s="1"/>
      <c r="B45506" s="2"/>
      <c r="BJ45506" s="3"/>
      <c r="BL45506" s="3"/>
      <c r="BN45506" s="3"/>
      <c r="BP45506" s="3"/>
    </row>
    <row r="45507" spans="1:68" x14ac:dyDescent="0.25">
      <c r="A45507" s="1"/>
      <c r="B45507" s="2"/>
      <c r="BJ45507" s="3"/>
      <c r="BL45507" s="3"/>
      <c r="BN45507" s="3"/>
      <c r="BP45507" s="3"/>
    </row>
    <row r="45508" spans="1:68" x14ac:dyDescent="0.25">
      <c r="A45508" s="1"/>
      <c r="B45508" s="2"/>
      <c r="BJ45508" s="3"/>
      <c r="BL45508" s="3"/>
      <c r="BN45508" s="3"/>
      <c r="BP45508" s="3"/>
    </row>
    <row r="45509" spans="1:68" x14ac:dyDescent="0.25">
      <c r="A45509" s="1"/>
      <c r="B45509" s="2"/>
      <c r="BJ45509" s="3"/>
      <c r="BL45509" s="3"/>
      <c r="BN45509" s="3"/>
      <c r="BP45509" s="3"/>
    </row>
    <row r="45510" spans="1:68" x14ac:dyDescent="0.25">
      <c r="A45510" s="1"/>
      <c r="B45510" s="2"/>
      <c r="BJ45510" s="3"/>
      <c r="BL45510" s="3"/>
      <c r="BN45510" s="3"/>
      <c r="BP45510" s="3"/>
    </row>
    <row r="45511" spans="1:68" x14ac:dyDescent="0.25">
      <c r="A45511" s="1"/>
      <c r="B45511" s="2"/>
      <c r="BJ45511" s="3"/>
      <c r="BL45511" s="3"/>
      <c r="BN45511" s="3"/>
      <c r="BP45511" s="3"/>
    </row>
    <row r="45512" spans="1:68" x14ac:dyDescent="0.25">
      <c r="A45512" s="1"/>
      <c r="B45512" s="2"/>
      <c r="BJ45512" s="3"/>
      <c r="BL45512" s="3"/>
      <c r="BN45512" s="3"/>
      <c r="BP45512" s="3"/>
    </row>
    <row r="45513" spans="1:68" x14ac:dyDescent="0.25">
      <c r="A45513" s="1"/>
      <c r="B45513" s="2"/>
      <c r="BJ45513" s="3"/>
      <c r="BL45513" s="3"/>
      <c r="BN45513" s="3"/>
      <c r="BP45513" s="3"/>
    </row>
    <row r="45514" spans="1:68" x14ac:dyDescent="0.25">
      <c r="A45514" s="1"/>
      <c r="B45514" s="2"/>
      <c r="BJ45514" s="3"/>
      <c r="BL45514" s="3"/>
      <c r="BN45514" s="3"/>
      <c r="BP45514" s="3"/>
    </row>
    <row r="45515" spans="1:68" x14ac:dyDescent="0.25">
      <c r="A45515" s="1"/>
      <c r="B45515" s="2"/>
      <c r="BJ45515" s="3"/>
      <c r="BL45515" s="3"/>
      <c r="BN45515" s="3"/>
      <c r="BP45515" s="3"/>
    </row>
    <row r="45516" spans="1:68" x14ac:dyDescent="0.25">
      <c r="A45516" s="1"/>
      <c r="B45516" s="2"/>
      <c r="BJ45516" s="3"/>
      <c r="BL45516" s="3"/>
      <c r="BN45516" s="3"/>
      <c r="BP45516" s="3"/>
    </row>
    <row r="45517" spans="1:68" x14ac:dyDescent="0.25">
      <c r="A45517" s="1"/>
      <c r="B45517" s="2"/>
      <c r="BJ45517" s="3"/>
      <c r="BL45517" s="3"/>
      <c r="BN45517" s="3"/>
      <c r="BP45517" s="3"/>
    </row>
    <row r="45518" spans="1:68" x14ac:dyDescent="0.25">
      <c r="A45518" s="1"/>
      <c r="B45518" s="2"/>
      <c r="BJ45518" s="3"/>
      <c r="BL45518" s="3"/>
      <c r="BN45518" s="3"/>
      <c r="BP45518" s="3"/>
    </row>
    <row r="45519" spans="1:68" x14ac:dyDescent="0.25">
      <c r="A45519" s="1"/>
      <c r="B45519" s="2"/>
      <c r="BJ45519" s="3"/>
      <c r="BL45519" s="3"/>
      <c r="BN45519" s="3"/>
      <c r="BP45519" s="3"/>
    </row>
    <row r="45520" spans="1:68" x14ac:dyDescent="0.25">
      <c r="A45520" s="1"/>
      <c r="B45520" s="2"/>
      <c r="BJ45520" s="3"/>
      <c r="BL45520" s="3"/>
      <c r="BN45520" s="3"/>
      <c r="BP45520" s="3"/>
    </row>
    <row r="45521" spans="1:68" x14ac:dyDescent="0.25">
      <c r="A45521" s="1"/>
      <c r="B45521" s="2"/>
      <c r="BJ45521" s="3"/>
      <c r="BL45521" s="3"/>
      <c r="BN45521" s="3"/>
      <c r="BP45521" s="3"/>
    </row>
    <row r="45522" spans="1:68" x14ac:dyDescent="0.25">
      <c r="A45522" s="1"/>
      <c r="B45522" s="2"/>
      <c r="BJ45522" s="3"/>
      <c r="BL45522" s="3"/>
      <c r="BN45522" s="3"/>
      <c r="BP45522" s="3"/>
    </row>
    <row r="45523" spans="1:68" x14ac:dyDescent="0.25">
      <c r="A45523" s="1"/>
      <c r="B45523" s="2"/>
      <c r="BJ45523" s="3"/>
      <c r="BL45523" s="3"/>
      <c r="BN45523" s="3"/>
      <c r="BP45523" s="3"/>
    </row>
    <row r="45524" spans="1:68" x14ac:dyDescent="0.25">
      <c r="A45524" s="1"/>
      <c r="B45524" s="2"/>
      <c r="BJ45524" s="3"/>
      <c r="BL45524" s="3"/>
      <c r="BN45524" s="3"/>
      <c r="BP45524" s="3"/>
    </row>
    <row r="45525" spans="1:68" x14ac:dyDescent="0.25">
      <c r="A45525" s="1"/>
      <c r="B45525" s="2"/>
      <c r="BJ45525" s="3"/>
      <c r="BL45525" s="3"/>
      <c r="BN45525" s="3"/>
      <c r="BP45525" s="3"/>
    </row>
    <row r="45526" spans="1:68" x14ac:dyDescent="0.25">
      <c r="A45526" s="1"/>
      <c r="B45526" s="2"/>
      <c r="BJ45526" s="3"/>
      <c r="BL45526" s="3"/>
      <c r="BN45526" s="3"/>
      <c r="BP45526" s="3"/>
    </row>
    <row r="45527" spans="1:68" x14ac:dyDescent="0.25">
      <c r="A45527" s="1"/>
      <c r="B45527" s="2"/>
      <c r="BJ45527" s="3"/>
      <c r="BL45527" s="3"/>
      <c r="BN45527" s="3"/>
      <c r="BP45527" s="3"/>
    </row>
    <row r="45528" spans="1:68" x14ac:dyDescent="0.25">
      <c r="A45528" s="1"/>
      <c r="B45528" s="2"/>
      <c r="BJ45528" s="3"/>
      <c r="BL45528" s="3"/>
      <c r="BN45528" s="3"/>
      <c r="BP45528" s="3"/>
    </row>
    <row r="45529" spans="1:68" x14ac:dyDescent="0.25">
      <c r="A45529" s="1"/>
      <c r="B45529" s="2"/>
      <c r="BJ45529" s="3"/>
      <c r="BL45529" s="3"/>
      <c r="BN45529" s="3"/>
      <c r="BP45529" s="3"/>
    </row>
    <row r="45530" spans="1:68" x14ac:dyDescent="0.25">
      <c r="A45530" s="1"/>
      <c r="B45530" s="2"/>
      <c r="BJ45530" s="3"/>
      <c r="BL45530" s="3"/>
      <c r="BN45530" s="3"/>
      <c r="BP45530" s="3"/>
    </row>
    <row r="45531" spans="1:68" x14ac:dyDescent="0.25">
      <c r="A45531" s="1"/>
      <c r="B45531" s="2"/>
      <c r="BJ45531" s="3"/>
      <c r="BL45531" s="3"/>
      <c r="BN45531" s="3"/>
      <c r="BP45531" s="3"/>
    </row>
    <row r="45532" spans="1:68" x14ac:dyDescent="0.25">
      <c r="A45532" s="1"/>
      <c r="B45532" s="2"/>
      <c r="BJ45532" s="3"/>
      <c r="BL45532" s="3"/>
      <c r="BN45532" s="3"/>
      <c r="BP45532" s="3"/>
    </row>
    <row r="45533" spans="1:68" x14ac:dyDescent="0.25">
      <c r="A45533" s="1"/>
      <c r="B45533" s="2"/>
      <c r="BJ45533" s="3"/>
      <c r="BL45533" s="3"/>
      <c r="BN45533" s="3"/>
      <c r="BP45533" s="3"/>
    </row>
    <row r="45534" spans="1:68" x14ac:dyDescent="0.25">
      <c r="A45534" s="1"/>
      <c r="B45534" s="2"/>
      <c r="BJ45534" s="3"/>
      <c r="BL45534" s="3"/>
      <c r="BN45534" s="3"/>
      <c r="BP45534" s="3"/>
    </row>
    <row r="45535" spans="1:68" x14ac:dyDescent="0.25">
      <c r="A45535" s="1"/>
      <c r="B45535" s="2"/>
      <c r="BJ45535" s="3"/>
      <c r="BL45535" s="3"/>
      <c r="BN45535" s="3"/>
      <c r="BP45535" s="3"/>
    </row>
    <row r="45536" spans="1:68" x14ac:dyDescent="0.25">
      <c r="A45536" s="1"/>
      <c r="B45536" s="2"/>
      <c r="BJ45536" s="3"/>
      <c r="BL45536" s="3"/>
      <c r="BN45536" s="3"/>
      <c r="BP45536" s="3"/>
    </row>
    <row r="45537" spans="1:68" x14ac:dyDescent="0.25">
      <c r="A45537" s="1"/>
      <c r="B45537" s="2"/>
      <c r="BJ45537" s="3"/>
      <c r="BL45537" s="3"/>
      <c r="BN45537" s="3"/>
      <c r="BP45537" s="3"/>
    </row>
    <row r="45538" spans="1:68" x14ac:dyDescent="0.25">
      <c r="A45538" s="1"/>
      <c r="B45538" s="2"/>
      <c r="BJ45538" s="3"/>
      <c r="BL45538" s="3"/>
      <c r="BN45538" s="3"/>
      <c r="BP45538" s="3"/>
    </row>
    <row r="45539" spans="1:68" x14ac:dyDescent="0.25">
      <c r="A45539" s="1"/>
      <c r="B45539" s="2"/>
      <c r="BJ45539" s="3"/>
      <c r="BL45539" s="3"/>
      <c r="BN45539" s="3"/>
      <c r="BP45539" s="3"/>
    </row>
    <row r="45540" spans="1:68" x14ac:dyDescent="0.25">
      <c r="A45540" s="1"/>
      <c r="B45540" s="2"/>
      <c r="BJ45540" s="3"/>
      <c r="BL45540" s="3"/>
      <c r="BN45540" s="3"/>
      <c r="BP45540" s="3"/>
    </row>
    <row r="45541" spans="1:68" x14ac:dyDescent="0.25">
      <c r="A45541" s="1"/>
      <c r="B45541" s="2"/>
      <c r="BJ45541" s="3"/>
      <c r="BL45541" s="3"/>
      <c r="BN45541" s="3"/>
      <c r="BP45541" s="3"/>
    </row>
    <row r="45542" spans="1:68" x14ac:dyDescent="0.25">
      <c r="A45542" s="1"/>
      <c r="B45542" s="2"/>
      <c r="BJ45542" s="3"/>
      <c r="BL45542" s="3"/>
      <c r="BN45542" s="3"/>
      <c r="BP45542" s="3"/>
    </row>
    <row r="45543" spans="1:68" x14ac:dyDescent="0.25">
      <c r="A45543" s="1"/>
      <c r="B45543" s="2"/>
      <c r="BJ45543" s="3"/>
      <c r="BL45543" s="3"/>
      <c r="BN45543" s="3"/>
      <c r="BP45543" s="3"/>
    </row>
    <row r="45544" spans="1:68" x14ac:dyDescent="0.25">
      <c r="A45544" s="1"/>
      <c r="B45544" s="2"/>
      <c r="BJ45544" s="3"/>
      <c r="BL45544" s="3"/>
      <c r="BN45544" s="3"/>
      <c r="BP45544" s="3"/>
    </row>
    <row r="45545" spans="1:68" x14ac:dyDescent="0.25">
      <c r="A45545" s="1"/>
      <c r="B45545" s="2"/>
      <c r="BJ45545" s="3"/>
      <c r="BL45545" s="3"/>
      <c r="BN45545" s="3"/>
      <c r="BP45545" s="3"/>
    </row>
    <row r="45546" spans="1:68" x14ac:dyDescent="0.25">
      <c r="A45546" s="1"/>
      <c r="B45546" s="2"/>
      <c r="BJ45546" s="3"/>
      <c r="BL45546" s="3"/>
      <c r="BN45546" s="3"/>
      <c r="BP45546" s="3"/>
    </row>
    <row r="45547" spans="1:68" x14ac:dyDescent="0.25">
      <c r="A45547" s="1"/>
      <c r="B45547" s="2"/>
      <c r="BJ45547" s="3"/>
      <c r="BL45547" s="3"/>
      <c r="BN45547" s="3"/>
      <c r="BP45547" s="3"/>
    </row>
    <row r="45548" spans="1:68" x14ac:dyDescent="0.25">
      <c r="A45548" s="1"/>
      <c r="B45548" s="2"/>
      <c r="BJ45548" s="3"/>
      <c r="BL45548" s="3"/>
      <c r="BN45548" s="3"/>
      <c r="BP45548" s="3"/>
    </row>
    <row r="45549" spans="1:68" x14ac:dyDescent="0.25">
      <c r="A45549" s="1"/>
      <c r="B45549" s="2"/>
      <c r="BJ45549" s="3"/>
      <c r="BL45549" s="3"/>
      <c r="BN45549" s="3"/>
      <c r="BP45549" s="3"/>
    </row>
    <row r="45550" spans="1:68" x14ac:dyDescent="0.25">
      <c r="A45550" s="1"/>
      <c r="B45550" s="2"/>
      <c r="BJ45550" s="3"/>
      <c r="BL45550" s="3"/>
      <c r="BN45550" s="3"/>
      <c r="BP45550" s="3"/>
    </row>
    <row r="45551" spans="1:68" x14ac:dyDescent="0.25">
      <c r="A45551" s="1"/>
      <c r="B45551" s="2"/>
      <c r="BJ45551" s="3"/>
      <c r="BL45551" s="3"/>
      <c r="BN45551" s="3"/>
      <c r="BP45551" s="3"/>
    </row>
    <row r="45552" spans="1:68" x14ac:dyDescent="0.25">
      <c r="A45552" s="1"/>
      <c r="B45552" s="2"/>
      <c r="BJ45552" s="3"/>
      <c r="BL45552" s="3"/>
      <c r="BN45552" s="3"/>
      <c r="BP45552" s="3"/>
    </row>
    <row r="45553" spans="1:68" x14ac:dyDescent="0.25">
      <c r="A45553" s="1"/>
      <c r="B45553" s="2"/>
      <c r="BJ45553" s="3"/>
      <c r="BL45553" s="3"/>
      <c r="BN45553" s="3"/>
      <c r="BP45553" s="3"/>
    </row>
    <row r="45554" spans="1:68" x14ac:dyDescent="0.25">
      <c r="A45554" s="1"/>
      <c r="B45554" s="2"/>
      <c r="BJ45554" s="3"/>
      <c r="BL45554" s="3"/>
      <c r="BN45554" s="3"/>
      <c r="BP45554" s="3"/>
    </row>
    <row r="45555" spans="1:68" x14ac:dyDescent="0.25">
      <c r="A45555" s="1"/>
      <c r="B45555" s="2"/>
      <c r="BJ45555" s="3"/>
      <c r="BL45555" s="3"/>
      <c r="BN45555" s="3"/>
      <c r="BP45555" s="3"/>
    </row>
    <row r="45556" spans="1:68" x14ac:dyDescent="0.25">
      <c r="A45556" s="1"/>
      <c r="B45556" s="2"/>
      <c r="BJ45556" s="3"/>
      <c r="BL45556" s="3"/>
      <c r="BN45556" s="3"/>
      <c r="BP45556" s="3"/>
    </row>
    <row r="45557" spans="1:68" x14ac:dyDescent="0.25">
      <c r="A45557" s="1"/>
      <c r="B45557" s="2"/>
      <c r="BJ45557" s="3"/>
      <c r="BL45557" s="3"/>
      <c r="BN45557" s="3"/>
      <c r="BP45557" s="3"/>
    </row>
    <row r="45558" spans="1:68" x14ac:dyDescent="0.25">
      <c r="A45558" s="1"/>
      <c r="B45558" s="2"/>
      <c r="BJ45558" s="3"/>
      <c r="BL45558" s="3"/>
      <c r="BN45558" s="3"/>
      <c r="BP45558" s="3"/>
    </row>
    <row r="45559" spans="1:68" x14ac:dyDescent="0.25">
      <c r="A45559" s="1"/>
      <c r="B45559" s="2"/>
      <c r="BJ45559" s="3"/>
      <c r="BL45559" s="3"/>
      <c r="BN45559" s="3"/>
      <c r="BP45559" s="3"/>
    </row>
    <row r="45560" spans="1:68" x14ac:dyDescent="0.25">
      <c r="A45560" s="1"/>
      <c r="B45560" s="2"/>
      <c r="BJ45560" s="3"/>
      <c r="BL45560" s="3"/>
      <c r="BN45560" s="3"/>
      <c r="BP45560" s="3"/>
    </row>
    <row r="45561" spans="1:68" x14ac:dyDescent="0.25">
      <c r="A45561" s="1"/>
      <c r="B45561" s="2"/>
      <c r="BJ45561" s="3"/>
      <c r="BL45561" s="3"/>
      <c r="BN45561" s="3"/>
      <c r="BP45561" s="3"/>
    </row>
    <row r="45562" spans="1:68" x14ac:dyDescent="0.25">
      <c r="A45562" s="1"/>
      <c r="B45562" s="2"/>
      <c r="BJ45562" s="3"/>
      <c r="BL45562" s="3"/>
      <c r="BN45562" s="3"/>
      <c r="BP45562" s="3"/>
    </row>
    <row r="45563" spans="1:68" x14ac:dyDescent="0.25">
      <c r="A45563" s="1"/>
      <c r="B45563" s="2"/>
      <c r="BJ45563" s="3"/>
      <c r="BL45563" s="3"/>
      <c r="BN45563" s="3"/>
      <c r="BP45563" s="3"/>
    </row>
    <row r="45564" spans="1:68" x14ac:dyDescent="0.25">
      <c r="A45564" s="1"/>
      <c r="B45564" s="2"/>
      <c r="BJ45564" s="3"/>
      <c r="BL45564" s="3"/>
      <c r="BN45564" s="3"/>
      <c r="BP45564" s="3"/>
    </row>
    <row r="45565" spans="1:68" x14ac:dyDescent="0.25">
      <c r="A45565" s="1"/>
      <c r="B45565" s="2"/>
      <c r="BJ45565" s="3"/>
      <c r="BL45565" s="3"/>
      <c r="BN45565" s="3"/>
      <c r="BP45565" s="3"/>
    </row>
    <row r="45566" spans="1:68" x14ac:dyDescent="0.25">
      <c r="A45566" s="1"/>
      <c r="B45566" s="2"/>
      <c r="BJ45566" s="3"/>
      <c r="BL45566" s="3"/>
      <c r="BN45566" s="3"/>
      <c r="BP45566" s="3"/>
    </row>
    <row r="45567" spans="1:68" x14ac:dyDescent="0.25">
      <c r="A45567" s="1"/>
      <c r="B45567" s="2"/>
      <c r="BJ45567" s="3"/>
      <c r="BL45567" s="3"/>
      <c r="BN45567" s="3"/>
      <c r="BP45567" s="3"/>
    </row>
    <row r="45568" spans="1:68" x14ac:dyDescent="0.25">
      <c r="A45568" s="1"/>
      <c r="B45568" s="2"/>
      <c r="BJ45568" s="3"/>
      <c r="BL45568" s="3"/>
      <c r="BN45568" s="3"/>
      <c r="BP45568" s="3"/>
    </row>
    <row r="45569" spans="1:68" x14ac:dyDescent="0.25">
      <c r="A45569" s="1"/>
      <c r="B45569" s="2"/>
      <c r="BJ45569" s="3"/>
      <c r="BL45569" s="3"/>
      <c r="BN45569" s="3"/>
      <c r="BP45569" s="3"/>
    </row>
    <row r="45570" spans="1:68" x14ac:dyDescent="0.25">
      <c r="A45570" s="1"/>
      <c r="B45570" s="2"/>
      <c r="BJ45570" s="3"/>
      <c r="BL45570" s="3"/>
      <c r="BN45570" s="3"/>
      <c r="BP45570" s="3"/>
    </row>
    <row r="45571" spans="1:68" x14ac:dyDescent="0.25">
      <c r="A45571" s="1"/>
      <c r="B45571" s="2"/>
      <c r="BJ45571" s="3"/>
      <c r="BL45571" s="3"/>
      <c r="BN45571" s="3"/>
      <c r="BP45571" s="3"/>
    </row>
    <row r="45572" spans="1:68" x14ac:dyDescent="0.25">
      <c r="A45572" s="1"/>
      <c r="B45572" s="2"/>
      <c r="BJ45572" s="3"/>
      <c r="BL45572" s="3"/>
      <c r="BN45572" s="3"/>
      <c r="BP45572" s="3"/>
    </row>
    <row r="45573" spans="1:68" x14ac:dyDescent="0.25">
      <c r="A45573" s="1"/>
      <c r="B45573" s="2"/>
      <c r="BJ45573" s="3"/>
      <c r="BL45573" s="3"/>
      <c r="BN45573" s="3"/>
      <c r="BP45573" s="3"/>
    </row>
    <row r="45574" spans="1:68" x14ac:dyDescent="0.25">
      <c r="A45574" s="1"/>
      <c r="B45574" s="2"/>
      <c r="BJ45574" s="3"/>
      <c r="BL45574" s="3"/>
      <c r="BN45574" s="3"/>
      <c r="BP45574" s="3"/>
    </row>
    <row r="45575" spans="1:68" x14ac:dyDescent="0.25">
      <c r="A45575" s="1"/>
      <c r="B45575" s="2"/>
      <c r="BJ45575" s="3"/>
      <c r="BL45575" s="3"/>
      <c r="BN45575" s="3"/>
      <c r="BP45575" s="3"/>
    </row>
    <row r="45576" spans="1:68" x14ac:dyDescent="0.25">
      <c r="A45576" s="1"/>
      <c r="B45576" s="2"/>
      <c r="BJ45576" s="3"/>
      <c r="BL45576" s="3"/>
      <c r="BN45576" s="3"/>
      <c r="BP45576" s="3"/>
    </row>
    <row r="45577" spans="1:68" x14ac:dyDescent="0.25">
      <c r="A45577" s="1"/>
      <c r="B45577" s="2"/>
      <c r="BJ45577" s="3"/>
      <c r="BL45577" s="3"/>
      <c r="BN45577" s="3"/>
      <c r="BP45577" s="3"/>
    </row>
    <row r="45578" spans="1:68" x14ac:dyDescent="0.25">
      <c r="A45578" s="1"/>
      <c r="B45578" s="2"/>
      <c r="BJ45578" s="3"/>
      <c r="BL45578" s="3"/>
      <c r="BN45578" s="3"/>
      <c r="BP45578" s="3"/>
    </row>
    <row r="45579" spans="1:68" x14ac:dyDescent="0.25">
      <c r="A45579" s="1"/>
      <c r="B45579" s="2"/>
      <c r="BJ45579" s="3"/>
      <c r="BL45579" s="3"/>
      <c r="BN45579" s="3"/>
      <c r="BP45579" s="3"/>
    </row>
    <row r="45580" spans="1:68" x14ac:dyDescent="0.25">
      <c r="A45580" s="1"/>
      <c r="B45580" s="2"/>
      <c r="BJ45580" s="3"/>
      <c r="BL45580" s="3"/>
      <c r="BN45580" s="3"/>
      <c r="BP45580" s="3"/>
    </row>
    <row r="45581" spans="1:68" x14ac:dyDescent="0.25">
      <c r="A45581" s="1"/>
      <c r="B45581" s="2"/>
      <c r="BJ45581" s="3"/>
      <c r="BL45581" s="3"/>
      <c r="BN45581" s="3"/>
      <c r="BP45581" s="3"/>
    </row>
    <row r="45582" spans="1:68" x14ac:dyDescent="0.25">
      <c r="A45582" s="1"/>
      <c r="B45582" s="2"/>
      <c r="BJ45582" s="3"/>
      <c r="BL45582" s="3"/>
      <c r="BN45582" s="3"/>
      <c r="BP45582" s="3"/>
    </row>
    <row r="45583" spans="1:68" x14ac:dyDescent="0.25">
      <c r="A45583" s="1"/>
      <c r="B45583" s="2"/>
      <c r="BJ45583" s="3"/>
      <c r="BL45583" s="3"/>
      <c r="BN45583" s="3"/>
      <c r="BP45583" s="3"/>
    </row>
    <row r="45584" spans="1:68" x14ac:dyDescent="0.25">
      <c r="A45584" s="1"/>
      <c r="B45584" s="2"/>
      <c r="BJ45584" s="3"/>
      <c r="BL45584" s="3"/>
      <c r="BN45584" s="3"/>
      <c r="BP45584" s="3"/>
    </row>
    <row r="45585" spans="1:68" x14ac:dyDescent="0.25">
      <c r="A45585" s="1"/>
      <c r="B45585" s="2"/>
      <c r="BJ45585" s="3"/>
      <c r="BL45585" s="3"/>
      <c r="BN45585" s="3"/>
      <c r="BP45585" s="3"/>
    </row>
    <row r="45586" spans="1:68" x14ac:dyDescent="0.25">
      <c r="A45586" s="1"/>
      <c r="B45586" s="2"/>
      <c r="BJ45586" s="3"/>
      <c r="BL45586" s="3"/>
      <c r="BN45586" s="3"/>
      <c r="BP45586" s="3"/>
    </row>
    <row r="45587" spans="1:68" x14ac:dyDescent="0.25">
      <c r="A45587" s="1"/>
      <c r="B45587" s="2"/>
      <c r="BJ45587" s="3"/>
      <c r="BL45587" s="3"/>
      <c r="BN45587" s="3"/>
      <c r="BP45587" s="3"/>
    </row>
    <row r="45588" spans="1:68" x14ac:dyDescent="0.25">
      <c r="A45588" s="1"/>
      <c r="B45588" s="2"/>
      <c r="BJ45588" s="3"/>
      <c r="BL45588" s="3"/>
      <c r="BN45588" s="3"/>
      <c r="BP45588" s="3"/>
    </row>
    <row r="45589" spans="1:68" x14ac:dyDescent="0.25">
      <c r="A45589" s="1"/>
      <c r="B45589" s="2"/>
      <c r="BJ45589" s="3"/>
      <c r="BL45589" s="3"/>
      <c r="BN45589" s="3"/>
      <c r="BP45589" s="3"/>
    </row>
    <row r="45590" spans="1:68" x14ac:dyDescent="0.25">
      <c r="A45590" s="1"/>
      <c r="B45590" s="2"/>
      <c r="BJ45590" s="3"/>
      <c r="BL45590" s="3"/>
      <c r="BN45590" s="3"/>
      <c r="BP45590" s="3"/>
    </row>
    <row r="45591" spans="1:68" x14ac:dyDescent="0.25">
      <c r="A45591" s="1"/>
      <c r="B45591" s="2"/>
      <c r="BJ45591" s="3"/>
      <c r="BL45591" s="3"/>
      <c r="BN45591" s="3"/>
      <c r="BP45591" s="3"/>
    </row>
    <row r="45592" spans="1:68" x14ac:dyDescent="0.25">
      <c r="A45592" s="1"/>
      <c r="B45592" s="2"/>
      <c r="BJ45592" s="3"/>
      <c r="BL45592" s="3"/>
      <c r="BN45592" s="3"/>
      <c r="BP45592" s="3"/>
    </row>
    <row r="45593" spans="1:68" x14ac:dyDescent="0.25">
      <c r="A45593" s="1"/>
      <c r="B45593" s="2"/>
      <c r="BJ45593" s="3"/>
      <c r="BL45593" s="3"/>
      <c r="BN45593" s="3"/>
      <c r="BP45593" s="3"/>
    </row>
    <row r="45594" spans="1:68" x14ac:dyDescent="0.25">
      <c r="A45594" s="1"/>
      <c r="B45594" s="2"/>
      <c r="BJ45594" s="3"/>
      <c r="BL45594" s="3"/>
      <c r="BN45594" s="3"/>
      <c r="BP45594" s="3"/>
    </row>
    <row r="45595" spans="1:68" x14ac:dyDescent="0.25">
      <c r="A45595" s="1"/>
      <c r="B45595" s="2"/>
      <c r="BJ45595" s="3"/>
      <c r="BL45595" s="3"/>
      <c r="BN45595" s="3"/>
      <c r="BP45595" s="3"/>
    </row>
    <row r="45596" spans="1:68" x14ac:dyDescent="0.25">
      <c r="A45596" s="1"/>
      <c r="B45596" s="2"/>
      <c r="BJ45596" s="3"/>
      <c r="BL45596" s="3"/>
      <c r="BN45596" s="3"/>
      <c r="BP45596" s="3"/>
    </row>
    <row r="45597" spans="1:68" x14ac:dyDescent="0.25">
      <c r="A45597" s="1"/>
      <c r="B45597" s="2"/>
      <c r="BJ45597" s="3"/>
      <c r="BL45597" s="3"/>
      <c r="BN45597" s="3"/>
      <c r="BP45597" s="3"/>
    </row>
    <row r="45598" spans="1:68" x14ac:dyDescent="0.25">
      <c r="A45598" s="1"/>
      <c r="B45598" s="2"/>
      <c r="BJ45598" s="3"/>
      <c r="BL45598" s="3"/>
      <c r="BN45598" s="3"/>
      <c r="BP45598" s="3"/>
    </row>
    <row r="45599" spans="1:68" x14ac:dyDescent="0.25">
      <c r="A45599" s="1"/>
      <c r="B45599" s="2"/>
      <c r="BJ45599" s="3"/>
      <c r="BL45599" s="3"/>
      <c r="BN45599" s="3"/>
      <c r="BP45599" s="3"/>
    </row>
    <row r="45600" spans="1:68" x14ac:dyDescent="0.25">
      <c r="A45600" s="1"/>
      <c r="B45600" s="2"/>
      <c r="BJ45600" s="3"/>
      <c r="BL45600" s="3"/>
      <c r="BN45600" s="3"/>
      <c r="BP45600" s="3"/>
    </row>
    <row r="45601" spans="1:68" x14ac:dyDescent="0.25">
      <c r="A45601" s="1"/>
      <c r="B45601" s="2"/>
      <c r="BJ45601" s="3"/>
      <c r="BL45601" s="3"/>
      <c r="BN45601" s="3"/>
      <c r="BP45601" s="3"/>
    </row>
    <row r="45602" spans="1:68" x14ac:dyDescent="0.25">
      <c r="A45602" s="1"/>
      <c r="B45602" s="2"/>
      <c r="BJ45602" s="3"/>
      <c r="BL45602" s="3"/>
      <c r="BN45602" s="3"/>
      <c r="BP45602" s="3"/>
    </row>
    <row r="45603" spans="1:68" x14ac:dyDescent="0.25">
      <c r="A45603" s="1"/>
      <c r="B45603" s="2"/>
      <c r="BJ45603" s="3"/>
      <c r="BL45603" s="3"/>
      <c r="BN45603" s="3"/>
      <c r="BP45603" s="3"/>
    </row>
    <row r="45604" spans="1:68" x14ac:dyDescent="0.25">
      <c r="A45604" s="1"/>
      <c r="B45604" s="2"/>
      <c r="BJ45604" s="3"/>
      <c r="BL45604" s="3"/>
      <c r="BN45604" s="3"/>
      <c r="BP45604" s="3"/>
    </row>
    <row r="45605" spans="1:68" x14ac:dyDescent="0.25">
      <c r="A45605" s="1"/>
      <c r="B45605" s="2"/>
      <c r="BJ45605" s="3"/>
      <c r="BL45605" s="3"/>
      <c r="BN45605" s="3"/>
      <c r="BP45605" s="3"/>
    </row>
    <row r="45606" spans="1:68" x14ac:dyDescent="0.25">
      <c r="A45606" s="1"/>
      <c r="B45606" s="2"/>
      <c r="BJ45606" s="3"/>
      <c r="BL45606" s="3"/>
      <c r="BN45606" s="3"/>
      <c r="BP45606" s="3"/>
    </row>
    <row r="45607" spans="1:68" x14ac:dyDescent="0.25">
      <c r="A45607" s="1"/>
      <c r="B45607" s="2"/>
      <c r="BJ45607" s="3"/>
      <c r="BL45607" s="3"/>
      <c r="BN45607" s="3"/>
      <c r="BP45607" s="3"/>
    </row>
    <row r="45608" spans="1:68" x14ac:dyDescent="0.25">
      <c r="A45608" s="1"/>
      <c r="B45608" s="2"/>
      <c r="BJ45608" s="3"/>
      <c r="BL45608" s="3"/>
      <c r="BN45608" s="3"/>
      <c r="BP45608" s="3"/>
    </row>
    <row r="45609" spans="1:68" x14ac:dyDescent="0.25">
      <c r="A45609" s="1"/>
      <c r="B45609" s="2"/>
      <c r="BJ45609" s="3"/>
      <c r="BL45609" s="3"/>
      <c r="BN45609" s="3"/>
      <c r="BP45609" s="3"/>
    </row>
    <row r="45610" spans="1:68" x14ac:dyDescent="0.25">
      <c r="A45610" s="1"/>
      <c r="B45610" s="2"/>
      <c r="BJ45610" s="3"/>
      <c r="BL45610" s="3"/>
      <c r="BN45610" s="3"/>
      <c r="BP45610" s="3"/>
    </row>
    <row r="45611" spans="1:68" x14ac:dyDescent="0.25">
      <c r="A45611" s="1"/>
      <c r="B45611" s="2"/>
      <c r="BJ45611" s="3"/>
      <c r="BL45611" s="3"/>
      <c r="BN45611" s="3"/>
      <c r="BP45611" s="3"/>
    </row>
    <row r="45612" spans="1:68" x14ac:dyDescent="0.25">
      <c r="A45612" s="1"/>
      <c r="B45612" s="2"/>
      <c r="BJ45612" s="3"/>
      <c r="BL45612" s="3"/>
      <c r="BN45612" s="3"/>
      <c r="BP45612" s="3"/>
    </row>
    <row r="45613" spans="1:68" x14ac:dyDescent="0.25">
      <c r="A45613" s="1"/>
      <c r="B45613" s="2"/>
      <c r="BJ45613" s="3"/>
      <c r="BL45613" s="3"/>
      <c r="BN45613" s="3"/>
      <c r="BP45613" s="3"/>
    </row>
    <row r="45614" spans="1:68" x14ac:dyDescent="0.25">
      <c r="A45614" s="1"/>
      <c r="B45614" s="2"/>
      <c r="BJ45614" s="3"/>
      <c r="BL45614" s="3"/>
      <c r="BN45614" s="3"/>
      <c r="BP45614" s="3"/>
    </row>
    <row r="45615" spans="1:68" x14ac:dyDescent="0.25">
      <c r="A45615" s="1"/>
      <c r="B45615" s="2"/>
      <c r="BJ45615" s="3"/>
      <c r="BL45615" s="3"/>
      <c r="BN45615" s="3"/>
      <c r="BP45615" s="3"/>
    </row>
    <row r="45616" spans="1:68" x14ac:dyDescent="0.25">
      <c r="A45616" s="1"/>
      <c r="B45616" s="2"/>
      <c r="BJ45616" s="3"/>
      <c r="BL45616" s="3"/>
      <c r="BN45616" s="3"/>
      <c r="BP45616" s="3"/>
    </row>
    <row r="45617" spans="1:68" x14ac:dyDescent="0.25">
      <c r="A45617" s="1"/>
      <c r="B45617" s="2"/>
      <c r="BJ45617" s="3"/>
      <c r="BL45617" s="3"/>
      <c r="BN45617" s="3"/>
      <c r="BP45617" s="3"/>
    </row>
    <row r="45618" spans="1:68" x14ac:dyDescent="0.25">
      <c r="A45618" s="1"/>
      <c r="B45618" s="2"/>
      <c r="BJ45618" s="3"/>
      <c r="BL45618" s="3"/>
      <c r="BN45618" s="3"/>
      <c r="BP45618" s="3"/>
    </row>
    <row r="45619" spans="1:68" x14ac:dyDescent="0.25">
      <c r="A45619" s="1"/>
      <c r="B45619" s="2"/>
      <c r="BJ45619" s="3"/>
      <c r="BL45619" s="3"/>
      <c r="BN45619" s="3"/>
      <c r="BP45619" s="3"/>
    </row>
    <row r="45620" spans="1:68" x14ac:dyDescent="0.25">
      <c r="A45620" s="1"/>
      <c r="B45620" s="2"/>
      <c r="BJ45620" s="3"/>
      <c r="BL45620" s="3"/>
      <c r="BN45620" s="3"/>
      <c r="BP45620" s="3"/>
    </row>
    <row r="45621" spans="1:68" x14ac:dyDescent="0.25">
      <c r="A45621" s="1"/>
      <c r="B45621" s="2"/>
      <c r="BJ45621" s="3"/>
      <c r="BL45621" s="3"/>
      <c r="BN45621" s="3"/>
      <c r="BP45621" s="3"/>
    </row>
    <row r="45622" spans="1:68" x14ac:dyDescent="0.25">
      <c r="A45622" s="1"/>
      <c r="B45622" s="2"/>
      <c r="BJ45622" s="3"/>
      <c r="BL45622" s="3"/>
      <c r="BN45622" s="3"/>
      <c r="BP45622" s="3"/>
    </row>
    <row r="45623" spans="1:68" x14ac:dyDescent="0.25">
      <c r="A45623" s="1"/>
      <c r="B45623" s="2"/>
      <c r="BJ45623" s="3"/>
      <c r="BL45623" s="3"/>
      <c r="BN45623" s="3"/>
      <c r="BP45623" s="3"/>
    </row>
    <row r="45624" spans="1:68" x14ac:dyDescent="0.25">
      <c r="A45624" s="1"/>
      <c r="B45624" s="2"/>
      <c r="BJ45624" s="3"/>
      <c r="BL45624" s="3"/>
      <c r="BN45624" s="3"/>
      <c r="BP45624" s="3"/>
    </row>
    <row r="45625" spans="1:68" x14ac:dyDescent="0.25">
      <c r="A45625" s="1"/>
      <c r="B45625" s="2"/>
      <c r="BJ45625" s="3"/>
      <c r="BL45625" s="3"/>
      <c r="BN45625" s="3"/>
      <c r="BP45625" s="3"/>
    </row>
    <row r="45626" spans="1:68" x14ac:dyDescent="0.25">
      <c r="A45626" s="1"/>
      <c r="B45626" s="2"/>
      <c r="BJ45626" s="3"/>
      <c r="BL45626" s="3"/>
      <c r="BN45626" s="3"/>
      <c r="BP45626" s="3"/>
    </row>
    <row r="45627" spans="1:68" x14ac:dyDescent="0.25">
      <c r="A45627" s="1"/>
      <c r="B45627" s="2"/>
      <c r="BJ45627" s="3"/>
      <c r="BL45627" s="3"/>
      <c r="BN45627" s="3"/>
      <c r="BP45627" s="3"/>
    </row>
    <row r="45628" spans="1:68" x14ac:dyDescent="0.25">
      <c r="A45628" s="1"/>
      <c r="B45628" s="2"/>
      <c r="BJ45628" s="3"/>
      <c r="BL45628" s="3"/>
      <c r="BN45628" s="3"/>
      <c r="BP45628" s="3"/>
    </row>
    <row r="45629" spans="1:68" x14ac:dyDescent="0.25">
      <c r="A45629" s="1"/>
      <c r="B45629" s="2"/>
      <c r="BJ45629" s="3"/>
      <c r="BL45629" s="3"/>
      <c r="BN45629" s="3"/>
      <c r="BP45629" s="3"/>
    </row>
    <row r="45630" spans="1:68" x14ac:dyDescent="0.25">
      <c r="A45630" s="1"/>
      <c r="B45630" s="2"/>
      <c r="BJ45630" s="3"/>
      <c r="BL45630" s="3"/>
      <c r="BN45630" s="3"/>
      <c r="BP45630" s="3"/>
    </row>
    <row r="45631" spans="1:68" x14ac:dyDescent="0.25">
      <c r="A45631" s="1"/>
      <c r="B45631" s="2"/>
      <c r="BJ45631" s="3"/>
      <c r="BL45631" s="3"/>
      <c r="BN45631" s="3"/>
      <c r="BP45631" s="3"/>
    </row>
    <row r="45632" spans="1:68" x14ac:dyDescent="0.25">
      <c r="A45632" s="1"/>
      <c r="B45632" s="2"/>
      <c r="BJ45632" s="3"/>
      <c r="BL45632" s="3"/>
      <c r="BN45632" s="3"/>
      <c r="BP45632" s="3"/>
    </row>
    <row r="45633" spans="1:68" x14ac:dyDescent="0.25">
      <c r="A45633" s="1"/>
      <c r="B45633" s="2"/>
      <c r="BJ45633" s="3"/>
      <c r="BL45633" s="3"/>
      <c r="BN45633" s="3"/>
      <c r="BP45633" s="3"/>
    </row>
    <row r="45634" spans="1:68" x14ac:dyDescent="0.25">
      <c r="A45634" s="1"/>
      <c r="B45634" s="2"/>
      <c r="BJ45634" s="3"/>
      <c r="BL45634" s="3"/>
      <c r="BN45634" s="3"/>
      <c r="BP45634" s="3"/>
    </row>
    <row r="45635" spans="1:68" x14ac:dyDescent="0.25">
      <c r="A45635" s="1"/>
      <c r="B45635" s="2"/>
      <c r="BJ45635" s="3"/>
      <c r="BL45635" s="3"/>
      <c r="BN45635" s="3"/>
      <c r="BP45635" s="3"/>
    </row>
    <row r="45636" spans="1:68" x14ac:dyDescent="0.25">
      <c r="A45636" s="1"/>
      <c r="B45636" s="2"/>
      <c r="BJ45636" s="3"/>
      <c r="BL45636" s="3"/>
      <c r="BN45636" s="3"/>
      <c r="BP45636" s="3"/>
    </row>
    <row r="45637" spans="1:68" x14ac:dyDescent="0.25">
      <c r="A45637" s="1"/>
      <c r="B45637" s="2"/>
      <c r="BJ45637" s="3"/>
      <c r="BL45637" s="3"/>
      <c r="BN45637" s="3"/>
      <c r="BP45637" s="3"/>
    </row>
    <row r="45638" spans="1:68" x14ac:dyDescent="0.25">
      <c r="A45638" s="1"/>
      <c r="B45638" s="2"/>
      <c r="BJ45638" s="3"/>
      <c r="BL45638" s="3"/>
      <c r="BN45638" s="3"/>
      <c r="BP45638" s="3"/>
    </row>
    <row r="45639" spans="1:68" x14ac:dyDescent="0.25">
      <c r="A45639" s="1"/>
      <c r="B45639" s="2"/>
      <c r="BJ45639" s="3"/>
      <c r="BL45639" s="3"/>
      <c r="BN45639" s="3"/>
      <c r="BP45639" s="3"/>
    </row>
    <row r="45640" spans="1:68" x14ac:dyDescent="0.25">
      <c r="A45640" s="1"/>
      <c r="B45640" s="2"/>
      <c r="BJ45640" s="3"/>
      <c r="BL45640" s="3"/>
      <c r="BN45640" s="3"/>
      <c r="BP45640" s="3"/>
    </row>
    <row r="45641" spans="1:68" x14ac:dyDescent="0.25">
      <c r="A45641" s="1"/>
      <c r="B45641" s="2"/>
      <c r="BJ45641" s="3"/>
      <c r="BL45641" s="3"/>
      <c r="BN45641" s="3"/>
      <c r="BP45641" s="3"/>
    </row>
    <row r="45642" spans="1:68" x14ac:dyDescent="0.25">
      <c r="A45642" s="1"/>
      <c r="B45642" s="2"/>
      <c r="BJ45642" s="3"/>
      <c r="BL45642" s="3"/>
      <c r="BN45642" s="3"/>
      <c r="BP45642" s="3"/>
    </row>
    <row r="45643" spans="1:68" x14ac:dyDescent="0.25">
      <c r="A45643" s="1"/>
      <c r="B45643" s="2"/>
      <c r="BJ45643" s="3"/>
      <c r="BL45643" s="3"/>
      <c r="BN45643" s="3"/>
      <c r="BP45643" s="3"/>
    </row>
    <row r="45644" spans="1:68" x14ac:dyDescent="0.25">
      <c r="A45644" s="1"/>
      <c r="B45644" s="2"/>
      <c r="BJ45644" s="3"/>
      <c r="BL45644" s="3"/>
      <c r="BN45644" s="3"/>
      <c r="BP45644" s="3"/>
    </row>
    <row r="45645" spans="1:68" x14ac:dyDescent="0.25">
      <c r="A45645" s="1"/>
      <c r="B45645" s="2"/>
      <c r="BJ45645" s="3"/>
      <c r="BL45645" s="3"/>
      <c r="BN45645" s="3"/>
      <c r="BP45645" s="3"/>
    </row>
    <row r="45646" spans="1:68" x14ac:dyDescent="0.25">
      <c r="A45646" s="1"/>
      <c r="B45646" s="2"/>
      <c r="BJ45646" s="3"/>
      <c r="BL45646" s="3"/>
      <c r="BN45646" s="3"/>
      <c r="BP45646" s="3"/>
    </row>
    <row r="45647" spans="1:68" x14ac:dyDescent="0.25">
      <c r="A45647" s="1"/>
      <c r="B45647" s="2"/>
      <c r="BJ45647" s="3"/>
      <c r="BL45647" s="3"/>
      <c r="BN45647" s="3"/>
      <c r="BP45647" s="3"/>
    </row>
    <row r="45648" spans="1:68" x14ac:dyDescent="0.25">
      <c r="A45648" s="1"/>
      <c r="B45648" s="2"/>
      <c r="BJ45648" s="3"/>
      <c r="BL45648" s="3"/>
      <c r="BN45648" s="3"/>
      <c r="BP45648" s="3"/>
    </row>
    <row r="45649" spans="1:68" x14ac:dyDescent="0.25">
      <c r="A45649" s="1"/>
      <c r="B45649" s="2"/>
      <c r="BJ45649" s="3"/>
      <c r="BL45649" s="3"/>
      <c r="BN45649" s="3"/>
      <c r="BP45649" s="3"/>
    </row>
    <row r="45650" spans="1:68" x14ac:dyDescent="0.25">
      <c r="A45650" s="1"/>
      <c r="B45650" s="2"/>
      <c r="BJ45650" s="3"/>
      <c r="BL45650" s="3"/>
      <c r="BN45650" s="3"/>
      <c r="BP45650" s="3"/>
    </row>
    <row r="45651" spans="1:68" x14ac:dyDescent="0.25">
      <c r="A45651" s="1"/>
      <c r="B45651" s="2"/>
      <c r="BJ45651" s="3"/>
      <c r="BL45651" s="3"/>
      <c r="BN45651" s="3"/>
      <c r="BP45651" s="3"/>
    </row>
    <row r="45652" spans="1:68" x14ac:dyDescent="0.25">
      <c r="A45652" s="1"/>
      <c r="B45652" s="2"/>
      <c r="BJ45652" s="3"/>
      <c r="BL45652" s="3"/>
      <c r="BN45652" s="3"/>
      <c r="BP45652" s="3"/>
    </row>
    <row r="45653" spans="1:68" x14ac:dyDescent="0.25">
      <c r="A45653" s="1"/>
      <c r="B45653" s="2"/>
      <c r="BJ45653" s="3"/>
      <c r="BL45653" s="3"/>
      <c r="BN45653" s="3"/>
      <c r="BP45653" s="3"/>
    </row>
    <row r="45654" spans="1:68" x14ac:dyDescent="0.25">
      <c r="A45654" s="1"/>
      <c r="B45654" s="2"/>
      <c r="BJ45654" s="3"/>
      <c r="BL45654" s="3"/>
      <c r="BN45654" s="3"/>
      <c r="BP45654" s="3"/>
    </row>
    <row r="45655" spans="1:68" x14ac:dyDescent="0.25">
      <c r="A45655" s="1"/>
      <c r="B45655" s="2"/>
      <c r="BJ45655" s="3"/>
      <c r="BL45655" s="3"/>
      <c r="BN45655" s="3"/>
      <c r="BP45655" s="3"/>
    </row>
    <row r="45656" spans="1:68" x14ac:dyDescent="0.25">
      <c r="A45656" s="1"/>
      <c r="B45656" s="2"/>
      <c r="BJ45656" s="3"/>
      <c r="BL45656" s="3"/>
      <c r="BN45656" s="3"/>
      <c r="BP45656" s="3"/>
    </row>
    <row r="45657" spans="1:68" x14ac:dyDescent="0.25">
      <c r="A45657" s="1"/>
      <c r="B45657" s="2"/>
      <c r="BJ45657" s="3"/>
      <c r="BL45657" s="3"/>
      <c r="BN45657" s="3"/>
      <c r="BP45657" s="3"/>
    </row>
    <row r="45658" spans="1:68" x14ac:dyDescent="0.25">
      <c r="A45658" s="1"/>
      <c r="B45658" s="2"/>
      <c r="BJ45658" s="3"/>
      <c r="BL45658" s="3"/>
      <c r="BN45658" s="3"/>
      <c r="BP45658" s="3"/>
    </row>
    <row r="45659" spans="1:68" x14ac:dyDescent="0.25">
      <c r="A45659" s="1"/>
      <c r="B45659" s="2"/>
      <c r="BJ45659" s="3"/>
      <c r="BL45659" s="3"/>
      <c r="BN45659" s="3"/>
      <c r="BP45659" s="3"/>
    </row>
    <row r="45660" spans="1:68" x14ac:dyDescent="0.25">
      <c r="A45660" s="1"/>
      <c r="B45660" s="2"/>
      <c r="BJ45660" s="3"/>
      <c r="BL45660" s="3"/>
      <c r="BN45660" s="3"/>
      <c r="BP45660" s="3"/>
    </row>
    <row r="45661" spans="1:68" x14ac:dyDescent="0.25">
      <c r="A45661" s="1"/>
      <c r="B45661" s="2"/>
      <c r="BJ45661" s="3"/>
      <c r="BL45661" s="3"/>
      <c r="BN45661" s="3"/>
      <c r="BP45661" s="3"/>
    </row>
    <row r="45662" spans="1:68" x14ac:dyDescent="0.25">
      <c r="A45662" s="1"/>
      <c r="B45662" s="2"/>
      <c r="BJ45662" s="3"/>
      <c r="BL45662" s="3"/>
      <c r="BN45662" s="3"/>
      <c r="BP45662" s="3"/>
    </row>
    <row r="45663" spans="1:68" x14ac:dyDescent="0.25">
      <c r="A45663" s="1"/>
      <c r="B45663" s="2"/>
      <c r="BJ45663" s="3"/>
      <c r="BL45663" s="3"/>
      <c r="BN45663" s="3"/>
      <c r="BP45663" s="3"/>
    </row>
    <row r="45664" spans="1:68" x14ac:dyDescent="0.25">
      <c r="A45664" s="1"/>
      <c r="B45664" s="2"/>
      <c r="BJ45664" s="3"/>
      <c r="BL45664" s="3"/>
      <c r="BN45664" s="3"/>
      <c r="BP45664" s="3"/>
    </row>
    <row r="45665" spans="1:68" x14ac:dyDescent="0.25">
      <c r="A45665" s="1"/>
      <c r="B45665" s="2"/>
      <c r="BJ45665" s="3"/>
      <c r="BL45665" s="3"/>
      <c r="BN45665" s="3"/>
      <c r="BP45665" s="3"/>
    </row>
    <row r="45666" spans="1:68" x14ac:dyDescent="0.25">
      <c r="A45666" s="1"/>
      <c r="B45666" s="2"/>
      <c r="BJ45666" s="3"/>
      <c r="BL45666" s="3"/>
      <c r="BN45666" s="3"/>
      <c r="BP45666" s="3"/>
    </row>
    <row r="45667" spans="1:68" x14ac:dyDescent="0.25">
      <c r="A45667" s="1"/>
      <c r="B45667" s="2"/>
      <c r="BJ45667" s="3"/>
      <c r="BL45667" s="3"/>
      <c r="BN45667" s="3"/>
      <c r="BP45667" s="3"/>
    </row>
    <row r="45668" spans="1:68" x14ac:dyDescent="0.25">
      <c r="A45668" s="1"/>
      <c r="B45668" s="2"/>
      <c r="BJ45668" s="3"/>
      <c r="BL45668" s="3"/>
      <c r="BN45668" s="3"/>
      <c r="BP45668" s="3"/>
    </row>
    <row r="45669" spans="1:68" x14ac:dyDescent="0.25">
      <c r="A45669" s="1"/>
      <c r="B45669" s="2"/>
      <c r="BJ45669" s="3"/>
      <c r="BL45669" s="3"/>
      <c r="BN45669" s="3"/>
      <c r="BP45669" s="3"/>
    </row>
    <row r="45670" spans="1:68" x14ac:dyDescent="0.25">
      <c r="A45670" s="1"/>
      <c r="B45670" s="2"/>
      <c r="BJ45670" s="3"/>
      <c r="BL45670" s="3"/>
      <c r="BN45670" s="3"/>
      <c r="BP45670" s="3"/>
    </row>
    <row r="45671" spans="1:68" x14ac:dyDescent="0.25">
      <c r="A45671" s="1"/>
      <c r="B45671" s="2"/>
      <c r="BJ45671" s="3"/>
      <c r="BL45671" s="3"/>
      <c r="BN45671" s="3"/>
      <c r="BP45671" s="3"/>
    </row>
    <row r="45672" spans="1:68" x14ac:dyDescent="0.25">
      <c r="A45672" s="1"/>
      <c r="B45672" s="2"/>
      <c r="BJ45672" s="3"/>
      <c r="BL45672" s="3"/>
      <c r="BN45672" s="3"/>
      <c r="BP45672" s="3"/>
    </row>
    <row r="45673" spans="1:68" x14ac:dyDescent="0.25">
      <c r="A45673" s="1"/>
      <c r="B45673" s="2"/>
      <c r="BJ45673" s="3"/>
      <c r="BL45673" s="3"/>
      <c r="BN45673" s="3"/>
      <c r="BP45673" s="3"/>
    </row>
    <row r="45674" spans="1:68" x14ac:dyDescent="0.25">
      <c r="A45674" s="1"/>
      <c r="B45674" s="2"/>
      <c r="BJ45674" s="3"/>
      <c r="BL45674" s="3"/>
      <c r="BN45674" s="3"/>
      <c r="BP45674" s="3"/>
    </row>
    <row r="45675" spans="1:68" x14ac:dyDescent="0.25">
      <c r="A45675" s="1"/>
      <c r="B45675" s="2"/>
      <c r="BJ45675" s="3"/>
      <c r="BL45675" s="3"/>
      <c r="BN45675" s="3"/>
      <c r="BP45675" s="3"/>
    </row>
    <row r="45676" spans="1:68" x14ac:dyDescent="0.25">
      <c r="A45676" s="1"/>
      <c r="B45676" s="2"/>
      <c r="BJ45676" s="3"/>
      <c r="BL45676" s="3"/>
      <c r="BN45676" s="3"/>
      <c r="BP45676" s="3"/>
    </row>
    <row r="45677" spans="1:68" x14ac:dyDescent="0.25">
      <c r="A45677" s="1"/>
      <c r="B45677" s="2"/>
      <c r="BJ45677" s="3"/>
      <c r="BL45677" s="3"/>
      <c r="BN45677" s="3"/>
      <c r="BP45677" s="3"/>
    </row>
    <row r="45678" spans="1:68" x14ac:dyDescent="0.25">
      <c r="A45678" s="1"/>
      <c r="B45678" s="2"/>
      <c r="BJ45678" s="3"/>
      <c r="BL45678" s="3"/>
      <c r="BN45678" s="3"/>
      <c r="BP45678" s="3"/>
    </row>
    <row r="45679" spans="1:68" x14ac:dyDescent="0.25">
      <c r="A45679" s="1"/>
      <c r="B45679" s="2"/>
      <c r="BJ45679" s="3"/>
      <c r="BL45679" s="3"/>
      <c r="BN45679" s="3"/>
      <c r="BP45679" s="3"/>
    </row>
    <row r="45680" spans="1:68" x14ac:dyDescent="0.25">
      <c r="A45680" s="1"/>
      <c r="B45680" s="2"/>
      <c r="BJ45680" s="3"/>
      <c r="BL45680" s="3"/>
      <c r="BN45680" s="3"/>
      <c r="BP45680" s="3"/>
    </row>
    <row r="45681" spans="1:68" x14ac:dyDescent="0.25">
      <c r="A45681" s="1"/>
      <c r="B45681" s="2"/>
      <c r="BJ45681" s="3"/>
      <c r="BL45681" s="3"/>
      <c r="BN45681" s="3"/>
      <c r="BP45681" s="3"/>
    </row>
    <row r="45682" spans="1:68" x14ac:dyDescent="0.25">
      <c r="A45682" s="1"/>
      <c r="B45682" s="2"/>
      <c r="BJ45682" s="3"/>
      <c r="BL45682" s="3"/>
      <c r="BN45682" s="3"/>
      <c r="BP45682" s="3"/>
    </row>
    <row r="45683" spans="1:68" x14ac:dyDescent="0.25">
      <c r="A45683" s="1"/>
      <c r="B45683" s="2"/>
      <c r="BJ45683" s="3"/>
      <c r="BL45683" s="3"/>
      <c r="BN45683" s="3"/>
      <c r="BP45683" s="3"/>
    </row>
    <row r="45684" spans="1:68" x14ac:dyDescent="0.25">
      <c r="A45684" s="1"/>
      <c r="B45684" s="2"/>
      <c r="BJ45684" s="3"/>
      <c r="BL45684" s="3"/>
      <c r="BN45684" s="3"/>
      <c r="BP45684" s="3"/>
    </row>
    <row r="45685" spans="1:68" x14ac:dyDescent="0.25">
      <c r="A45685" s="1"/>
      <c r="B45685" s="2"/>
      <c r="BJ45685" s="3"/>
      <c r="BL45685" s="3"/>
      <c r="BN45685" s="3"/>
      <c r="BP45685" s="3"/>
    </row>
    <row r="45686" spans="1:68" x14ac:dyDescent="0.25">
      <c r="A45686" s="1"/>
      <c r="B45686" s="2"/>
      <c r="BJ45686" s="3"/>
      <c r="BL45686" s="3"/>
      <c r="BN45686" s="3"/>
      <c r="BP45686" s="3"/>
    </row>
    <row r="45687" spans="1:68" x14ac:dyDescent="0.25">
      <c r="A45687" s="1"/>
      <c r="B45687" s="2"/>
      <c r="BJ45687" s="3"/>
      <c r="BL45687" s="3"/>
      <c r="BN45687" s="3"/>
      <c r="BP45687" s="3"/>
    </row>
    <row r="45688" spans="1:68" x14ac:dyDescent="0.25">
      <c r="A45688" s="1"/>
      <c r="B45688" s="2"/>
      <c r="BJ45688" s="3"/>
      <c r="BL45688" s="3"/>
      <c r="BN45688" s="3"/>
      <c r="BP45688" s="3"/>
    </row>
    <row r="45689" spans="1:68" x14ac:dyDescent="0.25">
      <c r="A45689" s="1"/>
      <c r="B45689" s="2"/>
      <c r="BJ45689" s="3"/>
      <c r="BL45689" s="3"/>
      <c r="BN45689" s="3"/>
      <c r="BP45689" s="3"/>
    </row>
    <row r="45690" spans="1:68" x14ac:dyDescent="0.25">
      <c r="A45690" s="1"/>
      <c r="B45690" s="2"/>
      <c r="BJ45690" s="3"/>
      <c r="BL45690" s="3"/>
      <c r="BN45690" s="3"/>
      <c r="BP45690" s="3"/>
    </row>
    <row r="45691" spans="1:68" x14ac:dyDescent="0.25">
      <c r="A45691" s="1"/>
      <c r="B45691" s="2"/>
      <c r="BJ45691" s="3"/>
      <c r="BL45691" s="3"/>
      <c r="BN45691" s="3"/>
      <c r="BP45691" s="3"/>
    </row>
    <row r="45692" spans="1:68" x14ac:dyDescent="0.25">
      <c r="A45692" s="1"/>
      <c r="B45692" s="2"/>
      <c r="BJ45692" s="3"/>
      <c r="BL45692" s="3"/>
      <c r="BN45692" s="3"/>
      <c r="BP45692" s="3"/>
    </row>
    <row r="45693" spans="1:68" x14ac:dyDescent="0.25">
      <c r="A45693" s="1"/>
      <c r="B45693" s="2"/>
      <c r="BJ45693" s="3"/>
      <c r="BL45693" s="3"/>
      <c r="BN45693" s="3"/>
      <c r="BP45693" s="3"/>
    </row>
    <row r="45694" spans="1:68" x14ac:dyDescent="0.25">
      <c r="A45694" s="1"/>
      <c r="B45694" s="2"/>
      <c r="BJ45694" s="3"/>
      <c r="BL45694" s="3"/>
      <c r="BN45694" s="3"/>
      <c r="BP45694" s="3"/>
    </row>
    <row r="45695" spans="1:68" x14ac:dyDescent="0.25">
      <c r="A45695" s="1"/>
      <c r="B45695" s="2"/>
      <c r="BJ45695" s="3"/>
      <c r="BL45695" s="3"/>
      <c r="BN45695" s="3"/>
      <c r="BP45695" s="3"/>
    </row>
    <row r="45696" spans="1:68" x14ac:dyDescent="0.25">
      <c r="A45696" s="1"/>
      <c r="B45696" s="2"/>
      <c r="BJ45696" s="3"/>
      <c r="BL45696" s="3"/>
      <c r="BN45696" s="3"/>
      <c r="BP45696" s="3"/>
    </row>
    <row r="45697" spans="1:68" x14ac:dyDescent="0.25">
      <c r="A45697" s="1"/>
      <c r="B45697" s="2"/>
      <c r="BJ45697" s="3"/>
      <c r="BL45697" s="3"/>
      <c r="BN45697" s="3"/>
      <c r="BP45697" s="3"/>
    </row>
    <row r="45698" spans="1:68" x14ac:dyDescent="0.25">
      <c r="A45698" s="1"/>
      <c r="B45698" s="2"/>
      <c r="BJ45698" s="3"/>
      <c r="BL45698" s="3"/>
      <c r="BN45698" s="3"/>
      <c r="BP45698" s="3"/>
    </row>
    <row r="45699" spans="1:68" x14ac:dyDescent="0.25">
      <c r="A45699" s="1"/>
      <c r="B45699" s="2"/>
      <c r="BJ45699" s="3"/>
      <c r="BL45699" s="3"/>
      <c r="BN45699" s="3"/>
      <c r="BP45699" s="3"/>
    </row>
    <row r="45700" spans="1:68" x14ac:dyDescent="0.25">
      <c r="A45700" s="1"/>
      <c r="B45700" s="2"/>
      <c r="BJ45700" s="3"/>
      <c r="BL45700" s="3"/>
      <c r="BN45700" s="3"/>
      <c r="BP45700" s="3"/>
    </row>
    <row r="45701" spans="1:68" x14ac:dyDescent="0.25">
      <c r="A45701" s="1"/>
      <c r="B45701" s="2"/>
      <c r="BJ45701" s="3"/>
      <c r="BL45701" s="3"/>
      <c r="BN45701" s="3"/>
      <c r="BP45701" s="3"/>
    </row>
    <row r="45702" spans="1:68" x14ac:dyDescent="0.25">
      <c r="A45702" s="1"/>
      <c r="B45702" s="2"/>
      <c r="BJ45702" s="3"/>
      <c r="BL45702" s="3"/>
      <c r="BN45702" s="3"/>
      <c r="BP45702" s="3"/>
    </row>
    <row r="45703" spans="1:68" x14ac:dyDescent="0.25">
      <c r="A45703" s="1"/>
      <c r="B45703" s="2"/>
      <c r="BJ45703" s="3"/>
      <c r="BL45703" s="3"/>
      <c r="BN45703" s="3"/>
      <c r="BP45703" s="3"/>
    </row>
    <row r="45704" spans="1:68" x14ac:dyDescent="0.25">
      <c r="A45704" s="1"/>
      <c r="B45704" s="2"/>
      <c r="BJ45704" s="3"/>
      <c r="BL45704" s="3"/>
      <c r="BN45704" s="3"/>
      <c r="BP45704" s="3"/>
    </row>
    <row r="45705" spans="1:68" x14ac:dyDescent="0.25">
      <c r="A45705" s="1"/>
      <c r="B45705" s="2"/>
      <c r="BJ45705" s="3"/>
      <c r="BL45705" s="3"/>
      <c r="BN45705" s="3"/>
      <c r="BP45705" s="3"/>
    </row>
    <row r="45706" spans="1:68" x14ac:dyDescent="0.25">
      <c r="A45706" s="1"/>
      <c r="B45706" s="2"/>
      <c r="BJ45706" s="3"/>
      <c r="BL45706" s="3"/>
      <c r="BN45706" s="3"/>
      <c r="BP45706" s="3"/>
    </row>
    <row r="45707" spans="1:68" x14ac:dyDescent="0.25">
      <c r="A45707" s="1"/>
      <c r="B45707" s="2"/>
      <c r="BJ45707" s="3"/>
      <c r="BL45707" s="3"/>
      <c r="BN45707" s="3"/>
      <c r="BP45707" s="3"/>
    </row>
    <row r="45708" spans="1:68" x14ac:dyDescent="0.25">
      <c r="A45708" s="1"/>
      <c r="B45708" s="2"/>
      <c r="BJ45708" s="3"/>
      <c r="BL45708" s="3"/>
      <c r="BN45708" s="3"/>
      <c r="BP45708" s="3"/>
    </row>
    <row r="45709" spans="1:68" x14ac:dyDescent="0.25">
      <c r="A45709" s="1"/>
      <c r="B45709" s="2"/>
      <c r="BJ45709" s="3"/>
      <c r="BL45709" s="3"/>
      <c r="BN45709" s="3"/>
      <c r="BP45709" s="3"/>
    </row>
    <row r="45710" spans="1:68" x14ac:dyDescent="0.25">
      <c r="A45710" s="1"/>
      <c r="B45710" s="2"/>
      <c r="BJ45710" s="3"/>
      <c r="BL45710" s="3"/>
      <c r="BN45710" s="3"/>
      <c r="BP45710" s="3"/>
    </row>
    <row r="45711" spans="1:68" x14ac:dyDescent="0.25">
      <c r="A45711" s="1"/>
      <c r="B45711" s="2"/>
      <c r="BJ45711" s="3"/>
      <c r="BL45711" s="3"/>
      <c r="BN45711" s="3"/>
      <c r="BP45711" s="3"/>
    </row>
    <row r="45712" spans="1:68" x14ac:dyDescent="0.25">
      <c r="A45712" s="1"/>
      <c r="B45712" s="2"/>
      <c r="BJ45712" s="3"/>
      <c r="BL45712" s="3"/>
      <c r="BN45712" s="3"/>
      <c r="BP45712" s="3"/>
    </row>
    <row r="45713" spans="1:68" x14ac:dyDescent="0.25">
      <c r="A45713" s="1"/>
      <c r="B45713" s="2"/>
      <c r="BJ45713" s="3"/>
      <c r="BL45713" s="3"/>
      <c r="BN45713" s="3"/>
      <c r="BP45713" s="3"/>
    </row>
    <row r="45714" spans="1:68" x14ac:dyDescent="0.25">
      <c r="A45714" s="1"/>
      <c r="B45714" s="2"/>
      <c r="BJ45714" s="3"/>
      <c r="BL45714" s="3"/>
      <c r="BN45714" s="3"/>
      <c r="BP45714" s="3"/>
    </row>
    <row r="45715" spans="1:68" x14ac:dyDescent="0.25">
      <c r="A45715" s="1"/>
      <c r="B45715" s="2"/>
      <c r="BJ45715" s="3"/>
      <c r="BL45715" s="3"/>
      <c r="BN45715" s="3"/>
      <c r="BP45715" s="3"/>
    </row>
    <row r="45716" spans="1:68" x14ac:dyDescent="0.25">
      <c r="A45716" s="1"/>
      <c r="B45716" s="2"/>
      <c r="BJ45716" s="3"/>
      <c r="BL45716" s="3"/>
      <c r="BN45716" s="3"/>
      <c r="BP45716" s="3"/>
    </row>
    <row r="45717" spans="1:68" x14ac:dyDescent="0.25">
      <c r="A45717" s="1"/>
      <c r="B45717" s="2"/>
      <c r="BJ45717" s="3"/>
      <c r="BL45717" s="3"/>
      <c r="BN45717" s="3"/>
      <c r="BP45717" s="3"/>
    </row>
    <row r="45718" spans="1:68" x14ac:dyDescent="0.25">
      <c r="A45718" s="1"/>
      <c r="B45718" s="2"/>
      <c r="BJ45718" s="3"/>
      <c r="BL45718" s="3"/>
      <c r="BN45718" s="3"/>
      <c r="BP45718" s="3"/>
    </row>
    <row r="45719" spans="1:68" x14ac:dyDescent="0.25">
      <c r="A45719" s="1"/>
      <c r="B45719" s="2"/>
      <c r="BJ45719" s="3"/>
      <c r="BL45719" s="3"/>
      <c r="BN45719" s="3"/>
      <c r="BP45719" s="3"/>
    </row>
    <row r="45720" spans="1:68" x14ac:dyDescent="0.25">
      <c r="A45720" s="1"/>
      <c r="B45720" s="2"/>
      <c r="BJ45720" s="3"/>
      <c r="BL45720" s="3"/>
      <c r="BN45720" s="3"/>
      <c r="BP45720" s="3"/>
    </row>
    <row r="45721" spans="1:68" x14ac:dyDescent="0.25">
      <c r="A45721" s="1"/>
      <c r="B45721" s="2"/>
      <c r="BJ45721" s="3"/>
      <c r="BL45721" s="3"/>
      <c r="BN45721" s="3"/>
      <c r="BP45721" s="3"/>
    </row>
    <row r="45722" spans="1:68" x14ac:dyDescent="0.25">
      <c r="A45722" s="1"/>
      <c r="B45722" s="2"/>
      <c r="BJ45722" s="3"/>
      <c r="BL45722" s="3"/>
      <c r="BN45722" s="3"/>
      <c r="BP45722" s="3"/>
    </row>
    <row r="45723" spans="1:68" x14ac:dyDescent="0.25">
      <c r="A45723" s="1"/>
      <c r="B45723" s="2"/>
      <c r="BJ45723" s="3"/>
      <c r="BL45723" s="3"/>
      <c r="BN45723" s="3"/>
      <c r="BP45723" s="3"/>
    </row>
    <row r="45724" spans="1:68" x14ac:dyDescent="0.25">
      <c r="A45724" s="1"/>
      <c r="B45724" s="2"/>
      <c r="BJ45724" s="3"/>
      <c r="BL45724" s="3"/>
      <c r="BN45724" s="3"/>
      <c r="BP45724" s="3"/>
    </row>
    <row r="45725" spans="1:68" x14ac:dyDescent="0.25">
      <c r="A45725" s="1"/>
      <c r="B45725" s="2"/>
      <c r="BJ45725" s="3"/>
      <c r="BL45725" s="3"/>
      <c r="BN45725" s="3"/>
      <c r="BP45725" s="3"/>
    </row>
    <row r="45726" spans="1:68" x14ac:dyDescent="0.25">
      <c r="A45726" s="1"/>
      <c r="B45726" s="2"/>
      <c r="BJ45726" s="3"/>
      <c r="BL45726" s="3"/>
      <c r="BN45726" s="3"/>
      <c r="BP45726" s="3"/>
    </row>
    <row r="45727" spans="1:68" x14ac:dyDescent="0.25">
      <c r="A45727" s="1"/>
      <c r="B45727" s="2"/>
      <c r="BJ45727" s="3"/>
      <c r="BL45727" s="3"/>
      <c r="BN45727" s="3"/>
      <c r="BP45727" s="3"/>
    </row>
    <row r="45728" spans="1:68" x14ac:dyDescent="0.25">
      <c r="A45728" s="1"/>
      <c r="B45728" s="2"/>
      <c r="BJ45728" s="3"/>
      <c r="BL45728" s="3"/>
      <c r="BN45728" s="3"/>
      <c r="BP45728" s="3"/>
    </row>
    <row r="45729" spans="1:68" x14ac:dyDescent="0.25">
      <c r="A45729" s="1"/>
      <c r="B45729" s="2"/>
      <c r="BJ45729" s="3"/>
      <c r="BL45729" s="3"/>
      <c r="BN45729" s="3"/>
      <c r="BP45729" s="3"/>
    </row>
    <row r="45730" spans="1:68" x14ac:dyDescent="0.25">
      <c r="A45730" s="1"/>
      <c r="B45730" s="2"/>
      <c r="BJ45730" s="3"/>
      <c r="BL45730" s="3"/>
      <c r="BN45730" s="3"/>
      <c r="BP45730" s="3"/>
    </row>
    <row r="45731" spans="1:68" x14ac:dyDescent="0.25">
      <c r="A45731" s="1"/>
      <c r="B45731" s="2"/>
      <c r="BJ45731" s="3"/>
      <c r="BL45731" s="3"/>
      <c r="BN45731" s="3"/>
      <c r="BP45731" s="3"/>
    </row>
    <row r="45732" spans="1:68" x14ac:dyDescent="0.25">
      <c r="A45732" s="1"/>
      <c r="B45732" s="2"/>
      <c r="BJ45732" s="3"/>
      <c r="BL45732" s="3"/>
      <c r="BN45732" s="3"/>
      <c r="BP45732" s="3"/>
    </row>
    <row r="45733" spans="1:68" x14ac:dyDescent="0.25">
      <c r="A45733" s="1"/>
      <c r="B45733" s="2"/>
      <c r="BJ45733" s="3"/>
      <c r="BL45733" s="3"/>
      <c r="BN45733" s="3"/>
      <c r="BP45733" s="3"/>
    </row>
    <row r="45734" spans="1:68" x14ac:dyDescent="0.25">
      <c r="A45734" s="1"/>
      <c r="B45734" s="2"/>
      <c r="BJ45734" s="3"/>
      <c r="BL45734" s="3"/>
      <c r="BN45734" s="3"/>
      <c r="BP45734" s="3"/>
    </row>
    <row r="45735" spans="1:68" x14ac:dyDescent="0.25">
      <c r="A45735" s="1"/>
      <c r="B45735" s="2"/>
      <c r="BJ45735" s="3"/>
      <c r="BL45735" s="3"/>
      <c r="BN45735" s="3"/>
      <c r="BP45735" s="3"/>
    </row>
    <row r="45736" spans="1:68" x14ac:dyDescent="0.25">
      <c r="A45736" s="1"/>
      <c r="B45736" s="2"/>
      <c r="BJ45736" s="3"/>
      <c r="BL45736" s="3"/>
      <c r="BN45736" s="3"/>
      <c r="BP45736" s="3"/>
    </row>
    <row r="45737" spans="1:68" x14ac:dyDescent="0.25">
      <c r="A45737" s="1"/>
      <c r="B45737" s="2"/>
      <c r="BJ45737" s="3"/>
      <c r="BL45737" s="3"/>
      <c r="BN45737" s="3"/>
      <c r="BP45737" s="3"/>
    </row>
    <row r="45738" spans="1:68" x14ac:dyDescent="0.25">
      <c r="A45738" s="1"/>
      <c r="B45738" s="2"/>
      <c r="BJ45738" s="3"/>
      <c r="BL45738" s="3"/>
      <c r="BN45738" s="3"/>
      <c r="BP45738" s="3"/>
    </row>
    <row r="45739" spans="1:68" x14ac:dyDescent="0.25">
      <c r="A45739" s="1"/>
      <c r="B45739" s="2"/>
      <c r="BJ45739" s="3"/>
      <c r="BL45739" s="3"/>
      <c r="BN45739" s="3"/>
      <c r="BP45739" s="3"/>
    </row>
    <row r="45740" spans="1:68" x14ac:dyDescent="0.25">
      <c r="A45740" s="1"/>
      <c r="B45740" s="2"/>
      <c r="BJ45740" s="3"/>
      <c r="BL45740" s="3"/>
      <c r="BN45740" s="3"/>
      <c r="BP45740" s="3"/>
    </row>
    <row r="45741" spans="1:68" x14ac:dyDescent="0.25">
      <c r="A45741" s="1"/>
      <c r="B45741" s="2"/>
      <c r="BJ45741" s="3"/>
      <c r="BL45741" s="3"/>
      <c r="BN45741" s="3"/>
      <c r="BP45741" s="3"/>
    </row>
    <row r="45742" spans="1:68" x14ac:dyDescent="0.25">
      <c r="A45742" s="1"/>
      <c r="B45742" s="2"/>
      <c r="BJ45742" s="3"/>
      <c r="BL45742" s="3"/>
      <c r="BN45742" s="3"/>
      <c r="BP45742" s="3"/>
    </row>
    <row r="45743" spans="1:68" x14ac:dyDescent="0.25">
      <c r="A45743" s="1"/>
      <c r="B45743" s="2"/>
      <c r="BJ45743" s="3"/>
      <c r="BL45743" s="3"/>
      <c r="BN45743" s="3"/>
      <c r="BP45743" s="3"/>
    </row>
    <row r="45744" spans="1:68" x14ac:dyDescent="0.25">
      <c r="A45744" s="1"/>
      <c r="B45744" s="2"/>
      <c r="BJ45744" s="3"/>
      <c r="BL45744" s="3"/>
      <c r="BN45744" s="3"/>
      <c r="BP45744" s="3"/>
    </row>
    <row r="45745" spans="1:68" x14ac:dyDescent="0.25">
      <c r="A45745" s="1"/>
      <c r="B45745" s="2"/>
      <c r="BJ45745" s="3"/>
      <c r="BL45745" s="3"/>
      <c r="BN45745" s="3"/>
      <c r="BP45745" s="3"/>
    </row>
    <row r="45746" spans="1:68" x14ac:dyDescent="0.25">
      <c r="A45746" s="1"/>
      <c r="B45746" s="2"/>
      <c r="BJ45746" s="3"/>
      <c r="BL45746" s="3"/>
      <c r="BN45746" s="3"/>
      <c r="BP45746" s="3"/>
    </row>
    <row r="45747" spans="1:68" x14ac:dyDescent="0.25">
      <c r="A45747" s="1"/>
      <c r="B45747" s="2"/>
      <c r="BJ45747" s="3"/>
      <c r="BL45747" s="3"/>
      <c r="BN45747" s="3"/>
      <c r="BP45747" s="3"/>
    </row>
    <row r="45748" spans="1:68" x14ac:dyDescent="0.25">
      <c r="A45748" s="1"/>
      <c r="B45748" s="2"/>
      <c r="BJ45748" s="3"/>
      <c r="BL45748" s="3"/>
      <c r="BN45748" s="3"/>
      <c r="BP45748" s="3"/>
    </row>
    <row r="45749" spans="1:68" x14ac:dyDescent="0.25">
      <c r="A45749" s="1"/>
      <c r="B45749" s="2"/>
      <c r="BJ45749" s="3"/>
      <c r="BL45749" s="3"/>
      <c r="BN45749" s="3"/>
      <c r="BP45749" s="3"/>
    </row>
    <row r="45750" spans="1:68" x14ac:dyDescent="0.25">
      <c r="A45750" s="1"/>
      <c r="B45750" s="2"/>
      <c r="BJ45750" s="3"/>
      <c r="BL45750" s="3"/>
      <c r="BN45750" s="3"/>
      <c r="BP45750" s="3"/>
    </row>
    <row r="45751" spans="1:68" x14ac:dyDescent="0.25">
      <c r="A45751" s="1"/>
      <c r="B45751" s="2"/>
      <c r="BJ45751" s="3"/>
      <c r="BL45751" s="3"/>
      <c r="BN45751" s="3"/>
      <c r="BP45751" s="3"/>
    </row>
    <row r="45752" spans="1:68" x14ac:dyDescent="0.25">
      <c r="A45752" s="1"/>
      <c r="B45752" s="2"/>
      <c r="BJ45752" s="3"/>
      <c r="BL45752" s="3"/>
      <c r="BN45752" s="3"/>
      <c r="BP45752" s="3"/>
    </row>
    <row r="45753" spans="1:68" x14ac:dyDescent="0.25">
      <c r="A45753" s="1"/>
      <c r="B45753" s="2"/>
      <c r="BJ45753" s="3"/>
      <c r="BL45753" s="3"/>
      <c r="BN45753" s="3"/>
      <c r="BP45753" s="3"/>
    </row>
    <row r="45754" spans="1:68" x14ac:dyDescent="0.25">
      <c r="A45754" s="1"/>
      <c r="B45754" s="2"/>
      <c r="BJ45754" s="3"/>
      <c r="BL45754" s="3"/>
      <c r="BN45754" s="3"/>
      <c r="BP45754" s="3"/>
    </row>
    <row r="45755" spans="1:68" x14ac:dyDescent="0.25">
      <c r="A45755" s="1"/>
      <c r="B45755" s="2"/>
      <c r="BJ45755" s="3"/>
      <c r="BL45755" s="3"/>
      <c r="BN45755" s="3"/>
      <c r="BP45755" s="3"/>
    </row>
    <row r="45756" spans="1:68" x14ac:dyDescent="0.25">
      <c r="A45756" s="1"/>
      <c r="B45756" s="2"/>
      <c r="BJ45756" s="3"/>
      <c r="BL45756" s="3"/>
      <c r="BN45756" s="3"/>
      <c r="BP45756" s="3"/>
    </row>
    <row r="45757" spans="1:68" x14ac:dyDescent="0.25">
      <c r="A45757" s="1"/>
      <c r="B45757" s="2"/>
      <c r="BJ45757" s="3"/>
      <c r="BL45757" s="3"/>
      <c r="BN45757" s="3"/>
      <c r="BP45757" s="3"/>
    </row>
    <row r="45758" spans="1:68" x14ac:dyDescent="0.25">
      <c r="A45758" s="1"/>
      <c r="B45758" s="2"/>
      <c r="BJ45758" s="3"/>
      <c r="BL45758" s="3"/>
      <c r="BN45758" s="3"/>
      <c r="BP45758" s="3"/>
    </row>
    <row r="45759" spans="1:68" x14ac:dyDescent="0.25">
      <c r="A45759" s="1"/>
      <c r="B45759" s="2"/>
      <c r="BJ45759" s="3"/>
      <c r="BL45759" s="3"/>
      <c r="BN45759" s="3"/>
      <c r="BP45759" s="3"/>
    </row>
    <row r="45760" spans="1:68" x14ac:dyDescent="0.25">
      <c r="A45760" s="1"/>
      <c r="B45760" s="2"/>
      <c r="BJ45760" s="3"/>
      <c r="BL45760" s="3"/>
      <c r="BN45760" s="3"/>
      <c r="BP45760" s="3"/>
    </row>
    <row r="45761" spans="1:68" x14ac:dyDescent="0.25">
      <c r="A45761" s="1"/>
      <c r="B45761" s="2"/>
      <c r="BJ45761" s="3"/>
      <c r="BL45761" s="3"/>
      <c r="BN45761" s="3"/>
      <c r="BP45761" s="3"/>
    </row>
    <row r="45762" spans="1:68" x14ac:dyDescent="0.25">
      <c r="A45762" s="1"/>
      <c r="B45762" s="2"/>
      <c r="BJ45762" s="3"/>
      <c r="BL45762" s="3"/>
      <c r="BN45762" s="3"/>
      <c r="BP45762" s="3"/>
    </row>
    <row r="45763" spans="1:68" x14ac:dyDescent="0.25">
      <c r="A45763" s="1"/>
      <c r="B45763" s="2"/>
      <c r="BJ45763" s="3"/>
      <c r="BL45763" s="3"/>
      <c r="BN45763" s="3"/>
      <c r="BP45763" s="3"/>
    </row>
    <row r="45764" spans="1:68" x14ac:dyDescent="0.25">
      <c r="A45764" s="1"/>
      <c r="B45764" s="2"/>
      <c r="BJ45764" s="3"/>
      <c r="BL45764" s="3"/>
      <c r="BN45764" s="3"/>
      <c r="BP45764" s="3"/>
    </row>
    <row r="45765" spans="1:68" x14ac:dyDescent="0.25">
      <c r="A45765" s="1"/>
      <c r="B45765" s="2"/>
      <c r="BJ45765" s="3"/>
      <c r="BL45765" s="3"/>
      <c r="BN45765" s="3"/>
      <c r="BP45765" s="3"/>
    </row>
    <row r="45766" spans="1:68" x14ac:dyDescent="0.25">
      <c r="A45766" s="1"/>
      <c r="B45766" s="2"/>
      <c r="BJ45766" s="3"/>
      <c r="BL45766" s="3"/>
      <c r="BN45766" s="3"/>
      <c r="BP45766" s="3"/>
    </row>
    <row r="45767" spans="1:68" x14ac:dyDescent="0.25">
      <c r="A45767" s="1"/>
      <c r="B45767" s="2"/>
      <c r="BJ45767" s="3"/>
      <c r="BL45767" s="3"/>
      <c r="BN45767" s="3"/>
      <c r="BP45767" s="3"/>
    </row>
    <row r="45768" spans="1:68" x14ac:dyDescent="0.25">
      <c r="A45768" s="1"/>
      <c r="B45768" s="2"/>
      <c r="BJ45768" s="3"/>
      <c r="BL45768" s="3"/>
      <c r="BN45768" s="3"/>
      <c r="BP45768" s="3"/>
    </row>
    <row r="45769" spans="1:68" x14ac:dyDescent="0.25">
      <c r="A45769" s="1"/>
      <c r="B45769" s="2"/>
      <c r="BJ45769" s="3"/>
      <c r="BL45769" s="3"/>
      <c r="BN45769" s="3"/>
      <c r="BP45769" s="3"/>
    </row>
    <row r="45770" spans="1:68" x14ac:dyDescent="0.25">
      <c r="A45770" s="1"/>
      <c r="B45770" s="2"/>
      <c r="BJ45770" s="3"/>
      <c r="BL45770" s="3"/>
      <c r="BN45770" s="3"/>
      <c r="BP45770" s="3"/>
    </row>
    <row r="45771" spans="1:68" x14ac:dyDescent="0.25">
      <c r="A45771" s="1"/>
      <c r="B45771" s="2"/>
      <c r="BJ45771" s="3"/>
      <c r="BL45771" s="3"/>
      <c r="BN45771" s="3"/>
      <c r="BP45771" s="3"/>
    </row>
    <row r="45772" spans="1:68" x14ac:dyDescent="0.25">
      <c r="A45772" s="1"/>
      <c r="B45772" s="2"/>
      <c r="BJ45772" s="3"/>
      <c r="BL45772" s="3"/>
      <c r="BN45772" s="3"/>
      <c r="BP45772" s="3"/>
    </row>
    <row r="45773" spans="1:68" x14ac:dyDescent="0.25">
      <c r="A45773" s="1"/>
      <c r="B45773" s="2"/>
      <c r="BJ45773" s="3"/>
      <c r="BL45773" s="3"/>
      <c r="BN45773" s="3"/>
      <c r="BP45773" s="3"/>
    </row>
    <row r="45774" spans="1:68" x14ac:dyDescent="0.25">
      <c r="A45774" s="1"/>
      <c r="B45774" s="2"/>
      <c r="BJ45774" s="3"/>
      <c r="BL45774" s="3"/>
      <c r="BN45774" s="3"/>
      <c r="BP45774" s="3"/>
    </row>
    <row r="45775" spans="1:68" x14ac:dyDescent="0.25">
      <c r="A45775" s="1"/>
      <c r="B45775" s="2"/>
      <c r="BJ45775" s="3"/>
      <c r="BL45775" s="3"/>
      <c r="BN45775" s="3"/>
      <c r="BP45775" s="3"/>
    </row>
    <row r="45776" spans="1:68" x14ac:dyDescent="0.25">
      <c r="A45776" s="1"/>
      <c r="B45776" s="2"/>
      <c r="BJ45776" s="3"/>
      <c r="BL45776" s="3"/>
      <c r="BN45776" s="3"/>
      <c r="BP45776" s="3"/>
    </row>
    <row r="45777" spans="1:68" x14ac:dyDescent="0.25">
      <c r="A45777" s="1"/>
      <c r="B45777" s="2"/>
      <c r="BJ45777" s="3"/>
      <c r="BL45777" s="3"/>
      <c r="BN45777" s="3"/>
      <c r="BP45777" s="3"/>
    </row>
    <row r="45778" spans="1:68" x14ac:dyDescent="0.25">
      <c r="A45778" s="1"/>
      <c r="B45778" s="2"/>
      <c r="BJ45778" s="3"/>
      <c r="BL45778" s="3"/>
      <c r="BN45778" s="3"/>
      <c r="BP45778" s="3"/>
    </row>
    <row r="45779" spans="1:68" x14ac:dyDescent="0.25">
      <c r="A45779" s="1"/>
      <c r="B45779" s="2"/>
      <c r="BJ45779" s="3"/>
      <c r="BL45779" s="3"/>
      <c r="BN45779" s="3"/>
      <c r="BP45779" s="3"/>
    </row>
    <row r="45780" spans="1:68" x14ac:dyDescent="0.25">
      <c r="A45780" s="1"/>
      <c r="B45780" s="2"/>
      <c r="BJ45780" s="3"/>
      <c r="BL45780" s="3"/>
      <c r="BN45780" s="3"/>
      <c r="BP45780" s="3"/>
    </row>
    <row r="45781" spans="1:68" x14ac:dyDescent="0.25">
      <c r="A45781" s="1"/>
      <c r="B45781" s="2"/>
      <c r="BJ45781" s="3"/>
      <c r="BL45781" s="3"/>
      <c r="BN45781" s="3"/>
      <c r="BP45781" s="3"/>
    </row>
    <row r="45782" spans="1:68" x14ac:dyDescent="0.25">
      <c r="A45782" s="1"/>
      <c r="B45782" s="2"/>
      <c r="BJ45782" s="3"/>
      <c r="BL45782" s="3"/>
      <c r="BN45782" s="3"/>
      <c r="BP45782" s="3"/>
    </row>
    <row r="45783" spans="1:68" x14ac:dyDescent="0.25">
      <c r="A45783" s="1"/>
      <c r="B45783" s="2"/>
      <c r="BJ45783" s="3"/>
      <c r="BL45783" s="3"/>
      <c r="BN45783" s="3"/>
      <c r="BP45783" s="3"/>
    </row>
    <row r="45784" spans="1:68" x14ac:dyDescent="0.25">
      <c r="A45784" s="1"/>
      <c r="B45784" s="2"/>
      <c r="BJ45784" s="3"/>
      <c r="BL45784" s="3"/>
      <c r="BN45784" s="3"/>
      <c r="BP45784" s="3"/>
    </row>
    <row r="45785" spans="1:68" x14ac:dyDescent="0.25">
      <c r="A45785" s="1"/>
      <c r="B45785" s="2"/>
      <c r="BJ45785" s="3"/>
      <c r="BL45785" s="3"/>
      <c r="BN45785" s="3"/>
      <c r="BP45785" s="3"/>
    </row>
    <row r="45786" spans="1:68" x14ac:dyDescent="0.25">
      <c r="A45786" s="1"/>
      <c r="B45786" s="2"/>
      <c r="BJ45786" s="3"/>
      <c r="BL45786" s="3"/>
      <c r="BN45786" s="3"/>
      <c r="BP45786" s="3"/>
    </row>
    <row r="45787" spans="1:68" x14ac:dyDescent="0.25">
      <c r="A45787" s="1"/>
      <c r="B45787" s="2"/>
      <c r="BJ45787" s="3"/>
      <c r="BL45787" s="3"/>
      <c r="BN45787" s="3"/>
      <c r="BP45787" s="3"/>
    </row>
    <row r="45788" spans="1:68" x14ac:dyDescent="0.25">
      <c r="A45788" s="1"/>
      <c r="B45788" s="2"/>
      <c r="BJ45788" s="3"/>
      <c r="BL45788" s="3"/>
      <c r="BN45788" s="3"/>
      <c r="BP45788" s="3"/>
    </row>
    <row r="45789" spans="1:68" x14ac:dyDescent="0.25">
      <c r="A45789" s="1"/>
      <c r="B45789" s="2"/>
      <c r="BJ45789" s="3"/>
      <c r="BL45789" s="3"/>
      <c r="BN45789" s="3"/>
      <c r="BP45789" s="3"/>
    </row>
    <row r="45790" spans="1:68" x14ac:dyDescent="0.25">
      <c r="A45790" s="1"/>
      <c r="B45790" s="2"/>
      <c r="BJ45790" s="3"/>
      <c r="BL45790" s="3"/>
      <c r="BN45790" s="3"/>
      <c r="BP45790" s="3"/>
    </row>
    <row r="45791" spans="1:68" x14ac:dyDescent="0.25">
      <c r="A45791" s="1"/>
      <c r="B45791" s="2"/>
      <c r="BJ45791" s="3"/>
      <c r="BL45791" s="3"/>
      <c r="BN45791" s="3"/>
      <c r="BP45791" s="3"/>
    </row>
    <row r="45792" spans="1:68" x14ac:dyDescent="0.25">
      <c r="A45792" s="1"/>
      <c r="B45792" s="2"/>
      <c r="BJ45792" s="3"/>
      <c r="BL45792" s="3"/>
      <c r="BN45792" s="3"/>
      <c r="BP45792" s="3"/>
    </row>
    <row r="45793" spans="1:68" x14ac:dyDescent="0.25">
      <c r="A45793" s="1"/>
      <c r="B45793" s="2"/>
      <c r="BJ45793" s="3"/>
      <c r="BL45793" s="3"/>
      <c r="BN45793" s="3"/>
      <c r="BP45793" s="3"/>
    </row>
    <row r="45794" spans="1:68" x14ac:dyDescent="0.25">
      <c r="A45794" s="1"/>
      <c r="B45794" s="2"/>
      <c r="BJ45794" s="3"/>
      <c r="BL45794" s="3"/>
      <c r="BN45794" s="3"/>
      <c r="BP45794" s="3"/>
    </row>
    <row r="45795" spans="1:68" x14ac:dyDescent="0.25">
      <c r="A45795" s="1"/>
      <c r="B45795" s="2"/>
      <c r="BJ45795" s="3"/>
      <c r="BL45795" s="3"/>
      <c r="BN45795" s="3"/>
      <c r="BP45795" s="3"/>
    </row>
    <row r="45796" spans="1:68" x14ac:dyDescent="0.25">
      <c r="A45796" s="1"/>
      <c r="B45796" s="2"/>
      <c r="BJ45796" s="3"/>
      <c r="BL45796" s="3"/>
      <c r="BN45796" s="3"/>
      <c r="BP45796" s="3"/>
    </row>
    <row r="45797" spans="1:68" x14ac:dyDescent="0.25">
      <c r="A45797" s="1"/>
      <c r="B45797" s="2"/>
      <c r="BJ45797" s="3"/>
      <c r="BL45797" s="3"/>
      <c r="BN45797" s="3"/>
      <c r="BP45797" s="3"/>
    </row>
    <row r="45798" spans="1:68" x14ac:dyDescent="0.25">
      <c r="A45798" s="1"/>
      <c r="B45798" s="2"/>
      <c r="BJ45798" s="3"/>
      <c r="BL45798" s="3"/>
      <c r="BN45798" s="3"/>
      <c r="BP45798" s="3"/>
    </row>
    <row r="45799" spans="1:68" x14ac:dyDescent="0.25">
      <c r="A45799" s="1"/>
      <c r="B45799" s="2"/>
      <c r="BJ45799" s="3"/>
      <c r="BL45799" s="3"/>
      <c r="BN45799" s="3"/>
      <c r="BP45799" s="3"/>
    </row>
    <row r="45800" spans="1:68" x14ac:dyDescent="0.25">
      <c r="A45800" s="1"/>
      <c r="B45800" s="2"/>
      <c r="BJ45800" s="3"/>
      <c r="BL45800" s="3"/>
      <c r="BN45800" s="3"/>
      <c r="BP45800" s="3"/>
    </row>
    <row r="45801" spans="1:68" x14ac:dyDescent="0.25">
      <c r="A45801" s="1"/>
      <c r="B45801" s="2"/>
      <c r="BJ45801" s="3"/>
      <c r="BL45801" s="3"/>
      <c r="BN45801" s="3"/>
      <c r="BP45801" s="3"/>
    </row>
    <row r="45802" spans="1:68" x14ac:dyDescent="0.25">
      <c r="A45802" s="1"/>
      <c r="B45802" s="2"/>
      <c r="BJ45802" s="3"/>
      <c r="BL45802" s="3"/>
      <c r="BN45802" s="3"/>
      <c r="BP45802" s="3"/>
    </row>
    <row r="45803" spans="1:68" x14ac:dyDescent="0.25">
      <c r="A45803" s="1"/>
      <c r="B45803" s="2"/>
      <c r="BJ45803" s="3"/>
      <c r="BL45803" s="3"/>
      <c r="BN45803" s="3"/>
      <c r="BP45803" s="3"/>
    </row>
    <row r="45804" spans="1:68" x14ac:dyDescent="0.25">
      <c r="A45804" s="1"/>
      <c r="B45804" s="2"/>
      <c r="BJ45804" s="3"/>
      <c r="BL45804" s="3"/>
      <c r="BN45804" s="3"/>
      <c r="BP45804" s="3"/>
    </row>
    <row r="45805" spans="1:68" x14ac:dyDescent="0.25">
      <c r="A45805" s="1"/>
      <c r="B45805" s="2"/>
      <c r="BJ45805" s="3"/>
      <c r="BL45805" s="3"/>
      <c r="BN45805" s="3"/>
      <c r="BP45805" s="3"/>
    </row>
    <row r="45806" spans="1:68" x14ac:dyDescent="0.25">
      <c r="A45806" s="1"/>
      <c r="B45806" s="2"/>
      <c r="BJ45806" s="3"/>
      <c r="BL45806" s="3"/>
      <c r="BN45806" s="3"/>
      <c r="BP45806" s="3"/>
    </row>
    <row r="45807" spans="1:68" x14ac:dyDescent="0.25">
      <c r="A45807" s="1"/>
      <c r="B45807" s="2"/>
      <c r="BJ45807" s="3"/>
      <c r="BL45807" s="3"/>
      <c r="BN45807" s="3"/>
      <c r="BP45807" s="3"/>
    </row>
    <row r="45808" spans="1:68" x14ac:dyDescent="0.25">
      <c r="A45808" s="1"/>
      <c r="B45808" s="2"/>
      <c r="BJ45808" s="3"/>
      <c r="BL45808" s="3"/>
      <c r="BN45808" s="3"/>
      <c r="BP45808" s="3"/>
    </row>
    <row r="45809" spans="1:68" x14ac:dyDescent="0.25">
      <c r="A45809" s="1"/>
      <c r="B45809" s="2"/>
      <c r="BJ45809" s="3"/>
      <c r="BL45809" s="3"/>
      <c r="BN45809" s="3"/>
      <c r="BP45809" s="3"/>
    </row>
    <row r="45810" spans="1:68" x14ac:dyDescent="0.25">
      <c r="A45810" s="1"/>
      <c r="B45810" s="2"/>
      <c r="BJ45810" s="3"/>
      <c r="BL45810" s="3"/>
      <c r="BN45810" s="3"/>
      <c r="BP45810" s="3"/>
    </row>
    <row r="45811" spans="1:68" x14ac:dyDescent="0.25">
      <c r="A45811" s="1"/>
      <c r="B45811" s="2"/>
      <c r="BJ45811" s="3"/>
      <c r="BL45811" s="3"/>
      <c r="BN45811" s="3"/>
      <c r="BP45811" s="3"/>
    </row>
    <row r="45812" spans="1:68" x14ac:dyDescent="0.25">
      <c r="A45812" s="1"/>
      <c r="B45812" s="2"/>
      <c r="BJ45812" s="3"/>
      <c r="BL45812" s="3"/>
      <c r="BN45812" s="3"/>
      <c r="BP45812" s="3"/>
    </row>
    <row r="45813" spans="1:68" x14ac:dyDescent="0.25">
      <c r="A45813" s="1"/>
      <c r="B45813" s="2"/>
      <c r="BJ45813" s="3"/>
      <c r="BL45813" s="3"/>
      <c r="BN45813" s="3"/>
      <c r="BP45813" s="3"/>
    </row>
    <row r="45814" spans="1:68" x14ac:dyDescent="0.25">
      <c r="A45814" s="1"/>
      <c r="B45814" s="2"/>
      <c r="BJ45814" s="3"/>
      <c r="BL45814" s="3"/>
      <c r="BN45814" s="3"/>
      <c r="BP45814" s="3"/>
    </row>
    <row r="45815" spans="1:68" x14ac:dyDescent="0.25">
      <c r="A45815" s="1"/>
      <c r="B45815" s="2"/>
      <c r="BJ45815" s="3"/>
      <c r="BL45815" s="3"/>
      <c r="BN45815" s="3"/>
      <c r="BP45815" s="3"/>
    </row>
    <row r="45816" spans="1:68" x14ac:dyDescent="0.25">
      <c r="A45816" s="1"/>
      <c r="B45816" s="2"/>
      <c r="BJ45816" s="3"/>
      <c r="BL45816" s="3"/>
      <c r="BN45816" s="3"/>
      <c r="BP45816" s="3"/>
    </row>
    <row r="45817" spans="1:68" x14ac:dyDescent="0.25">
      <c r="A45817" s="1"/>
      <c r="B45817" s="2"/>
      <c r="BJ45817" s="3"/>
      <c r="BL45817" s="3"/>
      <c r="BN45817" s="3"/>
      <c r="BP45817" s="3"/>
    </row>
    <row r="45818" spans="1:68" x14ac:dyDescent="0.25">
      <c r="A45818" s="1"/>
      <c r="B45818" s="2"/>
      <c r="BJ45818" s="3"/>
      <c r="BL45818" s="3"/>
      <c r="BN45818" s="3"/>
      <c r="BP45818" s="3"/>
    </row>
    <row r="45819" spans="1:68" x14ac:dyDescent="0.25">
      <c r="A45819" s="1"/>
      <c r="B45819" s="2"/>
      <c r="BJ45819" s="3"/>
      <c r="BL45819" s="3"/>
      <c r="BN45819" s="3"/>
      <c r="BP45819" s="3"/>
    </row>
    <row r="45820" spans="1:68" x14ac:dyDescent="0.25">
      <c r="A45820" s="1"/>
      <c r="B45820" s="2"/>
      <c r="BJ45820" s="3"/>
      <c r="BL45820" s="3"/>
      <c r="BN45820" s="3"/>
      <c r="BP45820" s="3"/>
    </row>
    <row r="45821" spans="1:68" x14ac:dyDescent="0.25">
      <c r="A45821" s="1"/>
      <c r="B45821" s="2"/>
      <c r="BJ45821" s="3"/>
      <c r="BL45821" s="3"/>
      <c r="BN45821" s="3"/>
      <c r="BP45821" s="3"/>
    </row>
    <row r="45822" spans="1:68" x14ac:dyDescent="0.25">
      <c r="A45822" s="1"/>
      <c r="B45822" s="2"/>
      <c r="BJ45822" s="3"/>
      <c r="BL45822" s="3"/>
      <c r="BN45822" s="3"/>
      <c r="BP45822" s="3"/>
    </row>
    <row r="45823" spans="1:68" x14ac:dyDescent="0.25">
      <c r="A45823" s="1"/>
      <c r="B45823" s="2"/>
      <c r="BJ45823" s="3"/>
      <c r="BL45823" s="3"/>
      <c r="BN45823" s="3"/>
      <c r="BP45823" s="3"/>
    </row>
    <row r="45824" spans="1:68" x14ac:dyDescent="0.25">
      <c r="A45824" s="1"/>
      <c r="B45824" s="2"/>
      <c r="BJ45824" s="3"/>
      <c r="BL45824" s="3"/>
      <c r="BN45824" s="3"/>
      <c r="BP45824" s="3"/>
    </row>
    <row r="45825" spans="1:68" x14ac:dyDescent="0.25">
      <c r="A45825" s="1"/>
      <c r="B45825" s="2"/>
      <c r="BJ45825" s="3"/>
      <c r="BL45825" s="3"/>
      <c r="BN45825" s="3"/>
      <c r="BP45825" s="3"/>
    </row>
    <row r="45826" spans="1:68" x14ac:dyDescent="0.25">
      <c r="A45826" s="1"/>
      <c r="B45826" s="2"/>
      <c r="BJ45826" s="3"/>
      <c r="BL45826" s="3"/>
      <c r="BN45826" s="3"/>
      <c r="BP45826" s="3"/>
    </row>
    <row r="45827" spans="1:68" x14ac:dyDescent="0.25">
      <c r="A45827" s="1"/>
      <c r="B45827" s="2"/>
      <c r="BJ45827" s="3"/>
      <c r="BL45827" s="3"/>
      <c r="BN45827" s="3"/>
      <c r="BP45827" s="3"/>
    </row>
    <row r="45828" spans="1:68" x14ac:dyDescent="0.25">
      <c r="A45828" s="1"/>
      <c r="B45828" s="2"/>
      <c r="BJ45828" s="3"/>
      <c r="BL45828" s="3"/>
      <c r="BN45828" s="3"/>
      <c r="BP45828" s="3"/>
    </row>
    <row r="45829" spans="1:68" x14ac:dyDescent="0.25">
      <c r="A45829" s="1"/>
      <c r="B45829" s="2"/>
      <c r="BJ45829" s="3"/>
      <c r="BL45829" s="3"/>
      <c r="BN45829" s="3"/>
      <c r="BP45829" s="3"/>
    </row>
    <row r="45830" spans="1:68" x14ac:dyDescent="0.25">
      <c r="A45830" s="1"/>
      <c r="B45830" s="2"/>
      <c r="BJ45830" s="3"/>
      <c r="BL45830" s="3"/>
      <c r="BN45830" s="3"/>
      <c r="BP45830" s="3"/>
    </row>
    <row r="45831" spans="1:68" x14ac:dyDescent="0.25">
      <c r="A45831" s="1"/>
      <c r="B45831" s="2"/>
      <c r="BJ45831" s="3"/>
      <c r="BL45831" s="3"/>
      <c r="BN45831" s="3"/>
      <c r="BP45831" s="3"/>
    </row>
    <row r="45832" spans="1:68" x14ac:dyDescent="0.25">
      <c r="A45832" s="1"/>
      <c r="B45832" s="2"/>
      <c r="BJ45832" s="3"/>
      <c r="BL45832" s="3"/>
      <c r="BN45832" s="3"/>
      <c r="BP45832" s="3"/>
    </row>
    <row r="45833" spans="1:68" x14ac:dyDescent="0.25">
      <c r="A45833" s="1"/>
      <c r="B45833" s="2"/>
      <c r="BJ45833" s="3"/>
      <c r="BL45833" s="3"/>
      <c r="BN45833" s="3"/>
      <c r="BP45833" s="3"/>
    </row>
    <row r="45834" spans="1:68" x14ac:dyDescent="0.25">
      <c r="A45834" s="1"/>
      <c r="B45834" s="2"/>
      <c r="BJ45834" s="3"/>
      <c r="BL45834" s="3"/>
      <c r="BN45834" s="3"/>
      <c r="BP45834" s="3"/>
    </row>
    <row r="45835" spans="1:68" x14ac:dyDescent="0.25">
      <c r="A45835" s="1"/>
      <c r="B45835" s="2"/>
      <c r="BJ45835" s="3"/>
      <c r="BL45835" s="3"/>
      <c r="BN45835" s="3"/>
      <c r="BP45835" s="3"/>
    </row>
    <row r="45836" spans="1:68" x14ac:dyDescent="0.25">
      <c r="A45836" s="1"/>
      <c r="B45836" s="2"/>
      <c r="BJ45836" s="3"/>
      <c r="BL45836" s="3"/>
      <c r="BN45836" s="3"/>
      <c r="BP45836" s="3"/>
    </row>
    <row r="45837" spans="1:68" x14ac:dyDescent="0.25">
      <c r="A45837" s="1"/>
      <c r="B45837" s="2"/>
      <c r="BJ45837" s="3"/>
      <c r="BL45837" s="3"/>
      <c r="BN45837" s="3"/>
      <c r="BP45837" s="3"/>
    </row>
    <row r="45838" spans="1:68" x14ac:dyDescent="0.25">
      <c r="A45838" s="1"/>
      <c r="B45838" s="2"/>
      <c r="BJ45838" s="3"/>
      <c r="BL45838" s="3"/>
      <c r="BN45838" s="3"/>
      <c r="BP45838" s="3"/>
    </row>
    <row r="45839" spans="1:68" x14ac:dyDescent="0.25">
      <c r="A45839" s="1"/>
      <c r="B45839" s="2"/>
      <c r="BJ45839" s="3"/>
      <c r="BL45839" s="3"/>
      <c r="BN45839" s="3"/>
      <c r="BP45839" s="3"/>
    </row>
    <row r="45840" spans="1:68" x14ac:dyDescent="0.25">
      <c r="A45840" s="1"/>
      <c r="B45840" s="2"/>
      <c r="BJ45840" s="3"/>
      <c r="BL45840" s="3"/>
      <c r="BN45840" s="3"/>
      <c r="BP45840" s="3"/>
    </row>
    <row r="45841" spans="1:68" x14ac:dyDescent="0.25">
      <c r="A45841" s="1"/>
      <c r="B45841" s="2"/>
      <c r="BJ45841" s="3"/>
      <c r="BL45841" s="3"/>
      <c r="BN45841" s="3"/>
      <c r="BP45841" s="3"/>
    </row>
    <row r="45842" spans="1:68" x14ac:dyDescent="0.25">
      <c r="A45842" s="1"/>
      <c r="B45842" s="2"/>
      <c r="BJ45842" s="3"/>
      <c r="BL45842" s="3"/>
      <c r="BN45842" s="3"/>
      <c r="BP45842" s="3"/>
    </row>
    <row r="45843" spans="1:68" x14ac:dyDescent="0.25">
      <c r="A45843" s="1"/>
      <c r="B45843" s="2"/>
      <c r="BJ45843" s="3"/>
      <c r="BL45843" s="3"/>
      <c r="BN45843" s="3"/>
      <c r="BP45843" s="3"/>
    </row>
    <row r="45844" spans="1:68" x14ac:dyDescent="0.25">
      <c r="A45844" s="1"/>
      <c r="B45844" s="2"/>
      <c r="BJ45844" s="3"/>
      <c r="BL45844" s="3"/>
      <c r="BN45844" s="3"/>
      <c r="BP45844" s="3"/>
    </row>
    <row r="45845" spans="1:68" x14ac:dyDescent="0.25">
      <c r="A45845" s="1"/>
      <c r="B45845" s="2"/>
      <c r="BJ45845" s="3"/>
      <c r="BL45845" s="3"/>
      <c r="BN45845" s="3"/>
      <c r="BP45845" s="3"/>
    </row>
    <row r="45846" spans="1:68" x14ac:dyDescent="0.25">
      <c r="A45846" s="1"/>
      <c r="B45846" s="2"/>
      <c r="BJ45846" s="3"/>
      <c r="BL45846" s="3"/>
      <c r="BN45846" s="3"/>
      <c r="BP45846" s="3"/>
    </row>
    <row r="45847" spans="1:68" x14ac:dyDescent="0.25">
      <c r="A45847" s="1"/>
      <c r="B45847" s="2"/>
      <c r="BJ45847" s="3"/>
      <c r="BL45847" s="3"/>
      <c r="BN45847" s="3"/>
      <c r="BP45847" s="3"/>
    </row>
    <row r="45848" spans="1:68" x14ac:dyDescent="0.25">
      <c r="A45848" s="1"/>
      <c r="B45848" s="2"/>
      <c r="BJ45848" s="3"/>
      <c r="BL45848" s="3"/>
      <c r="BN45848" s="3"/>
      <c r="BP45848" s="3"/>
    </row>
    <row r="45849" spans="1:68" x14ac:dyDescent="0.25">
      <c r="A45849" s="1"/>
      <c r="B45849" s="2"/>
      <c r="BJ45849" s="3"/>
      <c r="BL45849" s="3"/>
      <c r="BN45849" s="3"/>
      <c r="BP45849" s="3"/>
    </row>
    <row r="45850" spans="1:68" x14ac:dyDescent="0.25">
      <c r="A45850" s="1"/>
      <c r="B45850" s="2"/>
      <c r="BJ45850" s="3"/>
      <c r="BL45850" s="3"/>
      <c r="BN45850" s="3"/>
      <c r="BP45850" s="3"/>
    </row>
    <row r="45851" spans="1:68" x14ac:dyDescent="0.25">
      <c r="A45851" s="1"/>
      <c r="B45851" s="2"/>
      <c r="BJ45851" s="3"/>
      <c r="BL45851" s="3"/>
      <c r="BN45851" s="3"/>
      <c r="BP45851" s="3"/>
    </row>
    <row r="45852" spans="1:68" x14ac:dyDescent="0.25">
      <c r="A45852" s="1"/>
      <c r="B45852" s="2"/>
      <c r="BJ45852" s="3"/>
      <c r="BL45852" s="3"/>
      <c r="BN45852" s="3"/>
      <c r="BP45852" s="3"/>
    </row>
    <row r="45853" spans="1:68" x14ac:dyDescent="0.25">
      <c r="A45853" s="1"/>
      <c r="B45853" s="2"/>
      <c r="BJ45853" s="3"/>
      <c r="BL45853" s="3"/>
      <c r="BN45853" s="3"/>
      <c r="BP45853" s="3"/>
    </row>
    <row r="45854" spans="1:68" x14ac:dyDescent="0.25">
      <c r="A45854" s="1"/>
      <c r="B45854" s="2"/>
      <c r="BJ45854" s="3"/>
      <c r="BL45854" s="3"/>
      <c r="BN45854" s="3"/>
      <c r="BP45854" s="3"/>
    </row>
    <row r="45855" spans="1:68" x14ac:dyDescent="0.25">
      <c r="A45855" s="1"/>
      <c r="B45855" s="2"/>
      <c r="BJ45855" s="3"/>
      <c r="BL45855" s="3"/>
      <c r="BN45855" s="3"/>
      <c r="BP45855" s="3"/>
    </row>
    <row r="45856" spans="1:68" x14ac:dyDescent="0.25">
      <c r="A45856" s="1"/>
      <c r="B45856" s="2"/>
      <c r="BJ45856" s="3"/>
      <c r="BL45856" s="3"/>
      <c r="BN45856" s="3"/>
      <c r="BP45856" s="3"/>
    </row>
    <row r="45857" spans="1:68" x14ac:dyDescent="0.25">
      <c r="A45857" s="1"/>
      <c r="B45857" s="2"/>
      <c r="BJ45857" s="3"/>
      <c r="BL45857" s="3"/>
      <c r="BN45857" s="3"/>
      <c r="BP45857" s="3"/>
    </row>
    <row r="45858" spans="1:68" x14ac:dyDescent="0.25">
      <c r="A45858" s="1"/>
      <c r="B45858" s="2"/>
      <c r="BJ45858" s="3"/>
      <c r="BL45858" s="3"/>
      <c r="BN45858" s="3"/>
      <c r="BP45858" s="3"/>
    </row>
    <row r="45859" spans="1:68" x14ac:dyDescent="0.25">
      <c r="A45859" s="1"/>
      <c r="B45859" s="2"/>
      <c r="BJ45859" s="3"/>
      <c r="BL45859" s="3"/>
      <c r="BN45859" s="3"/>
      <c r="BP45859" s="3"/>
    </row>
    <row r="45860" spans="1:68" x14ac:dyDescent="0.25">
      <c r="A45860" s="1"/>
      <c r="B45860" s="2"/>
      <c r="BJ45860" s="3"/>
      <c r="BL45860" s="3"/>
      <c r="BN45860" s="3"/>
      <c r="BP45860" s="3"/>
    </row>
    <row r="45861" spans="1:68" x14ac:dyDescent="0.25">
      <c r="A45861" s="1"/>
      <c r="B45861" s="2"/>
      <c r="BJ45861" s="3"/>
      <c r="BL45861" s="3"/>
      <c r="BN45861" s="3"/>
      <c r="BP45861" s="3"/>
    </row>
    <row r="45862" spans="1:68" x14ac:dyDescent="0.25">
      <c r="A45862" s="1"/>
      <c r="B45862" s="2"/>
      <c r="BJ45862" s="3"/>
      <c r="BL45862" s="3"/>
      <c r="BN45862" s="3"/>
      <c r="BP45862" s="3"/>
    </row>
    <row r="45863" spans="1:68" x14ac:dyDescent="0.25">
      <c r="A45863" s="1"/>
      <c r="B45863" s="2"/>
      <c r="BJ45863" s="3"/>
      <c r="BL45863" s="3"/>
      <c r="BN45863" s="3"/>
      <c r="BP45863" s="3"/>
    </row>
    <row r="45864" spans="1:68" x14ac:dyDescent="0.25">
      <c r="A45864" s="1"/>
      <c r="B45864" s="2"/>
      <c r="BJ45864" s="3"/>
      <c r="BL45864" s="3"/>
      <c r="BN45864" s="3"/>
      <c r="BP45864" s="3"/>
    </row>
    <row r="45865" spans="1:68" x14ac:dyDescent="0.25">
      <c r="A45865" s="1"/>
      <c r="B45865" s="2"/>
      <c r="BJ45865" s="3"/>
      <c r="BL45865" s="3"/>
      <c r="BN45865" s="3"/>
      <c r="BP45865" s="3"/>
    </row>
    <row r="45866" spans="1:68" x14ac:dyDescent="0.25">
      <c r="A45866" s="1"/>
      <c r="B45866" s="2"/>
      <c r="BJ45866" s="3"/>
      <c r="BL45866" s="3"/>
      <c r="BN45866" s="3"/>
      <c r="BP45866" s="3"/>
    </row>
    <row r="45867" spans="1:68" x14ac:dyDescent="0.25">
      <c r="A45867" s="1"/>
      <c r="B45867" s="2"/>
      <c r="BJ45867" s="3"/>
      <c r="BL45867" s="3"/>
      <c r="BN45867" s="3"/>
      <c r="BP45867" s="3"/>
    </row>
    <row r="45868" spans="1:68" x14ac:dyDescent="0.25">
      <c r="A45868" s="1"/>
      <c r="B45868" s="2"/>
      <c r="BJ45868" s="3"/>
      <c r="BL45868" s="3"/>
      <c r="BN45868" s="3"/>
      <c r="BP45868" s="3"/>
    </row>
    <row r="45869" spans="1:68" x14ac:dyDescent="0.25">
      <c r="A45869" s="1"/>
      <c r="B45869" s="2"/>
      <c r="BJ45869" s="3"/>
      <c r="BL45869" s="3"/>
      <c r="BN45869" s="3"/>
      <c r="BP45869" s="3"/>
    </row>
    <row r="45870" spans="1:68" x14ac:dyDescent="0.25">
      <c r="A45870" s="1"/>
      <c r="B45870" s="2"/>
      <c r="BJ45870" s="3"/>
      <c r="BL45870" s="3"/>
      <c r="BN45870" s="3"/>
      <c r="BP45870" s="3"/>
    </row>
    <row r="45871" spans="1:68" x14ac:dyDescent="0.25">
      <c r="A45871" s="1"/>
      <c r="B45871" s="2"/>
      <c r="BJ45871" s="3"/>
      <c r="BL45871" s="3"/>
      <c r="BN45871" s="3"/>
      <c r="BP45871" s="3"/>
    </row>
    <row r="45872" spans="1:68" x14ac:dyDescent="0.25">
      <c r="A45872" s="1"/>
      <c r="B45872" s="2"/>
      <c r="BJ45872" s="3"/>
      <c r="BL45872" s="3"/>
      <c r="BN45872" s="3"/>
      <c r="BP45872" s="3"/>
    </row>
    <row r="45873" spans="1:68" x14ac:dyDescent="0.25">
      <c r="A45873" s="1"/>
      <c r="B45873" s="2"/>
      <c r="BJ45873" s="3"/>
      <c r="BL45873" s="3"/>
      <c r="BN45873" s="3"/>
      <c r="BP45873" s="3"/>
    </row>
    <row r="45874" spans="1:68" x14ac:dyDescent="0.25">
      <c r="A45874" s="1"/>
      <c r="B45874" s="2"/>
      <c r="BJ45874" s="3"/>
      <c r="BL45874" s="3"/>
      <c r="BN45874" s="3"/>
      <c r="BP45874" s="3"/>
    </row>
    <row r="45875" spans="1:68" x14ac:dyDescent="0.25">
      <c r="A45875" s="1"/>
      <c r="B45875" s="2"/>
      <c r="BJ45875" s="3"/>
      <c r="BL45875" s="3"/>
      <c r="BN45875" s="3"/>
      <c r="BP45875" s="3"/>
    </row>
    <row r="45876" spans="1:68" x14ac:dyDescent="0.25">
      <c r="A45876" s="1"/>
      <c r="B45876" s="2"/>
      <c r="BJ45876" s="3"/>
      <c r="BL45876" s="3"/>
      <c r="BN45876" s="3"/>
      <c r="BP45876" s="3"/>
    </row>
    <row r="45877" spans="1:68" x14ac:dyDescent="0.25">
      <c r="A45877" s="1"/>
      <c r="B45877" s="2"/>
      <c r="BJ45877" s="3"/>
      <c r="BL45877" s="3"/>
      <c r="BN45877" s="3"/>
      <c r="BP45877" s="3"/>
    </row>
    <row r="45878" spans="1:68" x14ac:dyDescent="0.25">
      <c r="A45878" s="1"/>
      <c r="B45878" s="2"/>
      <c r="BJ45878" s="3"/>
      <c r="BL45878" s="3"/>
      <c r="BN45878" s="3"/>
      <c r="BP45878" s="3"/>
    </row>
    <row r="45879" spans="1:68" x14ac:dyDescent="0.25">
      <c r="A45879" s="1"/>
      <c r="B45879" s="2"/>
      <c r="BJ45879" s="3"/>
      <c r="BL45879" s="3"/>
      <c r="BN45879" s="3"/>
      <c r="BP45879" s="3"/>
    </row>
    <row r="45880" spans="1:68" x14ac:dyDescent="0.25">
      <c r="A45880" s="1"/>
      <c r="B45880" s="2"/>
      <c r="BJ45880" s="3"/>
      <c r="BL45880" s="3"/>
      <c r="BN45880" s="3"/>
      <c r="BP45880" s="3"/>
    </row>
    <row r="45881" spans="1:68" x14ac:dyDescent="0.25">
      <c r="A45881" s="1"/>
      <c r="B45881" s="2"/>
      <c r="BJ45881" s="3"/>
      <c r="BL45881" s="3"/>
      <c r="BN45881" s="3"/>
      <c r="BP45881" s="3"/>
    </row>
    <row r="45882" spans="1:68" x14ac:dyDescent="0.25">
      <c r="A45882" s="1"/>
      <c r="B45882" s="2"/>
      <c r="BJ45882" s="3"/>
      <c r="BL45882" s="3"/>
      <c r="BN45882" s="3"/>
      <c r="BP45882" s="3"/>
    </row>
    <row r="45883" spans="1:68" x14ac:dyDescent="0.25">
      <c r="A45883" s="1"/>
      <c r="B45883" s="2"/>
      <c r="BJ45883" s="3"/>
      <c r="BL45883" s="3"/>
      <c r="BN45883" s="3"/>
      <c r="BP45883" s="3"/>
    </row>
    <row r="45884" spans="1:68" x14ac:dyDescent="0.25">
      <c r="A45884" s="1"/>
      <c r="B45884" s="2"/>
      <c r="BJ45884" s="3"/>
      <c r="BL45884" s="3"/>
      <c r="BN45884" s="3"/>
      <c r="BP45884" s="3"/>
    </row>
    <row r="45885" spans="1:68" x14ac:dyDescent="0.25">
      <c r="A45885" s="1"/>
      <c r="B45885" s="2"/>
      <c r="BJ45885" s="3"/>
      <c r="BL45885" s="3"/>
      <c r="BN45885" s="3"/>
      <c r="BP45885" s="3"/>
    </row>
    <row r="45886" spans="1:68" x14ac:dyDescent="0.25">
      <c r="A45886" s="1"/>
      <c r="B45886" s="2"/>
      <c r="BJ45886" s="3"/>
      <c r="BL45886" s="3"/>
      <c r="BN45886" s="3"/>
      <c r="BP45886" s="3"/>
    </row>
    <row r="45887" spans="1:68" x14ac:dyDescent="0.25">
      <c r="A45887" s="1"/>
      <c r="B45887" s="2"/>
      <c r="BJ45887" s="3"/>
      <c r="BL45887" s="3"/>
      <c r="BN45887" s="3"/>
      <c r="BP45887" s="3"/>
    </row>
    <row r="45888" spans="1:68" x14ac:dyDescent="0.25">
      <c r="A45888" s="1"/>
      <c r="B45888" s="2"/>
      <c r="BJ45888" s="3"/>
      <c r="BL45888" s="3"/>
      <c r="BN45888" s="3"/>
      <c r="BP45888" s="3"/>
    </row>
    <row r="45889" spans="1:68" x14ac:dyDescent="0.25">
      <c r="A45889" s="1"/>
      <c r="B45889" s="2"/>
      <c r="BJ45889" s="3"/>
      <c r="BL45889" s="3"/>
      <c r="BN45889" s="3"/>
      <c r="BP45889" s="3"/>
    </row>
    <row r="45890" spans="1:68" x14ac:dyDescent="0.25">
      <c r="A45890" s="1"/>
      <c r="B45890" s="2"/>
      <c r="BJ45890" s="3"/>
      <c r="BL45890" s="3"/>
      <c r="BN45890" s="3"/>
      <c r="BP45890" s="3"/>
    </row>
    <row r="45891" spans="1:68" x14ac:dyDescent="0.25">
      <c r="A45891" s="1"/>
      <c r="B45891" s="2"/>
      <c r="BJ45891" s="3"/>
      <c r="BL45891" s="3"/>
      <c r="BN45891" s="3"/>
      <c r="BP45891" s="3"/>
    </row>
    <row r="45892" spans="1:68" x14ac:dyDescent="0.25">
      <c r="A45892" s="1"/>
      <c r="B45892" s="2"/>
      <c r="BJ45892" s="3"/>
      <c r="BL45892" s="3"/>
      <c r="BN45892" s="3"/>
      <c r="BP45892" s="3"/>
    </row>
    <row r="45893" spans="1:68" x14ac:dyDescent="0.25">
      <c r="A45893" s="1"/>
      <c r="B45893" s="2"/>
      <c r="BJ45893" s="3"/>
      <c r="BL45893" s="3"/>
      <c r="BN45893" s="3"/>
      <c r="BP45893" s="3"/>
    </row>
    <row r="45894" spans="1:68" x14ac:dyDescent="0.25">
      <c r="A45894" s="1"/>
      <c r="B45894" s="2"/>
      <c r="BJ45894" s="3"/>
      <c r="BL45894" s="3"/>
      <c r="BN45894" s="3"/>
      <c r="BP45894" s="3"/>
    </row>
    <row r="45895" spans="1:68" x14ac:dyDescent="0.25">
      <c r="A45895" s="1"/>
      <c r="B45895" s="2"/>
      <c r="BJ45895" s="3"/>
      <c r="BL45895" s="3"/>
      <c r="BN45895" s="3"/>
      <c r="BP45895" s="3"/>
    </row>
    <row r="45896" spans="1:68" x14ac:dyDescent="0.25">
      <c r="A45896" s="1"/>
      <c r="B45896" s="2"/>
      <c r="BJ45896" s="3"/>
      <c r="BL45896" s="3"/>
      <c r="BN45896" s="3"/>
      <c r="BP45896" s="3"/>
    </row>
    <row r="45897" spans="1:68" x14ac:dyDescent="0.25">
      <c r="A45897" s="1"/>
      <c r="B45897" s="2"/>
      <c r="BJ45897" s="3"/>
      <c r="BL45897" s="3"/>
      <c r="BN45897" s="3"/>
      <c r="BP45897" s="3"/>
    </row>
    <row r="45898" spans="1:68" x14ac:dyDescent="0.25">
      <c r="A45898" s="1"/>
      <c r="B45898" s="2"/>
      <c r="BJ45898" s="3"/>
      <c r="BL45898" s="3"/>
      <c r="BN45898" s="3"/>
      <c r="BP45898" s="3"/>
    </row>
    <row r="45899" spans="1:68" x14ac:dyDescent="0.25">
      <c r="A45899" s="1"/>
      <c r="B45899" s="2"/>
      <c r="BJ45899" s="3"/>
      <c r="BL45899" s="3"/>
      <c r="BN45899" s="3"/>
      <c r="BP45899" s="3"/>
    </row>
    <row r="45900" spans="1:68" x14ac:dyDescent="0.25">
      <c r="A45900" s="1"/>
      <c r="B45900" s="2"/>
      <c r="BJ45900" s="3"/>
      <c r="BL45900" s="3"/>
      <c r="BN45900" s="3"/>
      <c r="BP45900" s="3"/>
    </row>
    <row r="45901" spans="1:68" x14ac:dyDescent="0.25">
      <c r="A45901" s="1"/>
      <c r="B45901" s="2"/>
      <c r="BJ45901" s="3"/>
      <c r="BL45901" s="3"/>
      <c r="BN45901" s="3"/>
      <c r="BP45901" s="3"/>
    </row>
    <row r="45902" spans="1:68" x14ac:dyDescent="0.25">
      <c r="A45902" s="1"/>
      <c r="B45902" s="2"/>
      <c r="BJ45902" s="3"/>
      <c r="BL45902" s="3"/>
      <c r="BN45902" s="3"/>
      <c r="BP45902" s="3"/>
    </row>
    <row r="45903" spans="1:68" x14ac:dyDescent="0.25">
      <c r="A45903" s="1"/>
      <c r="B45903" s="2"/>
      <c r="BJ45903" s="3"/>
      <c r="BL45903" s="3"/>
      <c r="BN45903" s="3"/>
      <c r="BP45903" s="3"/>
    </row>
    <row r="45904" spans="1:68" x14ac:dyDescent="0.25">
      <c r="A45904" s="1"/>
      <c r="B45904" s="2"/>
      <c r="BJ45904" s="3"/>
      <c r="BL45904" s="3"/>
      <c r="BN45904" s="3"/>
      <c r="BP45904" s="3"/>
    </row>
    <row r="45905" spans="1:68" x14ac:dyDescent="0.25">
      <c r="A45905" s="1"/>
      <c r="B45905" s="2"/>
      <c r="BJ45905" s="3"/>
      <c r="BL45905" s="3"/>
      <c r="BN45905" s="3"/>
      <c r="BP45905" s="3"/>
    </row>
    <row r="45906" spans="1:68" x14ac:dyDescent="0.25">
      <c r="A45906" s="1"/>
      <c r="B45906" s="2"/>
      <c r="BJ45906" s="3"/>
      <c r="BL45906" s="3"/>
      <c r="BN45906" s="3"/>
      <c r="BP45906" s="3"/>
    </row>
    <row r="45907" spans="1:68" x14ac:dyDescent="0.25">
      <c r="A45907" s="1"/>
      <c r="B45907" s="2"/>
      <c r="BJ45907" s="3"/>
      <c r="BL45907" s="3"/>
      <c r="BN45907" s="3"/>
      <c r="BP45907" s="3"/>
    </row>
    <row r="45908" spans="1:68" x14ac:dyDescent="0.25">
      <c r="A45908" s="1"/>
      <c r="B45908" s="2"/>
      <c r="BJ45908" s="3"/>
      <c r="BL45908" s="3"/>
      <c r="BN45908" s="3"/>
      <c r="BP45908" s="3"/>
    </row>
    <row r="45909" spans="1:68" x14ac:dyDescent="0.25">
      <c r="A45909" s="1"/>
      <c r="B45909" s="2"/>
      <c r="BJ45909" s="3"/>
      <c r="BL45909" s="3"/>
      <c r="BN45909" s="3"/>
      <c r="BP45909" s="3"/>
    </row>
    <row r="45910" spans="1:68" x14ac:dyDescent="0.25">
      <c r="A45910" s="1"/>
      <c r="B45910" s="2"/>
      <c r="BJ45910" s="3"/>
      <c r="BL45910" s="3"/>
      <c r="BN45910" s="3"/>
      <c r="BP45910" s="3"/>
    </row>
    <row r="45911" spans="1:68" x14ac:dyDescent="0.25">
      <c r="A45911" s="1"/>
      <c r="B45911" s="2"/>
      <c r="BJ45911" s="3"/>
      <c r="BL45911" s="3"/>
      <c r="BN45911" s="3"/>
      <c r="BP45911" s="3"/>
    </row>
    <row r="45912" spans="1:68" x14ac:dyDescent="0.25">
      <c r="A45912" s="1"/>
      <c r="B45912" s="2"/>
      <c r="BJ45912" s="3"/>
      <c r="BL45912" s="3"/>
      <c r="BN45912" s="3"/>
      <c r="BP45912" s="3"/>
    </row>
    <row r="45913" spans="1:68" x14ac:dyDescent="0.25">
      <c r="A45913" s="1"/>
      <c r="B45913" s="2"/>
      <c r="BJ45913" s="3"/>
      <c r="BL45913" s="3"/>
      <c r="BN45913" s="3"/>
      <c r="BP45913" s="3"/>
    </row>
    <row r="45914" spans="1:68" x14ac:dyDescent="0.25">
      <c r="A45914" s="1"/>
      <c r="B45914" s="2"/>
      <c r="BJ45914" s="3"/>
      <c r="BL45914" s="3"/>
      <c r="BN45914" s="3"/>
      <c r="BP45914" s="3"/>
    </row>
    <row r="45915" spans="1:68" x14ac:dyDescent="0.25">
      <c r="A45915" s="1"/>
      <c r="B45915" s="2"/>
      <c r="BJ45915" s="3"/>
      <c r="BL45915" s="3"/>
      <c r="BN45915" s="3"/>
      <c r="BP45915" s="3"/>
    </row>
    <row r="45916" spans="1:68" x14ac:dyDescent="0.25">
      <c r="A45916" s="1"/>
      <c r="B45916" s="2"/>
      <c r="BJ45916" s="3"/>
      <c r="BL45916" s="3"/>
      <c r="BN45916" s="3"/>
      <c r="BP45916" s="3"/>
    </row>
    <row r="45917" spans="1:68" x14ac:dyDescent="0.25">
      <c r="A45917" s="1"/>
      <c r="B45917" s="2"/>
      <c r="BJ45917" s="3"/>
      <c r="BL45917" s="3"/>
      <c r="BN45917" s="3"/>
      <c r="BP45917" s="3"/>
    </row>
    <row r="45918" spans="1:68" x14ac:dyDescent="0.25">
      <c r="A45918" s="1"/>
      <c r="B45918" s="2"/>
      <c r="BJ45918" s="3"/>
      <c r="BL45918" s="3"/>
      <c r="BN45918" s="3"/>
      <c r="BP45918" s="3"/>
    </row>
    <row r="45919" spans="1:68" x14ac:dyDescent="0.25">
      <c r="A45919" s="1"/>
      <c r="B45919" s="2"/>
      <c r="BJ45919" s="3"/>
      <c r="BL45919" s="3"/>
      <c r="BN45919" s="3"/>
      <c r="BP45919" s="3"/>
    </row>
    <row r="45920" spans="1:68" x14ac:dyDescent="0.25">
      <c r="A45920" s="1"/>
      <c r="B45920" s="2"/>
      <c r="BJ45920" s="3"/>
      <c r="BL45920" s="3"/>
      <c r="BN45920" s="3"/>
      <c r="BP45920" s="3"/>
    </row>
    <row r="45921" spans="1:68" x14ac:dyDescent="0.25">
      <c r="A45921" s="1"/>
      <c r="B45921" s="2"/>
      <c r="BJ45921" s="3"/>
      <c r="BL45921" s="3"/>
      <c r="BN45921" s="3"/>
      <c r="BP45921" s="3"/>
    </row>
    <row r="45922" spans="1:68" x14ac:dyDescent="0.25">
      <c r="A45922" s="1"/>
      <c r="B45922" s="2"/>
      <c r="BJ45922" s="3"/>
      <c r="BL45922" s="3"/>
      <c r="BN45922" s="3"/>
      <c r="BP45922" s="3"/>
    </row>
    <row r="45923" spans="1:68" x14ac:dyDescent="0.25">
      <c r="A45923" s="1"/>
      <c r="B45923" s="2"/>
      <c r="BJ45923" s="3"/>
      <c r="BL45923" s="3"/>
      <c r="BN45923" s="3"/>
      <c r="BP45923" s="3"/>
    </row>
    <row r="45924" spans="1:68" x14ac:dyDescent="0.25">
      <c r="A45924" s="1"/>
      <c r="B45924" s="2"/>
      <c r="BJ45924" s="3"/>
      <c r="BL45924" s="3"/>
      <c r="BN45924" s="3"/>
      <c r="BP45924" s="3"/>
    </row>
    <row r="45925" spans="1:68" x14ac:dyDescent="0.25">
      <c r="A45925" s="1"/>
      <c r="B45925" s="2"/>
      <c r="BJ45925" s="3"/>
      <c r="BL45925" s="3"/>
      <c r="BN45925" s="3"/>
      <c r="BP45925" s="3"/>
    </row>
    <row r="45926" spans="1:68" x14ac:dyDescent="0.25">
      <c r="A45926" s="1"/>
      <c r="B45926" s="2"/>
      <c r="BJ45926" s="3"/>
      <c r="BL45926" s="3"/>
      <c r="BN45926" s="3"/>
      <c r="BP45926" s="3"/>
    </row>
    <row r="45927" spans="1:68" x14ac:dyDescent="0.25">
      <c r="A45927" s="1"/>
      <c r="B45927" s="2"/>
      <c r="BJ45927" s="3"/>
      <c r="BL45927" s="3"/>
      <c r="BN45927" s="3"/>
      <c r="BP45927" s="3"/>
    </row>
    <row r="45928" spans="1:68" x14ac:dyDescent="0.25">
      <c r="A45928" s="1"/>
      <c r="B45928" s="2"/>
      <c r="BJ45928" s="3"/>
      <c r="BL45928" s="3"/>
      <c r="BN45928" s="3"/>
      <c r="BP45928" s="3"/>
    </row>
    <row r="45929" spans="1:68" x14ac:dyDescent="0.25">
      <c r="A45929" s="1"/>
      <c r="B45929" s="2"/>
      <c r="BJ45929" s="3"/>
      <c r="BL45929" s="3"/>
      <c r="BN45929" s="3"/>
      <c r="BP45929" s="3"/>
    </row>
    <row r="45930" spans="1:68" x14ac:dyDescent="0.25">
      <c r="A45930" s="1"/>
      <c r="B45930" s="2"/>
      <c r="BJ45930" s="3"/>
      <c r="BL45930" s="3"/>
      <c r="BN45930" s="3"/>
      <c r="BP45930" s="3"/>
    </row>
    <row r="45931" spans="1:68" x14ac:dyDescent="0.25">
      <c r="A45931" s="1"/>
      <c r="B45931" s="2"/>
      <c r="BJ45931" s="3"/>
      <c r="BL45931" s="3"/>
      <c r="BN45931" s="3"/>
      <c r="BP45931" s="3"/>
    </row>
    <row r="45932" spans="1:68" x14ac:dyDescent="0.25">
      <c r="A45932" s="1"/>
      <c r="B45932" s="2"/>
      <c r="BJ45932" s="3"/>
      <c r="BL45932" s="3"/>
      <c r="BN45932" s="3"/>
      <c r="BP45932" s="3"/>
    </row>
    <row r="45933" spans="1:68" x14ac:dyDescent="0.25">
      <c r="A45933" s="1"/>
      <c r="B45933" s="2"/>
      <c r="BJ45933" s="3"/>
      <c r="BL45933" s="3"/>
      <c r="BN45933" s="3"/>
      <c r="BP45933" s="3"/>
    </row>
    <row r="45934" spans="1:68" x14ac:dyDescent="0.25">
      <c r="A45934" s="1"/>
      <c r="B45934" s="2"/>
      <c r="BJ45934" s="3"/>
      <c r="BL45934" s="3"/>
      <c r="BN45934" s="3"/>
      <c r="BP45934" s="3"/>
    </row>
    <row r="45935" spans="1:68" x14ac:dyDescent="0.25">
      <c r="A45935" s="1"/>
      <c r="B45935" s="2"/>
      <c r="BJ45935" s="3"/>
      <c r="BL45935" s="3"/>
      <c r="BN45935" s="3"/>
      <c r="BP45935" s="3"/>
    </row>
    <row r="45936" spans="1:68" x14ac:dyDescent="0.25">
      <c r="A45936" s="1"/>
      <c r="B45936" s="2"/>
      <c r="BJ45936" s="3"/>
      <c r="BL45936" s="3"/>
      <c r="BN45936" s="3"/>
      <c r="BP45936" s="3"/>
    </row>
    <row r="45937" spans="1:68" x14ac:dyDescent="0.25">
      <c r="A45937" s="1"/>
      <c r="B45937" s="2"/>
      <c r="BJ45937" s="3"/>
      <c r="BL45937" s="3"/>
      <c r="BN45937" s="3"/>
      <c r="BP45937" s="3"/>
    </row>
    <row r="45938" spans="1:68" x14ac:dyDescent="0.25">
      <c r="A45938" s="1"/>
      <c r="B45938" s="2"/>
      <c r="BJ45938" s="3"/>
      <c r="BL45938" s="3"/>
      <c r="BN45938" s="3"/>
      <c r="BP45938" s="3"/>
    </row>
    <row r="45939" spans="1:68" x14ac:dyDescent="0.25">
      <c r="A45939" s="1"/>
      <c r="B45939" s="2"/>
      <c r="BJ45939" s="3"/>
      <c r="BL45939" s="3"/>
      <c r="BN45939" s="3"/>
      <c r="BP45939" s="3"/>
    </row>
    <row r="45940" spans="1:68" x14ac:dyDescent="0.25">
      <c r="A45940" s="1"/>
      <c r="B45940" s="2"/>
      <c r="BJ45940" s="3"/>
      <c r="BL45940" s="3"/>
      <c r="BN45940" s="3"/>
      <c r="BP45940" s="3"/>
    </row>
    <row r="45941" spans="1:68" x14ac:dyDescent="0.25">
      <c r="A45941" s="1"/>
      <c r="B45941" s="2"/>
      <c r="BJ45941" s="3"/>
      <c r="BL45941" s="3"/>
      <c r="BN45941" s="3"/>
      <c r="BP45941" s="3"/>
    </row>
    <row r="45942" spans="1:68" x14ac:dyDescent="0.25">
      <c r="A45942" s="1"/>
      <c r="B45942" s="2"/>
      <c r="BJ45942" s="3"/>
      <c r="BL45942" s="3"/>
      <c r="BN45942" s="3"/>
      <c r="BP45942" s="3"/>
    </row>
    <row r="45943" spans="1:68" x14ac:dyDescent="0.25">
      <c r="A45943" s="1"/>
      <c r="B45943" s="2"/>
      <c r="BJ45943" s="3"/>
      <c r="BL45943" s="3"/>
      <c r="BN45943" s="3"/>
      <c r="BP45943" s="3"/>
    </row>
    <row r="45944" spans="1:68" x14ac:dyDescent="0.25">
      <c r="A45944" s="1"/>
      <c r="B45944" s="2"/>
      <c r="BJ45944" s="3"/>
      <c r="BL45944" s="3"/>
      <c r="BN45944" s="3"/>
      <c r="BP45944" s="3"/>
    </row>
    <row r="45945" spans="1:68" x14ac:dyDescent="0.25">
      <c r="A45945" s="1"/>
      <c r="B45945" s="2"/>
      <c r="BJ45945" s="3"/>
      <c r="BL45945" s="3"/>
      <c r="BN45945" s="3"/>
      <c r="BP45945" s="3"/>
    </row>
    <row r="45946" spans="1:68" x14ac:dyDescent="0.25">
      <c r="A45946" s="1"/>
      <c r="B45946" s="2"/>
      <c r="BJ45946" s="3"/>
      <c r="BL45946" s="3"/>
      <c r="BN45946" s="3"/>
      <c r="BP45946" s="3"/>
    </row>
    <row r="45947" spans="1:68" x14ac:dyDescent="0.25">
      <c r="A45947" s="1"/>
      <c r="B45947" s="2"/>
      <c r="BJ45947" s="3"/>
      <c r="BL45947" s="3"/>
      <c r="BN45947" s="3"/>
      <c r="BP45947" s="3"/>
    </row>
    <row r="45948" spans="1:68" x14ac:dyDescent="0.25">
      <c r="A45948" s="1"/>
      <c r="B45948" s="2"/>
      <c r="BJ45948" s="3"/>
      <c r="BL45948" s="3"/>
      <c r="BN45948" s="3"/>
      <c r="BP45948" s="3"/>
    </row>
    <row r="45949" spans="1:68" x14ac:dyDescent="0.25">
      <c r="A45949" s="1"/>
      <c r="B45949" s="2"/>
      <c r="BJ45949" s="3"/>
      <c r="BL45949" s="3"/>
      <c r="BN45949" s="3"/>
      <c r="BP45949" s="3"/>
    </row>
    <row r="45950" spans="1:68" x14ac:dyDescent="0.25">
      <c r="A45950" s="1"/>
      <c r="B45950" s="2"/>
      <c r="BJ45950" s="3"/>
      <c r="BL45950" s="3"/>
      <c r="BN45950" s="3"/>
      <c r="BP45950" s="3"/>
    </row>
    <row r="45951" spans="1:68" x14ac:dyDescent="0.25">
      <c r="A45951" s="1"/>
      <c r="B45951" s="2"/>
      <c r="BJ45951" s="3"/>
      <c r="BL45951" s="3"/>
      <c r="BN45951" s="3"/>
      <c r="BP45951" s="3"/>
    </row>
    <row r="45952" spans="1:68" x14ac:dyDescent="0.25">
      <c r="A45952" s="1"/>
      <c r="B45952" s="2"/>
      <c r="BJ45952" s="3"/>
      <c r="BL45952" s="3"/>
      <c r="BN45952" s="3"/>
      <c r="BP45952" s="3"/>
    </row>
    <row r="45953" spans="1:68" x14ac:dyDescent="0.25">
      <c r="A45953" s="1"/>
      <c r="B45953" s="2"/>
      <c r="BJ45953" s="3"/>
      <c r="BL45953" s="3"/>
      <c r="BN45953" s="3"/>
      <c r="BP45953" s="3"/>
    </row>
    <row r="45954" spans="1:68" x14ac:dyDescent="0.25">
      <c r="A45954" s="1"/>
      <c r="B45954" s="2"/>
      <c r="BJ45954" s="3"/>
      <c r="BL45954" s="3"/>
      <c r="BN45954" s="3"/>
      <c r="BP45954" s="3"/>
    </row>
    <row r="45955" spans="1:68" x14ac:dyDescent="0.25">
      <c r="A45955" s="1"/>
      <c r="B45955" s="2"/>
      <c r="BJ45955" s="3"/>
      <c r="BL45955" s="3"/>
      <c r="BN45955" s="3"/>
      <c r="BP45955" s="3"/>
    </row>
    <row r="45956" spans="1:68" x14ac:dyDescent="0.25">
      <c r="A45956" s="1"/>
      <c r="B45956" s="2"/>
      <c r="BJ45956" s="3"/>
      <c r="BL45956" s="3"/>
      <c r="BN45956" s="3"/>
      <c r="BP45956" s="3"/>
    </row>
    <row r="45957" spans="1:68" x14ac:dyDescent="0.25">
      <c r="A45957" s="1"/>
      <c r="B45957" s="2"/>
      <c r="BJ45957" s="3"/>
      <c r="BL45957" s="3"/>
      <c r="BN45957" s="3"/>
      <c r="BP45957" s="3"/>
    </row>
    <row r="45958" spans="1:68" x14ac:dyDescent="0.25">
      <c r="A45958" s="1"/>
      <c r="B45958" s="2"/>
      <c r="BJ45958" s="3"/>
      <c r="BL45958" s="3"/>
      <c r="BN45958" s="3"/>
      <c r="BP45958" s="3"/>
    </row>
    <row r="45959" spans="1:68" x14ac:dyDescent="0.25">
      <c r="A45959" s="1"/>
      <c r="B45959" s="2"/>
      <c r="BJ45959" s="3"/>
      <c r="BL45959" s="3"/>
      <c r="BN45959" s="3"/>
      <c r="BP45959" s="3"/>
    </row>
    <row r="45960" spans="1:68" x14ac:dyDescent="0.25">
      <c r="A45960" s="1"/>
      <c r="B45960" s="2"/>
      <c r="BJ45960" s="3"/>
      <c r="BL45960" s="3"/>
      <c r="BN45960" s="3"/>
      <c r="BP45960" s="3"/>
    </row>
    <row r="45961" spans="1:68" x14ac:dyDescent="0.25">
      <c r="A45961" s="1"/>
      <c r="B45961" s="2"/>
      <c r="BJ45961" s="3"/>
      <c r="BL45961" s="3"/>
      <c r="BN45961" s="3"/>
      <c r="BP45961" s="3"/>
    </row>
    <row r="45962" spans="1:68" x14ac:dyDescent="0.25">
      <c r="A45962" s="1"/>
      <c r="B45962" s="2"/>
      <c r="BJ45962" s="3"/>
      <c r="BL45962" s="3"/>
      <c r="BN45962" s="3"/>
      <c r="BP45962" s="3"/>
    </row>
    <row r="45963" spans="1:68" x14ac:dyDescent="0.25">
      <c r="A45963" s="1"/>
      <c r="B45963" s="2"/>
      <c r="BJ45963" s="3"/>
      <c r="BL45963" s="3"/>
      <c r="BN45963" s="3"/>
      <c r="BP45963" s="3"/>
    </row>
    <row r="45964" spans="1:68" x14ac:dyDescent="0.25">
      <c r="A45964" s="1"/>
      <c r="B45964" s="2"/>
      <c r="BJ45964" s="3"/>
      <c r="BL45964" s="3"/>
      <c r="BN45964" s="3"/>
      <c r="BP45964" s="3"/>
    </row>
    <row r="45965" spans="1:68" x14ac:dyDescent="0.25">
      <c r="A45965" s="1"/>
      <c r="B45965" s="2"/>
      <c r="BJ45965" s="3"/>
      <c r="BL45965" s="3"/>
      <c r="BN45965" s="3"/>
      <c r="BP45965" s="3"/>
    </row>
    <row r="45966" spans="1:68" x14ac:dyDescent="0.25">
      <c r="A45966" s="1"/>
      <c r="B45966" s="2"/>
      <c r="BJ45966" s="3"/>
      <c r="BL45966" s="3"/>
      <c r="BN45966" s="3"/>
      <c r="BP45966" s="3"/>
    </row>
    <row r="45967" spans="1:68" x14ac:dyDescent="0.25">
      <c r="A45967" s="1"/>
      <c r="B45967" s="2"/>
      <c r="BJ45967" s="3"/>
      <c r="BL45967" s="3"/>
      <c r="BN45967" s="3"/>
      <c r="BP45967" s="3"/>
    </row>
    <row r="45968" spans="1:68" x14ac:dyDescent="0.25">
      <c r="A45968" s="1"/>
      <c r="B45968" s="2"/>
      <c r="BJ45968" s="3"/>
      <c r="BL45968" s="3"/>
      <c r="BN45968" s="3"/>
      <c r="BP45968" s="3"/>
    </row>
    <row r="45969" spans="1:68" x14ac:dyDescent="0.25">
      <c r="A45969" s="1"/>
      <c r="B45969" s="2"/>
      <c r="BJ45969" s="3"/>
      <c r="BL45969" s="3"/>
      <c r="BN45969" s="3"/>
      <c r="BP45969" s="3"/>
    </row>
    <row r="45970" spans="1:68" x14ac:dyDescent="0.25">
      <c r="A45970" s="1"/>
      <c r="B45970" s="2"/>
      <c r="BJ45970" s="3"/>
      <c r="BL45970" s="3"/>
      <c r="BN45970" s="3"/>
      <c r="BP45970" s="3"/>
    </row>
    <row r="45971" spans="1:68" x14ac:dyDescent="0.25">
      <c r="A45971" s="1"/>
      <c r="B45971" s="2"/>
      <c r="BJ45971" s="3"/>
      <c r="BL45971" s="3"/>
      <c r="BN45971" s="3"/>
      <c r="BP45971" s="3"/>
    </row>
    <row r="45972" spans="1:68" x14ac:dyDescent="0.25">
      <c r="A45972" s="1"/>
      <c r="B45972" s="2"/>
      <c r="BJ45972" s="3"/>
      <c r="BL45972" s="3"/>
      <c r="BN45972" s="3"/>
      <c r="BP45972" s="3"/>
    </row>
    <row r="45973" spans="1:68" x14ac:dyDescent="0.25">
      <c r="A45973" s="1"/>
      <c r="B45973" s="2"/>
      <c r="BJ45973" s="3"/>
      <c r="BL45973" s="3"/>
      <c r="BN45973" s="3"/>
      <c r="BP45973" s="3"/>
    </row>
    <row r="45974" spans="1:68" x14ac:dyDescent="0.25">
      <c r="A45974" s="1"/>
      <c r="B45974" s="2"/>
      <c r="BJ45974" s="3"/>
      <c r="BL45974" s="3"/>
      <c r="BN45974" s="3"/>
      <c r="BP45974" s="3"/>
    </row>
    <row r="45975" spans="1:68" x14ac:dyDescent="0.25">
      <c r="A45975" s="1"/>
      <c r="B45975" s="2"/>
      <c r="BJ45975" s="3"/>
      <c r="BL45975" s="3"/>
      <c r="BN45975" s="3"/>
      <c r="BP45975" s="3"/>
    </row>
    <row r="45976" spans="1:68" x14ac:dyDescent="0.25">
      <c r="A45976" s="1"/>
      <c r="B45976" s="2"/>
      <c r="BJ45976" s="3"/>
      <c r="BL45976" s="3"/>
      <c r="BN45976" s="3"/>
      <c r="BP45976" s="3"/>
    </row>
    <row r="45977" spans="1:68" x14ac:dyDescent="0.25">
      <c r="A45977" s="1"/>
      <c r="B45977" s="2"/>
      <c r="BJ45977" s="3"/>
      <c r="BL45977" s="3"/>
      <c r="BN45977" s="3"/>
      <c r="BP45977" s="3"/>
    </row>
    <row r="45978" spans="1:68" x14ac:dyDescent="0.25">
      <c r="A45978" s="1"/>
      <c r="B45978" s="2"/>
      <c r="BJ45978" s="3"/>
      <c r="BL45978" s="3"/>
      <c r="BN45978" s="3"/>
      <c r="BP45978" s="3"/>
    </row>
    <row r="45979" spans="1:68" x14ac:dyDescent="0.25">
      <c r="A45979" s="1"/>
      <c r="B45979" s="2"/>
      <c r="BJ45979" s="3"/>
      <c r="BL45979" s="3"/>
      <c r="BN45979" s="3"/>
      <c r="BP45979" s="3"/>
    </row>
    <row r="45980" spans="1:68" x14ac:dyDescent="0.25">
      <c r="A45980" s="1"/>
      <c r="B45980" s="2"/>
      <c r="BJ45980" s="3"/>
      <c r="BL45980" s="3"/>
      <c r="BN45980" s="3"/>
      <c r="BP45980" s="3"/>
    </row>
    <row r="45981" spans="1:68" x14ac:dyDescent="0.25">
      <c r="A45981" s="1"/>
      <c r="B45981" s="2"/>
      <c r="BJ45981" s="3"/>
      <c r="BL45981" s="3"/>
      <c r="BN45981" s="3"/>
      <c r="BP45981" s="3"/>
    </row>
    <row r="45982" spans="1:68" x14ac:dyDescent="0.25">
      <c r="A45982" s="1"/>
      <c r="B45982" s="2"/>
      <c r="BJ45982" s="3"/>
      <c r="BL45982" s="3"/>
      <c r="BN45982" s="3"/>
      <c r="BP45982" s="3"/>
    </row>
    <row r="45983" spans="1:68" x14ac:dyDescent="0.25">
      <c r="A45983" s="1"/>
      <c r="B45983" s="2"/>
      <c r="BJ45983" s="3"/>
      <c r="BL45983" s="3"/>
      <c r="BN45983" s="3"/>
      <c r="BP45983" s="3"/>
    </row>
    <row r="45984" spans="1:68" x14ac:dyDescent="0.25">
      <c r="A45984" s="1"/>
      <c r="B45984" s="2"/>
      <c r="BJ45984" s="3"/>
      <c r="BL45984" s="3"/>
      <c r="BN45984" s="3"/>
      <c r="BP45984" s="3"/>
    </row>
    <row r="45985" spans="1:68" x14ac:dyDescent="0.25">
      <c r="A45985" s="1"/>
      <c r="B45985" s="2"/>
      <c r="BJ45985" s="3"/>
      <c r="BL45985" s="3"/>
      <c r="BN45985" s="3"/>
      <c r="BP45985" s="3"/>
    </row>
    <row r="45986" spans="1:68" x14ac:dyDescent="0.25">
      <c r="A45986" s="1"/>
      <c r="B45986" s="2"/>
      <c r="BJ45986" s="3"/>
      <c r="BL45986" s="3"/>
      <c r="BN45986" s="3"/>
      <c r="BP45986" s="3"/>
    </row>
    <row r="45987" spans="1:68" x14ac:dyDescent="0.25">
      <c r="A45987" s="1"/>
      <c r="B45987" s="2"/>
      <c r="BJ45987" s="3"/>
      <c r="BL45987" s="3"/>
      <c r="BN45987" s="3"/>
      <c r="BP45987" s="3"/>
    </row>
    <row r="45988" spans="1:68" x14ac:dyDescent="0.25">
      <c r="A45988" s="1"/>
      <c r="B45988" s="2"/>
      <c r="BJ45988" s="3"/>
      <c r="BL45988" s="3"/>
      <c r="BN45988" s="3"/>
      <c r="BP45988" s="3"/>
    </row>
    <row r="45989" spans="1:68" x14ac:dyDescent="0.25">
      <c r="A45989" s="1"/>
      <c r="B45989" s="2"/>
      <c r="BJ45989" s="3"/>
      <c r="BL45989" s="3"/>
      <c r="BN45989" s="3"/>
      <c r="BP45989" s="3"/>
    </row>
    <row r="45990" spans="1:68" x14ac:dyDescent="0.25">
      <c r="A45990" s="1"/>
      <c r="B45990" s="2"/>
      <c r="BJ45990" s="3"/>
      <c r="BL45990" s="3"/>
      <c r="BN45990" s="3"/>
      <c r="BP45990" s="3"/>
    </row>
    <row r="45991" spans="1:68" x14ac:dyDescent="0.25">
      <c r="A45991" s="1"/>
      <c r="B45991" s="2"/>
      <c r="BJ45991" s="3"/>
      <c r="BL45991" s="3"/>
      <c r="BN45991" s="3"/>
      <c r="BP45991" s="3"/>
    </row>
    <row r="45992" spans="1:68" x14ac:dyDescent="0.25">
      <c r="A45992" s="1"/>
      <c r="B45992" s="2"/>
      <c r="BJ45992" s="3"/>
      <c r="BL45992" s="3"/>
      <c r="BN45992" s="3"/>
      <c r="BP45992" s="3"/>
    </row>
    <row r="45993" spans="1:68" x14ac:dyDescent="0.25">
      <c r="A45993" s="1"/>
      <c r="B45993" s="2"/>
      <c r="BJ45993" s="3"/>
      <c r="BL45993" s="3"/>
      <c r="BN45993" s="3"/>
      <c r="BP45993" s="3"/>
    </row>
    <row r="45994" spans="1:68" x14ac:dyDescent="0.25">
      <c r="A45994" s="1"/>
      <c r="B45994" s="2"/>
      <c r="BJ45994" s="3"/>
      <c r="BL45994" s="3"/>
      <c r="BN45994" s="3"/>
      <c r="BP45994" s="3"/>
    </row>
    <row r="45995" spans="1:68" x14ac:dyDescent="0.25">
      <c r="A45995" s="1"/>
      <c r="B45995" s="2"/>
      <c r="BJ45995" s="3"/>
      <c r="BL45995" s="3"/>
      <c r="BN45995" s="3"/>
      <c r="BP45995" s="3"/>
    </row>
    <row r="45996" spans="1:68" x14ac:dyDescent="0.25">
      <c r="A45996" s="1"/>
      <c r="B45996" s="2"/>
      <c r="BJ45996" s="3"/>
      <c r="BL45996" s="3"/>
      <c r="BN45996" s="3"/>
      <c r="BP45996" s="3"/>
    </row>
    <row r="45997" spans="1:68" x14ac:dyDescent="0.25">
      <c r="A45997" s="1"/>
      <c r="B45997" s="2"/>
      <c r="BJ45997" s="3"/>
      <c r="BL45997" s="3"/>
      <c r="BN45997" s="3"/>
      <c r="BP45997" s="3"/>
    </row>
    <row r="45998" spans="1:68" x14ac:dyDescent="0.25">
      <c r="A45998" s="1"/>
      <c r="B45998" s="2"/>
      <c r="BJ45998" s="3"/>
      <c r="BL45998" s="3"/>
      <c r="BN45998" s="3"/>
      <c r="BP45998" s="3"/>
    </row>
    <row r="45999" spans="1:68" x14ac:dyDescent="0.25">
      <c r="A45999" s="1"/>
      <c r="B45999" s="2"/>
      <c r="BJ45999" s="3"/>
      <c r="BL45999" s="3"/>
      <c r="BN45999" s="3"/>
      <c r="BP45999" s="3"/>
    </row>
    <row r="46000" spans="1:68" x14ac:dyDescent="0.25">
      <c r="A46000" s="1"/>
      <c r="B46000" s="2"/>
      <c r="BJ46000" s="3"/>
      <c r="BL46000" s="3"/>
      <c r="BN46000" s="3"/>
      <c r="BP46000" s="3"/>
    </row>
    <row r="46001" spans="1:68" x14ac:dyDescent="0.25">
      <c r="A46001" s="1"/>
      <c r="B46001" s="2"/>
      <c r="BJ46001" s="3"/>
      <c r="BL46001" s="3"/>
      <c r="BN46001" s="3"/>
      <c r="BP46001" s="3"/>
    </row>
    <row r="46002" spans="1:68" x14ac:dyDescent="0.25">
      <c r="A46002" s="1"/>
      <c r="B46002" s="2"/>
      <c r="BJ46002" s="3"/>
      <c r="BL46002" s="3"/>
      <c r="BN46002" s="3"/>
      <c r="BP46002" s="3"/>
    </row>
    <row r="46003" spans="1:68" x14ac:dyDescent="0.25">
      <c r="A46003" s="1"/>
      <c r="B46003" s="2"/>
      <c r="BJ46003" s="3"/>
      <c r="BL46003" s="3"/>
      <c r="BN46003" s="3"/>
      <c r="BP46003" s="3"/>
    </row>
    <row r="46004" spans="1:68" x14ac:dyDescent="0.25">
      <c r="A46004" s="1"/>
      <c r="B46004" s="2"/>
      <c r="BJ46004" s="3"/>
      <c r="BL46004" s="3"/>
      <c r="BN46004" s="3"/>
      <c r="BP46004" s="3"/>
    </row>
    <row r="46005" spans="1:68" x14ac:dyDescent="0.25">
      <c r="A46005" s="1"/>
      <c r="B46005" s="2"/>
      <c r="BJ46005" s="3"/>
      <c r="BL46005" s="3"/>
      <c r="BN46005" s="3"/>
      <c r="BP46005" s="3"/>
    </row>
    <row r="46006" spans="1:68" x14ac:dyDescent="0.25">
      <c r="A46006" s="1"/>
      <c r="B46006" s="2"/>
      <c r="BJ46006" s="3"/>
      <c r="BL46006" s="3"/>
      <c r="BN46006" s="3"/>
      <c r="BP46006" s="3"/>
    </row>
    <row r="46007" spans="1:68" x14ac:dyDescent="0.25">
      <c r="A46007" s="1"/>
      <c r="B46007" s="2"/>
      <c r="BJ46007" s="3"/>
      <c r="BL46007" s="3"/>
      <c r="BN46007" s="3"/>
      <c r="BP46007" s="3"/>
    </row>
    <row r="46008" spans="1:68" x14ac:dyDescent="0.25">
      <c r="A46008" s="1"/>
      <c r="B46008" s="2"/>
      <c r="BJ46008" s="3"/>
      <c r="BL46008" s="3"/>
      <c r="BN46008" s="3"/>
      <c r="BP46008" s="3"/>
    </row>
    <row r="46009" spans="1:68" x14ac:dyDescent="0.25">
      <c r="A46009" s="1"/>
      <c r="B46009" s="2"/>
      <c r="BJ46009" s="3"/>
      <c r="BL46009" s="3"/>
      <c r="BN46009" s="3"/>
      <c r="BP46009" s="3"/>
    </row>
    <row r="46010" spans="1:68" x14ac:dyDescent="0.25">
      <c r="A46010" s="1"/>
      <c r="B46010" s="2"/>
      <c r="BJ46010" s="3"/>
      <c r="BL46010" s="3"/>
      <c r="BN46010" s="3"/>
      <c r="BP46010" s="3"/>
    </row>
    <row r="46011" spans="1:68" x14ac:dyDescent="0.25">
      <c r="A46011" s="1"/>
      <c r="B46011" s="2"/>
      <c r="BJ46011" s="3"/>
      <c r="BL46011" s="3"/>
      <c r="BN46011" s="3"/>
      <c r="BP46011" s="3"/>
    </row>
    <row r="46012" spans="1:68" x14ac:dyDescent="0.25">
      <c r="A46012" s="1"/>
      <c r="B46012" s="2"/>
      <c r="BJ46012" s="3"/>
      <c r="BL46012" s="3"/>
      <c r="BN46012" s="3"/>
      <c r="BP46012" s="3"/>
    </row>
    <row r="46013" spans="1:68" x14ac:dyDescent="0.25">
      <c r="A46013" s="1"/>
      <c r="B46013" s="2"/>
      <c r="BJ46013" s="3"/>
      <c r="BL46013" s="3"/>
      <c r="BN46013" s="3"/>
      <c r="BP46013" s="3"/>
    </row>
    <row r="46014" spans="1:68" x14ac:dyDescent="0.25">
      <c r="A46014" s="1"/>
      <c r="B46014" s="2"/>
      <c r="BJ46014" s="3"/>
      <c r="BL46014" s="3"/>
      <c r="BN46014" s="3"/>
      <c r="BP46014" s="3"/>
    </row>
    <row r="46015" spans="1:68" x14ac:dyDescent="0.25">
      <c r="A46015" s="1"/>
      <c r="B46015" s="2"/>
      <c r="BJ46015" s="3"/>
      <c r="BL46015" s="3"/>
      <c r="BN46015" s="3"/>
      <c r="BP46015" s="3"/>
    </row>
    <row r="46016" spans="1:68" x14ac:dyDescent="0.25">
      <c r="A46016" s="1"/>
      <c r="B46016" s="2"/>
      <c r="BJ46016" s="3"/>
      <c r="BL46016" s="3"/>
      <c r="BN46016" s="3"/>
      <c r="BP46016" s="3"/>
    </row>
    <row r="46017" spans="1:68" x14ac:dyDescent="0.25">
      <c r="A46017" s="1"/>
      <c r="B46017" s="2"/>
      <c r="BJ46017" s="3"/>
      <c r="BL46017" s="3"/>
      <c r="BN46017" s="3"/>
      <c r="BP46017" s="3"/>
    </row>
    <row r="46018" spans="1:68" x14ac:dyDescent="0.25">
      <c r="A46018" s="1"/>
      <c r="B46018" s="2"/>
      <c r="BJ46018" s="3"/>
      <c r="BL46018" s="3"/>
      <c r="BN46018" s="3"/>
      <c r="BP46018" s="3"/>
    </row>
    <row r="46019" spans="1:68" x14ac:dyDescent="0.25">
      <c r="A46019" s="1"/>
      <c r="B46019" s="2"/>
      <c r="BJ46019" s="3"/>
      <c r="BL46019" s="3"/>
      <c r="BN46019" s="3"/>
      <c r="BP46019" s="3"/>
    </row>
    <row r="46020" spans="1:68" x14ac:dyDescent="0.25">
      <c r="A46020" s="1"/>
      <c r="B46020" s="2"/>
      <c r="BJ46020" s="3"/>
      <c r="BL46020" s="3"/>
      <c r="BN46020" s="3"/>
      <c r="BP46020" s="3"/>
    </row>
    <row r="46021" spans="1:68" x14ac:dyDescent="0.25">
      <c r="A46021" s="1"/>
      <c r="B46021" s="2"/>
      <c r="BJ46021" s="3"/>
      <c r="BL46021" s="3"/>
      <c r="BN46021" s="3"/>
      <c r="BP46021" s="3"/>
    </row>
    <row r="46022" spans="1:68" x14ac:dyDescent="0.25">
      <c r="A46022" s="1"/>
      <c r="B46022" s="2"/>
      <c r="BJ46022" s="3"/>
      <c r="BL46022" s="3"/>
      <c r="BN46022" s="3"/>
      <c r="BP46022" s="3"/>
    </row>
    <row r="46023" spans="1:68" x14ac:dyDescent="0.25">
      <c r="A46023" s="1"/>
      <c r="B46023" s="2"/>
      <c r="BJ46023" s="3"/>
      <c r="BL46023" s="3"/>
      <c r="BN46023" s="3"/>
      <c r="BP46023" s="3"/>
    </row>
    <row r="46024" spans="1:68" x14ac:dyDescent="0.25">
      <c r="A46024" s="1"/>
      <c r="B46024" s="2"/>
      <c r="BJ46024" s="3"/>
      <c r="BL46024" s="3"/>
      <c r="BN46024" s="3"/>
      <c r="BP46024" s="3"/>
    </row>
    <row r="46025" spans="1:68" x14ac:dyDescent="0.25">
      <c r="A46025" s="1"/>
      <c r="B46025" s="2"/>
      <c r="BJ46025" s="3"/>
      <c r="BL46025" s="3"/>
      <c r="BN46025" s="3"/>
      <c r="BP46025" s="3"/>
    </row>
    <row r="46026" spans="1:68" x14ac:dyDescent="0.25">
      <c r="A46026" s="1"/>
      <c r="B46026" s="2"/>
      <c r="BJ46026" s="3"/>
      <c r="BL46026" s="3"/>
      <c r="BN46026" s="3"/>
      <c r="BP46026" s="3"/>
    </row>
    <row r="46027" spans="1:68" x14ac:dyDescent="0.25">
      <c r="A46027" s="1"/>
      <c r="B46027" s="2"/>
      <c r="BJ46027" s="3"/>
      <c r="BL46027" s="3"/>
      <c r="BN46027" s="3"/>
      <c r="BP46027" s="3"/>
    </row>
    <row r="46028" spans="1:68" x14ac:dyDescent="0.25">
      <c r="A46028" s="1"/>
      <c r="B46028" s="2"/>
      <c r="BJ46028" s="3"/>
      <c r="BL46028" s="3"/>
      <c r="BN46028" s="3"/>
      <c r="BP46028" s="3"/>
    </row>
    <row r="46029" spans="1:68" x14ac:dyDescent="0.25">
      <c r="A46029" s="1"/>
      <c r="B46029" s="2"/>
      <c r="BJ46029" s="3"/>
      <c r="BL46029" s="3"/>
      <c r="BN46029" s="3"/>
      <c r="BP46029" s="3"/>
    </row>
    <row r="46030" spans="1:68" x14ac:dyDescent="0.25">
      <c r="A46030" s="1"/>
      <c r="B46030" s="2"/>
      <c r="BJ46030" s="3"/>
      <c r="BL46030" s="3"/>
      <c r="BN46030" s="3"/>
      <c r="BP46030" s="3"/>
    </row>
    <row r="46031" spans="1:68" x14ac:dyDescent="0.25">
      <c r="A46031" s="1"/>
      <c r="B46031" s="2"/>
      <c r="BJ46031" s="3"/>
      <c r="BL46031" s="3"/>
      <c r="BN46031" s="3"/>
      <c r="BP46031" s="3"/>
    </row>
    <row r="46032" spans="1:68" x14ac:dyDescent="0.25">
      <c r="A46032" s="1"/>
      <c r="B46032" s="2"/>
      <c r="BJ46032" s="3"/>
      <c r="BL46032" s="3"/>
      <c r="BN46032" s="3"/>
      <c r="BP46032" s="3"/>
    </row>
    <row r="46033" spans="1:68" x14ac:dyDescent="0.25">
      <c r="A46033" s="1"/>
      <c r="B46033" s="2"/>
      <c r="BJ46033" s="3"/>
      <c r="BL46033" s="3"/>
      <c r="BN46033" s="3"/>
      <c r="BP46033" s="3"/>
    </row>
    <row r="46034" spans="1:68" x14ac:dyDescent="0.25">
      <c r="A46034" s="1"/>
      <c r="B46034" s="2"/>
      <c r="BJ46034" s="3"/>
      <c r="BL46034" s="3"/>
      <c r="BN46034" s="3"/>
      <c r="BP46034" s="3"/>
    </row>
    <row r="46035" spans="1:68" x14ac:dyDescent="0.25">
      <c r="A46035" s="1"/>
      <c r="B46035" s="2"/>
      <c r="BJ46035" s="3"/>
      <c r="BL46035" s="3"/>
      <c r="BN46035" s="3"/>
      <c r="BP46035" s="3"/>
    </row>
    <row r="46036" spans="1:68" x14ac:dyDescent="0.25">
      <c r="A46036" s="1"/>
      <c r="B46036" s="2"/>
      <c r="BJ46036" s="3"/>
      <c r="BL46036" s="3"/>
      <c r="BN46036" s="3"/>
      <c r="BP46036" s="3"/>
    </row>
    <row r="46037" spans="1:68" x14ac:dyDescent="0.25">
      <c r="A46037" s="1"/>
      <c r="B46037" s="2"/>
      <c r="BJ46037" s="3"/>
      <c r="BL46037" s="3"/>
      <c r="BN46037" s="3"/>
      <c r="BP46037" s="3"/>
    </row>
    <row r="46038" spans="1:68" x14ac:dyDescent="0.25">
      <c r="A46038" s="1"/>
      <c r="B46038" s="2"/>
      <c r="BJ46038" s="3"/>
      <c r="BL46038" s="3"/>
      <c r="BN46038" s="3"/>
      <c r="BP46038" s="3"/>
    </row>
    <row r="46039" spans="1:68" x14ac:dyDescent="0.25">
      <c r="A46039" s="1"/>
      <c r="B46039" s="2"/>
      <c r="BJ46039" s="3"/>
      <c r="BL46039" s="3"/>
      <c r="BN46039" s="3"/>
      <c r="BP46039" s="3"/>
    </row>
    <row r="46040" spans="1:68" x14ac:dyDescent="0.25">
      <c r="A46040" s="1"/>
      <c r="B46040" s="2"/>
      <c r="BJ46040" s="3"/>
      <c r="BL46040" s="3"/>
      <c r="BN46040" s="3"/>
      <c r="BP46040" s="3"/>
    </row>
    <row r="46041" spans="1:68" x14ac:dyDescent="0.25">
      <c r="A46041" s="1"/>
      <c r="B46041" s="2"/>
      <c r="BJ46041" s="3"/>
      <c r="BL46041" s="3"/>
      <c r="BN46041" s="3"/>
      <c r="BP46041" s="3"/>
    </row>
    <row r="46042" spans="1:68" x14ac:dyDescent="0.25">
      <c r="A46042" s="1"/>
      <c r="B46042" s="2"/>
      <c r="BJ46042" s="3"/>
      <c r="BL46042" s="3"/>
      <c r="BN46042" s="3"/>
      <c r="BP46042" s="3"/>
    </row>
    <row r="46043" spans="1:68" x14ac:dyDescent="0.25">
      <c r="A46043" s="1"/>
      <c r="B46043" s="2"/>
      <c r="BJ46043" s="3"/>
      <c r="BL46043" s="3"/>
      <c r="BN46043" s="3"/>
      <c r="BP46043" s="3"/>
    </row>
    <row r="46044" spans="1:68" x14ac:dyDescent="0.25">
      <c r="A46044" s="1"/>
      <c r="B46044" s="2"/>
      <c r="BJ46044" s="3"/>
      <c r="BL46044" s="3"/>
      <c r="BN46044" s="3"/>
      <c r="BP46044" s="3"/>
    </row>
    <row r="46045" spans="1:68" x14ac:dyDescent="0.25">
      <c r="A46045" s="1"/>
      <c r="B46045" s="2"/>
      <c r="BJ46045" s="3"/>
      <c r="BL46045" s="3"/>
      <c r="BN46045" s="3"/>
      <c r="BP46045" s="3"/>
    </row>
    <row r="46046" spans="1:68" x14ac:dyDescent="0.25">
      <c r="A46046" s="1"/>
      <c r="B46046" s="2"/>
      <c r="BJ46046" s="3"/>
      <c r="BL46046" s="3"/>
      <c r="BN46046" s="3"/>
      <c r="BP46046" s="3"/>
    </row>
    <row r="46047" spans="1:68" x14ac:dyDescent="0.25">
      <c r="A46047" s="1"/>
      <c r="B46047" s="2"/>
      <c r="BJ46047" s="3"/>
      <c r="BL46047" s="3"/>
      <c r="BN46047" s="3"/>
      <c r="BP46047" s="3"/>
    </row>
    <row r="46048" spans="1:68" x14ac:dyDescent="0.25">
      <c r="A46048" s="1"/>
      <c r="B46048" s="2"/>
      <c r="BJ46048" s="3"/>
      <c r="BL46048" s="3"/>
      <c r="BN46048" s="3"/>
      <c r="BP46048" s="3"/>
    </row>
    <row r="46049" spans="1:68" x14ac:dyDescent="0.25">
      <c r="A46049" s="1"/>
      <c r="B46049" s="2"/>
      <c r="BJ46049" s="3"/>
      <c r="BL46049" s="3"/>
      <c r="BN46049" s="3"/>
      <c r="BP46049" s="3"/>
    </row>
    <row r="46050" spans="1:68" x14ac:dyDescent="0.25">
      <c r="A46050" s="1"/>
      <c r="B46050" s="2"/>
      <c r="BJ46050" s="3"/>
      <c r="BL46050" s="3"/>
      <c r="BN46050" s="3"/>
      <c r="BP46050" s="3"/>
    </row>
    <row r="46051" spans="1:68" x14ac:dyDescent="0.25">
      <c r="A46051" s="1"/>
      <c r="B46051" s="2"/>
      <c r="BJ46051" s="3"/>
      <c r="BL46051" s="3"/>
      <c r="BN46051" s="3"/>
      <c r="BP46051" s="3"/>
    </row>
    <row r="46052" spans="1:68" x14ac:dyDescent="0.25">
      <c r="A46052" s="1"/>
      <c r="B46052" s="2"/>
      <c r="BJ46052" s="3"/>
      <c r="BL46052" s="3"/>
      <c r="BN46052" s="3"/>
      <c r="BP46052" s="3"/>
    </row>
    <row r="46053" spans="1:68" x14ac:dyDescent="0.25">
      <c r="A46053" s="1"/>
      <c r="B46053" s="2"/>
      <c r="BJ46053" s="3"/>
      <c r="BL46053" s="3"/>
      <c r="BN46053" s="3"/>
      <c r="BP46053" s="3"/>
    </row>
    <row r="46054" spans="1:68" x14ac:dyDescent="0.25">
      <c r="A46054" s="1"/>
      <c r="B46054" s="2"/>
      <c r="BJ46054" s="3"/>
      <c r="BL46054" s="3"/>
      <c r="BN46054" s="3"/>
      <c r="BP46054" s="3"/>
    </row>
    <row r="46055" spans="1:68" x14ac:dyDescent="0.25">
      <c r="A46055" s="1"/>
      <c r="B46055" s="2"/>
      <c r="BJ46055" s="3"/>
      <c r="BL46055" s="3"/>
      <c r="BN46055" s="3"/>
      <c r="BP46055" s="3"/>
    </row>
    <row r="46056" spans="1:68" x14ac:dyDescent="0.25">
      <c r="A46056" s="1"/>
      <c r="B46056" s="2"/>
      <c r="BJ46056" s="3"/>
      <c r="BL46056" s="3"/>
      <c r="BN46056" s="3"/>
      <c r="BP46056" s="3"/>
    </row>
    <row r="46057" spans="1:68" x14ac:dyDescent="0.25">
      <c r="A46057" s="1"/>
      <c r="B46057" s="2"/>
      <c r="BJ46057" s="3"/>
      <c r="BL46057" s="3"/>
      <c r="BN46057" s="3"/>
      <c r="BP46057" s="3"/>
    </row>
    <row r="46058" spans="1:68" x14ac:dyDescent="0.25">
      <c r="A46058" s="1"/>
      <c r="B46058" s="2"/>
      <c r="BJ46058" s="3"/>
      <c r="BL46058" s="3"/>
      <c r="BN46058" s="3"/>
      <c r="BP46058" s="3"/>
    </row>
    <row r="46059" spans="1:68" x14ac:dyDescent="0.25">
      <c r="A46059" s="1"/>
      <c r="B46059" s="2"/>
      <c r="BJ46059" s="3"/>
      <c r="BL46059" s="3"/>
      <c r="BN46059" s="3"/>
      <c r="BP46059" s="3"/>
    </row>
    <row r="46060" spans="1:68" x14ac:dyDescent="0.25">
      <c r="A46060" s="1"/>
      <c r="B46060" s="2"/>
      <c r="BJ46060" s="3"/>
      <c r="BL46060" s="3"/>
      <c r="BN46060" s="3"/>
      <c r="BP46060" s="3"/>
    </row>
    <row r="46061" spans="1:68" x14ac:dyDescent="0.25">
      <c r="A46061" s="1"/>
      <c r="B46061" s="2"/>
      <c r="BJ46061" s="3"/>
      <c r="BL46061" s="3"/>
      <c r="BN46061" s="3"/>
      <c r="BP46061" s="3"/>
    </row>
    <row r="46062" spans="1:68" x14ac:dyDescent="0.25">
      <c r="A46062" s="1"/>
      <c r="B46062" s="2"/>
      <c r="BJ46062" s="3"/>
      <c r="BL46062" s="3"/>
      <c r="BN46062" s="3"/>
      <c r="BP46062" s="3"/>
    </row>
    <row r="46063" spans="1:68" x14ac:dyDescent="0.25">
      <c r="A46063" s="1"/>
      <c r="B46063" s="2"/>
      <c r="BJ46063" s="3"/>
      <c r="BL46063" s="3"/>
      <c r="BN46063" s="3"/>
      <c r="BP46063" s="3"/>
    </row>
    <row r="46064" spans="1:68" x14ac:dyDescent="0.25">
      <c r="A46064" s="1"/>
      <c r="B46064" s="2"/>
      <c r="BJ46064" s="3"/>
      <c r="BL46064" s="3"/>
      <c r="BN46064" s="3"/>
      <c r="BP46064" s="3"/>
    </row>
    <row r="46065" spans="1:68" x14ac:dyDescent="0.25">
      <c r="A46065" s="1"/>
      <c r="B46065" s="2"/>
      <c r="BJ46065" s="3"/>
      <c r="BL46065" s="3"/>
      <c r="BN46065" s="3"/>
      <c r="BP46065" s="3"/>
    </row>
    <row r="46066" spans="1:68" x14ac:dyDescent="0.25">
      <c r="A46066" s="1"/>
      <c r="B46066" s="2"/>
      <c r="BJ46066" s="3"/>
      <c r="BL46066" s="3"/>
      <c r="BN46066" s="3"/>
      <c r="BP46066" s="3"/>
    </row>
    <row r="46067" spans="1:68" x14ac:dyDescent="0.25">
      <c r="A46067" s="1"/>
      <c r="B46067" s="2"/>
      <c r="BJ46067" s="3"/>
      <c r="BL46067" s="3"/>
      <c r="BN46067" s="3"/>
      <c r="BP46067" s="3"/>
    </row>
    <row r="46068" spans="1:68" x14ac:dyDescent="0.25">
      <c r="A46068" s="1"/>
      <c r="B46068" s="2"/>
      <c r="BJ46068" s="3"/>
      <c r="BL46068" s="3"/>
      <c r="BN46068" s="3"/>
      <c r="BP46068" s="3"/>
    </row>
    <row r="46069" spans="1:68" x14ac:dyDescent="0.25">
      <c r="A46069" s="1"/>
      <c r="B46069" s="2"/>
      <c r="BJ46069" s="3"/>
      <c r="BL46069" s="3"/>
      <c r="BN46069" s="3"/>
      <c r="BP46069" s="3"/>
    </row>
    <row r="46070" spans="1:68" x14ac:dyDescent="0.25">
      <c r="A46070" s="1"/>
      <c r="B46070" s="2"/>
      <c r="BJ46070" s="3"/>
      <c r="BL46070" s="3"/>
      <c r="BN46070" s="3"/>
      <c r="BP46070" s="3"/>
    </row>
    <row r="46071" spans="1:68" x14ac:dyDescent="0.25">
      <c r="A46071" s="1"/>
      <c r="B46071" s="2"/>
      <c r="BJ46071" s="3"/>
      <c r="BL46071" s="3"/>
      <c r="BN46071" s="3"/>
      <c r="BP46071" s="3"/>
    </row>
    <row r="46072" spans="1:68" x14ac:dyDescent="0.25">
      <c r="A46072" s="1"/>
      <c r="B46072" s="2"/>
      <c r="BJ46072" s="3"/>
      <c r="BL46072" s="3"/>
      <c r="BN46072" s="3"/>
      <c r="BP46072" s="3"/>
    </row>
    <row r="46073" spans="1:68" x14ac:dyDescent="0.25">
      <c r="A46073" s="1"/>
      <c r="B46073" s="2"/>
      <c r="BJ46073" s="3"/>
      <c r="BL46073" s="3"/>
      <c r="BN46073" s="3"/>
      <c r="BP46073" s="3"/>
    </row>
    <row r="46074" spans="1:68" x14ac:dyDescent="0.25">
      <c r="A46074" s="1"/>
      <c r="B46074" s="2"/>
      <c r="BJ46074" s="3"/>
      <c r="BL46074" s="3"/>
      <c r="BN46074" s="3"/>
      <c r="BP46074" s="3"/>
    </row>
    <row r="46075" spans="1:68" x14ac:dyDescent="0.25">
      <c r="A46075" s="1"/>
      <c r="B46075" s="2"/>
      <c r="BJ46075" s="3"/>
      <c r="BL46075" s="3"/>
      <c r="BN46075" s="3"/>
      <c r="BP46075" s="3"/>
    </row>
    <row r="46076" spans="1:68" x14ac:dyDescent="0.25">
      <c r="A46076" s="1"/>
      <c r="B46076" s="2"/>
      <c r="BJ46076" s="3"/>
      <c r="BL46076" s="3"/>
      <c r="BN46076" s="3"/>
      <c r="BP46076" s="3"/>
    </row>
    <row r="46077" spans="1:68" x14ac:dyDescent="0.25">
      <c r="A46077" s="1"/>
      <c r="B46077" s="2"/>
      <c r="BJ46077" s="3"/>
      <c r="BL46077" s="3"/>
      <c r="BN46077" s="3"/>
      <c r="BP46077" s="3"/>
    </row>
    <row r="46078" spans="1:68" x14ac:dyDescent="0.25">
      <c r="A46078" s="1"/>
      <c r="B46078" s="2"/>
      <c r="BJ46078" s="3"/>
      <c r="BL46078" s="3"/>
      <c r="BN46078" s="3"/>
      <c r="BP46078" s="3"/>
    </row>
    <row r="46079" spans="1:68" x14ac:dyDescent="0.25">
      <c r="A46079" s="1"/>
      <c r="B46079" s="2"/>
      <c r="BJ46079" s="3"/>
      <c r="BL46079" s="3"/>
      <c r="BN46079" s="3"/>
      <c r="BP46079" s="3"/>
    </row>
    <row r="46080" spans="1:68" x14ac:dyDescent="0.25">
      <c r="A46080" s="1"/>
      <c r="B46080" s="2"/>
      <c r="BJ46080" s="3"/>
      <c r="BL46080" s="3"/>
      <c r="BN46080" s="3"/>
      <c r="BP46080" s="3"/>
    </row>
    <row r="46081" spans="1:68" x14ac:dyDescent="0.25">
      <c r="A46081" s="1"/>
      <c r="B46081" s="2"/>
      <c r="BJ46081" s="3"/>
      <c r="BL46081" s="3"/>
      <c r="BN46081" s="3"/>
      <c r="BP46081" s="3"/>
    </row>
    <row r="46082" spans="1:68" x14ac:dyDescent="0.25">
      <c r="A46082" s="1"/>
      <c r="B46082" s="2"/>
      <c r="BJ46082" s="3"/>
      <c r="BL46082" s="3"/>
      <c r="BN46082" s="3"/>
      <c r="BP46082" s="3"/>
    </row>
    <row r="46083" spans="1:68" x14ac:dyDescent="0.25">
      <c r="A46083" s="1"/>
      <c r="B46083" s="2"/>
      <c r="BJ46083" s="3"/>
      <c r="BL46083" s="3"/>
      <c r="BN46083" s="3"/>
      <c r="BP46083" s="3"/>
    </row>
    <row r="46084" spans="1:68" x14ac:dyDescent="0.25">
      <c r="A46084" s="1"/>
      <c r="B46084" s="2"/>
      <c r="BJ46084" s="3"/>
      <c r="BL46084" s="3"/>
      <c r="BN46084" s="3"/>
      <c r="BP46084" s="3"/>
    </row>
    <row r="46085" spans="1:68" x14ac:dyDescent="0.25">
      <c r="A46085" s="1"/>
      <c r="B46085" s="2"/>
      <c r="BJ46085" s="3"/>
      <c r="BL46085" s="3"/>
      <c r="BN46085" s="3"/>
      <c r="BP46085" s="3"/>
    </row>
    <row r="46086" spans="1:68" x14ac:dyDescent="0.25">
      <c r="A46086" s="1"/>
      <c r="B46086" s="2"/>
      <c r="BJ46086" s="3"/>
      <c r="BL46086" s="3"/>
      <c r="BN46086" s="3"/>
      <c r="BP46086" s="3"/>
    </row>
    <row r="46087" spans="1:68" x14ac:dyDescent="0.25">
      <c r="A46087" s="1"/>
      <c r="B46087" s="2"/>
      <c r="BJ46087" s="3"/>
      <c r="BL46087" s="3"/>
      <c r="BN46087" s="3"/>
      <c r="BP46087" s="3"/>
    </row>
    <row r="46088" spans="1:68" x14ac:dyDescent="0.25">
      <c r="A46088" s="1"/>
      <c r="B46088" s="2"/>
      <c r="BJ46088" s="3"/>
      <c r="BL46088" s="3"/>
      <c r="BN46088" s="3"/>
      <c r="BP46088" s="3"/>
    </row>
    <row r="46089" spans="1:68" x14ac:dyDescent="0.25">
      <c r="A46089" s="1"/>
      <c r="B46089" s="2"/>
      <c r="BJ46089" s="3"/>
      <c r="BL46089" s="3"/>
      <c r="BN46089" s="3"/>
      <c r="BP46089" s="3"/>
    </row>
    <row r="46090" spans="1:68" x14ac:dyDescent="0.25">
      <c r="A46090" s="1"/>
      <c r="B46090" s="2"/>
      <c r="BJ46090" s="3"/>
      <c r="BL46090" s="3"/>
      <c r="BN46090" s="3"/>
      <c r="BP46090" s="3"/>
    </row>
    <row r="46091" spans="1:68" x14ac:dyDescent="0.25">
      <c r="A46091" s="1"/>
      <c r="B46091" s="2"/>
      <c r="BJ46091" s="3"/>
      <c r="BL46091" s="3"/>
      <c r="BN46091" s="3"/>
      <c r="BP46091" s="3"/>
    </row>
    <row r="46092" spans="1:68" x14ac:dyDescent="0.25">
      <c r="A46092" s="1"/>
      <c r="B46092" s="2"/>
      <c r="BJ46092" s="3"/>
      <c r="BL46092" s="3"/>
      <c r="BN46092" s="3"/>
      <c r="BP46092" s="3"/>
    </row>
    <row r="46093" spans="1:68" x14ac:dyDescent="0.25">
      <c r="A46093" s="1"/>
      <c r="B46093" s="2"/>
      <c r="BJ46093" s="3"/>
      <c r="BL46093" s="3"/>
      <c r="BN46093" s="3"/>
      <c r="BP46093" s="3"/>
    </row>
    <row r="46094" spans="1:68" x14ac:dyDescent="0.25">
      <c r="A46094" s="1"/>
      <c r="B46094" s="2"/>
      <c r="BJ46094" s="3"/>
      <c r="BL46094" s="3"/>
      <c r="BN46094" s="3"/>
      <c r="BP46094" s="3"/>
    </row>
    <row r="46095" spans="1:68" x14ac:dyDescent="0.25">
      <c r="A46095" s="1"/>
      <c r="B46095" s="2"/>
      <c r="BJ46095" s="3"/>
      <c r="BL46095" s="3"/>
      <c r="BN46095" s="3"/>
      <c r="BP46095" s="3"/>
    </row>
    <row r="46096" spans="1:68" x14ac:dyDescent="0.25">
      <c r="A46096" s="1"/>
      <c r="B46096" s="2"/>
      <c r="BJ46096" s="3"/>
      <c r="BL46096" s="3"/>
      <c r="BN46096" s="3"/>
      <c r="BP46096" s="3"/>
    </row>
    <row r="46097" spans="1:68" x14ac:dyDescent="0.25">
      <c r="A46097" s="1"/>
      <c r="B46097" s="2"/>
      <c r="BJ46097" s="3"/>
      <c r="BL46097" s="3"/>
      <c r="BN46097" s="3"/>
      <c r="BP46097" s="3"/>
    </row>
    <row r="46098" spans="1:68" x14ac:dyDescent="0.25">
      <c r="A46098" s="1"/>
      <c r="B46098" s="2"/>
      <c r="BJ46098" s="3"/>
      <c r="BL46098" s="3"/>
      <c r="BN46098" s="3"/>
      <c r="BP46098" s="3"/>
    </row>
    <row r="46099" spans="1:68" x14ac:dyDescent="0.25">
      <c r="A46099" s="1"/>
      <c r="B46099" s="2"/>
      <c r="BJ46099" s="3"/>
      <c r="BL46099" s="3"/>
      <c r="BN46099" s="3"/>
      <c r="BP46099" s="3"/>
    </row>
    <row r="46100" spans="1:68" x14ac:dyDescent="0.25">
      <c r="A46100" s="1"/>
      <c r="B46100" s="2"/>
      <c r="BJ46100" s="3"/>
      <c r="BL46100" s="3"/>
      <c r="BN46100" s="3"/>
      <c r="BP46100" s="3"/>
    </row>
    <row r="46101" spans="1:68" x14ac:dyDescent="0.25">
      <c r="A46101" s="1"/>
      <c r="B46101" s="2"/>
      <c r="BJ46101" s="3"/>
      <c r="BL46101" s="3"/>
      <c r="BN46101" s="3"/>
      <c r="BP46101" s="3"/>
    </row>
    <row r="46102" spans="1:68" x14ac:dyDescent="0.25">
      <c r="A46102" s="1"/>
      <c r="B46102" s="2"/>
      <c r="BJ46102" s="3"/>
      <c r="BL46102" s="3"/>
      <c r="BN46102" s="3"/>
      <c r="BP46102" s="3"/>
    </row>
    <row r="46103" spans="1:68" x14ac:dyDescent="0.25">
      <c r="A46103" s="1"/>
      <c r="B46103" s="2"/>
      <c r="BJ46103" s="3"/>
      <c r="BL46103" s="3"/>
      <c r="BN46103" s="3"/>
      <c r="BP46103" s="3"/>
    </row>
    <row r="46104" spans="1:68" x14ac:dyDescent="0.25">
      <c r="A46104" s="1"/>
      <c r="B46104" s="2"/>
      <c r="BJ46104" s="3"/>
      <c r="BL46104" s="3"/>
      <c r="BN46104" s="3"/>
      <c r="BP46104" s="3"/>
    </row>
    <row r="46105" spans="1:68" x14ac:dyDescent="0.25">
      <c r="A46105" s="1"/>
      <c r="B46105" s="2"/>
      <c r="BJ46105" s="3"/>
      <c r="BL46105" s="3"/>
      <c r="BN46105" s="3"/>
      <c r="BP46105" s="3"/>
    </row>
    <row r="46106" spans="1:68" x14ac:dyDescent="0.25">
      <c r="A46106" s="1"/>
      <c r="B46106" s="2"/>
      <c r="BJ46106" s="3"/>
      <c r="BL46106" s="3"/>
      <c r="BN46106" s="3"/>
      <c r="BP46106" s="3"/>
    </row>
    <row r="46107" spans="1:68" x14ac:dyDescent="0.25">
      <c r="A46107" s="1"/>
      <c r="B46107" s="2"/>
      <c r="BJ46107" s="3"/>
      <c r="BL46107" s="3"/>
      <c r="BN46107" s="3"/>
      <c r="BP46107" s="3"/>
    </row>
    <row r="46108" spans="1:68" x14ac:dyDescent="0.25">
      <c r="A46108" s="1"/>
      <c r="B46108" s="2"/>
      <c r="BJ46108" s="3"/>
      <c r="BL46108" s="3"/>
      <c r="BN46108" s="3"/>
      <c r="BP46108" s="3"/>
    </row>
    <row r="46109" spans="1:68" x14ac:dyDescent="0.25">
      <c r="A46109" s="1"/>
      <c r="B46109" s="2"/>
      <c r="BJ46109" s="3"/>
      <c r="BL46109" s="3"/>
      <c r="BN46109" s="3"/>
      <c r="BP46109" s="3"/>
    </row>
    <row r="46110" spans="1:68" x14ac:dyDescent="0.25">
      <c r="A46110" s="1"/>
      <c r="B46110" s="2"/>
      <c r="BJ46110" s="3"/>
      <c r="BL46110" s="3"/>
      <c r="BN46110" s="3"/>
      <c r="BP46110" s="3"/>
    </row>
    <row r="46111" spans="1:68" x14ac:dyDescent="0.25">
      <c r="A46111" s="1"/>
      <c r="B46111" s="2"/>
      <c r="BJ46111" s="3"/>
      <c r="BL46111" s="3"/>
      <c r="BN46111" s="3"/>
      <c r="BP46111" s="3"/>
    </row>
    <row r="46112" spans="1:68" x14ac:dyDescent="0.25">
      <c r="A46112" s="1"/>
      <c r="B46112" s="2"/>
      <c r="BJ46112" s="3"/>
      <c r="BL46112" s="3"/>
      <c r="BN46112" s="3"/>
      <c r="BP46112" s="3"/>
    </row>
    <row r="46113" spans="1:68" x14ac:dyDescent="0.25">
      <c r="A46113" s="1"/>
      <c r="B46113" s="2"/>
      <c r="BJ46113" s="3"/>
      <c r="BL46113" s="3"/>
      <c r="BN46113" s="3"/>
      <c r="BP46113" s="3"/>
    </row>
    <row r="46114" spans="1:68" x14ac:dyDescent="0.25">
      <c r="A46114" s="1"/>
      <c r="B46114" s="2"/>
      <c r="BJ46114" s="3"/>
      <c r="BL46114" s="3"/>
      <c r="BN46114" s="3"/>
      <c r="BP46114" s="3"/>
    </row>
    <row r="46115" spans="1:68" x14ac:dyDescent="0.25">
      <c r="A46115" s="1"/>
      <c r="B46115" s="2"/>
      <c r="BJ46115" s="3"/>
      <c r="BL46115" s="3"/>
      <c r="BN46115" s="3"/>
      <c r="BP46115" s="3"/>
    </row>
    <row r="46116" spans="1:68" x14ac:dyDescent="0.25">
      <c r="A46116" s="1"/>
      <c r="B46116" s="2"/>
      <c r="BJ46116" s="3"/>
      <c r="BL46116" s="3"/>
      <c r="BN46116" s="3"/>
      <c r="BP46116" s="3"/>
    </row>
    <row r="46117" spans="1:68" x14ac:dyDescent="0.25">
      <c r="A46117" s="1"/>
      <c r="B46117" s="2"/>
      <c r="BJ46117" s="3"/>
      <c r="BL46117" s="3"/>
      <c r="BN46117" s="3"/>
      <c r="BP46117" s="3"/>
    </row>
    <row r="46118" spans="1:68" x14ac:dyDescent="0.25">
      <c r="A46118" s="1"/>
      <c r="B46118" s="2"/>
      <c r="BJ46118" s="3"/>
      <c r="BL46118" s="3"/>
      <c r="BN46118" s="3"/>
      <c r="BP46118" s="3"/>
    </row>
    <row r="46119" spans="1:68" x14ac:dyDescent="0.25">
      <c r="A46119" s="1"/>
      <c r="B46119" s="2"/>
      <c r="BJ46119" s="3"/>
      <c r="BL46119" s="3"/>
      <c r="BN46119" s="3"/>
      <c r="BP46119" s="3"/>
    </row>
    <row r="46120" spans="1:68" x14ac:dyDescent="0.25">
      <c r="A46120" s="1"/>
      <c r="B46120" s="2"/>
      <c r="BJ46120" s="3"/>
      <c r="BL46120" s="3"/>
      <c r="BN46120" s="3"/>
      <c r="BP46120" s="3"/>
    </row>
    <row r="46121" spans="1:68" x14ac:dyDescent="0.25">
      <c r="A46121" s="1"/>
      <c r="B46121" s="2"/>
      <c r="BJ46121" s="3"/>
      <c r="BL46121" s="3"/>
      <c r="BN46121" s="3"/>
      <c r="BP46121" s="3"/>
    </row>
    <row r="46122" spans="1:68" x14ac:dyDescent="0.25">
      <c r="A46122" s="1"/>
      <c r="B46122" s="2"/>
      <c r="BJ46122" s="3"/>
      <c r="BL46122" s="3"/>
      <c r="BN46122" s="3"/>
      <c r="BP46122" s="3"/>
    </row>
    <row r="46123" spans="1:68" x14ac:dyDescent="0.25">
      <c r="A46123" s="1"/>
      <c r="B46123" s="2"/>
      <c r="BJ46123" s="3"/>
      <c r="BL46123" s="3"/>
      <c r="BN46123" s="3"/>
      <c r="BP46123" s="3"/>
    </row>
    <row r="46124" spans="1:68" x14ac:dyDescent="0.25">
      <c r="A46124" s="1"/>
      <c r="B46124" s="2"/>
      <c r="BJ46124" s="3"/>
      <c r="BL46124" s="3"/>
      <c r="BN46124" s="3"/>
      <c r="BP46124" s="3"/>
    </row>
    <row r="46125" spans="1:68" x14ac:dyDescent="0.25">
      <c r="A46125" s="1"/>
      <c r="B46125" s="2"/>
      <c r="BJ46125" s="3"/>
      <c r="BL46125" s="3"/>
      <c r="BN46125" s="3"/>
      <c r="BP46125" s="3"/>
    </row>
    <row r="46126" spans="1:68" x14ac:dyDescent="0.25">
      <c r="A46126" s="1"/>
      <c r="B46126" s="2"/>
      <c r="BJ46126" s="3"/>
      <c r="BL46126" s="3"/>
      <c r="BN46126" s="3"/>
      <c r="BP46126" s="3"/>
    </row>
    <row r="46127" spans="1:68" x14ac:dyDescent="0.25">
      <c r="A46127" s="1"/>
      <c r="B46127" s="2"/>
      <c r="BJ46127" s="3"/>
      <c r="BL46127" s="3"/>
      <c r="BN46127" s="3"/>
      <c r="BP46127" s="3"/>
    </row>
    <row r="46128" spans="1:68" x14ac:dyDescent="0.25">
      <c r="A46128" s="1"/>
      <c r="B46128" s="2"/>
      <c r="BJ46128" s="3"/>
      <c r="BL46128" s="3"/>
      <c r="BN46128" s="3"/>
      <c r="BP46128" s="3"/>
    </row>
    <row r="46129" spans="1:68" x14ac:dyDescent="0.25">
      <c r="A46129" s="1"/>
      <c r="B46129" s="2"/>
      <c r="BJ46129" s="3"/>
      <c r="BL46129" s="3"/>
      <c r="BN46129" s="3"/>
      <c r="BP46129" s="3"/>
    </row>
    <row r="46130" spans="1:68" x14ac:dyDescent="0.25">
      <c r="A46130" s="1"/>
      <c r="B46130" s="2"/>
      <c r="BJ46130" s="3"/>
      <c r="BL46130" s="3"/>
      <c r="BN46130" s="3"/>
      <c r="BP46130" s="3"/>
    </row>
    <row r="46131" spans="1:68" x14ac:dyDescent="0.25">
      <c r="A46131" s="1"/>
      <c r="B46131" s="2"/>
      <c r="BJ46131" s="3"/>
      <c r="BL46131" s="3"/>
      <c r="BN46131" s="3"/>
      <c r="BP46131" s="3"/>
    </row>
    <row r="46132" spans="1:68" x14ac:dyDescent="0.25">
      <c r="A46132" s="1"/>
      <c r="B46132" s="2"/>
      <c r="BJ46132" s="3"/>
      <c r="BL46132" s="3"/>
      <c r="BN46132" s="3"/>
      <c r="BP46132" s="3"/>
    </row>
    <row r="46133" spans="1:68" x14ac:dyDescent="0.25">
      <c r="A46133" s="1"/>
      <c r="B46133" s="2"/>
      <c r="BJ46133" s="3"/>
      <c r="BL46133" s="3"/>
      <c r="BN46133" s="3"/>
      <c r="BP46133" s="3"/>
    </row>
    <row r="46134" spans="1:68" x14ac:dyDescent="0.25">
      <c r="A46134" s="1"/>
      <c r="B46134" s="2"/>
      <c r="BJ46134" s="3"/>
      <c r="BL46134" s="3"/>
      <c r="BN46134" s="3"/>
      <c r="BP46134" s="3"/>
    </row>
    <row r="46135" spans="1:68" x14ac:dyDescent="0.25">
      <c r="A46135" s="1"/>
      <c r="B46135" s="2"/>
      <c r="BJ46135" s="3"/>
      <c r="BL46135" s="3"/>
      <c r="BN46135" s="3"/>
      <c r="BP46135" s="3"/>
    </row>
    <row r="46136" spans="1:68" x14ac:dyDescent="0.25">
      <c r="A46136" s="1"/>
      <c r="B46136" s="2"/>
      <c r="BJ46136" s="3"/>
      <c r="BL46136" s="3"/>
      <c r="BN46136" s="3"/>
      <c r="BP46136" s="3"/>
    </row>
    <row r="46137" spans="1:68" x14ac:dyDescent="0.25">
      <c r="A46137" s="1"/>
      <c r="B46137" s="2"/>
      <c r="BJ46137" s="3"/>
      <c r="BL46137" s="3"/>
      <c r="BN46137" s="3"/>
      <c r="BP46137" s="3"/>
    </row>
    <row r="46138" spans="1:68" x14ac:dyDescent="0.25">
      <c r="A46138" s="1"/>
      <c r="B46138" s="2"/>
      <c r="BJ46138" s="3"/>
      <c r="BL46138" s="3"/>
      <c r="BN46138" s="3"/>
      <c r="BP46138" s="3"/>
    </row>
    <row r="46139" spans="1:68" x14ac:dyDescent="0.25">
      <c r="A46139" s="1"/>
      <c r="B46139" s="2"/>
      <c r="BJ46139" s="3"/>
      <c r="BL46139" s="3"/>
      <c r="BN46139" s="3"/>
      <c r="BP46139" s="3"/>
    </row>
    <row r="46140" spans="1:68" x14ac:dyDescent="0.25">
      <c r="A46140" s="1"/>
      <c r="B46140" s="2"/>
      <c r="BJ46140" s="3"/>
      <c r="BL46140" s="3"/>
      <c r="BN46140" s="3"/>
      <c r="BP46140" s="3"/>
    </row>
    <row r="46141" spans="1:68" x14ac:dyDescent="0.25">
      <c r="A46141" s="1"/>
      <c r="B46141" s="2"/>
      <c r="BJ46141" s="3"/>
      <c r="BL46141" s="3"/>
      <c r="BN46141" s="3"/>
      <c r="BP46141" s="3"/>
    </row>
    <row r="46142" spans="1:68" x14ac:dyDescent="0.25">
      <c r="A46142" s="1"/>
      <c r="B46142" s="2"/>
      <c r="BJ46142" s="3"/>
      <c r="BL46142" s="3"/>
      <c r="BN46142" s="3"/>
      <c r="BP46142" s="3"/>
    </row>
    <row r="46143" spans="1:68" x14ac:dyDescent="0.25">
      <c r="A46143" s="1"/>
      <c r="B46143" s="2"/>
      <c r="BJ46143" s="3"/>
      <c r="BL46143" s="3"/>
      <c r="BN46143" s="3"/>
      <c r="BP46143" s="3"/>
    </row>
    <row r="46144" spans="1:68" x14ac:dyDescent="0.25">
      <c r="A46144" s="1"/>
      <c r="B46144" s="2"/>
      <c r="BJ46144" s="3"/>
      <c r="BL46144" s="3"/>
      <c r="BN46144" s="3"/>
      <c r="BP46144" s="3"/>
    </row>
    <row r="46145" spans="1:68" x14ac:dyDescent="0.25">
      <c r="A46145" s="1"/>
      <c r="B46145" s="2"/>
      <c r="BJ46145" s="3"/>
      <c r="BL46145" s="3"/>
      <c r="BN46145" s="3"/>
      <c r="BP46145" s="3"/>
    </row>
    <row r="46146" spans="1:68" x14ac:dyDescent="0.25">
      <c r="A46146" s="1"/>
      <c r="B46146" s="2"/>
      <c r="BJ46146" s="3"/>
      <c r="BL46146" s="3"/>
      <c r="BN46146" s="3"/>
      <c r="BP46146" s="3"/>
    </row>
    <row r="46147" spans="1:68" x14ac:dyDescent="0.25">
      <c r="A46147" s="1"/>
      <c r="B46147" s="2"/>
      <c r="BJ46147" s="3"/>
      <c r="BL46147" s="3"/>
      <c r="BN46147" s="3"/>
      <c r="BP46147" s="3"/>
    </row>
    <row r="46148" spans="1:68" x14ac:dyDescent="0.25">
      <c r="A46148" s="1"/>
      <c r="B46148" s="2"/>
      <c r="BJ46148" s="3"/>
      <c r="BL46148" s="3"/>
      <c r="BN46148" s="3"/>
      <c r="BP46148" s="3"/>
    </row>
    <row r="46149" spans="1:68" x14ac:dyDescent="0.25">
      <c r="A46149" s="1"/>
      <c r="B46149" s="2"/>
      <c r="BJ46149" s="3"/>
      <c r="BL46149" s="3"/>
      <c r="BN46149" s="3"/>
      <c r="BP46149" s="3"/>
    </row>
    <row r="46150" spans="1:68" x14ac:dyDescent="0.25">
      <c r="A46150" s="1"/>
      <c r="B46150" s="2"/>
      <c r="BJ46150" s="3"/>
      <c r="BL46150" s="3"/>
      <c r="BN46150" s="3"/>
      <c r="BP46150" s="3"/>
    </row>
    <row r="46151" spans="1:68" x14ac:dyDescent="0.25">
      <c r="A46151" s="1"/>
      <c r="B46151" s="2"/>
      <c r="BJ46151" s="3"/>
      <c r="BL46151" s="3"/>
      <c r="BN46151" s="3"/>
      <c r="BP46151" s="3"/>
    </row>
    <row r="46152" spans="1:68" x14ac:dyDescent="0.25">
      <c r="A46152" s="1"/>
      <c r="B46152" s="2"/>
      <c r="BJ46152" s="3"/>
      <c r="BL46152" s="3"/>
      <c r="BN46152" s="3"/>
      <c r="BP46152" s="3"/>
    </row>
    <row r="46153" spans="1:68" x14ac:dyDescent="0.25">
      <c r="A46153" s="1"/>
      <c r="B46153" s="2"/>
      <c r="BJ46153" s="3"/>
      <c r="BL46153" s="3"/>
      <c r="BN46153" s="3"/>
      <c r="BP46153" s="3"/>
    </row>
    <row r="46154" spans="1:68" x14ac:dyDescent="0.25">
      <c r="A46154" s="1"/>
      <c r="B46154" s="2"/>
      <c r="BJ46154" s="3"/>
      <c r="BL46154" s="3"/>
      <c r="BN46154" s="3"/>
      <c r="BP46154" s="3"/>
    </row>
    <row r="46155" spans="1:68" x14ac:dyDescent="0.25">
      <c r="A46155" s="1"/>
      <c r="B46155" s="2"/>
      <c r="BJ46155" s="3"/>
      <c r="BL46155" s="3"/>
      <c r="BN46155" s="3"/>
      <c r="BP46155" s="3"/>
    </row>
    <row r="46156" spans="1:68" x14ac:dyDescent="0.25">
      <c r="A46156" s="1"/>
      <c r="B46156" s="2"/>
      <c r="BJ46156" s="3"/>
      <c r="BL46156" s="3"/>
      <c r="BN46156" s="3"/>
      <c r="BP46156" s="3"/>
    </row>
    <row r="46157" spans="1:68" x14ac:dyDescent="0.25">
      <c r="A46157" s="1"/>
      <c r="B46157" s="2"/>
      <c r="BJ46157" s="3"/>
      <c r="BL46157" s="3"/>
      <c r="BN46157" s="3"/>
      <c r="BP46157" s="3"/>
    </row>
    <row r="46158" spans="1:68" x14ac:dyDescent="0.25">
      <c r="A46158" s="1"/>
      <c r="B46158" s="2"/>
      <c r="BJ46158" s="3"/>
      <c r="BL46158" s="3"/>
      <c r="BN46158" s="3"/>
      <c r="BP46158" s="3"/>
    </row>
    <row r="46159" spans="1:68" x14ac:dyDescent="0.25">
      <c r="A46159" s="1"/>
      <c r="B46159" s="2"/>
      <c r="BJ46159" s="3"/>
      <c r="BL46159" s="3"/>
      <c r="BN46159" s="3"/>
      <c r="BP46159" s="3"/>
    </row>
    <row r="46160" spans="1:68" x14ac:dyDescent="0.25">
      <c r="A46160" s="1"/>
      <c r="B46160" s="2"/>
      <c r="BJ46160" s="3"/>
      <c r="BL46160" s="3"/>
      <c r="BN46160" s="3"/>
      <c r="BP46160" s="3"/>
    </row>
    <row r="46161" spans="1:68" x14ac:dyDescent="0.25">
      <c r="A46161" s="1"/>
      <c r="B46161" s="2"/>
      <c r="BJ46161" s="3"/>
      <c r="BL46161" s="3"/>
      <c r="BN46161" s="3"/>
      <c r="BP46161" s="3"/>
    </row>
    <row r="46162" spans="1:68" x14ac:dyDescent="0.25">
      <c r="A46162" s="1"/>
      <c r="B46162" s="2"/>
      <c r="BJ46162" s="3"/>
      <c r="BL46162" s="3"/>
      <c r="BN46162" s="3"/>
      <c r="BP46162" s="3"/>
    </row>
    <row r="46163" spans="1:68" x14ac:dyDescent="0.25">
      <c r="A46163" s="1"/>
      <c r="B46163" s="2"/>
      <c r="BJ46163" s="3"/>
      <c r="BL46163" s="3"/>
      <c r="BN46163" s="3"/>
      <c r="BP46163" s="3"/>
    </row>
    <row r="46164" spans="1:68" x14ac:dyDescent="0.25">
      <c r="A46164" s="1"/>
      <c r="B46164" s="2"/>
      <c r="BJ46164" s="3"/>
      <c r="BL46164" s="3"/>
      <c r="BN46164" s="3"/>
      <c r="BP46164" s="3"/>
    </row>
    <row r="46165" spans="1:68" x14ac:dyDescent="0.25">
      <c r="A46165" s="1"/>
      <c r="B46165" s="2"/>
      <c r="BJ46165" s="3"/>
      <c r="BL46165" s="3"/>
      <c r="BN46165" s="3"/>
      <c r="BP46165" s="3"/>
    </row>
    <row r="46166" spans="1:68" x14ac:dyDescent="0.25">
      <c r="A46166" s="1"/>
      <c r="B46166" s="2"/>
      <c r="BJ46166" s="3"/>
      <c r="BL46166" s="3"/>
      <c r="BN46166" s="3"/>
      <c r="BP46166" s="3"/>
    </row>
    <row r="46167" spans="1:68" x14ac:dyDescent="0.25">
      <c r="A46167" s="1"/>
      <c r="B46167" s="2"/>
      <c r="BJ46167" s="3"/>
      <c r="BL46167" s="3"/>
      <c r="BN46167" s="3"/>
      <c r="BP46167" s="3"/>
    </row>
    <row r="46168" spans="1:68" x14ac:dyDescent="0.25">
      <c r="A46168" s="1"/>
      <c r="B46168" s="2"/>
      <c r="BJ46168" s="3"/>
      <c r="BL46168" s="3"/>
      <c r="BN46168" s="3"/>
      <c r="BP46168" s="3"/>
    </row>
    <row r="46169" spans="1:68" x14ac:dyDescent="0.25">
      <c r="A46169" s="1"/>
      <c r="B46169" s="2"/>
      <c r="BJ46169" s="3"/>
      <c r="BL46169" s="3"/>
      <c r="BN46169" s="3"/>
      <c r="BP46169" s="3"/>
    </row>
    <row r="46170" spans="1:68" x14ac:dyDescent="0.25">
      <c r="A46170" s="1"/>
      <c r="B46170" s="2"/>
      <c r="BJ46170" s="3"/>
      <c r="BL46170" s="3"/>
      <c r="BN46170" s="3"/>
      <c r="BP46170" s="3"/>
    </row>
    <row r="46171" spans="1:68" x14ac:dyDescent="0.25">
      <c r="A46171" s="1"/>
      <c r="B46171" s="2"/>
      <c r="BJ46171" s="3"/>
      <c r="BL46171" s="3"/>
      <c r="BN46171" s="3"/>
      <c r="BP46171" s="3"/>
    </row>
    <row r="46172" spans="1:68" x14ac:dyDescent="0.25">
      <c r="A46172" s="1"/>
      <c r="B46172" s="2"/>
      <c r="BJ46172" s="3"/>
      <c r="BL46172" s="3"/>
      <c r="BN46172" s="3"/>
      <c r="BP46172" s="3"/>
    </row>
    <row r="46173" spans="1:68" x14ac:dyDescent="0.25">
      <c r="A46173" s="1"/>
      <c r="B46173" s="2"/>
      <c r="BJ46173" s="3"/>
      <c r="BL46173" s="3"/>
      <c r="BN46173" s="3"/>
      <c r="BP46173" s="3"/>
    </row>
    <row r="46174" spans="1:68" x14ac:dyDescent="0.25">
      <c r="A46174" s="1"/>
      <c r="B46174" s="2"/>
      <c r="BJ46174" s="3"/>
      <c r="BL46174" s="3"/>
      <c r="BN46174" s="3"/>
      <c r="BP46174" s="3"/>
    </row>
    <row r="46175" spans="1:68" x14ac:dyDescent="0.25">
      <c r="A46175" s="1"/>
      <c r="B46175" s="2"/>
      <c r="BJ46175" s="3"/>
      <c r="BL46175" s="3"/>
      <c r="BN46175" s="3"/>
      <c r="BP46175" s="3"/>
    </row>
    <row r="46176" spans="1:68" x14ac:dyDescent="0.25">
      <c r="A46176" s="1"/>
      <c r="B46176" s="2"/>
      <c r="BJ46176" s="3"/>
      <c r="BL46176" s="3"/>
      <c r="BN46176" s="3"/>
      <c r="BP46176" s="3"/>
    </row>
    <row r="46177" spans="1:68" x14ac:dyDescent="0.25">
      <c r="A46177" s="1"/>
      <c r="B46177" s="2"/>
      <c r="BJ46177" s="3"/>
      <c r="BL46177" s="3"/>
      <c r="BN46177" s="3"/>
      <c r="BP46177" s="3"/>
    </row>
    <row r="46178" spans="1:68" x14ac:dyDescent="0.25">
      <c r="A46178" s="1"/>
      <c r="B46178" s="2"/>
      <c r="BJ46178" s="3"/>
      <c r="BL46178" s="3"/>
      <c r="BN46178" s="3"/>
      <c r="BP46178" s="3"/>
    </row>
    <row r="46179" spans="1:68" x14ac:dyDescent="0.25">
      <c r="A46179" s="1"/>
      <c r="B46179" s="2"/>
      <c r="BJ46179" s="3"/>
      <c r="BL46179" s="3"/>
      <c r="BN46179" s="3"/>
      <c r="BP46179" s="3"/>
    </row>
    <row r="46180" spans="1:68" x14ac:dyDescent="0.25">
      <c r="A46180" s="1"/>
      <c r="B46180" s="2"/>
      <c r="BJ46180" s="3"/>
      <c r="BL46180" s="3"/>
      <c r="BN46180" s="3"/>
      <c r="BP46180" s="3"/>
    </row>
    <row r="46181" spans="1:68" x14ac:dyDescent="0.25">
      <c r="A46181" s="1"/>
      <c r="B46181" s="2"/>
      <c r="BJ46181" s="3"/>
      <c r="BL46181" s="3"/>
      <c r="BN46181" s="3"/>
      <c r="BP46181" s="3"/>
    </row>
    <row r="46182" spans="1:68" x14ac:dyDescent="0.25">
      <c r="A46182" s="1"/>
      <c r="B46182" s="2"/>
      <c r="BJ46182" s="3"/>
      <c r="BL46182" s="3"/>
      <c r="BN46182" s="3"/>
      <c r="BP46182" s="3"/>
    </row>
    <row r="46183" spans="1:68" x14ac:dyDescent="0.25">
      <c r="A46183" s="1"/>
      <c r="B46183" s="2"/>
      <c r="BJ46183" s="3"/>
      <c r="BL46183" s="3"/>
      <c r="BN46183" s="3"/>
      <c r="BP46183" s="3"/>
    </row>
    <row r="46184" spans="1:68" x14ac:dyDescent="0.25">
      <c r="A46184" s="1"/>
      <c r="B46184" s="2"/>
      <c r="BJ46184" s="3"/>
      <c r="BL46184" s="3"/>
      <c r="BN46184" s="3"/>
      <c r="BP46184" s="3"/>
    </row>
    <row r="46185" spans="1:68" x14ac:dyDescent="0.25">
      <c r="A46185" s="1"/>
      <c r="B46185" s="2"/>
      <c r="BJ46185" s="3"/>
      <c r="BL46185" s="3"/>
      <c r="BN46185" s="3"/>
      <c r="BP46185" s="3"/>
    </row>
    <row r="46186" spans="1:68" x14ac:dyDescent="0.25">
      <c r="A46186" s="1"/>
      <c r="B46186" s="2"/>
      <c r="BJ46186" s="3"/>
      <c r="BL46186" s="3"/>
      <c r="BN46186" s="3"/>
      <c r="BP46186" s="3"/>
    </row>
    <row r="46187" spans="1:68" x14ac:dyDescent="0.25">
      <c r="A46187" s="1"/>
      <c r="B46187" s="2"/>
      <c r="BJ46187" s="3"/>
      <c r="BL46187" s="3"/>
      <c r="BN46187" s="3"/>
      <c r="BP46187" s="3"/>
    </row>
    <row r="46188" spans="1:68" x14ac:dyDescent="0.25">
      <c r="A46188" s="1"/>
      <c r="B46188" s="2"/>
      <c r="BJ46188" s="3"/>
      <c r="BL46188" s="3"/>
      <c r="BN46188" s="3"/>
      <c r="BP46188" s="3"/>
    </row>
    <row r="46189" spans="1:68" x14ac:dyDescent="0.25">
      <c r="A46189" s="1"/>
      <c r="B46189" s="2"/>
      <c r="BJ46189" s="3"/>
      <c r="BL46189" s="3"/>
      <c r="BN46189" s="3"/>
      <c r="BP46189" s="3"/>
    </row>
    <row r="46190" spans="1:68" x14ac:dyDescent="0.25">
      <c r="A46190" s="1"/>
      <c r="B46190" s="2"/>
      <c r="BJ46190" s="3"/>
      <c r="BL46190" s="3"/>
      <c r="BN46190" s="3"/>
      <c r="BP46190" s="3"/>
    </row>
    <row r="46191" spans="1:68" x14ac:dyDescent="0.25">
      <c r="A46191" s="1"/>
      <c r="B46191" s="2"/>
      <c r="BJ46191" s="3"/>
      <c r="BL46191" s="3"/>
      <c r="BN46191" s="3"/>
      <c r="BP46191" s="3"/>
    </row>
    <row r="46192" spans="1:68" x14ac:dyDescent="0.25">
      <c r="A46192" s="1"/>
      <c r="B46192" s="2"/>
      <c r="BJ46192" s="3"/>
      <c r="BL46192" s="3"/>
      <c r="BN46192" s="3"/>
      <c r="BP46192" s="3"/>
    </row>
    <row r="46193" spans="1:68" x14ac:dyDescent="0.25">
      <c r="A46193" s="1"/>
      <c r="B46193" s="2"/>
      <c r="BJ46193" s="3"/>
      <c r="BL46193" s="3"/>
      <c r="BN46193" s="3"/>
      <c r="BP46193" s="3"/>
    </row>
    <row r="46194" spans="1:68" x14ac:dyDescent="0.25">
      <c r="A46194" s="1"/>
      <c r="B46194" s="2"/>
      <c r="BJ46194" s="3"/>
      <c r="BL46194" s="3"/>
      <c r="BN46194" s="3"/>
      <c r="BP46194" s="3"/>
    </row>
    <row r="46195" spans="1:68" x14ac:dyDescent="0.25">
      <c r="A46195" s="1"/>
      <c r="B46195" s="2"/>
      <c r="BJ46195" s="3"/>
      <c r="BL46195" s="3"/>
      <c r="BN46195" s="3"/>
      <c r="BP46195" s="3"/>
    </row>
    <row r="46196" spans="1:68" x14ac:dyDescent="0.25">
      <c r="A46196" s="1"/>
      <c r="B46196" s="2"/>
      <c r="BJ46196" s="3"/>
      <c r="BL46196" s="3"/>
      <c r="BN46196" s="3"/>
      <c r="BP46196" s="3"/>
    </row>
    <row r="46197" spans="1:68" x14ac:dyDescent="0.25">
      <c r="A46197" s="1"/>
      <c r="B46197" s="2"/>
      <c r="BJ46197" s="3"/>
      <c r="BL46197" s="3"/>
      <c r="BN46197" s="3"/>
      <c r="BP46197" s="3"/>
    </row>
    <row r="46198" spans="1:68" x14ac:dyDescent="0.25">
      <c r="A46198" s="1"/>
      <c r="B46198" s="2"/>
      <c r="BJ46198" s="3"/>
      <c r="BL46198" s="3"/>
      <c r="BN46198" s="3"/>
      <c r="BP46198" s="3"/>
    </row>
    <row r="46199" spans="1:68" x14ac:dyDescent="0.25">
      <c r="A46199" s="1"/>
      <c r="B46199" s="2"/>
      <c r="BJ46199" s="3"/>
      <c r="BL46199" s="3"/>
      <c r="BN46199" s="3"/>
      <c r="BP46199" s="3"/>
    </row>
    <row r="46200" spans="1:68" x14ac:dyDescent="0.25">
      <c r="A46200" s="1"/>
      <c r="B46200" s="2"/>
      <c r="BJ46200" s="3"/>
      <c r="BL46200" s="3"/>
      <c r="BN46200" s="3"/>
      <c r="BP46200" s="3"/>
    </row>
    <row r="46201" spans="1:68" x14ac:dyDescent="0.25">
      <c r="A46201" s="1"/>
      <c r="B46201" s="2"/>
      <c r="BJ46201" s="3"/>
      <c r="BL46201" s="3"/>
      <c r="BN46201" s="3"/>
      <c r="BP46201" s="3"/>
    </row>
    <row r="46202" spans="1:68" x14ac:dyDescent="0.25">
      <c r="A46202" s="1"/>
      <c r="B46202" s="2"/>
      <c r="BJ46202" s="3"/>
      <c r="BL46202" s="3"/>
      <c r="BN46202" s="3"/>
      <c r="BP46202" s="3"/>
    </row>
    <row r="46203" spans="1:68" x14ac:dyDescent="0.25">
      <c r="A46203" s="1"/>
      <c r="B46203" s="2"/>
      <c r="BJ46203" s="3"/>
      <c r="BL46203" s="3"/>
      <c r="BN46203" s="3"/>
      <c r="BP46203" s="3"/>
    </row>
    <row r="46204" spans="1:68" x14ac:dyDescent="0.25">
      <c r="A46204" s="1"/>
      <c r="B46204" s="2"/>
      <c r="BJ46204" s="3"/>
      <c r="BL46204" s="3"/>
      <c r="BN46204" s="3"/>
      <c r="BP46204" s="3"/>
    </row>
    <row r="46205" spans="1:68" x14ac:dyDescent="0.25">
      <c r="A46205" s="1"/>
      <c r="B46205" s="2"/>
      <c r="BJ46205" s="3"/>
      <c r="BL46205" s="3"/>
      <c r="BN46205" s="3"/>
      <c r="BP46205" s="3"/>
    </row>
    <row r="46206" spans="1:68" x14ac:dyDescent="0.25">
      <c r="A46206" s="1"/>
      <c r="B46206" s="2"/>
      <c r="BJ46206" s="3"/>
      <c r="BL46206" s="3"/>
      <c r="BN46206" s="3"/>
      <c r="BP46206" s="3"/>
    </row>
    <row r="46207" spans="1:68" x14ac:dyDescent="0.25">
      <c r="A46207" s="1"/>
      <c r="B46207" s="2"/>
      <c r="BJ46207" s="3"/>
      <c r="BL46207" s="3"/>
      <c r="BN46207" s="3"/>
      <c r="BP46207" s="3"/>
    </row>
    <row r="46208" spans="1:68" x14ac:dyDescent="0.25">
      <c r="A46208" s="1"/>
      <c r="B46208" s="2"/>
      <c r="BJ46208" s="3"/>
      <c r="BL46208" s="3"/>
      <c r="BN46208" s="3"/>
      <c r="BP46208" s="3"/>
    </row>
    <row r="46209" spans="1:68" x14ac:dyDescent="0.25">
      <c r="A46209" s="1"/>
      <c r="B46209" s="2"/>
      <c r="BJ46209" s="3"/>
      <c r="BL46209" s="3"/>
      <c r="BN46209" s="3"/>
      <c r="BP46209" s="3"/>
    </row>
    <row r="46210" spans="1:68" x14ac:dyDescent="0.25">
      <c r="A46210" s="1"/>
      <c r="B46210" s="2"/>
      <c r="BJ46210" s="3"/>
      <c r="BL46210" s="3"/>
      <c r="BN46210" s="3"/>
      <c r="BP46210" s="3"/>
    </row>
    <row r="46211" spans="1:68" x14ac:dyDescent="0.25">
      <c r="A46211" s="1"/>
      <c r="B46211" s="2"/>
      <c r="BJ46211" s="3"/>
      <c r="BL46211" s="3"/>
      <c r="BN46211" s="3"/>
      <c r="BP46211" s="3"/>
    </row>
    <row r="46212" spans="1:68" x14ac:dyDescent="0.25">
      <c r="A46212" s="1"/>
      <c r="B46212" s="2"/>
      <c r="BJ46212" s="3"/>
      <c r="BL46212" s="3"/>
      <c r="BN46212" s="3"/>
      <c r="BP46212" s="3"/>
    </row>
    <row r="46213" spans="1:68" x14ac:dyDescent="0.25">
      <c r="A46213" s="1"/>
      <c r="B46213" s="2"/>
      <c r="BJ46213" s="3"/>
      <c r="BL46213" s="3"/>
      <c r="BN46213" s="3"/>
      <c r="BP46213" s="3"/>
    </row>
    <row r="46214" spans="1:68" x14ac:dyDescent="0.25">
      <c r="A46214" s="1"/>
      <c r="B46214" s="2"/>
      <c r="BJ46214" s="3"/>
      <c r="BL46214" s="3"/>
      <c r="BN46214" s="3"/>
      <c r="BP46214" s="3"/>
    </row>
    <row r="46215" spans="1:68" x14ac:dyDescent="0.25">
      <c r="A46215" s="1"/>
      <c r="B46215" s="2"/>
      <c r="BJ46215" s="3"/>
      <c r="BL46215" s="3"/>
      <c r="BN46215" s="3"/>
      <c r="BP46215" s="3"/>
    </row>
    <row r="46216" spans="1:68" x14ac:dyDescent="0.25">
      <c r="A46216" s="1"/>
      <c r="B46216" s="2"/>
      <c r="BJ46216" s="3"/>
      <c r="BL46216" s="3"/>
      <c r="BN46216" s="3"/>
      <c r="BP46216" s="3"/>
    </row>
    <row r="46217" spans="1:68" x14ac:dyDescent="0.25">
      <c r="A46217" s="1"/>
      <c r="B46217" s="2"/>
      <c r="BJ46217" s="3"/>
      <c r="BL46217" s="3"/>
      <c r="BN46217" s="3"/>
      <c r="BP46217" s="3"/>
    </row>
    <row r="46218" spans="1:68" x14ac:dyDescent="0.25">
      <c r="A46218" s="1"/>
      <c r="B46218" s="2"/>
      <c r="BJ46218" s="3"/>
      <c r="BL46218" s="3"/>
      <c r="BN46218" s="3"/>
      <c r="BP46218" s="3"/>
    </row>
    <row r="46219" spans="1:68" x14ac:dyDescent="0.25">
      <c r="A46219" s="1"/>
      <c r="B46219" s="2"/>
      <c r="BJ46219" s="3"/>
      <c r="BL46219" s="3"/>
      <c r="BN46219" s="3"/>
      <c r="BP46219" s="3"/>
    </row>
    <row r="46220" spans="1:68" x14ac:dyDescent="0.25">
      <c r="A46220" s="1"/>
      <c r="B46220" s="2"/>
      <c r="BJ46220" s="3"/>
      <c r="BL46220" s="3"/>
      <c r="BN46220" s="3"/>
      <c r="BP46220" s="3"/>
    </row>
    <row r="46221" spans="1:68" x14ac:dyDescent="0.25">
      <c r="A46221" s="1"/>
      <c r="B46221" s="2"/>
      <c r="BJ46221" s="3"/>
      <c r="BL46221" s="3"/>
      <c r="BN46221" s="3"/>
      <c r="BP46221" s="3"/>
    </row>
    <row r="46222" spans="1:68" x14ac:dyDescent="0.25">
      <c r="A46222" s="1"/>
      <c r="B46222" s="2"/>
      <c r="BJ46222" s="3"/>
      <c r="BL46222" s="3"/>
      <c r="BN46222" s="3"/>
      <c r="BP46222" s="3"/>
    </row>
    <row r="46223" spans="1:68" x14ac:dyDescent="0.25">
      <c r="A46223" s="1"/>
      <c r="B46223" s="2"/>
      <c r="BJ46223" s="3"/>
      <c r="BL46223" s="3"/>
      <c r="BN46223" s="3"/>
      <c r="BP46223" s="3"/>
    </row>
    <row r="46224" spans="1:68" x14ac:dyDescent="0.25">
      <c r="A46224" s="1"/>
      <c r="B46224" s="2"/>
      <c r="BJ46224" s="3"/>
      <c r="BL46224" s="3"/>
      <c r="BN46224" s="3"/>
      <c r="BP46224" s="3"/>
    </row>
    <row r="46225" spans="1:68" x14ac:dyDescent="0.25">
      <c r="A46225" s="1"/>
      <c r="B46225" s="2"/>
      <c r="BJ46225" s="3"/>
      <c r="BL46225" s="3"/>
      <c r="BN46225" s="3"/>
      <c r="BP46225" s="3"/>
    </row>
    <row r="46226" spans="1:68" x14ac:dyDescent="0.25">
      <c r="A46226" s="1"/>
      <c r="B46226" s="2"/>
      <c r="BJ46226" s="3"/>
      <c r="BL46226" s="3"/>
      <c r="BN46226" s="3"/>
      <c r="BP46226" s="3"/>
    </row>
    <row r="46227" spans="1:68" x14ac:dyDescent="0.25">
      <c r="A46227" s="1"/>
      <c r="B46227" s="2"/>
      <c r="BJ46227" s="3"/>
      <c r="BL46227" s="3"/>
      <c r="BN46227" s="3"/>
      <c r="BP46227" s="3"/>
    </row>
    <row r="46228" spans="1:68" x14ac:dyDescent="0.25">
      <c r="A46228" s="1"/>
      <c r="B46228" s="2"/>
      <c r="BJ46228" s="3"/>
      <c r="BL46228" s="3"/>
      <c r="BN46228" s="3"/>
      <c r="BP46228" s="3"/>
    </row>
    <row r="46229" spans="1:68" x14ac:dyDescent="0.25">
      <c r="A46229" s="1"/>
      <c r="B46229" s="2"/>
      <c r="BJ46229" s="3"/>
      <c r="BL46229" s="3"/>
      <c r="BN46229" s="3"/>
      <c r="BP46229" s="3"/>
    </row>
    <row r="46230" spans="1:68" x14ac:dyDescent="0.25">
      <c r="A46230" s="1"/>
      <c r="B46230" s="2"/>
      <c r="BJ46230" s="3"/>
      <c r="BL46230" s="3"/>
      <c r="BN46230" s="3"/>
      <c r="BP46230" s="3"/>
    </row>
    <row r="46231" spans="1:68" x14ac:dyDescent="0.25">
      <c r="A46231" s="1"/>
      <c r="B46231" s="2"/>
      <c r="BJ46231" s="3"/>
      <c r="BL46231" s="3"/>
      <c r="BN46231" s="3"/>
      <c r="BP46231" s="3"/>
    </row>
    <row r="46232" spans="1:68" x14ac:dyDescent="0.25">
      <c r="A46232" s="1"/>
      <c r="B46232" s="2"/>
      <c r="BJ46232" s="3"/>
      <c r="BL46232" s="3"/>
      <c r="BN46232" s="3"/>
      <c r="BP46232" s="3"/>
    </row>
    <row r="46233" spans="1:68" x14ac:dyDescent="0.25">
      <c r="A46233" s="1"/>
      <c r="B46233" s="2"/>
      <c r="BJ46233" s="3"/>
      <c r="BL46233" s="3"/>
      <c r="BN46233" s="3"/>
      <c r="BP46233" s="3"/>
    </row>
    <row r="46234" spans="1:68" x14ac:dyDescent="0.25">
      <c r="A46234" s="1"/>
      <c r="B46234" s="2"/>
      <c r="BJ46234" s="3"/>
      <c r="BL46234" s="3"/>
      <c r="BN46234" s="3"/>
      <c r="BP46234" s="3"/>
    </row>
    <row r="46235" spans="1:68" x14ac:dyDescent="0.25">
      <c r="A46235" s="1"/>
      <c r="B46235" s="2"/>
      <c r="BJ46235" s="3"/>
      <c r="BL46235" s="3"/>
      <c r="BN46235" s="3"/>
      <c r="BP46235" s="3"/>
    </row>
    <row r="46236" spans="1:68" x14ac:dyDescent="0.25">
      <c r="A46236" s="1"/>
      <c r="B46236" s="2"/>
      <c r="BJ46236" s="3"/>
      <c r="BL46236" s="3"/>
      <c r="BN46236" s="3"/>
      <c r="BP46236" s="3"/>
    </row>
    <row r="46237" spans="1:68" x14ac:dyDescent="0.25">
      <c r="A46237" s="1"/>
      <c r="B46237" s="2"/>
      <c r="BJ46237" s="3"/>
      <c r="BL46237" s="3"/>
      <c r="BN46237" s="3"/>
      <c r="BP46237" s="3"/>
    </row>
    <row r="46238" spans="1:68" x14ac:dyDescent="0.25">
      <c r="A46238" s="1"/>
      <c r="B46238" s="2"/>
      <c r="BJ46238" s="3"/>
      <c r="BL46238" s="3"/>
      <c r="BN46238" s="3"/>
      <c r="BP46238" s="3"/>
    </row>
    <row r="46239" spans="1:68" x14ac:dyDescent="0.25">
      <c r="A46239" s="1"/>
      <c r="B46239" s="2"/>
      <c r="BJ46239" s="3"/>
      <c r="BL46239" s="3"/>
      <c r="BN46239" s="3"/>
      <c r="BP46239" s="3"/>
    </row>
    <row r="46240" spans="1:68" x14ac:dyDescent="0.25">
      <c r="A46240" s="1"/>
      <c r="B46240" s="2"/>
      <c r="BJ46240" s="3"/>
      <c r="BL46240" s="3"/>
      <c r="BN46240" s="3"/>
      <c r="BP46240" s="3"/>
    </row>
    <row r="46241" spans="1:68" x14ac:dyDescent="0.25">
      <c r="A46241" s="1"/>
      <c r="B46241" s="2"/>
      <c r="BJ46241" s="3"/>
      <c r="BL46241" s="3"/>
      <c r="BN46241" s="3"/>
      <c r="BP46241" s="3"/>
    </row>
    <row r="46242" spans="1:68" x14ac:dyDescent="0.25">
      <c r="A46242" s="1"/>
      <c r="B46242" s="2"/>
      <c r="BJ46242" s="3"/>
      <c r="BL46242" s="3"/>
      <c r="BN46242" s="3"/>
      <c r="BP46242" s="3"/>
    </row>
    <row r="46243" spans="1:68" x14ac:dyDescent="0.25">
      <c r="A46243" s="1"/>
      <c r="B46243" s="2"/>
      <c r="BJ46243" s="3"/>
      <c r="BL46243" s="3"/>
      <c r="BN46243" s="3"/>
      <c r="BP46243" s="3"/>
    </row>
    <row r="46244" spans="1:68" x14ac:dyDescent="0.25">
      <c r="A46244" s="1"/>
      <c r="B46244" s="2"/>
      <c r="BJ46244" s="3"/>
      <c r="BL46244" s="3"/>
      <c r="BN46244" s="3"/>
      <c r="BP46244" s="3"/>
    </row>
    <row r="46245" spans="1:68" x14ac:dyDescent="0.25">
      <c r="A46245" s="1"/>
      <c r="B46245" s="2"/>
      <c r="BJ46245" s="3"/>
      <c r="BL46245" s="3"/>
      <c r="BN46245" s="3"/>
      <c r="BP46245" s="3"/>
    </row>
    <row r="46246" spans="1:68" x14ac:dyDescent="0.25">
      <c r="A46246" s="1"/>
      <c r="B46246" s="2"/>
      <c r="BJ46246" s="3"/>
      <c r="BL46246" s="3"/>
      <c r="BN46246" s="3"/>
      <c r="BP46246" s="3"/>
    </row>
    <row r="46247" spans="1:68" x14ac:dyDescent="0.25">
      <c r="A46247" s="1"/>
      <c r="B46247" s="2"/>
      <c r="BJ46247" s="3"/>
      <c r="BL46247" s="3"/>
      <c r="BN46247" s="3"/>
      <c r="BP46247" s="3"/>
    </row>
    <row r="46248" spans="1:68" x14ac:dyDescent="0.25">
      <c r="A46248" s="1"/>
      <c r="B46248" s="2"/>
      <c r="BJ46248" s="3"/>
      <c r="BL46248" s="3"/>
      <c r="BN46248" s="3"/>
      <c r="BP46248" s="3"/>
    </row>
    <row r="46249" spans="1:68" x14ac:dyDescent="0.25">
      <c r="A46249" s="1"/>
      <c r="B46249" s="2"/>
      <c r="BJ46249" s="3"/>
      <c r="BL46249" s="3"/>
      <c r="BN46249" s="3"/>
      <c r="BP46249" s="3"/>
    </row>
    <row r="46250" spans="1:68" x14ac:dyDescent="0.25">
      <c r="A46250" s="1"/>
      <c r="B46250" s="2"/>
      <c r="BJ46250" s="3"/>
      <c r="BL46250" s="3"/>
      <c r="BN46250" s="3"/>
      <c r="BP46250" s="3"/>
    </row>
    <row r="46251" spans="1:68" x14ac:dyDescent="0.25">
      <c r="A46251" s="1"/>
      <c r="B46251" s="2"/>
      <c r="BJ46251" s="3"/>
      <c r="BL46251" s="3"/>
      <c r="BN46251" s="3"/>
      <c r="BP46251" s="3"/>
    </row>
    <row r="46252" spans="1:68" x14ac:dyDescent="0.25">
      <c r="A46252" s="1"/>
      <c r="B46252" s="2"/>
      <c r="BJ46252" s="3"/>
      <c r="BL46252" s="3"/>
      <c r="BN46252" s="3"/>
      <c r="BP46252" s="3"/>
    </row>
    <row r="46253" spans="1:68" x14ac:dyDescent="0.25">
      <c r="A46253" s="1"/>
      <c r="B46253" s="2"/>
      <c r="BJ46253" s="3"/>
      <c r="BL46253" s="3"/>
      <c r="BN46253" s="3"/>
      <c r="BP46253" s="3"/>
    </row>
    <row r="46254" spans="1:68" x14ac:dyDescent="0.25">
      <c r="A46254" s="1"/>
      <c r="B46254" s="2"/>
      <c r="BJ46254" s="3"/>
      <c r="BL46254" s="3"/>
      <c r="BN46254" s="3"/>
      <c r="BP46254" s="3"/>
    </row>
    <row r="46255" spans="1:68" x14ac:dyDescent="0.25">
      <c r="A46255" s="1"/>
      <c r="B46255" s="2"/>
      <c r="BJ46255" s="3"/>
      <c r="BL46255" s="3"/>
      <c r="BN46255" s="3"/>
      <c r="BP46255" s="3"/>
    </row>
    <row r="46256" spans="1:68" x14ac:dyDescent="0.25">
      <c r="A46256" s="1"/>
      <c r="B46256" s="2"/>
      <c r="BJ46256" s="3"/>
      <c r="BL46256" s="3"/>
      <c r="BN46256" s="3"/>
      <c r="BP46256" s="3"/>
    </row>
    <row r="46257" spans="1:68" x14ac:dyDescent="0.25">
      <c r="A46257" s="1"/>
      <c r="B46257" s="2"/>
      <c r="BJ46257" s="3"/>
      <c r="BL46257" s="3"/>
      <c r="BN46257" s="3"/>
      <c r="BP46257" s="3"/>
    </row>
    <row r="46258" spans="1:68" x14ac:dyDescent="0.25">
      <c r="A46258" s="1"/>
      <c r="B46258" s="2"/>
      <c r="BJ46258" s="3"/>
      <c r="BL46258" s="3"/>
      <c r="BN46258" s="3"/>
      <c r="BP46258" s="3"/>
    </row>
    <row r="46259" spans="1:68" x14ac:dyDescent="0.25">
      <c r="A46259" s="1"/>
      <c r="B46259" s="2"/>
      <c r="BJ46259" s="3"/>
      <c r="BL46259" s="3"/>
      <c r="BN46259" s="3"/>
      <c r="BP46259" s="3"/>
    </row>
    <row r="46260" spans="1:68" x14ac:dyDescent="0.25">
      <c r="A46260" s="1"/>
      <c r="B46260" s="2"/>
      <c r="BJ46260" s="3"/>
      <c r="BL46260" s="3"/>
      <c r="BN46260" s="3"/>
      <c r="BP46260" s="3"/>
    </row>
    <row r="46261" spans="1:68" x14ac:dyDescent="0.25">
      <c r="A46261" s="1"/>
      <c r="B46261" s="2"/>
      <c r="BJ46261" s="3"/>
      <c r="BL46261" s="3"/>
      <c r="BN46261" s="3"/>
      <c r="BP46261" s="3"/>
    </row>
    <row r="46262" spans="1:68" x14ac:dyDescent="0.25">
      <c r="A46262" s="1"/>
      <c r="B46262" s="2"/>
      <c r="BJ46262" s="3"/>
      <c r="BL46262" s="3"/>
      <c r="BN46262" s="3"/>
      <c r="BP46262" s="3"/>
    </row>
    <row r="46263" spans="1:68" x14ac:dyDescent="0.25">
      <c r="A46263" s="1"/>
      <c r="B46263" s="2"/>
      <c r="BJ46263" s="3"/>
      <c r="BL46263" s="3"/>
      <c r="BN46263" s="3"/>
      <c r="BP46263" s="3"/>
    </row>
    <row r="46264" spans="1:68" x14ac:dyDescent="0.25">
      <c r="A46264" s="1"/>
      <c r="B46264" s="2"/>
      <c r="BJ46264" s="3"/>
      <c r="BL46264" s="3"/>
      <c r="BN46264" s="3"/>
      <c r="BP46264" s="3"/>
    </row>
    <row r="46265" spans="1:68" x14ac:dyDescent="0.25">
      <c r="A46265" s="1"/>
      <c r="B46265" s="2"/>
      <c r="BJ46265" s="3"/>
      <c r="BL46265" s="3"/>
      <c r="BN46265" s="3"/>
      <c r="BP46265" s="3"/>
    </row>
    <row r="46266" spans="1:68" x14ac:dyDescent="0.25">
      <c r="A46266" s="1"/>
      <c r="B46266" s="2"/>
      <c r="BJ46266" s="3"/>
      <c r="BL46266" s="3"/>
      <c r="BN46266" s="3"/>
      <c r="BP46266" s="3"/>
    </row>
    <row r="46267" spans="1:68" x14ac:dyDescent="0.25">
      <c r="A46267" s="1"/>
      <c r="B46267" s="2"/>
      <c r="BJ46267" s="3"/>
      <c r="BL46267" s="3"/>
      <c r="BN46267" s="3"/>
      <c r="BP46267" s="3"/>
    </row>
    <row r="46268" spans="1:68" x14ac:dyDescent="0.25">
      <c r="A46268" s="1"/>
      <c r="B46268" s="2"/>
      <c r="BJ46268" s="3"/>
      <c r="BL46268" s="3"/>
      <c r="BN46268" s="3"/>
      <c r="BP46268" s="3"/>
    </row>
    <row r="46269" spans="1:68" x14ac:dyDescent="0.25">
      <c r="A46269" s="1"/>
      <c r="B46269" s="2"/>
      <c r="BJ46269" s="3"/>
      <c r="BL46269" s="3"/>
      <c r="BN46269" s="3"/>
      <c r="BP46269" s="3"/>
    </row>
    <row r="46270" spans="1:68" x14ac:dyDescent="0.25">
      <c r="A46270" s="1"/>
      <c r="B46270" s="2"/>
      <c r="BJ46270" s="3"/>
      <c r="BL46270" s="3"/>
      <c r="BN46270" s="3"/>
      <c r="BP46270" s="3"/>
    </row>
    <row r="46271" spans="1:68" x14ac:dyDescent="0.25">
      <c r="A46271" s="1"/>
      <c r="B46271" s="2"/>
      <c r="BJ46271" s="3"/>
      <c r="BL46271" s="3"/>
      <c r="BN46271" s="3"/>
      <c r="BP46271" s="3"/>
    </row>
    <row r="46272" spans="1:68" x14ac:dyDescent="0.25">
      <c r="A46272" s="1"/>
      <c r="B46272" s="2"/>
      <c r="BJ46272" s="3"/>
      <c r="BL46272" s="3"/>
      <c r="BN46272" s="3"/>
      <c r="BP46272" s="3"/>
    </row>
    <row r="46273" spans="1:68" x14ac:dyDescent="0.25">
      <c r="A46273" s="1"/>
      <c r="B46273" s="2"/>
      <c r="BJ46273" s="3"/>
      <c r="BL46273" s="3"/>
      <c r="BN46273" s="3"/>
      <c r="BP46273" s="3"/>
    </row>
    <row r="46274" spans="1:68" x14ac:dyDescent="0.25">
      <c r="A46274" s="1"/>
      <c r="B46274" s="2"/>
      <c r="BJ46274" s="3"/>
      <c r="BL46274" s="3"/>
      <c r="BN46274" s="3"/>
      <c r="BP46274" s="3"/>
    </row>
    <row r="46275" spans="1:68" x14ac:dyDescent="0.25">
      <c r="A46275" s="1"/>
      <c r="B46275" s="2"/>
      <c r="BJ46275" s="3"/>
      <c r="BL46275" s="3"/>
      <c r="BN46275" s="3"/>
      <c r="BP46275" s="3"/>
    </row>
    <row r="46276" spans="1:68" x14ac:dyDescent="0.25">
      <c r="A46276" s="1"/>
      <c r="B46276" s="2"/>
      <c r="BJ46276" s="3"/>
      <c r="BL46276" s="3"/>
      <c r="BN46276" s="3"/>
      <c r="BP46276" s="3"/>
    </row>
    <row r="46277" spans="1:68" x14ac:dyDescent="0.25">
      <c r="A46277" s="1"/>
      <c r="B46277" s="2"/>
      <c r="BJ46277" s="3"/>
      <c r="BL46277" s="3"/>
      <c r="BN46277" s="3"/>
      <c r="BP46277" s="3"/>
    </row>
    <row r="46278" spans="1:68" x14ac:dyDescent="0.25">
      <c r="A46278" s="1"/>
      <c r="B46278" s="2"/>
      <c r="BJ46278" s="3"/>
      <c r="BL46278" s="3"/>
      <c r="BN46278" s="3"/>
      <c r="BP46278" s="3"/>
    </row>
    <row r="46279" spans="1:68" x14ac:dyDescent="0.25">
      <c r="A46279" s="1"/>
      <c r="B46279" s="2"/>
      <c r="BJ46279" s="3"/>
      <c r="BL46279" s="3"/>
      <c r="BN46279" s="3"/>
      <c r="BP46279" s="3"/>
    </row>
    <row r="46280" spans="1:68" x14ac:dyDescent="0.25">
      <c r="A46280" s="1"/>
      <c r="B46280" s="2"/>
      <c r="BJ46280" s="3"/>
      <c r="BL46280" s="3"/>
      <c r="BN46280" s="3"/>
      <c r="BP46280" s="3"/>
    </row>
    <row r="46281" spans="1:68" x14ac:dyDescent="0.25">
      <c r="A46281" s="1"/>
      <c r="B46281" s="2"/>
      <c r="BJ46281" s="3"/>
      <c r="BL46281" s="3"/>
      <c r="BN46281" s="3"/>
      <c r="BP46281" s="3"/>
    </row>
    <row r="46282" spans="1:68" x14ac:dyDescent="0.25">
      <c r="A46282" s="1"/>
      <c r="B46282" s="2"/>
      <c r="BJ46282" s="3"/>
      <c r="BL46282" s="3"/>
      <c r="BN46282" s="3"/>
      <c r="BP46282" s="3"/>
    </row>
    <row r="46283" spans="1:68" x14ac:dyDescent="0.25">
      <c r="A46283" s="1"/>
      <c r="B46283" s="2"/>
      <c r="BJ46283" s="3"/>
      <c r="BL46283" s="3"/>
      <c r="BN46283" s="3"/>
      <c r="BP46283" s="3"/>
    </row>
    <row r="46284" spans="1:68" x14ac:dyDescent="0.25">
      <c r="A46284" s="1"/>
      <c r="B46284" s="2"/>
      <c r="BJ46284" s="3"/>
      <c r="BL46284" s="3"/>
      <c r="BN46284" s="3"/>
      <c r="BP46284" s="3"/>
    </row>
    <row r="46285" spans="1:68" x14ac:dyDescent="0.25">
      <c r="A46285" s="1"/>
      <c r="B46285" s="2"/>
      <c r="BJ46285" s="3"/>
      <c r="BL46285" s="3"/>
      <c r="BN46285" s="3"/>
      <c r="BP46285" s="3"/>
    </row>
    <row r="46286" spans="1:68" x14ac:dyDescent="0.25">
      <c r="A46286" s="1"/>
      <c r="B46286" s="2"/>
      <c r="BJ46286" s="3"/>
      <c r="BL46286" s="3"/>
      <c r="BN46286" s="3"/>
      <c r="BP46286" s="3"/>
    </row>
    <row r="46287" spans="1:68" x14ac:dyDescent="0.25">
      <c r="A46287" s="1"/>
      <c r="B46287" s="2"/>
      <c r="BJ46287" s="3"/>
      <c r="BL46287" s="3"/>
      <c r="BN46287" s="3"/>
      <c r="BP46287" s="3"/>
    </row>
    <row r="46288" spans="1:68" x14ac:dyDescent="0.25">
      <c r="A46288" s="1"/>
      <c r="B46288" s="2"/>
      <c r="BJ46288" s="3"/>
      <c r="BL46288" s="3"/>
      <c r="BN46288" s="3"/>
      <c r="BP46288" s="3"/>
    </row>
    <row r="46289" spans="1:68" x14ac:dyDescent="0.25">
      <c r="A46289" s="1"/>
      <c r="B46289" s="2"/>
      <c r="BJ46289" s="3"/>
      <c r="BL46289" s="3"/>
      <c r="BN46289" s="3"/>
      <c r="BP46289" s="3"/>
    </row>
    <row r="46290" spans="1:68" x14ac:dyDescent="0.25">
      <c r="A46290" s="1"/>
      <c r="B46290" s="2"/>
      <c r="BJ46290" s="3"/>
      <c r="BL46290" s="3"/>
      <c r="BN46290" s="3"/>
      <c r="BP46290" s="3"/>
    </row>
    <row r="46291" spans="1:68" x14ac:dyDescent="0.25">
      <c r="A46291" s="1"/>
      <c r="B46291" s="2"/>
      <c r="BJ46291" s="3"/>
      <c r="BL46291" s="3"/>
      <c r="BN46291" s="3"/>
      <c r="BP46291" s="3"/>
    </row>
    <row r="46292" spans="1:68" x14ac:dyDescent="0.25">
      <c r="A46292" s="1"/>
      <c r="B46292" s="2"/>
      <c r="BJ46292" s="3"/>
      <c r="BL46292" s="3"/>
      <c r="BN46292" s="3"/>
      <c r="BP46292" s="3"/>
    </row>
    <row r="46293" spans="1:68" x14ac:dyDescent="0.25">
      <c r="A46293" s="1"/>
      <c r="B46293" s="2"/>
      <c r="BJ46293" s="3"/>
      <c r="BL46293" s="3"/>
      <c r="BN46293" s="3"/>
      <c r="BP46293" s="3"/>
    </row>
    <row r="46294" spans="1:68" x14ac:dyDescent="0.25">
      <c r="A46294" s="1"/>
      <c r="B46294" s="2"/>
      <c r="BJ46294" s="3"/>
      <c r="BL46294" s="3"/>
      <c r="BN46294" s="3"/>
      <c r="BP46294" s="3"/>
    </row>
    <row r="46295" spans="1:68" x14ac:dyDescent="0.25">
      <c r="A46295" s="1"/>
      <c r="B46295" s="2"/>
      <c r="BJ46295" s="3"/>
      <c r="BL46295" s="3"/>
      <c r="BN46295" s="3"/>
      <c r="BP46295" s="3"/>
    </row>
    <row r="46296" spans="1:68" x14ac:dyDescent="0.25">
      <c r="A46296" s="1"/>
      <c r="B46296" s="2"/>
      <c r="BJ46296" s="3"/>
      <c r="BL46296" s="3"/>
      <c r="BN46296" s="3"/>
      <c r="BP46296" s="3"/>
    </row>
    <row r="46297" spans="1:68" x14ac:dyDescent="0.25">
      <c r="A46297" s="1"/>
      <c r="B46297" s="2"/>
      <c r="BJ46297" s="3"/>
      <c r="BL46297" s="3"/>
      <c r="BN46297" s="3"/>
      <c r="BP46297" s="3"/>
    </row>
    <row r="46298" spans="1:68" x14ac:dyDescent="0.25">
      <c r="A46298" s="1"/>
      <c r="B46298" s="2"/>
      <c r="BJ46298" s="3"/>
      <c r="BL46298" s="3"/>
      <c r="BN46298" s="3"/>
      <c r="BP46298" s="3"/>
    </row>
    <row r="46299" spans="1:68" x14ac:dyDescent="0.25">
      <c r="A46299" s="1"/>
      <c r="B46299" s="2"/>
      <c r="BJ46299" s="3"/>
      <c r="BL46299" s="3"/>
      <c r="BN46299" s="3"/>
      <c r="BP46299" s="3"/>
    </row>
    <row r="46300" spans="1:68" x14ac:dyDescent="0.25">
      <c r="A46300" s="1"/>
      <c r="B46300" s="2"/>
      <c r="BJ46300" s="3"/>
      <c r="BL46300" s="3"/>
      <c r="BN46300" s="3"/>
      <c r="BP46300" s="3"/>
    </row>
    <row r="46301" spans="1:68" x14ac:dyDescent="0.25">
      <c r="A46301" s="1"/>
      <c r="B46301" s="2"/>
      <c r="BJ46301" s="3"/>
      <c r="BL46301" s="3"/>
      <c r="BN46301" s="3"/>
      <c r="BP46301" s="3"/>
    </row>
    <row r="46302" spans="1:68" x14ac:dyDescent="0.25">
      <c r="A46302" s="1"/>
      <c r="B46302" s="2"/>
      <c r="BJ46302" s="3"/>
      <c r="BL46302" s="3"/>
      <c r="BN46302" s="3"/>
      <c r="BP46302" s="3"/>
    </row>
    <row r="46303" spans="1:68" x14ac:dyDescent="0.25">
      <c r="A46303" s="1"/>
      <c r="B46303" s="2"/>
      <c r="BJ46303" s="3"/>
      <c r="BL46303" s="3"/>
      <c r="BN46303" s="3"/>
      <c r="BP46303" s="3"/>
    </row>
    <row r="46304" spans="1:68" x14ac:dyDescent="0.25">
      <c r="A46304" s="1"/>
      <c r="B46304" s="2"/>
      <c r="BJ46304" s="3"/>
      <c r="BL46304" s="3"/>
      <c r="BN46304" s="3"/>
      <c r="BP46304" s="3"/>
    </row>
    <row r="46305" spans="1:68" x14ac:dyDescent="0.25">
      <c r="A46305" s="1"/>
      <c r="B46305" s="2"/>
      <c r="BJ46305" s="3"/>
      <c r="BL46305" s="3"/>
      <c r="BN46305" s="3"/>
      <c r="BP46305" s="3"/>
    </row>
    <row r="46306" spans="1:68" x14ac:dyDescent="0.25">
      <c r="A46306" s="1"/>
      <c r="B46306" s="2"/>
      <c r="BJ46306" s="3"/>
      <c r="BL46306" s="3"/>
      <c r="BN46306" s="3"/>
      <c r="BP46306" s="3"/>
    </row>
    <row r="46307" spans="1:68" x14ac:dyDescent="0.25">
      <c r="A46307" s="1"/>
      <c r="B46307" s="2"/>
      <c r="BJ46307" s="3"/>
      <c r="BL46307" s="3"/>
      <c r="BN46307" s="3"/>
      <c r="BP46307" s="3"/>
    </row>
    <row r="46308" spans="1:68" x14ac:dyDescent="0.25">
      <c r="A46308" s="1"/>
      <c r="B46308" s="2"/>
      <c r="BJ46308" s="3"/>
      <c r="BL46308" s="3"/>
      <c r="BN46308" s="3"/>
      <c r="BP46308" s="3"/>
    </row>
    <row r="46309" spans="1:68" x14ac:dyDescent="0.25">
      <c r="A46309" s="1"/>
      <c r="B46309" s="2"/>
      <c r="BJ46309" s="3"/>
      <c r="BL46309" s="3"/>
      <c r="BN46309" s="3"/>
      <c r="BP46309" s="3"/>
    </row>
    <row r="46310" spans="1:68" x14ac:dyDescent="0.25">
      <c r="A46310" s="1"/>
      <c r="B46310" s="2"/>
      <c r="BJ46310" s="3"/>
      <c r="BL46310" s="3"/>
      <c r="BN46310" s="3"/>
      <c r="BP46310" s="3"/>
    </row>
    <row r="46311" spans="1:68" x14ac:dyDescent="0.25">
      <c r="A46311" s="1"/>
      <c r="B46311" s="2"/>
      <c r="BJ46311" s="3"/>
      <c r="BL46311" s="3"/>
      <c r="BN46311" s="3"/>
      <c r="BP46311" s="3"/>
    </row>
    <row r="46312" spans="1:68" x14ac:dyDescent="0.25">
      <c r="A46312" s="1"/>
      <c r="B46312" s="2"/>
      <c r="BJ46312" s="3"/>
      <c r="BL46312" s="3"/>
      <c r="BN46312" s="3"/>
      <c r="BP46312" s="3"/>
    </row>
    <row r="46313" spans="1:68" x14ac:dyDescent="0.25">
      <c r="A46313" s="1"/>
      <c r="B46313" s="2"/>
      <c r="BJ46313" s="3"/>
      <c r="BL46313" s="3"/>
      <c r="BN46313" s="3"/>
      <c r="BP46313" s="3"/>
    </row>
    <row r="46314" spans="1:68" x14ac:dyDescent="0.25">
      <c r="A46314" s="1"/>
      <c r="B46314" s="2"/>
      <c r="BJ46314" s="3"/>
      <c r="BL46314" s="3"/>
      <c r="BN46314" s="3"/>
      <c r="BP46314" s="3"/>
    </row>
    <row r="46315" spans="1:68" x14ac:dyDescent="0.25">
      <c r="A46315" s="1"/>
      <c r="B46315" s="2"/>
      <c r="BJ46315" s="3"/>
      <c r="BL46315" s="3"/>
      <c r="BN46315" s="3"/>
      <c r="BP46315" s="3"/>
    </row>
    <row r="46316" spans="1:68" x14ac:dyDescent="0.25">
      <c r="A46316" s="1"/>
      <c r="B46316" s="2"/>
      <c r="BJ46316" s="3"/>
      <c r="BL46316" s="3"/>
      <c r="BN46316" s="3"/>
      <c r="BP46316" s="3"/>
    </row>
    <row r="46317" spans="1:68" x14ac:dyDescent="0.25">
      <c r="A46317" s="1"/>
      <c r="B46317" s="2"/>
      <c r="BJ46317" s="3"/>
      <c r="BL46317" s="3"/>
      <c r="BN46317" s="3"/>
      <c r="BP46317" s="3"/>
    </row>
    <row r="46318" spans="1:68" x14ac:dyDescent="0.25">
      <c r="A46318" s="1"/>
      <c r="B46318" s="2"/>
      <c r="BJ46318" s="3"/>
      <c r="BL46318" s="3"/>
      <c r="BN46318" s="3"/>
      <c r="BP46318" s="3"/>
    </row>
    <row r="46319" spans="1:68" x14ac:dyDescent="0.25">
      <c r="A46319" s="1"/>
      <c r="B46319" s="2"/>
      <c r="BJ46319" s="3"/>
      <c r="BL46319" s="3"/>
      <c r="BN46319" s="3"/>
      <c r="BP46319" s="3"/>
    </row>
    <row r="46320" spans="1:68" x14ac:dyDescent="0.25">
      <c r="A46320" s="1"/>
      <c r="B46320" s="2"/>
      <c r="BJ46320" s="3"/>
      <c r="BL46320" s="3"/>
      <c r="BN46320" s="3"/>
      <c r="BP46320" s="3"/>
    </row>
    <row r="46321" spans="1:68" x14ac:dyDescent="0.25">
      <c r="A46321" s="1"/>
      <c r="B46321" s="2"/>
      <c r="BJ46321" s="3"/>
      <c r="BL46321" s="3"/>
      <c r="BN46321" s="3"/>
      <c r="BP46321" s="3"/>
    </row>
    <row r="46322" spans="1:68" x14ac:dyDescent="0.25">
      <c r="A46322" s="1"/>
      <c r="B46322" s="2"/>
      <c r="BJ46322" s="3"/>
      <c r="BL46322" s="3"/>
      <c r="BN46322" s="3"/>
      <c r="BP46322" s="3"/>
    </row>
    <row r="46323" spans="1:68" x14ac:dyDescent="0.25">
      <c r="A46323" s="1"/>
      <c r="B46323" s="2"/>
      <c r="BJ46323" s="3"/>
      <c r="BL46323" s="3"/>
      <c r="BN46323" s="3"/>
      <c r="BP46323" s="3"/>
    </row>
    <row r="46324" spans="1:68" x14ac:dyDescent="0.25">
      <c r="A46324" s="1"/>
      <c r="B46324" s="2"/>
      <c r="BJ46324" s="3"/>
      <c r="BL46324" s="3"/>
      <c r="BN46324" s="3"/>
      <c r="BP46324" s="3"/>
    </row>
    <row r="46325" spans="1:68" x14ac:dyDescent="0.25">
      <c r="A46325" s="1"/>
      <c r="B46325" s="2"/>
      <c r="BJ46325" s="3"/>
      <c r="BL46325" s="3"/>
      <c r="BN46325" s="3"/>
      <c r="BP46325" s="3"/>
    </row>
    <row r="46326" spans="1:68" x14ac:dyDescent="0.25">
      <c r="A46326" s="1"/>
      <c r="B46326" s="2"/>
      <c r="BJ46326" s="3"/>
      <c r="BL46326" s="3"/>
      <c r="BN46326" s="3"/>
      <c r="BP46326" s="3"/>
    </row>
    <row r="46327" spans="1:68" x14ac:dyDescent="0.25">
      <c r="A46327" s="1"/>
      <c r="B46327" s="2"/>
      <c r="BJ46327" s="3"/>
      <c r="BL46327" s="3"/>
      <c r="BN46327" s="3"/>
      <c r="BP46327" s="3"/>
    </row>
    <row r="46328" spans="1:68" x14ac:dyDescent="0.25">
      <c r="A46328" s="1"/>
      <c r="B46328" s="2"/>
      <c r="BJ46328" s="3"/>
      <c r="BL46328" s="3"/>
      <c r="BN46328" s="3"/>
      <c r="BP46328" s="3"/>
    </row>
    <row r="46329" spans="1:68" x14ac:dyDescent="0.25">
      <c r="A46329" s="1"/>
      <c r="B46329" s="2"/>
      <c r="BJ46329" s="3"/>
      <c r="BL46329" s="3"/>
      <c r="BN46329" s="3"/>
      <c r="BP46329" s="3"/>
    </row>
    <row r="46330" spans="1:68" x14ac:dyDescent="0.25">
      <c r="A46330" s="1"/>
      <c r="B46330" s="2"/>
      <c r="BJ46330" s="3"/>
      <c r="BL46330" s="3"/>
      <c r="BN46330" s="3"/>
      <c r="BP46330" s="3"/>
    </row>
    <row r="46331" spans="1:68" x14ac:dyDescent="0.25">
      <c r="A46331" s="1"/>
      <c r="B46331" s="2"/>
      <c r="BJ46331" s="3"/>
      <c r="BL46331" s="3"/>
      <c r="BN46331" s="3"/>
      <c r="BP46331" s="3"/>
    </row>
    <row r="46332" spans="1:68" x14ac:dyDescent="0.25">
      <c r="A46332" s="1"/>
      <c r="B46332" s="2"/>
      <c r="BJ46332" s="3"/>
      <c r="BL46332" s="3"/>
      <c r="BN46332" s="3"/>
      <c r="BP46332" s="3"/>
    </row>
    <row r="46333" spans="1:68" x14ac:dyDescent="0.25">
      <c r="A46333" s="1"/>
      <c r="B46333" s="2"/>
      <c r="BJ46333" s="3"/>
      <c r="BL46333" s="3"/>
      <c r="BN46333" s="3"/>
      <c r="BP46333" s="3"/>
    </row>
    <row r="46334" spans="1:68" x14ac:dyDescent="0.25">
      <c r="A46334" s="1"/>
      <c r="B46334" s="2"/>
      <c r="BJ46334" s="3"/>
      <c r="BL46334" s="3"/>
      <c r="BN46334" s="3"/>
      <c r="BP46334" s="3"/>
    </row>
    <row r="46335" spans="1:68" x14ac:dyDescent="0.25">
      <c r="A46335" s="1"/>
      <c r="B46335" s="2"/>
      <c r="BJ46335" s="3"/>
      <c r="BL46335" s="3"/>
      <c r="BN46335" s="3"/>
      <c r="BP46335" s="3"/>
    </row>
    <row r="46336" spans="1:68" x14ac:dyDescent="0.25">
      <c r="A46336" s="1"/>
      <c r="B46336" s="2"/>
      <c r="BJ46336" s="3"/>
      <c r="BL46336" s="3"/>
      <c r="BN46336" s="3"/>
      <c r="BP46336" s="3"/>
    </row>
    <row r="46337" spans="1:68" x14ac:dyDescent="0.25">
      <c r="A46337" s="1"/>
      <c r="B46337" s="2"/>
      <c r="BJ46337" s="3"/>
      <c r="BL46337" s="3"/>
      <c r="BN46337" s="3"/>
      <c r="BP46337" s="3"/>
    </row>
    <row r="46338" spans="1:68" x14ac:dyDescent="0.25">
      <c r="A46338" s="1"/>
      <c r="B46338" s="2"/>
      <c r="BJ46338" s="3"/>
      <c r="BL46338" s="3"/>
      <c r="BN46338" s="3"/>
      <c r="BP46338" s="3"/>
    </row>
    <row r="46339" spans="1:68" x14ac:dyDescent="0.25">
      <c r="A46339" s="1"/>
      <c r="B46339" s="2"/>
      <c r="BJ46339" s="3"/>
      <c r="BL46339" s="3"/>
      <c r="BN46339" s="3"/>
      <c r="BP46339" s="3"/>
    </row>
    <row r="46340" spans="1:68" x14ac:dyDescent="0.25">
      <c r="A46340" s="1"/>
      <c r="B46340" s="2"/>
      <c r="BJ46340" s="3"/>
      <c r="BL46340" s="3"/>
      <c r="BN46340" s="3"/>
      <c r="BP46340" s="3"/>
    </row>
    <row r="46341" spans="1:68" x14ac:dyDescent="0.25">
      <c r="A46341" s="1"/>
      <c r="B46341" s="2"/>
      <c r="BJ46341" s="3"/>
      <c r="BL46341" s="3"/>
      <c r="BN46341" s="3"/>
      <c r="BP46341" s="3"/>
    </row>
    <row r="46342" spans="1:68" x14ac:dyDescent="0.25">
      <c r="A46342" s="1"/>
      <c r="B46342" s="2"/>
      <c r="BJ46342" s="3"/>
      <c r="BL46342" s="3"/>
      <c r="BN46342" s="3"/>
      <c r="BP46342" s="3"/>
    </row>
    <row r="46343" spans="1:68" x14ac:dyDescent="0.25">
      <c r="A46343" s="1"/>
      <c r="B46343" s="2"/>
      <c r="BJ46343" s="3"/>
      <c r="BL46343" s="3"/>
      <c r="BN46343" s="3"/>
      <c r="BP46343" s="3"/>
    </row>
    <row r="46344" spans="1:68" x14ac:dyDescent="0.25">
      <c r="A46344" s="1"/>
      <c r="B46344" s="2"/>
      <c r="BJ46344" s="3"/>
      <c r="BL46344" s="3"/>
      <c r="BN46344" s="3"/>
      <c r="BP46344" s="3"/>
    </row>
    <row r="46345" spans="1:68" x14ac:dyDescent="0.25">
      <c r="A46345" s="1"/>
      <c r="B46345" s="2"/>
      <c r="BJ46345" s="3"/>
      <c r="BL46345" s="3"/>
      <c r="BN46345" s="3"/>
      <c r="BP46345" s="3"/>
    </row>
    <row r="46346" spans="1:68" x14ac:dyDescent="0.25">
      <c r="A46346" s="1"/>
      <c r="B46346" s="2"/>
      <c r="BJ46346" s="3"/>
      <c r="BL46346" s="3"/>
      <c r="BN46346" s="3"/>
      <c r="BP46346" s="3"/>
    </row>
    <row r="46347" spans="1:68" x14ac:dyDescent="0.25">
      <c r="A46347" s="1"/>
      <c r="B46347" s="2"/>
      <c r="BJ46347" s="3"/>
      <c r="BL46347" s="3"/>
      <c r="BN46347" s="3"/>
      <c r="BP46347" s="3"/>
    </row>
    <row r="46348" spans="1:68" x14ac:dyDescent="0.25">
      <c r="A46348" s="1"/>
      <c r="B46348" s="2"/>
      <c r="BJ46348" s="3"/>
      <c r="BL46348" s="3"/>
      <c r="BN46348" s="3"/>
      <c r="BP46348" s="3"/>
    </row>
    <row r="46349" spans="1:68" x14ac:dyDescent="0.25">
      <c r="A46349" s="1"/>
      <c r="B46349" s="2"/>
      <c r="BJ46349" s="3"/>
      <c r="BL46349" s="3"/>
      <c r="BN46349" s="3"/>
      <c r="BP46349" s="3"/>
    </row>
    <row r="46350" spans="1:68" x14ac:dyDescent="0.25">
      <c r="A46350" s="1"/>
      <c r="B46350" s="2"/>
      <c r="BJ46350" s="3"/>
      <c r="BL46350" s="3"/>
      <c r="BN46350" s="3"/>
      <c r="BP46350" s="3"/>
    </row>
    <row r="46351" spans="1:68" x14ac:dyDescent="0.25">
      <c r="A46351" s="1"/>
      <c r="B46351" s="2"/>
      <c r="BJ46351" s="3"/>
      <c r="BL46351" s="3"/>
      <c r="BN46351" s="3"/>
      <c r="BP46351" s="3"/>
    </row>
    <row r="46352" spans="1:68" x14ac:dyDescent="0.25">
      <c r="A46352" s="1"/>
      <c r="B46352" s="2"/>
      <c r="BJ46352" s="3"/>
      <c r="BL46352" s="3"/>
      <c r="BN46352" s="3"/>
      <c r="BP46352" s="3"/>
    </row>
    <row r="46353" spans="1:68" x14ac:dyDescent="0.25">
      <c r="A46353" s="1"/>
      <c r="B46353" s="2"/>
      <c r="BJ46353" s="3"/>
      <c r="BL46353" s="3"/>
      <c r="BN46353" s="3"/>
      <c r="BP46353" s="3"/>
    </row>
    <row r="46354" spans="1:68" x14ac:dyDescent="0.25">
      <c r="A46354" s="1"/>
      <c r="B46354" s="2"/>
      <c r="BJ46354" s="3"/>
      <c r="BL46354" s="3"/>
      <c r="BN46354" s="3"/>
      <c r="BP46354" s="3"/>
    </row>
    <row r="46355" spans="1:68" x14ac:dyDescent="0.25">
      <c r="A46355" s="1"/>
      <c r="B46355" s="2"/>
      <c r="BJ46355" s="3"/>
      <c r="BL46355" s="3"/>
      <c r="BN46355" s="3"/>
      <c r="BP46355" s="3"/>
    </row>
    <row r="46356" spans="1:68" x14ac:dyDescent="0.25">
      <c r="A46356" s="1"/>
      <c r="B46356" s="2"/>
      <c r="BJ46356" s="3"/>
      <c r="BL46356" s="3"/>
      <c r="BN46356" s="3"/>
      <c r="BP46356" s="3"/>
    </row>
    <row r="46357" spans="1:68" x14ac:dyDescent="0.25">
      <c r="A46357" s="1"/>
      <c r="B46357" s="2"/>
      <c r="BJ46357" s="3"/>
      <c r="BL46357" s="3"/>
      <c r="BN46357" s="3"/>
      <c r="BP46357" s="3"/>
    </row>
    <row r="46358" spans="1:68" x14ac:dyDescent="0.25">
      <c r="A46358" s="1"/>
      <c r="B46358" s="2"/>
      <c r="BJ46358" s="3"/>
      <c r="BL46358" s="3"/>
      <c r="BN46358" s="3"/>
      <c r="BP46358" s="3"/>
    </row>
    <row r="46359" spans="1:68" x14ac:dyDescent="0.25">
      <c r="A46359" s="1"/>
      <c r="B46359" s="2"/>
      <c r="BJ46359" s="3"/>
      <c r="BL46359" s="3"/>
      <c r="BN46359" s="3"/>
      <c r="BP46359" s="3"/>
    </row>
    <row r="46360" spans="1:68" x14ac:dyDescent="0.25">
      <c r="A46360" s="1"/>
      <c r="B46360" s="2"/>
      <c r="BJ46360" s="3"/>
      <c r="BL46360" s="3"/>
      <c r="BN46360" s="3"/>
      <c r="BP46360" s="3"/>
    </row>
    <row r="46361" spans="1:68" x14ac:dyDescent="0.25">
      <c r="A46361" s="1"/>
      <c r="B46361" s="2"/>
      <c r="BJ46361" s="3"/>
      <c r="BL46361" s="3"/>
      <c r="BN46361" s="3"/>
      <c r="BP46361" s="3"/>
    </row>
    <row r="46362" spans="1:68" x14ac:dyDescent="0.25">
      <c r="A46362" s="1"/>
      <c r="B46362" s="2"/>
      <c r="BJ46362" s="3"/>
      <c r="BL46362" s="3"/>
      <c r="BN46362" s="3"/>
      <c r="BP46362" s="3"/>
    </row>
    <row r="46363" spans="1:68" x14ac:dyDescent="0.25">
      <c r="A46363" s="1"/>
      <c r="B46363" s="2"/>
      <c r="BJ46363" s="3"/>
      <c r="BL46363" s="3"/>
      <c r="BN46363" s="3"/>
      <c r="BP46363" s="3"/>
    </row>
    <row r="46364" spans="1:68" x14ac:dyDescent="0.25">
      <c r="A46364" s="1"/>
      <c r="B46364" s="2"/>
      <c r="BJ46364" s="3"/>
      <c r="BL46364" s="3"/>
      <c r="BN46364" s="3"/>
      <c r="BP46364" s="3"/>
    </row>
    <row r="46365" spans="1:68" x14ac:dyDescent="0.25">
      <c r="A46365" s="1"/>
      <c r="B46365" s="2"/>
      <c r="BJ46365" s="3"/>
      <c r="BL46365" s="3"/>
      <c r="BN46365" s="3"/>
      <c r="BP46365" s="3"/>
    </row>
    <row r="46366" spans="1:68" x14ac:dyDescent="0.25">
      <c r="A46366" s="1"/>
      <c r="B46366" s="2"/>
      <c r="BJ46366" s="3"/>
      <c r="BL46366" s="3"/>
      <c r="BN46366" s="3"/>
      <c r="BP46366" s="3"/>
    </row>
    <row r="46367" spans="1:68" x14ac:dyDescent="0.25">
      <c r="A46367" s="1"/>
      <c r="B46367" s="2"/>
      <c r="BJ46367" s="3"/>
      <c r="BL46367" s="3"/>
      <c r="BN46367" s="3"/>
      <c r="BP46367" s="3"/>
    </row>
    <row r="46368" spans="1:68" x14ac:dyDescent="0.25">
      <c r="A46368" s="1"/>
      <c r="B46368" s="2"/>
      <c r="BJ46368" s="3"/>
      <c r="BL46368" s="3"/>
      <c r="BN46368" s="3"/>
      <c r="BP46368" s="3"/>
    </row>
    <row r="46369" spans="1:68" x14ac:dyDescent="0.25">
      <c r="A46369" s="1"/>
      <c r="B46369" s="2"/>
      <c r="BJ46369" s="3"/>
      <c r="BL46369" s="3"/>
      <c r="BN46369" s="3"/>
      <c r="BP46369" s="3"/>
    </row>
    <row r="46370" spans="1:68" x14ac:dyDescent="0.25">
      <c r="A46370" s="1"/>
      <c r="B46370" s="2"/>
      <c r="BJ46370" s="3"/>
      <c r="BL46370" s="3"/>
      <c r="BN46370" s="3"/>
      <c r="BP46370" s="3"/>
    </row>
    <row r="46371" spans="1:68" x14ac:dyDescent="0.25">
      <c r="A46371" s="1"/>
      <c r="B46371" s="2"/>
      <c r="BJ46371" s="3"/>
      <c r="BL46371" s="3"/>
      <c r="BN46371" s="3"/>
      <c r="BP46371" s="3"/>
    </row>
    <row r="46372" spans="1:68" x14ac:dyDescent="0.25">
      <c r="A46372" s="1"/>
      <c r="B46372" s="2"/>
      <c r="BJ46372" s="3"/>
      <c r="BL46372" s="3"/>
      <c r="BN46372" s="3"/>
      <c r="BP46372" s="3"/>
    </row>
    <row r="46373" spans="1:68" x14ac:dyDescent="0.25">
      <c r="A46373" s="1"/>
      <c r="B46373" s="2"/>
      <c r="BJ46373" s="3"/>
      <c r="BL46373" s="3"/>
      <c r="BN46373" s="3"/>
      <c r="BP46373" s="3"/>
    </row>
    <row r="46374" spans="1:68" x14ac:dyDescent="0.25">
      <c r="A46374" s="1"/>
      <c r="B46374" s="2"/>
      <c r="BJ46374" s="3"/>
      <c r="BL46374" s="3"/>
      <c r="BN46374" s="3"/>
      <c r="BP46374" s="3"/>
    </row>
    <row r="46375" spans="1:68" x14ac:dyDescent="0.25">
      <c r="A46375" s="1"/>
      <c r="B46375" s="2"/>
      <c r="BJ46375" s="3"/>
      <c r="BL46375" s="3"/>
      <c r="BN46375" s="3"/>
      <c r="BP46375" s="3"/>
    </row>
    <row r="46376" spans="1:68" x14ac:dyDescent="0.25">
      <c r="A46376" s="1"/>
      <c r="B46376" s="2"/>
      <c r="BJ46376" s="3"/>
      <c r="BL46376" s="3"/>
      <c r="BN46376" s="3"/>
      <c r="BP46376" s="3"/>
    </row>
    <row r="46377" spans="1:68" x14ac:dyDescent="0.25">
      <c r="A46377" s="1"/>
      <c r="B46377" s="2"/>
      <c r="BJ46377" s="3"/>
      <c r="BL46377" s="3"/>
      <c r="BN46377" s="3"/>
      <c r="BP46377" s="3"/>
    </row>
    <row r="46378" spans="1:68" x14ac:dyDescent="0.25">
      <c r="A46378" s="1"/>
      <c r="B46378" s="2"/>
      <c r="BJ46378" s="3"/>
      <c r="BL46378" s="3"/>
      <c r="BN46378" s="3"/>
      <c r="BP46378" s="3"/>
    </row>
    <row r="46379" spans="1:68" x14ac:dyDescent="0.25">
      <c r="A46379" s="1"/>
      <c r="B46379" s="2"/>
      <c r="BJ46379" s="3"/>
      <c r="BL46379" s="3"/>
      <c r="BN46379" s="3"/>
      <c r="BP46379" s="3"/>
    </row>
    <row r="46380" spans="1:68" x14ac:dyDescent="0.25">
      <c r="A46380" s="1"/>
      <c r="B46380" s="2"/>
      <c r="BJ46380" s="3"/>
      <c r="BL46380" s="3"/>
      <c r="BN46380" s="3"/>
      <c r="BP46380" s="3"/>
    </row>
    <row r="46381" spans="1:68" x14ac:dyDescent="0.25">
      <c r="A46381" s="1"/>
      <c r="B46381" s="2"/>
      <c r="BJ46381" s="3"/>
      <c r="BL46381" s="3"/>
      <c r="BN46381" s="3"/>
      <c r="BP46381" s="3"/>
    </row>
    <row r="46382" spans="1:68" x14ac:dyDescent="0.25">
      <c r="A46382" s="1"/>
      <c r="B46382" s="2"/>
      <c r="BJ46382" s="3"/>
      <c r="BL46382" s="3"/>
      <c r="BN46382" s="3"/>
      <c r="BP46382" s="3"/>
    </row>
    <row r="46383" spans="1:68" x14ac:dyDescent="0.25">
      <c r="A46383" s="1"/>
      <c r="B46383" s="2"/>
      <c r="BJ46383" s="3"/>
      <c r="BL46383" s="3"/>
      <c r="BN46383" s="3"/>
      <c r="BP46383" s="3"/>
    </row>
    <row r="46384" spans="1:68" x14ac:dyDescent="0.25">
      <c r="A46384" s="1"/>
      <c r="B46384" s="2"/>
      <c r="BJ46384" s="3"/>
      <c r="BL46384" s="3"/>
      <c r="BN46384" s="3"/>
      <c r="BP46384" s="3"/>
    </row>
    <row r="46385" spans="1:68" x14ac:dyDescent="0.25">
      <c r="A46385" s="1"/>
      <c r="B46385" s="2"/>
      <c r="BJ46385" s="3"/>
      <c r="BL46385" s="3"/>
      <c r="BN46385" s="3"/>
      <c r="BP46385" s="3"/>
    </row>
    <row r="46386" spans="1:68" x14ac:dyDescent="0.25">
      <c r="A46386" s="1"/>
      <c r="B46386" s="2"/>
      <c r="BJ46386" s="3"/>
      <c r="BL46386" s="3"/>
      <c r="BN46386" s="3"/>
      <c r="BP46386" s="3"/>
    </row>
    <row r="46387" spans="1:68" x14ac:dyDescent="0.25">
      <c r="A46387" s="1"/>
      <c r="B46387" s="2"/>
      <c r="BJ46387" s="3"/>
      <c r="BL46387" s="3"/>
      <c r="BN46387" s="3"/>
      <c r="BP46387" s="3"/>
    </row>
    <row r="46388" spans="1:68" x14ac:dyDescent="0.25">
      <c r="A46388" s="1"/>
      <c r="B46388" s="2"/>
      <c r="BJ46388" s="3"/>
      <c r="BL46388" s="3"/>
      <c r="BN46388" s="3"/>
      <c r="BP46388" s="3"/>
    </row>
    <row r="46389" spans="1:68" x14ac:dyDescent="0.25">
      <c r="A46389" s="1"/>
      <c r="B46389" s="2"/>
      <c r="BJ46389" s="3"/>
      <c r="BL46389" s="3"/>
      <c r="BN46389" s="3"/>
      <c r="BP46389" s="3"/>
    </row>
    <row r="46390" spans="1:68" x14ac:dyDescent="0.25">
      <c r="A46390" s="1"/>
      <c r="B46390" s="2"/>
      <c r="BJ46390" s="3"/>
      <c r="BL46390" s="3"/>
      <c r="BN46390" s="3"/>
      <c r="BP46390" s="3"/>
    </row>
    <row r="46391" spans="1:68" x14ac:dyDescent="0.25">
      <c r="A46391" s="1"/>
      <c r="B46391" s="2"/>
      <c r="BJ46391" s="3"/>
      <c r="BL46391" s="3"/>
      <c r="BN46391" s="3"/>
      <c r="BP46391" s="3"/>
    </row>
    <row r="46392" spans="1:68" x14ac:dyDescent="0.25">
      <c r="A46392" s="1"/>
      <c r="B46392" s="2"/>
      <c r="BJ46392" s="3"/>
      <c r="BL46392" s="3"/>
      <c r="BN46392" s="3"/>
      <c r="BP46392" s="3"/>
    </row>
    <row r="46393" spans="1:68" x14ac:dyDescent="0.25">
      <c r="A46393" s="1"/>
      <c r="B46393" s="2"/>
      <c r="BJ46393" s="3"/>
      <c r="BL46393" s="3"/>
      <c r="BN46393" s="3"/>
      <c r="BP46393" s="3"/>
    </row>
    <row r="46394" spans="1:68" x14ac:dyDescent="0.25">
      <c r="A46394" s="1"/>
      <c r="B46394" s="2"/>
      <c r="BJ46394" s="3"/>
      <c r="BL46394" s="3"/>
      <c r="BN46394" s="3"/>
      <c r="BP46394" s="3"/>
    </row>
    <row r="46395" spans="1:68" x14ac:dyDescent="0.25">
      <c r="A46395" s="1"/>
      <c r="B46395" s="2"/>
      <c r="BJ46395" s="3"/>
      <c r="BL46395" s="3"/>
      <c r="BN46395" s="3"/>
      <c r="BP46395" s="3"/>
    </row>
    <row r="46396" spans="1:68" x14ac:dyDescent="0.25">
      <c r="A46396" s="1"/>
      <c r="B46396" s="2"/>
      <c r="BJ46396" s="3"/>
      <c r="BL46396" s="3"/>
      <c r="BN46396" s="3"/>
      <c r="BP46396" s="3"/>
    </row>
    <row r="46397" spans="1:68" x14ac:dyDescent="0.25">
      <c r="A46397" s="1"/>
      <c r="B46397" s="2"/>
      <c r="BJ46397" s="3"/>
      <c r="BL46397" s="3"/>
      <c r="BN46397" s="3"/>
      <c r="BP46397" s="3"/>
    </row>
    <row r="46398" spans="1:68" x14ac:dyDescent="0.25">
      <c r="A46398" s="1"/>
      <c r="B46398" s="2"/>
      <c r="BJ46398" s="3"/>
      <c r="BL46398" s="3"/>
      <c r="BN46398" s="3"/>
      <c r="BP46398" s="3"/>
    </row>
    <row r="46399" spans="1:68" x14ac:dyDescent="0.25">
      <c r="A46399" s="1"/>
      <c r="B46399" s="2"/>
      <c r="BJ46399" s="3"/>
      <c r="BL46399" s="3"/>
      <c r="BN46399" s="3"/>
      <c r="BP46399" s="3"/>
    </row>
    <row r="46400" spans="1:68" x14ac:dyDescent="0.25">
      <c r="A46400" s="1"/>
      <c r="B46400" s="2"/>
      <c r="BJ46400" s="3"/>
      <c r="BL46400" s="3"/>
      <c r="BN46400" s="3"/>
      <c r="BP46400" s="3"/>
    </row>
    <row r="46401" spans="1:68" x14ac:dyDescent="0.25">
      <c r="A46401" s="1"/>
      <c r="B46401" s="2"/>
      <c r="BJ46401" s="3"/>
      <c r="BL46401" s="3"/>
      <c r="BN46401" s="3"/>
      <c r="BP46401" s="3"/>
    </row>
    <row r="46402" spans="1:68" x14ac:dyDescent="0.25">
      <c r="A46402" s="1"/>
      <c r="B46402" s="2"/>
      <c r="BJ46402" s="3"/>
      <c r="BL46402" s="3"/>
      <c r="BN46402" s="3"/>
      <c r="BP46402" s="3"/>
    </row>
    <row r="46403" spans="1:68" x14ac:dyDescent="0.25">
      <c r="A46403" s="1"/>
      <c r="B46403" s="2"/>
      <c r="BJ46403" s="3"/>
      <c r="BL46403" s="3"/>
      <c r="BN46403" s="3"/>
      <c r="BP46403" s="3"/>
    </row>
    <row r="46404" spans="1:68" x14ac:dyDescent="0.25">
      <c r="A46404" s="1"/>
      <c r="B46404" s="2"/>
      <c r="BJ46404" s="3"/>
      <c r="BL46404" s="3"/>
      <c r="BN46404" s="3"/>
      <c r="BP46404" s="3"/>
    </row>
    <row r="46405" spans="1:68" x14ac:dyDescent="0.25">
      <c r="A46405" s="1"/>
      <c r="B46405" s="2"/>
      <c r="BJ46405" s="3"/>
      <c r="BL46405" s="3"/>
      <c r="BN46405" s="3"/>
      <c r="BP46405" s="3"/>
    </row>
    <row r="46406" spans="1:68" x14ac:dyDescent="0.25">
      <c r="A46406" s="1"/>
      <c r="B46406" s="2"/>
      <c r="BJ46406" s="3"/>
      <c r="BL46406" s="3"/>
      <c r="BN46406" s="3"/>
      <c r="BP46406" s="3"/>
    </row>
    <row r="46407" spans="1:68" x14ac:dyDescent="0.25">
      <c r="A46407" s="1"/>
      <c r="B46407" s="2"/>
      <c r="BJ46407" s="3"/>
      <c r="BL46407" s="3"/>
      <c r="BN46407" s="3"/>
      <c r="BP46407" s="3"/>
    </row>
    <row r="46408" spans="1:68" x14ac:dyDescent="0.25">
      <c r="A46408" s="1"/>
      <c r="B46408" s="2"/>
      <c r="BJ46408" s="3"/>
      <c r="BL46408" s="3"/>
      <c r="BN46408" s="3"/>
      <c r="BP46408" s="3"/>
    </row>
    <row r="46409" spans="1:68" x14ac:dyDescent="0.25">
      <c r="A46409" s="1"/>
      <c r="B46409" s="2"/>
      <c r="BJ46409" s="3"/>
      <c r="BL46409" s="3"/>
      <c r="BN46409" s="3"/>
      <c r="BP46409" s="3"/>
    </row>
    <row r="46410" spans="1:68" x14ac:dyDescent="0.25">
      <c r="A46410" s="1"/>
      <c r="B46410" s="2"/>
      <c r="BJ46410" s="3"/>
      <c r="BL46410" s="3"/>
      <c r="BN46410" s="3"/>
      <c r="BP46410" s="3"/>
    </row>
    <row r="46411" spans="1:68" x14ac:dyDescent="0.25">
      <c r="A46411" s="1"/>
      <c r="B46411" s="2"/>
      <c r="BJ46411" s="3"/>
      <c r="BL46411" s="3"/>
      <c r="BN46411" s="3"/>
      <c r="BP46411" s="3"/>
    </row>
    <row r="46412" spans="1:68" x14ac:dyDescent="0.25">
      <c r="A46412" s="1"/>
      <c r="B46412" s="2"/>
      <c r="BJ46412" s="3"/>
      <c r="BL46412" s="3"/>
      <c r="BN46412" s="3"/>
      <c r="BP46412" s="3"/>
    </row>
    <row r="46413" spans="1:68" x14ac:dyDescent="0.25">
      <c r="A46413" s="1"/>
      <c r="B46413" s="2"/>
      <c r="BJ46413" s="3"/>
      <c r="BL46413" s="3"/>
      <c r="BN46413" s="3"/>
      <c r="BP46413" s="3"/>
    </row>
    <row r="46414" spans="1:68" x14ac:dyDescent="0.25">
      <c r="A46414" s="1"/>
      <c r="B46414" s="2"/>
      <c r="BJ46414" s="3"/>
      <c r="BL46414" s="3"/>
      <c r="BN46414" s="3"/>
      <c r="BP46414" s="3"/>
    </row>
    <row r="46415" spans="1:68" x14ac:dyDescent="0.25">
      <c r="A46415" s="1"/>
      <c r="B46415" s="2"/>
      <c r="BJ46415" s="3"/>
      <c r="BL46415" s="3"/>
      <c r="BN46415" s="3"/>
      <c r="BP46415" s="3"/>
    </row>
    <row r="46416" spans="1:68" x14ac:dyDescent="0.25">
      <c r="A46416" s="1"/>
      <c r="B46416" s="2"/>
      <c r="BJ46416" s="3"/>
      <c r="BL46416" s="3"/>
      <c r="BN46416" s="3"/>
      <c r="BP46416" s="3"/>
    </row>
    <row r="46417" spans="1:68" x14ac:dyDescent="0.25">
      <c r="A46417" s="1"/>
      <c r="B46417" s="2"/>
      <c r="BJ46417" s="3"/>
      <c r="BL46417" s="3"/>
      <c r="BN46417" s="3"/>
      <c r="BP46417" s="3"/>
    </row>
    <row r="46418" spans="1:68" x14ac:dyDescent="0.25">
      <c r="A46418" s="1"/>
      <c r="B46418" s="2"/>
      <c r="BJ46418" s="3"/>
      <c r="BL46418" s="3"/>
      <c r="BN46418" s="3"/>
      <c r="BP46418" s="3"/>
    </row>
    <row r="46419" spans="1:68" x14ac:dyDescent="0.25">
      <c r="A46419" s="1"/>
      <c r="B46419" s="2"/>
      <c r="BJ46419" s="3"/>
      <c r="BL46419" s="3"/>
      <c r="BN46419" s="3"/>
      <c r="BP46419" s="3"/>
    </row>
    <row r="46420" spans="1:68" x14ac:dyDescent="0.25">
      <c r="A46420" s="1"/>
      <c r="B46420" s="2"/>
      <c r="BJ46420" s="3"/>
      <c r="BL46420" s="3"/>
      <c r="BN46420" s="3"/>
      <c r="BP46420" s="3"/>
    </row>
    <row r="46421" spans="1:68" x14ac:dyDescent="0.25">
      <c r="A46421" s="1"/>
      <c r="B46421" s="2"/>
      <c r="BJ46421" s="3"/>
      <c r="BL46421" s="3"/>
      <c r="BN46421" s="3"/>
      <c r="BP46421" s="3"/>
    </row>
    <row r="46422" spans="1:68" x14ac:dyDescent="0.25">
      <c r="A46422" s="1"/>
      <c r="B46422" s="2"/>
      <c r="BJ46422" s="3"/>
      <c r="BL46422" s="3"/>
      <c r="BN46422" s="3"/>
      <c r="BP46422" s="3"/>
    </row>
    <row r="46423" spans="1:68" x14ac:dyDescent="0.25">
      <c r="A46423" s="1"/>
      <c r="B46423" s="2"/>
      <c r="BJ46423" s="3"/>
      <c r="BL46423" s="3"/>
      <c r="BN46423" s="3"/>
      <c r="BP46423" s="3"/>
    </row>
    <row r="46424" spans="1:68" x14ac:dyDescent="0.25">
      <c r="A46424" s="1"/>
      <c r="B46424" s="2"/>
      <c r="BJ46424" s="3"/>
      <c r="BL46424" s="3"/>
      <c r="BN46424" s="3"/>
      <c r="BP46424" s="3"/>
    </row>
    <row r="46425" spans="1:68" x14ac:dyDescent="0.25">
      <c r="A46425" s="1"/>
      <c r="B46425" s="2"/>
      <c r="BJ46425" s="3"/>
      <c r="BL46425" s="3"/>
      <c r="BN46425" s="3"/>
      <c r="BP46425" s="3"/>
    </row>
    <row r="46426" spans="1:68" x14ac:dyDescent="0.25">
      <c r="A46426" s="1"/>
      <c r="B46426" s="2"/>
      <c r="BJ46426" s="3"/>
      <c r="BL46426" s="3"/>
      <c r="BN46426" s="3"/>
      <c r="BP46426" s="3"/>
    </row>
    <row r="46427" spans="1:68" x14ac:dyDescent="0.25">
      <c r="A46427" s="1"/>
      <c r="B46427" s="2"/>
      <c r="BJ46427" s="3"/>
      <c r="BL46427" s="3"/>
      <c r="BN46427" s="3"/>
      <c r="BP46427" s="3"/>
    </row>
    <row r="46428" spans="1:68" x14ac:dyDescent="0.25">
      <c r="A46428" s="1"/>
      <c r="B46428" s="2"/>
      <c r="BJ46428" s="3"/>
      <c r="BL46428" s="3"/>
      <c r="BN46428" s="3"/>
      <c r="BP46428" s="3"/>
    </row>
    <row r="46429" spans="1:68" x14ac:dyDescent="0.25">
      <c r="A46429" s="1"/>
      <c r="B46429" s="2"/>
      <c r="BJ46429" s="3"/>
      <c r="BL46429" s="3"/>
      <c r="BN46429" s="3"/>
      <c r="BP46429" s="3"/>
    </row>
    <row r="46430" spans="1:68" x14ac:dyDescent="0.25">
      <c r="A46430" s="1"/>
      <c r="B46430" s="2"/>
      <c r="BJ46430" s="3"/>
      <c r="BL46430" s="3"/>
      <c r="BN46430" s="3"/>
      <c r="BP46430" s="3"/>
    </row>
    <row r="46431" spans="1:68" x14ac:dyDescent="0.25">
      <c r="A46431" s="1"/>
      <c r="B46431" s="2"/>
      <c r="BJ46431" s="3"/>
      <c r="BL46431" s="3"/>
      <c r="BN46431" s="3"/>
      <c r="BP46431" s="3"/>
    </row>
    <row r="46432" spans="1:68" x14ac:dyDescent="0.25">
      <c r="A46432" s="1"/>
      <c r="B46432" s="2"/>
      <c r="BJ46432" s="3"/>
      <c r="BL46432" s="3"/>
      <c r="BN46432" s="3"/>
      <c r="BP46432" s="3"/>
    </row>
    <row r="46433" spans="1:68" x14ac:dyDescent="0.25">
      <c r="A46433" s="1"/>
      <c r="B46433" s="2"/>
      <c r="BJ46433" s="3"/>
      <c r="BL46433" s="3"/>
      <c r="BN46433" s="3"/>
      <c r="BP46433" s="3"/>
    </row>
    <row r="46434" spans="1:68" x14ac:dyDescent="0.25">
      <c r="A46434" s="1"/>
      <c r="B46434" s="2"/>
      <c r="BJ46434" s="3"/>
      <c r="BL46434" s="3"/>
      <c r="BN46434" s="3"/>
      <c r="BP46434" s="3"/>
    </row>
    <row r="46435" spans="1:68" x14ac:dyDescent="0.25">
      <c r="A46435" s="1"/>
      <c r="B46435" s="2"/>
      <c r="BJ46435" s="3"/>
      <c r="BL46435" s="3"/>
      <c r="BN46435" s="3"/>
      <c r="BP46435" s="3"/>
    </row>
    <row r="46436" spans="1:68" x14ac:dyDescent="0.25">
      <c r="A46436" s="1"/>
      <c r="B46436" s="2"/>
      <c r="BJ46436" s="3"/>
      <c r="BL46436" s="3"/>
      <c r="BN46436" s="3"/>
      <c r="BP46436" s="3"/>
    </row>
    <row r="46437" spans="1:68" x14ac:dyDescent="0.25">
      <c r="A46437" s="1"/>
      <c r="B46437" s="2"/>
      <c r="BJ46437" s="3"/>
      <c r="BL46437" s="3"/>
      <c r="BN46437" s="3"/>
      <c r="BP46437" s="3"/>
    </row>
    <row r="46438" spans="1:68" x14ac:dyDescent="0.25">
      <c r="A46438" s="1"/>
      <c r="B46438" s="2"/>
      <c r="BJ46438" s="3"/>
      <c r="BL46438" s="3"/>
      <c r="BN46438" s="3"/>
      <c r="BP46438" s="3"/>
    </row>
    <row r="46439" spans="1:68" x14ac:dyDescent="0.25">
      <c r="A46439" s="1"/>
      <c r="B46439" s="2"/>
      <c r="BJ46439" s="3"/>
      <c r="BL46439" s="3"/>
      <c r="BN46439" s="3"/>
      <c r="BP46439" s="3"/>
    </row>
    <row r="46440" spans="1:68" x14ac:dyDescent="0.25">
      <c r="A46440" s="1"/>
      <c r="B46440" s="2"/>
      <c r="BJ46440" s="3"/>
      <c r="BL46440" s="3"/>
      <c r="BN46440" s="3"/>
      <c r="BP46440" s="3"/>
    </row>
    <row r="46441" spans="1:68" x14ac:dyDescent="0.25">
      <c r="A46441" s="1"/>
      <c r="B46441" s="2"/>
      <c r="BJ46441" s="3"/>
      <c r="BL46441" s="3"/>
      <c r="BN46441" s="3"/>
      <c r="BP46441" s="3"/>
    </row>
    <row r="46442" spans="1:68" x14ac:dyDescent="0.25">
      <c r="A46442" s="1"/>
      <c r="B46442" s="2"/>
      <c r="BJ46442" s="3"/>
      <c r="BL46442" s="3"/>
      <c r="BN46442" s="3"/>
      <c r="BP46442" s="3"/>
    </row>
    <row r="46443" spans="1:68" x14ac:dyDescent="0.25">
      <c r="A46443" s="1"/>
      <c r="B46443" s="2"/>
      <c r="BJ46443" s="3"/>
      <c r="BL46443" s="3"/>
      <c r="BN46443" s="3"/>
      <c r="BP46443" s="3"/>
    </row>
    <row r="46444" spans="1:68" x14ac:dyDescent="0.25">
      <c r="A46444" s="1"/>
      <c r="B46444" s="2"/>
      <c r="BJ46444" s="3"/>
      <c r="BL46444" s="3"/>
      <c r="BN46444" s="3"/>
      <c r="BP46444" s="3"/>
    </row>
    <row r="46445" spans="1:68" x14ac:dyDescent="0.25">
      <c r="A46445" s="1"/>
      <c r="B46445" s="2"/>
      <c r="BJ46445" s="3"/>
      <c r="BL46445" s="3"/>
      <c r="BN46445" s="3"/>
      <c r="BP46445" s="3"/>
    </row>
    <row r="46446" spans="1:68" x14ac:dyDescent="0.25">
      <c r="A46446" s="1"/>
      <c r="B46446" s="2"/>
      <c r="BJ46446" s="3"/>
      <c r="BL46446" s="3"/>
      <c r="BN46446" s="3"/>
      <c r="BP46446" s="3"/>
    </row>
    <row r="46447" spans="1:68" x14ac:dyDescent="0.25">
      <c r="A46447" s="1"/>
      <c r="B46447" s="2"/>
      <c r="BJ46447" s="3"/>
      <c r="BL46447" s="3"/>
      <c r="BN46447" s="3"/>
      <c r="BP46447" s="3"/>
    </row>
    <row r="46448" spans="1:68" x14ac:dyDescent="0.25">
      <c r="A46448" s="1"/>
      <c r="B46448" s="2"/>
      <c r="BJ46448" s="3"/>
      <c r="BL46448" s="3"/>
      <c r="BN46448" s="3"/>
      <c r="BP46448" s="3"/>
    </row>
    <row r="46449" spans="1:68" x14ac:dyDescent="0.25">
      <c r="A46449" s="1"/>
      <c r="B46449" s="2"/>
      <c r="BJ46449" s="3"/>
      <c r="BL46449" s="3"/>
      <c r="BN46449" s="3"/>
      <c r="BP46449" s="3"/>
    </row>
    <row r="46450" spans="1:68" x14ac:dyDescent="0.25">
      <c r="A46450" s="1"/>
      <c r="B46450" s="2"/>
      <c r="BJ46450" s="3"/>
      <c r="BL46450" s="3"/>
      <c r="BN46450" s="3"/>
      <c r="BP46450" s="3"/>
    </row>
    <row r="46451" spans="1:68" x14ac:dyDescent="0.25">
      <c r="A46451" s="1"/>
      <c r="B46451" s="2"/>
      <c r="BJ46451" s="3"/>
      <c r="BL46451" s="3"/>
      <c r="BN46451" s="3"/>
      <c r="BP46451" s="3"/>
    </row>
    <row r="46452" spans="1:68" x14ac:dyDescent="0.25">
      <c r="A46452" s="1"/>
      <c r="B46452" s="2"/>
      <c r="BJ46452" s="3"/>
      <c r="BL46452" s="3"/>
      <c r="BN46452" s="3"/>
      <c r="BP46452" s="3"/>
    </row>
    <row r="46453" spans="1:68" x14ac:dyDescent="0.25">
      <c r="A46453" s="1"/>
      <c r="B46453" s="2"/>
      <c r="BJ46453" s="3"/>
      <c r="BL46453" s="3"/>
      <c r="BN46453" s="3"/>
      <c r="BP46453" s="3"/>
    </row>
    <row r="46454" spans="1:68" x14ac:dyDescent="0.25">
      <c r="A46454" s="1"/>
      <c r="B46454" s="2"/>
      <c r="BJ46454" s="3"/>
      <c r="BL46454" s="3"/>
      <c r="BN46454" s="3"/>
      <c r="BP46454" s="3"/>
    </row>
    <row r="46455" spans="1:68" x14ac:dyDescent="0.25">
      <c r="A46455" s="1"/>
      <c r="B46455" s="2"/>
      <c r="BJ46455" s="3"/>
      <c r="BL46455" s="3"/>
      <c r="BN46455" s="3"/>
      <c r="BP46455" s="3"/>
    </row>
    <row r="46456" spans="1:68" x14ac:dyDescent="0.25">
      <c r="A46456" s="1"/>
      <c r="B46456" s="2"/>
      <c r="BJ46456" s="3"/>
      <c r="BL46456" s="3"/>
      <c r="BN46456" s="3"/>
      <c r="BP46456" s="3"/>
    </row>
    <row r="46457" spans="1:68" x14ac:dyDescent="0.25">
      <c r="A46457" s="1"/>
      <c r="B46457" s="2"/>
      <c r="BJ46457" s="3"/>
      <c r="BL46457" s="3"/>
      <c r="BN46457" s="3"/>
      <c r="BP46457" s="3"/>
    </row>
    <row r="46458" spans="1:68" x14ac:dyDescent="0.25">
      <c r="A46458" s="1"/>
      <c r="B46458" s="2"/>
      <c r="BJ46458" s="3"/>
      <c r="BL46458" s="3"/>
      <c r="BN46458" s="3"/>
      <c r="BP46458" s="3"/>
    </row>
    <row r="46459" spans="1:68" x14ac:dyDescent="0.25">
      <c r="A46459" s="1"/>
      <c r="B46459" s="2"/>
      <c r="BJ46459" s="3"/>
      <c r="BL46459" s="3"/>
      <c r="BN46459" s="3"/>
      <c r="BP46459" s="3"/>
    </row>
    <row r="46460" spans="1:68" x14ac:dyDescent="0.25">
      <c r="A46460" s="1"/>
      <c r="B46460" s="2"/>
      <c r="BJ46460" s="3"/>
      <c r="BL46460" s="3"/>
      <c r="BN46460" s="3"/>
      <c r="BP46460" s="3"/>
    </row>
    <row r="46461" spans="1:68" x14ac:dyDescent="0.25">
      <c r="A46461" s="1"/>
      <c r="B46461" s="2"/>
      <c r="BJ46461" s="3"/>
      <c r="BL46461" s="3"/>
      <c r="BN46461" s="3"/>
      <c r="BP46461" s="3"/>
    </row>
    <row r="46462" spans="1:68" x14ac:dyDescent="0.25">
      <c r="A46462" s="1"/>
      <c r="B46462" s="2"/>
      <c r="BJ46462" s="3"/>
      <c r="BL46462" s="3"/>
      <c r="BN46462" s="3"/>
      <c r="BP46462" s="3"/>
    </row>
    <row r="46463" spans="1:68" x14ac:dyDescent="0.25">
      <c r="A46463" s="1"/>
      <c r="B46463" s="2"/>
      <c r="BJ46463" s="3"/>
      <c r="BL46463" s="3"/>
      <c r="BN46463" s="3"/>
      <c r="BP46463" s="3"/>
    </row>
    <row r="46464" spans="1:68" x14ac:dyDescent="0.25">
      <c r="A46464" s="1"/>
      <c r="B46464" s="2"/>
      <c r="BJ46464" s="3"/>
      <c r="BL46464" s="3"/>
      <c r="BN46464" s="3"/>
      <c r="BP46464" s="3"/>
    </row>
    <row r="46465" spans="1:68" x14ac:dyDescent="0.25">
      <c r="A46465" s="1"/>
      <c r="B46465" s="2"/>
      <c r="BJ46465" s="3"/>
      <c r="BL46465" s="3"/>
      <c r="BN46465" s="3"/>
      <c r="BP46465" s="3"/>
    </row>
    <row r="46466" spans="1:68" x14ac:dyDescent="0.25">
      <c r="A46466" s="1"/>
      <c r="B46466" s="2"/>
      <c r="BJ46466" s="3"/>
      <c r="BL46466" s="3"/>
      <c r="BN46466" s="3"/>
      <c r="BP46466" s="3"/>
    </row>
    <row r="46467" spans="1:68" x14ac:dyDescent="0.25">
      <c r="A46467" s="1"/>
      <c r="B46467" s="2"/>
      <c r="BJ46467" s="3"/>
      <c r="BL46467" s="3"/>
      <c r="BN46467" s="3"/>
      <c r="BP46467" s="3"/>
    </row>
    <row r="46468" spans="1:68" x14ac:dyDescent="0.25">
      <c r="A46468" s="1"/>
      <c r="B46468" s="2"/>
      <c r="BJ46468" s="3"/>
      <c r="BL46468" s="3"/>
      <c r="BN46468" s="3"/>
      <c r="BP46468" s="3"/>
    </row>
    <row r="46469" spans="1:68" x14ac:dyDescent="0.25">
      <c r="A46469" s="1"/>
      <c r="B46469" s="2"/>
      <c r="BJ46469" s="3"/>
      <c r="BL46469" s="3"/>
      <c r="BN46469" s="3"/>
      <c r="BP46469" s="3"/>
    </row>
    <row r="46470" spans="1:68" x14ac:dyDescent="0.25">
      <c r="A46470" s="1"/>
      <c r="B46470" s="2"/>
      <c r="BJ46470" s="3"/>
      <c r="BL46470" s="3"/>
      <c r="BN46470" s="3"/>
      <c r="BP46470" s="3"/>
    </row>
    <row r="46471" spans="1:68" x14ac:dyDescent="0.25">
      <c r="A46471" s="1"/>
      <c r="B46471" s="2"/>
      <c r="BJ46471" s="3"/>
      <c r="BL46471" s="3"/>
      <c r="BN46471" s="3"/>
      <c r="BP46471" s="3"/>
    </row>
    <row r="46472" spans="1:68" x14ac:dyDescent="0.25">
      <c r="A46472" s="1"/>
      <c r="B46472" s="2"/>
      <c r="BJ46472" s="3"/>
      <c r="BL46472" s="3"/>
      <c r="BN46472" s="3"/>
      <c r="BP46472" s="3"/>
    </row>
    <row r="46473" spans="1:68" x14ac:dyDescent="0.25">
      <c r="A46473" s="1"/>
      <c r="B46473" s="2"/>
      <c r="BJ46473" s="3"/>
      <c r="BL46473" s="3"/>
      <c r="BN46473" s="3"/>
      <c r="BP46473" s="3"/>
    </row>
    <row r="46474" spans="1:68" x14ac:dyDescent="0.25">
      <c r="A46474" s="1"/>
      <c r="B46474" s="2"/>
      <c r="BJ46474" s="3"/>
      <c r="BL46474" s="3"/>
      <c r="BN46474" s="3"/>
      <c r="BP46474" s="3"/>
    </row>
    <row r="46475" spans="1:68" x14ac:dyDescent="0.25">
      <c r="A46475" s="1"/>
      <c r="B46475" s="2"/>
      <c r="BJ46475" s="3"/>
      <c r="BL46475" s="3"/>
      <c r="BN46475" s="3"/>
      <c r="BP46475" s="3"/>
    </row>
    <row r="46476" spans="1:68" x14ac:dyDescent="0.25">
      <c r="A46476" s="1"/>
      <c r="B46476" s="2"/>
      <c r="BJ46476" s="3"/>
      <c r="BL46476" s="3"/>
      <c r="BN46476" s="3"/>
      <c r="BP46476" s="3"/>
    </row>
    <row r="46477" spans="1:68" x14ac:dyDescent="0.25">
      <c r="A46477" s="1"/>
      <c r="B46477" s="2"/>
      <c r="BJ46477" s="3"/>
      <c r="BL46477" s="3"/>
      <c r="BN46477" s="3"/>
      <c r="BP46477" s="3"/>
    </row>
    <row r="46478" spans="1:68" x14ac:dyDescent="0.25">
      <c r="A46478" s="1"/>
      <c r="B46478" s="2"/>
      <c r="BJ46478" s="3"/>
      <c r="BL46478" s="3"/>
      <c r="BN46478" s="3"/>
      <c r="BP46478" s="3"/>
    </row>
    <row r="46479" spans="1:68" x14ac:dyDescent="0.25">
      <c r="A46479" s="1"/>
      <c r="B46479" s="2"/>
      <c r="BJ46479" s="3"/>
      <c r="BL46479" s="3"/>
      <c r="BN46479" s="3"/>
      <c r="BP46479" s="3"/>
    </row>
    <row r="46480" spans="1:68" x14ac:dyDescent="0.25">
      <c r="A46480" s="1"/>
      <c r="B46480" s="2"/>
      <c r="BJ46480" s="3"/>
      <c r="BL46480" s="3"/>
      <c r="BN46480" s="3"/>
      <c r="BP46480" s="3"/>
    </row>
    <row r="46481" spans="1:68" x14ac:dyDescent="0.25">
      <c r="A46481" s="1"/>
      <c r="B46481" s="2"/>
      <c r="BJ46481" s="3"/>
      <c r="BL46481" s="3"/>
      <c r="BN46481" s="3"/>
      <c r="BP46481" s="3"/>
    </row>
    <row r="46482" spans="1:68" x14ac:dyDescent="0.25">
      <c r="A46482" s="1"/>
      <c r="B46482" s="2"/>
      <c r="BJ46482" s="3"/>
      <c r="BL46482" s="3"/>
      <c r="BN46482" s="3"/>
      <c r="BP46482" s="3"/>
    </row>
    <row r="46483" spans="1:68" x14ac:dyDescent="0.25">
      <c r="A46483" s="1"/>
      <c r="B46483" s="2"/>
      <c r="BJ46483" s="3"/>
      <c r="BL46483" s="3"/>
      <c r="BN46483" s="3"/>
      <c r="BP46483" s="3"/>
    </row>
    <row r="46484" spans="1:68" x14ac:dyDescent="0.25">
      <c r="A46484" s="1"/>
      <c r="B46484" s="2"/>
      <c r="BJ46484" s="3"/>
      <c r="BL46484" s="3"/>
      <c r="BN46484" s="3"/>
      <c r="BP46484" s="3"/>
    </row>
    <row r="46485" spans="1:68" x14ac:dyDescent="0.25">
      <c r="A46485" s="1"/>
      <c r="B46485" s="2"/>
      <c r="BJ46485" s="3"/>
      <c r="BL46485" s="3"/>
      <c r="BN46485" s="3"/>
      <c r="BP46485" s="3"/>
    </row>
    <row r="46486" spans="1:68" x14ac:dyDescent="0.25">
      <c r="A46486" s="1"/>
      <c r="B46486" s="2"/>
      <c r="BJ46486" s="3"/>
      <c r="BL46486" s="3"/>
      <c r="BN46486" s="3"/>
      <c r="BP46486" s="3"/>
    </row>
    <row r="46487" spans="1:68" x14ac:dyDescent="0.25">
      <c r="A46487" s="1"/>
      <c r="B46487" s="2"/>
      <c r="BJ46487" s="3"/>
      <c r="BL46487" s="3"/>
      <c r="BN46487" s="3"/>
      <c r="BP46487" s="3"/>
    </row>
    <row r="46488" spans="1:68" x14ac:dyDescent="0.25">
      <c r="A46488" s="1"/>
      <c r="B46488" s="2"/>
      <c r="BJ46488" s="3"/>
      <c r="BL46488" s="3"/>
      <c r="BN46488" s="3"/>
      <c r="BP46488" s="3"/>
    </row>
    <row r="46489" spans="1:68" x14ac:dyDescent="0.25">
      <c r="A46489" s="1"/>
      <c r="B46489" s="2"/>
      <c r="BJ46489" s="3"/>
      <c r="BL46489" s="3"/>
      <c r="BN46489" s="3"/>
      <c r="BP46489" s="3"/>
    </row>
    <row r="46490" spans="1:68" x14ac:dyDescent="0.25">
      <c r="A46490" s="1"/>
      <c r="B46490" s="2"/>
      <c r="BJ46490" s="3"/>
      <c r="BL46490" s="3"/>
      <c r="BN46490" s="3"/>
      <c r="BP46490" s="3"/>
    </row>
    <row r="46491" spans="1:68" x14ac:dyDescent="0.25">
      <c r="A46491" s="1"/>
      <c r="B46491" s="2"/>
      <c r="BJ46491" s="3"/>
      <c r="BL46491" s="3"/>
      <c r="BN46491" s="3"/>
      <c r="BP46491" s="3"/>
    </row>
    <row r="46492" spans="1:68" x14ac:dyDescent="0.25">
      <c r="A46492" s="1"/>
      <c r="B46492" s="2"/>
      <c r="BJ46492" s="3"/>
      <c r="BL46492" s="3"/>
      <c r="BN46492" s="3"/>
      <c r="BP46492" s="3"/>
    </row>
    <row r="46493" spans="1:68" x14ac:dyDescent="0.25">
      <c r="A46493" s="1"/>
      <c r="B46493" s="2"/>
      <c r="BJ46493" s="3"/>
      <c r="BL46493" s="3"/>
      <c r="BN46493" s="3"/>
      <c r="BP46493" s="3"/>
    </row>
    <row r="46494" spans="1:68" x14ac:dyDescent="0.25">
      <c r="A46494" s="1"/>
      <c r="B46494" s="2"/>
      <c r="BJ46494" s="3"/>
      <c r="BL46494" s="3"/>
      <c r="BN46494" s="3"/>
      <c r="BP46494" s="3"/>
    </row>
    <row r="46495" spans="1:68" x14ac:dyDescent="0.25">
      <c r="A46495" s="1"/>
      <c r="B46495" s="2"/>
      <c r="BJ46495" s="3"/>
      <c r="BL46495" s="3"/>
      <c r="BN46495" s="3"/>
      <c r="BP46495" s="3"/>
    </row>
    <row r="46496" spans="1:68" x14ac:dyDescent="0.25">
      <c r="A46496" s="1"/>
      <c r="B46496" s="2"/>
      <c r="BJ46496" s="3"/>
      <c r="BL46496" s="3"/>
      <c r="BN46496" s="3"/>
      <c r="BP46496" s="3"/>
    </row>
    <row r="46497" spans="1:68" x14ac:dyDescent="0.25">
      <c r="A46497" s="1"/>
      <c r="B46497" s="2"/>
      <c r="BJ46497" s="3"/>
      <c r="BL46497" s="3"/>
      <c r="BN46497" s="3"/>
      <c r="BP46497" s="3"/>
    </row>
    <row r="46498" spans="1:68" x14ac:dyDescent="0.25">
      <c r="A46498" s="1"/>
      <c r="B46498" s="2"/>
      <c r="BJ46498" s="3"/>
      <c r="BL46498" s="3"/>
      <c r="BN46498" s="3"/>
      <c r="BP46498" s="3"/>
    </row>
    <row r="46499" spans="1:68" x14ac:dyDescent="0.25">
      <c r="A46499" s="1"/>
      <c r="B46499" s="2"/>
      <c r="BJ46499" s="3"/>
      <c r="BL46499" s="3"/>
      <c r="BN46499" s="3"/>
      <c r="BP46499" s="3"/>
    </row>
    <row r="46500" spans="1:68" x14ac:dyDescent="0.25">
      <c r="A46500" s="1"/>
      <c r="B46500" s="2"/>
      <c r="BJ46500" s="3"/>
      <c r="BL46500" s="3"/>
      <c r="BN46500" s="3"/>
      <c r="BP46500" s="3"/>
    </row>
    <row r="46501" spans="1:68" x14ac:dyDescent="0.25">
      <c r="A46501" s="1"/>
      <c r="B46501" s="2"/>
      <c r="BJ46501" s="3"/>
      <c r="BL46501" s="3"/>
      <c r="BN46501" s="3"/>
      <c r="BP46501" s="3"/>
    </row>
    <row r="46502" spans="1:68" x14ac:dyDescent="0.25">
      <c r="A46502" s="1"/>
      <c r="B46502" s="2"/>
      <c r="BJ46502" s="3"/>
      <c r="BL46502" s="3"/>
      <c r="BN46502" s="3"/>
      <c r="BP46502" s="3"/>
    </row>
    <row r="46503" spans="1:68" x14ac:dyDescent="0.25">
      <c r="A46503" s="1"/>
      <c r="B46503" s="2"/>
      <c r="BJ46503" s="3"/>
      <c r="BL46503" s="3"/>
      <c r="BN46503" s="3"/>
      <c r="BP46503" s="3"/>
    </row>
    <row r="46504" spans="1:68" x14ac:dyDescent="0.25">
      <c r="A46504" s="1"/>
      <c r="B46504" s="2"/>
      <c r="BJ46504" s="3"/>
      <c r="BL46504" s="3"/>
      <c r="BN46504" s="3"/>
      <c r="BP46504" s="3"/>
    </row>
    <row r="46505" spans="1:68" x14ac:dyDescent="0.25">
      <c r="A46505" s="1"/>
      <c r="B46505" s="2"/>
      <c r="BJ46505" s="3"/>
      <c r="BL46505" s="3"/>
      <c r="BN46505" s="3"/>
      <c r="BP46505" s="3"/>
    </row>
    <row r="46506" spans="1:68" x14ac:dyDescent="0.25">
      <c r="A46506" s="1"/>
      <c r="B46506" s="2"/>
      <c r="BJ46506" s="3"/>
      <c r="BL46506" s="3"/>
      <c r="BN46506" s="3"/>
      <c r="BP46506" s="3"/>
    </row>
    <row r="46507" spans="1:68" x14ac:dyDescent="0.25">
      <c r="A46507" s="1"/>
      <c r="B46507" s="2"/>
      <c r="BJ46507" s="3"/>
      <c r="BL46507" s="3"/>
      <c r="BN46507" s="3"/>
      <c r="BP46507" s="3"/>
    </row>
    <row r="46508" spans="1:68" x14ac:dyDescent="0.25">
      <c r="A46508" s="1"/>
      <c r="B46508" s="2"/>
      <c r="BJ46508" s="3"/>
      <c r="BL46508" s="3"/>
      <c r="BN46508" s="3"/>
      <c r="BP46508" s="3"/>
    </row>
    <row r="46509" spans="1:68" x14ac:dyDescent="0.25">
      <c r="A46509" s="1"/>
      <c r="B46509" s="2"/>
      <c r="BJ46509" s="3"/>
      <c r="BL46509" s="3"/>
      <c r="BN46509" s="3"/>
      <c r="BP46509" s="3"/>
    </row>
    <row r="46510" spans="1:68" x14ac:dyDescent="0.25">
      <c r="A46510" s="1"/>
      <c r="B46510" s="2"/>
      <c r="BJ46510" s="3"/>
      <c r="BL46510" s="3"/>
      <c r="BN46510" s="3"/>
      <c r="BP46510" s="3"/>
    </row>
    <row r="46511" spans="1:68" x14ac:dyDescent="0.25">
      <c r="A46511" s="1"/>
      <c r="B46511" s="2"/>
      <c r="BJ46511" s="3"/>
      <c r="BL46511" s="3"/>
      <c r="BN46511" s="3"/>
      <c r="BP46511" s="3"/>
    </row>
    <row r="46512" spans="1:68" x14ac:dyDescent="0.25">
      <c r="A46512" s="1"/>
      <c r="B46512" s="2"/>
      <c r="BJ46512" s="3"/>
      <c r="BL46512" s="3"/>
      <c r="BN46512" s="3"/>
      <c r="BP46512" s="3"/>
    </row>
    <row r="46513" spans="1:68" x14ac:dyDescent="0.25">
      <c r="A46513" s="1"/>
      <c r="B46513" s="2"/>
      <c r="BJ46513" s="3"/>
      <c r="BL46513" s="3"/>
      <c r="BN46513" s="3"/>
      <c r="BP46513" s="3"/>
    </row>
    <row r="46514" spans="1:68" x14ac:dyDescent="0.25">
      <c r="A46514" s="1"/>
      <c r="B46514" s="2"/>
      <c r="BJ46514" s="3"/>
      <c r="BL46514" s="3"/>
      <c r="BN46514" s="3"/>
      <c r="BP46514" s="3"/>
    </row>
    <row r="46515" spans="1:68" x14ac:dyDescent="0.25">
      <c r="A46515" s="1"/>
      <c r="B46515" s="2"/>
      <c r="BJ46515" s="3"/>
      <c r="BL46515" s="3"/>
      <c r="BN46515" s="3"/>
      <c r="BP46515" s="3"/>
    </row>
    <row r="46516" spans="1:68" x14ac:dyDescent="0.25">
      <c r="A46516" s="1"/>
      <c r="B46516" s="2"/>
      <c r="BJ46516" s="3"/>
      <c r="BL46516" s="3"/>
      <c r="BN46516" s="3"/>
      <c r="BP46516" s="3"/>
    </row>
    <row r="46517" spans="1:68" x14ac:dyDescent="0.25">
      <c r="A46517" s="1"/>
      <c r="B46517" s="2"/>
      <c r="BJ46517" s="3"/>
      <c r="BL46517" s="3"/>
      <c r="BN46517" s="3"/>
      <c r="BP46517" s="3"/>
    </row>
    <row r="46518" spans="1:68" x14ac:dyDescent="0.25">
      <c r="A46518" s="1"/>
      <c r="B46518" s="2"/>
      <c r="BJ46518" s="3"/>
      <c r="BL46518" s="3"/>
      <c r="BN46518" s="3"/>
      <c r="BP46518" s="3"/>
    </row>
    <row r="46519" spans="1:68" x14ac:dyDescent="0.25">
      <c r="A46519" s="1"/>
      <c r="B46519" s="2"/>
      <c r="BJ46519" s="3"/>
      <c r="BL46519" s="3"/>
      <c r="BN46519" s="3"/>
      <c r="BP46519" s="3"/>
    </row>
    <row r="46520" spans="1:68" x14ac:dyDescent="0.25">
      <c r="A46520" s="1"/>
      <c r="B46520" s="2"/>
      <c r="BJ46520" s="3"/>
      <c r="BL46520" s="3"/>
      <c r="BN46520" s="3"/>
      <c r="BP46520" s="3"/>
    </row>
    <row r="46521" spans="1:68" x14ac:dyDescent="0.25">
      <c r="A46521" s="1"/>
      <c r="B46521" s="2"/>
      <c r="BJ46521" s="3"/>
      <c r="BL46521" s="3"/>
      <c r="BN46521" s="3"/>
      <c r="BP46521" s="3"/>
    </row>
    <row r="46522" spans="1:68" x14ac:dyDescent="0.25">
      <c r="A46522" s="1"/>
      <c r="B46522" s="2"/>
      <c r="BJ46522" s="3"/>
      <c r="BL46522" s="3"/>
      <c r="BN46522" s="3"/>
      <c r="BP46522" s="3"/>
    </row>
    <row r="46523" spans="1:68" x14ac:dyDescent="0.25">
      <c r="A46523" s="1"/>
      <c r="B46523" s="2"/>
      <c r="BJ46523" s="3"/>
      <c r="BL46523" s="3"/>
      <c r="BN46523" s="3"/>
      <c r="BP46523" s="3"/>
    </row>
    <row r="46524" spans="1:68" x14ac:dyDescent="0.25">
      <c r="A46524" s="1"/>
      <c r="B46524" s="2"/>
      <c r="BJ46524" s="3"/>
      <c r="BL46524" s="3"/>
      <c r="BN46524" s="3"/>
      <c r="BP46524" s="3"/>
    </row>
    <row r="46525" spans="1:68" x14ac:dyDescent="0.25">
      <c r="A46525" s="1"/>
      <c r="B46525" s="2"/>
      <c r="BJ46525" s="3"/>
      <c r="BL46525" s="3"/>
      <c r="BN46525" s="3"/>
      <c r="BP46525" s="3"/>
    </row>
    <row r="46526" spans="1:68" x14ac:dyDescent="0.25">
      <c r="A46526" s="1"/>
      <c r="B46526" s="2"/>
      <c r="BJ46526" s="3"/>
      <c r="BL46526" s="3"/>
      <c r="BN46526" s="3"/>
      <c r="BP46526" s="3"/>
    </row>
    <row r="46527" spans="1:68" x14ac:dyDescent="0.25">
      <c r="A46527" s="1"/>
      <c r="B46527" s="2"/>
      <c r="BJ46527" s="3"/>
      <c r="BL46527" s="3"/>
      <c r="BN46527" s="3"/>
      <c r="BP46527" s="3"/>
    </row>
    <row r="46528" spans="1:68" x14ac:dyDescent="0.25">
      <c r="A46528" s="1"/>
      <c r="B46528" s="2"/>
      <c r="BJ46528" s="3"/>
      <c r="BL46528" s="3"/>
      <c r="BN46528" s="3"/>
      <c r="BP46528" s="3"/>
    </row>
    <row r="46529" spans="1:68" x14ac:dyDescent="0.25">
      <c r="A46529" s="1"/>
      <c r="B46529" s="2"/>
      <c r="BJ46529" s="3"/>
      <c r="BL46529" s="3"/>
      <c r="BN46529" s="3"/>
      <c r="BP46529" s="3"/>
    </row>
    <row r="46530" spans="1:68" x14ac:dyDescent="0.25">
      <c r="A46530" s="1"/>
      <c r="B46530" s="2"/>
      <c r="BJ46530" s="3"/>
      <c r="BL46530" s="3"/>
      <c r="BN46530" s="3"/>
      <c r="BP46530" s="3"/>
    </row>
    <row r="46531" spans="1:68" x14ac:dyDescent="0.25">
      <c r="A46531" s="1"/>
      <c r="B46531" s="2"/>
      <c r="BJ46531" s="3"/>
      <c r="BL46531" s="3"/>
      <c r="BN46531" s="3"/>
      <c r="BP46531" s="3"/>
    </row>
    <row r="46532" spans="1:68" x14ac:dyDescent="0.25">
      <c r="A46532" s="1"/>
      <c r="B46532" s="2"/>
      <c r="BJ46532" s="3"/>
      <c r="BL46532" s="3"/>
      <c r="BN46532" s="3"/>
      <c r="BP46532" s="3"/>
    </row>
    <row r="46533" spans="1:68" x14ac:dyDescent="0.25">
      <c r="A46533" s="1"/>
      <c r="B46533" s="2"/>
      <c r="BJ46533" s="3"/>
      <c r="BL46533" s="3"/>
      <c r="BN46533" s="3"/>
      <c r="BP46533" s="3"/>
    </row>
    <row r="46534" spans="1:68" x14ac:dyDescent="0.25">
      <c r="A46534" s="1"/>
      <c r="B46534" s="2"/>
      <c r="BJ46534" s="3"/>
      <c r="BL46534" s="3"/>
      <c r="BN46534" s="3"/>
      <c r="BP46534" s="3"/>
    </row>
    <row r="46535" spans="1:68" x14ac:dyDescent="0.25">
      <c r="A46535" s="1"/>
      <c r="B46535" s="2"/>
      <c r="BJ46535" s="3"/>
      <c r="BL46535" s="3"/>
      <c r="BN46535" s="3"/>
      <c r="BP46535" s="3"/>
    </row>
    <row r="46536" spans="1:68" x14ac:dyDescent="0.25">
      <c r="A46536" s="1"/>
      <c r="B46536" s="2"/>
      <c r="BJ46536" s="3"/>
      <c r="BL46536" s="3"/>
      <c r="BN46536" s="3"/>
      <c r="BP46536" s="3"/>
    </row>
    <row r="46537" spans="1:68" x14ac:dyDescent="0.25">
      <c r="A46537" s="1"/>
      <c r="B46537" s="2"/>
      <c r="BJ46537" s="3"/>
      <c r="BL46537" s="3"/>
      <c r="BN46537" s="3"/>
      <c r="BP46537" s="3"/>
    </row>
    <row r="46538" spans="1:68" x14ac:dyDescent="0.25">
      <c r="A46538" s="1"/>
      <c r="B46538" s="2"/>
      <c r="BJ46538" s="3"/>
      <c r="BL46538" s="3"/>
      <c r="BN46538" s="3"/>
      <c r="BP46538" s="3"/>
    </row>
    <row r="46539" spans="1:68" x14ac:dyDescent="0.25">
      <c r="A46539" s="1"/>
      <c r="B46539" s="2"/>
      <c r="BJ46539" s="3"/>
      <c r="BL46539" s="3"/>
      <c r="BN46539" s="3"/>
      <c r="BP46539" s="3"/>
    </row>
    <row r="46540" spans="1:68" x14ac:dyDescent="0.25">
      <c r="A46540" s="1"/>
      <c r="B46540" s="2"/>
      <c r="BJ46540" s="3"/>
      <c r="BL46540" s="3"/>
      <c r="BN46540" s="3"/>
      <c r="BP46540" s="3"/>
    </row>
    <row r="46541" spans="1:68" x14ac:dyDescent="0.25">
      <c r="A46541" s="1"/>
      <c r="B46541" s="2"/>
      <c r="BJ46541" s="3"/>
      <c r="BL46541" s="3"/>
      <c r="BN46541" s="3"/>
      <c r="BP46541" s="3"/>
    </row>
    <row r="46542" spans="1:68" x14ac:dyDescent="0.25">
      <c r="A46542" s="1"/>
      <c r="B46542" s="2"/>
      <c r="BJ46542" s="3"/>
      <c r="BL46542" s="3"/>
      <c r="BN46542" s="3"/>
      <c r="BP46542" s="3"/>
    </row>
    <row r="46543" spans="1:68" x14ac:dyDescent="0.25">
      <c r="A46543" s="1"/>
      <c r="B46543" s="2"/>
      <c r="BJ46543" s="3"/>
      <c r="BL46543" s="3"/>
      <c r="BN46543" s="3"/>
      <c r="BP46543" s="3"/>
    </row>
    <row r="46544" spans="1:68" x14ac:dyDescent="0.25">
      <c r="A46544" s="1"/>
      <c r="B46544" s="2"/>
      <c r="BJ46544" s="3"/>
      <c r="BL46544" s="3"/>
      <c r="BN46544" s="3"/>
      <c r="BP46544" s="3"/>
    </row>
    <row r="46545" spans="1:68" x14ac:dyDescent="0.25">
      <c r="A46545" s="1"/>
      <c r="B46545" s="2"/>
      <c r="BJ46545" s="3"/>
      <c r="BL46545" s="3"/>
      <c r="BN46545" s="3"/>
      <c r="BP46545" s="3"/>
    </row>
    <row r="46546" spans="1:68" x14ac:dyDescent="0.25">
      <c r="A46546" s="1"/>
      <c r="B46546" s="2"/>
      <c r="BJ46546" s="3"/>
      <c r="BL46546" s="3"/>
      <c r="BN46546" s="3"/>
      <c r="BP46546" s="3"/>
    </row>
    <row r="46547" spans="1:68" x14ac:dyDescent="0.25">
      <c r="A46547" s="1"/>
      <c r="B46547" s="2"/>
      <c r="BJ46547" s="3"/>
      <c r="BL46547" s="3"/>
      <c r="BN46547" s="3"/>
      <c r="BP46547" s="3"/>
    </row>
    <row r="46548" spans="1:68" x14ac:dyDescent="0.25">
      <c r="A46548" s="1"/>
      <c r="B46548" s="2"/>
      <c r="BJ46548" s="3"/>
      <c r="BL46548" s="3"/>
      <c r="BN46548" s="3"/>
      <c r="BP46548" s="3"/>
    </row>
    <row r="46549" spans="1:68" x14ac:dyDescent="0.25">
      <c r="A46549" s="1"/>
      <c r="B46549" s="2"/>
      <c r="BJ46549" s="3"/>
      <c r="BL46549" s="3"/>
      <c r="BN46549" s="3"/>
      <c r="BP46549" s="3"/>
    </row>
    <row r="46550" spans="1:68" x14ac:dyDescent="0.25">
      <c r="A46550" s="1"/>
      <c r="B46550" s="2"/>
      <c r="BJ46550" s="3"/>
      <c r="BL46550" s="3"/>
      <c r="BN46550" s="3"/>
      <c r="BP46550" s="3"/>
    </row>
    <row r="46551" spans="1:68" x14ac:dyDescent="0.25">
      <c r="A46551" s="1"/>
      <c r="B46551" s="2"/>
      <c r="BJ46551" s="3"/>
      <c r="BL46551" s="3"/>
      <c r="BN46551" s="3"/>
      <c r="BP46551" s="3"/>
    </row>
    <row r="46552" spans="1:68" x14ac:dyDescent="0.25">
      <c r="A46552" s="1"/>
      <c r="B46552" s="2"/>
      <c r="BJ46552" s="3"/>
      <c r="BL46552" s="3"/>
      <c r="BN46552" s="3"/>
      <c r="BP46552" s="3"/>
    </row>
    <row r="46553" spans="1:68" x14ac:dyDescent="0.25">
      <c r="A46553" s="1"/>
      <c r="B46553" s="2"/>
      <c r="BJ46553" s="3"/>
      <c r="BL46553" s="3"/>
      <c r="BN46553" s="3"/>
      <c r="BP46553" s="3"/>
    </row>
    <row r="46554" spans="1:68" x14ac:dyDescent="0.25">
      <c r="A46554" s="1"/>
      <c r="B46554" s="2"/>
      <c r="BJ46554" s="3"/>
      <c r="BL46554" s="3"/>
      <c r="BN46554" s="3"/>
      <c r="BP46554" s="3"/>
    </row>
    <row r="46555" spans="1:68" x14ac:dyDescent="0.25">
      <c r="A46555" s="1"/>
      <c r="B46555" s="2"/>
      <c r="BJ46555" s="3"/>
      <c r="BL46555" s="3"/>
      <c r="BN46555" s="3"/>
      <c r="BP46555" s="3"/>
    </row>
    <row r="46556" spans="1:68" x14ac:dyDescent="0.25">
      <c r="A46556" s="1"/>
      <c r="B46556" s="2"/>
      <c r="BJ46556" s="3"/>
      <c r="BL46556" s="3"/>
      <c r="BN46556" s="3"/>
      <c r="BP46556" s="3"/>
    </row>
    <row r="46557" spans="1:68" x14ac:dyDescent="0.25">
      <c r="A46557" s="1"/>
      <c r="B46557" s="2"/>
      <c r="BJ46557" s="3"/>
      <c r="BL46557" s="3"/>
      <c r="BN46557" s="3"/>
      <c r="BP46557" s="3"/>
    </row>
    <row r="46558" spans="1:68" x14ac:dyDescent="0.25">
      <c r="A46558" s="1"/>
      <c r="B46558" s="2"/>
      <c r="BJ46558" s="3"/>
      <c r="BL46558" s="3"/>
      <c r="BN46558" s="3"/>
      <c r="BP46558" s="3"/>
    </row>
    <row r="46559" spans="1:68" x14ac:dyDescent="0.25">
      <c r="A46559" s="1"/>
      <c r="B46559" s="2"/>
      <c r="BJ46559" s="3"/>
      <c r="BL46559" s="3"/>
      <c r="BN46559" s="3"/>
      <c r="BP46559" s="3"/>
    </row>
    <row r="46560" spans="1:68" x14ac:dyDescent="0.25">
      <c r="A46560" s="1"/>
      <c r="B46560" s="2"/>
      <c r="BJ46560" s="3"/>
      <c r="BL46560" s="3"/>
      <c r="BN46560" s="3"/>
      <c r="BP46560" s="3"/>
    </row>
    <row r="46561" spans="1:68" x14ac:dyDescent="0.25">
      <c r="A46561" s="1"/>
      <c r="B46561" s="2"/>
      <c r="BJ46561" s="3"/>
      <c r="BL46561" s="3"/>
      <c r="BN46561" s="3"/>
      <c r="BP46561" s="3"/>
    </row>
    <row r="46562" spans="1:68" x14ac:dyDescent="0.25">
      <c r="A46562" s="1"/>
      <c r="B46562" s="2"/>
      <c r="BJ46562" s="3"/>
      <c r="BL46562" s="3"/>
      <c r="BN46562" s="3"/>
      <c r="BP46562" s="3"/>
    </row>
    <row r="46563" spans="1:68" x14ac:dyDescent="0.25">
      <c r="A46563" s="1"/>
      <c r="B46563" s="2"/>
      <c r="BJ46563" s="3"/>
      <c r="BL46563" s="3"/>
      <c r="BN46563" s="3"/>
      <c r="BP46563" s="3"/>
    </row>
    <row r="46564" spans="1:68" x14ac:dyDescent="0.25">
      <c r="A46564" s="1"/>
      <c r="B46564" s="2"/>
      <c r="BJ46564" s="3"/>
      <c r="BL46564" s="3"/>
      <c r="BN46564" s="3"/>
      <c r="BP46564" s="3"/>
    </row>
    <row r="46565" spans="1:68" x14ac:dyDescent="0.25">
      <c r="A46565" s="1"/>
      <c r="B46565" s="2"/>
      <c r="BJ46565" s="3"/>
      <c r="BL46565" s="3"/>
      <c r="BN46565" s="3"/>
      <c r="BP46565" s="3"/>
    </row>
    <row r="46566" spans="1:68" x14ac:dyDescent="0.25">
      <c r="A46566" s="1"/>
      <c r="B46566" s="2"/>
      <c r="BJ46566" s="3"/>
      <c r="BL46566" s="3"/>
      <c r="BN46566" s="3"/>
      <c r="BP46566" s="3"/>
    </row>
    <row r="46567" spans="1:68" x14ac:dyDescent="0.25">
      <c r="A46567" s="1"/>
      <c r="B46567" s="2"/>
      <c r="BJ46567" s="3"/>
      <c r="BL46567" s="3"/>
      <c r="BN46567" s="3"/>
      <c r="BP46567" s="3"/>
    </row>
    <row r="46568" spans="1:68" x14ac:dyDescent="0.25">
      <c r="A46568" s="1"/>
      <c r="B46568" s="2"/>
      <c r="BJ46568" s="3"/>
      <c r="BL46568" s="3"/>
      <c r="BN46568" s="3"/>
      <c r="BP46568" s="3"/>
    </row>
    <row r="46569" spans="1:68" x14ac:dyDescent="0.25">
      <c r="A46569" s="1"/>
      <c r="B46569" s="2"/>
      <c r="BJ46569" s="3"/>
      <c r="BL46569" s="3"/>
      <c r="BN46569" s="3"/>
      <c r="BP46569" s="3"/>
    </row>
    <row r="46570" spans="1:68" x14ac:dyDescent="0.25">
      <c r="A46570" s="1"/>
      <c r="B46570" s="2"/>
      <c r="BJ46570" s="3"/>
      <c r="BL46570" s="3"/>
      <c r="BN46570" s="3"/>
      <c r="BP46570" s="3"/>
    </row>
    <row r="46571" spans="1:68" x14ac:dyDescent="0.25">
      <c r="A46571" s="1"/>
      <c r="B46571" s="2"/>
      <c r="BJ46571" s="3"/>
      <c r="BL46571" s="3"/>
      <c r="BN46571" s="3"/>
      <c r="BP46571" s="3"/>
    </row>
    <row r="46572" spans="1:68" x14ac:dyDescent="0.25">
      <c r="A46572" s="1"/>
      <c r="B46572" s="2"/>
      <c r="BJ46572" s="3"/>
      <c r="BL46572" s="3"/>
      <c r="BN46572" s="3"/>
      <c r="BP46572" s="3"/>
    </row>
    <row r="46573" spans="1:68" x14ac:dyDescent="0.25">
      <c r="A46573" s="1"/>
      <c r="B46573" s="2"/>
      <c r="BJ46573" s="3"/>
      <c r="BL46573" s="3"/>
      <c r="BN46573" s="3"/>
      <c r="BP46573" s="3"/>
    </row>
    <row r="46574" spans="1:68" x14ac:dyDescent="0.25">
      <c r="A46574" s="1"/>
      <c r="B46574" s="2"/>
      <c r="BJ46574" s="3"/>
      <c r="BL46574" s="3"/>
      <c r="BN46574" s="3"/>
      <c r="BP46574" s="3"/>
    </row>
    <row r="46575" spans="1:68" x14ac:dyDescent="0.25">
      <c r="A46575" s="1"/>
      <c r="B46575" s="2"/>
      <c r="BJ46575" s="3"/>
      <c r="BL46575" s="3"/>
      <c r="BN46575" s="3"/>
      <c r="BP46575" s="3"/>
    </row>
    <row r="46576" spans="1:68" x14ac:dyDescent="0.25">
      <c r="A46576" s="1"/>
      <c r="B46576" s="2"/>
      <c r="BJ46576" s="3"/>
      <c r="BL46576" s="3"/>
      <c r="BN46576" s="3"/>
      <c r="BP46576" s="3"/>
    </row>
    <row r="46577" spans="1:68" x14ac:dyDescent="0.25">
      <c r="A46577" s="1"/>
      <c r="B46577" s="2"/>
      <c r="BJ46577" s="3"/>
      <c r="BL46577" s="3"/>
      <c r="BN46577" s="3"/>
      <c r="BP46577" s="3"/>
    </row>
    <row r="46578" spans="1:68" x14ac:dyDescent="0.25">
      <c r="A46578" s="1"/>
      <c r="B46578" s="2"/>
      <c r="BJ46578" s="3"/>
      <c r="BL46578" s="3"/>
      <c r="BN46578" s="3"/>
      <c r="BP46578" s="3"/>
    </row>
    <row r="46579" spans="1:68" x14ac:dyDescent="0.25">
      <c r="A46579" s="1"/>
      <c r="B46579" s="2"/>
      <c r="BJ46579" s="3"/>
      <c r="BL46579" s="3"/>
      <c r="BN46579" s="3"/>
      <c r="BP46579" s="3"/>
    </row>
    <row r="46580" spans="1:68" x14ac:dyDescent="0.25">
      <c r="A46580" s="1"/>
      <c r="B46580" s="2"/>
      <c r="BJ46580" s="3"/>
      <c r="BL46580" s="3"/>
      <c r="BN46580" s="3"/>
      <c r="BP46580" s="3"/>
    </row>
    <row r="46581" spans="1:68" x14ac:dyDescent="0.25">
      <c r="A46581" s="1"/>
      <c r="B46581" s="2"/>
      <c r="BJ46581" s="3"/>
      <c r="BL46581" s="3"/>
      <c r="BN46581" s="3"/>
      <c r="BP46581" s="3"/>
    </row>
    <row r="46582" spans="1:68" x14ac:dyDescent="0.25">
      <c r="A46582" s="1"/>
      <c r="B46582" s="2"/>
      <c r="BJ46582" s="3"/>
      <c r="BL46582" s="3"/>
      <c r="BN46582" s="3"/>
      <c r="BP46582" s="3"/>
    </row>
    <row r="46583" spans="1:68" x14ac:dyDescent="0.25">
      <c r="A46583" s="1"/>
      <c r="B46583" s="2"/>
      <c r="BJ46583" s="3"/>
      <c r="BL46583" s="3"/>
      <c r="BN46583" s="3"/>
      <c r="BP46583" s="3"/>
    </row>
    <row r="46584" spans="1:68" x14ac:dyDescent="0.25">
      <c r="A46584" s="1"/>
      <c r="B46584" s="2"/>
      <c r="BJ46584" s="3"/>
      <c r="BL46584" s="3"/>
      <c r="BN46584" s="3"/>
      <c r="BP46584" s="3"/>
    </row>
    <row r="46585" spans="1:68" x14ac:dyDescent="0.25">
      <c r="A46585" s="1"/>
      <c r="B46585" s="2"/>
      <c r="BJ46585" s="3"/>
      <c r="BL46585" s="3"/>
      <c r="BN46585" s="3"/>
      <c r="BP46585" s="3"/>
    </row>
    <row r="46586" spans="1:68" x14ac:dyDescent="0.25">
      <c r="A46586" s="1"/>
      <c r="B46586" s="2"/>
      <c r="BJ46586" s="3"/>
      <c r="BL46586" s="3"/>
      <c r="BN46586" s="3"/>
      <c r="BP46586" s="3"/>
    </row>
    <row r="46587" spans="1:68" x14ac:dyDescent="0.25">
      <c r="A46587" s="1"/>
      <c r="B46587" s="2"/>
      <c r="BJ46587" s="3"/>
      <c r="BL46587" s="3"/>
      <c r="BN46587" s="3"/>
      <c r="BP46587" s="3"/>
    </row>
    <row r="46588" spans="1:68" x14ac:dyDescent="0.25">
      <c r="A46588" s="1"/>
      <c r="B46588" s="2"/>
      <c r="BJ46588" s="3"/>
      <c r="BL46588" s="3"/>
      <c r="BN46588" s="3"/>
      <c r="BP46588" s="3"/>
    </row>
    <row r="46589" spans="1:68" x14ac:dyDescent="0.25">
      <c r="A46589" s="1"/>
      <c r="B46589" s="2"/>
      <c r="BJ46589" s="3"/>
      <c r="BL46589" s="3"/>
      <c r="BN46589" s="3"/>
      <c r="BP46589" s="3"/>
    </row>
    <row r="46590" spans="1:68" x14ac:dyDescent="0.25">
      <c r="A46590" s="1"/>
      <c r="B46590" s="2"/>
      <c r="BJ46590" s="3"/>
      <c r="BL46590" s="3"/>
      <c r="BN46590" s="3"/>
      <c r="BP46590" s="3"/>
    </row>
    <row r="46591" spans="1:68" x14ac:dyDescent="0.25">
      <c r="A46591" s="1"/>
      <c r="B46591" s="2"/>
      <c r="BJ46591" s="3"/>
      <c r="BL46591" s="3"/>
      <c r="BN46591" s="3"/>
      <c r="BP46591" s="3"/>
    </row>
    <row r="46592" spans="1:68" x14ac:dyDescent="0.25">
      <c r="A46592" s="1"/>
      <c r="B46592" s="2"/>
      <c r="BJ46592" s="3"/>
      <c r="BL46592" s="3"/>
      <c r="BN46592" s="3"/>
      <c r="BP46592" s="3"/>
    </row>
    <row r="46593" spans="1:68" x14ac:dyDescent="0.25">
      <c r="A46593" s="1"/>
      <c r="B46593" s="2"/>
      <c r="BJ46593" s="3"/>
      <c r="BL46593" s="3"/>
      <c r="BN46593" s="3"/>
      <c r="BP46593" s="3"/>
    </row>
    <row r="46594" spans="1:68" x14ac:dyDescent="0.25">
      <c r="A46594" s="1"/>
      <c r="B46594" s="2"/>
      <c r="BJ46594" s="3"/>
      <c r="BL46594" s="3"/>
      <c r="BN46594" s="3"/>
      <c r="BP46594" s="3"/>
    </row>
    <row r="46595" spans="1:68" x14ac:dyDescent="0.25">
      <c r="A46595" s="1"/>
      <c r="B46595" s="2"/>
      <c r="BJ46595" s="3"/>
      <c r="BL46595" s="3"/>
      <c r="BN46595" s="3"/>
      <c r="BP46595" s="3"/>
    </row>
    <row r="46596" spans="1:68" x14ac:dyDescent="0.25">
      <c r="A46596" s="1"/>
      <c r="B46596" s="2"/>
      <c r="BJ46596" s="3"/>
      <c r="BL46596" s="3"/>
      <c r="BN46596" s="3"/>
      <c r="BP46596" s="3"/>
    </row>
    <row r="46597" spans="1:68" x14ac:dyDescent="0.25">
      <c r="A46597" s="1"/>
      <c r="B46597" s="2"/>
      <c r="BJ46597" s="3"/>
      <c r="BL46597" s="3"/>
      <c r="BN46597" s="3"/>
      <c r="BP46597" s="3"/>
    </row>
    <row r="46598" spans="1:68" x14ac:dyDescent="0.25">
      <c r="A46598" s="1"/>
      <c r="B46598" s="2"/>
      <c r="BJ46598" s="3"/>
      <c r="BL46598" s="3"/>
      <c r="BN46598" s="3"/>
      <c r="BP46598" s="3"/>
    </row>
    <row r="46599" spans="1:68" x14ac:dyDescent="0.25">
      <c r="A46599" s="1"/>
      <c r="B46599" s="2"/>
      <c r="BJ46599" s="3"/>
      <c r="BL46599" s="3"/>
      <c r="BN46599" s="3"/>
      <c r="BP46599" s="3"/>
    </row>
    <row r="46600" spans="1:68" x14ac:dyDescent="0.25">
      <c r="A46600" s="1"/>
      <c r="B46600" s="2"/>
      <c r="BJ46600" s="3"/>
      <c r="BL46600" s="3"/>
      <c r="BN46600" s="3"/>
      <c r="BP46600" s="3"/>
    </row>
    <row r="46601" spans="1:68" x14ac:dyDescent="0.25">
      <c r="A46601" s="1"/>
      <c r="B46601" s="2"/>
      <c r="BJ46601" s="3"/>
      <c r="BL46601" s="3"/>
      <c r="BN46601" s="3"/>
      <c r="BP46601" s="3"/>
    </row>
    <row r="46602" spans="1:68" x14ac:dyDescent="0.25">
      <c r="A46602" s="1"/>
      <c r="B46602" s="2"/>
      <c r="BJ46602" s="3"/>
      <c r="BL46602" s="3"/>
      <c r="BN46602" s="3"/>
      <c r="BP46602" s="3"/>
    </row>
    <row r="46603" spans="1:68" x14ac:dyDescent="0.25">
      <c r="A46603" s="1"/>
      <c r="B46603" s="2"/>
      <c r="BJ46603" s="3"/>
      <c r="BL46603" s="3"/>
      <c r="BN46603" s="3"/>
      <c r="BP46603" s="3"/>
    </row>
    <row r="46604" spans="1:68" x14ac:dyDescent="0.25">
      <c r="A46604" s="1"/>
      <c r="B46604" s="2"/>
      <c r="BJ46604" s="3"/>
      <c r="BL46604" s="3"/>
      <c r="BN46604" s="3"/>
      <c r="BP46604" s="3"/>
    </row>
    <row r="46605" spans="1:68" x14ac:dyDescent="0.25">
      <c r="A46605" s="1"/>
      <c r="B46605" s="2"/>
      <c r="BJ46605" s="3"/>
      <c r="BL46605" s="3"/>
      <c r="BN46605" s="3"/>
      <c r="BP46605" s="3"/>
    </row>
    <row r="46606" spans="1:68" x14ac:dyDescent="0.25">
      <c r="A46606" s="1"/>
      <c r="B46606" s="2"/>
      <c r="BJ46606" s="3"/>
      <c r="BL46606" s="3"/>
      <c r="BN46606" s="3"/>
      <c r="BP46606" s="3"/>
    </row>
    <row r="46607" spans="1:68" x14ac:dyDescent="0.25">
      <c r="A46607" s="1"/>
      <c r="B46607" s="2"/>
      <c r="BJ46607" s="3"/>
      <c r="BL46607" s="3"/>
      <c r="BN46607" s="3"/>
      <c r="BP46607" s="3"/>
    </row>
    <row r="46608" spans="1:68" x14ac:dyDescent="0.25">
      <c r="A46608" s="1"/>
      <c r="B46608" s="2"/>
      <c r="BJ46608" s="3"/>
      <c r="BL46608" s="3"/>
      <c r="BN46608" s="3"/>
      <c r="BP46608" s="3"/>
    </row>
    <row r="46609" spans="1:68" x14ac:dyDescent="0.25">
      <c r="A46609" s="1"/>
      <c r="B46609" s="2"/>
      <c r="BJ46609" s="3"/>
      <c r="BL46609" s="3"/>
      <c r="BN46609" s="3"/>
      <c r="BP46609" s="3"/>
    </row>
    <row r="46610" spans="1:68" x14ac:dyDescent="0.25">
      <c r="A46610" s="1"/>
      <c r="B46610" s="2"/>
      <c r="BJ46610" s="3"/>
      <c r="BL46610" s="3"/>
      <c r="BN46610" s="3"/>
      <c r="BP46610" s="3"/>
    </row>
    <row r="46611" spans="1:68" x14ac:dyDescent="0.25">
      <c r="A46611" s="1"/>
      <c r="B46611" s="2"/>
      <c r="BJ46611" s="3"/>
      <c r="BL46611" s="3"/>
      <c r="BN46611" s="3"/>
      <c r="BP46611" s="3"/>
    </row>
    <row r="46612" spans="1:68" x14ac:dyDescent="0.25">
      <c r="A46612" s="1"/>
      <c r="B46612" s="2"/>
      <c r="BJ46612" s="3"/>
      <c r="BL46612" s="3"/>
      <c r="BN46612" s="3"/>
      <c r="BP46612" s="3"/>
    </row>
    <row r="46613" spans="1:68" x14ac:dyDescent="0.25">
      <c r="A46613" s="1"/>
      <c r="B46613" s="2"/>
      <c r="BJ46613" s="3"/>
      <c r="BL46613" s="3"/>
      <c r="BN46613" s="3"/>
      <c r="BP46613" s="3"/>
    </row>
    <row r="46614" spans="1:68" x14ac:dyDescent="0.25">
      <c r="A46614" s="1"/>
      <c r="B46614" s="2"/>
      <c r="BJ46614" s="3"/>
      <c r="BL46614" s="3"/>
      <c r="BN46614" s="3"/>
      <c r="BP46614" s="3"/>
    </row>
    <row r="46615" spans="1:68" x14ac:dyDescent="0.25">
      <c r="A46615" s="1"/>
      <c r="B46615" s="2"/>
      <c r="BJ46615" s="3"/>
      <c r="BL46615" s="3"/>
      <c r="BN46615" s="3"/>
      <c r="BP46615" s="3"/>
    </row>
    <row r="46616" spans="1:68" x14ac:dyDescent="0.25">
      <c r="A46616" s="1"/>
      <c r="B46616" s="2"/>
      <c r="BJ46616" s="3"/>
      <c r="BL46616" s="3"/>
      <c r="BN46616" s="3"/>
      <c r="BP46616" s="3"/>
    </row>
    <row r="46617" spans="1:68" x14ac:dyDescent="0.25">
      <c r="A46617" s="1"/>
      <c r="B46617" s="2"/>
      <c r="BJ46617" s="3"/>
      <c r="BL46617" s="3"/>
      <c r="BN46617" s="3"/>
      <c r="BP46617" s="3"/>
    </row>
    <row r="46618" spans="1:68" x14ac:dyDescent="0.25">
      <c r="A46618" s="1"/>
      <c r="B46618" s="2"/>
      <c r="BJ46618" s="3"/>
      <c r="BL46618" s="3"/>
      <c r="BN46618" s="3"/>
      <c r="BP46618" s="3"/>
    </row>
    <row r="46619" spans="1:68" x14ac:dyDescent="0.25">
      <c r="A46619" s="1"/>
      <c r="B46619" s="2"/>
      <c r="BJ46619" s="3"/>
      <c r="BL46619" s="3"/>
      <c r="BN46619" s="3"/>
      <c r="BP46619" s="3"/>
    </row>
    <row r="46620" spans="1:68" x14ac:dyDescent="0.25">
      <c r="A46620" s="1"/>
      <c r="B46620" s="2"/>
      <c r="BJ46620" s="3"/>
      <c r="BL46620" s="3"/>
      <c r="BN46620" s="3"/>
      <c r="BP46620" s="3"/>
    </row>
    <row r="46621" spans="1:68" x14ac:dyDescent="0.25">
      <c r="A46621" s="1"/>
      <c r="B46621" s="2"/>
      <c r="BJ46621" s="3"/>
      <c r="BL46621" s="3"/>
      <c r="BN46621" s="3"/>
      <c r="BP46621" s="3"/>
    </row>
    <row r="46622" spans="1:68" x14ac:dyDescent="0.25">
      <c r="A46622" s="1"/>
      <c r="B46622" s="2"/>
      <c r="BJ46622" s="3"/>
      <c r="BL46622" s="3"/>
      <c r="BN46622" s="3"/>
      <c r="BP46622" s="3"/>
    </row>
    <row r="46623" spans="1:68" x14ac:dyDescent="0.25">
      <c r="A46623" s="1"/>
      <c r="B46623" s="2"/>
      <c r="BJ46623" s="3"/>
      <c r="BL46623" s="3"/>
      <c r="BN46623" s="3"/>
      <c r="BP46623" s="3"/>
    </row>
    <row r="46624" spans="1:68" x14ac:dyDescent="0.25">
      <c r="A46624" s="1"/>
      <c r="B46624" s="2"/>
      <c r="BJ46624" s="3"/>
      <c r="BL46624" s="3"/>
      <c r="BN46624" s="3"/>
      <c r="BP46624" s="3"/>
    </row>
    <row r="46625" spans="1:68" x14ac:dyDescent="0.25">
      <c r="A46625" s="1"/>
      <c r="B46625" s="2"/>
      <c r="BJ46625" s="3"/>
      <c r="BL46625" s="3"/>
      <c r="BN46625" s="3"/>
      <c r="BP46625" s="3"/>
    </row>
    <row r="46626" spans="1:68" x14ac:dyDescent="0.25">
      <c r="A46626" s="1"/>
      <c r="B46626" s="2"/>
      <c r="BJ46626" s="3"/>
      <c r="BL46626" s="3"/>
      <c r="BN46626" s="3"/>
      <c r="BP46626" s="3"/>
    </row>
    <row r="46627" spans="1:68" x14ac:dyDescent="0.25">
      <c r="A46627" s="1"/>
      <c r="B46627" s="2"/>
      <c r="BJ46627" s="3"/>
      <c r="BL46627" s="3"/>
      <c r="BN46627" s="3"/>
      <c r="BP46627" s="3"/>
    </row>
    <row r="46628" spans="1:68" x14ac:dyDescent="0.25">
      <c r="A46628" s="1"/>
      <c r="B46628" s="2"/>
      <c r="BJ46628" s="3"/>
      <c r="BL46628" s="3"/>
      <c r="BN46628" s="3"/>
      <c r="BP46628" s="3"/>
    </row>
    <row r="46629" spans="1:68" x14ac:dyDescent="0.25">
      <c r="A46629" s="1"/>
      <c r="B46629" s="2"/>
      <c r="BJ46629" s="3"/>
      <c r="BL46629" s="3"/>
      <c r="BN46629" s="3"/>
      <c r="BP46629" s="3"/>
    </row>
    <row r="46630" spans="1:68" x14ac:dyDescent="0.25">
      <c r="A46630" s="1"/>
      <c r="B46630" s="2"/>
      <c r="BJ46630" s="3"/>
      <c r="BL46630" s="3"/>
      <c r="BN46630" s="3"/>
      <c r="BP46630" s="3"/>
    </row>
    <row r="46631" spans="1:68" x14ac:dyDescent="0.25">
      <c r="A46631" s="1"/>
      <c r="B46631" s="2"/>
      <c r="BJ46631" s="3"/>
      <c r="BL46631" s="3"/>
      <c r="BN46631" s="3"/>
      <c r="BP46631" s="3"/>
    </row>
    <row r="46632" spans="1:68" x14ac:dyDescent="0.25">
      <c r="A46632" s="1"/>
      <c r="B46632" s="2"/>
      <c r="BJ46632" s="3"/>
      <c r="BL46632" s="3"/>
      <c r="BN46632" s="3"/>
      <c r="BP46632" s="3"/>
    </row>
    <row r="46633" spans="1:68" x14ac:dyDescent="0.25">
      <c r="A46633" s="1"/>
      <c r="B46633" s="2"/>
      <c r="BJ46633" s="3"/>
      <c r="BL46633" s="3"/>
      <c r="BN46633" s="3"/>
      <c r="BP46633" s="3"/>
    </row>
    <row r="46634" spans="1:68" x14ac:dyDescent="0.25">
      <c r="A46634" s="1"/>
      <c r="B46634" s="2"/>
      <c r="BJ46634" s="3"/>
      <c r="BL46634" s="3"/>
      <c r="BN46634" s="3"/>
      <c r="BP46634" s="3"/>
    </row>
    <row r="46635" spans="1:68" x14ac:dyDescent="0.25">
      <c r="A46635" s="1"/>
      <c r="B46635" s="2"/>
      <c r="BJ46635" s="3"/>
      <c r="BL46635" s="3"/>
      <c r="BN46635" s="3"/>
      <c r="BP46635" s="3"/>
    </row>
    <row r="46636" spans="1:68" x14ac:dyDescent="0.25">
      <c r="A46636" s="1"/>
      <c r="B46636" s="2"/>
      <c r="BJ46636" s="3"/>
      <c r="BL46636" s="3"/>
      <c r="BN46636" s="3"/>
      <c r="BP46636" s="3"/>
    </row>
    <row r="46637" spans="1:68" x14ac:dyDescent="0.25">
      <c r="A46637" s="1"/>
      <c r="B46637" s="2"/>
      <c r="BJ46637" s="3"/>
      <c r="BL46637" s="3"/>
      <c r="BN46637" s="3"/>
      <c r="BP46637" s="3"/>
    </row>
    <row r="46638" spans="1:68" x14ac:dyDescent="0.25">
      <c r="A46638" s="1"/>
      <c r="B46638" s="2"/>
      <c r="BJ46638" s="3"/>
      <c r="BL46638" s="3"/>
      <c r="BN46638" s="3"/>
      <c r="BP46638" s="3"/>
    </row>
    <row r="46639" spans="1:68" x14ac:dyDescent="0.25">
      <c r="A46639" s="1"/>
      <c r="B46639" s="2"/>
      <c r="BJ46639" s="3"/>
      <c r="BL46639" s="3"/>
      <c r="BN46639" s="3"/>
      <c r="BP46639" s="3"/>
    </row>
    <row r="46640" spans="1:68" x14ac:dyDescent="0.25">
      <c r="A46640" s="1"/>
      <c r="B46640" s="2"/>
      <c r="BJ46640" s="3"/>
      <c r="BL46640" s="3"/>
      <c r="BN46640" s="3"/>
      <c r="BP46640" s="3"/>
    </row>
    <row r="46641" spans="1:68" x14ac:dyDescent="0.25">
      <c r="A46641" s="1"/>
      <c r="B46641" s="2"/>
      <c r="BJ46641" s="3"/>
      <c r="BL46641" s="3"/>
      <c r="BN46641" s="3"/>
      <c r="BP46641" s="3"/>
    </row>
    <row r="46642" spans="1:68" x14ac:dyDescent="0.25">
      <c r="A46642" s="1"/>
      <c r="B46642" s="2"/>
      <c r="BJ46642" s="3"/>
      <c r="BL46642" s="3"/>
      <c r="BN46642" s="3"/>
      <c r="BP46642" s="3"/>
    </row>
    <row r="46643" spans="1:68" x14ac:dyDescent="0.25">
      <c r="A46643" s="1"/>
      <c r="B46643" s="2"/>
      <c r="BJ46643" s="3"/>
      <c r="BL46643" s="3"/>
      <c r="BN46643" s="3"/>
      <c r="BP46643" s="3"/>
    </row>
    <row r="46644" spans="1:68" x14ac:dyDescent="0.25">
      <c r="A46644" s="1"/>
      <c r="B46644" s="2"/>
      <c r="BJ46644" s="3"/>
      <c r="BL46644" s="3"/>
      <c r="BN46644" s="3"/>
      <c r="BP46644" s="3"/>
    </row>
    <row r="46645" spans="1:68" x14ac:dyDescent="0.25">
      <c r="A46645" s="1"/>
      <c r="B46645" s="2"/>
      <c r="BJ46645" s="3"/>
      <c r="BL46645" s="3"/>
      <c r="BN46645" s="3"/>
      <c r="BP46645" s="3"/>
    </row>
    <row r="46646" spans="1:68" x14ac:dyDescent="0.25">
      <c r="A46646" s="1"/>
      <c r="B46646" s="2"/>
      <c r="BJ46646" s="3"/>
      <c r="BL46646" s="3"/>
      <c r="BN46646" s="3"/>
      <c r="BP46646" s="3"/>
    </row>
    <row r="46647" spans="1:68" x14ac:dyDescent="0.25">
      <c r="A46647" s="1"/>
      <c r="B46647" s="2"/>
      <c r="BJ46647" s="3"/>
      <c r="BL46647" s="3"/>
      <c r="BN46647" s="3"/>
      <c r="BP46647" s="3"/>
    </row>
    <row r="46648" spans="1:68" x14ac:dyDescent="0.25">
      <c r="A46648" s="1"/>
      <c r="B46648" s="2"/>
      <c r="BJ46648" s="3"/>
      <c r="BL46648" s="3"/>
      <c r="BN46648" s="3"/>
      <c r="BP46648" s="3"/>
    </row>
    <row r="46649" spans="1:68" x14ac:dyDescent="0.25">
      <c r="A46649" s="1"/>
      <c r="B46649" s="2"/>
      <c r="BJ46649" s="3"/>
      <c r="BL46649" s="3"/>
      <c r="BN46649" s="3"/>
      <c r="BP46649" s="3"/>
    </row>
    <row r="46650" spans="1:68" x14ac:dyDescent="0.25">
      <c r="A46650" s="1"/>
      <c r="B46650" s="2"/>
      <c r="BJ46650" s="3"/>
      <c r="BL46650" s="3"/>
      <c r="BN46650" s="3"/>
      <c r="BP46650" s="3"/>
    </row>
    <row r="46651" spans="1:68" x14ac:dyDescent="0.25">
      <c r="A46651" s="1"/>
      <c r="B46651" s="2"/>
      <c r="BJ46651" s="3"/>
      <c r="BL46651" s="3"/>
      <c r="BN46651" s="3"/>
      <c r="BP46651" s="3"/>
    </row>
    <row r="46652" spans="1:68" x14ac:dyDescent="0.25">
      <c r="A46652" s="1"/>
      <c r="B46652" s="2"/>
      <c r="BJ46652" s="3"/>
      <c r="BL46652" s="3"/>
      <c r="BN46652" s="3"/>
      <c r="BP46652" s="3"/>
    </row>
    <row r="46653" spans="1:68" x14ac:dyDescent="0.25">
      <c r="A46653" s="1"/>
      <c r="B46653" s="2"/>
      <c r="BJ46653" s="3"/>
      <c r="BL46653" s="3"/>
      <c r="BN46653" s="3"/>
      <c r="BP46653" s="3"/>
    </row>
    <row r="46654" spans="1:68" x14ac:dyDescent="0.25">
      <c r="A46654" s="1"/>
      <c r="B46654" s="2"/>
      <c r="BJ46654" s="3"/>
      <c r="BL46654" s="3"/>
      <c r="BN46654" s="3"/>
      <c r="BP46654" s="3"/>
    </row>
    <row r="46655" spans="1:68" x14ac:dyDescent="0.25">
      <c r="A46655" s="1"/>
      <c r="B46655" s="2"/>
      <c r="BJ46655" s="3"/>
      <c r="BL46655" s="3"/>
      <c r="BN46655" s="3"/>
      <c r="BP46655" s="3"/>
    </row>
    <row r="46656" spans="1:68" x14ac:dyDescent="0.25">
      <c r="A46656" s="1"/>
      <c r="B46656" s="2"/>
      <c r="BJ46656" s="3"/>
      <c r="BL46656" s="3"/>
      <c r="BN46656" s="3"/>
      <c r="BP46656" s="3"/>
    </row>
    <row r="46657" spans="1:68" x14ac:dyDescent="0.25">
      <c r="A46657" s="1"/>
      <c r="B46657" s="2"/>
      <c r="BJ46657" s="3"/>
      <c r="BL46657" s="3"/>
      <c r="BN46657" s="3"/>
      <c r="BP46657" s="3"/>
    </row>
    <row r="46658" spans="1:68" x14ac:dyDescent="0.25">
      <c r="A46658" s="1"/>
      <c r="B46658" s="2"/>
      <c r="BJ46658" s="3"/>
      <c r="BL46658" s="3"/>
      <c r="BN46658" s="3"/>
      <c r="BP46658" s="3"/>
    </row>
    <row r="46659" spans="1:68" x14ac:dyDescent="0.25">
      <c r="A46659" s="1"/>
      <c r="B46659" s="2"/>
      <c r="BJ46659" s="3"/>
      <c r="BL46659" s="3"/>
      <c r="BN46659" s="3"/>
      <c r="BP46659" s="3"/>
    </row>
    <row r="46660" spans="1:68" x14ac:dyDescent="0.25">
      <c r="A46660" s="1"/>
      <c r="B46660" s="2"/>
      <c r="BJ46660" s="3"/>
      <c r="BL46660" s="3"/>
      <c r="BN46660" s="3"/>
      <c r="BP46660" s="3"/>
    </row>
    <row r="46661" spans="1:68" x14ac:dyDescent="0.25">
      <c r="A46661" s="1"/>
      <c r="B46661" s="2"/>
      <c r="BJ46661" s="3"/>
      <c r="BL46661" s="3"/>
      <c r="BN46661" s="3"/>
      <c r="BP46661" s="3"/>
    </row>
    <row r="46662" spans="1:68" x14ac:dyDescent="0.25">
      <c r="A46662" s="1"/>
      <c r="B46662" s="2"/>
      <c r="BJ46662" s="3"/>
      <c r="BL46662" s="3"/>
      <c r="BN46662" s="3"/>
      <c r="BP46662" s="3"/>
    </row>
    <row r="46663" spans="1:68" x14ac:dyDescent="0.25">
      <c r="A46663" s="1"/>
      <c r="B46663" s="2"/>
      <c r="BJ46663" s="3"/>
      <c r="BL46663" s="3"/>
      <c r="BN46663" s="3"/>
      <c r="BP46663" s="3"/>
    </row>
    <row r="46664" spans="1:68" x14ac:dyDescent="0.25">
      <c r="A46664" s="1"/>
      <c r="B46664" s="2"/>
      <c r="BJ46664" s="3"/>
      <c r="BL46664" s="3"/>
      <c r="BN46664" s="3"/>
      <c r="BP46664" s="3"/>
    </row>
    <row r="46665" spans="1:68" x14ac:dyDescent="0.25">
      <c r="A46665" s="1"/>
      <c r="B46665" s="2"/>
      <c r="BJ46665" s="3"/>
      <c r="BL46665" s="3"/>
      <c r="BN46665" s="3"/>
      <c r="BP46665" s="3"/>
    </row>
    <row r="46666" spans="1:68" x14ac:dyDescent="0.25">
      <c r="A46666" s="1"/>
      <c r="B46666" s="2"/>
      <c r="BJ46666" s="3"/>
      <c r="BL46666" s="3"/>
      <c r="BN46666" s="3"/>
      <c r="BP46666" s="3"/>
    </row>
    <row r="46667" spans="1:68" x14ac:dyDescent="0.25">
      <c r="A46667" s="1"/>
      <c r="B46667" s="2"/>
      <c r="BJ46667" s="3"/>
      <c r="BL46667" s="3"/>
      <c r="BN46667" s="3"/>
      <c r="BP46667" s="3"/>
    </row>
    <row r="46668" spans="1:68" x14ac:dyDescent="0.25">
      <c r="A46668" s="1"/>
      <c r="B46668" s="2"/>
      <c r="BJ46668" s="3"/>
      <c r="BL46668" s="3"/>
      <c r="BN46668" s="3"/>
      <c r="BP46668" s="3"/>
    </row>
    <row r="46669" spans="1:68" x14ac:dyDescent="0.25">
      <c r="A46669" s="1"/>
      <c r="B46669" s="2"/>
      <c r="BJ46669" s="3"/>
      <c r="BL46669" s="3"/>
      <c r="BN46669" s="3"/>
      <c r="BP46669" s="3"/>
    </row>
    <row r="46670" spans="1:68" x14ac:dyDescent="0.25">
      <c r="A46670" s="1"/>
      <c r="B46670" s="2"/>
      <c r="BJ46670" s="3"/>
      <c r="BL46670" s="3"/>
      <c r="BN46670" s="3"/>
      <c r="BP46670" s="3"/>
    </row>
    <row r="46671" spans="1:68" x14ac:dyDescent="0.25">
      <c r="A46671" s="1"/>
      <c r="B46671" s="2"/>
      <c r="BJ46671" s="3"/>
      <c r="BL46671" s="3"/>
      <c r="BN46671" s="3"/>
      <c r="BP46671" s="3"/>
    </row>
    <row r="46672" spans="1:68" x14ac:dyDescent="0.25">
      <c r="A46672" s="1"/>
      <c r="B46672" s="2"/>
      <c r="BJ46672" s="3"/>
      <c r="BL46672" s="3"/>
      <c r="BN46672" s="3"/>
      <c r="BP46672" s="3"/>
    </row>
    <row r="46673" spans="1:68" x14ac:dyDescent="0.25">
      <c r="A46673" s="1"/>
      <c r="B46673" s="2"/>
      <c r="BJ46673" s="3"/>
      <c r="BL46673" s="3"/>
      <c r="BN46673" s="3"/>
      <c r="BP46673" s="3"/>
    </row>
    <row r="46674" spans="1:68" x14ac:dyDescent="0.25">
      <c r="A46674" s="1"/>
      <c r="B46674" s="2"/>
      <c r="BJ46674" s="3"/>
      <c r="BL46674" s="3"/>
      <c r="BN46674" s="3"/>
      <c r="BP46674" s="3"/>
    </row>
    <row r="46675" spans="1:68" x14ac:dyDescent="0.25">
      <c r="A46675" s="1"/>
      <c r="B46675" s="2"/>
      <c r="BJ46675" s="3"/>
      <c r="BL46675" s="3"/>
      <c r="BN46675" s="3"/>
      <c r="BP46675" s="3"/>
    </row>
    <row r="46676" spans="1:68" x14ac:dyDescent="0.25">
      <c r="A46676" s="1"/>
      <c r="B46676" s="2"/>
      <c r="BJ46676" s="3"/>
      <c r="BL46676" s="3"/>
      <c r="BN46676" s="3"/>
      <c r="BP46676" s="3"/>
    </row>
    <row r="46677" spans="1:68" x14ac:dyDescent="0.25">
      <c r="A46677" s="1"/>
      <c r="B46677" s="2"/>
      <c r="BJ46677" s="3"/>
      <c r="BL46677" s="3"/>
      <c r="BN46677" s="3"/>
      <c r="BP46677" s="3"/>
    </row>
    <row r="46678" spans="1:68" x14ac:dyDescent="0.25">
      <c r="A46678" s="1"/>
      <c r="B46678" s="2"/>
      <c r="BJ46678" s="3"/>
      <c r="BL46678" s="3"/>
      <c r="BN46678" s="3"/>
      <c r="BP46678" s="3"/>
    </row>
    <row r="46679" spans="1:68" x14ac:dyDescent="0.25">
      <c r="A46679" s="1"/>
      <c r="B46679" s="2"/>
      <c r="BJ46679" s="3"/>
      <c r="BL46679" s="3"/>
      <c r="BN46679" s="3"/>
      <c r="BP46679" s="3"/>
    </row>
    <row r="46680" spans="1:68" x14ac:dyDescent="0.25">
      <c r="A46680" s="1"/>
      <c r="B46680" s="2"/>
      <c r="BJ46680" s="3"/>
      <c r="BL46680" s="3"/>
      <c r="BN46680" s="3"/>
      <c r="BP46680" s="3"/>
    </row>
    <row r="46681" spans="1:68" x14ac:dyDescent="0.25">
      <c r="A46681" s="1"/>
      <c r="B46681" s="2"/>
      <c r="BJ46681" s="3"/>
      <c r="BL46681" s="3"/>
      <c r="BN46681" s="3"/>
      <c r="BP46681" s="3"/>
    </row>
    <row r="46682" spans="1:68" x14ac:dyDescent="0.25">
      <c r="A46682" s="1"/>
      <c r="B46682" s="2"/>
      <c r="BJ46682" s="3"/>
      <c r="BL46682" s="3"/>
      <c r="BN46682" s="3"/>
      <c r="BP46682" s="3"/>
    </row>
    <row r="46683" spans="1:68" x14ac:dyDescent="0.25">
      <c r="A46683" s="1"/>
      <c r="B46683" s="2"/>
      <c r="BJ46683" s="3"/>
      <c r="BL46683" s="3"/>
      <c r="BN46683" s="3"/>
      <c r="BP46683" s="3"/>
    </row>
    <row r="46684" spans="1:68" x14ac:dyDescent="0.25">
      <c r="A46684" s="1"/>
      <c r="B46684" s="2"/>
      <c r="BJ46684" s="3"/>
      <c r="BL46684" s="3"/>
      <c r="BN46684" s="3"/>
      <c r="BP46684" s="3"/>
    </row>
    <row r="46685" spans="1:68" x14ac:dyDescent="0.25">
      <c r="A46685" s="1"/>
      <c r="B46685" s="2"/>
      <c r="BJ46685" s="3"/>
      <c r="BL46685" s="3"/>
      <c r="BN46685" s="3"/>
      <c r="BP46685" s="3"/>
    </row>
    <row r="46686" spans="1:68" x14ac:dyDescent="0.25">
      <c r="A46686" s="1"/>
      <c r="B46686" s="2"/>
      <c r="BJ46686" s="3"/>
      <c r="BL46686" s="3"/>
      <c r="BN46686" s="3"/>
      <c r="BP46686" s="3"/>
    </row>
    <row r="46687" spans="1:68" x14ac:dyDescent="0.25">
      <c r="A46687" s="1"/>
      <c r="B46687" s="2"/>
      <c r="BJ46687" s="3"/>
      <c r="BL46687" s="3"/>
      <c r="BN46687" s="3"/>
      <c r="BP46687" s="3"/>
    </row>
    <row r="46688" spans="1:68" x14ac:dyDescent="0.25">
      <c r="A46688" s="1"/>
      <c r="B46688" s="2"/>
      <c r="BJ46688" s="3"/>
      <c r="BL46688" s="3"/>
      <c r="BN46688" s="3"/>
      <c r="BP46688" s="3"/>
    </row>
    <row r="46689" spans="1:68" x14ac:dyDescent="0.25">
      <c r="A46689" s="1"/>
      <c r="B46689" s="2"/>
      <c r="BJ46689" s="3"/>
      <c r="BL46689" s="3"/>
      <c r="BN46689" s="3"/>
      <c r="BP46689" s="3"/>
    </row>
    <row r="46690" spans="1:68" x14ac:dyDescent="0.25">
      <c r="A46690" s="1"/>
      <c r="B46690" s="2"/>
      <c r="BJ46690" s="3"/>
      <c r="BL46690" s="3"/>
      <c r="BN46690" s="3"/>
      <c r="BP46690" s="3"/>
    </row>
    <row r="46691" spans="1:68" x14ac:dyDescent="0.25">
      <c r="A46691" s="1"/>
      <c r="B46691" s="2"/>
      <c r="BJ46691" s="3"/>
      <c r="BL46691" s="3"/>
      <c r="BN46691" s="3"/>
      <c r="BP46691" s="3"/>
    </row>
    <row r="46692" spans="1:68" x14ac:dyDescent="0.25">
      <c r="A46692" s="1"/>
      <c r="B46692" s="2"/>
      <c r="BJ46692" s="3"/>
      <c r="BL46692" s="3"/>
      <c r="BN46692" s="3"/>
      <c r="BP46692" s="3"/>
    </row>
    <row r="46693" spans="1:68" x14ac:dyDescent="0.25">
      <c r="A46693" s="1"/>
      <c r="B46693" s="2"/>
      <c r="BJ46693" s="3"/>
      <c r="BL46693" s="3"/>
      <c r="BN46693" s="3"/>
      <c r="BP46693" s="3"/>
    </row>
    <row r="46694" spans="1:68" x14ac:dyDescent="0.25">
      <c r="A46694" s="1"/>
      <c r="B46694" s="2"/>
      <c r="BJ46694" s="3"/>
      <c r="BL46694" s="3"/>
      <c r="BN46694" s="3"/>
      <c r="BP46694" s="3"/>
    </row>
    <row r="46695" spans="1:68" x14ac:dyDescent="0.25">
      <c r="A46695" s="1"/>
      <c r="B46695" s="2"/>
      <c r="BJ46695" s="3"/>
      <c r="BL46695" s="3"/>
      <c r="BN46695" s="3"/>
      <c r="BP46695" s="3"/>
    </row>
    <row r="46696" spans="1:68" x14ac:dyDescent="0.25">
      <c r="A46696" s="1"/>
      <c r="B46696" s="2"/>
      <c r="BJ46696" s="3"/>
      <c r="BL46696" s="3"/>
      <c r="BN46696" s="3"/>
      <c r="BP46696" s="3"/>
    </row>
    <row r="46697" spans="1:68" x14ac:dyDescent="0.25">
      <c r="A46697" s="1"/>
      <c r="B46697" s="2"/>
      <c r="BJ46697" s="3"/>
      <c r="BL46697" s="3"/>
      <c r="BN46697" s="3"/>
      <c r="BP46697" s="3"/>
    </row>
    <row r="46698" spans="1:68" x14ac:dyDescent="0.25">
      <c r="A46698" s="1"/>
      <c r="B46698" s="2"/>
      <c r="BJ46698" s="3"/>
      <c r="BL46698" s="3"/>
      <c r="BN46698" s="3"/>
      <c r="BP46698" s="3"/>
    </row>
    <row r="46699" spans="1:68" x14ac:dyDescent="0.25">
      <c r="A46699" s="1"/>
      <c r="B46699" s="2"/>
      <c r="BJ46699" s="3"/>
      <c r="BL46699" s="3"/>
      <c r="BN46699" s="3"/>
      <c r="BP46699" s="3"/>
    </row>
    <row r="46700" spans="1:68" x14ac:dyDescent="0.25">
      <c r="A46700" s="1"/>
      <c r="B46700" s="2"/>
      <c r="BJ46700" s="3"/>
      <c r="BL46700" s="3"/>
      <c r="BN46700" s="3"/>
      <c r="BP46700" s="3"/>
    </row>
    <row r="46701" spans="1:68" x14ac:dyDescent="0.25">
      <c r="A46701" s="1"/>
      <c r="B46701" s="2"/>
      <c r="BJ46701" s="3"/>
      <c r="BL46701" s="3"/>
      <c r="BN46701" s="3"/>
      <c r="BP46701" s="3"/>
    </row>
    <row r="46702" spans="1:68" x14ac:dyDescent="0.25">
      <c r="A46702" s="1"/>
      <c r="B46702" s="2"/>
      <c r="BJ46702" s="3"/>
      <c r="BL46702" s="3"/>
      <c r="BN46702" s="3"/>
      <c r="BP46702" s="3"/>
    </row>
    <row r="46703" spans="1:68" x14ac:dyDescent="0.25">
      <c r="A46703" s="1"/>
      <c r="B46703" s="2"/>
      <c r="BJ46703" s="3"/>
      <c r="BL46703" s="3"/>
      <c r="BN46703" s="3"/>
      <c r="BP46703" s="3"/>
    </row>
    <row r="46704" spans="1:68" x14ac:dyDescent="0.25">
      <c r="A46704" s="1"/>
      <c r="B46704" s="2"/>
      <c r="BJ46704" s="3"/>
      <c r="BL46704" s="3"/>
      <c r="BN46704" s="3"/>
      <c r="BP46704" s="3"/>
    </row>
    <row r="46705" spans="1:68" x14ac:dyDescent="0.25">
      <c r="A46705" s="1"/>
      <c r="B46705" s="2"/>
      <c r="BJ46705" s="3"/>
      <c r="BL46705" s="3"/>
      <c r="BN46705" s="3"/>
      <c r="BP46705" s="3"/>
    </row>
    <row r="46706" spans="1:68" x14ac:dyDescent="0.25">
      <c r="A46706" s="1"/>
      <c r="B46706" s="2"/>
      <c r="BJ46706" s="3"/>
      <c r="BL46706" s="3"/>
      <c r="BN46706" s="3"/>
      <c r="BP46706" s="3"/>
    </row>
    <row r="46707" spans="1:68" x14ac:dyDescent="0.25">
      <c r="A46707" s="1"/>
      <c r="B46707" s="2"/>
      <c r="BJ46707" s="3"/>
      <c r="BL46707" s="3"/>
      <c r="BN46707" s="3"/>
      <c r="BP46707" s="3"/>
    </row>
    <row r="46708" spans="1:68" x14ac:dyDescent="0.25">
      <c r="A46708" s="1"/>
      <c r="B46708" s="2"/>
      <c r="BJ46708" s="3"/>
      <c r="BL46708" s="3"/>
      <c r="BN46708" s="3"/>
      <c r="BP46708" s="3"/>
    </row>
    <row r="46709" spans="1:68" x14ac:dyDescent="0.25">
      <c r="A46709" s="1"/>
      <c r="B46709" s="2"/>
      <c r="BJ46709" s="3"/>
      <c r="BL46709" s="3"/>
      <c r="BN46709" s="3"/>
      <c r="BP46709" s="3"/>
    </row>
    <row r="46710" spans="1:68" x14ac:dyDescent="0.25">
      <c r="A46710" s="1"/>
      <c r="B46710" s="2"/>
      <c r="BJ46710" s="3"/>
      <c r="BL46710" s="3"/>
      <c r="BN46710" s="3"/>
      <c r="BP46710" s="3"/>
    </row>
    <row r="46711" spans="1:68" x14ac:dyDescent="0.25">
      <c r="A46711" s="1"/>
      <c r="B46711" s="2"/>
      <c r="BJ46711" s="3"/>
      <c r="BL46711" s="3"/>
      <c r="BN46711" s="3"/>
      <c r="BP46711" s="3"/>
    </row>
    <row r="46712" spans="1:68" x14ac:dyDescent="0.25">
      <c r="A46712" s="1"/>
      <c r="B46712" s="2"/>
      <c r="BJ46712" s="3"/>
      <c r="BL46712" s="3"/>
      <c r="BN46712" s="3"/>
      <c r="BP46712" s="3"/>
    </row>
    <row r="46713" spans="1:68" x14ac:dyDescent="0.25">
      <c r="A46713" s="1"/>
      <c r="B46713" s="2"/>
      <c r="BJ46713" s="3"/>
      <c r="BL46713" s="3"/>
      <c r="BN46713" s="3"/>
      <c r="BP46713" s="3"/>
    </row>
    <row r="46714" spans="1:68" x14ac:dyDescent="0.25">
      <c r="A46714" s="1"/>
      <c r="B46714" s="2"/>
      <c r="BJ46714" s="3"/>
      <c r="BL46714" s="3"/>
      <c r="BN46714" s="3"/>
      <c r="BP46714" s="3"/>
    </row>
    <row r="46715" spans="1:68" x14ac:dyDescent="0.25">
      <c r="A46715" s="1"/>
      <c r="B46715" s="2"/>
      <c r="BJ46715" s="3"/>
      <c r="BL46715" s="3"/>
      <c r="BN46715" s="3"/>
      <c r="BP46715" s="3"/>
    </row>
    <row r="46716" spans="1:68" x14ac:dyDescent="0.25">
      <c r="A46716" s="1"/>
      <c r="B46716" s="2"/>
      <c r="BJ46716" s="3"/>
      <c r="BL46716" s="3"/>
      <c r="BN46716" s="3"/>
      <c r="BP46716" s="3"/>
    </row>
    <row r="46717" spans="1:68" x14ac:dyDescent="0.25">
      <c r="A46717" s="1"/>
      <c r="B46717" s="2"/>
      <c r="BJ46717" s="3"/>
      <c r="BL46717" s="3"/>
      <c r="BN46717" s="3"/>
      <c r="BP46717" s="3"/>
    </row>
    <row r="46718" spans="1:68" x14ac:dyDescent="0.25">
      <c r="A46718" s="1"/>
      <c r="B46718" s="2"/>
      <c r="BJ46718" s="3"/>
      <c r="BL46718" s="3"/>
      <c r="BN46718" s="3"/>
      <c r="BP46718" s="3"/>
    </row>
    <row r="46719" spans="1:68" x14ac:dyDescent="0.25">
      <c r="A46719" s="1"/>
      <c r="B46719" s="2"/>
      <c r="BJ46719" s="3"/>
      <c r="BL46719" s="3"/>
      <c r="BN46719" s="3"/>
      <c r="BP46719" s="3"/>
    </row>
    <row r="46720" spans="1:68" x14ac:dyDescent="0.25">
      <c r="A46720" s="1"/>
      <c r="B46720" s="2"/>
      <c r="BJ46720" s="3"/>
      <c r="BL46720" s="3"/>
      <c r="BN46720" s="3"/>
      <c r="BP46720" s="3"/>
    </row>
    <row r="46721" spans="1:68" x14ac:dyDescent="0.25">
      <c r="A46721" s="1"/>
      <c r="B46721" s="2"/>
      <c r="BJ46721" s="3"/>
      <c r="BL46721" s="3"/>
      <c r="BN46721" s="3"/>
      <c r="BP46721" s="3"/>
    </row>
    <row r="46722" spans="1:68" x14ac:dyDescent="0.25">
      <c r="A46722" s="1"/>
      <c r="B46722" s="2"/>
      <c r="BJ46722" s="3"/>
      <c r="BL46722" s="3"/>
      <c r="BN46722" s="3"/>
      <c r="BP46722" s="3"/>
    </row>
    <row r="46723" spans="1:68" x14ac:dyDescent="0.25">
      <c r="A46723" s="1"/>
      <c r="B46723" s="2"/>
      <c r="BJ46723" s="3"/>
      <c r="BL46723" s="3"/>
      <c r="BN46723" s="3"/>
      <c r="BP46723" s="3"/>
    </row>
    <row r="46724" spans="1:68" x14ac:dyDescent="0.25">
      <c r="A46724" s="1"/>
      <c r="B46724" s="2"/>
      <c r="BJ46724" s="3"/>
      <c r="BL46724" s="3"/>
      <c r="BN46724" s="3"/>
      <c r="BP46724" s="3"/>
    </row>
    <row r="46725" spans="1:68" x14ac:dyDescent="0.25">
      <c r="A46725" s="1"/>
      <c r="B46725" s="2"/>
      <c r="BJ46725" s="3"/>
      <c r="BL46725" s="3"/>
      <c r="BN46725" s="3"/>
      <c r="BP46725" s="3"/>
    </row>
    <row r="46726" spans="1:68" x14ac:dyDescent="0.25">
      <c r="A46726" s="1"/>
      <c r="B46726" s="2"/>
      <c r="BJ46726" s="3"/>
      <c r="BL46726" s="3"/>
      <c r="BN46726" s="3"/>
      <c r="BP46726" s="3"/>
    </row>
    <row r="46727" spans="1:68" x14ac:dyDescent="0.25">
      <c r="A46727" s="1"/>
      <c r="B46727" s="2"/>
      <c r="BJ46727" s="3"/>
      <c r="BL46727" s="3"/>
      <c r="BN46727" s="3"/>
      <c r="BP46727" s="3"/>
    </row>
    <row r="46728" spans="1:68" x14ac:dyDescent="0.25">
      <c r="A46728" s="1"/>
      <c r="B46728" s="2"/>
      <c r="BJ46728" s="3"/>
      <c r="BL46728" s="3"/>
      <c r="BN46728" s="3"/>
      <c r="BP46728" s="3"/>
    </row>
    <row r="46729" spans="1:68" x14ac:dyDescent="0.25">
      <c r="A46729" s="1"/>
      <c r="B46729" s="2"/>
      <c r="BJ46729" s="3"/>
      <c r="BL46729" s="3"/>
      <c r="BN46729" s="3"/>
      <c r="BP46729" s="3"/>
    </row>
    <row r="46730" spans="1:68" x14ac:dyDescent="0.25">
      <c r="A46730" s="1"/>
      <c r="B46730" s="2"/>
      <c r="BJ46730" s="3"/>
      <c r="BL46730" s="3"/>
      <c r="BN46730" s="3"/>
      <c r="BP46730" s="3"/>
    </row>
    <row r="46731" spans="1:68" x14ac:dyDescent="0.25">
      <c r="A46731" s="1"/>
      <c r="B46731" s="2"/>
      <c r="BJ46731" s="3"/>
      <c r="BL46731" s="3"/>
      <c r="BN46731" s="3"/>
      <c r="BP46731" s="3"/>
    </row>
    <row r="46732" spans="1:68" x14ac:dyDescent="0.25">
      <c r="A46732" s="1"/>
      <c r="B46732" s="2"/>
      <c r="BJ46732" s="3"/>
      <c r="BL46732" s="3"/>
      <c r="BN46732" s="3"/>
      <c r="BP46732" s="3"/>
    </row>
    <row r="46733" spans="1:68" x14ac:dyDescent="0.25">
      <c r="A46733" s="1"/>
      <c r="B46733" s="2"/>
      <c r="BJ46733" s="3"/>
      <c r="BL46733" s="3"/>
      <c r="BN46733" s="3"/>
      <c r="BP46733" s="3"/>
    </row>
    <row r="46734" spans="1:68" x14ac:dyDescent="0.25">
      <c r="A46734" s="1"/>
      <c r="B46734" s="2"/>
      <c r="BJ46734" s="3"/>
      <c r="BL46734" s="3"/>
      <c r="BN46734" s="3"/>
      <c r="BP46734" s="3"/>
    </row>
    <row r="46735" spans="1:68" x14ac:dyDescent="0.25">
      <c r="A46735" s="1"/>
      <c r="B46735" s="2"/>
      <c r="BJ46735" s="3"/>
      <c r="BL46735" s="3"/>
      <c r="BN46735" s="3"/>
      <c r="BP46735" s="3"/>
    </row>
    <row r="46736" spans="1:68" x14ac:dyDescent="0.25">
      <c r="A46736" s="1"/>
      <c r="B46736" s="2"/>
      <c r="BJ46736" s="3"/>
      <c r="BL46736" s="3"/>
      <c r="BN46736" s="3"/>
      <c r="BP46736" s="3"/>
    </row>
    <row r="46737" spans="1:68" x14ac:dyDescent="0.25">
      <c r="A46737" s="1"/>
      <c r="B46737" s="2"/>
      <c r="BJ46737" s="3"/>
      <c r="BL46737" s="3"/>
      <c r="BN46737" s="3"/>
      <c r="BP46737" s="3"/>
    </row>
    <row r="46738" spans="1:68" x14ac:dyDescent="0.25">
      <c r="A46738" s="1"/>
      <c r="B46738" s="2"/>
      <c r="BJ46738" s="3"/>
      <c r="BL46738" s="3"/>
      <c r="BN46738" s="3"/>
      <c r="BP46738" s="3"/>
    </row>
    <row r="46739" spans="1:68" x14ac:dyDescent="0.25">
      <c r="A46739" s="1"/>
      <c r="B46739" s="2"/>
      <c r="BJ46739" s="3"/>
      <c r="BL46739" s="3"/>
      <c r="BN46739" s="3"/>
      <c r="BP46739" s="3"/>
    </row>
    <row r="46740" spans="1:68" x14ac:dyDescent="0.25">
      <c r="A46740" s="1"/>
      <c r="B46740" s="2"/>
      <c r="BJ46740" s="3"/>
      <c r="BL46740" s="3"/>
      <c r="BN46740" s="3"/>
      <c r="BP46740" s="3"/>
    </row>
    <row r="46741" spans="1:68" x14ac:dyDescent="0.25">
      <c r="A46741" s="1"/>
      <c r="B46741" s="2"/>
      <c r="BJ46741" s="3"/>
      <c r="BL46741" s="3"/>
      <c r="BN46741" s="3"/>
      <c r="BP46741" s="3"/>
    </row>
    <row r="46742" spans="1:68" x14ac:dyDescent="0.25">
      <c r="A46742" s="1"/>
      <c r="B46742" s="2"/>
      <c r="BJ46742" s="3"/>
      <c r="BL46742" s="3"/>
      <c r="BN46742" s="3"/>
      <c r="BP46742" s="3"/>
    </row>
    <row r="46743" spans="1:68" x14ac:dyDescent="0.25">
      <c r="A46743" s="1"/>
      <c r="B46743" s="2"/>
      <c r="BJ46743" s="3"/>
      <c r="BL46743" s="3"/>
      <c r="BN46743" s="3"/>
      <c r="BP46743" s="3"/>
    </row>
    <row r="46744" spans="1:68" x14ac:dyDescent="0.25">
      <c r="A46744" s="1"/>
      <c r="B46744" s="2"/>
      <c r="BJ46744" s="3"/>
      <c r="BL46744" s="3"/>
      <c r="BN46744" s="3"/>
      <c r="BP46744" s="3"/>
    </row>
    <row r="46745" spans="1:68" x14ac:dyDescent="0.25">
      <c r="A46745" s="1"/>
      <c r="B46745" s="2"/>
      <c r="BJ46745" s="3"/>
      <c r="BL46745" s="3"/>
      <c r="BN46745" s="3"/>
      <c r="BP46745" s="3"/>
    </row>
    <row r="46746" spans="1:68" x14ac:dyDescent="0.25">
      <c r="A46746" s="1"/>
      <c r="B46746" s="2"/>
      <c r="BJ46746" s="3"/>
      <c r="BL46746" s="3"/>
      <c r="BN46746" s="3"/>
      <c r="BP46746" s="3"/>
    </row>
    <row r="46747" spans="1:68" x14ac:dyDescent="0.25">
      <c r="A46747" s="1"/>
      <c r="B46747" s="2"/>
      <c r="BJ46747" s="3"/>
      <c r="BL46747" s="3"/>
      <c r="BN46747" s="3"/>
      <c r="BP46747" s="3"/>
    </row>
    <row r="46748" spans="1:68" x14ac:dyDescent="0.25">
      <c r="A46748" s="1"/>
      <c r="B46748" s="2"/>
      <c r="BJ46748" s="3"/>
      <c r="BL46748" s="3"/>
      <c r="BN46748" s="3"/>
      <c r="BP46748" s="3"/>
    </row>
    <row r="46749" spans="1:68" x14ac:dyDescent="0.25">
      <c r="A46749" s="1"/>
      <c r="B46749" s="2"/>
      <c r="BJ46749" s="3"/>
      <c r="BL46749" s="3"/>
      <c r="BN46749" s="3"/>
      <c r="BP46749" s="3"/>
    </row>
    <row r="46750" spans="1:68" x14ac:dyDescent="0.25">
      <c r="A46750" s="1"/>
      <c r="B46750" s="2"/>
      <c r="BJ46750" s="3"/>
      <c r="BL46750" s="3"/>
      <c r="BN46750" s="3"/>
      <c r="BP46750" s="3"/>
    </row>
    <row r="46751" spans="1:68" x14ac:dyDescent="0.25">
      <c r="A46751" s="1"/>
      <c r="B46751" s="2"/>
      <c r="BJ46751" s="3"/>
      <c r="BL46751" s="3"/>
      <c r="BN46751" s="3"/>
      <c r="BP46751" s="3"/>
    </row>
    <row r="46752" spans="1:68" x14ac:dyDescent="0.25">
      <c r="A46752" s="1"/>
      <c r="B46752" s="2"/>
      <c r="BJ46752" s="3"/>
      <c r="BL46752" s="3"/>
      <c r="BN46752" s="3"/>
      <c r="BP46752" s="3"/>
    </row>
    <row r="46753" spans="1:68" x14ac:dyDescent="0.25">
      <c r="A46753" s="1"/>
      <c r="B46753" s="2"/>
      <c r="BJ46753" s="3"/>
      <c r="BL46753" s="3"/>
      <c r="BN46753" s="3"/>
      <c r="BP46753" s="3"/>
    </row>
    <row r="46754" spans="1:68" x14ac:dyDescent="0.25">
      <c r="A46754" s="1"/>
      <c r="B46754" s="2"/>
      <c r="BJ46754" s="3"/>
      <c r="BL46754" s="3"/>
      <c r="BN46754" s="3"/>
      <c r="BP46754" s="3"/>
    </row>
    <row r="46755" spans="1:68" x14ac:dyDescent="0.25">
      <c r="A46755" s="1"/>
      <c r="B46755" s="2"/>
      <c r="BJ46755" s="3"/>
      <c r="BL46755" s="3"/>
      <c r="BN46755" s="3"/>
      <c r="BP46755" s="3"/>
    </row>
    <row r="46756" spans="1:68" x14ac:dyDescent="0.25">
      <c r="A46756" s="1"/>
      <c r="B46756" s="2"/>
      <c r="BJ46756" s="3"/>
      <c r="BL46756" s="3"/>
      <c r="BN46756" s="3"/>
      <c r="BP46756" s="3"/>
    </row>
    <row r="46757" spans="1:68" x14ac:dyDescent="0.25">
      <c r="A46757" s="1"/>
      <c r="B46757" s="2"/>
      <c r="BJ46757" s="3"/>
      <c r="BL46757" s="3"/>
      <c r="BN46757" s="3"/>
      <c r="BP46757" s="3"/>
    </row>
    <row r="46758" spans="1:68" x14ac:dyDescent="0.25">
      <c r="A46758" s="1"/>
      <c r="B46758" s="2"/>
      <c r="BJ46758" s="3"/>
      <c r="BL46758" s="3"/>
      <c r="BN46758" s="3"/>
      <c r="BP46758" s="3"/>
    </row>
    <row r="46759" spans="1:68" x14ac:dyDescent="0.25">
      <c r="A46759" s="1"/>
      <c r="B46759" s="2"/>
      <c r="BJ46759" s="3"/>
      <c r="BL46759" s="3"/>
      <c r="BN46759" s="3"/>
      <c r="BP46759" s="3"/>
    </row>
    <row r="46760" spans="1:68" x14ac:dyDescent="0.25">
      <c r="A46760" s="1"/>
      <c r="B46760" s="2"/>
      <c r="BJ46760" s="3"/>
      <c r="BL46760" s="3"/>
      <c r="BN46760" s="3"/>
      <c r="BP46760" s="3"/>
    </row>
    <row r="46761" spans="1:68" x14ac:dyDescent="0.25">
      <c r="A46761" s="1"/>
      <c r="B46761" s="2"/>
      <c r="BJ46761" s="3"/>
      <c r="BL46761" s="3"/>
      <c r="BN46761" s="3"/>
      <c r="BP46761" s="3"/>
    </row>
    <row r="46762" spans="1:68" x14ac:dyDescent="0.25">
      <c r="A46762" s="1"/>
      <c r="B46762" s="2"/>
      <c r="BJ46762" s="3"/>
      <c r="BL46762" s="3"/>
      <c r="BN46762" s="3"/>
      <c r="BP46762" s="3"/>
    </row>
    <row r="46763" spans="1:68" x14ac:dyDescent="0.25">
      <c r="A46763" s="1"/>
      <c r="B46763" s="2"/>
      <c r="BJ46763" s="3"/>
      <c r="BL46763" s="3"/>
      <c r="BN46763" s="3"/>
      <c r="BP46763" s="3"/>
    </row>
    <row r="46764" spans="1:68" x14ac:dyDescent="0.25">
      <c r="A46764" s="1"/>
      <c r="B46764" s="2"/>
      <c r="BJ46764" s="3"/>
      <c r="BL46764" s="3"/>
      <c r="BN46764" s="3"/>
      <c r="BP46764" s="3"/>
    </row>
    <row r="46765" spans="1:68" x14ac:dyDescent="0.25">
      <c r="A46765" s="1"/>
      <c r="B46765" s="2"/>
      <c r="BJ46765" s="3"/>
      <c r="BL46765" s="3"/>
      <c r="BN46765" s="3"/>
      <c r="BP46765" s="3"/>
    </row>
    <row r="46766" spans="1:68" x14ac:dyDescent="0.25">
      <c r="A46766" s="1"/>
      <c r="B46766" s="2"/>
      <c r="BJ46766" s="3"/>
      <c r="BL46766" s="3"/>
      <c r="BN46766" s="3"/>
      <c r="BP46766" s="3"/>
    </row>
    <row r="46767" spans="1:68" x14ac:dyDescent="0.25">
      <c r="A46767" s="1"/>
      <c r="B46767" s="2"/>
      <c r="BJ46767" s="3"/>
      <c r="BL46767" s="3"/>
      <c r="BN46767" s="3"/>
      <c r="BP46767" s="3"/>
    </row>
    <row r="46768" spans="1:68" x14ac:dyDescent="0.25">
      <c r="A46768" s="1"/>
      <c r="B46768" s="2"/>
      <c r="BJ46768" s="3"/>
      <c r="BL46768" s="3"/>
      <c r="BN46768" s="3"/>
      <c r="BP46768" s="3"/>
    </row>
    <row r="46769" spans="1:68" x14ac:dyDescent="0.25">
      <c r="A46769" s="1"/>
      <c r="B46769" s="2"/>
      <c r="BJ46769" s="3"/>
      <c r="BL46769" s="3"/>
      <c r="BN46769" s="3"/>
      <c r="BP46769" s="3"/>
    </row>
    <row r="46770" spans="1:68" x14ac:dyDescent="0.25">
      <c r="A46770" s="1"/>
      <c r="B46770" s="2"/>
      <c r="BJ46770" s="3"/>
      <c r="BL46770" s="3"/>
      <c r="BN46770" s="3"/>
      <c r="BP46770" s="3"/>
    </row>
    <row r="46771" spans="1:68" x14ac:dyDescent="0.25">
      <c r="A46771" s="1"/>
      <c r="B46771" s="2"/>
      <c r="BJ46771" s="3"/>
      <c r="BL46771" s="3"/>
      <c r="BN46771" s="3"/>
      <c r="BP46771" s="3"/>
    </row>
    <row r="46772" spans="1:68" x14ac:dyDescent="0.25">
      <c r="A46772" s="1"/>
      <c r="B46772" s="2"/>
      <c r="BJ46772" s="3"/>
      <c r="BL46772" s="3"/>
      <c r="BN46772" s="3"/>
      <c r="BP46772" s="3"/>
    </row>
    <row r="46773" spans="1:68" x14ac:dyDescent="0.25">
      <c r="A46773" s="1"/>
      <c r="B46773" s="2"/>
      <c r="BJ46773" s="3"/>
      <c r="BL46773" s="3"/>
      <c r="BN46773" s="3"/>
      <c r="BP46773" s="3"/>
    </row>
    <row r="46774" spans="1:68" x14ac:dyDescent="0.25">
      <c r="A46774" s="1"/>
      <c r="B46774" s="2"/>
      <c r="BJ46774" s="3"/>
      <c r="BL46774" s="3"/>
      <c r="BN46774" s="3"/>
      <c r="BP46774" s="3"/>
    </row>
    <row r="46775" spans="1:68" x14ac:dyDescent="0.25">
      <c r="A46775" s="1"/>
      <c r="B46775" s="2"/>
      <c r="BJ46775" s="3"/>
      <c r="BL46775" s="3"/>
      <c r="BN46775" s="3"/>
      <c r="BP46775" s="3"/>
    </row>
    <row r="46776" spans="1:68" x14ac:dyDescent="0.25">
      <c r="A46776" s="1"/>
      <c r="B46776" s="2"/>
      <c r="BJ46776" s="3"/>
      <c r="BL46776" s="3"/>
      <c r="BN46776" s="3"/>
      <c r="BP46776" s="3"/>
    </row>
    <row r="46777" spans="1:68" x14ac:dyDescent="0.25">
      <c r="A46777" s="1"/>
      <c r="B46777" s="2"/>
      <c r="BJ46777" s="3"/>
      <c r="BL46777" s="3"/>
      <c r="BN46777" s="3"/>
      <c r="BP46777" s="3"/>
    </row>
    <row r="46778" spans="1:68" x14ac:dyDescent="0.25">
      <c r="A46778" s="1"/>
      <c r="B46778" s="2"/>
      <c r="BJ46778" s="3"/>
      <c r="BL46778" s="3"/>
      <c r="BN46778" s="3"/>
      <c r="BP46778" s="3"/>
    </row>
    <row r="46779" spans="1:68" x14ac:dyDescent="0.25">
      <c r="A46779" s="1"/>
      <c r="B46779" s="2"/>
      <c r="BJ46779" s="3"/>
      <c r="BL46779" s="3"/>
      <c r="BN46779" s="3"/>
      <c r="BP46779" s="3"/>
    </row>
    <row r="46780" spans="1:68" x14ac:dyDescent="0.25">
      <c r="A46780" s="1"/>
      <c r="B46780" s="2"/>
      <c r="BJ46780" s="3"/>
      <c r="BL46780" s="3"/>
      <c r="BN46780" s="3"/>
      <c r="BP46780" s="3"/>
    </row>
    <row r="46781" spans="1:68" x14ac:dyDescent="0.25">
      <c r="A46781" s="1"/>
      <c r="B46781" s="2"/>
      <c r="BJ46781" s="3"/>
      <c r="BL46781" s="3"/>
      <c r="BN46781" s="3"/>
      <c r="BP46781" s="3"/>
    </row>
    <row r="46782" spans="1:68" x14ac:dyDescent="0.25">
      <c r="A46782" s="1"/>
      <c r="B46782" s="2"/>
      <c r="BJ46782" s="3"/>
      <c r="BL46782" s="3"/>
      <c r="BN46782" s="3"/>
      <c r="BP46782" s="3"/>
    </row>
    <row r="46783" spans="1:68" x14ac:dyDescent="0.25">
      <c r="A46783" s="1"/>
      <c r="B46783" s="2"/>
      <c r="BJ46783" s="3"/>
      <c r="BL46783" s="3"/>
      <c r="BN46783" s="3"/>
      <c r="BP46783" s="3"/>
    </row>
    <row r="46784" spans="1:68" x14ac:dyDescent="0.25">
      <c r="A46784" s="1"/>
      <c r="B46784" s="2"/>
      <c r="BJ46784" s="3"/>
      <c r="BL46784" s="3"/>
      <c r="BN46784" s="3"/>
      <c r="BP46784" s="3"/>
    </row>
    <row r="46785" spans="1:68" x14ac:dyDescent="0.25">
      <c r="A46785" s="1"/>
      <c r="B46785" s="2"/>
      <c r="BJ46785" s="3"/>
      <c r="BL46785" s="3"/>
      <c r="BN46785" s="3"/>
      <c r="BP46785" s="3"/>
    </row>
    <row r="46786" spans="1:68" x14ac:dyDescent="0.25">
      <c r="A46786" s="1"/>
      <c r="B46786" s="2"/>
      <c r="BJ46786" s="3"/>
      <c r="BL46786" s="3"/>
      <c r="BN46786" s="3"/>
      <c r="BP46786" s="3"/>
    </row>
    <row r="46787" spans="1:68" x14ac:dyDescent="0.25">
      <c r="A46787" s="1"/>
      <c r="B46787" s="2"/>
      <c r="BJ46787" s="3"/>
      <c r="BL46787" s="3"/>
      <c r="BN46787" s="3"/>
      <c r="BP46787" s="3"/>
    </row>
    <row r="46788" spans="1:68" x14ac:dyDescent="0.25">
      <c r="A46788" s="1"/>
      <c r="B46788" s="2"/>
      <c r="BJ46788" s="3"/>
      <c r="BL46788" s="3"/>
      <c r="BN46788" s="3"/>
      <c r="BP46788" s="3"/>
    </row>
    <row r="46789" spans="1:68" x14ac:dyDescent="0.25">
      <c r="A46789" s="1"/>
      <c r="B46789" s="2"/>
      <c r="BJ46789" s="3"/>
      <c r="BL46789" s="3"/>
      <c r="BN46789" s="3"/>
      <c r="BP46789" s="3"/>
    </row>
    <row r="46790" spans="1:68" x14ac:dyDescent="0.25">
      <c r="A46790" s="1"/>
      <c r="B46790" s="2"/>
      <c r="BJ46790" s="3"/>
      <c r="BL46790" s="3"/>
      <c r="BN46790" s="3"/>
      <c r="BP46790" s="3"/>
    </row>
    <row r="46791" spans="1:68" x14ac:dyDescent="0.25">
      <c r="A46791" s="1"/>
      <c r="B46791" s="2"/>
      <c r="BJ46791" s="3"/>
      <c r="BL46791" s="3"/>
      <c r="BN46791" s="3"/>
      <c r="BP46791" s="3"/>
    </row>
    <row r="46792" spans="1:68" x14ac:dyDescent="0.25">
      <c r="A46792" s="1"/>
      <c r="B46792" s="2"/>
      <c r="BJ46792" s="3"/>
      <c r="BL46792" s="3"/>
      <c r="BN46792" s="3"/>
      <c r="BP46792" s="3"/>
    </row>
    <row r="46793" spans="1:68" x14ac:dyDescent="0.25">
      <c r="A46793" s="1"/>
      <c r="B46793" s="2"/>
      <c r="BJ46793" s="3"/>
      <c r="BL46793" s="3"/>
      <c r="BN46793" s="3"/>
      <c r="BP46793" s="3"/>
    </row>
    <row r="46794" spans="1:68" x14ac:dyDescent="0.25">
      <c r="A46794" s="1"/>
      <c r="B46794" s="2"/>
      <c r="BJ46794" s="3"/>
      <c r="BL46794" s="3"/>
      <c r="BN46794" s="3"/>
      <c r="BP46794" s="3"/>
    </row>
    <row r="46795" spans="1:68" x14ac:dyDescent="0.25">
      <c r="A46795" s="1"/>
      <c r="B46795" s="2"/>
      <c r="BJ46795" s="3"/>
      <c r="BL46795" s="3"/>
      <c r="BN46795" s="3"/>
      <c r="BP46795" s="3"/>
    </row>
    <row r="46796" spans="1:68" x14ac:dyDescent="0.25">
      <c r="A46796" s="1"/>
      <c r="B46796" s="2"/>
      <c r="BJ46796" s="3"/>
      <c r="BL46796" s="3"/>
      <c r="BN46796" s="3"/>
      <c r="BP46796" s="3"/>
    </row>
    <row r="46797" spans="1:68" x14ac:dyDescent="0.25">
      <c r="A46797" s="1"/>
      <c r="B46797" s="2"/>
      <c r="BJ46797" s="3"/>
      <c r="BL46797" s="3"/>
      <c r="BN46797" s="3"/>
      <c r="BP46797" s="3"/>
    </row>
    <row r="46798" spans="1:68" x14ac:dyDescent="0.25">
      <c r="A46798" s="1"/>
      <c r="B46798" s="2"/>
      <c r="BJ46798" s="3"/>
      <c r="BL46798" s="3"/>
      <c r="BN46798" s="3"/>
      <c r="BP46798" s="3"/>
    </row>
    <row r="46799" spans="1:68" x14ac:dyDescent="0.25">
      <c r="A46799" s="1"/>
      <c r="B46799" s="2"/>
      <c r="BJ46799" s="3"/>
      <c r="BL46799" s="3"/>
      <c r="BN46799" s="3"/>
      <c r="BP46799" s="3"/>
    </row>
    <row r="46800" spans="1:68" x14ac:dyDescent="0.25">
      <c r="A46800" s="1"/>
      <c r="B46800" s="2"/>
      <c r="BJ46800" s="3"/>
      <c r="BL46800" s="3"/>
      <c r="BN46800" s="3"/>
      <c r="BP46800" s="3"/>
    </row>
    <row r="46801" spans="1:68" x14ac:dyDescent="0.25">
      <c r="A46801" s="1"/>
      <c r="B46801" s="2"/>
      <c r="BJ46801" s="3"/>
      <c r="BL46801" s="3"/>
      <c r="BN46801" s="3"/>
      <c r="BP46801" s="3"/>
    </row>
    <row r="46802" spans="1:68" x14ac:dyDescent="0.25">
      <c r="A46802" s="1"/>
      <c r="B46802" s="2"/>
      <c r="BJ46802" s="3"/>
      <c r="BL46802" s="3"/>
      <c r="BN46802" s="3"/>
      <c r="BP46802" s="3"/>
    </row>
    <row r="46803" spans="1:68" x14ac:dyDescent="0.25">
      <c r="A46803" s="1"/>
      <c r="B46803" s="2"/>
      <c r="BJ46803" s="3"/>
      <c r="BL46803" s="3"/>
      <c r="BN46803" s="3"/>
      <c r="BP46803" s="3"/>
    </row>
    <row r="46804" spans="1:68" x14ac:dyDescent="0.25">
      <c r="A46804" s="1"/>
      <c r="B46804" s="2"/>
      <c r="BJ46804" s="3"/>
      <c r="BL46804" s="3"/>
      <c r="BN46804" s="3"/>
      <c r="BP46804" s="3"/>
    </row>
    <row r="46805" spans="1:68" x14ac:dyDescent="0.25">
      <c r="A46805" s="1"/>
      <c r="B46805" s="2"/>
      <c r="BJ46805" s="3"/>
      <c r="BL46805" s="3"/>
      <c r="BN46805" s="3"/>
      <c r="BP46805" s="3"/>
    </row>
    <row r="46806" spans="1:68" x14ac:dyDescent="0.25">
      <c r="A46806" s="1"/>
      <c r="B46806" s="2"/>
      <c r="BJ46806" s="3"/>
      <c r="BL46806" s="3"/>
      <c r="BN46806" s="3"/>
      <c r="BP46806" s="3"/>
    </row>
    <row r="46807" spans="1:68" x14ac:dyDescent="0.25">
      <c r="A46807" s="1"/>
      <c r="B46807" s="2"/>
      <c r="BJ46807" s="3"/>
      <c r="BL46807" s="3"/>
      <c r="BN46807" s="3"/>
      <c r="BP46807" s="3"/>
    </row>
    <row r="46808" spans="1:68" x14ac:dyDescent="0.25">
      <c r="A46808" s="1"/>
      <c r="B46808" s="2"/>
      <c r="BJ46808" s="3"/>
      <c r="BL46808" s="3"/>
      <c r="BN46808" s="3"/>
      <c r="BP46808" s="3"/>
    </row>
    <row r="46809" spans="1:68" x14ac:dyDescent="0.25">
      <c r="A46809" s="1"/>
      <c r="B46809" s="2"/>
      <c r="BJ46809" s="3"/>
      <c r="BL46809" s="3"/>
      <c r="BN46809" s="3"/>
      <c r="BP46809" s="3"/>
    </row>
    <row r="46810" spans="1:68" x14ac:dyDescent="0.25">
      <c r="A46810" s="1"/>
      <c r="B46810" s="2"/>
      <c r="BJ46810" s="3"/>
      <c r="BL46810" s="3"/>
      <c r="BN46810" s="3"/>
      <c r="BP46810" s="3"/>
    </row>
    <row r="46811" spans="1:68" x14ac:dyDescent="0.25">
      <c r="A46811" s="1"/>
      <c r="B46811" s="2"/>
      <c r="BJ46811" s="3"/>
      <c r="BL46811" s="3"/>
      <c r="BN46811" s="3"/>
      <c r="BP46811" s="3"/>
    </row>
    <row r="46812" spans="1:68" x14ac:dyDescent="0.25">
      <c r="A46812" s="1"/>
      <c r="B46812" s="2"/>
      <c r="BJ46812" s="3"/>
      <c r="BL46812" s="3"/>
      <c r="BN46812" s="3"/>
      <c r="BP46812" s="3"/>
    </row>
    <row r="46813" spans="1:68" x14ac:dyDescent="0.25">
      <c r="A46813" s="1"/>
      <c r="B46813" s="2"/>
      <c r="BJ46813" s="3"/>
      <c r="BL46813" s="3"/>
      <c r="BN46813" s="3"/>
      <c r="BP46813" s="3"/>
    </row>
    <row r="46814" spans="1:68" x14ac:dyDescent="0.25">
      <c r="A46814" s="1"/>
      <c r="B46814" s="2"/>
      <c r="BJ46814" s="3"/>
      <c r="BL46814" s="3"/>
      <c r="BN46814" s="3"/>
      <c r="BP46814" s="3"/>
    </row>
    <row r="46815" spans="1:68" x14ac:dyDescent="0.25">
      <c r="A46815" s="1"/>
      <c r="B46815" s="2"/>
      <c r="BJ46815" s="3"/>
      <c r="BL46815" s="3"/>
      <c r="BN46815" s="3"/>
      <c r="BP46815" s="3"/>
    </row>
    <row r="46816" spans="1:68" x14ac:dyDescent="0.25">
      <c r="A46816" s="1"/>
      <c r="B46816" s="2"/>
      <c r="BJ46816" s="3"/>
      <c r="BL46816" s="3"/>
      <c r="BN46816" s="3"/>
      <c r="BP46816" s="3"/>
    </row>
    <row r="46817" spans="1:68" x14ac:dyDescent="0.25">
      <c r="A46817" s="1"/>
      <c r="B46817" s="2"/>
      <c r="BJ46817" s="3"/>
      <c r="BL46817" s="3"/>
      <c r="BN46817" s="3"/>
      <c r="BP46817" s="3"/>
    </row>
    <row r="46818" spans="1:68" x14ac:dyDescent="0.25">
      <c r="A46818" s="1"/>
      <c r="B46818" s="2"/>
      <c r="BJ46818" s="3"/>
      <c r="BL46818" s="3"/>
      <c r="BN46818" s="3"/>
      <c r="BP46818" s="3"/>
    </row>
    <row r="46819" spans="1:68" x14ac:dyDescent="0.25">
      <c r="A46819" s="1"/>
      <c r="B46819" s="2"/>
      <c r="BJ46819" s="3"/>
      <c r="BL46819" s="3"/>
      <c r="BN46819" s="3"/>
      <c r="BP46819" s="3"/>
    </row>
    <row r="46820" spans="1:68" x14ac:dyDescent="0.25">
      <c r="A46820" s="1"/>
      <c r="B46820" s="2"/>
      <c r="BJ46820" s="3"/>
      <c r="BL46820" s="3"/>
      <c r="BN46820" s="3"/>
      <c r="BP46820" s="3"/>
    </row>
    <row r="46821" spans="1:68" x14ac:dyDescent="0.25">
      <c r="A46821" s="1"/>
      <c r="B46821" s="2"/>
      <c r="BJ46821" s="3"/>
      <c r="BL46821" s="3"/>
      <c r="BN46821" s="3"/>
      <c r="BP46821" s="3"/>
    </row>
    <row r="46822" spans="1:68" x14ac:dyDescent="0.25">
      <c r="A46822" s="1"/>
      <c r="B46822" s="2"/>
      <c r="BJ46822" s="3"/>
      <c r="BL46822" s="3"/>
      <c r="BN46822" s="3"/>
      <c r="BP46822" s="3"/>
    </row>
    <row r="46823" spans="1:68" x14ac:dyDescent="0.25">
      <c r="A46823" s="1"/>
      <c r="B46823" s="2"/>
      <c r="BJ46823" s="3"/>
      <c r="BL46823" s="3"/>
      <c r="BN46823" s="3"/>
      <c r="BP46823" s="3"/>
    </row>
    <row r="46824" spans="1:68" x14ac:dyDescent="0.25">
      <c r="A46824" s="1"/>
      <c r="B46824" s="2"/>
      <c r="BJ46824" s="3"/>
      <c r="BL46824" s="3"/>
      <c r="BN46824" s="3"/>
      <c r="BP46824" s="3"/>
    </row>
    <row r="46825" spans="1:68" x14ac:dyDescent="0.25">
      <c r="A46825" s="1"/>
      <c r="B46825" s="2"/>
      <c r="BJ46825" s="3"/>
      <c r="BL46825" s="3"/>
      <c r="BN46825" s="3"/>
      <c r="BP46825" s="3"/>
    </row>
    <row r="46826" spans="1:68" x14ac:dyDescent="0.25">
      <c r="A46826" s="1"/>
      <c r="B46826" s="2"/>
      <c r="BJ46826" s="3"/>
      <c r="BL46826" s="3"/>
      <c r="BN46826" s="3"/>
      <c r="BP46826" s="3"/>
    </row>
    <row r="46827" spans="1:68" x14ac:dyDescent="0.25">
      <c r="A46827" s="1"/>
      <c r="B46827" s="2"/>
      <c r="BJ46827" s="3"/>
      <c r="BL46827" s="3"/>
      <c r="BN46827" s="3"/>
      <c r="BP46827" s="3"/>
    </row>
    <row r="46828" spans="1:68" x14ac:dyDescent="0.25">
      <c r="A46828" s="1"/>
      <c r="B46828" s="2"/>
      <c r="BJ46828" s="3"/>
      <c r="BL46828" s="3"/>
      <c r="BN46828" s="3"/>
      <c r="BP46828" s="3"/>
    </row>
    <row r="46829" spans="1:68" x14ac:dyDescent="0.25">
      <c r="A46829" s="1"/>
      <c r="B46829" s="2"/>
      <c r="BJ46829" s="3"/>
      <c r="BL46829" s="3"/>
      <c r="BN46829" s="3"/>
      <c r="BP46829" s="3"/>
    </row>
    <row r="46830" spans="1:68" x14ac:dyDescent="0.25">
      <c r="A46830" s="1"/>
      <c r="B46830" s="2"/>
      <c r="BJ46830" s="3"/>
      <c r="BL46830" s="3"/>
      <c r="BN46830" s="3"/>
      <c r="BP46830" s="3"/>
    </row>
    <row r="46831" spans="1:68" x14ac:dyDescent="0.25">
      <c r="A46831" s="1"/>
      <c r="B46831" s="2"/>
      <c r="BJ46831" s="3"/>
      <c r="BL46831" s="3"/>
      <c r="BN46831" s="3"/>
      <c r="BP46831" s="3"/>
    </row>
    <row r="46832" spans="1:68" x14ac:dyDescent="0.25">
      <c r="A46832" s="1"/>
      <c r="B46832" s="2"/>
      <c r="BJ46832" s="3"/>
      <c r="BL46832" s="3"/>
      <c r="BN46832" s="3"/>
      <c r="BP46832" s="3"/>
    </row>
    <row r="46833" spans="1:68" x14ac:dyDescent="0.25">
      <c r="A46833" s="1"/>
      <c r="B46833" s="2"/>
      <c r="BJ46833" s="3"/>
      <c r="BL46833" s="3"/>
      <c r="BN46833" s="3"/>
      <c r="BP46833" s="3"/>
    </row>
    <row r="46834" spans="1:68" x14ac:dyDescent="0.25">
      <c r="A46834" s="1"/>
      <c r="B46834" s="2"/>
      <c r="BJ46834" s="3"/>
      <c r="BL46834" s="3"/>
      <c r="BN46834" s="3"/>
      <c r="BP46834" s="3"/>
    </row>
    <row r="46835" spans="1:68" x14ac:dyDescent="0.25">
      <c r="A46835" s="1"/>
      <c r="B46835" s="2"/>
      <c r="BJ46835" s="3"/>
      <c r="BL46835" s="3"/>
      <c r="BN46835" s="3"/>
      <c r="BP46835" s="3"/>
    </row>
    <row r="46836" spans="1:68" x14ac:dyDescent="0.25">
      <c r="A46836" s="1"/>
      <c r="B46836" s="2"/>
      <c r="BJ46836" s="3"/>
      <c r="BL46836" s="3"/>
      <c r="BN46836" s="3"/>
      <c r="BP46836" s="3"/>
    </row>
    <row r="46837" spans="1:68" x14ac:dyDescent="0.25">
      <c r="A46837" s="1"/>
      <c r="B46837" s="2"/>
      <c r="BJ46837" s="3"/>
      <c r="BL46837" s="3"/>
      <c r="BN46837" s="3"/>
      <c r="BP46837" s="3"/>
    </row>
    <row r="46838" spans="1:68" x14ac:dyDescent="0.25">
      <c r="A46838" s="1"/>
      <c r="B46838" s="2"/>
      <c r="BJ46838" s="3"/>
      <c r="BL46838" s="3"/>
      <c r="BN46838" s="3"/>
      <c r="BP46838" s="3"/>
    </row>
    <row r="46839" spans="1:68" x14ac:dyDescent="0.25">
      <c r="A46839" s="1"/>
      <c r="B46839" s="2"/>
      <c r="BJ46839" s="3"/>
      <c r="BL46839" s="3"/>
      <c r="BN46839" s="3"/>
      <c r="BP46839" s="3"/>
    </row>
    <row r="46840" spans="1:68" x14ac:dyDescent="0.25">
      <c r="A46840" s="1"/>
      <c r="B46840" s="2"/>
      <c r="BJ46840" s="3"/>
      <c r="BL46840" s="3"/>
      <c r="BN46840" s="3"/>
      <c r="BP46840" s="3"/>
    </row>
    <row r="46841" spans="1:68" x14ac:dyDescent="0.25">
      <c r="A46841" s="1"/>
      <c r="B46841" s="2"/>
      <c r="BJ46841" s="3"/>
      <c r="BL46841" s="3"/>
      <c r="BN46841" s="3"/>
      <c r="BP46841" s="3"/>
    </row>
    <row r="46842" spans="1:68" x14ac:dyDescent="0.25">
      <c r="A46842" s="1"/>
      <c r="B46842" s="2"/>
      <c r="BJ46842" s="3"/>
      <c r="BL46842" s="3"/>
      <c r="BN46842" s="3"/>
      <c r="BP46842" s="3"/>
    </row>
    <row r="46843" spans="1:68" x14ac:dyDescent="0.25">
      <c r="A46843" s="1"/>
      <c r="B46843" s="2"/>
      <c r="BJ46843" s="3"/>
      <c r="BL46843" s="3"/>
      <c r="BN46843" s="3"/>
      <c r="BP46843" s="3"/>
    </row>
    <row r="46844" spans="1:68" x14ac:dyDescent="0.25">
      <c r="A46844" s="1"/>
      <c r="B46844" s="2"/>
      <c r="BJ46844" s="3"/>
      <c r="BL46844" s="3"/>
      <c r="BN46844" s="3"/>
      <c r="BP46844" s="3"/>
    </row>
    <row r="46845" spans="1:68" x14ac:dyDescent="0.25">
      <c r="A46845" s="1"/>
      <c r="B46845" s="2"/>
      <c r="BJ46845" s="3"/>
      <c r="BL46845" s="3"/>
      <c r="BN46845" s="3"/>
      <c r="BP46845" s="3"/>
    </row>
    <row r="46846" spans="1:68" x14ac:dyDescent="0.25">
      <c r="A46846" s="1"/>
      <c r="B46846" s="2"/>
      <c r="BJ46846" s="3"/>
      <c r="BL46846" s="3"/>
      <c r="BN46846" s="3"/>
      <c r="BP46846" s="3"/>
    </row>
    <row r="46847" spans="1:68" x14ac:dyDescent="0.25">
      <c r="A46847" s="1"/>
      <c r="B46847" s="2"/>
      <c r="BJ46847" s="3"/>
      <c r="BL46847" s="3"/>
      <c r="BN46847" s="3"/>
      <c r="BP46847" s="3"/>
    </row>
    <row r="46848" spans="1:68" x14ac:dyDescent="0.25">
      <c r="A46848" s="1"/>
      <c r="B46848" s="2"/>
      <c r="BJ46848" s="3"/>
      <c r="BL46848" s="3"/>
      <c r="BN46848" s="3"/>
      <c r="BP46848" s="3"/>
    </row>
    <row r="46849" spans="1:68" x14ac:dyDescent="0.25">
      <c r="A46849" s="1"/>
      <c r="B46849" s="2"/>
      <c r="BJ46849" s="3"/>
      <c r="BL46849" s="3"/>
      <c r="BN46849" s="3"/>
      <c r="BP46849" s="3"/>
    </row>
    <row r="46850" spans="1:68" x14ac:dyDescent="0.25">
      <c r="A46850" s="1"/>
      <c r="B46850" s="2"/>
      <c r="BJ46850" s="3"/>
      <c r="BL46850" s="3"/>
      <c r="BN46850" s="3"/>
      <c r="BP46850" s="3"/>
    </row>
    <row r="46851" spans="1:68" x14ac:dyDescent="0.25">
      <c r="A46851" s="1"/>
      <c r="B46851" s="2"/>
      <c r="BJ46851" s="3"/>
      <c r="BL46851" s="3"/>
      <c r="BN46851" s="3"/>
      <c r="BP46851" s="3"/>
    </row>
    <row r="46852" spans="1:68" x14ac:dyDescent="0.25">
      <c r="A46852" s="1"/>
      <c r="B46852" s="2"/>
      <c r="BJ46852" s="3"/>
      <c r="BL46852" s="3"/>
      <c r="BN46852" s="3"/>
      <c r="BP46852" s="3"/>
    </row>
    <row r="46853" spans="1:68" x14ac:dyDescent="0.25">
      <c r="A46853" s="1"/>
      <c r="B46853" s="2"/>
      <c r="BJ46853" s="3"/>
      <c r="BL46853" s="3"/>
      <c r="BN46853" s="3"/>
      <c r="BP46853" s="3"/>
    </row>
    <row r="46854" spans="1:68" x14ac:dyDescent="0.25">
      <c r="A46854" s="1"/>
      <c r="B46854" s="2"/>
      <c r="BJ46854" s="3"/>
      <c r="BL46854" s="3"/>
      <c r="BN46854" s="3"/>
      <c r="BP46854" s="3"/>
    </row>
    <row r="46855" spans="1:68" x14ac:dyDescent="0.25">
      <c r="A46855" s="1"/>
      <c r="B46855" s="2"/>
      <c r="BJ46855" s="3"/>
      <c r="BL46855" s="3"/>
      <c r="BN46855" s="3"/>
      <c r="BP46855" s="3"/>
    </row>
    <row r="46856" spans="1:68" x14ac:dyDescent="0.25">
      <c r="A46856" s="1"/>
      <c r="B46856" s="2"/>
      <c r="BJ46856" s="3"/>
      <c r="BL46856" s="3"/>
      <c r="BN46856" s="3"/>
      <c r="BP46856" s="3"/>
    </row>
    <row r="46857" spans="1:68" x14ac:dyDescent="0.25">
      <c r="A46857" s="1"/>
      <c r="B46857" s="2"/>
      <c r="BJ46857" s="3"/>
      <c r="BL46857" s="3"/>
      <c r="BN46857" s="3"/>
      <c r="BP46857" s="3"/>
    </row>
    <row r="46858" spans="1:68" x14ac:dyDescent="0.25">
      <c r="A46858" s="1"/>
      <c r="B46858" s="2"/>
      <c r="BJ46858" s="3"/>
      <c r="BL46858" s="3"/>
      <c r="BN46858" s="3"/>
      <c r="BP46858" s="3"/>
    </row>
    <row r="46859" spans="1:68" x14ac:dyDescent="0.25">
      <c r="A46859" s="1"/>
      <c r="B46859" s="2"/>
      <c r="BJ46859" s="3"/>
      <c r="BL46859" s="3"/>
      <c r="BN46859" s="3"/>
      <c r="BP46859" s="3"/>
    </row>
    <row r="46860" spans="1:68" x14ac:dyDescent="0.25">
      <c r="A46860" s="1"/>
      <c r="B46860" s="2"/>
      <c r="BJ46860" s="3"/>
      <c r="BL46860" s="3"/>
      <c r="BN46860" s="3"/>
      <c r="BP46860" s="3"/>
    </row>
    <row r="46861" spans="1:68" x14ac:dyDescent="0.25">
      <c r="A46861" s="1"/>
      <c r="B46861" s="2"/>
      <c r="BJ46861" s="3"/>
      <c r="BL46861" s="3"/>
      <c r="BN46861" s="3"/>
      <c r="BP46861" s="3"/>
    </row>
    <row r="46862" spans="1:68" x14ac:dyDescent="0.25">
      <c r="A46862" s="1"/>
      <c r="B46862" s="2"/>
      <c r="BJ46862" s="3"/>
      <c r="BL46862" s="3"/>
      <c r="BN46862" s="3"/>
      <c r="BP46862" s="3"/>
    </row>
    <row r="46863" spans="1:68" x14ac:dyDescent="0.25">
      <c r="A46863" s="1"/>
      <c r="B46863" s="2"/>
      <c r="BJ46863" s="3"/>
      <c r="BL46863" s="3"/>
      <c r="BN46863" s="3"/>
      <c r="BP46863" s="3"/>
    </row>
    <row r="46864" spans="1:68" x14ac:dyDescent="0.25">
      <c r="A46864" s="1"/>
      <c r="B46864" s="2"/>
      <c r="BJ46864" s="3"/>
      <c r="BL46864" s="3"/>
      <c r="BN46864" s="3"/>
      <c r="BP46864" s="3"/>
    </row>
    <row r="46865" spans="1:68" x14ac:dyDescent="0.25">
      <c r="A46865" s="1"/>
      <c r="B46865" s="2"/>
      <c r="BJ46865" s="3"/>
      <c r="BL46865" s="3"/>
      <c r="BN46865" s="3"/>
      <c r="BP46865" s="3"/>
    </row>
    <row r="46866" spans="1:68" x14ac:dyDescent="0.25">
      <c r="A46866" s="1"/>
      <c r="B46866" s="2"/>
      <c r="BJ46866" s="3"/>
      <c r="BL46866" s="3"/>
      <c r="BN46866" s="3"/>
      <c r="BP46866" s="3"/>
    </row>
    <row r="46867" spans="1:68" x14ac:dyDescent="0.25">
      <c r="A46867" s="1"/>
      <c r="B46867" s="2"/>
      <c r="BJ46867" s="3"/>
      <c r="BL46867" s="3"/>
      <c r="BN46867" s="3"/>
      <c r="BP46867" s="3"/>
    </row>
    <row r="46868" spans="1:68" x14ac:dyDescent="0.25">
      <c r="A46868" s="1"/>
      <c r="B46868" s="2"/>
      <c r="BJ46868" s="3"/>
      <c r="BL46868" s="3"/>
      <c r="BN46868" s="3"/>
      <c r="BP46868" s="3"/>
    </row>
    <row r="46869" spans="1:68" x14ac:dyDescent="0.25">
      <c r="A46869" s="1"/>
      <c r="B46869" s="2"/>
      <c r="BJ46869" s="3"/>
      <c r="BL46869" s="3"/>
      <c r="BN46869" s="3"/>
      <c r="BP46869" s="3"/>
    </row>
    <row r="46870" spans="1:68" x14ac:dyDescent="0.25">
      <c r="A46870" s="1"/>
      <c r="B46870" s="2"/>
      <c r="BJ46870" s="3"/>
      <c r="BL46870" s="3"/>
      <c r="BN46870" s="3"/>
      <c r="BP46870" s="3"/>
    </row>
    <row r="46871" spans="1:68" x14ac:dyDescent="0.25">
      <c r="A46871" s="1"/>
      <c r="B46871" s="2"/>
      <c r="BJ46871" s="3"/>
      <c r="BL46871" s="3"/>
      <c r="BN46871" s="3"/>
      <c r="BP46871" s="3"/>
    </row>
    <row r="46872" spans="1:68" x14ac:dyDescent="0.25">
      <c r="A46872" s="1"/>
      <c r="B46872" s="2"/>
      <c r="BJ46872" s="3"/>
      <c r="BL46872" s="3"/>
      <c r="BN46872" s="3"/>
      <c r="BP46872" s="3"/>
    </row>
    <row r="46873" spans="1:68" x14ac:dyDescent="0.25">
      <c r="A46873" s="1"/>
      <c r="B46873" s="2"/>
      <c r="BJ46873" s="3"/>
      <c r="BL46873" s="3"/>
      <c r="BN46873" s="3"/>
      <c r="BP46873" s="3"/>
    </row>
    <row r="46874" spans="1:68" x14ac:dyDescent="0.25">
      <c r="A46874" s="1"/>
      <c r="B46874" s="2"/>
      <c r="BJ46874" s="3"/>
      <c r="BL46874" s="3"/>
      <c r="BN46874" s="3"/>
      <c r="BP46874" s="3"/>
    </row>
    <row r="46875" spans="1:68" x14ac:dyDescent="0.25">
      <c r="A46875" s="1"/>
      <c r="B46875" s="2"/>
      <c r="BJ46875" s="3"/>
      <c r="BL46875" s="3"/>
      <c r="BN46875" s="3"/>
      <c r="BP46875" s="3"/>
    </row>
    <row r="46876" spans="1:68" x14ac:dyDescent="0.25">
      <c r="A46876" s="1"/>
      <c r="B46876" s="2"/>
      <c r="BJ46876" s="3"/>
      <c r="BL46876" s="3"/>
      <c r="BN46876" s="3"/>
      <c r="BP46876" s="3"/>
    </row>
    <row r="46877" spans="1:68" x14ac:dyDescent="0.25">
      <c r="A46877" s="1"/>
      <c r="B46877" s="2"/>
      <c r="BJ46877" s="3"/>
      <c r="BL46877" s="3"/>
      <c r="BN46877" s="3"/>
      <c r="BP46877" s="3"/>
    </row>
    <row r="46878" spans="1:68" x14ac:dyDescent="0.25">
      <c r="A46878" s="1"/>
      <c r="B46878" s="2"/>
      <c r="BJ46878" s="3"/>
      <c r="BL46878" s="3"/>
      <c r="BN46878" s="3"/>
      <c r="BP46878" s="3"/>
    </row>
    <row r="46879" spans="1:68" x14ac:dyDescent="0.25">
      <c r="A46879" s="1"/>
      <c r="B46879" s="2"/>
      <c r="BJ46879" s="3"/>
      <c r="BL46879" s="3"/>
      <c r="BN46879" s="3"/>
      <c r="BP46879" s="3"/>
    </row>
    <row r="46880" spans="1:68" x14ac:dyDescent="0.25">
      <c r="A46880" s="1"/>
      <c r="B46880" s="2"/>
      <c r="BJ46880" s="3"/>
      <c r="BL46880" s="3"/>
      <c r="BN46880" s="3"/>
      <c r="BP46880" s="3"/>
    </row>
    <row r="46881" spans="1:68" x14ac:dyDescent="0.25">
      <c r="A46881" s="1"/>
      <c r="B46881" s="2"/>
      <c r="BJ46881" s="3"/>
      <c r="BL46881" s="3"/>
      <c r="BN46881" s="3"/>
      <c r="BP46881" s="3"/>
    </row>
    <row r="46882" spans="1:68" x14ac:dyDescent="0.25">
      <c r="A46882" s="1"/>
      <c r="B46882" s="2"/>
      <c r="BJ46882" s="3"/>
      <c r="BL46882" s="3"/>
      <c r="BN46882" s="3"/>
      <c r="BP46882" s="3"/>
    </row>
    <row r="46883" spans="1:68" x14ac:dyDescent="0.25">
      <c r="A46883" s="1"/>
      <c r="B46883" s="2"/>
      <c r="BJ46883" s="3"/>
      <c r="BL46883" s="3"/>
      <c r="BN46883" s="3"/>
      <c r="BP46883" s="3"/>
    </row>
    <row r="46884" spans="1:68" x14ac:dyDescent="0.25">
      <c r="A46884" s="1"/>
      <c r="B46884" s="2"/>
      <c r="BJ46884" s="3"/>
      <c r="BL46884" s="3"/>
      <c r="BN46884" s="3"/>
      <c r="BP46884" s="3"/>
    </row>
    <row r="46885" spans="1:68" x14ac:dyDescent="0.25">
      <c r="A46885" s="1"/>
      <c r="B46885" s="2"/>
      <c r="BJ46885" s="3"/>
      <c r="BL46885" s="3"/>
      <c r="BN46885" s="3"/>
      <c r="BP46885" s="3"/>
    </row>
    <row r="46886" spans="1:68" x14ac:dyDescent="0.25">
      <c r="A46886" s="1"/>
      <c r="B46886" s="2"/>
      <c r="BJ46886" s="3"/>
      <c r="BL46886" s="3"/>
      <c r="BN46886" s="3"/>
      <c r="BP46886" s="3"/>
    </row>
    <row r="46887" spans="1:68" x14ac:dyDescent="0.25">
      <c r="A46887" s="1"/>
      <c r="B46887" s="2"/>
      <c r="BJ46887" s="3"/>
      <c r="BL46887" s="3"/>
      <c r="BN46887" s="3"/>
      <c r="BP46887" s="3"/>
    </row>
    <row r="46888" spans="1:68" x14ac:dyDescent="0.25">
      <c r="A46888" s="1"/>
      <c r="B46888" s="2"/>
      <c r="BJ46888" s="3"/>
      <c r="BL46888" s="3"/>
      <c r="BN46888" s="3"/>
      <c r="BP46888" s="3"/>
    </row>
    <row r="46889" spans="1:68" x14ac:dyDescent="0.25">
      <c r="A46889" s="1"/>
      <c r="B46889" s="2"/>
      <c r="BJ46889" s="3"/>
      <c r="BL46889" s="3"/>
      <c r="BN46889" s="3"/>
      <c r="BP46889" s="3"/>
    </row>
    <row r="46890" spans="1:68" x14ac:dyDescent="0.25">
      <c r="A46890" s="1"/>
      <c r="B46890" s="2"/>
      <c r="BJ46890" s="3"/>
      <c r="BL46890" s="3"/>
      <c r="BN46890" s="3"/>
      <c r="BP46890" s="3"/>
    </row>
    <row r="46891" spans="1:68" x14ac:dyDescent="0.25">
      <c r="A46891" s="1"/>
      <c r="B46891" s="2"/>
      <c r="BJ46891" s="3"/>
      <c r="BL46891" s="3"/>
      <c r="BN46891" s="3"/>
      <c r="BP46891" s="3"/>
    </row>
    <row r="46892" spans="1:68" x14ac:dyDescent="0.25">
      <c r="A46892" s="1"/>
      <c r="B46892" s="2"/>
      <c r="BJ46892" s="3"/>
      <c r="BL46892" s="3"/>
      <c r="BN46892" s="3"/>
      <c r="BP46892" s="3"/>
    </row>
    <row r="46893" spans="1:68" x14ac:dyDescent="0.25">
      <c r="A46893" s="1"/>
      <c r="B46893" s="2"/>
      <c r="BJ46893" s="3"/>
      <c r="BL46893" s="3"/>
      <c r="BN46893" s="3"/>
      <c r="BP46893" s="3"/>
    </row>
    <row r="46894" spans="1:68" x14ac:dyDescent="0.25">
      <c r="A46894" s="1"/>
      <c r="B46894" s="2"/>
      <c r="BJ46894" s="3"/>
      <c r="BL46894" s="3"/>
      <c r="BN46894" s="3"/>
      <c r="BP46894" s="3"/>
    </row>
    <row r="46895" spans="1:68" x14ac:dyDescent="0.25">
      <c r="A46895" s="1"/>
      <c r="B46895" s="2"/>
      <c r="BJ46895" s="3"/>
      <c r="BL46895" s="3"/>
      <c r="BN46895" s="3"/>
      <c r="BP46895" s="3"/>
    </row>
    <row r="46896" spans="1:68" x14ac:dyDescent="0.25">
      <c r="A46896" s="1"/>
      <c r="B46896" s="2"/>
      <c r="BJ46896" s="3"/>
      <c r="BL46896" s="3"/>
      <c r="BN46896" s="3"/>
      <c r="BP46896" s="3"/>
    </row>
    <row r="46897" spans="1:68" x14ac:dyDescent="0.25">
      <c r="A46897" s="1"/>
      <c r="B46897" s="2"/>
      <c r="BJ46897" s="3"/>
      <c r="BL46897" s="3"/>
      <c r="BN46897" s="3"/>
      <c r="BP46897" s="3"/>
    </row>
    <row r="46898" spans="1:68" x14ac:dyDescent="0.25">
      <c r="A46898" s="1"/>
      <c r="B46898" s="2"/>
      <c r="BJ46898" s="3"/>
      <c r="BL46898" s="3"/>
      <c r="BN46898" s="3"/>
      <c r="BP46898" s="3"/>
    </row>
    <row r="46899" spans="1:68" x14ac:dyDescent="0.25">
      <c r="A46899" s="1"/>
      <c r="B46899" s="2"/>
      <c r="BJ46899" s="3"/>
      <c r="BL46899" s="3"/>
      <c r="BN46899" s="3"/>
      <c r="BP46899" s="3"/>
    </row>
    <row r="46900" spans="1:68" x14ac:dyDescent="0.25">
      <c r="A46900" s="1"/>
      <c r="B46900" s="2"/>
      <c r="BJ46900" s="3"/>
      <c r="BL46900" s="3"/>
      <c r="BN46900" s="3"/>
      <c r="BP46900" s="3"/>
    </row>
    <row r="46901" spans="1:68" x14ac:dyDescent="0.25">
      <c r="A46901" s="1"/>
      <c r="B46901" s="2"/>
      <c r="BJ46901" s="3"/>
      <c r="BL46901" s="3"/>
      <c r="BN46901" s="3"/>
      <c r="BP46901" s="3"/>
    </row>
    <row r="46902" spans="1:68" x14ac:dyDescent="0.25">
      <c r="A46902" s="1"/>
      <c r="B46902" s="2"/>
      <c r="BJ46902" s="3"/>
      <c r="BL46902" s="3"/>
      <c r="BN46902" s="3"/>
      <c r="BP46902" s="3"/>
    </row>
    <row r="46903" spans="1:68" x14ac:dyDescent="0.25">
      <c r="A46903" s="1"/>
      <c r="B46903" s="2"/>
      <c r="BJ46903" s="3"/>
      <c r="BL46903" s="3"/>
      <c r="BN46903" s="3"/>
      <c r="BP46903" s="3"/>
    </row>
    <row r="46904" spans="1:68" x14ac:dyDescent="0.25">
      <c r="A46904" s="1"/>
      <c r="B46904" s="2"/>
      <c r="BJ46904" s="3"/>
      <c r="BL46904" s="3"/>
      <c r="BN46904" s="3"/>
      <c r="BP46904" s="3"/>
    </row>
    <row r="46905" spans="1:68" x14ac:dyDescent="0.25">
      <c r="A46905" s="1"/>
      <c r="B46905" s="2"/>
      <c r="BJ46905" s="3"/>
      <c r="BL46905" s="3"/>
      <c r="BN46905" s="3"/>
      <c r="BP46905" s="3"/>
    </row>
    <row r="46906" spans="1:68" x14ac:dyDescent="0.25">
      <c r="A46906" s="1"/>
      <c r="B46906" s="2"/>
      <c r="BJ46906" s="3"/>
      <c r="BL46906" s="3"/>
      <c r="BN46906" s="3"/>
      <c r="BP46906" s="3"/>
    </row>
    <row r="46907" spans="1:68" x14ac:dyDescent="0.25">
      <c r="A46907" s="1"/>
      <c r="B46907" s="2"/>
      <c r="BJ46907" s="3"/>
      <c r="BL46907" s="3"/>
      <c r="BN46907" s="3"/>
      <c r="BP46907" s="3"/>
    </row>
    <row r="46908" spans="1:68" x14ac:dyDescent="0.25">
      <c r="A46908" s="1"/>
      <c r="B46908" s="2"/>
      <c r="BJ46908" s="3"/>
      <c r="BL46908" s="3"/>
      <c r="BN46908" s="3"/>
      <c r="BP46908" s="3"/>
    </row>
    <row r="46909" spans="1:68" x14ac:dyDescent="0.25">
      <c r="A46909" s="1"/>
      <c r="B46909" s="2"/>
      <c r="BJ46909" s="3"/>
      <c r="BL46909" s="3"/>
      <c r="BN46909" s="3"/>
      <c r="BP46909" s="3"/>
    </row>
    <row r="46910" spans="1:68" x14ac:dyDescent="0.25">
      <c r="A46910" s="1"/>
      <c r="B46910" s="2"/>
      <c r="BJ46910" s="3"/>
      <c r="BL46910" s="3"/>
      <c r="BN46910" s="3"/>
      <c r="BP46910" s="3"/>
    </row>
    <row r="46911" spans="1:68" x14ac:dyDescent="0.25">
      <c r="A46911" s="1"/>
      <c r="B46911" s="2"/>
      <c r="BJ46911" s="3"/>
      <c r="BL46911" s="3"/>
      <c r="BN46911" s="3"/>
      <c r="BP46911" s="3"/>
    </row>
    <row r="46912" spans="1:68" x14ac:dyDescent="0.25">
      <c r="A46912" s="1"/>
      <c r="B46912" s="2"/>
      <c r="BJ46912" s="3"/>
      <c r="BL46912" s="3"/>
      <c r="BN46912" s="3"/>
      <c r="BP46912" s="3"/>
    </row>
    <row r="46913" spans="1:68" x14ac:dyDescent="0.25">
      <c r="A46913" s="1"/>
      <c r="B46913" s="2"/>
      <c r="BJ46913" s="3"/>
      <c r="BL46913" s="3"/>
      <c r="BN46913" s="3"/>
      <c r="BP46913" s="3"/>
    </row>
    <row r="46914" spans="1:68" x14ac:dyDescent="0.25">
      <c r="A46914" s="1"/>
      <c r="B46914" s="2"/>
      <c r="BJ46914" s="3"/>
      <c r="BL46914" s="3"/>
      <c r="BN46914" s="3"/>
      <c r="BP46914" s="3"/>
    </row>
    <row r="46915" spans="1:68" x14ac:dyDescent="0.25">
      <c r="A46915" s="1"/>
      <c r="B46915" s="2"/>
      <c r="BJ46915" s="3"/>
      <c r="BL46915" s="3"/>
      <c r="BN46915" s="3"/>
      <c r="BP46915" s="3"/>
    </row>
    <row r="46916" spans="1:68" x14ac:dyDescent="0.25">
      <c r="A46916" s="1"/>
      <c r="B46916" s="2"/>
      <c r="BJ46916" s="3"/>
      <c r="BL46916" s="3"/>
      <c r="BN46916" s="3"/>
      <c r="BP46916" s="3"/>
    </row>
    <row r="46917" spans="1:68" x14ac:dyDescent="0.25">
      <c r="A46917" s="1"/>
      <c r="B46917" s="2"/>
      <c r="BJ46917" s="3"/>
      <c r="BL46917" s="3"/>
      <c r="BN46917" s="3"/>
      <c r="BP46917" s="3"/>
    </row>
    <row r="46918" spans="1:68" x14ac:dyDescent="0.25">
      <c r="A46918" s="1"/>
      <c r="B46918" s="2"/>
      <c r="BJ46918" s="3"/>
      <c r="BL46918" s="3"/>
      <c r="BN46918" s="3"/>
      <c r="BP46918" s="3"/>
    </row>
    <row r="46919" spans="1:68" x14ac:dyDescent="0.25">
      <c r="A46919" s="1"/>
      <c r="B46919" s="2"/>
      <c r="BJ46919" s="3"/>
      <c r="BL46919" s="3"/>
      <c r="BN46919" s="3"/>
      <c r="BP46919" s="3"/>
    </row>
    <row r="46920" spans="1:68" x14ac:dyDescent="0.25">
      <c r="A46920" s="1"/>
      <c r="B46920" s="2"/>
      <c r="BJ46920" s="3"/>
      <c r="BL46920" s="3"/>
      <c r="BN46920" s="3"/>
      <c r="BP46920" s="3"/>
    </row>
    <row r="46921" spans="1:68" x14ac:dyDescent="0.25">
      <c r="A46921" s="1"/>
      <c r="B46921" s="2"/>
      <c r="BJ46921" s="3"/>
      <c r="BL46921" s="3"/>
      <c r="BN46921" s="3"/>
      <c r="BP46921" s="3"/>
    </row>
    <row r="46922" spans="1:68" x14ac:dyDescent="0.25">
      <c r="A46922" s="1"/>
      <c r="B46922" s="2"/>
      <c r="BJ46922" s="3"/>
      <c r="BL46922" s="3"/>
      <c r="BN46922" s="3"/>
      <c r="BP46922" s="3"/>
    </row>
    <row r="46923" spans="1:68" x14ac:dyDescent="0.25">
      <c r="A46923" s="1"/>
      <c r="B46923" s="2"/>
      <c r="BJ46923" s="3"/>
      <c r="BL46923" s="3"/>
      <c r="BN46923" s="3"/>
      <c r="BP46923" s="3"/>
    </row>
    <row r="46924" spans="1:68" x14ac:dyDescent="0.25">
      <c r="A46924" s="1"/>
      <c r="B46924" s="2"/>
      <c r="BJ46924" s="3"/>
      <c r="BL46924" s="3"/>
      <c r="BN46924" s="3"/>
      <c r="BP46924" s="3"/>
    </row>
    <row r="46925" spans="1:68" x14ac:dyDescent="0.25">
      <c r="A46925" s="1"/>
      <c r="B46925" s="2"/>
      <c r="BJ46925" s="3"/>
      <c r="BL46925" s="3"/>
      <c r="BN46925" s="3"/>
      <c r="BP46925" s="3"/>
    </row>
    <row r="46926" spans="1:68" x14ac:dyDescent="0.25">
      <c r="A46926" s="1"/>
      <c r="B46926" s="2"/>
      <c r="BJ46926" s="3"/>
      <c r="BL46926" s="3"/>
      <c r="BN46926" s="3"/>
      <c r="BP46926" s="3"/>
    </row>
    <row r="46927" spans="1:68" x14ac:dyDescent="0.25">
      <c r="A46927" s="1"/>
      <c r="B46927" s="2"/>
      <c r="BJ46927" s="3"/>
      <c r="BL46927" s="3"/>
      <c r="BN46927" s="3"/>
      <c r="BP46927" s="3"/>
    </row>
    <row r="46928" spans="1:68" x14ac:dyDescent="0.25">
      <c r="A46928" s="1"/>
      <c r="B46928" s="2"/>
      <c r="BJ46928" s="3"/>
      <c r="BL46928" s="3"/>
      <c r="BN46928" s="3"/>
      <c r="BP46928" s="3"/>
    </row>
    <row r="46929" spans="1:68" x14ac:dyDescent="0.25">
      <c r="A46929" s="1"/>
      <c r="B46929" s="2"/>
      <c r="BJ46929" s="3"/>
      <c r="BL46929" s="3"/>
      <c r="BN46929" s="3"/>
      <c r="BP46929" s="3"/>
    </row>
    <row r="46930" spans="1:68" x14ac:dyDescent="0.25">
      <c r="A46930" s="1"/>
      <c r="B46930" s="2"/>
      <c r="BJ46930" s="3"/>
      <c r="BL46930" s="3"/>
      <c r="BN46930" s="3"/>
      <c r="BP46930" s="3"/>
    </row>
    <row r="46931" spans="1:68" x14ac:dyDescent="0.25">
      <c r="A46931" s="1"/>
      <c r="B46931" s="2"/>
      <c r="BJ46931" s="3"/>
      <c r="BL46931" s="3"/>
      <c r="BN46931" s="3"/>
      <c r="BP46931" s="3"/>
    </row>
    <row r="46932" spans="1:68" x14ac:dyDescent="0.25">
      <c r="A46932" s="1"/>
      <c r="B46932" s="2"/>
      <c r="BJ46932" s="3"/>
      <c r="BL46932" s="3"/>
      <c r="BN46932" s="3"/>
      <c r="BP46932" s="3"/>
    </row>
    <row r="46933" spans="1:68" x14ac:dyDescent="0.25">
      <c r="A46933" s="1"/>
      <c r="B46933" s="2"/>
      <c r="BJ46933" s="3"/>
      <c r="BL46933" s="3"/>
      <c r="BN46933" s="3"/>
      <c r="BP46933" s="3"/>
    </row>
    <row r="46934" spans="1:68" x14ac:dyDescent="0.25">
      <c r="A46934" s="1"/>
      <c r="B46934" s="2"/>
      <c r="BJ46934" s="3"/>
      <c r="BL46934" s="3"/>
      <c r="BN46934" s="3"/>
      <c r="BP46934" s="3"/>
    </row>
    <row r="46935" spans="1:68" x14ac:dyDescent="0.25">
      <c r="A46935" s="1"/>
      <c r="B46935" s="2"/>
      <c r="BJ46935" s="3"/>
      <c r="BL46935" s="3"/>
      <c r="BN46935" s="3"/>
      <c r="BP46935" s="3"/>
    </row>
    <row r="46936" spans="1:68" x14ac:dyDescent="0.25">
      <c r="A46936" s="1"/>
      <c r="B46936" s="2"/>
      <c r="BJ46936" s="3"/>
      <c r="BL46936" s="3"/>
      <c r="BN46936" s="3"/>
      <c r="BP46936" s="3"/>
    </row>
    <row r="46937" spans="1:68" x14ac:dyDescent="0.25">
      <c r="A46937" s="1"/>
      <c r="B46937" s="2"/>
      <c r="BJ46937" s="3"/>
      <c r="BL46937" s="3"/>
      <c r="BN46937" s="3"/>
      <c r="BP46937" s="3"/>
    </row>
    <row r="46938" spans="1:68" x14ac:dyDescent="0.25">
      <c r="A46938" s="1"/>
      <c r="B46938" s="2"/>
      <c r="BJ46938" s="3"/>
      <c r="BL46938" s="3"/>
      <c r="BN46938" s="3"/>
      <c r="BP46938" s="3"/>
    </row>
    <row r="46939" spans="1:68" x14ac:dyDescent="0.25">
      <c r="A46939" s="1"/>
      <c r="B46939" s="2"/>
      <c r="BJ46939" s="3"/>
      <c r="BL46939" s="3"/>
      <c r="BN46939" s="3"/>
      <c r="BP46939" s="3"/>
    </row>
    <row r="46940" spans="1:68" x14ac:dyDescent="0.25">
      <c r="A46940" s="1"/>
      <c r="B46940" s="2"/>
      <c r="BJ46940" s="3"/>
      <c r="BL46940" s="3"/>
      <c r="BN46940" s="3"/>
      <c r="BP46940" s="3"/>
    </row>
    <row r="46941" spans="1:68" x14ac:dyDescent="0.25">
      <c r="A46941" s="1"/>
      <c r="B46941" s="2"/>
      <c r="BJ46941" s="3"/>
      <c r="BL46941" s="3"/>
      <c r="BN46941" s="3"/>
      <c r="BP46941" s="3"/>
    </row>
    <row r="46942" spans="1:68" x14ac:dyDescent="0.25">
      <c r="A46942" s="1"/>
      <c r="B46942" s="2"/>
      <c r="BJ46942" s="3"/>
      <c r="BL46942" s="3"/>
      <c r="BN46942" s="3"/>
      <c r="BP46942" s="3"/>
    </row>
    <row r="46943" spans="1:68" x14ac:dyDescent="0.25">
      <c r="A46943" s="1"/>
      <c r="B46943" s="2"/>
      <c r="BJ46943" s="3"/>
      <c r="BL46943" s="3"/>
      <c r="BN46943" s="3"/>
      <c r="BP46943" s="3"/>
    </row>
    <row r="46944" spans="1:68" x14ac:dyDescent="0.25">
      <c r="A46944" s="1"/>
      <c r="B46944" s="2"/>
      <c r="BJ46944" s="3"/>
      <c r="BL46944" s="3"/>
      <c r="BN46944" s="3"/>
      <c r="BP46944" s="3"/>
    </row>
    <row r="46945" spans="1:68" x14ac:dyDescent="0.25">
      <c r="A46945" s="1"/>
      <c r="B46945" s="2"/>
      <c r="BJ46945" s="3"/>
      <c r="BL46945" s="3"/>
      <c r="BN46945" s="3"/>
      <c r="BP46945" s="3"/>
    </row>
    <row r="46946" spans="1:68" x14ac:dyDescent="0.25">
      <c r="A46946" s="1"/>
      <c r="B46946" s="2"/>
      <c r="BJ46946" s="3"/>
      <c r="BL46946" s="3"/>
      <c r="BN46946" s="3"/>
      <c r="BP46946" s="3"/>
    </row>
    <row r="46947" spans="1:68" x14ac:dyDescent="0.25">
      <c r="A46947" s="1"/>
      <c r="B46947" s="2"/>
      <c r="BJ46947" s="3"/>
      <c r="BL46947" s="3"/>
      <c r="BN46947" s="3"/>
      <c r="BP46947" s="3"/>
    </row>
    <row r="46948" spans="1:68" x14ac:dyDescent="0.25">
      <c r="A46948" s="1"/>
      <c r="B46948" s="2"/>
      <c r="BJ46948" s="3"/>
      <c r="BL46948" s="3"/>
      <c r="BN46948" s="3"/>
      <c r="BP46948" s="3"/>
    </row>
    <row r="46949" spans="1:68" x14ac:dyDescent="0.25">
      <c r="A46949" s="1"/>
      <c r="B46949" s="2"/>
      <c r="BJ46949" s="3"/>
      <c r="BL46949" s="3"/>
      <c r="BN46949" s="3"/>
      <c r="BP46949" s="3"/>
    </row>
    <row r="46950" spans="1:68" x14ac:dyDescent="0.25">
      <c r="A46950" s="1"/>
      <c r="B46950" s="2"/>
      <c r="BJ46950" s="3"/>
      <c r="BL46950" s="3"/>
      <c r="BN46950" s="3"/>
      <c r="BP46950" s="3"/>
    </row>
    <row r="46951" spans="1:68" x14ac:dyDescent="0.25">
      <c r="A46951" s="1"/>
      <c r="B46951" s="2"/>
      <c r="BJ46951" s="3"/>
      <c r="BL46951" s="3"/>
      <c r="BN46951" s="3"/>
      <c r="BP46951" s="3"/>
    </row>
    <row r="46952" spans="1:68" x14ac:dyDescent="0.25">
      <c r="A46952" s="1"/>
      <c r="B46952" s="2"/>
      <c r="BJ46952" s="3"/>
      <c r="BL46952" s="3"/>
      <c r="BN46952" s="3"/>
      <c r="BP46952" s="3"/>
    </row>
    <row r="46953" spans="1:68" x14ac:dyDescent="0.25">
      <c r="A46953" s="1"/>
      <c r="B46953" s="2"/>
      <c r="BJ46953" s="3"/>
      <c r="BL46953" s="3"/>
      <c r="BN46953" s="3"/>
      <c r="BP46953" s="3"/>
    </row>
    <row r="46954" spans="1:68" x14ac:dyDescent="0.25">
      <c r="A46954" s="1"/>
      <c r="B46954" s="2"/>
      <c r="BJ46954" s="3"/>
      <c r="BL46954" s="3"/>
      <c r="BN46954" s="3"/>
      <c r="BP46954" s="3"/>
    </row>
    <row r="46955" spans="1:68" x14ac:dyDescent="0.25">
      <c r="A46955" s="1"/>
      <c r="B46955" s="2"/>
      <c r="BJ46955" s="3"/>
      <c r="BL46955" s="3"/>
      <c r="BN46955" s="3"/>
      <c r="BP46955" s="3"/>
    </row>
    <row r="46956" spans="1:68" x14ac:dyDescent="0.25">
      <c r="A46956" s="1"/>
      <c r="B46956" s="2"/>
      <c r="BJ46956" s="3"/>
      <c r="BL46956" s="3"/>
      <c r="BN46956" s="3"/>
      <c r="BP46956" s="3"/>
    </row>
    <row r="46957" spans="1:68" x14ac:dyDescent="0.25">
      <c r="A46957" s="1"/>
      <c r="B46957" s="2"/>
      <c r="BJ46957" s="3"/>
      <c r="BL46957" s="3"/>
      <c r="BN46957" s="3"/>
      <c r="BP46957" s="3"/>
    </row>
    <row r="46958" spans="1:68" x14ac:dyDescent="0.25">
      <c r="A46958" s="1"/>
      <c r="B46958" s="2"/>
      <c r="BJ46958" s="3"/>
      <c r="BL46958" s="3"/>
      <c r="BN46958" s="3"/>
      <c r="BP46958" s="3"/>
    </row>
    <row r="46959" spans="1:68" x14ac:dyDescent="0.25">
      <c r="A46959" s="1"/>
      <c r="B46959" s="2"/>
      <c r="BJ46959" s="3"/>
      <c r="BL46959" s="3"/>
      <c r="BN46959" s="3"/>
      <c r="BP46959" s="3"/>
    </row>
    <row r="46960" spans="1:68" x14ac:dyDescent="0.25">
      <c r="A46960" s="1"/>
      <c r="B46960" s="2"/>
      <c r="BJ46960" s="3"/>
      <c r="BL46960" s="3"/>
      <c r="BN46960" s="3"/>
      <c r="BP46960" s="3"/>
    </row>
    <row r="46961" spans="1:68" x14ac:dyDescent="0.25">
      <c r="A46961" s="1"/>
      <c r="B46961" s="2"/>
      <c r="BJ46961" s="3"/>
      <c r="BL46961" s="3"/>
      <c r="BN46961" s="3"/>
      <c r="BP46961" s="3"/>
    </row>
    <row r="46962" spans="1:68" x14ac:dyDescent="0.25">
      <c r="A46962" s="1"/>
      <c r="B46962" s="2"/>
      <c r="BJ46962" s="3"/>
      <c r="BL46962" s="3"/>
      <c r="BN46962" s="3"/>
      <c r="BP46962" s="3"/>
    </row>
    <row r="46963" spans="1:68" x14ac:dyDescent="0.25">
      <c r="A46963" s="1"/>
      <c r="B46963" s="2"/>
      <c r="BJ46963" s="3"/>
      <c r="BL46963" s="3"/>
      <c r="BN46963" s="3"/>
      <c r="BP46963" s="3"/>
    </row>
    <row r="46964" spans="1:68" x14ac:dyDescent="0.25">
      <c r="A46964" s="1"/>
      <c r="B46964" s="2"/>
      <c r="BJ46964" s="3"/>
      <c r="BL46964" s="3"/>
      <c r="BN46964" s="3"/>
      <c r="BP46964" s="3"/>
    </row>
    <row r="46965" spans="1:68" x14ac:dyDescent="0.25">
      <c r="A46965" s="1"/>
      <c r="B46965" s="2"/>
      <c r="BJ46965" s="3"/>
      <c r="BL46965" s="3"/>
      <c r="BN46965" s="3"/>
      <c r="BP46965" s="3"/>
    </row>
    <row r="46966" spans="1:68" x14ac:dyDescent="0.25">
      <c r="A46966" s="1"/>
      <c r="B46966" s="2"/>
      <c r="BJ46966" s="3"/>
      <c r="BL46966" s="3"/>
      <c r="BN46966" s="3"/>
      <c r="BP46966" s="3"/>
    </row>
    <row r="46967" spans="1:68" x14ac:dyDescent="0.25">
      <c r="A46967" s="1"/>
      <c r="B46967" s="2"/>
      <c r="BJ46967" s="3"/>
      <c r="BL46967" s="3"/>
      <c r="BN46967" s="3"/>
      <c r="BP46967" s="3"/>
    </row>
    <row r="46968" spans="1:68" x14ac:dyDescent="0.25">
      <c r="A46968" s="1"/>
      <c r="B46968" s="2"/>
      <c r="BJ46968" s="3"/>
      <c r="BL46968" s="3"/>
      <c r="BN46968" s="3"/>
      <c r="BP46968" s="3"/>
    </row>
    <row r="46969" spans="1:68" x14ac:dyDescent="0.25">
      <c r="A46969" s="1"/>
      <c r="B46969" s="2"/>
      <c r="BJ46969" s="3"/>
      <c r="BL46969" s="3"/>
      <c r="BN46969" s="3"/>
      <c r="BP46969" s="3"/>
    </row>
    <row r="46970" spans="1:68" x14ac:dyDescent="0.25">
      <c r="A46970" s="1"/>
      <c r="B46970" s="2"/>
      <c r="BJ46970" s="3"/>
      <c r="BL46970" s="3"/>
      <c r="BN46970" s="3"/>
      <c r="BP46970" s="3"/>
    </row>
    <row r="46971" spans="1:68" x14ac:dyDescent="0.25">
      <c r="A46971" s="1"/>
      <c r="B46971" s="2"/>
      <c r="BJ46971" s="3"/>
      <c r="BL46971" s="3"/>
      <c r="BN46971" s="3"/>
      <c r="BP46971" s="3"/>
    </row>
    <row r="46972" spans="1:68" x14ac:dyDescent="0.25">
      <c r="A46972" s="1"/>
      <c r="B46972" s="2"/>
      <c r="BJ46972" s="3"/>
      <c r="BL46972" s="3"/>
      <c r="BN46972" s="3"/>
      <c r="BP46972" s="3"/>
    </row>
    <row r="46973" spans="1:68" x14ac:dyDescent="0.25">
      <c r="A46973" s="1"/>
      <c r="B46973" s="2"/>
      <c r="BJ46973" s="3"/>
      <c r="BL46973" s="3"/>
      <c r="BN46973" s="3"/>
      <c r="BP46973" s="3"/>
    </row>
    <row r="46974" spans="1:68" x14ac:dyDescent="0.25">
      <c r="A46974" s="1"/>
      <c r="B46974" s="2"/>
      <c r="BJ46974" s="3"/>
      <c r="BL46974" s="3"/>
      <c r="BN46974" s="3"/>
      <c r="BP46974" s="3"/>
    </row>
    <row r="46975" spans="1:68" x14ac:dyDescent="0.25">
      <c r="A46975" s="1"/>
      <c r="B46975" s="2"/>
      <c r="BJ46975" s="3"/>
      <c r="BL46975" s="3"/>
      <c r="BN46975" s="3"/>
      <c r="BP46975" s="3"/>
    </row>
    <row r="46976" spans="1:68" x14ac:dyDescent="0.25">
      <c r="A46976" s="1"/>
      <c r="B46976" s="2"/>
      <c r="BJ46976" s="3"/>
      <c r="BL46976" s="3"/>
      <c r="BN46976" s="3"/>
      <c r="BP46976" s="3"/>
    </row>
    <row r="46977" spans="1:68" x14ac:dyDescent="0.25">
      <c r="A46977" s="1"/>
      <c r="B46977" s="2"/>
      <c r="BJ46977" s="3"/>
      <c r="BL46977" s="3"/>
      <c r="BN46977" s="3"/>
      <c r="BP46977" s="3"/>
    </row>
    <row r="46978" spans="1:68" x14ac:dyDescent="0.25">
      <c r="A46978" s="1"/>
      <c r="B46978" s="2"/>
      <c r="BJ46978" s="3"/>
      <c r="BL46978" s="3"/>
      <c r="BN46978" s="3"/>
      <c r="BP46978" s="3"/>
    </row>
    <row r="46979" spans="1:68" x14ac:dyDescent="0.25">
      <c r="A46979" s="1"/>
      <c r="B46979" s="2"/>
      <c r="BJ46979" s="3"/>
      <c r="BL46979" s="3"/>
      <c r="BN46979" s="3"/>
      <c r="BP46979" s="3"/>
    </row>
    <row r="46980" spans="1:68" x14ac:dyDescent="0.25">
      <c r="A46980" s="1"/>
      <c r="B46980" s="2"/>
      <c r="BJ46980" s="3"/>
      <c r="BL46980" s="3"/>
      <c r="BN46980" s="3"/>
      <c r="BP46980" s="3"/>
    </row>
    <row r="46981" spans="1:68" x14ac:dyDescent="0.25">
      <c r="A46981" s="1"/>
      <c r="B46981" s="2"/>
      <c r="BJ46981" s="3"/>
      <c r="BL46981" s="3"/>
      <c r="BN46981" s="3"/>
      <c r="BP46981" s="3"/>
    </row>
    <row r="46982" spans="1:68" x14ac:dyDescent="0.25">
      <c r="A46982" s="1"/>
      <c r="B46982" s="2"/>
      <c r="BJ46982" s="3"/>
      <c r="BL46982" s="3"/>
      <c r="BN46982" s="3"/>
      <c r="BP46982" s="3"/>
    </row>
    <row r="46983" spans="1:68" x14ac:dyDescent="0.25">
      <c r="A46983" s="1"/>
      <c r="B46983" s="2"/>
      <c r="BJ46983" s="3"/>
      <c r="BL46983" s="3"/>
      <c r="BN46983" s="3"/>
      <c r="BP46983" s="3"/>
    </row>
    <row r="46984" spans="1:68" x14ac:dyDescent="0.25">
      <c r="A46984" s="1"/>
      <c r="B46984" s="2"/>
      <c r="BJ46984" s="3"/>
      <c r="BL46984" s="3"/>
      <c r="BN46984" s="3"/>
      <c r="BP46984" s="3"/>
    </row>
    <row r="46985" spans="1:68" x14ac:dyDescent="0.25">
      <c r="A46985" s="1"/>
      <c r="B46985" s="2"/>
      <c r="BJ46985" s="3"/>
      <c r="BL46985" s="3"/>
      <c r="BN46985" s="3"/>
      <c r="BP46985" s="3"/>
    </row>
    <row r="46986" spans="1:68" x14ac:dyDescent="0.25">
      <c r="A46986" s="1"/>
      <c r="B46986" s="2"/>
      <c r="BJ46986" s="3"/>
      <c r="BL46986" s="3"/>
      <c r="BN46986" s="3"/>
      <c r="BP46986" s="3"/>
    </row>
    <row r="46987" spans="1:68" x14ac:dyDescent="0.25">
      <c r="A46987" s="1"/>
      <c r="B46987" s="2"/>
      <c r="BJ46987" s="3"/>
      <c r="BL46987" s="3"/>
      <c r="BN46987" s="3"/>
      <c r="BP46987" s="3"/>
    </row>
    <row r="46988" spans="1:68" x14ac:dyDescent="0.25">
      <c r="A46988" s="1"/>
      <c r="B46988" s="2"/>
      <c r="BJ46988" s="3"/>
      <c r="BL46988" s="3"/>
      <c r="BN46988" s="3"/>
      <c r="BP46988" s="3"/>
    </row>
    <row r="46989" spans="1:68" x14ac:dyDescent="0.25">
      <c r="A46989" s="1"/>
      <c r="B46989" s="2"/>
      <c r="BJ46989" s="3"/>
      <c r="BL46989" s="3"/>
      <c r="BN46989" s="3"/>
      <c r="BP46989" s="3"/>
    </row>
    <row r="46990" spans="1:68" x14ac:dyDescent="0.25">
      <c r="A46990" s="1"/>
      <c r="B46990" s="2"/>
      <c r="BJ46990" s="3"/>
      <c r="BL46990" s="3"/>
      <c r="BN46990" s="3"/>
      <c r="BP46990" s="3"/>
    </row>
    <row r="46991" spans="1:68" x14ac:dyDescent="0.25">
      <c r="A46991" s="1"/>
      <c r="B46991" s="2"/>
      <c r="BJ46991" s="3"/>
      <c r="BL46991" s="3"/>
      <c r="BN46991" s="3"/>
      <c r="BP46991" s="3"/>
    </row>
    <row r="46992" spans="1:68" x14ac:dyDescent="0.25">
      <c r="A46992" s="1"/>
      <c r="B46992" s="2"/>
      <c r="BJ46992" s="3"/>
      <c r="BL46992" s="3"/>
      <c r="BN46992" s="3"/>
      <c r="BP46992" s="3"/>
    </row>
    <row r="46993" spans="1:68" x14ac:dyDescent="0.25">
      <c r="A46993" s="1"/>
      <c r="B46993" s="2"/>
      <c r="BJ46993" s="3"/>
      <c r="BL46993" s="3"/>
      <c r="BN46993" s="3"/>
      <c r="BP46993" s="3"/>
    </row>
    <row r="46994" spans="1:68" x14ac:dyDescent="0.25">
      <c r="A46994" s="1"/>
      <c r="B46994" s="2"/>
      <c r="BJ46994" s="3"/>
      <c r="BL46994" s="3"/>
      <c r="BN46994" s="3"/>
      <c r="BP46994" s="3"/>
    </row>
    <row r="46995" spans="1:68" x14ac:dyDescent="0.25">
      <c r="A46995" s="1"/>
      <c r="B46995" s="2"/>
      <c r="BJ46995" s="3"/>
      <c r="BL46995" s="3"/>
      <c r="BN46995" s="3"/>
      <c r="BP46995" s="3"/>
    </row>
    <row r="46996" spans="1:68" x14ac:dyDescent="0.25">
      <c r="A46996" s="1"/>
      <c r="B46996" s="2"/>
      <c r="BJ46996" s="3"/>
      <c r="BL46996" s="3"/>
      <c r="BN46996" s="3"/>
      <c r="BP46996" s="3"/>
    </row>
    <row r="46997" spans="1:68" x14ac:dyDescent="0.25">
      <c r="A46997" s="1"/>
      <c r="B46997" s="2"/>
      <c r="BJ46997" s="3"/>
      <c r="BL46997" s="3"/>
      <c r="BN46997" s="3"/>
      <c r="BP46997" s="3"/>
    </row>
    <row r="46998" spans="1:68" x14ac:dyDescent="0.25">
      <c r="A46998" s="1"/>
      <c r="B46998" s="2"/>
      <c r="BJ46998" s="3"/>
      <c r="BL46998" s="3"/>
      <c r="BN46998" s="3"/>
      <c r="BP46998" s="3"/>
    </row>
    <row r="46999" spans="1:68" x14ac:dyDescent="0.25">
      <c r="A46999" s="1"/>
      <c r="B46999" s="2"/>
      <c r="BJ46999" s="3"/>
      <c r="BL46999" s="3"/>
      <c r="BN46999" s="3"/>
      <c r="BP46999" s="3"/>
    </row>
    <row r="47000" spans="1:68" x14ac:dyDescent="0.25">
      <c r="A47000" s="1"/>
      <c r="B47000" s="2"/>
      <c r="BJ47000" s="3"/>
      <c r="BL47000" s="3"/>
      <c r="BN47000" s="3"/>
      <c r="BP47000" s="3"/>
    </row>
    <row r="47001" spans="1:68" x14ac:dyDescent="0.25">
      <c r="A47001" s="1"/>
      <c r="B47001" s="2"/>
      <c r="BJ47001" s="3"/>
      <c r="BL47001" s="3"/>
      <c r="BN47001" s="3"/>
      <c r="BP47001" s="3"/>
    </row>
    <row r="47002" spans="1:68" x14ac:dyDescent="0.25">
      <c r="A47002" s="1"/>
      <c r="B47002" s="2"/>
      <c r="BJ47002" s="3"/>
      <c r="BL47002" s="3"/>
      <c r="BN47002" s="3"/>
      <c r="BP47002" s="3"/>
    </row>
    <row r="47003" spans="1:68" x14ac:dyDescent="0.25">
      <c r="A47003" s="1"/>
      <c r="B47003" s="2"/>
      <c r="BJ47003" s="3"/>
      <c r="BL47003" s="3"/>
      <c r="BN47003" s="3"/>
      <c r="BP47003" s="3"/>
    </row>
    <row r="47004" spans="1:68" x14ac:dyDescent="0.25">
      <c r="A47004" s="1"/>
      <c r="B47004" s="2"/>
      <c r="BJ47004" s="3"/>
      <c r="BL47004" s="3"/>
      <c r="BN47004" s="3"/>
      <c r="BP47004" s="3"/>
    </row>
    <row r="47005" spans="1:68" x14ac:dyDescent="0.25">
      <c r="A47005" s="1"/>
      <c r="B47005" s="2"/>
      <c r="BJ47005" s="3"/>
      <c r="BL47005" s="3"/>
      <c r="BN47005" s="3"/>
      <c r="BP47005" s="3"/>
    </row>
    <row r="47006" spans="1:68" x14ac:dyDescent="0.25">
      <c r="A47006" s="1"/>
      <c r="B47006" s="2"/>
      <c r="BJ47006" s="3"/>
      <c r="BL47006" s="3"/>
      <c r="BN47006" s="3"/>
      <c r="BP47006" s="3"/>
    </row>
    <row r="47007" spans="1:68" x14ac:dyDescent="0.25">
      <c r="A47007" s="1"/>
      <c r="B47007" s="2"/>
      <c r="BJ47007" s="3"/>
      <c r="BL47007" s="3"/>
      <c r="BN47007" s="3"/>
      <c r="BP47007" s="3"/>
    </row>
    <row r="47008" spans="1:68" x14ac:dyDescent="0.25">
      <c r="A47008" s="1"/>
      <c r="B47008" s="2"/>
      <c r="BJ47008" s="3"/>
      <c r="BL47008" s="3"/>
      <c r="BN47008" s="3"/>
      <c r="BP47008" s="3"/>
    </row>
    <row r="47009" spans="1:68" x14ac:dyDescent="0.25">
      <c r="A47009" s="1"/>
      <c r="B47009" s="2"/>
      <c r="BJ47009" s="3"/>
      <c r="BL47009" s="3"/>
      <c r="BN47009" s="3"/>
      <c r="BP47009" s="3"/>
    </row>
    <row r="47010" spans="1:68" x14ac:dyDescent="0.25">
      <c r="A47010" s="1"/>
      <c r="B47010" s="2"/>
      <c r="BJ47010" s="3"/>
      <c r="BL47010" s="3"/>
      <c r="BN47010" s="3"/>
      <c r="BP47010" s="3"/>
    </row>
    <row r="47011" spans="1:68" x14ac:dyDescent="0.25">
      <c r="A47011" s="1"/>
      <c r="B47011" s="2"/>
      <c r="BJ47011" s="3"/>
      <c r="BL47011" s="3"/>
      <c r="BN47011" s="3"/>
      <c r="BP47011" s="3"/>
    </row>
    <row r="47012" spans="1:68" x14ac:dyDescent="0.25">
      <c r="A47012" s="1"/>
      <c r="B47012" s="2"/>
      <c r="BJ47012" s="3"/>
      <c r="BL47012" s="3"/>
      <c r="BN47012" s="3"/>
      <c r="BP47012" s="3"/>
    </row>
    <row r="47013" spans="1:68" x14ac:dyDescent="0.25">
      <c r="A47013" s="1"/>
      <c r="B47013" s="2"/>
      <c r="BJ47013" s="3"/>
      <c r="BL47013" s="3"/>
      <c r="BN47013" s="3"/>
      <c r="BP47013" s="3"/>
    </row>
    <row r="47014" spans="1:68" x14ac:dyDescent="0.25">
      <c r="A47014" s="1"/>
      <c r="B47014" s="2"/>
      <c r="BJ47014" s="3"/>
      <c r="BL47014" s="3"/>
      <c r="BN47014" s="3"/>
      <c r="BP47014" s="3"/>
    </row>
    <row r="47015" spans="1:68" x14ac:dyDescent="0.25">
      <c r="A47015" s="1"/>
      <c r="B47015" s="2"/>
      <c r="BJ47015" s="3"/>
      <c r="BL47015" s="3"/>
      <c r="BN47015" s="3"/>
      <c r="BP47015" s="3"/>
    </row>
    <row r="47016" spans="1:68" x14ac:dyDescent="0.25">
      <c r="A47016" s="1"/>
      <c r="B47016" s="2"/>
      <c r="BJ47016" s="3"/>
      <c r="BL47016" s="3"/>
      <c r="BN47016" s="3"/>
      <c r="BP47016" s="3"/>
    </row>
    <row r="47017" spans="1:68" x14ac:dyDescent="0.25">
      <c r="A47017" s="1"/>
      <c r="B47017" s="2"/>
      <c r="BJ47017" s="3"/>
      <c r="BL47017" s="3"/>
      <c r="BN47017" s="3"/>
      <c r="BP47017" s="3"/>
    </row>
    <row r="47018" spans="1:68" x14ac:dyDescent="0.25">
      <c r="A47018" s="1"/>
      <c r="B47018" s="2"/>
      <c r="BJ47018" s="3"/>
      <c r="BL47018" s="3"/>
      <c r="BN47018" s="3"/>
      <c r="BP47018" s="3"/>
    </row>
    <row r="47019" spans="1:68" x14ac:dyDescent="0.25">
      <c r="A47019" s="1"/>
      <c r="B47019" s="2"/>
      <c r="BJ47019" s="3"/>
      <c r="BL47019" s="3"/>
      <c r="BN47019" s="3"/>
      <c r="BP47019" s="3"/>
    </row>
    <row r="47020" spans="1:68" x14ac:dyDescent="0.25">
      <c r="A47020" s="1"/>
      <c r="B47020" s="2"/>
      <c r="BJ47020" s="3"/>
      <c r="BL47020" s="3"/>
      <c r="BN47020" s="3"/>
      <c r="BP47020" s="3"/>
    </row>
    <row r="47021" spans="1:68" x14ac:dyDescent="0.25">
      <c r="A47021" s="1"/>
      <c r="B47021" s="2"/>
      <c r="BJ47021" s="3"/>
      <c r="BL47021" s="3"/>
      <c r="BN47021" s="3"/>
      <c r="BP47021" s="3"/>
    </row>
    <row r="47022" spans="1:68" x14ac:dyDescent="0.25">
      <c r="A47022" s="1"/>
      <c r="B47022" s="2"/>
      <c r="BJ47022" s="3"/>
      <c r="BL47022" s="3"/>
      <c r="BN47022" s="3"/>
      <c r="BP47022" s="3"/>
    </row>
    <row r="47023" spans="1:68" x14ac:dyDescent="0.25">
      <c r="A47023" s="1"/>
      <c r="B47023" s="2"/>
      <c r="BJ47023" s="3"/>
      <c r="BL47023" s="3"/>
      <c r="BN47023" s="3"/>
      <c r="BP47023" s="3"/>
    </row>
    <row r="47024" spans="1:68" x14ac:dyDescent="0.25">
      <c r="A47024" s="1"/>
      <c r="B47024" s="2"/>
      <c r="BJ47024" s="3"/>
      <c r="BL47024" s="3"/>
      <c r="BN47024" s="3"/>
      <c r="BP47024" s="3"/>
    </row>
    <row r="47025" spans="1:68" x14ac:dyDescent="0.25">
      <c r="A47025" s="1"/>
      <c r="B47025" s="2"/>
      <c r="BJ47025" s="3"/>
      <c r="BL47025" s="3"/>
      <c r="BN47025" s="3"/>
      <c r="BP47025" s="3"/>
    </row>
    <row r="47026" spans="1:68" x14ac:dyDescent="0.25">
      <c r="A47026" s="1"/>
      <c r="B47026" s="2"/>
      <c r="BJ47026" s="3"/>
      <c r="BL47026" s="3"/>
      <c r="BN47026" s="3"/>
      <c r="BP47026" s="3"/>
    </row>
    <row r="47027" spans="1:68" x14ac:dyDescent="0.25">
      <c r="A47027" s="1"/>
      <c r="B47027" s="2"/>
      <c r="BJ47027" s="3"/>
      <c r="BL47027" s="3"/>
      <c r="BN47027" s="3"/>
      <c r="BP47027" s="3"/>
    </row>
    <row r="47028" spans="1:68" x14ac:dyDescent="0.25">
      <c r="A47028" s="1"/>
      <c r="B47028" s="2"/>
      <c r="BJ47028" s="3"/>
      <c r="BL47028" s="3"/>
      <c r="BN47028" s="3"/>
      <c r="BP47028" s="3"/>
    </row>
    <row r="47029" spans="1:68" x14ac:dyDescent="0.25">
      <c r="A47029" s="1"/>
      <c r="B47029" s="2"/>
      <c r="BJ47029" s="3"/>
      <c r="BL47029" s="3"/>
      <c r="BN47029" s="3"/>
      <c r="BP47029" s="3"/>
    </row>
    <row r="47030" spans="1:68" x14ac:dyDescent="0.25">
      <c r="A47030" s="1"/>
      <c r="B47030" s="2"/>
      <c r="BJ47030" s="3"/>
      <c r="BL47030" s="3"/>
      <c r="BN47030" s="3"/>
      <c r="BP47030" s="3"/>
    </row>
    <row r="47031" spans="1:68" x14ac:dyDescent="0.25">
      <c r="A47031" s="1"/>
      <c r="B47031" s="2"/>
      <c r="BJ47031" s="3"/>
      <c r="BL47031" s="3"/>
      <c r="BN47031" s="3"/>
      <c r="BP47031" s="3"/>
    </row>
    <row r="47032" spans="1:68" x14ac:dyDescent="0.25">
      <c r="A47032" s="1"/>
      <c r="B47032" s="2"/>
      <c r="BJ47032" s="3"/>
      <c r="BL47032" s="3"/>
      <c r="BN47032" s="3"/>
      <c r="BP47032" s="3"/>
    </row>
    <row r="47033" spans="1:68" x14ac:dyDescent="0.25">
      <c r="A47033" s="1"/>
      <c r="B47033" s="2"/>
      <c r="BJ47033" s="3"/>
      <c r="BL47033" s="3"/>
      <c r="BN47033" s="3"/>
      <c r="BP47033" s="3"/>
    </row>
    <row r="47034" spans="1:68" x14ac:dyDescent="0.25">
      <c r="A47034" s="1"/>
      <c r="B47034" s="2"/>
      <c r="BJ47034" s="3"/>
      <c r="BL47034" s="3"/>
      <c r="BN47034" s="3"/>
      <c r="BP47034" s="3"/>
    </row>
    <row r="47035" spans="1:68" x14ac:dyDescent="0.25">
      <c r="A47035" s="1"/>
      <c r="B47035" s="2"/>
      <c r="BJ47035" s="3"/>
      <c r="BL47035" s="3"/>
      <c r="BN47035" s="3"/>
      <c r="BP47035" s="3"/>
    </row>
    <row r="47036" spans="1:68" x14ac:dyDescent="0.25">
      <c r="A47036" s="1"/>
      <c r="B47036" s="2"/>
      <c r="BJ47036" s="3"/>
      <c r="BL47036" s="3"/>
      <c r="BN47036" s="3"/>
      <c r="BP47036" s="3"/>
    </row>
    <row r="47037" spans="1:68" x14ac:dyDescent="0.25">
      <c r="A47037" s="1"/>
      <c r="B47037" s="2"/>
      <c r="BJ47037" s="3"/>
      <c r="BL47037" s="3"/>
      <c r="BN47037" s="3"/>
      <c r="BP47037" s="3"/>
    </row>
    <row r="47038" spans="1:68" x14ac:dyDescent="0.25">
      <c r="A47038" s="1"/>
      <c r="B47038" s="2"/>
      <c r="BJ47038" s="3"/>
      <c r="BL47038" s="3"/>
      <c r="BN47038" s="3"/>
      <c r="BP47038" s="3"/>
    </row>
    <row r="47039" spans="1:68" x14ac:dyDescent="0.25">
      <c r="A47039" s="1"/>
      <c r="B47039" s="2"/>
      <c r="BJ47039" s="3"/>
      <c r="BL47039" s="3"/>
      <c r="BN47039" s="3"/>
      <c r="BP47039" s="3"/>
    </row>
    <row r="47040" spans="1:68" x14ac:dyDescent="0.25">
      <c r="A47040" s="1"/>
      <c r="B47040" s="2"/>
      <c r="BJ47040" s="3"/>
      <c r="BL47040" s="3"/>
      <c r="BN47040" s="3"/>
      <c r="BP47040" s="3"/>
    </row>
    <row r="47041" spans="1:68" x14ac:dyDescent="0.25">
      <c r="A47041" s="1"/>
      <c r="B47041" s="2"/>
      <c r="BJ47041" s="3"/>
      <c r="BL47041" s="3"/>
      <c r="BN47041" s="3"/>
      <c r="BP47041" s="3"/>
    </row>
    <row r="47042" spans="1:68" x14ac:dyDescent="0.25">
      <c r="A47042" s="1"/>
      <c r="B47042" s="2"/>
      <c r="BJ47042" s="3"/>
      <c r="BL47042" s="3"/>
      <c r="BN47042" s="3"/>
      <c r="BP47042" s="3"/>
    </row>
    <row r="47043" spans="1:68" x14ac:dyDescent="0.25">
      <c r="A47043" s="1"/>
      <c r="B47043" s="2"/>
      <c r="BJ47043" s="3"/>
      <c r="BL47043" s="3"/>
      <c r="BN47043" s="3"/>
      <c r="BP47043" s="3"/>
    </row>
    <row r="47044" spans="1:68" x14ac:dyDescent="0.25">
      <c r="A47044" s="1"/>
      <c r="B47044" s="2"/>
      <c r="BJ47044" s="3"/>
      <c r="BL47044" s="3"/>
      <c r="BN47044" s="3"/>
      <c r="BP47044" s="3"/>
    </row>
    <row r="47045" spans="1:68" x14ac:dyDescent="0.25">
      <c r="A47045" s="1"/>
      <c r="B47045" s="2"/>
      <c r="BJ47045" s="3"/>
      <c r="BL47045" s="3"/>
      <c r="BN47045" s="3"/>
      <c r="BP47045" s="3"/>
    </row>
    <row r="47046" spans="1:68" x14ac:dyDescent="0.25">
      <c r="A47046" s="1"/>
      <c r="B47046" s="2"/>
      <c r="BJ47046" s="3"/>
      <c r="BL47046" s="3"/>
      <c r="BN47046" s="3"/>
      <c r="BP47046" s="3"/>
    </row>
    <row r="47047" spans="1:68" x14ac:dyDescent="0.25">
      <c r="A47047" s="1"/>
      <c r="B47047" s="2"/>
      <c r="BJ47047" s="3"/>
      <c r="BL47047" s="3"/>
      <c r="BN47047" s="3"/>
      <c r="BP47047" s="3"/>
    </row>
    <row r="47048" spans="1:68" x14ac:dyDescent="0.25">
      <c r="A47048" s="1"/>
      <c r="B47048" s="2"/>
      <c r="BJ47048" s="3"/>
      <c r="BL47048" s="3"/>
      <c r="BN47048" s="3"/>
      <c r="BP47048" s="3"/>
    </row>
    <row r="47049" spans="1:68" x14ac:dyDescent="0.25">
      <c r="A47049" s="1"/>
      <c r="B47049" s="2"/>
      <c r="BJ47049" s="3"/>
      <c r="BL47049" s="3"/>
      <c r="BN47049" s="3"/>
      <c r="BP47049" s="3"/>
    </row>
    <row r="47050" spans="1:68" x14ac:dyDescent="0.25">
      <c r="A47050" s="1"/>
      <c r="B47050" s="2"/>
      <c r="BJ47050" s="3"/>
      <c r="BL47050" s="3"/>
      <c r="BN47050" s="3"/>
      <c r="BP47050" s="3"/>
    </row>
    <row r="47051" spans="1:68" x14ac:dyDescent="0.25">
      <c r="A47051" s="1"/>
      <c r="B47051" s="2"/>
      <c r="BJ47051" s="3"/>
      <c r="BL47051" s="3"/>
      <c r="BN47051" s="3"/>
      <c r="BP47051" s="3"/>
    </row>
    <row r="47052" spans="1:68" x14ac:dyDescent="0.25">
      <c r="A47052" s="1"/>
      <c r="B47052" s="2"/>
      <c r="BJ47052" s="3"/>
      <c r="BL47052" s="3"/>
      <c r="BN47052" s="3"/>
      <c r="BP47052" s="3"/>
    </row>
    <row r="47053" spans="1:68" x14ac:dyDescent="0.25">
      <c r="A47053" s="1"/>
      <c r="B47053" s="2"/>
      <c r="BJ47053" s="3"/>
      <c r="BL47053" s="3"/>
      <c r="BN47053" s="3"/>
      <c r="BP47053" s="3"/>
    </row>
    <row r="47054" spans="1:68" x14ac:dyDescent="0.25">
      <c r="A47054" s="1"/>
      <c r="B47054" s="2"/>
      <c r="BJ47054" s="3"/>
      <c r="BL47054" s="3"/>
      <c r="BN47054" s="3"/>
      <c r="BP47054" s="3"/>
    </row>
    <row r="47055" spans="1:68" x14ac:dyDescent="0.25">
      <c r="A47055" s="1"/>
      <c r="B47055" s="2"/>
      <c r="BJ47055" s="3"/>
      <c r="BL47055" s="3"/>
      <c r="BN47055" s="3"/>
      <c r="BP47055" s="3"/>
    </row>
    <row r="47056" spans="1:68" x14ac:dyDescent="0.25">
      <c r="A47056" s="1"/>
      <c r="B47056" s="2"/>
      <c r="BJ47056" s="3"/>
      <c r="BL47056" s="3"/>
      <c r="BN47056" s="3"/>
      <c r="BP47056" s="3"/>
    </row>
    <row r="47057" spans="1:68" x14ac:dyDescent="0.25">
      <c r="A47057" s="1"/>
      <c r="B47057" s="2"/>
      <c r="BJ47057" s="3"/>
      <c r="BL47057" s="3"/>
      <c r="BN47057" s="3"/>
      <c r="BP47057" s="3"/>
    </row>
    <row r="47058" spans="1:68" x14ac:dyDescent="0.25">
      <c r="A47058" s="1"/>
      <c r="B47058" s="2"/>
      <c r="BJ47058" s="3"/>
      <c r="BL47058" s="3"/>
      <c r="BN47058" s="3"/>
      <c r="BP47058" s="3"/>
    </row>
    <row r="47059" spans="1:68" x14ac:dyDescent="0.25">
      <c r="A47059" s="1"/>
      <c r="B47059" s="2"/>
      <c r="BJ47059" s="3"/>
      <c r="BL47059" s="3"/>
      <c r="BN47059" s="3"/>
      <c r="BP47059" s="3"/>
    </row>
    <row r="47060" spans="1:68" x14ac:dyDescent="0.25">
      <c r="A47060" s="1"/>
      <c r="B47060" s="2"/>
      <c r="BJ47060" s="3"/>
      <c r="BL47060" s="3"/>
      <c r="BN47060" s="3"/>
      <c r="BP47060" s="3"/>
    </row>
    <row r="47061" spans="1:68" x14ac:dyDescent="0.25">
      <c r="A47061" s="1"/>
      <c r="B47061" s="2"/>
      <c r="BJ47061" s="3"/>
      <c r="BL47061" s="3"/>
      <c r="BN47061" s="3"/>
      <c r="BP47061" s="3"/>
    </row>
    <row r="47062" spans="1:68" x14ac:dyDescent="0.25">
      <c r="A47062" s="1"/>
      <c r="B47062" s="2"/>
      <c r="BJ47062" s="3"/>
      <c r="BL47062" s="3"/>
      <c r="BN47062" s="3"/>
      <c r="BP47062" s="3"/>
    </row>
    <row r="47063" spans="1:68" x14ac:dyDescent="0.25">
      <c r="A47063" s="1"/>
      <c r="B47063" s="2"/>
      <c r="BJ47063" s="3"/>
      <c r="BL47063" s="3"/>
      <c r="BN47063" s="3"/>
      <c r="BP47063" s="3"/>
    </row>
    <row r="47064" spans="1:68" x14ac:dyDescent="0.25">
      <c r="A47064" s="1"/>
      <c r="B47064" s="2"/>
      <c r="BJ47064" s="3"/>
      <c r="BL47064" s="3"/>
      <c r="BN47064" s="3"/>
      <c r="BP47064" s="3"/>
    </row>
    <row r="47065" spans="1:68" x14ac:dyDescent="0.25">
      <c r="A47065" s="1"/>
      <c r="B47065" s="2"/>
      <c r="BJ47065" s="3"/>
      <c r="BL47065" s="3"/>
      <c r="BN47065" s="3"/>
      <c r="BP47065" s="3"/>
    </row>
    <row r="47066" spans="1:68" x14ac:dyDescent="0.25">
      <c r="A47066" s="1"/>
      <c r="B47066" s="2"/>
      <c r="BJ47066" s="3"/>
      <c r="BL47066" s="3"/>
      <c r="BN47066" s="3"/>
      <c r="BP47066" s="3"/>
    </row>
    <row r="47067" spans="1:68" x14ac:dyDescent="0.25">
      <c r="A47067" s="1"/>
      <c r="B47067" s="2"/>
      <c r="BJ47067" s="3"/>
      <c r="BL47067" s="3"/>
      <c r="BN47067" s="3"/>
      <c r="BP47067" s="3"/>
    </row>
    <row r="47068" spans="1:68" x14ac:dyDescent="0.25">
      <c r="A47068" s="1"/>
      <c r="B47068" s="2"/>
      <c r="BJ47068" s="3"/>
      <c r="BL47068" s="3"/>
      <c r="BN47068" s="3"/>
      <c r="BP47068" s="3"/>
    </row>
    <row r="47069" spans="1:68" x14ac:dyDescent="0.25">
      <c r="A47069" s="1"/>
      <c r="B47069" s="2"/>
      <c r="BJ47069" s="3"/>
      <c r="BL47069" s="3"/>
      <c r="BN47069" s="3"/>
      <c r="BP47069" s="3"/>
    </row>
    <row r="47070" spans="1:68" x14ac:dyDescent="0.25">
      <c r="A47070" s="1"/>
      <c r="B47070" s="2"/>
      <c r="BJ47070" s="3"/>
      <c r="BL47070" s="3"/>
      <c r="BN47070" s="3"/>
      <c r="BP47070" s="3"/>
    </row>
    <row r="47071" spans="1:68" x14ac:dyDescent="0.25">
      <c r="A47071" s="1"/>
      <c r="B47071" s="2"/>
      <c r="BJ47071" s="3"/>
      <c r="BL47071" s="3"/>
      <c r="BN47071" s="3"/>
      <c r="BP47071" s="3"/>
    </row>
    <row r="47072" spans="1:68" x14ac:dyDescent="0.25">
      <c r="A47072" s="1"/>
      <c r="B47072" s="2"/>
      <c r="BJ47072" s="3"/>
      <c r="BL47072" s="3"/>
      <c r="BN47072" s="3"/>
      <c r="BP47072" s="3"/>
    </row>
    <row r="47073" spans="1:68" x14ac:dyDescent="0.25">
      <c r="A47073" s="1"/>
      <c r="B47073" s="2"/>
      <c r="BJ47073" s="3"/>
      <c r="BL47073" s="3"/>
      <c r="BN47073" s="3"/>
      <c r="BP47073" s="3"/>
    </row>
    <row r="47074" spans="1:68" x14ac:dyDescent="0.25">
      <c r="A47074" s="1"/>
      <c r="B47074" s="2"/>
      <c r="BJ47074" s="3"/>
      <c r="BL47074" s="3"/>
      <c r="BN47074" s="3"/>
      <c r="BP47074" s="3"/>
    </row>
    <row r="47075" spans="1:68" x14ac:dyDescent="0.25">
      <c r="A47075" s="1"/>
      <c r="B47075" s="2"/>
      <c r="BJ47075" s="3"/>
      <c r="BL47075" s="3"/>
      <c r="BN47075" s="3"/>
      <c r="BP47075" s="3"/>
    </row>
    <row r="47076" spans="1:68" x14ac:dyDescent="0.25">
      <c r="A47076" s="1"/>
      <c r="B47076" s="2"/>
      <c r="BJ47076" s="3"/>
      <c r="BL47076" s="3"/>
      <c r="BN47076" s="3"/>
      <c r="BP47076" s="3"/>
    </row>
    <row r="47077" spans="1:68" x14ac:dyDescent="0.25">
      <c r="A47077" s="1"/>
      <c r="B47077" s="2"/>
      <c r="BJ47077" s="3"/>
      <c r="BL47077" s="3"/>
      <c r="BN47077" s="3"/>
      <c r="BP47077" s="3"/>
    </row>
    <row r="47078" spans="1:68" x14ac:dyDescent="0.25">
      <c r="A47078" s="1"/>
      <c r="B47078" s="2"/>
      <c r="BJ47078" s="3"/>
      <c r="BL47078" s="3"/>
      <c r="BN47078" s="3"/>
      <c r="BP47078" s="3"/>
    </row>
    <row r="47079" spans="1:68" x14ac:dyDescent="0.25">
      <c r="A47079" s="1"/>
      <c r="B47079" s="2"/>
      <c r="BJ47079" s="3"/>
      <c r="BL47079" s="3"/>
      <c r="BN47079" s="3"/>
      <c r="BP47079" s="3"/>
    </row>
    <row r="47080" spans="1:68" x14ac:dyDescent="0.25">
      <c r="A47080" s="1"/>
      <c r="B47080" s="2"/>
      <c r="BJ47080" s="3"/>
      <c r="BL47080" s="3"/>
      <c r="BN47080" s="3"/>
      <c r="BP47080" s="3"/>
    </row>
    <row r="47081" spans="1:68" x14ac:dyDescent="0.25">
      <c r="A47081" s="1"/>
      <c r="B47081" s="2"/>
      <c r="BJ47081" s="3"/>
      <c r="BL47081" s="3"/>
      <c r="BN47081" s="3"/>
      <c r="BP47081" s="3"/>
    </row>
    <row r="47082" spans="1:68" x14ac:dyDescent="0.25">
      <c r="A47082" s="1"/>
      <c r="B47082" s="2"/>
      <c r="BJ47082" s="3"/>
      <c r="BL47082" s="3"/>
      <c r="BN47082" s="3"/>
      <c r="BP47082" s="3"/>
    </row>
    <row r="47083" spans="1:68" x14ac:dyDescent="0.25">
      <c r="A47083" s="1"/>
      <c r="B47083" s="2"/>
      <c r="BJ47083" s="3"/>
      <c r="BL47083" s="3"/>
      <c r="BN47083" s="3"/>
      <c r="BP47083" s="3"/>
    </row>
    <row r="47084" spans="1:68" x14ac:dyDescent="0.25">
      <c r="A47084" s="1"/>
      <c r="B47084" s="2"/>
      <c r="BJ47084" s="3"/>
      <c r="BL47084" s="3"/>
      <c r="BN47084" s="3"/>
      <c r="BP47084" s="3"/>
    </row>
    <row r="47085" spans="1:68" x14ac:dyDescent="0.25">
      <c r="A47085" s="1"/>
      <c r="B47085" s="2"/>
      <c r="BJ47085" s="3"/>
      <c r="BL47085" s="3"/>
      <c r="BN47085" s="3"/>
      <c r="BP47085" s="3"/>
    </row>
    <row r="47086" spans="1:68" x14ac:dyDescent="0.25">
      <c r="A47086" s="1"/>
      <c r="B47086" s="2"/>
      <c r="BJ47086" s="3"/>
      <c r="BL47086" s="3"/>
      <c r="BN47086" s="3"/>
      <c r="BP47086" s="3"/>
    </row>
    <row r="47087" spans="1:68" x14ac:dyDescent="0.25">
      <c r="A47087" s="1"/>
      <c r="B47087" s="2"/>
      <c r="BJ47087" s="3"/>
      <c r="BL47087" s="3"/>
      <c r="BN47087" s="3"/>
      <c r="BP47087" s="3"/>
    </row>
    <row r="47088" spans="1:68" x14ac:dyDescent="0.25">
      <c r="A47088" s="1"/>
      <c r="B47088" s="2"/>
      <c r="BJ47088" s="3"/>
      <c r="BL47088" s="3"/>
      <c r="BN47088" s="3"/>
      <c r="BP47088" s="3"/>
    </row>
    <row r="47089" spans="1:68" x14ac:dyDescent="0.25">
      <c r="A47089" s="1"/>
      <c r="B47089" s="2"/>
      <c r="BJ47089" s="3"/>
      <c r="BL47089" s="3"/>
      <c r="BN47089" s="3"/>
      <c r="BP47089" s="3"/>
    </row>
    <row r="47090" spans="1:68" x14ac:dyDescent="0.25">
      <c r="A47090" s="1"/>
      <c r="B47090" s="2"/>
      <c r="BJ47090" s="3"/>
      <c r="BL47090" s="3"/>
      <c r="BN47090" s="3"/>
      <c r="BP47090" s="3"/>
    </row>
    <row r="47091" spans="1:68" x14ac:dyDescent="0.25">
      <c r="A47091" s="1"/>
      <c r="B47091" s="2"/>
      <c r="BJ47091" s="3"/>
      <c r="BL47091" s="3"/>
      <c r="BN47091" s="3"/>
      <c r="BP47091" s="3"/>
    </row>
    <row r="47092" spans="1:68" x14ac:dyDescent="0.25">
      <c r="A47092" s="1"/>
      <c r="B47092" s="2"/>
      <c r="BJ47092" s="3"/>
      <c r="BL47092" s="3"/>
      <c r="BN47092" s="3"/>
      <c r="BP47092" s="3"/>
    </row>
    <row r="47093" spans="1:68" x14ac:dyDescent="0.25">
      <c r="A47093" s="1"/>
      <c r="B47093" s="2"/>
      <c r="BJ47093" s="3"/>
      <c r="BL47093" s="3"/>
      <c r="BN47093" s="3"/>
      <c r="BP47093" s="3"/>
    </row>
    <row r="47094" spans="1:68" x14ac:dyDescent="0.25">
      <c r="A47094" s="1"/>
      <c r="B47094" s="2"/>
      <c r="BJ47094" s="3"/>
      <c r="BL47094" s="3"/>
      <c r="BN47094" s="3"/>
      <c r="BP47094" s="3"/>
    </row>
    <row r="47095" spans="1:68" x14ac:dyDescent="0.25">
      <c r="A47095" s="1"/>
      <c r="B47095" s="2"/>
      <c r="BJ47095" s="3"/>
      <c r="BL47095" s="3"/>
      <c r="BN47095" s="3"/>
      <c r="BP47095" s="3"/>
    </row>
    <row r="47096" spans="1:68" x14ac:dyDescent="0.25">
      <c r="A47096" s="1"/>
      <c r="B47096" s="2"/>
      <c r="BJ47096" s="3"/>
      <c r="BL47096" s="3"/>
      <c r="BN47096" s="3"/>
      <c r="BP47096" s="3"/>
    </row>
    <row r="47097" spans="1:68" x14ac:dyDescent="0.25">
      <c r="A47097" s="1"/>
      <c r="B47097" s="2"/>
      <c r="BJ47097" s="3"/>
      <c r="BL47097" s="3"/>
      <c r="BN47097" s="3"/>
      <c r="BP47097" s="3"/>
    </row>
    <row r="47098" spans="1:68" x14ac:dyDescent="0.25">
      <c r="A47098" s="1"/>
      <c r="B47098" s="2"/>
      <c r="BJ47098" s="3"/>
      <c r="BL47098" s="3"/>
      <c r="BN47098" s="3"/>
      <c r="BP47098" s="3"/>
    </row>
    <row r="47099" spans="1:68" x14ac:dyDescent="0.25">
      <c r="A47099" s="1"/>
      <c r="B47099" s="2"/>
      <c r="BJ47099" s="3"/>
      <c r="BL47099" s="3"/>
      <c r="BN47099" s="3"/>
      <c r="BP47099" s="3"/>
    </row>
    <row r="47100" spans="1:68" x14ac:dyDescent="0.25">
      <c r="A47100" s="1"/>
      <c r="B47100" s="2"/>
      <c r="BJ47100" s="3"/>
      <c r="BL47100" s="3"/>
      <c r="BN47100" s="3"/>
      <c r="BP47100" s="3"/>
    </row>
    <row r="47101" spans="1:68" x14ac:dyDescent="0.25">
      <c r="A47101" s="1"/>
      <c r="B47101" s="2"/>
      <c r="BJ47101" s="3"/>
      <c r="BL47101" s="3"/>
      <c r="BN47101" s="3"/>
      <c r="BP47101" s="3"/>
    </row>
    <row r="47102" spans="1:68" x14ac:dyDescent="0.25">
      <c r="A47102" s="1"/>
      <c r="B47102" s="2"/>
      <c r="BJ47102" s="3"/>
      <c r="BL47102" s="3"/>
      <c r="BN47102" s="3"/>
      <c r="BP47102" s="3"/>
    </row>
    <row r="47103" spans="1:68" x14ac:dyDescent="0.25">
      <c r="A47103" s="1"/>
      <c r="B47103" s="2"/>
      <c r="BJ47103" s="3"/>
      <c r="BL47103" s="3"/>
      <c r="BN47103" s="3"/>
      <c r="BP47103" s="3"/>
    </row>
    <row r="47104" spans="1:68" x14ac:dyDescent="0.25">
      <c r="A47104" s="1"/>
      <c r="B47104" s="2"/>
      <c r="BJ47104" s="3"/>
      <c r="BL47104" s="3"/>
      <c r="BN47104" s="3"/>
      <c r="BP47104" s="3"/>
    </row>
    <row r="47105" spans="1:68" x14ac:dyDescent="0.25">
      <c r="A47105" s="1"/>
      <c r="B47105" s="2"/>
      <c r="BJ47105" s="3"/>
      <c r="BL47105" s="3"/>
      <c r="BN47105" s="3"/>
      <c r="BP47105" s="3"/>
    </row>
    <row r="47106" spans="1:68" x14ac:dyDescent="0.25">
      <c r="A47106" s="1"/>
      <c r="B47106" s="2"/>
      <c r="BJ47106" s="3"/>
      <c r="BL47106" s="3"/>
      <c r="BN47106" s="3"/>
      <c r="BP47106" s="3"/>
    </row>
    <row r="47107" spans="1:68" x14ac:dyDescent="0.25">
      <c r="A47107" s="1"/>
      <c r="B47107" s="2"/>
      <c r="BJ47107" s="3"/>
      <c r="BL47107" s="3"/>
      <c r="BN47107" s="3"/>
      <c r="BP47107" s="3"/>
    </row>
    <row r="47108" spans="1:68" x14ac:dyDescent="0.25">
      <c r="A47108" s="1"/>
      <c r="B47108" s="2"/>
      <c r="BJ47108" s="3"/>
      <c r="BL47108" s="3"/>
      <c r="BN47108" s="3"/>
      <c r="BP47108" s="3"/>
    </row>
    <row r="47109" spans="1:68" x14ac:dyDescent="0.25">
      <c r="A47109" s="1"/>
      <c r="B47109" s="2"/>
      <c r="BJ47109" s="3"/>
      <c r="BL47109" s="3"/>
      <c r="BN47109" s="3"/>
      <c r="BP47109" s="3"/>
    </row>
    <row r="47110" spans="1:68" x14ac:dyDescent="0.25">
      <c r="A47110" s="1"/>
      <c r="B47110" s="2"/>
      <c r="BJ47110" s="3"/>
      <c r="BL47110" s="3"/>
      <c r="BN47110" s="3"/>
      <c r="BP47110" s="3"/>
    </row>
    <row r="47111" spans="1:68" x14ac:dyDescent="0.25">
      <c r="A47111" s="1"/>
      <c r="B47111" s="2"/>
      <c r="BJ47111" s="3"/>
      <c r="BL47111" s="3"/>
      <c r="BN47111" s="3"/>
      <c r="BP47111" s="3"/>
    </row>
    <row r="47112" spans="1:68" x14ac:dyDescent="0.25">
      <c r="A47112" s="1"/>
      <c r="B47112" s="2"/>
      <c r="BJ47112" s="3"/>
      <c r="BL47112" s="3"/>
      <c r="BN47112" s="3"/>
      <c r="BP47112" s="3"/>
    </row>
    <row r="47113" spans="1:68" x14ac:dyDescent="0.25">
      <c r="A47113" s="1"/>
      <c r="B47113" s="2"/>
      <c r="BJ47113" s="3"/>
      <c r="BL47113" s="3"/>
      <c r="BN47113" s="3"/>
      <c r="BP47113" s="3"/>
    </row>
    <row r="47114" spans="1:68" x14ac:dyDescent="0.25">
      <c r="A47114" s="1"/>
      <c r="B47114" s="2"/>
      <c r="BJ47114" s="3"/>
      <c r="BL47114" s="3"/>
      <c r="BN47114" s="3"/>
      <c r="BP47114" s="3"/>
    </row>
    <row r="47115" spans="1:68" x14ac:dyDescent="0.25">
      <c r="A47115" s="1"/>
      <c r="B47115" s="2"/>
      <c r="BJ47115" s="3"/>
      <c r="BL47115" s="3"/>
      <c r="BN47115" s="3"/>
      <c r="BP47115" s="3"/>
    </row>
    <row r="47116" spans="1:68" x14ac:dyDescent="0.25">
      <c r="A47116" s="1"/>
      <c r="B47116" s="2"/>
      <c r="BJ47116" s="3"/>
      <c r="BL47116" s="3"/>
      <c r="BN47116" s="3"/>
      <c r="BP47116" s="3"/>
    </row>
    <row r="47117" spans="1:68" x14ac:dyDescent="0.25">
      <c r="A47117" s="1"/>
      <c r="B47117" s="2"/>
      <c r="BJ47117" s="3"/>
      <c r="BL47117" s="3"/>
      <c r="BN47117" s="3"/>
      <c r="BP47117" s="3"/>
    </row>
    <row r="47118" spans="1:68" x14ac:dyDescent="0.25">
      <c r="A47118" s="1"/>
      <c r="B47118" s="2"/>
      <c r="BJ47118" s="3"/>
      <c r="BL47118" s="3"/>
      <c r="BN47118" s="3"/>
      <c r="BP47118" s="3"/>
    </row>
    <row r="47119" spans="1:68" x14ac:dyDescent="0.25">
      <c r="A47119" s="1"/>
      <c r="B47119" s="2"/>
      <c r="BJ47119" s="3"/>
      <c r="BL47119" s="3"/>
      <c r="BN47119" s="3"/>
      <c r="BP47119" s="3"/>
    </row>
    <row r="47120" spans="1:68" x14ac:dyDescent="0.25">
      <c r="A47120" s="1"/>
      <c r="B47120" s="2"/>
      <c r="BJ47120" s="3"/>
      <c r="BL47120" s="3"/>
      <c r="BN47120" s="3"/>
      <c r="BP47120" s="3"/>
    </row>
    <row r="47121" spans="1:68" x14ac:dyDescent="0.25">
      <c r="A47121" s="1"/>
      <c r="B47121" s="2"/>
      <c r="BJ47121" s="3"/>
      <c r="BL47121" s="3"/>
      <c r="BN47121" s="3"/>
      <c r="BP47121" s="3"/>
    </row>
    <row r="47122" spans="1:68" x14ac:dyDescent="0.25">
      <c r="A47122" s="1"/>
      <c r="B47122" s="2"/>
      <c r="BJ47122" s="3"/>
      <c r="BL47122" s="3"/>
      <c r="BN47122" s="3"/>
      <c r="BP47122" s="3"/>
    </row>
    <row r="47123" spans="1:68" x14ac:dyDescent="0.25">
      <c r="A47123" s="1"/>
      <c r="B47123" s="2"/>
      <c r="BJ47123" s="3"/>
      <c r="BL47123" s="3"/>
      <c r="BN47123" s="3"/>
      <c r="BP47123" s="3"/>
    </row>
    <row r="47124" spans="1:68" x14ac:dyDescent="0.25">
      <c r="A47124" s="1"/>
      <c r="B47124" s="2"/>
      <c r="BJ47124" s="3"/>
      <c r="BL47124" s="3"/>
      <c r="BN47124" s="3"/>
      <c r="BP47124" s="3"/>
    </row>
    <row r="47125" spans="1:68" x14ac:dyDescent="0.25">
      <c r="A47125" s="1"/>
      <c r="B47125" s="2"/>
      <c r="BJ47125" s="3"/>
      <c r="BL47125" s="3"/>
      <c r="BN47125" s="3"/>
      <c r="BP47125" s="3"/>
    </row>
    <row r="47126" spans="1:68" x14ac:dyDescent="0.25">
      <c r="A47126" s="1"/>
      <c r="B47126" s="2"/>
      <c r="BJ47126" s="3"/>
      <c r="BL47126" s="3"/>
      <c r="BN47126" s="3"/>
      <c r="BP47126" s="3"/>
    </row>
    <row r="47127" spans="1:68" x14ac:dyDescent="0.25">
      <c r="A47127" s="1"/>
      <c r="B47127" s="2"/>
      <c r="BJ47127" s="3"/>
      <c r="BL47127" s="3"/>
      <c r="BN47127" s="3"/>
      <c r="BP47127" s="3"/>
    </row>
    <row r="47128" spans="1:68" x14ac:dyDescent="0.25">
      <c r="A47128" s="1"/>
      <c r="B47128" s="2"/>
      <c r="BJ47128" s="3"/>
      <c r="BL47128" s="3"/>
      <c r="BN47128" s="3"/>
      <c r="BP47128" s="3"/>
    </row>
    <row r="47129" spans="1:68" x14ac:dyDescent="0.25">
      <c r="A47129" s="1"/>
      <c r="B47129" s="2"/>
      <c r="BJ47129" s="3"/>
      <c r="BL47129" s="3"/>
      <c r="BN47129" s="3"/>
      <c r="BP47129" s="3"/>
    </row>
    <row r="47130" spans="1:68" x14ac:dyDescent="0.25">
      <c r="A47130" s="1"/>
      <c r="B47130" s="2"/>
      <c r="BJ47130" s="3"/>
      <c r="BL47130" s="3"/>
      <c r="BN47130" s="3"/>
      <c r="BP47130" s="3"/>
    </row>
    <row r="47131" spans="1:68" x14ac:dyDescent="0.25">
      <c r="A47131" s="1"/>
      <c r="B47131" s="2"/>
      <c r="BJ47131" s="3"/>
      <c r="BL47131" s="3"/>
      <c r="BN47131" s="3"/>
      <c r="BP47131" s="3"/>
    </row>
    <row r="47132" spans="1:68" x14ac:dyDescent="0.25">
      <c r="A47132" s="1"/>
      <c r="B47132" s="2"/>
      <c r="BJ47132" s="3"/>
      <c r="BL47132" s="3"/>
      <c r="BN47132" s="3"/>
      <c r="BP47132" s="3"/>
    </row>
    <row r="47133" spans="1:68" x14ac:dyDescent="0.25">
      <c r="A47133" s="1"/>
      <c r="B47133" s="2"/>
      <c r="BJ47133" s="3"/>
      <c r="BL47133" s="3"/>
      <c r="BN47133" s="3"/>
      <c r="BP47133" s="3"/>
    </row>
    <row r="47134" spans="1:68" x14ac:dyDescent="0.25">
      <c r="A47134" s="1"/>
      <c r="B47134" s="2"/>
      <c r="BJ47134" s="3"/>
      <c r="BL47134" s="3"/>
      <c r="BN47134" s="3"/>
      <c r="BP47134" s="3"/>
    </row>
    <row r="47135" spans="1:68" x14ac:dyDescent="0.25">
      <c r="A47135" s="1"/>
      <c r="B47135" s="2"/>
      <c r="BJ47135" s="3"/>
      <c r="BL47135" s="3"/>
      <c r="BN47135" s="3"/>
      <c r="BP47135" s="3"/>
    </row>
    <row r="47136" spans="1:68" x14ac:dyDescent="0.25">
      <c r="A47136" s="1"/>
      <c r="B47136" s="2"/>
      <c r="BJ47136" s="3"/>
      <c r="BL47136" s="3"/>
      <c r="BN47136" s="3"/>
      <c r="BP47136" s="3"/>
    </row>
    <row r="47137" spans="1:68" x14ac:dyDescent="0.25">
      <c r="A47137" s="1"/>
      <c r="B47137" s="2"/>
      <c r="BJ47137" s="3"/>
      <c r="BL47137" s="3"/>
      <c r="BN47137" s="3"/>
      <c r="BP47137" s="3"/>
    </row>
    <row r="47138" spans="1:68" x14ac:dyDescent="0.25">
      <c r="A47138" s="1"/>
      <c r="B47138" s="2"/>
      <c r="BJ47138" s="3"/>
      <c r="BL47138" s="3"/>
      <c r="BN47138" s="3"/>
      <c r="BP47138" s="3"/>
    </row>
    <row r="47139" spans="1:68" x14ac:dyDescent="0.25">
      <c r="A47139" s="1"/>
      <c r="B47139" s="2"/>
      <c r="BJ47139" s="3"/>
      <c r="BL47139" s="3"/>
      <c r="BN47139" s="3"/>
      <c r="BP47139" s="3"/>
    </row>
    <row r="47140" spans="1:68" x14ac:dyDescent="0.25">
      <c r="A47140" s="1"/>
      <c r="B47140" s="2"/>
      <c r="BJ47140" s="3"/>
      <c r="BL47140" s="3"/>
      <c r="BN47140" s="3"/>
      <c r="BP47140" s="3"/>
    </row>
    <row r="47141" spans="1:68" x14ac:dyDescent="0.25">
      <c r="A47141" s="1"/>
      <c r="B47141" s="2"/>
      <c r="BJ47141" s="3"/>
      <c r="BL47141" s="3"/>
      <c r="BN47141" s="3"/>
      <c r="BP47141" s="3"/>
    </row>
    <row r="47142" spans="1:68" x14ac:dyDescent="0.25">
      <c r="A47142" s="1"/>
      <c r="B47142" s="2"/>
      <c r="BJ47142" s="3"/>
      <c r="BL47142" s="3"/>
      <c r="BN47142" s="3"/>
      <c r="BP47142" s="3"/>
    </row>
    <row r="47143" spans="1:68" x14ac:dyDescent="0.25">
      <c r="A47143" s="1"/>
      <c r="B47143" s="2"/>
      <c r="BJ47143" s="3"/>
      <c r="BL47143" s="3"/>
      <c r="BN47143" s="3"/>
      <c r="BP47143" s="3"/>
    </row>
    <row r="47144" spans="1:68" x14ac:dyDescent="0.25">
      <c r="A47144" s="1"/>
      <c r="B47144" s="2"/>
      <c r="BJ47144" s="3"/>
      <c r="BL47144" s="3"/>
      <c r="BN47144" s="3"/>
      <c r="BP47144" s="3"/>
    </row>
    <row r="47145" spans="1:68" x14ac:dyDescent="0.25">
      <c r="A47145" s="1"/>
      <c r="B47145" s="2"/>
      <c r="BJ47145" s="3"/>
      <c r="BL47145" s="3"/>
      <c r="BN47145" s="3"/>
      <c r="BP47145" s="3"/>
    </row>
    <row r="47146" spans="1:68" x14ac:dyDescent="0.25">
      <c r="A47146" s="1"/>
      <c r="B47146" s="2"/>
      <c r="BJ47146" s="3"/>
      <c r="BL47146" s="3"/>
      <c r="BN47146" s="3"/>
      <c r="BP47146" s="3"/>
    </row>
    <row r="47147" spans="1:68" x14ac:dyDescent="0.25">
      <c r="A47147" s="1"/>
      <c r="B47147" s="2"/>
      <c r="BJ47147" s="3"/>
      <c r="BL47147" s="3"/>
      <c r="BN47147" s="3"/>
      <c r="BP47147" s="3"/>
    </row>
    <row r="47148" spans="1:68" x14ac:dyDescent="0.25">
      <c r="A47148" s="1"/>
      <c r="B47148" s="2"/>
      <c r="BJ47148" s="3"/>
      <c r="BL47148" s="3"/>
      <c r="BN47148" s="3"/>
      <c r="BP47148" s="3"/>
    </row>
    <row r="47149" spans="1:68" x14ac:dyDescent="0.25">
      <c r="A47149" s="1"/>
      <c r="B47149" s="2"/>
      <c r="BJ47149" s="3"/>
      <c r="BL47149" s="3"/>
      <c r="BN47149" s="3"/>
      <c r="BP47149" s="3"/>
    </row>
    <row r="47150" spans="1:68" x14ac:dyDescent="0.25">
      <c r="A47150" s="1"/>
      <c r="B47150" s="2"/>
      <c r="BJ47150" s="3"/>
      <c r="BL47150" s="3"/>
      <c r="BN47150" s="3"/>
      <c r="BP47150" s="3"/>
    </row>
    <row r="47151" spans="1:68" x14ac:dyDescent="0.25">
      <c r="A47151" s="1"/>
      <c r="B47151" s="2"/>
      <c r="BJ47151" s="3"/>
      <c r="BL47151" s="3"/>
      <c r="BN47151" s="3"/>
      <c r="BP47151" s="3"/>
    </row>
    <row r="47152" spans="1:68" x14ac:dyDescent="0.25">
      <c r="A47152" s="1"/>
      <c r="B47152" s="2"/>
      <c r="BJ47152" s="3"/>
      <c r="BL47152" s="3"/>
      <c r="BN47152" s="3"/>
      <c r="BP47152" s="3"/>
    </row>
    <row r="47153" spans="1:68" x14ac:dyDescent="0.25">
      <c r="A47153" s="1"/>
      <c r="B47153" s="2"/>
      <c r="BJ47153" s="3"/>
      <c r="BL47153" s="3"/>
      <c r="BN47153" s="3"/>
      <c r="BP47153" s="3"/>
    </row>
    <row r="47154" spans="1:68" x14ac:dyDescent="0.25">
      <c r="A47154" s="1"/>
      <c r="B47154" s="2"/>
      <c r="BJ47154" s="3"/>
      <c r="BL47154" s="3"/>
      <c r="BN47154" s="3"/>
      <c r="BP47154" s="3"/>
    </row>
    <row r="47155" spans="1:68" x14ac:dyDescent="0.25">
      <c r="A47155" s="1"/>
      <c r="B47155" s="2"/>
      <c r="BJ47155" s="3"/>
      <c r="BL47155" s="3"/>
      <c r="BN47155" s="3"/>
      <c r="BP47155" s="3"/>
    </row>
    <row r="47156" spans="1:68" x14ac:dyDescent="0.25">
      <c r="A47156" s="1"/>
      <c r="B47156" s="2"/>
      <c r="BJ47156" s="3"/>
      <c r="BL47156" s="3"/>
      <c r="BN47156" s="3"/>
      <c r="BP47156" s="3"/>
    </row>
    <row r="47157" spans="1:68" x14ac:dyDescent="0.25">
      <c r="A47157" s="1"/>
      <c r="B47157" s="2"/>
      <c r="BJ47157" s="3"/>
      <c r="BL47157" s="3"/>
      <c r="BN47157" s="3"/>
      <c r="BP47157" s="3"/>
    </row>
    <row r="47158" spans="1:68" x14ac:dyDescent="0.25">
      <c r="A47158" s="1"/>
      <c r="B47158" s="2"/>
      <c r="BJ47158" s="3"/>
      <c r="BL47158" s="3"/>
      <c r="BN47158" s="3"/>
      <c r="BP47158" s="3"/>
    </row>
    <row r="47159" spans="1:68" x14ac:dyDescent="0.25">
      <c r="A47159" s="1"/>
      <c r="B47159" s="2"/>
      <c r="BJ47159" s="3"/>
      <c r="BL47159" s="3"/>
      <c r="BN47159" s="3"/>
      <c r="BP47159" s="3"/>
    </row>
    <row r="47160" spans="1:68" x14ac:dyDescent="0.25">
      <c r="A47160" s="1"/>
      <c r="B47160" s="2"/>
      <c r="BJ47160" s="3"/>
      <c r="BL47160" s="3"/>
      <c r="BN47160" s="3"/>
      <c r="BP47160" s="3"/>
    </row>
    <row r="47161" spans="1:68" x14ac:dyDescent="0.25">
      <c r="A47161" s="1"/>
      <c r="B47161" s="2"/>
      <c r="BJ47161" s="3"/>
      <c r="BL47161" s="3"/>
      <c r="BN47161" s="3"/>
      <c r="BP47161" s="3"/>
    </row>
    <row r="47162" spans="1:68" x14ac:dyDescent="0.25">
      <c r="A47162" s="1"/>
      <c r="B47162" s="2"/>
      <c r="BJ47162" s="3"/>
      <c r="BL47162" s="3"/>
      <c r="BN47162" s="3"/>
      <c r="BP47162" s="3"/>
    </row>
    <row r="47163" spans="1:68" x14ac:dyDescent="0.25">
      <c r="A47163" s="1"/>
      <c r="B47163" s="2"/>
      <c r="BJ47163" s="3"/>
      <c r="BL47163" s="3"/>
      <c r="BN47163" s="3"/>
      <c r="BP47163" s="3"/>
    </row>
    <row r="47164" spans="1:68" x14ac:dyDescent="0.25">
      <c r="A47164" s="1"/>
      <c r="B47164" s="2"/>
      <c r="BJ47164" s="3"/>
      <c r="BL47164" s="3"/>
      <c r="BN47164" s="3"/>
      <c r="BP47164" s="3"/>
    </row>
    <row r="47165" spans="1:68" x14ac:dyDescent="0.25">
      <c r="A47165" s="1"/>
      <c r="B47165" s="2"/>
      <c r="BJ47165" s="3"/>
      <c r="BL47165" s="3"/>
      <c r="BN47165" s="3"/>
      <c r="BP47165" s="3"/>
    </row>
    <row r="47166" spans="1:68" x14ac:dyDescent="0.25">
      <c r="A47166" s="1"/>
      <c r="B47166" s="2"/>
      <c r="BJ47166" s="3"/>
      <c r="BL47166" s="3"/>
      <c r="BN47166" s="3"/>
      <c r="BP47166" s="3"/>
    </row>
    <row r="47167" spans="1:68" x14ac:dyDescent="0.25">
      <c r="A47167" s="1"/>
      <c r="B47167" s="2"/>
      <c r="BJ47167" s="3"/>
      <c r="BL47167" s="3"/>
      <c r="BN47167" s="3"/>
      <c r="BP47167" s="3"/>
    </row>
    <row r="47168" spans="1:68" x14ac:dyDescent="0.25">
      <c r="A47168" s="1"/>
      <c r="B47168" s="2"/>
      <c r="BJ47168" s="3"/>
      <c r="BL47168" s="3"/>
      <c r="BN47168" s="3"/>
      <c r="BP47168" s="3"/>
    </row>
    <row r="47169" spans="1:68" x14ac:dyDescent="0.25">
      <c r="A47169" s="1"/>
      <c r="B47169" s="2"/>
      <c r="BJ47169" s="3"/>
      <c r="BL47169" s="3"/>
      <c r="BN47169" s="3"/>
      <c r="BP47169" s="3"/>
    </row>
    <row r="47170" spans="1:68" x14ac:dyDescent="0.25">
      <c r="A47170" s="1"/>
      <c r="B47170" s="2"/>
      <c r="BJ47170" s="3"/>
      <c r="BL47170" s="3"/>
      <c r="BN47170" s="3"/>
      <c r="BP47170" s="3"/>
    </row>
    <row r="47171" spans="1:68" x14ac:dyDescent="0.25">
      <c r="A47171" s="1"/>
      <c r="B47171" s="2"/>
      <c r="BJ47171" s="3"/>
      <c r="BL47171" s="3"/>
      <c r="BN47171" s="3"/>
      <c r="BP47171" s="3"/>
    </row>
    <row r="47172" spans="1:68" x14ac:dyDescent="0.25">
      <c r="A47172" s="1"/>
      <c r="B47172" s="2"/>
      <c r="BJ47172" s="3"/>
      <c r="BL47172" s="3"/>
      <c r="BN47172" s="3"/>
      <c r="BP47172" s="3"/>
    </row>
    <row r="47173" spans="1:68" x14ac:dyDescent="0.25">
      <c r="A47173" s="1"/>
      <c r="B47173" s="2"/>
      <c r="BJ47173" s="3"/>
      <c r="BL47173" s="3"/>
      <c r="BN47173" s="3"/>
      <c r="BP47173" s="3"/>
    </row>
    <row r="47174" spans="1:68" x14ac:dyDescent="0.25">
      <c r="A47174" s="1"/>
      <c r="B47174" s="2"/>
      <c r="BJ47174" s="3"/>
      <c r="BL47174" s="3"/>
      <c r="BN47174" s="3"/>
      <c r="BP47174" s="3"/>
    </row>
    <row r="47175" spans="1:68" x14ac:dyDescent="0.25">
      <c r="A47175" s="1"/>
      <c r="B47175" s="2"/>
      <c r="BJ47175" s="3"/>
      <c r="BL47175" s="3"/>
      <c r="BN47175" s="3"/>
      <c r="BP47175" s="3"/>
    </row>
    <row r="47176" spans="1:68" x14ac:dyDescent="0.25">
      <c r="A47176" s="1"/>
      <c r="B47176" s="2"/>
      <c r="BJ47176" s="3"/>
      <c r="BL47176" s="3"/>
      <c r="BN47176" s="3"/>
      <c r="BP47176" s="3"/>
    </row>
    <row r="47177" spans="1:68" x14ac:dyDescent="0.25">
      <c r="A47177" s="1"/>
      <c r="B47177" s="2"/>
      <c r="BJ47177" s="3"/>
      <c r="BL47177" s="3"/>
      <c r="BN47177" s="3"/>
      <c r="BP47177" s="3"/>
    </row>
    <row r="47178" spans="1:68" x14ac:dyDescent="0.25">
      <c r="A47178" s="1"/>
      <c r="B47178" s="2"/>
      <c r="BJ47178" s="3"/>
      <c r="BL47178" s="3"/>
      <c r="BN47178" s="3"/>
      <c r="BP47178" s="3"/>
    </row>
    <row r="47179" spans="1:68" x14ac:dyDescent="0.25">
      <c r="A47179" s="1"/>
      <c r="B47179" s="2"/>
      <c r="BJ47179" s="3"/>
      <c r="BL47179" s="3"/>
      <c r="BN47179" s="3"/>
      <c r="BP47179" s="3"/>
    </row>
    <row r="47180" spans="1:68" x14ac:dyDescent="0.25">
      <c r="A47180" s="1"/>
      <c r="B47180" s="2"/>
      <c r="BJ47180" s="3"/>
      <c r="BL47180" s="3"/>
      <c r="BN47180" s="3"/>
      <c r="BP47180" s="3"/>
    </row>
    <row r="47181" spans="1:68" x14ac:dyDescent="0.25">
      <c r="A47181" s="1"/>
      <c r="B47181" s="2"/>
      <c r="BJ47181" s="3"/>
      <c r="BL47181" s="3"/>
      <c r="BN47181" s="3"/>
      <c r="BP47181" s="3"/>
    </row>
    <row r="47182" spans="1:68" x14ac:dyDescent="0.25">
      <c r="A47182" s="1"/>
      <c r="B47182" s="2"/>
      <c r="BJ47182" s="3"/>
      <c r="BL47182" s="3"/>
      <c r="BN47182" s="3"/>
      <c r="BP47182" s="3"/>
    </row>
    <row r="47183" spans="1:68" x14ac:dyDescent="0.25">
      <c r="A47183" s="1"/>
      <c r="B47183" s="2"/>
      <c r="BJ47183" s="3"/>
      <c r="BL47183" s="3"/>
      <c r="BN47183" s="3"/>
      <c r="BP47183" s="3"/>
    </row>
    <row r="47184" spans="1:68" x14ac:dyDescent="0.25">
      <c r="A47184" s="1"/>
      <c r="B47184" s="2"/>
      <c r="BJ47184" s="3"/>
      <c r="BL47184" s="3"/>
      <c r="BN47184" s="3"/>
      <c r="BP47184" s="3"/>
    </row>
    <row r="47185" spans="1:68" x14ac:dyDescent="0.25">
      <c r="A47185" s="1"/>
      <c r="B47185" s="2"/>
      <c r="BJ47185" s="3"/>
      <c r="BL47185" s="3"/>
      <c r="BN47185" s="3"/>
      <c r="BP47185" s="3"/>
    </row>
    <row r="47186" spans="1:68" x14ac:dyDescent="0.25">
      <c r="A47186" s="1"/>
      <c r="B47186" s="2"/>
      <c r="BJ47186" s="3"/>
      <c r="BL47186" s="3"/>
      <c r="BN47186" s="3"/>
      <c r="BP47186" s="3"/>
    </row>
    <row r="47187" spans="1:68" x14ac:dyDescent="0.25">
      <c r="A47187" s="1"/>
      <c r="B47187" s="2"/>
      <c r="BJ47187" s="3"/>
      <c r="BL47187" s="3"/>
      <c r="BN47187" s="3"/>
      <c r="BP47187" s="3"/>
    </row>
    <row r="47188" spans="1:68" x14ac:dyDescent="0.25">
      <c r="A47188" s="1"/>
      <c r="B47188" s="2"/>
      <c r="BJ47188" s="3"/>
      <c r="BL47188" s="3"/>
      <c r="BN47188" s="3"/>
      <c r="BP47188" s="3"/>
    </row>
    <row r="47189" spans="1:68" x14ac:dyDescent="0.25">
      <c r="A47189" s="1"/>
      <c r="B47189" s="2"/>
      <c r="BJ47189" s="3"/>
      <c r="BL47189" s="3"/>
      <c r="BN47189" s="3"/>
      <c r="BP47189" s="3"/>
    </row>
    <row r="47190" spans="1:68" x14ac:dyDescent="0.25">
      <c r="A47190" s="1"/>
      <c r="B47190" s="2"/>
      <c r="BJ47190" s="3"/>
      <c r="BL47190" s="3"/>
      <c r="BN47190" s="3"/>
      <c r="BP47190" s="3"/>
    </row>
    <row r="47191" spans="1:68" x14ac:dyDescent="0.25">
      <c r="A47191" s="1"/>
      <c r="B47191" s="2"/>
      <c r="BJ47191" s="3"/>
      <c r="BL47191" s="3"/>
      <c r="BN47191" s="3"/>
      <c r="BP47191" s="3"/>
    </row>
    <row r="47192" spans="1:68" x14ac:dyDescent="0.25">
      <c r="A47192" s="1"/>
      <c r="B47192" s="2"/>
      <c r="BJ47192" s="3"/>
      <c r="BL47192" s="3"/>
      <c r="BN47192" s="3"/>
      <c r="BP47192" s="3"/>
    </row>
    <row r="47193" spans="1:68" x14ac:dyDescent="0.25">
      <c r="A47193" s="1"/>
      <c r="B47193" s="2"/>
      <c r="BJ47193" s="3"/>
      <c r="BL47193" s="3"/>
      <c r="BN47193" s="3"/>
      <c r="BP47193" s="3"/>
    </row>
    <row r="47194" spans="1:68" x14ac:dyDescent="0.25">
      <c r="A47194" s="1"/>
      <c r="B47194" s="2"/>
      <c r="BJ47194" s="3"/>
      <c r="BL47194" s="3"/>
      <c r="BN47194" s="3"/>
      <c r="BP47194" s="3"/>
    </row>
    <row r="47195" spans="1:68" x14ac:dyDescent="0.25">
      <c r="A47195" s="1"/>
      <c r="B47195" s="2"/>
      <c r="BJ47195" s="3"/>
      <c r="BL47195" s="3"/>
      <c r="BN47195" s="3"/>
      <c r="BP47195" s="3"/>
    </row>
    <row r="47196" spans="1:68" x14ac:dyDescent="0.25">
      <c r="A47196" s="1"/>
      <c r="B47196" s="2"/>
      <c r="BJ47196" s="3"/>
      <c r="BL47196" s="3"/>
      <c r="BN47196" s="3"/>
      <c r="BP47196" s="3"/>
    </row>
    <row r="47197" spans="1:68" x14ac:dyDescent="0.25">
      <c r="A47197" s="1"/>
      <c r="B47197" s="2"/>
      <c r="BJ47197" s="3"/>
      <c r="BL47197" s="3"/>
      <c r="BN47197" s="3"/>
      <c r="BP47197" s="3"/>
    </row>
    <row r="47198" spans="1:68" x14ac:dyDescent="0.25">
      <c r="A47198" s="1"/>
      <c r="B47198" s="2"/>
      <c r="BJ47198" s="3"/>
      <c r="BL47198" s="3"/>
      <c r="BN47198" s="3"/>
      <c r="BP47198" s="3"/>
    </row>
    <row r="47199" spans="1:68" x14ac:dyDescent="0.25">
      <c r="A47199" s="1"/>
      <c r="B47199" s="2"/>
      <c r="BJ47199" s="3"/>
      <c r="BL47199" s="3"/>
      <c r="BN47199" s="3"/>
      <c r="BP47199" s="3"/>
    </row>
    <row r="47200" spans="1:68" x14ac:dyDescent="0.25">
      <c r="A47200" s="1"/>
      <c r="B47200" s="2"/>
      <c r="BJ47200" s="3"/>
      <c r="BL47200" s="3"/>
      <c r="BN47200" s="3"/>
      <c r="BP47200" s="3"/>
    </row>
    <row r="47201" spans="1:68" x14ac:dyDescent="0.25">
      <c r="A47201" s="1"/>
      <c r="B47201" s="2"/>
      <c r="BJ47201" s="3"/>
      <c r="BL47201" s="3"/>
      <c r="BN47201" s="3"/>
      <c r="BP47201" s="3"/>
    </row>
    <row r="47202" spans="1:68" x14ac:dyDescent="0.25">
      <c r="A47202" s="1"/>
      <c r="B47202" s="2"/>
      <c r="BJ47202" s="3"/>
      <c r="BL47202" s="3"/>
      <c r="BN47202" s="3"/>
      <c r="BP47202" s="3"/>
    </row>
    <row r="47203" spans="1:68" x14ac:dyDescent="0.25">
      <c r="A47203" s="1"/>
      <c r="B47203" s="2"/>
      <c r="BJ47203" s="3"/>
      <c r="BL47203" s="3"/>
      <c r="BN47203" s="3"/>
      <c r="BP47203" s="3"/>
    </row>
    <row r="47204" spans="1:68" x14ac:dyDescent="0.25">
      <c r="A47204" s="1"/>
      <c r="B47204" s="2"/>
      <c r="BJ47204" s="3"/>
      <c r="BL47204" s="3"/>
      <c r="BN47204" s="3"/>
      <c r="BP47204" s="3"/>
    </row>
    <row r="47205" spans="1:68" x14ac:dyDescent="0.25">
      <c r="A47205" s="1"/>
      <c r="B47205" s="2"/>
      <c r="BJ47205" s="3"/>
      <c r="BL47205" s="3"/>
      <c r="BN47205" s="3"/>
      <c r="BP47205" s="3"/>
    </row>
    <row r="47206" spans="1:68" x14ac:dyDescent="0.25">
      <c r="A47206" s="1"/>
      <c r="B47206" s="2"/>
      <c r="BJ47206" s="3"/>
      <c r="BL47206" s="3"/>
      <c r="BN47206" s="3"/>
      <c r="BP47206" s="3"/>
    </row>
    <row r="47207" spans="1:68" x14ac:dyDescent="0.25">
      <c r="A47207" s="1"/>
      <c r="B47207" s="2"/>
      <c r="BJ47207" s="3"/>
      <c r="BL47207" s="3"/>
      <c r="BN47207" s="3"/>
      <c r="BP47207" s="3"/>
    </row>
    <row r="47208" spans="1:68" x14ac:dyDescent="0.25">
      <c r="A47208" s="1"/>
      <c r="B47208" s="2"/>
      <c r="BJ47208" s="3"/>
      <c r="BL47208" s="3"/>
      <c r="BN47208" s="3"/>
      <c r="BP47208" s="3"/>
    </row>
    <row r="47209" spans="1:68" x14ac:dyDescent="0.25">
      <c r="A47209" s="1"/>
      <c r="B47209" s="2"/>
      <c r="BJ47209" s="3"/>
      <c r="BL47209" s="3"/>
      <c r="BN47209" s="3"/>
      <c r="BP47209" s="3"/>
    </row>
    <row r="47210" spans="1:68" x14ac:dyDescent="0.25">
      <c r="A47210" s="1"/>
      <c r="B47210" s="2"/>
      <c r="BJ47210" s="3"/>
      <c r="BL47210" s="3"/>
      <c r="BN47210" s="3"/>
      <c r="BP47210" s="3"/>
    </row>
    <row r="47211" spans="1:68" x14ac:dyDescent="0.25">
      <c r="A47211" s="1"/>
      <c r="B47211" s="2"/>
      <c r="BJ47211" s="3"/>
      <c r="BL47211" s="3"/>
      <c r="BN47211" s="3"/>
      <c r="BP47211" s="3"/>
    </row>
    <row r="47212" spans="1:68" x14ac:dyDescent="0.25">
      <c r="A47212" s="1"/>
      <c r="B47212" s="2"/>
      <c r="BJ47212" s="3"/>
      <c r="BL47212" s="3"/>
      <c r="BN47212" s="3"/>
      <c r="BP47212" s="3"/>
    </row>
    <row r="47213" spans="1:68" x14ac:dyDescent="0.25">
      <c r="A47213" s="1"/>
      <c r="B47213" s="2"/>
      <c r="BJ47213" s="3"/>
      <c r="BL47213" s="3"/>
      <c r="BN47213" s="3"/>
      <c r="BP47213" s="3"/>
    </row>
    <row r="47214" spans="1:68" x14ac:dyDescent="0.25">
      <c r="A47214" s="1"/>
      <c r="B47214" s="2"/>
      <c r="BJ47214" s="3"/>
      <c r="BL47214" s="3"/>
      <c r="BN47214" s="3"/>
      <c r="BP47214" s="3"/>
    </row>
    <row r="47215" spans="1:68" x14ac:dyDescent="0.25">
      <c r="A47215" s="1"/>
      <c r="B47215" s="2"/>
      <c r="BJ47215" s="3"/>
      <c r="BL47215" s="3"/>
      <c r="BN47215" s="3"/>
      <c r="BP47215" s="3"/>
    </row>
    <row r="47216" spans="1:68" x14ac:dyDescent="0.25">
      <c r="A47216" s="1"/>
      <c r="B47216" s="2"/>
      <c r="BJ47216" s="3"/>
      <c r="BL47216" s="3"/>
      <c r="BN47216" s="3"/>
      <c r="BP47216" s="3"/>
    </row>
    <row r="47217" spans="1:68" x14ac:dyDescent="0.25">
      <c r="A47217" s="1"/>
      <c r="B47217" s="2"/>
      <c r="BJ47217" s="3"/>
      <c r="BL47217" s="3"/>
      <c r="BN47217" s="3"/>
      <c r="BP47217" s="3"/>
    </row>
    <row r="47218" spans="1:68" x14ac:dyDescent="0.25">
      <c r="A47218" s="1"/>
      <c r="B47218" s="2"/>
      <c r="BJ47218" s="3"/>
      <c r="BL47218" s="3"/>
      <c r="BN47218" s="3"/>
      <c r="BP47218" s="3"/>
    </row>
    <row r="47219" spans="1:68" x14ac:dyDescent="0.25">
      <c r="A47219" s="1"/>
      <c r="B47219" s="2"/>
      <c r="BJ47219" s="3"/>
      <c r="BL47219" s="3"/>
      <c r="BN47219" s="3"/>
      <c r="BP47219" s="3"/>
    </row>
    <row r="47220" spans="1:68" x14ac:dyDescent="0.25">
      <c r="A47220" s="1"/>
      <c r="B47220" s="2"/>
      <c r="BJ47220" s="3"/>
      <c r="BL47220" s="3"/>
      <c r="BN47220" s="3"/>
      <c r="BP47220" s="3"/>
    </row>
    <row r="47221" spans="1:68" x14ac:dyDescent="0.25">
      <c r="A47221" s="1"/>
      <c r="B47221" s="2"/>
      <c r="BJ47221" s="3"/>
      <c r="BL47221" s="3"/>
      <c r="BN47221" s="3"/>
      <c r="BP47221" s="3"/>
    </row>
    <row r="47222" spans="1:68" x14ac:dyDescent="0.25">
      <c r="A47222" s="1"/>
      <c r="B47222" s="2"/>
      <c r="BJ47222" s="3"/>
      <c r="BL47222" s="3"/>
      <c r="BN47222" s="3"/>
      <c r="BP47222" s="3"/>
    </row>
    <row r="47223" spans="1:68" x14ac:dyDescent="0.25">
      <c r="A47223" s="1"/>
      <c r="B47223" s="2"/>
      <c r="BJ47223" s="3"/>
      <c r="BL47223" s="3"/>
      <c r="BN47223" s="3"/>
      <c r="BP47223" s="3"/>
    </row>
    <row r="47224" spans="1:68" x14ac:dyDescent="0.25">
      <c r="A47224" s="1"/>
      <c r="B47224" s="2"/>
      <c r="BJ47224" s="3"/>
      <c r="BL47224" s="3"/>
      <c r="BN47224" s="3"/>
      <c r="BP47224" s="3"/>
    </row>
    <row r="47225" spans="1:68" x14ac:dyDescent="0.25">
      <c r="A47225" s="1"/>
      <c r="B47225" s="2"/>
      <c r="BJ47225" s="3"/>
      <c r="BL47225" s="3"/>
      <c r="BN47225" s="3"/>
      <c r="BP47225" s="3"/>
    </row>
    <row r="47226" spans="1:68" x14ac:dyDescent="0.25">
      <c r="A47226" s="1"/>
      <c r="B47226" s="2"/>
      <c r="BJ47226" s="3"/>
      <c r="BL47226" s="3"/>
      <c r="BN47226" s="3"/>
      <c r="BP47226" s="3"/>
    </row>
    <row r="47227" spans="1:68" x14ac:dyDescent="0.25">
      <c r="A47227" s="1"/>
      <c r="B47227" s="2"/>
      <c r="BJ47227" s="3"/>
      <c r="BL47227" s="3"/>
      <c r="BN47227" s="3"/>
      <c r="BP47227" s="3"/>
    </row>
    <row r="47228" spans="1:68" x14ac:dyDescent="0.25">
      <c r="A47228" s="1"/>
      <c r="B47228" s="2"/>
      <c r="BJ47228" s="3"/>
      <c r="BL47228" s="3"/>
      <c r="BN47228" s="3"/>
      <c r="BP47228" s="3"/>
    </row>
    <row r="47229" spans="1:68" x14ac:dyDescent="0.25">
      <c r="A47229" s="1"/>
      <c r="B47229" s="2"/>
      <c r="BJ47229" s="3"/>
      <c r="BL47229" s="3"/>
      <c r="BN47229" s="3"/>
      <c r="BP47229" s="3"/>
    </row>
    <row r="47230" spans="1:68" x14ac:dyDescent="0.25">
      <c r="A47230" s="1"/>
      <c r="B47230" s="2"/>
      <c r="BJ47230" s="3"/>
      <c r="BL47230" s="3"/>
      <c r="BN47230" s="3"/>
      <c r="BP47230" s="3"/>
    </row>
    <row r="47231" spans="1:68" x14ac:dyDescent="0.25">
      <c r="A47231" s="1"/>
      <c r="B47231" s="2"/>
      <c r="BJ47231" s="3"/>
      <c r="BL47231" s="3"/>
      <c r="BN47231" s="3"/>
      <c r="BP47231" s="3"/>
    </row>
    <row r="47232" spans="1:68" x14ac:dyDescent="0.25">
      <c r="A47232" s="1"/>
      <c r="B47232" s="2"/>
      <c r="BJ47232" s="3"/>
      <c r="BL47232" s="3"/>
      <c r="BN47232" s="3"/>
      <c r="BP47232" s="3"/>
    </row>
    <row r="47233" spans="1:68" x14ac:dyDescent="0.25">
      <c r="A47233" s="1"/>
      <c r="B47233" s="2"/>
      <c r="BJ47233" s="3"/>
      <c r="BL47233" s="3"/>
      <c r="BN47233" s="3"/>
      <c r="BP47233" s="3"/>
    </row>
    <row r="47234" spans="1:68" x14ac:dyDescent="0.25">
      <c r="A47234" s="1"/>
      <c r="B47234" s="2"/>
      <c r="BJ47234" s="3"/>
      <c r="BL47234" s="3"/>
      <c r="BN47234" s="3"/>
      <c r="BP47234" s="3"/>
    </row>
    <row r="47235" spans="1:68" x14ac:dyDescent="0.25">
      <c r="A47235" s="1"/>
      <c r="B47235" s="2"/>
      <c r="BJ47235" s="3"/>
      <c r="BL47235" s="3"/>
      <c r="BN47235" s="3"/>
      <c r="BP47235" s="3"/>
    </row>
    <row r="47236" spans="1:68" x14ac:dyDescent="0.25">
      <c r="A47236" s="1"/>
      <c r="B47236" s="2"/>
      <c r="BJ47236" s="3"/>
      <c r="BL47236" s="3"/>
      <c r="BN47236" s="3"/>
      <c r="BP47236" s="3"/>
    </row>
    <row r="47237" spans="1:68" x14ac:dyDescent="0.25">
      <c r="A47237" s="1"/>
      <c r="B47237" s="2"/>
      <c r="BJ47237" s="3"/>
      <c r="BL47237" s="3"/>
      <c r="BN47237" s="3"/>
      <c r="BP47237" s="3"/>
    </row>
    <row r="47238" spans="1:68" x14ac:dyDescent="0.25">
      <c r="A47238" s="1"/>
      <c r="B47238" s="2"/>
      <c r="BJ47238" s="3"/>
      <c r="BL47238" s="3"/>
      <c r="BN47238" s="3"/>
      <c r="BP47238" s="3"/>
    </row>
    <row r="47239" spans="1:68" x14ac:dyDescent="0.25">
      <c r="A47239" s="1"/>
      <c r="B47239" s="2"/>
      <c r="BJ47239" s="3"/>
      <c r="BL47239" s="3"/>
      <c r="BN47239" s="3"/>
      <c r="BP47239" s="3"/>
    </row>
    <row r="47240" spans="1:68" x14ac:dyDescent="0.25">
      <c r="A47240" s="1"/>
      <c r="B47240" s="2"/>
      <c r="BJ47240" s="3"/>
      <c r="BL47240" s="3"/>
      <c r="BN47240" s="3"/>
      <c r="BP47240" s="3"/>
    </row>
    <row r="47241" spans="1:68" x14ac:dyDescent="0.25">
      <c r="A47241" s="1"/>
      <c r="B47241" s="2"/>
      <c r="BJ47241" s="3"/>
      <c r="BL47241" s="3"/>
      <c r="BN47241" s="3"/>
      <c r="BP47241" s="3"/>
    </row>
    <row r="47242" spans="1:68" x14ac:dyDescent="0.25">
      <c r="A47242" s="1"/>
      <c r="B47242" s="2"/>
      <c r="BJ47242" s="3"/>
      <c r="BL47242" s="3"/>
      <c r="BN47242" s="3"/>
      <c r="BP47242" s="3"/>
    </row>
    <row r="47243" spans="1:68" x14ac:dyDescent="0.25">
      <c r="A47243" s="1"/>
      <c r="B47243" s="2"/>
      <c r="BJ47243" s="3"/>
      <c r="BL47243" s="3"/>
      <c r="BN47243" s="3"/>
      <c r="BP47243" s="3"/>
    </row>
    <row r="47244" spans="1:68" x14ac:dyDescent="0.25">
      <c r="A47244" s="1"/>
      <c r="B47244" s="2"/>
      <c r="BJ47244" s="3"/>
      <c r="BL47244" s="3"/>
      <c r="BN47244" s="3"/>
      <c r="BP47244" s="3"/>
    </row>
    <row r="47245" spans="1:68" x14ac:dyDescent="0.25">
      <c r="A47245" s="1"/>
      <c r="B47245" s="2"/>
      <c r="BJ47245" s="3"/>
      <c r="BL47245" s="3"/>
      <c r="BN47245" s="3"/>
      <c r="BP47245" s="3"/>
    </row>
    <row r="47246" spans="1:68" x14ac:dyDescent="0.25">
      <c r="A47246" s="1"/>
      <c r="B47246" s="2"/>
      <c r="BJ47246" s="3"/>
      <c r="BL47246" s="3"/>
      <c r="BN47246" s="3"/>
      <c r="BP47246" s="3"/>
    </row>
    <row r="47247" spans="1:68" x14ac:dyDescent="0.25">
      <c r="A47247" s="1"/>
      <c r="B47247" s="2"/>
      <c r="BJ47247" s="3"/>
      <c r="BL47247" s="3"/>
      <c r="BN47247" s="3"/>
      <c r="BP47247" s="3"/>
    </row>
    <row r="47248" spans="1:68" x14ac:dyDescent="0.25">
      <c r="A47248" s="1"/>
      <c r="B47248" s="2"/>
      <c r="BJ47248" s="3"/>
      <c r="BL47248" s="3"/>
      <c r="BN47248" s="3"/>
      <c r="BP47248" s="3"/>
    </row>
    <row r="47249" spans="1:68" x14ac:dyDescent="0.25">
      <c r="A47249" s="1"/>
      <c r="B47249" s="2"/>
      <c r="BJ47249" s="3"/>
      <c r="BL47249" s="3"/>
      <c r="BN47249" s="3"/>
      <c r="BP47249" s="3"/>
    </row>
    <row r="47250" spans="1:68" x14ac:dyDescent="0.25">
      <c r="A47250" s="1"/>
      <c r="B47250" s="2"/>
      <c r="BJ47250" s="3"/>
      <c r="BL47250" s="3"/>
      <c r="BN47250" s="3"/>
      <c r="BP47250" s="3"/>
    </row>
    <row r="47251" spans="1:68" x14ac:dyDescent="0.25">
      <c r="A47251" s="1"/>
      <c r="B47251" s="2"/>
      <c r="BJ47251" s="3"/>
      <c r="BL47251" s="3"/>
      <c r="BN47251" s="3"/>
      <c r="BP47251" s="3"/>
    </row>
    <row r="47252" spans="1:68" x14ac:dyDescent="0.25">
      <c r="A47252" s="1"/>
      <c r="B47252" s="2"/>
      <c r="BJ47252" s="3"/>
      <c r="BL47252" s="3"/>
      <c r="BN47252" s="3"/>
      <c r="BP47252" s="3"/>
    </row>
    <row r="47253" spans="1:68" x14ac:dyDescent="0.25">
      <c r="A47253" s="1"/>
      <c r="B47253" s="2"/>
      <c r="BJ47253" s="3"/>
      <c r="BL47253" s="3"/>
      <c r="BN47253" s="3"/>
      <c r="BP47253" s="3"/>
    </row>
    <row r="47254" spans="1:68" x14ac:dyDescent="0.25">
      <c r="A47254" s="1"/>
      <c r="B47254" s="2"/>
      <c r="BJ47254" s="3"/>
      <c r="BL47254" s="3"/>
      <c r="BN47254" s="3"/>
      <c r="BP47254" s="3"/>
    </row>
    <row r="47255" spans="1:68" x14ac:dyDescent="0.25">
      <c r="A47255" s="1"/>
      <c r="B47255" s="2"/>
      <c r="BJ47255" s="3"/>
      <c r="BL47255" s="3"/>
      <c r="BN47255" s="3"/>
      <c r="BP47255" s="3"/>
    </row>
    <row r="47256" spans="1:68" x14ac:dyDescent="0.25">
      <c r="A47256" s="1"/>
      <c r="B47256" s="2"/>
      <c r="BJ47256" s="3"/>
      <c r="BL47256" s="3"/>
      <c r="BN47256" s="3"/>
      <c r="BP47256" s="3"/>
    </row>
    <row r="47257" spans="1:68" x14ac:dyDescent="0.25">
      <c r="A47257" s="1"/>
      <c r="B47257" s="2"/>
      <c r="BJ47257" s="3"/>
      <c r="BL47257" s="3"/>
      <c r="BN47257" s="3"/>
      <c r="BP47257" s="3"/>
    </row>
    <row r="47258" spans="1:68" x14ac:dyDescent="0.25">
      <c r="A47258" s="1"/>
      <c r="B47258" s="2"/>
      <c r="BJ47258" s="3"/>
      <c r="BL47258" s="3"/>
      <c r="BN47258" s="3"/>
      <c r="BP47258" s="3"/>
    </row>
    <row r="47259" spans="1:68" x14ac:dyDescent="0.25">
      <c r="A47259" s="1"/>
      <c r="B47259" s="2"/>
      <c r="BJ47259" s="3"/>
      <c r="BL47259" s="3"/>
      <c r="BN47259" s="3"/>
      <c r="BP47259" s="3"/>
    </row>
    <row r="47260" spans="1:68" x14ac:dyDescent="0.25">
      <c r="A47260" s="1"/>
      <c r="B47260" s="2"/>
      <c r="BJ47260" s="3"/>
      <c r="BL47260" s="3"/>
      <c r="BN47260" s="3"/>
      <c r="BP47260" s="3"/>
    </row>
    <row r="47261" spans="1:68" x14ac:dyDescent="0.25">
      <c r="A47261" s="1"/>
      <c r="B47261" s="2"/>
      <c r="BJ47261" s="3"/>
      <c r="BL47261" s="3"/>
      <c r="BN47261" s="3"/>
      <c r="BP47261" s="3"/>
    </row>
    <row r="47262" spans="1:68" x14ac:dyDescent="0.25">
      <c r="A47262" s="1"/>
      <c r="B47262" s="2"/>
      <c r="BJ47262" s="3"/>
      <c r="BL47262" s="3"/>
      <c r="BN47262" s="3"/>
      <c r="BP47262" s="3"/>
    </row>
    <row r="47263" spans="1:68" x14ac:dyDescent="0.25">
      <c r="A47263" s="1"/>
      <c r="B47263" s="2"/>
      <c r="BJ47263" s="3"/>
      <c r="BL47263" s="3"/>
      <c r="BN47263" s="3"/>
      <c r="BP47263" s="3"/>
    </row>
    <row r="47264" spans="1:68" x14ac:dyDescent="0.25">
      <c r="A47264" s="1"/>
      <c r="B47264" s="2"/>
      <c r="BJ47264" s="3"/>
      <c r="BL47264" s="3"/>
      <c r="BN47264" s="3"/>
      <c r="BP47264" s="3"/>
    </row>
    <row r="47265" spans="1:68" x14ac:dyDescent="0.25">
      <c r="A47265" s="1"/>
      <c r="B47265" s="2"/>
      <c r="BJ47265" s="3"/>
      <c r="BL47265" s="3"/>
      <c r="BN47265" s="3"/>
      <c r="BP47265" s="3"/>
    </row>
    <row r="47266" spans="1:68" x14ac:dyDescent="0.25">
      <c r="A47266" s="1"/>
      <c r="B47266" s="2"/>
      <c r="BJ47266" s="3"/>
      <c r="BL47266" s="3"/>
      <c r="BN47266" s="3"/>
      <c r="BP47266" s="3"/>
    </row>
    <row r="47267" spans="1:68" x14ac:dyDescent="0.25">
      <c r="A47267" s="1"/>
      <c r="B47267" s="2"/>
      <c r="BJ47267" s="3"/>
      <c r="BL47267" s="3"/>
      <c r="BN47267" s="3"/>
      <c r="BP47267" s="3"/>
    </row>
    <row r="47268" spans="1:68" x14ac:dyDescent="0.25">
      <c r="A47268" s="1"/>
      <c r="B47268" s="2"/>
      <c r="BJ47268" s="3"/>
      <c r="BL47268" s="3"/>
      <c r="BN47268" s="3"/>
      <c r="BP47268" s="3"/>
    </row>
    <row r="47269" spans="1:68" x14ac:dyDescent="0.25">
      <c r="A47269" s="1"/>
      <c r="B47269" s="2"/>
      <c r="BJ47269" s="3"/>
      <c r="BL47269" s="3"/>
      <c r="BN47269" s="3"/>
      <c r="BP47269" s="3"/>
    </row>
    <row r="47270" spans="1:68" x14ac:dyDescent="0.25">
      <c r="A47270" s="1"/>
      <c r="B47270" s="2"/>
      <c r="BJ47270" s="3"/>
      <c r="BL47270" s="3"/>
      <c r="BN47270" s="3"/>
      <c r="BP47270" s="3"/>
    </row>
    <row r="47271" spans="1:68" x14ac:dyDescent="0.25">
      <c r="A47271" s="1"/>
      <c r="B47271" s="2"/>
      <c r="BJ47271" s="3"/>
      <c r="BL47271" s="3"/>
      <c r="BN47271" s="3"/>
      <c r="BP47271" s="3"/>
    </row>
    <row r="47272" spans="1:68" x14ac:dyDescent="0.25">
      <c r="A47272" s="1"/>
      <c r="B47272" s="2"/>
      <c r="BJ47272" s="3"/>
      <c r="BL47272" s="3"/>
      <c r="BN47272" s="3"/>
      <c r="BP47272" s="3"/>
    </row>
    <row r="47273" spans="1:68" x14ac:dyDescent="0.25">
      <c r="A47273" s="1"/>
      <c r="B47273" s="2"/>
      <c r="BJ47273" s="3"/>
      <c r="BL47273" s="3"/>
      <c r="BN47273" s="3"/>
      <c r="BP47273" s="3"/>
    </row>
    <row r="47274" spans="1:68" x14ac:dyDescent="0.25">
      <c r="A47274" s="1"/>
      <c r="B47274" s="2"/>
      <c r="BJ47274" s="3"/>
      <c r="BL47274" s="3"/>
      <c r="BN47274" s="3"/>
      <c r="BP47274" s="3"/>
    </row>
    <row r="47275" spans="1:68" x14ac:dyDescent="0.25">
      <c r="A47275" s="1"/>
      <c r="B47275" s="2"/>
      <c r="BJ47275" s="3"/>
      <c r="BL47275" s="3"/>
      <c r="BN47275" s="3"/>
      <c r="BP47275" s="3"/>
    </row>
    <row r="47276" spans="1:68" x14ac:dyDescent="0.25">
      <c r="A47276" s="1"/>
      <c r="B47276" s="2"/>
      <c r="BJ47276" s="3"/>
      <c r="BL47276" s="3"/>
      <c r="BN47276" s="3"/>
      <c r="BP47276" s="3"/>
    </row>
    <row r="47277" spans="1:68" x14ac:dyDescent="0.25">
      <c r="A47277" s="1"/>
      <c r="B47277" s="2"/>
      <c r="BJ47277" s="3"/>
      <c r="BL47277" s="3"/>
      <c r="BN47277" s="3"/>
      <c r="BP47277" s="3"/>
    </row>
    <row r="47278" spans="1:68" x14ac:dyDescent="0.25">
      <c r="A47278" s="1"/>
      <c r="B47278" s="2"/>
      <c r="BJ47278" s="3"/>
      <c r="BL47278" s="3"/>
      <c r="BN47278" s="3"/>
      <c r="BP47278" s="3"/>
    </row>
    <row r="47279" spans="1:68" x14ac:dyDescent="0.25">
      <c r="A47279" s="1"/>
      <c r="B47279" s="2"/>
      <c r="BJ47279" s="3"/>
      <c r="BL47279" s="3"/>
      <c r="BN47279" s="3"/>
      <c r="BP47279" s="3"/>
    </row>
    <row r="47280" spans="1:68" x14ac:dyDescent="0.25">
      <c r="A47280" s="1"/>
      <c r="B47280" s="2"/>
      <c r="BJ47280" s="3"/>
      <c r="BL47280" s="3"/>
      <c r="BN47280" s="3"/>
      <c r="BP47280" s="3"/>
    </row>
    <row r="47281" spans="1:68" x14ac:dyDescent="0.25">
      <c r="A47281" s="1"/>
      <c r="B47281" s="2"/>
      <c r="BJ47281" s="3"/>
      <c r="BL47281" s="3"/>
      <c r="BN47281" s="3"/>
      <c r="BP47281" s="3"/>
    </row>
    <row r="47282" spans="1:68" x14ac:dyDescent="0.25">
      <c r="A47282" s="1"/>
      <c r="B47282" s="2"/>
      <c r="BJ47282" s="3"/>
      <c r="BL47282" s="3"/>
      <c r="BN47282" s="3"/>
      <c r="BP47282" s="3"/>
    </row>
    <row r="47283" spans="1:68" x14ac:dyDescent="0.25">
      <c r="A47283" s="1"/>
      <c r="B47283" s="2"/>
      <c r="BJ47283" s="3"/>
      <c r="BL47283" s="3"/>
      <c r="BN47283" s="3"/>
      <c r="BP47283" s="3"/>
    </row>
    <row r="47284" spans="1:68" x14ac:dyDescent="0.25">
      <c r="A47284" s="1"/>
      <c r="B47284" s="2"/>
      <c r="BJ47284" s="3"/>
      <c r="BL47284" s="3"/>
      <c r="BN47284" s="3"/>
      <c r="BP47284" s="3"/>
    </row>
    <row r="47285" spans="1:68" x14ac:dyDescent="0.25">
      <c r="A47285" s="1"/>
      <c r="B47285" s="2"/>
      <c r="BJ47285" s="3"/>
      <c r="BL47285" s="3"/>
      <c r="BN47285" s="3"/>
      <c r="BP47285" s="3"/>
    </row>
    <row r="47286" spans="1:68" x14ac:dyDescent="0.25">
      <c r="A47286" s="1"/>
      <c r="B47286" s="2"/>
      <c r="BJ47286" s="3"/>
      <c r="BL47286" s="3"/>
      <c r="BN47286" s="3"/>
      <c r="BP47286" s="3"/>
    </row>
    <row r="47287" spans="1:68" x14ac:dyDescent="0.25">
      <c r="A47287" s="1"/>
      <c r="B47287" s="2"/>
      <c r="BJ47287" s="3"/>
      <c r="BL47287" s="3"/>
      <c r="BN47287" s="3"/>
      <c r="BP47287" s="3"/>
    </row>
    <row r="47288" spans="1:68" x14ac:dyDescent="0.25">
      <c r="A47288" s="1"/>
      <c r="B47288" s="2"/>
      <c r="BJ47288" s="3"/>
      <c r="BL47288" s="3"/>
      <c r="BN47288" s="3"/>
      <c r="BP47288" s="3"/>
    </row>
    <row r="47289" spans="1:68" x14ac:dyDescent="0.25">
      <c r="A47289" s="1"/>
      <c r="B47289" s="2"/>
      <c r="BJ47289" s="3"/>
      <c r="BL47289" s="3"/>
      <c r="BN47289" s="3"/>
      <c r="BP47289" s="3"/>
    </row>
    <row r="47290" spans="1:68" x14ac:dyDescent="0.25">
      <c r="A47290" s="1"/>
      <c r="B47290" s="2"/>
      <c r="BJ47290" s="3"/>
      <c r="BL47290" s="3"/>
      <c r="BN47290" s="3"/>
      <c r="BP47290" s="3"/>
    </row>
    <row r="47291" spans="1:68" x14ac:dyDescent="0.25">
      <c r="A47291" s="1"/>
      <c r="B47291" s="2"/>
      <c r="BJ47291" s="3"/>
      <c r="BL47291" s="3"/>
      <c r="BN47291" s="3"/>
      <c r="BP47291" s="3"/>
    </row>
    <row r="47292" spans="1:68" x14ac:dyDescent="0.25">
      <c r="A47292" s="1"/>
      <c r="B47292" s="2"/>
      <c r="BJ47292" s="3"/>
      <c r="BL47292" s="3"/>
      <c r="BN47292" s="3"/>
      <c r="BP47292" s="3"/>
    </row>
    <row r="47293" spans="1:68" x14ac:dyDescent="0.25">
      <c r="A47293" s="1"/>
      <c r="B47293" s="2"/>
      <c r="BJ47293" s="3"/>
      <c r="BL47293" s="3"/>
      <c r="BN47293" s="3"/>
      <c r="BP47293" s="3"/>
    </row>
    <row r="47294" spans="1:68" x14ac:dyDescent="0.25">
      <c r="A47294" s="1"/>
      <c r="B47294" s="2"/>
      <c r="BJ47294" s="3"/>
      <c r="BL47294" s="3"/>
      <c r="BN47294" s="3"/>
      <c r="BP47294" s="3"/>
    </row>
    <row r="47295" spans="1:68" x14ac:dyDescent="0.25">
      <c r="A47295" s="1"/>
      <c r="B47295" s="2"/>
      <c r="BJ47295" s="3"/>
      <c r="BL47295" s="3"/>
      <c r="BN47295" s="3"/>
      <c r="BP47295" s="3"/>
    </row>
    <row r="47296" spans="1:68" x14ac:dyDescent="0.25">
      <c r="A47296" s="1"/>
      <c r="B47296" s="2"/>
      <c r="BJ47296" s="3"/>
      <c r="BL47296" s="3"/>
      <c r="BN47296" s="3"/>
      <c r="BP47296" s="3"/>
    </row>
    <row r="47297" spans="1:68" x14ac:dyDescent="0.25">
      <c r="A47297" s="1"/>
      <c r="B47297" s="2"/>
      <c r="BJ47297" s="3"/>
      <c r="BL47297" s="3"/>
      <c r="BN47297" s="3"/>
      <c r="BP47297" s="3"/>
    </row>
    <row r="47298" spans="1:68" x14ac:dyDescent="0.25">
      <c r="A47298" s="1"/>
      <c r="B47298" s="2"/>
      <c r="BJ47298" s="3"/>
      <c r="BL47298" s="3"/>
      <c r="BN47298" s="3"/>
      <c r="BP47298" s="3"/>
    </row>
    <row r="47299" spans="1:68" x14ac:dyDescent="0.25">
      <c r="A47299" s="1"/>
      <c r="B47299" s="2"/>
      <c r="BJ47299" s="3"/>
      <c r="BL47299" s="3"/>
      <c r="BN47299" s="3"/>
      <c r="BP47299" s="3"/>
    </row>
    <row r="47300" spans="1:68" x14ac:dyDescent="0.25">
      <c r="A47300" s="1"/>
      <c r="B47300" s="2"/>
      <c r="BJ47300" s="3"/>
      <c r="BL47300" s="3"/>
      <c r="BN47300" s="3"/>
      <c r="BP47300" s="3"/>
    </row>
    <row r="47301" spans="1:68" x14ac:dyDescent="0.25">
      <c r="A47301" s="1"/>
      <c r="B47301" s="2"/>
      <c r="BJ47301" s="3"/>
      <c r="BL47301" s="3"/>
      <c r="BN47301" s="3"/>
      <c r="BP47301" s="3"/>
    </row>
    <row r="47302" spans="1:68" x14ac:dyDescent="0.25">
      <c r="A47302" s="1"/>
      <c r="B47302" s="2"/>
      <c r="BJ47302" s="3"/>
      <c r="BL47302" s="3"/>
      <c r="BN47302" s="3"/>
      <c r="BP47302" s="3"/>
    </row>
    <row r="47303" spans="1:68" x14ac:dyDescent="0.25">
      <c r="A47303" s="1"/>
      <c r="B47303" s="2"/>
      <c r="BJ47303" s="3"/>
      <c r="BL47303" s="3"/>
      <c r="BN47303" s="3"/>
      <c r="BP47303" s="3"/>
    </row>
    <row r="47304" spans="1:68" x14ac:dyDescent="0.25">
      <c r="A47304" s="1"/>
      <c r="B47304" s="2"/>
      <c r="BJ47304" s="3"/>
      <c r="BL47304" s="3"/>
      <c r="BN47304" s="3"/>
      <c r="BP47304" s="3"/>
    </row>
    <row r="47305" spans="1:68" x14ac:dyDescent="0.25">
      <c r="A47305" s="1"/>
      <c r="B47305" s="2"/>
      <c r="BJ47305" s="3"/>
      <c r="BL47305" s="3"/>
      <c r="BN47305" s="3"/>
      <c r="BP47305" s="3"/>
    </row>
    <row r="47306" spans="1:68" x14ac:dyDescent="0.25">
      <c r="A47306" s="1"/>
      <c r="B47306" s="2"/>
      <c r="BJ47306" s="3"/>
      <c r="BL47306" s="3"/>
      <c r="BN47306" s="3"/>
      <c r="BP47306" s="3"/>
    </row>
    <row r="47307" spans="1:68" x14ac:dyDescent="0.25">
      <c r="A47307" s="1"/>
      <c r="B47307" s="2"/>
      <c r="BJ47307" s="3"/>
      <c r="BL47307" s="3"/>
      <c r="BN47307" s="3"/>
      <c r="BP47307" s="3"/>
    </row>
    <row r="47308" spans="1:68" x14ac:dyDescent="0.25">
      <c r="A47308" s="1"/>
      <c r="B47308" s="2"/>
      <c r="BJ47308" s="3"/>
      <c r="BL47308" s="3"/>
      <c r="BN47308" s="3"/>
      <c r="BP47308" s="3"/>
    </row>
    <row r="47309" spans="1:68" x14ac:dyDescent="0.25">
      <c r="A47309" s="1"/>
      <c r="B47309" s="2"/>
      <c r="BJ47309" s="3"/>
      <c r="BL47309" s="3"/>
      <c r="BN47309" s="3"/>
      <c r="BP47309" s="3"/>
    </row>
    <row r="47310" spans="1:68" x14ac:dyDescent="0.25">
      <c r="A47310" s="1"/>
      <c r="B47310" s="2"/>
      <c r="BJ47310" s="3"/>
      <c r="BL47310" s="3"/>
      <c r="BN47310" s="3"/>
      <c r="BP47310" s="3"/>
    </row>
    <row r="47311" spans="1:68" x14ac:dyDescent="0.25">
      <c r="A47311" s="1"/>
      <c r="B47311" s="2"/>
      <c r="BJ47311" s="3"/>
      <c r="BL47311" s="3"/>
      <c r="BN47311" s="3"/>
      <c r="BP47311" s="3"/>
    </row>
    <row r="47312" spans="1:68" x14ac:dyDescent="0.25">
      <c r="A47312" s="1"/>
      <c r="B47312" s="2"/>
      <c r="BJ47312" s="3"/>
      <c r="BL47312" s="3"/>
      <c r="BN47312" s="3"/>
      <c r="BP47312" s="3"/>
    </row>
    <row r="47313" spans="1:68" x14ac:dyDescent="0.25">
      <c r="A47313" s="1"/>
      <c r="B47313" s="2"/>
      <c r="BJ47313" s="3"/>
      <c r="BL47313" s="3"/>
      <c r="BN47313" s="3"/>
      <c r="BP47313" s="3"/>
    </row>
    <row r="47314" spans="1:68" x14ac:dyDescent="0.25">
      <c r="A47314" s="1"/>
      <c r="B47314" s="2"/>
      <c r="BJ47314" s="3"/>
      <c r="BL47314" s="3"/>
      <c r="BN47314" s="3"/>
      <c r="BP47314" s="3"/>
    </row>
    <row r="47315" spans="1:68" x14ac:dyDescent="0.25">
      <c r="A47315" s="1"/>
      <c r="B47315" s="2"/>
      <c r="BJ47315" s="3"/>
      <c r="BL47315" s="3"/>
      <c r="BN47315" s="3"/>
      <c r="BP47315" s="3"/>
    </row>
    <row r="47316" spans="1:68" x14ac:dyDescent="0.25">
      <c r="A47316" s="1"/>
      <c r="B47316" s="2"/>
      <c r="BJ47316" s="3"/>
      <c r="BL47316" s="3"/>
      <c r="BN47316" s="3"/>
      <c r="BP47316" s="3"/>
    </row>
    <row r="47317" spans="1:68" x14ac:dyDescent="0.25">
      <c r="A47317" s="1"/>
      <c r="B47317" s="2"/>
      <c r="BJ47317" s="3"/>
      <c r="BL47317" s="3"/>
      <c r="BN47317" s="3"/>
      <c r="BP47317" s="3"/>
    </row>
    <row r="47318" spans="1:68" x14ac:dyDescent="0.25">
      <c r="A47318" s="1"/>
      <c r="B47318" s="2"/>
      <c r="BJ47318" s="3"/>
      <c r="BL47318" s="3"/>
      <c r="BN47318" s="3"/>
      <c r="BP47318" s="3"/>
    </row>
    <row r="47319" spans="1:68" x14ac:dyDescent="0.25">
      <c r="A47319" s="1"/>
      <c r="B47319" s="2"/>
      <c r="BJ47319" s="3"/>
      <c r="BL47319" s="3"/>
      <c r="BN47319" s="3"/>
      <c r="BP47319" s="3"/>
    </row>
    <row r="47320" spans="1:68" x14ac:dyDescent="0.25">
      <c r="A47320" s="1"/>
      <c r="B47320" s="2"/>
      <c r="BJ47320" s="3"/>
      <c r="BL47320" s="3"/>
      <c r="BN47320" s="3"/>
      <c r="BP47320" s="3"/>
    </row>
    <row r="47321" spans="1:68" x14ac:dyDescent="0.25">
      <c r="A47321" s="1"/>
      <c r="B47321" s="2"/>
      <c r="BJ47321" s="3"/>
      <c r="BL47321" s="3"/>
      <c r="BN47321" s="3"/>
      <c r="BP47321" s="3"/>
    </row>
    <row r="47322" spans="1:68" x14ac:dyDescent="0.25">
      <c r="A47322" s="1"/>
      <c r="B47322" s="2"/>
      <c r="BJ47322" s="3"/>
      <c r="BL47322" s="3"/>
      <c r="BN47322" s="3"/>
      <c r="BP47322" s="3"/>
    </row>
    <row r="47323" spans="1:68" x14ac:dyDescent="0.25">
      <c r="A47323" s="1"/>
      <c r="B47323" s="2"/>
      <c r="BJ47323" s="3"/>
      <c r="BL47323" s="3"/>
      <c r="BN47323" s="3"/>
      <c r="BP47323" s="3"/>
    </row>
    <row r="47324" spans="1:68" x14ac:dyDescent="0.25">
      <c r="A47324" s="1"/>
      <c r="B47324" s="2"/>
      <c r="BJ47324" s="3"/>
      <c r="BL47324" s="3"/>
      <c r="BN47324" s="3"/>
      <c r="BP47324" s="3"/>
    </row>
    <row r="47325" spans="1:68" x14ac:dyDescent="0.25">
      <c r="A47325" s="1"/>
      <c r="B47325" s="2"/>
      <c r="BJ47325" s="3"/>
      <c r="BL47325" s="3"/>
      <c r="BN47325" s="3"/>
      <c r="BP47325" s="3"/>
    </row>
    <row r="47326" spans="1:68" x14ac:dyDescent="0.25">
      <c r="A47326" s="1"/>
      <c r="B47326" s="2"/>
      <c r="BJ47326" s="3"/>
      <c r="BL47326" s="3"/>
      <c r="BN47326" s="3"/>
      <c r="BP47326" s="3"/>
    </row>
    <row r="47327" spans="1:68" x14ac:dyDescent="0.25">
      <c r="A47327" s="1"/>
      <c r="B47327" s="2"/>
      <c r="BJ47327" s="3"/>
      <c r="BL47327" s="3"/>
      <c r="BN47327" s="3"/>
      <c r="BP47327" s="3"/>
    </row>
    <row r="47328" spans="1:68" x14ac:dyDescent="0.25">
      <c r="A47328" s="1"/>
      <c r="B47328" s="2"/>
      <c r="BJ47328" s="3"/>
      <c r="BL47328" s="3"/>
      <c r="BN47328" s="3"/>
      <c r="BP47328" s="3"/>
    </row>
    <row r="47329" spans="1:68" x14ac:dyDescent="0.25">
      <c r="A47329" s="1"/>
      <c r="B47329" s="2"/>
      <c r="BJ47329" s="3"/>
      <c r="BL47329" s="3"/>
      <c r="BN47329" s="3"/>
      <c r="BP47329" s="3"/>
    </row>
    <row r="47330" spans="1:68" x14ac:dyDescent="0.25">
      <c r="A47330" s="1"/>
      <c r="B47330" s="2"/>
      <c r="BJ47330" s="3"/>
      <c r="BL47330" s="3"/>
      <c r="BN47330" s="3"/>
      <c r="BP47330" s="3"/>
    </row>
    <row r="47331" spans="1:68" x14ac:dyDescent="0.25">
      <c r="A47331" s="1"/>
      <c r="B47331" s="2"/>
      <c r="BJ47331" s="3"/>
      <c r="BL47331" s="3"/>
      <c r="BN47331" s="3"/>
      <c r="BP47331" s="3"/>
    </row>
    <row r="47332" spans="1:68" x14ac:dyDescent="0.25">
      <c r="A47332" s="1"/>
      <c r="B47332" s="2"/>
      <c r="BJ47332" s="3"/>
      <c r="BL47332" s="3"/>
      <c r="BN47332" s="3"/>
      <c r="BP47332" s="3"/>
    </row>
    <row r="47333" spans="1:68" x14ac:dyDescent="0.25">
      <c r="A47333" s="1"/>
      <c r="B47333" s="2"/>
      <c r="BJ47333" s="3"/>
      <c r="BL47333" s="3"/>
      <c r="BN47333" s="3"/>
      <c r="BP47333" s="3"/>
    </row>
    <row r="47334" spans="1:68" x14ac:dyDescent="0.25">
      <c r="A47334" s="1"/>
      <c r="B47334" s="2"/>
      <c r="BJ47334" s="3"/>
      <c r="BL47334" s="3"/>
      <c r="BN47334" s="3"/>
      <c r="BP47334" s="3"/>
    </row>
    <row r="47335" spans="1:68" x14ac:dyDescent="0.25">
      <c r="A47335" s="1"/>
      <c r="B47335" s="2"/>
      <c r="BJ47335" s="3"/>
      <c r="BL47335" s="3"/>
      <c r="BN47335" s="3"/>
      <c r="BP47335" s="3"/>
    </row>
    <row r="47336" spans="1:68" x14ac:dyDescent="0.25">
      <c r="A47336" s="1"/>
      <c r="B47336" s="2"/>
      <c r="BJ47336" s="3"/>
      <c r="BL47336" s="3"/>
      <c r="BN47336" s="3"/>
      <c r="BP47336" s="3"/>
    </row>
    <row r="47337" spans="1:68" x14ac:dyDescent="0.25">
      <c r="A47337" s="1"/>
      <c r="B47337" s="2"/>
      <c r="BJ47337" s="3"/>
      <c r="BL47337" s="3"/>
      <c r="BN47337" s="3"/>
      <c r="BP47337" s="3"/>
    </row>
    <row r="47338" spans="1:68" x14ac:dyDescent="0.25">
      <c r="A47338" s="1"/>
      <c r="B47338" s="2"/>
      <c r="BJ47338" s="3"/>
      <c r="BL47338" s="3"/>
      <c r="BN47338" s="3"/>
      <c r="BP47338" s="3"/>
    </row>
    <row r="47339" spans="1:68" x14ac:dyDescent="0.25">
      <c r="A47339" s="1"/>
      <c r="B47339" s="2"/>
      <c r="BJ47339" s="3"/>
      <c r="BL47339" s="3"/>
      <c r="BN47339" s="3"/>
      <c r="BP47339" s="3"/>
    </row>
    <row r="47340" spans="1:68" x14ac:dyDescent="0.25">
      <c r="A47340" s="1"/>
      <c r="B47340" s="2"/>
      <c r="BJ47340" s="3"/>
      <c r="BL47340" s="3"/>
      <c r="BN47340" s="3"/>
      <c r="BP47340" s="3"/>
    </row>
    <row r="47341" spans="1:68" x14ac:dyDescent="0.25">
      <c r="A47341" s="1"/>
      <c r="B47341" s="2"/>
      <c r="BJ47341" s="3"/>
      <c r="BL47341" s="3"/>
      <c r="BN47341" s="3"/>
      <c r="BP47341" s="3"/>
    </row>
    <row r="47342" spans="1:68" x14ac:dyDescent="0.25">
      <c r="A47342" s="1"/>
      <c r="B47342" s="2"/>
      <c r="BJ47342" s="3"/>
      <c r="BL47342" s="3"/>
      <c r="BN47342" s="3"/>
      <c r="BP47342" s="3"/>
    </row>
    <row r="47343" spans="1:68" x14ac:dyDescent="0.25">
      <c r="A47343" s="1"/>
      <c r="B47343" s="2"/>
      <c r="BJ47343" s="3"/>
      <c r="BL47343" s="3"/>
      <c r="BN47343" s="3"/>
      <c r="BP47343" s="3"/>
    </row>
    <row r="47344" spans="1:68" x14ac:dyDescent="0.25">
      <c r="A47344" s="1"/>
      <c r="B47344" s="2"/>
      <c r="BJ47344" s="3"/>
      <c r="BL47344" s="3"/>
      <c r="BN47344" s="3"/>
      <c r="BP47344" s="3"/>
    </row>
    <row r="47345" spans="1:68" x14ac:dyDescent="0.25">
      <c r="A47345" s="1"/>
      <c r="B47345" s="2"/>
      <c r="BJ47345" s="3"/>
      <c r="BL47345" s="3"/>
      <c r="BN47345" s="3"/>
      <c r="BP47345" s="3"/>
    </row>
    <row r="47346" spans="1:68" x14ac:dyDescent="0.25">
      <c r="A47346" s="1"/>
      <c r="B47346" s="2"/>
      <c r="BJ47346" s="3"/>
      <c r="BL47346" s="3"/>
      <c r="BN47346" s="3"/>
      <c r="BP47346" s="3"/>
    </row>
    <row r="47347" spans="1:68" x14ac:dyDescent="0.25">
      <c r="A47347" s="1"/>
      <c r="B47347" s="2"/>
      <c r="BJ47347" s="3"/>
      <c r="BL47347" s="3"/>
      <c r="BN47347" s="3"/>
      <c r="BP47347" s="3"/>
    </row>
    <row r="47348" spans="1:68" x14ac:dyDescent="0.25">
      <c r="A47348" s="1"/>
      <c r="B47348" s="2"/>
      <c r="BJ47348" s="3"/>
      <c r="BL47348" s="3"/>
      <c r="BN47348" s="3"/>
      <c r="BP47348" s="3"/>
    </row>
    <row r="47349" spans="1:68" x14ac:dyDescent="0.25">
      <c r="A47349" s="1"/>
      <c r="B47349" s="2"/>
      <c r="BJ47349" s="3"/>
      <c r="BL47349" s="3"/>
      <c r="BN47349" s="3"/>
      <c r="BP47349" s="3"/>
    </row>
    <row r="47350" spans="1:68" x14ac:dyDescent="0.25">
      <c r="A47350" s="1"/>
      <c r="B47350" s="2"/>
      <c r="BJ47350" s="3"/>
      <c r="BL47350" s="3"/>
      <c r="BN47350" s="3"/>
      <c r="BP47350" s="3"/>
    </row>
    <row r="47351" spans="1:68" x14ac:dyDescent="0.25">
      <c r="A47351" s="1"/>
      <c r="B47351" s="2"/>
      <c r="BJ47351" s="3"/>
      <c r="BL47351" s="3"/>
      <c r="BN47351" s="3"/>
      <c r="BP47351" s="3"/>
    </row>
    <row r="47352" spans="1:68" x14ac:dyDescent="0.25">
      <c r="A47352" s="1"/>
      <c r="B47352" s="2"/>
      <c r="BJ47352" s="3"/>
      <c r="BL47352" s="3"/>
      <c r="BN47352" s="3"/>
      <c r="BP47352" s="3"/>
    </row>
    <row r="47353" spans="1:68" x14ac:dyDescent="0.25">
      <c r="A47353" s="1"/>
      <c r="B47353" s="2"/>
      <c r="BJ47353" s="3"/>
      <c r="BL47353" s="3"/>
      <c r="BN47353" s="3"/>
      <c r="BP47353" s="3"/>
    </row>
    <row r="47354" spans="1:68" x14ac:dyDescent="0.25">
      <c r="A47354" s="1"/>
      <c r="B47354" s="2"/>
      <c r="BJ47354" s="3"/>
      <c r="BL47354" s="3"/>
      <c r="BN47354" s="3"/>
      <c r="BP47354" s="3"/>
    </row>
    <row r="47355" spans="1:68" x14ac:dyDescent="0.25">
      <c r="A47355" s="1"/>
      <c r="B47355" s="2"/>
      <c r="BJ47355" s="3"/>
      <c r="BL47355" s="3"/>
      <c r="BN47355" s="3"/>
      <c r="BP47355" s="3"/>
    </row>
    <row r="47356" spans="1:68" x14ac:dyDescent="0.25">
      <c r="A47356" s="1"/>
      <c r="B47356" s="2"/>
      <c r="BJ47356" s="3"/>
      <c r="BL47356" s="3"/>
      <c r="BN47356" s="3"/>
      <c r="BP47356" s="3"/>
    </row>
    <row r="47357" spans="1:68" x14ac:dyDescent="0.25">
      <c r="A47357" s="1"/>
      <c r="B47357" s="2"/>
      <c r="BJ47357" s="3"/>
      <c r="BL47357" s="3"/>
      <c r="BN47357" s="3"/>
      <c r="BP47357" s="3"/>
    </row>
    <row r="47358" spans="1:68" x14ac:dyDescent="0.25">
      <c r="A47358" s="1"/>
      <c r="B47358" s="2"/>
      <c r="BJ47358" s="3"/>
      <c r="BL47358" s="3"/>
      <c r="BN47358" s="3"/>
      <c r="BP47358" s="3"/>
    </row>
    <row r="47359" spans="1:68" x14ac:dyDescent="0.25">
      <c r="A47359" s="1"/>
      <c r="B47359" s="2"/>
      <c r="BJ47359" s="3"/>
      <c r="BL47359" s="3"/>
      <c r="BN47359" s="3"/>
      <c r="BP47359" s="3"/>
    </row>
    <row r="47360" spans="1:68" x14ac:dyDescent="0.25">
      <c r="A47360" s="1"/>
      <c r="B47360" s="2"/>
      <c r="BJ47360" s="3"/>
      <c r="BL47360" s="3"/>
      <c r="BN47360" s="3"/>
      <c r="BP47360" s="3"/>
    </row>
    <row r="47361" spans="1:68" x14ac:dyDescent="0.25">
      <c r="A47361" s="1"/>
      <c r="B47361" s="2"/>
      <c r="BJ47361" s="3"/>
      <c r="BL47361" s="3"/>
      <c r="BN47361" s="3"/>
      <c r="BP47361" s="3"/>
    </row>
    <row r="47362" spans="1:68" x14ac:dyDescent="0.25">
      <c r="A47362" s="1"/>
      <c r="B47362" s="2"/>
      <c r="BJ47362" s="3"/>
      <c r="BL47362" s="3"/>
      <c r="BN47362" s="3"/>
      <c r="BP47362" s="3"/>
    </row>
    <row r="47363" spans="1:68" x14ac:dyDescent="0.25">
      <c r="A47363" s="1"/>
      <c r="B47363" s="2"/>
      <c r="BJ47363" s="3"/>
      <c r="BL47363" s="3"/>
      <c r="BN47363" s="3"/>
      <c r="BP47363" s="3"/>
    </row>
    <row r="47364" spans="1:68" x14ac:dyDescent="0.25">
      <c r="A47364" s="1"/>
      <c r="B47364" s="2"/>
      <c r="BJ47364" s="3"/>
      <c r="BL47364" s="3"/>
      <c r="BN47364" s="3"/>
      <c r="BP47364" s="3"/>
    </row>
    <row r="47365" spans="1:68" x14ac:dyDescent="0.25">
      <c r="A47365" s="1"/>
      <c r="B47365" s="2"/>
      <c r="BJ47365" s="3"/>
      <c r="BL47365" s="3"/>
      <c r="BN47365" s="3"/>
      <c r="BP47365" s="3"/>
    </row>
    <row r="47366" spans="1:68" x14ac:dyDescent="0.25">
      <c r="A47366" s="1"/>
      <c r="B47366" s="2"/>
      <c r="BJ47366" s="3"/>
      <c r="BL47366" s="3"/>
      <c r="BN47366" s="3"/>
      <c r="BP47366" s="3"/>
    </row>
    <row r="47367" spans="1:68" x14ac:dyDescent="0.25">
      <c r="A47367" s="1"/>
      <c r="B47367" s="2"/>
      <c r="BJ47367" s="3"/>
      <c r="BL47367" s="3"/>
      <c r="BN47367" s="3"/>
      <c r="BP47367" s="3"/>
    </row>
    <row r="47368" spans="1:68" x14ac:dyDescent="0.25">
      <c r="A47368" s="1"/>
      <c r="B47368" s="2"/>
      <c r="BJ47368" s="3"/>
      <c r="BL47368" s="3"/>
      <c r="BN47368" s="3"/>
      <c r="BP47368" s="3"/>
    </row>
    <row r="47369" spans="1:68" x14ac:dyDescent="0.25">
      <c r="A47369" s="1"/>
      <c r="B47369" s="2"/>
      <c r="BJ47369" s="3"/>
      <c r="BL47369" s="3"/>
      <c r="BN47369" s="3"/>
      <c r="BP47369" s="3"/>
    </row>
    <row r="47370" spans="1:68" x14ac:dyDescent="0.25">
      <c r="A47370" s="1"/>
      <c r="B47370" s="2"/>
      <c r="BJ47370" s="3"/>
      <c r="BL47370" s="3"/>
      <c r="BN47370" s="3"/>
      <c r="BP47370" s="3"/>
    </row>
    <row r="47371" spans="1:68" x14ac:dyDescent="0.25">
      <c r="A47371" s="1"/>
      <c r="B47371" s="2"/>
      <c r="BJ47371" s="3"/>
      <c r="BL47371" s="3"/>
      <c r="BN47371" s="3"/>
      <c r="BP47371" s="3"/>
    </row>
    <row r="47372" spans="1:68" x14ac:dyDescent="0.25">
      <c r="A47372" s="1"/>
      <c r="B47372" s="2"/>
      <c r="BJ47372" s="3"/>
      <c r="BL47372" s="3"/>
      <c r="BN47372" s="3"/>
      <c r="BP47372" s="3"/>
    </row>
    <row r="47373" spans="1:68" x14ac:dyDescent="0.25">
      <c r="A47373" s="1"/>
      <c r="B47373" s="2"/>
      <c r="BJ47373" s="3"/>
      <c r="BL47373" s="3"/>
      <c r="BN47373" s="3"/>
      <c r="BP47373" s="3"/>
    </row>
    <row r="47374" spans="1:68" x14ac:dyDescent="0.25">
      <c r="A47374" s="1"/>
      <c r="B47374" s="2"/>
      <c r="BJ47374" s="3"/>
      <c r="BL47374" s="3"/>
      <c r="BN47374" s="3"/>
      <c r="BP47374" s="3"/>
    </row>
    <row r="47375" spans="1:68" x14ac:dyDescent="0.25">
      <c r="A47375" s="1"/>
      <c r="B47375" s="2"/>
      <c r="BJ47375" s="3"/>
      <c r="BL47375" s="3"/>
      <c r="BN47375" s="3"/>
      <c r="BP47375" s="3"/>
    </row>
    <row r="47376" spans="1:68" x14ac:dyDescent="0.25">
      <c r="A47376" s="1"/>
      <c r="B47376" s="2"/>
      <c r="BJ47376" s="3"/>
      <c r="BL47376" s="3"/>
      <c r="BN47376" s="3"/>
      <c r="BP47376" s="3"/>
    </row>
    <row r="47377" spans="1:68" x14ac:dyDescent="0.25">
      <c r="A47377" s="1"/>
      <c r="B47377" s="2"/>
      <c r="BJ47377" s="3"/>
      <c r="BL47377" s="3"/>
      <c r="BN47377" s="3"/>
      <c r="BP47377" s="3"/>
    </row>
    <row r="47378" spans="1:68" x14ac:dyDescent="0.25">
      <c r="A47378" s="1"/>
      <c r="B47378" s="2"/>
      <c r="BJ47378" s="3"/>
      <c r="BL47378" s="3"/>
      <c r="BN47378" s="3"/>
      <c r="BP47378" s="3"/>
    </row>
    <row r="47379" spans="1:68" x14ac:dyDescent="0.25">
      <c r="A47379" s="1"/>
      <c r="B47379" s="2"/>
      <c r="BJ47379" s="3"/>
      <c r="BL47379" s="3"/>
      <c r="BN47379" s="3"/>
      <c r="BP47379" s="3"/>
    </row>
    <row r="47380" spans="1:68" x14ac:dyDescent="0.25">
      <c r="A47380" s="1"/>
      <c r="B47380" s="2"/>
      <c r="BJ47380" s="3"/>
      <c r="BL47380" s="3"/>
      <c r="BN47380" s="3"/>
      <c r="BP47380" s="3"/>
    </row>
    <row r="47381" spans="1:68" x14ac:dyDescent="0.25">
      <c r="A47381" s="1"/>
      <c r="B47381" s="2"/>
      <c r="BJ47381" s="3"/>
      <c r="BL47381" s="3"/>
      <c r="BN47381" s="3"/>
      <c r="BP47381" s="3"/>
    </row>
    <row r="47382" spans="1:68" x14ac:dyDescent="0.25">
      <c r="A47382" s="1"/>
      <c r="B47382" s="2"/>
      <c r="BJ47382" s="3"/>
      <c r="BL47382" s="3"/>
      <c r="BN47382" s="3"/>
      <c r="BP47382" s="3"/>
    </row>
    <row r="47383" spans="1:68" x14ac:dyDescent="0.25">
      <c r="A47383" s="1"/>
      <c r="B47383" s="2"/>
      <c r="BJ47383" s="3"/>
      <c r="BL47383" s="3"/>
      <c r="BN47383" s="3"/>
      <c r="BP47383" s="3"/>
    </row>
    <row r="47384" spans="1:68" x14ac:dyDescent="0.25">
      <c r="A47384" s="1"/>
      <c r="B47384" s="2"/>
      <c r="BJ47384" s="3"/>
      <c r="BL47384" s="3"/>
      <c r="BN47384" s="3"/>
      <c r="BP47384" s="3"/>
    </row>
    <row r="47385" spans="1:68" x14ac:dyDescent="0.25">
      <c r="A47385" s="1"/>
      <c r="B47385" s="2"/>
      <c r="BJ47385" s="3"/>
      <c r="BL47385" s="3"/>
      <c r="BN47385" s="3"/>
      <c r="BP47385" s="3"/>
    </row>
    <row r="47386" spans="1:68" x14ac:dyDescent="0.25">
      <c r="A47386" s="1"/>
      <c r="B47386" s="2"/>
      <c r="BJ47386" s="3"/>
      <c r="BL47386" s="3"/>
      <c r="BN47386" s="3"/>
      <c r="BP47386" s="3"/>
    </row>
    <row r="47387" spans="1:68" x14ac:dyDescent="0.25">
      <c r="A47387" s="1"/>
      <c r="B47387" s="2"/>
      <c r="BJ47387" s="3"/>
      <c r="BL47387" s="3"/>
      <c r="BN47387" s="3"/>
      <c r="BP47387" s="3"/>
    </row>
    <row r="47388" spans="1:68" x14ac:dyDescent="0.25">
      <c r="A47388" s="1"/>
      <c r="B47388" s="2"/>
      <c r="BJ47388" s="3"/>
      <c r="BL47388" s="3"/>
      <c r="BN47388" s="3"/>
      <c r="BP47388" s="3"/>
    </row>
    <row r="47389" spans="1:68" x14ac:dyDescent="0.25">
      <c r="A47389" s="1"/>
      <c r="B47389" s="2"/>
      <c r="BJ47389" s="3"/>
      <c r="BL47389" s="3"/>
      <c r="BN47389" s="3"/>
      <c r="BP47389" s="3"/>
    </row>
    <row r="47390" spans="1:68" x14ac:dyDescent="0.25">
      <c r="A47390" s="1"/>
      <c r="B47390" s="2"/>
      <c r="BJ47390" s="3"/>
      <c r="BL47390" s="3"/>
      <c r="BN47390" s="3"/>
      <c r="BP47390" s="3"/>
    </row>
    <row r="47391" spans="1:68" x14ac:dyDescent="0.25">
      <c r="A47391" s="1"/>
      <c r="B47391" s="2"/>
      <c r="BJ47391" s="3"/>
      <c r="BL47391" s="3"/>
      <c r="BN47391" s="3"/>
      <c r="BP47391" s="3"/>
    </row>
    <row r="47392" spans="1:68" x14ac:dyDescent="0.25">
      <c r="A47392" s="1"/>
      <c r="B47392" s="2"/>
      <c r="BJ47392" s="3"/>
      <c r="BL47392" s="3"/>
      <c r="BN47392" s="3"/>
      <c r="BP47392" s="3"/>
    </row>
    <row r="47393" spans="1:68" x14ac:dyDescent="0.25">
      <c r="A47393" s="1"/>
      <c r="B47393" s="2"/>
      <c r="BJ47393" s="3"/>
      <c r="BL47393" s="3"/>
      <c r="BN47393" s="3"/>
      <c r="BP47393" s="3"/>
    </row>
    <row r="47394" spans="1:68" x14ac:dyDescent="0.25">
      <c r="A47394" s="1"/>
      <c r="B47394" s="2"/>
      <c r="BJ47394" s="3"/>
      <c r="BL47394" s="3"/>
      <c r="BN47394" s="3"/>
      <c r="BP47394" s="3"/>
    </row>
    <row r="47395" spans="1:68" x14ac:dyDescent="0.25">
      <c r="A47395" s="1"/>
      <c r="B47395" s="2"/>
      <c r="BJ47395" s="3"/>
      <c r="BL47395" s="3"/>
      <c r="BN47395" s="3"/>
      <c r="BP47395" s="3"/>
    </row>
    <row r="47396" spans="1:68" x14ac:dyDescent="0.25">
      <c r="A47396" s="1"/>
      <c r="B47396" s="2"/>
      <c r="BJ47396" s="3"/>
      <c r="BL47396" s="3"/>
      <c r="BN47396" s="3"/>
      <c r="BP47396" s="3"/>
    </row>
    <row r="47397" spans="1:68" x14ac:dyDescent="0.25">
      <c r="A47397" s="1"/>
      <c r="B47397" s="2"/>
      <c r="BJ47397" s="3"/>
      <c r="BL47397" s="3"/>
      <c r="BN47397" s="3"/>
      <c r="BP47397" s="3"/>
    </row>
    <row r="47398" spans="1:68" x14ac:dyDescent="0.25">
      <c r="A47398" s="1"/>
      <c r="B47398" s="2"/>
      <c r="BJ47398" s="3"/>
      <c r="BL47398" s="3"/>
      <c r="BN47398" s="3"/>
      <c r="BP47398" s="3"/>
    </row>
    <row r="47399" spans="1:68" x14ac:dyDescent="0.25">
      <c r="A47399" s="1"/>
      <c r="B47399" s="2"/>
      <c r="BJ47399" s="3"/>
      <c r="BL47399" s="3"/>
      <c r="BN47399" s="3"/>
      <c r="BP47399" s="3"/>
    </row>
    <row r="47400" spans="1:68" x14ac:dyDescent="0.25">
      <c r="A47400" s="1"/>
      <c r="B47400" s="2"/>
      <c r="BJ47400" s="3"/>
      <c r="BL47400" s="3"/>
      <c r="BN47400" s="3"/>
      <c r="BP47400" s="3"/>
    </row>
    <row r="47401" spans="1:68" x14ac:dyDescent="0.25">
      <c r="A47401" s="1"/>
      <c r="B47401" s="2"/>
      <c r="BJ47401" s="3"/>
      <c r="BL47401" s="3"/>
      <c r="BN47401" s="3"/>
      <c r="BP47401" s="3"/>
    </row>
    <row r="47402" spans="1:68" x14ac:dyDescent="0.25">
      <c r="A47402" s="1"/>
      <c r="B47402" s="2"/>
      <c r="BJ47402" s="3"/>
      <c r="BL47402" s="3"/>
      <c r="BN47402" s="3"/>
      <c r="BP47402" s="3"/>
    </row>
    <row r="47403" spans="1:68" x14ac:dyDescent="0.25">
      <c r="A47403" s="1"/>
      <c r="B47403" s="2"/>
      <c r="BJ47403" s="3"/>
      <c r="BL47403" s="3"/>
      <c r="BN47403" s="3"/>
      <c r="BP47403" s="3"/>
    </row>
    <row r="47404" spans="1:68" x14ac:dyDescent="0.25">
      <c r="A47404" s="1"/>
      <c r="B47404" s="2"/>
      <c r="BJ47404" s="3"/>
      <c r="BL47404" s="3"/>
      <c r="BN47404" s="3"/>
      <c r="BP47404" s="3"/>
    </row>
    <row r="47405" spans="1:68" x14ac:dyDescent="0.25">
      <c r="A47405" s="1"/>
      <c r="B47405" s="2"/>
      <c r="BJ47405" s="3"/>
      <c r="BL47405" s="3"/>
      <c r="BN47405" s="3"/>
      <c r="BP47405" s="3"/>
    </row>
    <row r="47406" spans="1:68" x14ac:dyDescent="0.25">
      <c r="A47406" s="1"/>
      <c r="B47406" s="2"/>
      <c r="BJ47406" s="3"/>
      <c r="BL47406" s="3"/>
      <c r="BN47406" s="3"/>
      <c r="BP47406" s="3"/>
    </row>
    <row r="47407" spans="1:68" x14ac:dyDescent="0.25">
      <c r="A47407" s="1"/>
      <c r="B47407" s="2"/>
      <c r="BJ47407" s="3"/>
      <c r="BL47407" s="3"/>
      <c r="BN47407" s="3"/>
      <c r="BP47407" s="3"/>
    </row>
    <row r="47408" spans="1:68" x14ac:dyDescent="0.25">
      <c r="A47408" s="1"/>
      <c r="B47408" s="2"/>
      <c r="BJ47408" s="3"/>
      <c r="BL47408" s="3"/>
      <c r="BN47408" s="3"/>
      <c r="BP47408" s="3"/>
    </row>
    <row r="47409" spans="1:68" x14ac:dyDescent="0.25">
      <c r="A47409" s="1"/>
      <c r="B47409" s="2"/>
      <c r="BJ47409" s="3"/>
      <c r="BL47409" s="3"/>
      <c r="BN47409" s="3"/>
      <c r="BP47409" s="3"/>
    </row>
    <row r="47410" spans="1:68" x14ac:dyDescent="0.25">
      <c r="A47410" s="1"/>
      <c r="B47410" s="2"/>
      <c r="BJ47410" s="3"/>
      <c r="BL47410" s="3"/>
      <c r="BN47410" s="3"/>
      <c r="BP47410" s="3"/>
    </row>
    <row r="47411" spans="1:68" x14ac:dyDescent="0.25">
      <c r="A47411" s="1"/>
      <c r="B47411" s="2"/>
      <c r="BJ47411" s="3"/>
      <c r="BL47411" s="3"/>
      <c r="BN47411" s="3"/>
      <c r="BP47411" s="3"/>
    </row>
    <row r="47412" spans="1:68" x14ac:dyDescent="0.25">
      <c r="A47412" s="1"/>
      <c r="B47412" s="2"/>
      <c r="BJ47412" s="3"/>
      <c r="BL47412" s="3"/>
      <c r="BN47412" s="3"/>
      <c r="BP47412" s="3"/>
    </row>
    <row r="47413" spans="1:68" x14ac:dyDescent="0.25">
      <c r="A47413" s="1"/>
      <c r="B47413" s="2"/>
      <c r="BJ47413" s="3"/>
      <c r="BL47413" s="3"/>
      <c r="BN47413" s="3"/>
      <c r="BP47413" s="3"/>
    </row>
    <row r="47414" spans="1:68" x14ac:dyDescent="0.25">
      <c r="A47414" s="1"/>
      <c r="B47414" s="2"/>
      <c r="BJ47414" s="3"/>
      <c r="BL47414" s="3"/>
      <c r="BN47414" s="3"/>
      <c r="BP47414" s="3"/>
    </row>
    <row r="47415" spans="1:68" x14ac:dyDescent="0.25">
      <c r="A47415" s="1"/>
      <c r="B47415" s="2"/>
      <c r="BJ47415" s="3"/>
      <c r="BL47415" s="3"/>
      <c r="BN47415" s="3"/>
      <c r="BP47415" s="3"/>
    </row>
    <row r="47416" spans="1:68" x14ac:dyDescent="0.25">
      <c r="A47416" s="1"/>
      <c r="B47416" s="2"/>
      <c r="BJ47416" s="3"/>
      <c r="BL47416" s="3"/>
      <c r="BN47416" s="3"/>
      <c r="BP47416" s="3"/>
    </row>
    <row r="47417" spans="1:68" x14ac:dyDescent="0.25">
      <c r="A47417" s="1"/>
      <c r="B47417" s="2"/>
      <c r="BJ47417" s="3"/>
      <c r="BL47417" s="3"/>
      <c r="BN47417" s="3"/>
      <c r="BP47417" s="3"/>
    </row>
    <row r="47418" spans="1:68" x14ac:dyDescent="0.25">
      <c r="A47418" s="1"/>
      <c r="B47418" s="2"/>
      <c r="BJ47418" s="3"/>
      <c r="BL47418" s="3"/>
      <c r="BN47418" s="3"/>
      <c r="BP47418" s="3"/>
    </row>
    <row r="47419" spans="1:68" x14ac:dyDescent="0.25">
      <c r="A47419" s="1"/>
      <c r="B47419" s="2"/>
      <c r="BJ47419" s="3"/>
      <c r="BL47419" s="3"/>
      <c r="BN47419" s="3"/>
      <c r="BP47419" s="3"/>
    </row>
    <row r="47420" spans="1:68" x14ac:dyDescent="0.25">
      <c r="A47420" s="1"/>
      <c r="B47420" s="2"/>
      <c r="BJ47420" s="3"/>
      <c r="BL47420" s="3"/>
      <c r="BN47420" s="3"/>
      <c r="BP47420" s="3"/>
    </row>
    <row r="47421" spans="1:68" x14ac:dyDescent="0.25">
      <c r="A47421" s="1"/>
      <c r="B47421" s="2"/>
      <c r="BJ47421" s="3"/>
      <c r="BL47421" s="3"/>
      <c r="BN47421" s="3"/>
      <c r="BP47421" s="3"/>
    </row>
    <row r="47422" spans="1:68" x14ac:dyDescent="0.25">
      <c r="A47422" s="1"/>
      <c r="B47422" s="2"/>
      <c r="BJ47422" s="3"/>
      <c r="BL47422" s="3"/>
      <c r="BN47422" s="3"/>
      <c r="BP47422" s="3"/>
    </row>
    <row r="47423" spans="1:68" x14ac:dyDescent="0.25">
      <c r="A47423" s="1"/>
      <c r="B47423" s="2"/>
      <c r="BJ47423" s="3"/>
      <c r="BL47423" s="3"/>
      <c r="BN47423" s="3"/>
      <c r="BP47423" s="3"/>
    </row>
    <row r="47424" spans="1:68" x14ac:dyDescent="0.25">
      <c r="A47424" s="1"/>
      <c r="B47424" s="2"/>
      <c r="BJ47424" s="3"/>
      <c r="BL47424" s="3"/>
      <c r="BN47424" s="3"/>
      <c r="BP47424" s="3"/>
    </row>
    <row r="47425" spans="1:68" x14ac:dyDescent="0.25">
      <c r="A47425" s="1"/>
      <c r="B47425" s="2"/>
      <c r="BJ47425" s="3"/>
      <c r="BL47425" s="3"/>
      <c r="BN47425" s="3"/>
      <c r="BP47425" s="3"/>
    </row>
    <row r="47426" spans="1:68" x14ac:dyDescent="0.25">
      <c r="A47426" s="1"/>
      <c r="B47426" s="2"/>
      <c r="BJ47426" s="3"/>
      <c r="BL47426" s="3"/>
      <c r="BN47426" s="3"/>
      <c r="BP47426" s="3"/>
    </row>
    <row r="47427" spans="1:68" x14ac:dyDescent="0.25">
      <c r="A47427" s="1"/>
      <c r="B47427" s="2"/>
      <c r="BJ47427" s="3"/>
      <c r="BL47427" s="3"/>
      <c r="BN47427" s="3"/>
      <c r="BP47427" s="3"/>
    </row>
    <row r="47428" spans="1:68" x14ac:dyDescent="0.25">
      <c r="A47428" s="1"/>
      <c r="B47428" s="2"/>
      <c r="BJ47428" s="3"/>
      <c r="BL47428" s="3"/>
      <c r="BN47428" s="3"/>
      <c r="BP47428" s="3"/>
    </row>
    <row r="47429" spans="1:68" x14ac:dyDescent="0.25">
      <c r="A47429" s="1"/>
      <c r="B47429" s="2"/>
      <c r="BJ47429" s="3"/>
      <c r="BL47429" s="3"/>
      <c r="BN47429" s="3"/>
      <c r="BP47429" s="3"/>
    </row>
    <row r="47430" spans="1:68" x14ac:dyDescent="0.25">
      <c r="A47430" s="1"/>
      <c r="B47430" s="2"/>
      <c r="BJ47430" s="3"/>
      <c r="BL47430" s="3"/>
      <c r="BN47430" s="3"/>
      <c r="BP47430" s="3"/>
    </row>
    <row r="47431" spans="1:68" x14ac:dyDescent="0.25">
      <c r="A47431" s="1"/>
      <c r="B47431" s="2"/>
      <c r="BJ47431" s="3"/>
      <c r="BL47431" s="3"/>
      <c r="BN47431" s="3"/>
      <c r="BP47431" s="3"/>
    </row>
    <row r="47432" spans="1:68" x14ac:dyDescent="0.25">
      <c r="A47432" s="1"/>
      <c r="B47432" s="2"/>
      <c r="BJ47432" s="3"/>
      <c r="BL47432" s="3"/>
      <c r="BN47432" s="3"/>
      <c r="BP47432" s="3"/>
    </row>
    <row r="47433" spans="1:68" x14ac:dyDescent="0.25">
      <c r="A47433" s="1"/>
      <c r="B47433" s="2"/>
      <c r="BJ47433" s="3"/>
      <c r="BL47433" s="3"/>
      <c r="BN47433" s="3"/>
      <c r="BP47433" s="3"/>
    </row>
    <row r="47434" spans="1:68" x14ac:dyDescent="0.25">
      <c r="A47434" s="1"/>
      <c r="B47434" s="2"/>
      <c r="BJ47434" s="3"/>
      <c r="BL47434" s="3"/>
      <c r="BN47434" s="3"/>
      <c r="BP47434" s="3"/>
    </row>
    <row r="47435" spans="1:68" x14ac:dyDescent="0.25">
      <c r="A47435" s="1"/>
      <c r="B47435" s="2"/>
      <c r="BJ47435" s="3"/>
      <c r="BL47435" s="3"/>
      <c r="BN47435" s="3"/>
      <c r="BP47435" s="3"/>
    </row>
    <row r="47436" spans="1:68" x14ac:dyDescent="0.25">
      <c r="A47436" s="1"/>
      <c r="B47436" s="2"/>
      <c r="BJ47436" s="3"/>
      <c r="BL47436" s="3"/>
      <c r="BN47436" s="3"/>
      <c r="BP47436" s="3"/>
    </row>
    <row r="47437" spans="1:68" x14ac:dyDescent="0.25">
      <c r="A47437" s="1"/>
      <c r="B47437" s="2"/>
      <c r="BJ47437" s="3"/>
      <c r="BL47437" s="3"/>
      <c r="BN47437" s="3"/>
      <c r="BP47437" s="3"/>
    </row>
    <row r="47438" spans="1:68" x14ac:dyDescent="0.25">
      <c r="A47438" s="1"/>
      <c r="B47438" s="2"/>
      <c r="BJ47438" s="3"/>
      <c r="BL47438" s="3"/>
      <c r="BN47438" s="3"/>
      <c r="BP47438" s="3"/>
    </row>
    <row r="47439" spans="1:68" x14ac:dyDescent="0.25">
      <c r="A47439" s="1"/>
      <c r="B47439" s="2"/>
      <c r="BJ47439" s="3"/>
      <c r="BL47439" s="3"/>
      <c r="BN47439" s="3"/>
      <c r="BP47439" s="3"/>
    </row>
    <row r="47440" spans="1:68" x14ac:dyDescent="0.25">
      <c r="A47440" s="1"/>
      <c r="B47440" s="2"/>
      <c r="BJ47440" s="3"/>
      <c r="BL47440" s="3"/>
      <c r="BN47440" s="3"/>
      <c r="BP47440" s="3"/>
    </row>
    <row r="47441" spans="1:68" x14ac:dyDescent="0.25">
      <c r="A47441" s="1"/>
      <c r="B47441" s="2"/>
      <c r="BJ47441" s="3"/>
      <c r="BL47441" s="3"/>
      <c r="BN47441" s="3"/>
      <c r="BP47441" s="3"/>
    </row>
    <row r="47442" spans="1:68" x14ac:dyDescent="0.25">
      <c r="A47442" s="1"/>
      <c r="B47442" s="2"/>
      <c r="BJ47442" s="3"/>
      <c r="BL47442" s="3"/>
      <c r="BN47442" s="3"/>
      <c r="BP47442" s="3"/>
    </row>
    <row r="47443" spans="1:68" x14ac:dyDescent="0.25">
      <c r="A47443" s="1"/>
      <c r="B47443" s="2"/>
      <c r="BJ47443" s="3"/>
      <c r="BL47443" s="3"/>
      <c r="BN47443" s="3"/>
      <c r="BP47443" s="3"/>
    </row>
    <row r="47444" spans="1:68" x14ac:dyDescent="0.25">
      <c r="A47444" s="1"/>
      <c r="B47444" s="2"/>
      <c r="BJ47444" s="3"/>
      <c r="BL47444" s="3"/>
      <c r="BN47444" s="3"/>
      <c r="BP47444" s="3"/>
    </row>
    <row r="47445" spans="1:68" x14ac:dyDescent="0.25">
      <c r="A47445" s="1"/>
      <c r="B47445" s="2"/>
      <c r="BJ47445" s="3"/>
      <c r="BL47445" s="3"/>
      <c r="BN47445" s="3"/>
      <c r="BP47445" s="3"/>
    </row>
    <row r="47446" spans="1:68" x14ac:dyDescent="0.25">
      <c r="A47446" s="1"/>
      <c r="B47446" s="2"/>
      <c r="BJ47446" s="3"/>
      <c r="BL47446" s="3"/>
      <c r="BN47446" s="3"/>
      <c r="BP47446" s="3"/>
    </row>
    <row r="47447" spans="1:68" x14ac:dyDescent="0.25">
      <c r="A47447" s="1"/>
      <c r="B47447" s="2"/>
      <c r="BJ47447" s="3"/>
      <c r="BL47447" s="3"/>
      <c r="BN47447" s="3"/>
      <c r="BP47447" s="3"/>
    </row>
    <row r="47448" spans="1:68" x14ac:dyDescent="0.25">
      <c r="A47448" s="1"/>
      <c r="B47448" s="2"/>
      <c r="BJ47448" s="3"/>
      <c r="BL47448" s="3"/>
      <c r="BN47448" s="3"/>
      <c r="BP47448" s="3"/>
    </row>
    <row r="47449" spans="1:68" x14ac:dyDescent="0.25">
      <c r="A47449" s="1"/>
      <c r="B47449" s="2"/>
      <c r="BJ47449" s="3"/>
      <c r="BL47449" s="3"/>
      <c r="BN47449" s="3"/>
      <c r="BP47449" s="3"/>
    </row>
    <row r="47450" spans="1:68" x14ac:dyDescent="0.25">
      <c r="A47450" s="1"/>
      <c r="B47450" s="2"/>
      <c r="BJ47450" s="3"/>
      <c r="BL47450" s="3"/>
      <c r="BN47450" s="3"/>
      <c r="BP47450" s="3"/>
    </row>
    <row r="47451" spans="1:68" x14ac:dyDescent="0.25">
      <c r="A47451" s="1"/>
      <c r="B47451" s="2"/>
      <c r="BJ47451" s="3"/>
      <c r="BL47451" s="3"/>
      <c r="BN47451" s="3"/>
      <c r="BP47451" s="3"/>
    </row>
    <row r="47452" spans="1:68" x14ac:dyDescent="0.25">
      <c r="A47452" s="1"/>
      <c r="B47452" s="2"/>
      <c r="BJ47452" s="3"/>
      <c r="BL47452" s="3"/>
      <c r="BN47452" s="3"/>
      <c r="BP47452" s="3"/>
    </row>
    <row r="47453" spans="1:68" x14ac:dyDescent="0.25">
      <c r="A47453" s="1"/>
      <c r="B47453" s="2"/>
      <c r="BJ47453" s="3"/>
      <c r="BL47453" s="3"/>
      <c r="BN47453" s="3"/>
      <c r="BP47453" s="3"/>
    </row>
    <row r="47454" spans="1:68" x14ac:dyDescent="0.25">
      <c r="A47454" s="1"/>
      <c r="B47454" s="2"/>
      <c r="BJ47454" s="3"/>
      <c r="BL47454" s="3"/>
      <c r="BN47454" s="3"/>
      <c r="BP47454" s="3"/>
    </row>
    <row r="47455" spans="1:68" x14ac:dyDescent="0.25">
      <c r="A47455" s="1"/>
      <c r="B47455" s="2"/>
      <c r="BJ47455" s="3"/>
      <c r="BL47455" s="3"/>
      <c r="BN47455" s="3"/>
      <c r="BP47455" s="3"/>
    </row>
    <row r="47456" spans="1:68" x14ac:dyDescent="0.25">
      <c r="A47456" s="1"/>
      <c r="B47456" s="2"/>
      <c r="BJ47456" s="3"/>
      <c r="BL47456" s="3"/>
      <c r="BN47456" s="3"/>
      <c r="BP47456" s="3"/>
    </row>
    <row r="47457" spans="1:68" x14ac:dyDescent="0.25">
      <c r="A47457" s="1"/>
      <c r="B47457" s="2"/>
      <c r="BJ47457" s="3"/>
      <c r="BL47457" s="3"/>
      <c r="BN47457" s="3"/>
      <c r="BP47457" s="3"/>
    </row>
    <row r="47458" spans="1:68" x14ac:dyDescent="0.25">
      <c r="A47458" s="1"/>
      <c r="B47458" s="2"/>
      <c r="BJ47458" s="3"/>
      <c r="BL47458" s="3"/>
      <c r="BN47458" s="3"/>
      <c r="BP47458" s="3"/>
    </row>
    <row r="47459" spans="1:68" x14ac:dyDescent="0.25">
      <c r="A47459" s="1"/>
      <c r="B47459" s="2"/>
      <c r="BJ47459" s="3"/>
      <c r="BL47459" s="3"/>
      <c r="BN47459" s="3"/>
      <c r="BP47459" s="3"/>
    </row>
    <row r="47460" spans="1:68" x14ac:dyDescent="0.25">
      <c r="A47460" s="1"/>
      <c r="B47460" s="2"/>
      <c r="BJ47460" s="3"/>
      <c r="BL47460" s="3"/>
      <c r="BN47460" s="3"/>
      <c r="BP47460" s="3"/>
    </row>
    <row r="47461" spans="1:68" x14ac:dyDescent="0.25">
      <c r="A47461" s="1"/>
      <c r="B47461" s="2"/>
      <c r="BJ47461" s="3"/>
      <c r="BL47461" s="3"/>
      <c r="BN47461" s="3"/>
      <c r="BP47461" s="3"/>
    </row>
    <row r="47462" spans="1:68" x14ac:dyDescent="0.25">
      <c r="A47462" s="1"/>
      <c r="B47462" s="2"/>
      <c r="BJ47462" s="3"/>
      <c r="BL47462" s="3"/>
      <c r="BN47462" s="3"/>
      <c r="BP47462" s="3"/>
    </row>
    <row r="47463" spans="1:68" x14ac:dyDescent="0.25">
      <c r="A47463" s="1"/>
      <c r="B47463" s="2"/>
      <c r="BJ47463" s="3"/>
      <c r="BL47463" s="3"/>
      <c r="BN47463" s="3"/>
      <c r="BP47463" s="3"/>
    </row>
    <row r="47464" spans="1:68" x14ac:dyDescent="0.25">
      <c r="A47464" s="1"/>
      <c r="B47464" s="2"/>
      <c r="BJ47464" s="3"/>
      <c r="BL47464" s="3"/>
      <c r="BN47464" s="3"/>
      <c r="BP47464" s="3"/>
    </row>
    <row r="47465" spans="1:68" x14ac:dyDescent="0.25">
      <c r="A47465" s="1"/>
      <c r="B47465" s="2"/>
      <c r="BJ47465" s="3"/>
      <c r="BL47465" s="3"/>
      <c r="BN47465" s="3"/>
      <c r="BP47465" s="3"/>
    </row>
    <row r="47466" spans="1:68" x14ac:dyDescent="0.25">
      <c r="A47466" s="1"/>
      <c r="B47466" s="2"/>
      <c r="BJ47466" s="3"/>
      <c r="BL47466" s="3"/>
      <c r="BN47466" s="3"/>
      <c r="BP47466" s="3"/>
    </row>
    <row r="47467" spans="1:68" x14ac:dyDescent="0.25">
      <c r="A47467" s="1"/>
      <c r="B47467" s="2"/>
      <c r="BJ47467" s="3"/>
      <c r="BL47467" s="3"/>
      <c r="BN47467" s="3"/>
      <c r="BP47467" s="3"/>
    </row>
    <row r="47468" spans="1:68" x14ac:dyDescent="0.25">
      <c r="A47468" s="1"/>
      <c r="B47468" s="2"/>
      <c r="BJ47468" s="3"/>
      <c r="BL47468" s="3"/>
      <c r="BN47468" s="3"/>
      <c r="BP47468" s="3"/>
    </row>
    <row r="47469" spans="1:68" x14ac:dyDescent="0.25">
      <c r="A47469" s="1"/>
      <c r="B47469" s="2"/>
      <c r="BJ47469" s="3"/>
      <c r="BL47469" s="3"/>
      <c r="BN47469" s="3"/>
      <c r="BP47469" s="3"/>
    </row>
    <row r="47470" spans="1:68" x14ac:dyDescent="0.25">
      <c r="A47470" s="1"/>
      <c r="B47470" s="2"/>
      <c r="BJ47470" s="3"/>
      <c r="BL47470" s="3"/>
      <c r="BN47470" s="3"/>
      <c r="BP47470" s="3"/>
    </row>
    <row r="47471" spans="1:68" x14ac:dyDescent="0.25">
      <c r="A47471" s="1"/>
      <c r="B47471" s="2"/>
      <c r="BJ47471" s="3"/>
      <c r="BL47471" s="3"/>
      <c r="BN47471" s="3"/>
      <c r="BP47471" s="3"/>
    </row>
    <row r="47472" spans="1:68" x14ac:dyDescent="0.25">
      <c r="A47472" s="1"/>
      <c r="B47472" s="2"/>
      <c r="BJ47472" s="3"/>
      <c r="BL47472" s="3"/>
      <c r="BN47472" s="3"/>
      <c r="BP47472" s="3"/>
    </row>
    <row r="47473" spans="1:68" x14ac:dyDescent="0.25">
      <c r="A47473" s="1"/>
      <c r="B47473" s="2"/>
      <c r="BJ47473" s="3"/>
      <c r="BL47473" s="3"/>
      <c r="BN47473" s="3"/>
      <c r="BP47473" s="3"/>
    </row>
    <row r="47474" spans="1:68" x14ac:dyDescent="0.25">
      <c r="A47474" s="1"/>
      <c r="B47474" s="2"/>
      <c r="BJ47474" s="3"/>
      <c r="BL47474" s="3"/>
      <c r="BN47474" s="3"/>
      <c r="BP47474" s="3"/>
    </row>
    <row r="47475" spans="1:68" x14ac:dyDescent="0.25">
      <c r="A47475" s="1"/>
      <c r="B47475" s="2"/>
      <c r="BJ47475" s="3"/>
      <c r="BL47475" s="3"/>
      <c r="BN47475" s="3"/>
      <c r="BP47475" s="3"/>
    </row>
    <row r="47476" spans="1:68" x14ac:dyDescent="0.25">
      <c r="A47476" s="1"/>
      <c r="B47476" s="2"/>
      <c r="BJ47476" s="3"/>
      <c r="BL47476" s="3"/>
      <c r="BN47476" s="3"/>
      <c r="BP47476" s="3"/>
    </row>
    <row r="47477" spans="1:68" x14ac:dyDescent="0.25">
      <c r="A47477" s="1"/>
      <c r="B47477" s="2"/>
      <c r="BJ47477" s="3"/>
      <c r="BL47477" s="3"/>
      <c r="BN47477" s="3"/>
      <c r="BP47477" s="3"/>
    </row>
    <row r="47478" spans="1:68" x14ac:dyDescent="0.25">
      <c r="A47478" s="1"/>
      <c r="B47478" s="2"/>
      <c r="BJ47478" s="3"/>
      <c r="BL47478" s="3"/>
      <c r="BN47478" s="3"/>
      <c r="BP47478" s="3"/>
    </row>
    <row r="47479" spans="1:68" x14ac:dyDescent="0.25">
      <c r="A47479" s="1"/>
      <c r="B47479" s="2"/>
      <c r="BJ47479" s="3"/>
      <c r="BL47479" s="3"/>
      <c r="BN47479" s="3"/>
      <c r="BP47479" s="3"/>
    </row>
    <row r="47480" spans="1:68" x14ac:dyDescent="0.25">
      <c r="A47480" s="1"/>
      <c r="B47480" s="2"/>
      <c r="BJ47480" s="3"/>
      <c r="BL47480" s="3"/>
      <c r="BN47480" s="3"/>
      <c r="BP47480" s="3"/>
    </row>
    <row r="47481" spans="1:68" x14ac:dyDescent="0.25">
      <c r="A47481" s="1"/>
      <c r="B47481" s="2"/>
      <c r="BJ47481" s="3"/>
      <c r="BL47481" s="3"/>
      <c r="BN47481" s="3"/>
      <c r="BP47481" s="3"/>
    </row>
    <row r="47482" spans="1:68" x14ac:dyDescent="0.25">
      <c r="A47482" s="1"/>
      <c r="B47482" s="2"/>
      <c r="BJ47482" s="3"/>
      <c r="BL47482" s="3"/>
      <c r="BN47482" s="3"/>
      <c r="BP47482" s="3"/>
    </row>
    <row r="47483" spans="1:68" x14ac:dyDescent="0.25">
      <c r="A47483" s="1"/>
      <c r="B47483" s="2"/>
      <c r="BJ47483" s="3"/>
      <c r="BL47483" s="3"/>
      <c r="BN47483" s="3"/>
      <c r="BP47483" s="3"/>
    </row>
    <row r="47484" spans="1:68" x14ac:dyDescent="0.25">
      <c r="A47484" s="1"/>
      <c r="B47484" s="2"/>
      <c r="BJ47484" s="3"/>
      <c r="BL47484" s="3"/>
      <c r="BN47484" s="3"/>
      <c r="BP47484" s="3"/>
    </row>
    <row r="47485" spans="1:68" x14ac:dyDescent="0.25">
      <c r="A47485" s="1"/>
      <c r="B47485" s="2"/>
      <c r="BJ47485" s="3"/>
      <c r="BL47485" s="3"/>
      <c r="BN47485" s="3"/>
      <c r="BP47485" s="3"/>
    </row>
    <row r="47486" spans="1:68" x14ac:dyDescent="0.25">
      <c r="A47486" s="1"/>
      <c r="B47486" s="2"/>
      <c r="BJ47486" s="3"/>
      <c r="BL47486" s="3"/>
      <c r="BN47486" s="3"/>
      <c r="BP47486" s="3"/>
    </row>
    <row r="47487" spans="1:68" x14ac:dyDescent="0.25">
      <c r="A47487" s="1"/>
      <c r="B47487" s="2"/>
      <c r="BJ47487" s="3"/>
      <c r="BL47487" s="3"/>
      <c r="BN47487" s="3"/>
      <c r="BP47487" s="3"/>
    </row>
    <row r="47488" spans="1:68" x14ac:dyDescent="0.25">
      <c r="A47488" s="1"/>
      <c r="B47488" s="2"/>
      <c r="BJ47488" s="3"/>
      <c r="BL47488" s="3"/>
      <c r="BN47488" s="3"/>
      <c r="BP47488" s="3"/>
    </row>
    <row r="47489" spans="1:68" x14ac:dyDescent="0.25">
      <c r="A47489" s="1"/>
      <c r="B47489" s="2"/>
      <c r="BJ47489" s="3"/>
      <c r="BL47489" s="3"/>
      <c r="BN47489" s="3"/>
      <c r="BP47489" s="3"/>
    </row>
    <row r="47490" spans="1:68" x14ac:dyDescent="0.25">
      <c r="A47490" s="1"/>
      <c r="B47490" s="2"/>
      <c r="BJ47490" s="3"/>
      <c r="BL47490" s="3"/>
      <c r="BN47490" s="3"/>
      <c r="BP47490" s="3"/>
    </row>
    <row r="47491" spans="1:68" x14ac:dyDescent="0.25">
      <c r="A47491" s="1"/>
      <c r="B47491" s="2"/>
      <c r="BJ47491" s="3"/>
      <c r="BL47491" s="3"/>
      <c r="BN47491" s="3"/>
      <c r="BP47491" s="3"/>
    </row>
    <row r="47492" spans="1:68" x14ac:dyDescent="0.25">
      <c r="A47492" s="1"/>
      <c r="B47492" s="2"/>
      <c r="BJ47492" s="3"/>
      <c r="BL47492" s="3"/>
      <c r="BN47492" s="3"/>
      <c r="BP47492" s="3"/>
    </row>
    <row r="47493" spans="1:68" x14ac:dyDescent="0.25">
      <c r="A47493" s="1"/>
      <c r="B47493" s="2"/>
      <c r="BJ47493" s="3"/>
      <c r="BL47493" s="3"/>
      <c r="BN47493" s="3"/>
      <c r="BP47493" s="3"/>
    </row>
    <row r="47494" spans="1:68" x14ac:dyDescent="0.25">
      <c r="A47494" s="1"/>
      <c r="B47494" s="2"/>
      <c r="BJ47494" s="3"/>
      <c r="BL47494" s="3"/>
      <c r="BN47494" s="3"/>
      <c r="BP47494" s="3"/>
    </row>
    <row r="47495" spans="1:68" x14ac:dyDescent="0.25">
      <c r="A47495" s="1"/>
      <c r="B47495" s="2"/>
      <c r="BJ47495" s="3"/>
      <c r="BL47495" s="3"/>
      <c r="BN47495" s="3"/>
      <c r="BP47495" s="3"/>
    </row>
    <row r="47496" spans="1:68" x14ac:dyDescent="0.25">
      <c r="A47496" s="1"/>
      <c r="B47496" s="2"/>
      <c r="BJ47496" s="3"/>
      <c r="BL47496" s="3"/>
      <c r="BN47496" s="3"/>
      <c r="BP47496" s="3"/>
    </row>
    <row r="47497" spans="1:68" x14ac:dyDescent="0.25">
      <c r="A47497" s="1"/>
      <c r="B47497" s="2"/>
      <c r="BJ47497" s="3"/>
      <c r="BL47497" s="3"/>
      <c r="BN47497" s="3"/>
      <c r="BP47497" s="3"/>
    </row>
    <row r="47498" spans="1:68" x14ac:dyDescent="0.25">
      <c r="A47498" s="1"/>
      <c r="B47498" s="2"/>
      <c r="BJ47498" s="3"/>
      <c r="BL47498" s="3"/>
      <c r="BN47498" s="3"/>
      <c r="BP47498" s="3"/>
    </row>
    <row r="47499" spans="1:68" x14ac:dyDescent="0.25">
      <c r="A47499" s="1"/>
      <c r="B47499" s="2"/>
      <c r="BJ47499" s="3"/>
      <c r="BL47499" s="3"/>
      <c r="BN47499" s="3"/>
      <c r="BP47499" s="3"/>
    </row>
    <row r="47500" spans="1:68" x14ac:dyDescent="0.25">
      <c r="A47500" s="1"/>
      <c r="B47500" s="2"/>
      <c r="BJ47500" s="3"/>
      <c r="BL47500" s="3"/>
      <c r="BN47500" s="3"/>
      <c r="BP47500" s="3"/>
    </row>
    <row r="47501" spans="1:68" x14ac:dyDescent="0.25">
      <c r="A47501" s="1"/>
      <c r="B47501" s="2"/>
      <c r="BJ47501" s="3"/>
      <c r="BL47501" s="3"/>
      <c r="BN47501" s="3"/>
      <c r="BP47501" s="3"/>
    </row>
    <row r="47502" spans="1:68" x14ac:dyDescent="0.25">
      <c r="A47502" s="1"/>
      <c r="B47502" s="2"/>
      <c r="BJ47502" s="3"/>
      <c r="BL47502" s="3"/>
      <c r="BN47502" s="3"/>
      <c r="BP47502" s="3"/>
    </row>
    <row r="47503" spans="1:68" x14ac:dyDescent="0.25">
      <c r="A47503" s="1"/>
      <c r="B47503" s="2"/>
      <c r="BJ47503" s="3"/>
      <c r="BL47503" s="3"/>
      <c r="BN47503" s="3"/>
      <c r="BP47503" s="3"/>
    </row>
    <row r="47504" spans="1:68" x14ac:dyDescent="0.25">
      <c r="A47504" s="1"/>
      <c r="B47504" s="2"/>
      <c r="BJ47504" s="3"/>
      <c r="BL47504" s="3"/>
      <c r="BN47504" s="3"/>
      <c r="BP47504" s="3"/>
    </row>
    <row r="47505" spans="1:68" x14ac:dyDescent="0.25">
      <c r="A47505" s="1"/>
      <c r="B47505" s="2"/>
      <c r="BJ47505" s="3"/>
      <c r="BL47505" s="3"/>
      <c r="BN47505" s="3"/>
      <c r="BP47505" s="3"/>
    </row>
    <row r="47506" spans="1:68" x14ac:dyDescent="0.25">
      <c r="A47506" s="1"/>
      <c r="B47506" s="2"/>
      <c r="BJ47506" s="3"/>
      <c r="BL47506" s="3"/>
      <c r="BN47506" s="3"/>
      <c r="BP47506" s="3"/>
    </row>
    <row r="47507" spans="1:68" x14ac:dyDescent="0.25">
      <c r="A47507" s="1"/>
      <c r="B47507" s="2"/>
      <c r="BJ47507" s="3"/>
      <c r="BL47507" s="3"/>
      <c r="BN47507" s="3"/>
      <c r="BP47507" s="3"/>
    </row>
    <row r="47508" spans="1:68" x14ac:dyDescent="0.25">
      <c r="A47508" s="1"/>
      <c r="B47508" s="2"/>
      <c r="BJ47508" s="3"/>
      <c r="BL47508" s="3"/>
      <c r="BN47508" s="3"/>
      <c r="BP47508" s="3"/>
    </row>
    <row r="47509" spans="1:68" x14ac:dyDescent="0.25">
      <c r="A47509" s="1"/>
      <c r="B47509" s="2"/>
      <c r="BJ47509" s="3"/>
      <c r="BL47509" s="3"/>
      <c r="BN47509" s="3"/>
      <c r="BP47509" s="3"/>
    </row>
    <row r="47510" spans="1:68" x14ac:dyDescent="0.25">
      <c r="A47510" s="1"/>
      <c r="B47510" s="2"/>
      <c r="BJ47510" s="3"/>
      <c r="BL47510" s="3"/>
      <c r="BN47510" s="3"/>
      <c r="BP47510" s="3"/>
    </row>
    <row r="47511" spans="1:68" x14ac:dyDescent="0.25">
      <c r="A47511" s="1"/>
      <c r="B47511" s="2"/>
      <c r="BJ47511" s="3"/>
      <c r="BL47511" s="3"/>
      <c r="BN47511" s="3"/>
      <c r="BP47511" s="3"/>
    </row>
    <row r="47512" spans="1:68" x14ac:dyDescent="0.25">
      <c r="A47512" s="1"/>
      <c r="B47512" s="2"/>
      <c r="BJ47512" s="3"/>
      <c r="BL47512" s="3"/>
      <c r="BN47512" s="3"/>
      <c r="BP47512" s="3"/>
    </row>
    <row r="47513" spans="1:68" x14ac:dyDescent="0.25">
      <c r="A47513" s="1"/>
      <c r="B47513" s="2"/>
      <c r="BJ47513" s="3"/>
      <c r="BL47513" s="3"/>
      <c r="BN47513" s="3"/>
      <c r="BP47513" s="3"/>
    </row>
    <row r="47514" spans="1:68" x14ac:dyDescent="0.25">
      <c r="A47514" s="1"/>
      <c r="B47514" s="2"/>
      <c r="BJ47514" s="3"/>
      <c r="BL47514" s="3"/>
      <c r="BN47514" s="3"/>
      <c r="BP47514" s="3"/>
    </row>
    <row r="47515" spans="1:68" x14ac:dyDescent="0.25">
      <c r="A47515" s="1"/>
      <c r="B47515" s="2"/>
      <c r="BJ47515" s="3"/>
      <c r="BL47515" s="3"/>
      <c r="BN47515" s="3"/>
      <c r="BP47515" s="3"/>
    </row>
    <row r="47516" spans="1:68" x14ac:dyDescent="0.25">
      <c r="A47516" s="1"/>
      <c r="B47516" s="2"/>
      <c r="BJ47516" s="3"/>
      <c r="BL47516" s="3"/>
      <c r="BN47516" s="3"/>
      <c r="BP47516" s="3"/>
    </row>
    <row r="47517" spans="1:68" x14ac:dyDescent="0.25">
      <c r="A47517" s="1"/>
      <c r="B47517" s="2"/>
      <c r="BJ47517" s="3"/>
      <c r="BL47517" s="3"/>
      <c r="BN47517" s="3"/>
      <c r="BP47517" s="3"/>
    </row>
    <row r="47518" spans="1:68" x14ac:dyDescent="0.25">
      <c r="A47518" s="1"/>
      <c r="B47518" s="2"/>
      <c r="BJ47518" s="3"/>
      <c r="BL47518" s="3"/>
      <c r="BN47518" s="3"/>
      <c r="BP47518" s="3"/>
    </row>
    <row r="47519" spans="1:68" x14ac:dyDescent="0.25">
      <c r="A47519" s="1"/>
      <c r="B47519" s="2"/>
      <c r="BJ47519" s="3"/>
      <c r="BL47519" s="3"/>
      <c r="BN47519" s="3"/>
      <c r="BP47519" s="3"/>
    </row>
    <row r="47520" spans="1:68" x14ac:dyDescent="0.25">
      <c r="A47520" s="1"/>
      <c r="B47520" s="2"/>
      <c r="BJ47520" s="3"/>
      <c r="BL47520" s="3"/>
      <c r="BN47520" s="3"/>
      <c r="BP47520" s="3"/>
    </row>
    <row r="47521" spans="1:68" x14ac:dyDescent="0.25">
      <c r="A47521" s="1"/>
      <c r="B47521" s="2"/>
      <c r="BJ47521" s="3"/>
      <c r="BL47521" s="3"/>
      <c r="BN47521" s="3"/>
      <c r="BP47521" s="3"/>
    </row>
    <row r="47522" spans="1:68" x14ac:dyDescent="0.25">
      <c r="A47522" s="1"/>
      <c r="B47522" s="2"/>
      <c r="BJ47522" s="3"/>
      <c r="BL47522" s="3"/>
      <c r="BN47522" s="3"/>
      <c r="BP47522" s="3"/>
    </row>
    <row r="47523" spans="1:68" x14ac:dyDescent="0.25">
      <c r="A47523" s="1"/>
      <c r="B47523" s="2"/>
      <c r="BJ47523" s="3"/>
      <c r="BL47523" s="3"/>
      <c r="BN47523" s="3"/>
      <c r="BP47523" s="3"/>
    </row>
    <row r="47524" spans="1:68" x14ac:dyDescent="0.25">
      <c r="A47524" s="1"/>
      <c r="B47524" s="2"/>
      <c r="BJ47524" s="3"/>
      <c r="BL47524" s="3"/>
      <c r="BN47524" s="3"/>
      <c r="BP47524" s="3"/>
    </row>
    <row r="47525" spans="1:68" x14ac:dyDescent="0.25">
      <c r="A47525" s="1"/>
      <c r="B47525" s="2"/>
      <c r="BJ47525" s="3"/>
      <c r="BL47525" s="3"/>
      <c r="BN47525" s="3"/>
      <c r="BP47525" s="3"/>
    </row>
    <row r="47526" spans="1:68" x14ac:dyDescent="0.25">
      <c r="A47526" s="1"/>
      <c r="B47526" s="2"/>
      <c r="BJ47526" s="3"/>
      <c r="BL47526" s="3"/>
      <c r="BN47526" s="3"/>
      <c r="BP47526" s="3"/>
    </row>
    <row r="47527" spans="1:68" x14ac:dyDescent="0.25">
      <c r="A47527" s="1"/>
      <c r="B47527" s="2"/>
      <c r="BJ47527" s="3"/>
      <c r="BL47527" s="3"/>
      <c r="BN47527" s="3"/>
      <c r="BP47527" s="3"/>
    </row>
    <row r="47528" spans="1:68" x14ac:dyDescent="0.25">
      <c r="A47528" s="1"/>
      <c r="B47528" s="2"/>
      <c r="BJ47528" s="3"/>
      <c r="BL47528" s="3"/>
      <c r="BN47528" s="3"/>
      <c r="BP47528" s="3"/>
    </row>
    <row r="47529" spans="1:68" x14ac:dyDescent="0.25">
      <c r="A47529" s="1"/>
      <c r="B47529" s="2"/>
      <c r="BJ47529" s="3"/>
      <c r="BL47529" s="3"/>
      <c r="BN47529" s="3"/>
      <c r="BP47529" s="3"/>
    </row>
    <row r="47530" spans="1:68" x14ac:dyDescent="0.25">
      <c r="A47530" s="1"/>
      <c r="B47530" s="2"/>
      <c r="BJ47530" s="3"/>
      <c r="BL47530" s="3"/>
      <c r="BN47530" s="3"/>
      <c r="BP47530" s="3"/>
    </row>
    <row r="47531" spans="1:68" x14ac:dyDescent="0.25">
      <c r="A47531" s="1"/>
      <c r="B47531" s="2"/>
      <c r="BJ47531" s="3"/>
      <c r="BL47531" s="3"/>
      <c r="BN47531" s="3"/>
      <c r="BP47531" s="3"/>
    </row>
    <row r="47532" spans="1:68" x14ac:dyDescent="0.25">
      <c r="A47532" s="1"/>
      <c r="B47532" s="2"/>
      <c r="BJ47532" s="3"/>
      <c r="BL47532" s="3"/>
      <c r="BN47532" s="3"/>
      <c r="BP47532" s="3"/>
    </row>
    <row r="47533" spans="1:68" x14ac:dyDescent="0.25">
      <c r="A47533" s="1"/>
      <c r="B47533" s="2"/>
      <c r="BJ47533" s="3"/>
      <c r="BL47533" s="3"/>
      <c r="BN47533" s="3"/>
      <c r="BP47533" s="3"/>
    </row>
    <row r="47534" spans="1:68" x14ac:dyDescent="0.25">
      <c r="A47534" s="1"/>
      <c r="B47534" s="2"/>
      <c r="BJ47534" s="3"/>
      <c r="BL47534" s="3"/>
      <c r="BN47534" s="3"/>
      <c r="BP47534" s="3"/>
    </row>
    <row r="47535" spans="1:68" x14ac:dyDescent="0.25">
      <c r="A47535" s="1"/>
      <c r="B47535" s="2"/>
      <c r="BJ47535" s="3"/>
      <c r="BL47535" s="3"/>
      <c r="BN47535" s="3"/>
      <c r="BP47535" s="3"/>
    </row>
    <row r="47536" spans="1:68" x14ac:dyDescent="0.25">
      <c r="A47536" s="1"/>
      <c r="B47536" s="2"/>
      <c r="BJ47536" s="3"/>
      <c r="BL47536" s="3"/>
      <c r="BN47536" s="3"/>
      <c r="BP47536" s="3"/>
    </row>
    <row r="47537" spans="1:68" x14ac:dyDescent="0.25">
      <c r="A47537" s="1"/>
      <c r="B47537" s="2"/>
      <c r="BJ47537" s="3"/>
      <c r="BL47537" s="3"/>
      <c r="BN47537" s="3"/>
      <c r="BP47537" s="3"/>
    </row>
    <row r="47538" spans="1:68" x14ac:dyDescent="0.25">
      <c r="A47538" s="1"/>
      <c r="B47538" s="2"/>
      <c r="BJ47538" s="3"/>
      <c r="BL47538" s="3"/>
      <c r="BN47538" s="3"/>
      <c r="BP47538" s="3"/>
    </row>
    <row r="47539" spans="1:68" x14ac:dyDescent="0.25">
      <c r="A47539" s="1"/>
      <c r="B47539" s="2"/>
      <c r="BJ47539" s="3"/>
      <c r="BL47539" s="3"/>
      <c r="BN47539" s="3"/>
      <c r="BP47539" s="3"/>
    </row>
    <row r="47540" spans="1:68" x14ac:dyDescent="0.25">
      <c r="A47540" s="1"/>
      <c r="B47540" s="2"/>
      <c r="BJ47540" s="3"/>
      <c r="BL47540" s="3"/>
      <c r="BN47540" s="3"/>
      <c r="BP47540" s="3"/>
    </row>
    <row r="47541" spans="1:68" x14ac:dyDescent="0.25">
      <c r="A47541" s="1"/>
      <c r="B47541" s="2"/>
      <c r="BJ47541" s="3"/>
      <c r="BL47541" s="3"/>
      <c r="BN47541" s="3"/>
      <c r="BP47541" s="3"/>
    </row>
    <row r="47542" spans="1:68" x14ac:dyDescent="0.25">
      <c r="A47542" s="1"/>
      <c r="B47542" s="2"/>
      <c r="BJ47542" s="3"/>
      <c r="BL47542" s="3"/>
      <c r="BN47542" s="3"/>
      <c r="BP47542" s="3"/>
    </row>
    <row r="47543" spans="1:68" x14ac:dyDescent="0.25">
      <c r="A47543" s="1"/>
      <c r="B47543" s="2"/>
      <c r="BJ47543" s="3"/>
      <c r="BL47543" s="3"/>
      <c r="BN47543" s="3"/>
      <c r="BP47543" s="3"/>
    </row>
    <row r="47544" spans="1:68" x14ac:dyDescent="0.25">
      <c r="A47544" s="1"/>
      <c r="B47544" s="2"/>
      <c r="BJ47544" s="3"/>
      <c r="BL47544" s="3"/>
      <c r="BN47544" s="3"/>
      <c r="BP47544" s="3"/>
    </row>
    <row r="47545" spans="1:68" x14ac:dyDescent="0.25">
      <c r="A47545" s="1"/>
      <c r="B47545" s="2"/>
      <c r="BJ47545" s="3"/>
      <c r="BL47545" s="3"/>
      <c r="BN47545" s="3"/>
      <c r="BP47545" s="3"/>
    </row>
    <row r="47546" spans="1:68" x14ac:dyDescent="0.25">
      <c r="A47546" s="1"/>
      <c r="B47546" s="2"/>
      <c r="BJ47546" s="3"/>
      <c r="BL47546" s="3"/>
      <c r="BN47546" s="3"/>
      <c r="BP47546" s="3"/>
    </row>
    <row r="47547" spans="1:68" x14ac:dyDescent="0.25">
      <c r="A47547" s="1"/>
      <c r="B47547" s="2"/>
      <c r="BJ47547" s="3"/>
      <c r="BL47547" s="3"/>
      <c r="BN47547" s="3"/>
      <c r="BP47547" s="3"/>
    </row>
    <row r="47548" spans="1:68" x14ac:dyDescent="0.25">
      <c r="A47548" s="1"/>
      <c r="B47548" s="2"/>
      <c r="BJ47548" s="3"/>
      <c r="BL47548" s="3"/>
      <c r="BN47548" s="3"/>
      <c r="BP47548" s="3"/>
    </row>
    <row r="47549" spans="1:68" x14ac:dyDescent="0.25">
      <c r="A47549" s="1"/>
      <c r="B47549" s="2"/>
      <c r="BJ47549" s="3"/>
      <c r="BL47549" s="3"/>
      <c r="BN47549" s="3"/>
      <c r="BP47549" s="3"/>
    </row>
    <row r="47550" spans="1:68" x14ac:dyDescent="0.25">
      <c r="A47550" s="1"/>
      <c r="B47550" s="2"/>
      <c r="BJ47550" s="3"/>
      <c r="BL47550" s="3"/>
      <c r="BN47550" s="3"/>
      <c r="BP47550" s="3"/>
    </row>
    <row r="47551" spans="1:68" x14ac:dyDescent="0.25">
      <c r="A47551" s="1"/>
      <c r="B47551" s="2"/>
      <c r="BJ47551" s="3"/>
      <c r="BL47551" s="3"/>
      <c r="BN47551" s="3"/>
      <c r="BP47551" s="3"/>
    </row>
    <row r="47552" spans="1:68" x14ac:dyDescent="0.25">
      <c r="A47552" s="1"/>
      <c r="B47552" s="2"/>
      <c r="BJ47552" s="3"/>
      <c r="BL47552" s="3"/>
      <c r="BN47552" s="3"/>
      <c r="BP47552" s="3"/>
    </row>
    <row r="47553" spans="1:68" x14ac:dyDescent="0.25">
      <c r="A47553" s="1"/>
      <c r="B47553" s="2"/>
      <c r="BJ47553" s="3"/>
      <c r="BL47553" s="3"/>
      <c r="BN47553" s="3"/>
      <c r="BP47553" s="3"/>
    </row>
    <row r="47554" spans="1:68" x14ac:dyDescent="0.25">
      <c r="A47554" s="1"/>
      <c r="B47554" s="2"/>
      <c r="BJ47554" s="3"/>
      <c r="BL47554" s="3"/>
      <c r="BN47554" s="3"/>
      <c r="BP47554" s="3"/>
    </row>
    <row r="47555" spans="1:68" x14ac:dyDescent="0.25">
      <c r="A47555" s="1"/>
      <c r="B47555" s="2"/>
      <c r="BJ47555" s="3"/>
      <c r="BL47555" s="3"/>
      <c r="BN47555" s="3"/>
      <c r="BP47555" s="3"/>
    </row>
    <row r="47556" spans="1:68" x14ac:dyDescent="0.25">
      <c r="A47556" s="1"/>
      <c r="B47556" s="2"/>
      <c r="BJ47556" s="3"/>
      <c r="BL47556" s="3"/>
      <c r="BN47556" s="3"/>
      <c r="BP47556" s="3"/>
    </row>
    <row r="47557" spans="1:68" x14ac:dyDescent="0.25">
      <c r="A47557" s="1"/>
      <c r="B47557" s="2"/>
      <c r="BJ47557" s="3"/>
      <c r="BL47557" s="3"/>
      <c r="BN47557" s="3"/>
      <c r="BP47557" s="3"/>
    </row>
    <row r="47558" spans="1:68" x14ac:dyDescent="0.25">
      <c r="A47558" s="1"/>
      <c r="B47558" s="2"/>
      <c r="BJ47558" s="3"/>
      <c r="BL47558" s="3"/>
      <c r="BN47558" s="3"/>
      <c r="BP47558" s="3"/>
    </row>
    <row r="47559" spans="1:68" x14ac:dyDescent="0.25">
      <c r="A47559" s="1"/>
      <c r="B47559" s="2"/>
      <c r="BJ47559" s="3"/>
      <c r="BL47559" s="3"/>
      <c r="BN47559" s="3"/>
      <c r="BP47559" s="3"/>
    </row>
    <row r="47560" spans="1:68" x14ac:dyDescent="0.25">
      <c r="A47560" s="1"/>
      <c r="B47560" s="2"/>
      <c r="BJ47560" s="3"/>
      <c r="BL47560" s="3"/>
      <c r="BN47560" s="3"/>
      <c r="BP47560" s="3"/>
    </row>
    <row r="47561" spans="1:68" x14ac:dyDescent="0.25">
      <c r="A47561" s="1"/>
      <c r="B47561" s="2"/>
      <c r="BJ47561" s="3"/>
      <c r="BL47561" s="3"/>
      <c r="BN47561" s="3"/>
      <c r="BP47561" s="3"/>
    </row>
    <row r="47562" spans="1:68" x14ac:dyDescent="0.25">
      <c r="A47562" s="1"/>
      <c r="B47562" s="2"/>
      <c r="BJ47562" s="3"/>
      <c r="BL47562" s="3"/>
      <c r="BN47562" s="3"/>
      <c r="BP47562" s="3"/>
    </row>
    <row r="47563" spans="1:68" x14ac:dyDescent="0.25">
      <c r="A47563" s="1"/>
      <c r="B47563" s="2"/>
      <c r="BJ47563" s="3"/>
      <c r="BL47563" s="3"/>
      <c r="BN47563" s="3"/>
      <c r="BP47563" s="3"/>
    </row>
    <row r="47564" spans="1:68" x14ac:dyDescent="0.25">
      <c r="A47564" s="1"/>
      <c r="B47564" s="2"/>
      <c r="BJ47564" s="3"/>
      <c r="BL47564" s="3"/>
      <c r="BN47564" s="3"/>
      <c r="BP47564" s="3"/>
    </row>
    <row r="47565" spans="1:68" x14ac:dyDescent="0.25">
      <c r="A47565" s="1"/>
      <c r="B47565" s="2"/>
      <c r="BJ47565" s="3"/>
      <c r="BL47565" s="3"/>
      <c r="BN47565" s="3"/>
      <c r="BP47565" s="3"/>
    </row>
    <row r="47566" spans="1:68" x14ac:dyDescent="0.25">
      <c r="A47566" s="1"/>
      <c r="B47566" s="2"/>
      <c r="BJ47566" s="3"/>
      <c r="BL47566" s="3"/>
      <c r="BN47566" s="3"/>
      <c r="BP47566" s="3"/>
    </row>
    <row r="47567" spans="1:68" x14ac:dyDescent="0.25">
      <c r="A47567" s="1"/>
      <c r="B47567" s="2"/>
      <c r="BJ47567" s="3"/>
      <c r="BL47567" s="3"/>
      <c r="BN47567" s="3"/>
      <c r="BP47567" s="3"/>
    </row>
    <row r="47568" spans="1:68" x14ac:dyDescent="0.25">
      <c r="A47568" s="1"/>
      <c r="B47568" s="2"/>
      <c r="BJ47568" s="3"/>
      <c r="BL47568" s="3"/>
      <c r="BN47568" s="3"/>
      <c r="BP47568" s="3"/>
    </row>
    <row r="47569" spans="1:68" x14ac:dyDescent="0.25">
      <c r="A47569" s="1"/>
      <c r="B47569" s="2"/>
      <c r="BJ47569" s="3"/>
      <c r="BL47569" s="3"/>
      <c r="BN47569" s="3"/>
      <c r="BP47569" s="3"/>
    </row>
    <row r="47570" spans="1:68" x14ac:dyDescent="0.25">
      <c r="A47570" s="1"/>
      <c r="B47570" s="2"/>
      <c r="BJ47570" s="3"/>
      <c r="BL47570" s="3"/>
      <c r="BN47570" s="3"/>
      <c r="BP47570" s="3"/>
    </row>
    <row r="47571" spans="1:68" x14ac:dyDescent="0.25">
      <c r="A47571" s="1"/>
      <c r="B47571" s="2"/>
      <c r="BJ47571" s="3"/>
      <c r="BL47571" s="3"/>
      <c r="BN47571" s="3"/>
      <c r="BP47571" s="3"/>
    </row>
    <row r="47572" spans="1:68" x14ac:dyDescent="0.25">
      <c r="A47572" s="1"/>
      <c r="B47572" s="2"/>
      <c r="BJ47572" s="3"/>
      <c r="BL47572" s="3"/>
      <c r="BN47572" s="3"/>
      <c r="BP47572" s="3"/>
    </row>
    <row r="47573" spans="1:68" x14ac:dyDescent="0.25">
      <c r="A47573" s="1"/>
      <c r="B47573" s="2"/>
      <c r="BJ47573" s="3"/>
      <c r="BL47573" s="3"/>
      <c r="BN47573" s="3"/>
      <c r="BP47573" s="3"/>
    </row>
    <row r="47574" spans="1:68" x14ac:dyDescent="0.25">
      <c r="A47574" s="1"/>
      <c r="B47574" s="2"/>
      <c r="BJ47574" s="3"/>
      <c r="BL47574" s="3"/>
      <c r="BN47574" s="3"/>
      <c r="BP47574" s="3"/>
    </row>
    <row r="47575" spans="1:68" x14ac:dyDescent="0.25">
      <c r="A47575" s="1"/>
      <c r="B47575" s="2"/>
      <c r="BJ47575" s="3"/>
      <c r="BL47575" s="3"/>
      <c r="BN47575" s="3"/>
      <c r="BP47575" s="3"/>
    </row>
    <row r="47576" spans="1:68" x14ac:dyDescent="0.25">
      <c r="A47576" s="1"/>
      <c r="B47576" s="2"/>
      <c r="BJ47576" s="3"/>
      <c r="BL47576" s="3"/>
      <c r="BN47576" s="3"/>
      <c r="BP47576" s="3"/>
    </row>
    <row r="47577" spans="1:68" x14ac:dyDescent="0.25">
      <c r="A47577" s="1"/>
      <c r="B47577" s="2"/>
      <c r="BJ47577" s="3"/>
      <c r="BL47577" s="3"/>
      <c r="BN47577" s="3"/>
      <c r="BP47577" s="3"/>
    </row>
    <row r="47578" spans="1:68" x14ac:dyDescent="0.25">
      <c r="A47578" s="1"/>
      <c r="B47578" s="2"/>
      <c r="BJ47578" s="3"/>
      <c r="BL47578" s="3"/>
      <c r="BN47578" s="3"/>
      <c r="BP47578" s="3"/>
    </row>
    <row r="47579" spans="1:68" x14ac:dyDescent="0.25">
      <c r="A47579" s="1"/>
      <c r="B47579" s="2"/>
      <c r="BJ47579" s="3"/>
      <c r="BL47579" s="3"/>
      <c r="BN47579" s="3"/>
      <c r="BP47579" s="3"/>
    </row>
    <row r="47580" spans="1:68" x14ac:dyDescent="0.25">
      <c r="A47580" s="1"/>
      <c r="B47580" s="2"/>
      <c r="BJ47580" s="3"/>
      <c r="BL47580" s="3"/>
      <c r="BN47580" s="3"/>
      <c r="BP47580" s="3"/>
    </row>
    <row r="47581" spans="1:68" x14ac:dyDescent="0.25">
      <c r="A47581" s="1"/>
      <c r="B47581" s="2"/>
      <c r="BJ47581" s="3"/>
      <c r="BL47581" s="3"/>
      <c r="BN47581" s="3"/>
      <c r="BP47581" s="3"/>
    </row>
    <row r="47582" spans="1:68" x14ac:dyDescent="0.25">
      <c r="A47582" s="1"/>
      <c r="B47582" s="2"/>
      <c r="BJ47582" s="3"/>
      <c r="BL47582" s="3"/>
      <c r="BN47582" s="3"/>
      <c r="BP47582" s="3"/>
    </row>
    <row r="47583" spans="1:68" x14ac:dyDescent="0.25">
      <c r="A47583" s="1"/>
      <c r="B47583" s="2"/>
      <c r="BJ47583" s="3"/>
      <c r="BL47583" s="3"/>
      <c r="BN47583" s="3"/>
      <c r="BP47583" s="3"/>
    </row>
    <row r="47584" spans="1:68" x14ac:dyDescent="0.25">
      <c r="A47584" s="1"/>
      <c r="B47584" s="2"/>
      <c r="BJ47584" s="3"/>
      <c r="BL47584" s="3"/>
      <c r="BN47584" s="3"/>
      <c r="BP47584" s="3"/>
    </row>
    <row r="47585" spans="1:68" x14ac:dyDescent="0.25">
      <c r="A47585" s="1"/>
      <c r="B47585" s="2"/>
      <c r="BJ47585" s="3"/>
      <c r="BL47585" s="3"/>
      <c r="BN47585" s="3"/>
      <c r="BP47585" s="3"/>
    </row>
    <row r="47586" spans="1:68" x14ac:dyDescent="0.25">
      <c r="A47586" s="1"/>
      <c r="B47586" s="2"/>
      <c r="BJ47586" s="3"/>
      <c r="BL47586" s="3"/>
      <c r="BN47586" s="3"/>
      <c r="BP47586" s="3"/>
    </row>
    <row r="47587" spans="1:68" x14ac:dyDescent="0.25">
      <c r="A47587" s="1"/>
      <c r="B47587" s="2"/>
      <c r="BJ47587" s="3"/>
      <c r="BL47587" s="3"/>
      <c r="BN47587" s="3"/>
      <c r="BP47587" s="3"/>
    </row>
    <row r="47588" spans="1:68" x14ac:dyDescent="0.25">
      <c r="A47588" s="1"/>
      <c r="B47588" s="2"/>
      <c r="BJ47588" s="3"/>
      <c r="BL47588" s="3"/>
      <c r="BN47588" s="3"/>
      <c r="BP47588" s="3"/>
    </row>
    <row r="47589" spans="1:68" x14ac:dyDescent="0.25">
      <c r="A47589" s="1"/>
      <c r="B47589" s="2"/>
      <c r="BJ47589" s="3"/>
      <c r="BL47589" s="3"/>
      <c r="BN47589" s="3"/>
      <c r="BP47589" s="3"/>
    </row>
    <row r="47590" spans="1:68" x14ac:dyDescent="0.25">
      <c r="A47590" s="1"/>
      <c r="B47590" s="2"/>
      <c r="BJ47590" s="3"/>
      <c r="BL47590" s="3"/>
      <c r="BN47590" s="3"/>
      <c r="BP47590" s="3"/>
    </row>
    <row r="47591" spans="1:68" x14ac:dyDescent="0.25">
      <c r="A47591" s="1"/>
      <c r="B47591" s="2"/>
      <c r="BJ47591" s="3"/>
      <c r="BL47591" s="3"/>
      <c r="BN47591" s="3"/>
      <c r="BP47591" s="3"/>
    </row>
    <row r="47592" spans="1:68" x14ac:dyDescent="0.25">
      <c r="A47592" s="1"/>
      <c r="B47592" s="2"/>
      <c r="BJ47592" s="3"/>
      <c r="BL47592" s="3"/>
      <c r="BN47592" s="3"/>
      <c r="BP47592" s="3"/>
    </row>
    <row r="47593" spans="1:68" x14ac:dyDescent="0.25">
      <c r="A47593" s="1"/>
      <c r="B47593" s="2"/>
      <c r="BJ47593" s="3"/>
      <c r="BL47593" s="3"/>
      <c r="BN47593" s="3"/>
      <c r="BP47593" s="3"/>
    </row>
    <row r="47594" spans="1:68" x14ac:dyDescent="0.25">
      <c r="A47594" s="1"/>
      <c r="B47594" s="2"/>
      <c r="BJ47594" s="3"/>
      <c r="BL47594" s="3"/>
      <c r="BN47594" s="3"/>
      <c r="BP47594" s="3"/>
    </row>
    <row r="47595" spans="1:68" x14ac:dyDescent="0.25">
      <c r="A47595" s="1"/>
      <c r="B47595" s="2"/>
      <c r="BJ47595" s="3"/>
      <c r="BL47595" s="3"/>
      <c r="BN47595" s="3"/>
      <c r="BP47595" s="3"/>
    </row>
    <row r="47596" spans="1:68" x14ac:dyDescent="0.25">
      <c r="A47596" s="1"/>
      <c r="B47596" s="2"/>
      <c r="BJ47596" s="3"/>
      <c r="BL47596" s="3"/>
      <c r="BN47596" s="3"/>
      <c r="BP47596" s="3"/>
    </row>
    <row r="47597" spans="1:68" x14ac:dyDescent="0.25">
      <c r="A47597" s="1"/>
      <c r="B47597" s="2"/>
      <c r="BJ47597" s="3"/>
      <c r="BL47597" s="3"/>
      <c r="BN47597" s="3"/>
      <c r="BP47597" s="3"/>
    </row>
    <row r="47598" spans="1:68" x14ac:dyDescent="0.25">
      <c r="A47598" s="1"/>
      <c r="B47598" s="2"/>
      <c r="BJ47598" s="3"/>
      <c r="BL47598" s="3"/>
      <c r="BN47598" s="3"/>
      <c r="BP47598" s="3"/>
    </row>
    <row r="47599" spans="1:68" x14ac:dyDescent="0.25">
      <c r="A47599" s="1"/>
      <c r="B47599" s="2"/>
      <c r="BJ47599" s="3"/>
      <c r="BL47599" s="3"/>
      <c r="BN47599" s="3"/>
      <c r="BP47599" s="3"/>
    </row>
    <row r="47600" spans="1:68" x14ac:dyDescent="0.25">
      <c r="A47600" s="1"/>
      <c r="B47600" s="2"/>
      <c r="BJ47600" s="3"/>
      <c r="BL47600" s="3"/>
      <c r="BN47600" s="3"/>
      <c r="BP47600" s="3"/>
    </row>
    <row r="47601" spans="1:68" x14ac:dyDescent="0.25">
      <c r="A47601" s="1"/>
      <c r="B47601" s="2"/>
      <c r="BJ47601" s="3"/>
      <c r="BL47601" s="3"/>
      <c r="BN47601" s="3"/>
      <c r="BP47601" s="3"/>
    </row>
    <row r="47602" spans="1:68" x14ac:dyDescent="0.25">
      <c r="A47602" s="1"/>
      <c r="B47602" s="2"/>
      <c r="BJ47602" s="3"/>
      <c r="BL47602" s="3"/>
      <c r="BN47602" s="3"/>
      <c r="BP47602" s="3"/>
    </row>
    <row r="47603" spans="1:68" x14ac:dyDescent="0.25">
      <c r="A47603" s="1"/>
      <c r="B47603" s="2"/>
      <c r="BJ47603" s="3"/>
      <c r="BL47603" s="3"/>
      <c r="BN47603" s="3"/>
      <c r="BP47603" s="3"/>
    </row>
    <row r="47604" spans="1:68" x14ac:dyDescent="0.25">
      <c r="A47604" s="1"/>
      <c r="B47604" s="2"/>
      <c r="BJ47604" s="3"/>
      <c r="BL47604" s="3"/>
      <c r="BN47604" s="3"/>
      <c r="BP47604" s="3"/>
    </row>
    <row r="47605" spans="1:68" x14ac:dyDescent="0.25">
      <c r="A47605" s="1"/>
      <c r="B47605" s="2"/>
      <c r="BJ47605" s="3"/>
      <c r="BL47605" s="3"/>
      <c r="BN47605" s="3"/>
      <c r="BP47605" s="3"/>
    </row>
    <row r="47606" spans="1:68" x14ac:dyDescent="0.25">
      <c r="A47606" s="1"/>
      <c r="B47606" s="2"/>
      <c r="BJ47606" s="3"/>
      <c r="BL47606" s="3"/>
      <c r="BN47606" s="3"/>
      <c r="BP47606" s="3"/>
    </row>
    <row r="47607" spans="1:68" x14ac:dyDescent="0.25">
      <c r="A47607" s="1"/>
      <c r="B47607" s="2"/>
      <c r="BJ47607" s="3"/>
      <c r="BL47607" s="3"/>
      <c r="BN47607" s="3"/>
      <c r="BP47607" s="3"/>
    </row>
    <row r="47608" spans="1:68" x14ac:dyDescent="0.25">
      <c r="A47608" s="1"/>
      <c r="B47608" s="2"/>
      <c r="BJ47608" s="3"/>
      <c r="BL47608" s="3"/>
      <c r="BN47608" s="3"/>
      <c r="BP47608" s="3"/>
    </row>
    <row r="47609" spans="1:68" x14ac:dyDescent="0.25">
      <c r="A47609" s="1"/>
      <c r="B47609" s="2"/>
      <c r="BJ47609" s="3"/>
      <c r="BL47609" s="3"/>
      <c r="BN47609" s="3"/>
      <c r="BP47609" s="3"/>
    </row>
    <row r="47610" spans="1:68" x14ac:dyDescent="0.25">
      <c r="A47610" s="1"/>
      <c r="B47610" s="2"/>
      <c r="BJ47610" s="3"/>
      <c r="BL47610" s="3"/>
      <c r="BN47610" s="3"/>
      <c r="BP47610" s="3"/>
    </row>
    <row r="47611" spans="1:68" x14ac:dyDescent="0.25">
      <c r="A47611" s="1"/>
      <c r="B47611" s="2"/>
      <c r="BJ47611" s="3"/>
      <c r="BL47611" s="3"/>
      <c r="BN47611" s="3"/>
      <c r="BP47611" s="3"/>
    </row>
    <row r="47612" spans="1:68" x14ac:dyDescent="0.25">
      <c r="A47612" s="1"/>
      <c r="B47612" s="2"/>
      <c r="BJ47612" s="3"/>
      <c r="BL47612" s="3"/>
      <c r="BN47612" s="3"/>
      <c r="BP47612" s="3"/>
    </row>
    <row r="47613" spans="1:68" x14ac:dyDescent="0.25">
      <c r="A47613" s="1"/>
      <c r="B47613" s="2"/>
      <c r="BJ47613" s="3"/>
      <c r="BL47613" s="3"/>
      <c r="BN47613" s="3"/>
      <c r="BP47613" s="3"/>
    </row>
    <row r="47614" spans="1:68" x14ac:dyDescent="0.25">
      <c r="A47614" s="1"/>
      <c r="B47614" s="2"/>
      <c r="BJ47614" s="3"/>
      <c r="BL47614" s="3"/>
      <c r="BN47614" s="3"/>
      <c r="BP47614" s="3"/>
    </row>
    <row r="47615" spans="1:68" x14ac:dyDescent="0.25">
      <c r="A47615" s="1"/>
      <c r="B47615" s="2"/>
      <c r="BJ47615" s="3"/>
      <c r="BL47615" s="3"/>
      <c r="BN47615" s="3"/>
      <c r="BP47615" s="3"/>
    </row>
    <row r="47616" spans="1:68" x14ac:dyDescent="0.25">
      <c r="A47616" s="1"/>
      <c r="B47616" s="2"/>
      <c r="BJ47616" s="3"/>
      <c r="BL47616" s="3"/>
      <c r="BN47616" s="3"/>
      <c r="BP47616" s="3"/>
    </row>
    <row r="47617" spans="1:68" x14ac:dyDescent="0.25">
      <c r="A47617" s="1"/>
      <c r="B47617" s="2"/>
      <c r="BJ47617" s="3"/>
      <c r="BL47617" s="3"/>
      <c r="BN47617" s="3"/>
      <c r="BP47617" s="3"/>
    </row>
    <row r="47618" spans="1:68" x14ac:dyDescent="0.25">
      <c r="A47618" s="1"/>
      <c r="B47618" s="2"/>
      <c r="BJ47618" s="3"/>
      <c r="BL47618" s="3"/>
      <c r="BN47618" s="3"/>
      <c r="BP47618" s="3"/>
    </row>
    <row r="47619" spans="1:68" x14ac:dyDescent="0.25">
      <c r="A47619" s="1"/>
      <c r="B47619" s="2"/>
      <c r="BJ47619" s="3"/>
      <c r="BL47619" s="3"/>
      <c r="BN47619" s="3"/>
      <c r="BP47619" s="3"/>
    </row>
    <row r="47620" spans="1:68" x14ac:dyDescent="0.25">
      <c r="A47620" s="1"/>
      <c r="B47620" s="2"/>
      <c r="BJ47620" s="3"/>
      <c r="BL47620" s="3"/>
      <c r="BN47620" s="3"/>
      <c r="BP47620" s="3"/>
    </row>
    <row r="47621" spans="1:68" x14ac:dyDescent="0.25">
      <c r="A47621" s="1"/>
      <c r="B47621" s="2"/>
      <c r="BJ47621" s="3"/>
      <c r="BL47621" s="3"/>
      <c r="BN47621" s="3"/>
      <c r="BP47621" s="3"/>
    </row>
    <row r="47622" spans="1:68" x14ac:dyDescent="0.25">
      <c r="A47622" s="1"/>
      <c r="B47622" s="2"/>
      <c r="BJ47622" s="3"/>
      <c r="BL47622" s="3"/>
      <c r="BN47622" s="3"/>
      <c r="BP47622" s="3"/>
    </row>
    <row r="47623" spans="1:68" x14ac:dyDescent="0.25">
      <c r="A47623" s="1"/>
      <c r="B47623" s="2"/>
      <c r="BJ47623" s="3"/>
      <c r="BL47623" s="3"/>
      <c r="BN47623" s="3"/>
      <c r="BP47623" s="3"/>
    </row>
    <row r="47624" spans="1:68" x14ac:dyDescent="0.25">
      <c r="A47624" s="1"/>
      <c r="B47624" s="2"/>
      <c r="BJ47624" s="3"/>
      <c r="BL47624" s="3"/>
      <c r="BN47624" s="3"/>
      <c r="BP47624" s="3"/>
    </row>
    <row r="47625" spans="1:68" x14ac:dyDescent="0.25">
      <c r="A47625" s="1"/>
      <c r="B47625" s="2"/>
      <c r="BJ47625" s="3"/>
      <c r="BL47625" s="3"/>
      <c r="BN47625" s="3"/>
      <c r="BP47625" s="3"/>
    </row>
    <row r="47626" spans="1:68" x14ac:dyDescent="0.25">
      <c r="A47626" s="1"/>
      <c r="B47626" s="2"/>
      <c r="BJ47626" s="3"/>
      <c r="BL47626" s="3"/>
      <c r="BN47626" s="3"/>
      <c r="BP47626" s="3"/>
    </row>
    <row r="47627" spans="1:68" x14ac:dyDescent="0.25">
      <c r="A47627" s="1"/>
      <c r="B47627" s="2"/>
      <c r="BJ47627" s="3"/>
      <c r="BL47627" s="3"/>
      <c r="BN47627" s="3"/>
      <c r="BP47627" s="3"/>
    </row>
    <row r="47628" spans="1:68" x14ac:dyDescent="0.25">
      <c r="A47628" s="1"/>
      <c r="B47628" s="2"/>
      <c r="BJ47628" s="3"/>
      <c r="BL47628" s="3"/>
      <c r="BN47628" s="3"/>
      <c r="BP47628" s="3"/>
    </row>
    <row r="47629" spans="1:68" x14ac:dyDescent="0.25">
      <c r="A47629" s="1"/>
      <c r="B47629" s="2"/>
      <c r="BJ47629" s="3"/>
      <c r="BL47629" s="3"/>
      <c r="BN47629" s="3"/>
      <c r="BP47629" s="3"/>
    </row>
    <row r="47630" spans="1:68" x14ac:dyDescent="0.25">
      <c r="A47630" s="1"/>
      <c r="B47630" s="2"/>
      <c r="BJ47630" s="3"/>
      <c r="BL47630" s="3"/>
      <c r="BN47630" s="3"/>
      <c r="BP47630" s="3"/>
    </row>
    <row r="47631" spans="1:68" x14ac:dyDescent="0.25">
      <c r="A47631" s="1"/>
      <c r="B47631" s="2"/>
      <c r="BJ47631" s="3"/>
      <c r="BL47631" s="3"/>
      <c r="BN47631" s="3"/>
      <c r="BP47631" s="3"/>
    </row>
    <row r="47632" spans="1:68" x14ac:dyDescent="0.25">
      <c r="A47632" s="1"/>
      <c r="B47632" s="2"/>
      <c r="BJ47632" s="3"/>
      <c r="BL47632" s="3"/>
      <c r="BN47632" s="3"/>
      <c r="BP47632" s="3"/>
    </row>
    <row r="47633" spans="1:68" x14ac:dyDescent="0.25">
      <c r="A47633" s="1"/>
      <c r="B47633" s="2"/>
      <c r="BJ47633" s="3"/>
      <c r="BL47633" s="3"/>
      <c r="BN47633" s="3"/>
      <c r="BP47633" s="3"/>
    </row>
    <row r="47634" spans="1:68" x14ac:dyDescent="0.25">
      <c r="A47634" s="1"/>
      <c r="B47634" s="2"/>
      <c r="BJ47634" s="3"/>
      <c r="BL47634" s="3"/>
      <c r="BN47634" s="3"/>
      <c r="BP47634" s="3"/>
    </row>
    <row r="47635" spans="1:68" x14ac:dyDescent="0.25">
      <c r="A47635" s="1"/>
      <c r="B47635" s="2"/>
      <c r="BJ47635" s="3"/>
      <c r="BL47635" s="3"/>
      <c r="BN47635" s="3"/>
      <c r="BP47635" s="3"/>
    </row>
    <row r="47636" spans="1:68" x14ac:dyDescent="0.25">
      <c r="A47636" s="1"/>
      <c r="B47636" s="2"/>
      <c r="BJ47636" s="3"/>
      <c r="BL47636" s="3"/>
      <c r="BN47636" s="3"/>
      <c r="BP47636" s="3"/>
    </row>
    <row r="47637" spans="1:68" x14ac:dyDescent="0.25">
      <c r="A47637" s="1"/>
      <c r="B47637" s="2"/>
      <c r="BJ47637" s="3"/>
      <c r="BL47637" s="3"/>
      <c r="BN47637" s="3"/>
      <c r="BP47637" s="3"/>
    </row>
    <row r="47638" spans="1:68" x14ac:dyDescent="0.25">
      <c r="A47638" s="1"/>
      <c r="B47638" s="2"/>
      <c r="BJ47638" s="3"/>
      <c r="BL47638" s="3"/>
      <c r="BN47638" s="3"/>
      <c r="BP47638" s="3"/>
    </row>
    <row r="47639" spans="1:68" x14ac:dyDescent="0.25">
      <c r="A47639" s="1"/>
      <c r="B47639" s="2"/>
      <c r="BJ47639" s="3"/>
      <c r="BL47639" s="3"/>
      <c r="BN47639" s="3"/>
      <c r="BP47639" s="3"/>
    </row>
    <row r="47640" spans="1:68" x14ac:dyDescent="0.25">
      <c r="A47640" s="1"/>
      <c r="B47640" s="2"/>
      <c r="BJ47640" s="3"/>
      <c r="BL47640" s="3"/>
      <c r="BN47640" s="3"/>
      <c r="BP47640" s="3"/>
    </row>
    <row r="47641" spans="1:68" x14ac:dyDescent="0.25">
      <c r="A47641" s="1"/>
      <c r="B47641" s="2"/>
      <c r="BJ47641" s="3"/>
      <c r="BL47641" s="3"/>
      <c r="BN47641" s="3"/>
      <c r="BP47641" s="3"/>
    </row>
    <row r="47642" spans="1:68" x14ac:dyDescent="0.25">
      <c r="A47642" s="1"/>
      <c r="B47642" s="2"/>
      <c r="BJ47642" s="3"/>
      <c r="BL47642" s="3"/>
      <c r="BN47642" s="3"/>
      <c r="BP47642" s="3"/>
    </row>
    <row r="47643" spans="1:68" x14ac:dyDescent="0.25">
      <c r="A47643" s="1"/>
      <c r="B47643" s="2"/>
      <c r="BJ47643" s="3"/>
      <c r="BL47643" s="3"/>
      <c r="BN47643" s="3"/>
      <c r="BP47643" s="3"/>
    </row>
    <row r="47644" spans="1:68" x14ac:dyDescent="0.25">
      <c r="A47644" s="1"/>
      <c r="B47644" s="2"/>
      <c r="BJ47644" s="3"/>
      <c r="BL47644" s="3"/>
      <c r="BN47644" s="3"/>
      <c r="BP47644" s="3"/>
    </row>
    <row r="47645" spans="1:68" x14ac:dyDescent="0.25">
      <c r="A47645" s="1"/>
      <c r="B47645" s="2"/>
      <c r="BJ47645" s="3"/>
      <c r="BL47645" s="3"/>
      <c r="BN47645" s="3"/>
      <c r="BP47645" s="3"/>
    </row>
    <row r="47646" spans="1:68" x14ac:dyDescent="0.25">
      <c r="A47646" s="1"/>
      <c r="B47646" s="2"/>
      <c r="BJ47646" s="3"/>
      <c r="BL47646" s="3"/>
      <c r="BN47646" s="3"/>
      <c r="BP47646" s="3"/>
    </row>
    <row r="47647" spans="1:68" x14ac:dyDescent="0.25">
      <c r="A47647" s="1"/>
      <c r="B47647" s="2"/>
      <c r="BJ47647" s="3"/>
      <c r="BL47647" s="3"/>
      <c r="BN47647" s="3"/>
      <c r="BP47647" s="3"/>
    </row>
    <row r="47648" spans="1:68" x14ac:dyDescent="0.25">
      <c r="A47648" s="1"/>
      <c r="B47648" s="2"/>
      <c r="BJ47648" s="3"/>
      <c r="BL47648" s="3"/>
      <c r="BN47648" s="3"/>
      <c r="BP47648" s="3"/>
    </row>
    <row r="47649" spans="1:68" x14ac:dyDescent="0.25">
      <c r="A47649" s="1"/>
      <c r="B47649" s="2"/>
      <c r="BJ47649" s="3"/>
      <c r="BL47649" s="3"/>
      <c r="BN47649" s="3"/>
      <c r="BP47649" s="3"/>
    </row>
    <row r="47650" spans="1:68" x14ac:dyDescent="0.25">
      <c r="A47650" s="1"/>
      <c r="B47650" s="2"/>
      <c r="BJ47650" s="3"/>
      <c r="BL47650" s="3"/>
      <c r="BN47650" s="3"/>
      <c r="BP47650" s="3"/>
    </row>
    <row r="47651" spans="1:68" x14ac:dyDescent="0.25">
      <c r="A47651" s="1"/>
      <c r="B47651" s="2"/>
      <c r="BJ47651" s="3"/>
      <c r="BL47651" s="3"/>
      <c r="BN47651" s="3"/>
      <c r="BP47651" s="3"/>
    </row>
    <row r="47652" spans="1:68" x14ac:dyDescent="0.25">
      <c r="A47652" s="1"/>
      <c r="B47652" s="2"/>
      <c r="BJ47652" s="3"/>
      <c r="BL47652" s="3"/>
      <c r="BN47652" s="3"/>
      <c r="BP47652" s="3"/>
    </row>
    <row r="47653" spans="1:68" x14ac:dyDescent="0.25">
      <c r="A47653" s="1"/>
      <c r="B47653" s="2"/>
      <c r="BJ47653" s="3"/>
      <c r="BL47653" s="3"/>
      <c r="BN47653" s="3"/>
      <c r="BP47653" s="3"/>
    </row>
    <row r="47654" spans="1:68" x14ac:dyDescent="0.25">
      <c r="A47654" s="1"/>
      <c r="B47654" s="2"/>
      <c r="BJ47654" s="3"/>
      <c r="BL47654" s="3"/>
      <c r="BN47654" s="3"/>
      <c r="BP47654" s="3"/>
    </row>
    <row r="47655" spans="1:68" x14ac:dyDescent="0.25">
      <c r="A47655" s="1"/>
      <c r="B47655" s="2"/>
      <c r="BJ47655" s="3"/>
      <c r="BL47655" s="3"/>
      <c r="BN47655" s="3"/>
      <c r="BP47655" s="3"/>
    </row>
    <row r="47656" spans="1:68" x14ac:dyDescent="0.25">
      <c r="A47656" s="1"/>
      <c r="B47656" s="2"/>
      <c r="BJ47656" s="3"/>
      <c r="BL47656" s="3"/>
      <c r="BN47656" s="3"/>
      <c r="BP47656" s="3"/>
    </row>
    <row r="47657" spans="1:68" x14ac:dyDescent="0.25">
      <c r="A47657" s="1"/>
      <c r="B47657" s="2"/>
      <c r="BJ47657" s="3"/>
      <c r="BL47657" s="3"/>
      <c r="BN47657" s="3"/>
      <c r="BP47657" s="3"/>
    </row>
    <row r="47658" spans="1:68" x14ac:dyDescent="0.25">
      <c r="A47658" s="1"/>
      <c r="B47658" s="2"/>
      <c r="BJ47658" s="3"/>
      <c r="BL47658" s="3"/>
      <c r="BN47658" s="3"/>
      <c r="BP47658" s="3"/>
    </row>
    <row r="47659" spans="1:68" x14ac:dyDescent="0.25">
      <c r="A47659" s="1"/>
      <c r="B47659" s="2"/>
      <c r="BJ47659" s="3"/>
      <c r="BL47659" s="3"/>
      <c r="BN47659" s="3"/>
      <c r="BP47659" s="3"/>
    </row>
    <row r="47660" spans="1:68" x14ac:dyDescent="0.25">
      <c r="A47660" s="1"/>
      <c r="B47660" s="2"/>
      <c r="BJ47660" s="3"/>
      <c r="BL47660" s="3"/>
      <c r="BN47660" s="3"/>
      <c r="BP47660" s="3"/>
    </row>
    <row r="47661" spans="1:68" x14ac:dyDescent="0.25">
      <c r="A47661" s="1"/>
      <c r="B47661" s="2"/>
      <c r="BJ47661" s="3"/>
      <c r="BL47661" s="3"/>
      <c r="BN47661" s="3"/>
      <c r="BP47661" s="3"/>
    </row>
    <row r="47662" spans="1:68" x14ac:dyDescent="0.25">
      <c r="A47662" s="1"/>
      <c r="B47662" s="2"/>
      <c r="BJ47662" s="3"/>
      <c r="BL47662" s="3"/>
      <c r="BN47662" s="3"/>
      <c r="BP47662" s="3"/>
    </row>
    <row r="47663" spans="1:68" x14ac:dyDescent="0.25">
      <c r="A47663" s="1"/>
      <c r="B47663" s="2"/>
      <c r="BJ47663" s="3"/>
      <c r="BL47663" s="3"/>
      <c r="BN47663" s="3"/>
      <c r="BP47663" s="3"/>
    </row>
    <row r="47664" spans="1:68" x14ac:dyDescent="0.25">
      <c r="A47664" s="1"/>
      <c r="B47664" s="2"/>
      <c r="BJ47664" s="3"/>
      <c r="BL47664" s="3"/>
      <c r="BN47664" s="3"/>
      <c r="BP47664" s="3"/>
    </row>
    <row r="47665" spans="1:68" x14ac:dyDescent="0.25">
      <c r="A47665" s="1"/>
      <c r="B47665" s="2"/>
      <c r="BJ47665" s="3"/>
      <c r="BL47665" s="3"/>
      <c r="BN47665" s="3"/>
      <c r="BP47665" s="3"/>
    </row>
    <row r="47666" spans="1:68" x14ac:dyDescent="0.25">
      <c r="A47666" s="1"/>
      <c r="B47666" s="2"/>
      <c r="BJ47666" s="3"/>
      <c r="BL47666" s="3"/>
      <c r="BN47666" s="3"/>
      <c r="BP47666" s="3"/>
    </row>
    <row r="47667" spans="1:68" x14ac:dyDescent="0.25">
      <c r="A47667" s="1"/>
      <c r="B47667" s="2"/>
      <c r="BJ47667" s="3"/>
      <c r="BL47667" s="3"/>
      <c r="BN47667" s="3"/>
      <c r="BP47667" s="3"/>
    </row>
    <row r="47668" spans="1:68" x14ac:dyDescent="0.25">
      <c r="A47668" s="1"/>
      <c r="B47668" s="2"/>
      <c r="BJ47668" s="3"/>
      <c r="BL47668" s="3"/>
      <c r="BN47668" s="3"/>
      <c r="BP47668" s="3"/>
    </row>
    <row r="47669" spans="1:68" x14ac:dyDescent="0.25">
      <c r="A47669" s="1"/>
      <c r="B47669" s="2"/>
      <c r="BJ47669" s="3"/>
      <c r="BL47669" s="3"/>
      <c r="BN47669" s="3"/>
      <c r="BP47669" s="3"/>
    </row>
    <row r="47670" spans="1:68" x14ac:dyDescent="0.25">
      <c r="A47670" s="1"/>
      <c r="B47670" s="2"/>
      <c r="BJ47670" s="3"/>
      <c r="BL47670" s="3"/>
      <c r="BN47670" s="3"/>
      <c r="BP47670" s="3"/>
    </row>
    <row r="47671" spans="1:68" x14ac:dyDescent="0.25">
      <c r="A47671" s="1"/>
      <c r="B47671" s="2"/>
      <c r="BJ47671" s="3"/>
      <c r="BL47671" s="3"/>
      <c r="BN47671" s="3"/>
      <c r="BP47671" s="3"/>
    </row>
    <row r="47672" spans="1:68" x14ac:dyDescent="0.25">
      <c r="A47672" s="1"/>
      <c r="B47672" s="2"/>
      <c r="BJ47672" s="3"/>
      <c r="BL47672" s="3"/>
      <c r="BN47672" s="3"/>
      <c r="BP47672" s="3"/>
    </row>
    <row r="47673" spans="1:68" x14ac:dyDescent="0.25">
      <c r="A47673" s="1"/>
      <c r="B47673" s="2"/>
      <c r="BJ47673" s="3"/>
      <c r="BL47673" s="3"/>
      <c r="BN47673" s="3"/>
      <c r="BP47673" s="3"/>
    </row>
    <row r="47674" spans="1:68" x14ac:dyDescent="0.25">
      <c r="A47674" s="1"/>
      <c r="B47674" s="2"/>
      <c r="BJ47674" s="3"/>
      <c r="BL47674" s="3"/>
      <c r="BN47674" s="3"/>
      <c r="BP47674" s="3"/>
    </row>
    <row r="47675" spans="1:68" x14ac:dyDescent="0.25">
      <c r="A47675" s="1"/>
      <c r="B47675" s="2"/>
      <c r="BJ47675" s="3"/>
      <c r="BL47675" s="3"/>
      <c r="BN47675" s="3"/>
      <c r="BP47675" s="3"/>
    </row>
    <row r="47676" spans="1:68" x14ac:dyDescent="0.25">
      <c r="A47676" s="1"/>
      <c r="B47676" s="2"/>
      <c r="BJ47676" s="3"/>
      <c r="BL47676" s="3"/>
      <c r="BN47676" s="3"/>
      <c r="BP47676" s="3"/>
    </row>
    <row r="47677" spans="1:68" x14ac:dyDescent="0.25">
      <c r="A47677" s="1"/>
      <c r="B47677" s="2"/>
      <c r="BJ47677" s="3"/>
      <c r="BL47677" s="3"/>
      <c r="BN47677" s="3"/>
      <c r="BP47677" s="3"/>
    </row>
    <row r="47678" spans="1:68" x14ac:dyDescent="0.25">
      <c r="A47678" s="1"/>
      <c r="B47678" s="2"/>
      <c r="BJ47678" s="3"/>
      <c r="BL47678" s="3"/>
      <c r="BN47678" s="3"/>
      <c r="BP47678" s="3"/>
    </row>
    <row r="47679" spans="1:68" x14ac:dyDescent="0.25">
      <c r="A47679" s="1"/>
      <c r="B47679" s="2"/>
      <c r="BJ47679" s="3"/>
      <c r="BL47679" s="3"/>
      <c r="BN47679" s="3"/>
      <c r="BP47679" s="3"/>
    </row>
    <row r="47680" spans="1:68" x14ac:dyDescent="0.25">
      <c r="A47680" s="1"/>
      <c r="B47680" s="2"/>
      <c r="BJ47680" s="3"/>
      <c r="BL47680" s="3"/>
      <c r="BN47680" s="3"/>
      <c r="BP47680" s="3"/>
    </row>
    <row r="47681" spans="1:68" x14ac:dyDescent="0.25">
      <c r="A47681" s="1"/>
      <c r="B47681" s="2"/>
      <c r="BJ47681" s="3"/>
      <c r="BL47681" s="3"/>
      <c r="BN47681" s="3"/>
      <c r="BP47681" s="3"/>
    </row>
    <row r="47682" spans="1:68" x14ac:dyDescent="0.25">
      <c r="A47682" s="1"/>
      <c r="B47682" s="2"/>
      <c r="BJ47682" s="3"/>
      <c r="BL47682" s="3"/>
      <c r="BN47682" s="3"/>
      <c r="BP47682" s="3"/>
    </row>
    <row r="47683" spans="1:68" x14ac:dyDescent="0.25">
      <c r="A47683" s="1"/>
      <c r="B47683" s="2"/>
      <c r="BJ47683" s="3"/>
      <c r="BL47683" s="3"/>
      <c r="BN47683" s="3"/>
      <c r="BP47683" s="3"/>
    </row>
    <row r="47684" spans="1:68" x14ac:dyDescent="0.25">
      <c r="A47684" s="1"/>
      <c r="B47684" s="2"/>
      <c r="BJ47684" s="3"/>
      <c r="BL47684" s="3"/>
      <c r="BN47684" s="3"/>
      <c r="BP47684" s="3"/>
    </row>
    <row r="47685" spans="1:68" x14ac:dyDescent="0.25">
      <c r="A47685" s="1"/>
      <c r="B47685" s="2"/>
      <c r="BJ47685" s="3"/>
      <c r="BL47685" s="3"/>
      <c r="BN47685" s="3"/>
      <c r="BP47685" s="3"/>
    </row>
    <row r="47686" spans="1:68" x14ac:dyDescent="0.25">
      <c r="A47686" s="1"/>
      <c r="B47686" s="2"/>
      <c r="BJ47686" s="3"/>
      <c r="BL47686" s="3"/>
      <c r="BN47686" s="3"/>
      <c r="BP47686" s="3"/>
    </row>
    <row r="47687" spans="1:68" x14ac:dyDescent="0.25">
      <c r="A47687" s="1"/>
      <c r="B47687" s="2"/>
      <c r="BJ47687" s="3"/>
      <c r="BL47687" s="3"/>
      <c r="BN47687" s="3"/>
      <c r="BP47687" s="3"/>
    </row>
    <row r="47688" spans="1:68" x14ac:dyDescent="0.25">
      <c r="A47688" s="1"/>
      <c r="B47688" s="2"/>
      <c r="BJ47688" s="3"/>
      <c r="BL47688" s="3"/>
      <c r="BN47688" s="3"/>
      <c r="BP47688" s="3"/>
    </row>
    <row r="47689" spans="1:68" x14ac:dyDescent="0.25">
      <c r="A47689" s="1"/>
      <c r="B47689" s="2"/>
      <c r="BJ47689" s="3"/>
      <c r="BL47689" s="3"/>
      <c r="BN47689" s="3"/>
      <c r="BP47689" s="3"/>
    </row>
    <row r="47690" spans="1:68" x14ac:dyDescent="0.25">
      <c r="A47690" s="1"/>
      <c r="B47690" s="2"/>
      <c r="BJ47690" s="3"/>
      <c r="BL47690" s="3"/>
      <c r="BN47690" s="3"/>
      <c r="BP47690" s="3"/>
    </row>
    <row r="47691" spans="1:68" x14ac:dyDescent="0.25">
      <c r="A47691" s="1"/>
      <c r="B47691" s="2"/>
      <c r="BJ47691" s="3"/>
      <c r="BL47691" s="3"/>
      <c r="BN47691" s="3"/>
      <c r="BP47691" s="3"/>
    </row>
    <row r="47692" spans="1:68" x14ac:dyDescent="0.25">
      <c r="A47692" s="1"/>
      <c r="B47692" s="2"/>
      <c r="BJ47692" s="3"/>
      <c r="BL47692" s="3"/>
      <c r="BN47692" s="3"/>
      <c r="BP47692" s="3"/>
    </row>
    <row r="47693" spans="1:68" x14ac:dyDescent="0.25">
      <c r="A47693" s="1"/>
      <c r="B47693" s="2"/>
      <c r="BJ47693" s="3"/>
      <c r="BL47693" s="3"/>
      <c r="BN47693" s="3"/>
      <c r="BP47693" s="3"/>
    </row>
    <row r="47694" spans="1:68" x14ac:dyDescent="0.25">
      <c r="A47694" s="1"/>
      <c r="B47694" s="2"/>
      <c r="BJ47694" s="3"/>
      <c r="BL47694" s="3"/>
      <c r="BN47694" s="3"/>
      <c r="BP47694" s="3"/>
    </row>
    <row r="47695" spans="1:68" x14ac:dyDescent="0.25">
      <c r="A47695" s="1"/>
      <c r="B47695" s="2"/>
      <c r="BJ47695" s="3"/>
      <c r="BL47695" s="3"/>
      <c r="BN47695" s="3"/>
      <c r="BP47695" s="3"/>
    </row>
    <row r="47696" spans="1:68" x14ac:dyDescent="0.25">
      <c r="A47696" s="1"/>
      <c r="B47696" s="2"/>
      <c r="BJ47696" s="3"/>
      <c r="BL47696" s="3"/>
      <c r="BN47696" s="3"/>
      <c r="BP47696" s="3"/>
    </row>
    <row r="47697" spans="1:68" x14ac:dyDescent="0.25">
      <c r="A47697" s="1"/>
      <c r="B47697" s="2"/>
      <c r="BJ47697" s="3"/>
      <c r="BL47697" s="3"/>
      <c r="BN47697" s="3"/>
      <c r="BP47697" s="3"/>
    </row>
    <row r="47698" spans="1:68" x14ac:dyDescent="0.25">
      <c r="A47698" s="1"/>
      <c r="B47698" s="2"/>
      <c r="BJ47698" s="3"/>
      <c r="BL47698" s="3"/>
      <c r="BN47698" s="3"/>
      <c r="BP47698" s="3"/>
    </row>
    <row r="47699" spans="1:68" x14ac:dyDescent="0.25">
      <c r="A47699" s="1"/>
      <c r="B47699" s="2"/>
      <c r="BJ47699" s="3"/>
      <c r="BL47699" s="3"/>
      <c r="BN47699" s="3"/>
      <c r="BP47699" s="3"/>
    </row>
    <row r="47700" spans="1:68" x14ac:dyDescent="0.25">
      <c r="A47700" s="1"/>
      <c r="B47700" s="2"/>
      <c r="BJ47700" s="3"/>
      <c r="BL47700" s="3"/>
      <c r="BN47700" s="3"/>
      <c r="BP47700" s="3"/>
    </row>
    <row r="47701" spans="1:68" x14ac:dyDescent="0.25">
      <c r="A47701" s="1"/>
      <c r="B47701" s="2"/>
      <c r="BJ47701" s="3"/>
      <c r="BL47701" s="3"/>
      <c r="BN47701" s="3"/>
      <c r="BP47701" s="3"/>
    </row>
    <row r="47702" spans="1:68" x14ac:dyDescent="0.25">
      <c r="A47702" s="1"/>
      <c r="B47702" s="2"/>
      <c r="BJ47702" s="3"/>
      <c r="BL47702" s="3"/>
      <c r="BN47702" s="3"/>
      <c r="BP47702" s="3"/>
    </row>
    <row r="47703" spans="1:68" x14ac:dyDescent="0.25">
      <c r="A47703" s="1"/>
      <c r="B47703" s="2"/>
      <c r="BJ47703" s="3"/>
      <c r="BL47703" s="3"/>
      <c r="BN47703" s="3"/>
      <c r="BP47703" s="3"/>
    </row>
    <row r="47704" spans="1:68" x14ac:dyDescent="0.25">
      <c r="A47704" s="1"/>
      <c r="B47704" s="2"/>
      <c r="BJ47704" s="3"/>
      <c r="BL47704" s="3"/>
      <c r="BN47704" s="3"/>
      <c r="BP47704" s="3"/>
    </row>
    <row r="47705" spans="1:68" x14ac:dyDescent="0.25">
      <c r="A47705" s="1"/>
      <c r="B47705" s="2"/>
      <c r="BJ47705" s="3"/>
      <c r="BL47705" s="3"/>
      <c r="BN47705" s="3"/>
      <c r="BP47705" s="3"/>
    </row>
    <row r="47706" spans="1:68" x14ac:dyDescent="0.25">
      <c r="A47706" s="1"/>
      <c r="B47706" s="2"/>
      <c r="BJ47706" s="3"/>
      <c r="BL47706" s="3"/>
      <c r="BN47706" s="3"/>
      <c r="BP47706" s="3"/>
    </row>
    <row r="47707" spans="1:68" x14ac:dyDescent="0.25">
      <c r="A47707" s="1"/>
      <c r="B47707" s="2"/>
      <c r="BJ47707" s="3"/>
      <c r="BL47707" s="3"/>
      <c r="BN47707" s="3"/>
      <c r="BP47707" s="3"/>
    </row>
    <row r="47708" spans="1:68" x14ac:dyDescent="0.25">
      <c r="A47708" s="1"/>
      <c r="B47708" s="2"/>
      <c r="BJ47708" s="3"/>
      <c r="BL47708" s="3"/>
      <c r="BN47708" s="3"/>
      <c r="BP47708" s="3"/>
    </row>
    <row r="47709" spans="1:68" x14ac:dyDescent="0.25">
      <c r="A47709" s="1"/>
      <c r="B47709" s="2"/>
      <c r="BJ47709" s="3"/>
      <c r="BL47709" s="3"/>
      <c r="BN47709" s="3"/>
      <c r="BP47709" s="3"/>
    </row>
    <row r="47710" spans="1:68" x14ac:dyDescent="0.25">
      <c r="A47710" s="1"/>
      <c r="B47710" s="2"/>
      <c r="BJ47710" s="3"/>
      <c r="BL47710" s="3"/>
      <c r="BN47710" s="3"/>
      <c r="BP47710" s="3"/>
    </row>
    <row r="47711" spans="1:68" x14ac:dyDescent="0.25">
      <c r="A47711" s="1"/>
      <c r="B47711" s="2"/>
      <c r="BJ47711" s="3"/>
      <c r="BL47711" s="3"/>
      <c r="BN47711" s="3"/>
      <c r="BP47711" s="3"/>
    </row>
    <row r="47712" spans="1:68" x14ac:dyDescent="0.25">
      <c r="A47712" s="1"/>
      <c r="B47712" s="2"/>
      <c r="BJ47712" s="3"/>
      <c r="BL47712" s="3"/>
      <c r="BN47712" s="3"/>
      <c r="BP47712" s="3"/>
    </row>
    <row r="47713" spans="1:68" x14ac:dyDescent="0.25">
      <c r="A47713" s="1"/>
      <c r="B47713" s="2"/>
      <c r="BJ47713" s="3"/>
      <c r="BL47713" s="3"/>
      <c r="BN47713" s="3"/>
      <c r="BP47713" s="3"/>
    </row>
    <row r="47714" spans="1:68" x14ac:dyDescent="0.25">
      <c r="A47714" s="1"/>
      <c r="B47714" s="2"/>
      <c r="BJ47714" s="3"/>
      <c r="BL47714" s="3"/>
      <c r="BN47714" s="3"/>
      <c r="BP47714" s="3"/>
    </row>
    <row r="47715" spans="1:68" x14ac:dyDescent="0.25">
      <c r="A47715" s="1"/>
      <c r="B47715" s="2"/>
      <c r="BJ47715" s="3"/>
      <c r="BL47715" s="3"/>
      <c r="BN47715" s="3"/>
      <c r="BP47715" s="3"/>
    </row>
    <row r="47716" spans="1:68" x14ac:dyDescent="0.25">
      <c r="A47716" s="1"/>
      <c r="B47716" s="2"/>
      <c r="BJ47716" s="3"/>
      <c r="BL47716" s="3"/>
      <c r="BN47716" s="3"/>
      <c r="BP47716" s="3"/>
    </row>
    <row r="47717" spans="1:68" x14ac:dyDescent="0.25">
      <c r="A47717" s="1"/>
      <c r="B47717" s="2"/>
      <c r="BJ47717" s="3"/>
      <c r="BL47717" s="3"/>
      <c r="BN47717" s="3"/>
      <c r="BP47717" s="3"/>
    </row>
    <row r="47718" spans="1:68" x14ac:dyDescent="0.25">
      <c r="A47718" s="1"/>
      <c r="B47718" s="2"/>
      <c r="BJ47718" s="3"/>
      <c r="BL47718" s="3"/>
      <c r="BN47718" s="3"/>
      <c r="BP47718" s="3"/>
    </row>
    <row r="47719" spans="1:68" x14ac:dyDescent="0.25">
      <c r="A47719" s="1"/>
      <c r="B47719" s="2"/>
      <c r="BJ47719" s="3"/>
      <c r="BL47719" s="3"/>
      <c r="BN47719" s="3"/>
      <c r="BP47719" s="3"/>
    </row>
    <row r="47720" spans="1:68" x14ac:dyDescent="0.25">
      <c r="A47720" s="1"/>
      <c r="B47720" s="2"/>
      <c r="BJ47720" s="3"/>
      <c r="BL47720" s="3"/>
      <c r="BN47720" s="3"/>
      <c r="BP47720" s="3"/>
    </row>
    <row r="47721" spans="1:68" x14ac:dyDescent="0.25">
      <c r="A47721" s="1"/>
      <c r="B47721" s="2"/>
      <c r="BJ47721" s="3"/>
      <c r="BL47721" s="3"/>
      <c r="BN47721" s="3"/>
      <c r="BP47721" s="3"/>
    </row>
    <row r="47722" spans="1:68" x14ac:dyDescent="0.25">
      <c r="A47722" s="1"/>
      <c r="B47722" s="2"/>
      <c r="BJ47722" s="3"/>
      <c r="BL47722" s="3"/>
      <c r="BN47722" s="3"/>
      <c r="BP47722" s="3"/>
    </row>
    <row r="47723" spans="1:68" x14ac:dyDescent="0.25">
      <c r="A47723" s="1"/>
      <c r="B47723" s="2"/>
      <c r="BJ47723" s="3"/>
      <c r="BL47723" s="3"/>
      <c r="BN47723" s="3"/>
      <c r="BP47723" s="3"/>
    </row>
    <row r="47724" spans="1:68" x14ac:dyDescent="0.25">
      <c r="A47724" s="1"/>
      <c r="B47724" s="2"/>
      <c r="BJ47724" s="3"/>
      <c r="BL47724" s="3"/>
      <c r="BN47724" s="3"/>
      <c r="BP47724" s="3"/>
    </row>
    <row r="47725" spans="1:68" x14ac:dyDescent="0.25">
      <c r="A47725" s="1"/>
      <c r="B47725" s="2"/>
      <c r="BJ47725" s="3"/>
      <c r="BL47725" s="3"/>
      <c r="BN47725" s="3"/>
      <c r="BP47725" s="3"/>
    </row>
    <row r="47726" spans="1:68" x14ac:dyDescent="0.25">
      <c r="A47726" s="1"/>
      <c r="B47726" s="2"/>
      <c r="BJ47726" s="3"/>
      <c r="BL47726" s="3"/>
      <c r="BN47726" s="3"/>
      <c r="BP47726" s="3"/>
    </row>
    <row r="47727" spans="1:68" x14ac:dyDescent="0.25">
      <c r="A47727" s="1"/>
      <c r="B47727" s="2"/>
      <c r="BJ47727" s="3"/>
      <c r="BL47727" s="3"/>
      <c r="BN47727" s="3"/>
      <c r="BP47727" s="3"/>
    </row>
    <row r="47728" spans="1:68" x14ac:dyDescent="0.25">
      <c r="A47728" s="1"/>
      <c r="B47728" s="2"/>
      <c r="BJ47728" s="3"/>
      <c r="BL47728" s="3"/>
      <c r="BN47728" s="3"/>
      <c r="BP47728" s="3"/>
    </row>
    <row r="47729" spans="1:68" x14ac:dyDescent="0.25">
      <c r="A47729" s="1"/>
      <c r="B47729" s="2"/>
      <c r="BJ47729" s="3"/>
      <c r="BL47729" s="3"/>
      <c r="BN47729" s="3"/>
      <c r="BP47729" s="3"/>
    </row>
    <row r="47730" spans="1:68" x14ac:dyDescent="0.25">
      <c r="A47730" s="1"/>
      <c r="B47730" s="2"/>
      <c r="BJ47730" s="3"/>
      <c r="BL47730" s="3"/>
      <c r="BN47730" s="3"/>
      <c r="BP47730" s="3"/>
    </row>
    <row r="47731" spans="1:68" x14ac:dyDescent="0.25">
      <c r="A47731" s="1"/>
      <c r="B47731" s="2"/>
      <c r="BJ47731" s="3"/>
      <c r="BL47731" s="3"/>
      <c r="BN47731" s="3"/>
      <c r="BP47731" s="3"/>
    </row>
    <row r="47732" spans="1:68" x14ac:dyDescent="0.25">
      <c r="A47732" s="1"/>
      <c r="B47732" s="2"/>
      <c r="BJ47732" s="3"/>
      <c r="BL47732" s="3"/>
      <c r="BN47732" s="3"/>
      <c r="BP47732" s="3"/>
    </row>
    <row r="47733" spans="1:68" x14ac:dyDescent="0.25">
      <c r="A47733" s="1"/>
      <c r="B47733" s="2"/>
      <c r="BJ47733" s="3"/>
      <c r="BL47733" s="3"/>
      <c r="BN47733" s="3"/>
      <c r="BP47733" s="3"/>
    </row>
    <row r="47734" spans="1:68" x14ac:dyDescent="0.25">
      <c r="A47734" s="1"/>
      <c r="B47734" s="2"/>
      <c r="BJ47734" s="3"/>
      <c r="BL47734" s="3"/>
      <c r="BN47734" s="3"/>
      <c r="BP47734" s="3"/>
    </row>
    <row r="47735" spans="1:68" x14ac:dyDescent="0.25">
      <c r="A47735" s="1"/>
      <c r="B47735" s="2"/>
      <c r="BJ47735" s="3"/>
      <c r="BL47735" s="3"/>
      <c r="BN47735" s="3"/>
      <c r="BP47735" s="3"/>
    </row>
    <row r="47736" spans="1:68" x14ac:dyDescent="0.25">
      <c r="A47736" s="1"/>
      <c r="B47736" s="2"/>
      <c r="BJ47736" s="3"/>
      <c r="BL47736" s="3"/>
      <c r="BN47736" s="3"/>
      <c r="BP47736" s="3"/>
    </row>
    <row r="47737" spans="1:68" x14ac:dyDescent="0.25">
      <c r="A47737" s="1"/>
      <c r="B47737" s="2"/>
      <c r="BJ47737" s="3"/>
      <c r="BL47737" s="3"/>
      <c r="BN47737" s="3"/>
      <c r="BP47737" s="3"/>
    </row>
    <row r="47738" spans="1:68" x14ac:dyDescent="0.25">
      <c r="A47738" s="1"/>
      <c r="B47738" s="2"/>
      <c r="BJ47738" s="3"/>
      <c r="BL47738" s="3"/>
      <c r="BN47738" s="3"/>
      <c r="BP47738" s="3"/>
    </row>
    <row r="47739" spans="1:68" x14ac:dyDescent="0.25">
      <c r="A47739" s="1"/>
      <c r="B47739" s="2"/>
      <c r="BJ47739" s="3"/>
      <c r="BL47739" s="3"/>
      <c r="BN47739" s="3"/>
      <c r="BP47739" s="3"/>
    </row>
    <row r="47740" spans="1:68" x14ac:dyDescent="0.25">
      <c r="A47740" s="1"/>
      <c r="B47740" s="2"/>
      <c r="BJ47740" s="3"/>
      <c r="BL47740" s="3"/>
      <c r="BN47740" s="3"/>
      <c r="BP47740" s="3"/>
    </row>
    <row r="47741" spans="1:68" x14ac:dyDescent="0.25">
      <c r="A47741" s="1"/>
      <c r="B47741" s="2"/>
      <c r="BJ47741" s="3"/>
      <c r="BL47741" s="3"/>
      <c r="BN47741" s="3"/>
      <c r="BP47741" s="3"/>
    </row>
    <row r="47742" spans="1:68" x14ac:dyDescent="0.25">
      <c r="A47742" s="1"/>
      <c r="B47742" s="2"/>
      <c r="BJ47742" s="3"/>
      <c r="BL47742" s="3"/>
      <c r="BN47742" s="3"/>
      <c r="BP47742" s="3"/>
    </row>
    <row r="47743" spans="1:68" x14ac:dyDescent="0.25">
      <c r="A47743" s="1"/>
      <c r="B47743" s="2"/>
      <c r="BJ47743" s="3"/>
      <c r="BL47743" s="3"/>
      <c r="BN47743" s="3"/>
      <c r="BP47743" s="3"/>
    </row>
    <row r="47744" spans="1:68" x14ac:dyDescent="0.25">
      <c r="A47744" s="1"/>
      <c r="B47744" s="2"/>
      <c r="BJ47744" s="3"/>
      <c r="BL47744" s="3"/>
      <c r="BN47744" s="3"/>
      <c r="BP47744" s="3"/>
    </row>
    <row r="47745" spans="1:68" x14ac:dyDescent="0.25">
      <c r="A47745" s="1"/>
      <c r="B47745" s="2"/>
      <c r="BJ47745" s="3"/>
      <c r="BL47745" s="3"/>
      <c r="BN47745" s="3"/>
      <c r="BP47745" s="3"/>
    </row>
    <row r="47746" spans="1:68" x14ac:dyDescent="0.25">
      <c r="A47746" s="1"/>
      <c r="B47746" s="2"/>
      <c r="BJ47746" s="3"/>
      <c r="BL47746" s="3"/>
      <c r="BN47746" s="3"/>
      <c r="BP47746" s="3"/>
    </row>
    <row r="47747" spans="1:68" x14ac:dyDescent="0.25">
      <c r="A47747" s="1"/>
      <c r="B47747" s="2"/>
      <c r="BJ47747" s="3"/>
      <c r="BL47747" s="3"/>
      <c r="BN47747" s="3"/>
      <c r="BP47747" s="3"/>
    </row>
    <row r="47748" spans="1:68" x14ac:dyDescent="0.25">
      <c r="A47748" s="1"/>
      <c r="B47748" s="2"/>
      <c r="BJ47748" s="3"/>
      <c r="BL47748" s="3"/>
      <c r="BN47748" s="3"/>
      <c r="BP47748" s="3"/>
    </row>
    <row r="47749" spans="1:68" x14ac:dyDescent="0.25">
      <c r="A47749" s="1"/>
      <c r="B47749" s="2"/>
      <c r="BJ47749" s="3"/>
      <c r="BL47749" s="3"/>
      <c r="BN47749" s="3"/>
      <c r="BP47749" s="3"/>
    </row>
    <row r="47750" spans="1:68" x14ac:dyDescent="0.25">
      <c r="A47750" s="1"/>
      <c r="B47750" s="2"/>
      <c r="BJ47750" s="3"/>
      <c r="BL47750" s="3"/>
      <c r="BN47750" s="3"/>
      <c r="BP47750" s="3"/>
    </row>
    <row r="47751" spans="1:68" x14ac:dyDescent="0.25">
      <c r="A47751" s="1"/>
      <c r="B47751" s="2"/>
      <c r="BJ47751" s="3"/>
      <c r="BL47751" s="3"/>
      <c r="BN47751" s="3"/>
      <c r="BP47751" s="3"/>
    </row>
    <row r="47752" spans="1:68" x14ac:dyDescent="0.25">
      <c r="A47752" s="1"/>
      <c r="B47752" s="2"/>
      <c r="BJ47752" s="3"/>
      <c r="BL47752" s="3"/>
      <c r="BN47752" s="3"/>
      <c r="BP47752" s="3"/>
    </row>
    <row r="47753" spans="1:68" x14ac:dyDescent="0.25">
      <c r="A47753" s="1"/>
      <c r="B47753" s="2"/>
      <c r="BJ47753" s="3"/>
      <c r="BL47753" s="3"/>
      <c r="BN47753" s="3"/>
      <c r="BP47753" s="3"/>
    </row>
    <row r="47754" spans="1:68" x14ac:dyDescent="0.25">
      <c r="A47754" s="1"/>
      <c r="B47754" s="2"/>
      <c r="BJ47754" s="3"/>
      <c r="BL47754" s="3"/>
      <c r="BN47754" s="3"/>
      <c r="BP47754" s="3"/>
    </row>
    <row r="47755" spans="1:68" x14ac:dyDescent="0.25">
      <c r="A47755" s="1"/>
      <c r="B47755" s="2"/>
      <c r="BJ47755" s="3"/>
      <c r="BL47755" s="3"/>
      <c r="BN47755" s="3"/>
      <c r="BP47755" s="3"/>
    </row>
    <row r="47756" spans="1:68" x14ac:dyDescent="0.25">
      <c r="A47756" s="1"/>
      <c r="B47756" s="2"/>
      <c r="BJ47756" s="3"/>
      <c r="BL47756" s="3"/>
      <c r="BN47756" s="3"/>
      <c r="BP47756" s="3"/>
    </row>
    <row r="47757" spans="1:68" x14ac:dyDescent="0.25">
      <c r="A47757" s="1"/>
      <c r="B47757" s="2"/>
      <c r="BJ47757" s="3"/>
      <c r="BL47757" s="3"/>
      <c r="BN47757" s="3"/>
      <c r="BP47757" s="3"/>
    </row>
    <row r="47758" spans="1:68" x14ac:dyDescent="0.25">
      <c r="A47758" s="1"/>
      <c r="B47758" s="2"/>
      <c r="BJ47758" s="3"/>
      <c r="BL47758" s="3"/>
      <c r="BN47758" s="3"/>
      <c r="BP47758" s="3"/>
    </row>
    <row r="47759" spans="1:68" x14ac:dyDescent="0.25">
      <c r="A47759" s="1"/>
      <c r="B47759" s="2"/>
      <c r="BJ47759" s="3"/>
      <c r="BL47759" s="3"/>
      <c r="BN47759" s="3"/>
      <c r="BP47759" s="3"/>
    </row>
    <row r="47760" spans="1:68" x14ac:dyDescent="0.25">
      <c r="A47760" s="1"/>
      <c r="B47760" s="2"/>
      <c r="BJ47760" s="3"/>
      <c r="BL47760" s="3"/>
      <c r="BN47760" s="3"/>
      <c r="BP47760" s="3"/>
    </row>
    <row r="47761" spans="1:68" x14ac:dyDescent="0.25">
      <c r="A47761" s="1"/>
      <c r="B47761" s="2"/>
      <c r="BJ47761" s="3"/>
      <c r="BL47761" s="3"/>
      <c r="BN47761" s="3"/>
      <c r="BP47761" s="3"/>
    </row>
    <row r="47762" spans="1:68" x14ac:dyDescent="0.25">
      <c r="A47762" s="1"/>
      <c r="B47762" s="2"/>
      <c r="BJ47762" s="3"/>
      <c r="BL47762" s="3"/>
      <c r="BN47762" s="3"/>
      <c r="BP47762" s="3"/>
    </row>
    <row r="47763" spans="1:68" x14ac:dyDescent="0.25">
      <c r="A47763" s="1"/>
      <c r="B47763" s="2"/>
      <c r="BJ47763" s="3"/>
      <c r="BL47763" s="3"/>
      <c r="BN47763" s="3"/>
      <c r="BP47763" s="3"/>
    </row>
    <row r="47764" spans="1:68" x14ac:dyDescent="0.25">
      <c r="A47764" s="1"/>
      <c r="B47764" s="2"/>
      <c r="BJ47764" s="3"/>
      <c r="BL47764" s="3"/>
      <c r="BN47764" s="3"/>
      <c r="BP47764" s="3"/>
    </row>
    <row r="47765" spans="1:68" x14ac:dyDescent="0.25">
      <c r="A47765" s="1"/>
      <c r="B47765" s="2"/>
      <c r="BJ47765" s="3"/>
      <c r="BL47765" s="3"/>
      <c r="BN47765" s="3"/>
      <c r="BP47765" s="3"/>
    </row>
    <row r="47766" spans="1:68" x14ac:dyDescent="0.25">
      <c r="A47766" s="1"/>
      <c r="B47766" s="2"/>
      <c r="BJ47766" s="3"/>
      <c r="BL47766" s="3"/>
      <c r="BN47766" s="3"/>
      <c r="BP47766" s="3"/>
    </row>
    <row r="47767" spans="1:68" x14ac:dyDescent="0.25">
      <c r="A47767" s="1"/>
      <c r="B47767" s="2"/>
      <c r="BJ47767" s="3"/>
      <c r="BL47767" s="3"/>
      <c r="BN47767" s="3"/>
      <c r="BP47767" s="3"/>
    </row>
    <row r="47768" spans="1:68" x14ac:dyDescent="0.25">
      <c r="A47768" s="1"/>
      <c r="B47768" s="2"/>
      <c r="BJ47768" s="3"/>
      <c r="BL47768" s="3"/>
      <c r="BN47768" s="3"/>
      <c r="BP47768" s="3"/>
    </row>
    <row r="47769" spans="1:68" x14ac:dyDescent="0.25">
      <c r="A47769" s="1"/>
      <c r="B47769" s="2"/>
      <c r="BJ47769" s="3"/>
      <c r="BL47769" s="3"/>
      <c r="BN47769" s="3"/>
      <c r="BP47769" s="3"/>
    </row>
    <row r="47770" spans="1:68" x14ac:dyDescent="0.25">
      <c r="A47770" s="1"/>
      <c r="B47770" s="2"/>
      <c r="BJ47770" s="3"/>
      <c r="BL47770" s="3"/>
      <c r="BN47770" s="3"/>
      <c r="BP47770" s="3"/>
    </row>
    <row r="47771" spans="1:68" x14ac:dyDescent="0.25">
      <c r="A47771" s="1"/>
      <c r="B47771" s="2"/>
      <c r="BJ47771" s="3"/>
      <c r="BL47771" s="3"/>
      <c r="BN47771" s="3"/>
      <c r="BP47771" s="3"/>
    </row>
    <row r="47772" spans="1:68" x14ac:dyDescent="0.25">
      <c r="A47772" s="1"/>
      <c r="B47772" s="2"/>
      <c r="BJ47772" s="3"/>
      <c r="BL47772" s="3"/>
      <c r="BN47772" s="3"/>
      <c r="BP47772" s="3"/>
    </row>
    <row r="47773" spans="1:68" x14ac:dyDescent="0.25">
      <c r="A47773" s="1"/>
      <c r="B47773" s="2"/>
      <c r="BJ47773" s="3"/>
      <c r="BL47773" s="3"/>
      <c r="BN47773" s="3"/>
      <c r="BP47773" s="3"/>
    </row>
    <row r="47774" spans="1:68" x14ac:dyDescent="0.25">
      <c r="A47774" s="1"/>
      <c r="B47774" s="2"/>
      <c r="BJ47774" s="3"/>
      <c r="BL47774" s="3"/>
      <c r="BN47774" s="3"/>
      <c r="BP47774" s="3"/>
    </row>
    <row r="47775" spans="1:68" x14ac:dyDescent="0.25">
      <c r="A47775" s="1"/>
      <c r="B47775" s="2"/>
      <c r="BJ47775" s="3"/>
      <c r="BL47775" s="3"/>
      <c r="BN47775" s="3"/>
      <c r="BP47775" s="3"/>
    </row>
    <row r="47776" spans="1:68" x14ac:dyDescent="0.25">
      <c r="A47776" s="1"/>
      <c r="B47776" s="2"/>
      <c r="BJ47776" s="3"/>
      <c r="BL47776" s="3"/>
      <c r="BN47776" s="3"/>
      <c r="BP47776" s="3"/>
    </row>
    <row r="47777" spans="1:68" x14ac:dyDescent="0.25">
      <c r="A47777" s="1"/>
      <c r="B47777" s="2"/>
      <c r="BJ47777" s="3"/>
      <c r="BL47777" s="3"/>
      <c r="BN47777" s="3"/>
      <c r="BP47777" s="3"/>
    </row>
    <row r="47778" spans="1:68" x14ac:dyDescent="0.25">
      <c r="A47778" s="1"/>
      <c r="B47778" s="2"/>
      <c r="BJ47778" s="3"/>
      <c r="BL47778" s="3"/>
      <c r="BN47778" s="3"/>
      <c r="BP47778" s="3"/>
    </row>
    <row r="47779" spans="1:68" x14ac:dyDescent="0.25">
      <c r="A47779" s="1"/>
      <c r="B47779" s="2"/>
      <c r="BJ47779" s="3"/>
      <c r="BL47779" s="3"/>
      <c r="BN47779" s="3"/>
      <c r="BP47779" s="3"/>
    </row>
    <row r="47780" spans="1:68" x14ac:dyDescent="0.25">
      <c r="A47780" s="1"/>
      <c r="B47780" s="2"/>
      <c r="BJ47780" s="3"/>
      <c r="BL47780" s="3"/>
      <c r="BN47780" s="3"/>
      <c r="BP47780" s="3"/>
    </row>
    <row r="47781" spans="1:68" x14ac:dyDescent="0.25">
      <c r="A47781" s="1"/>
      <c r="B47781" s="2"/>
      <c r="BJ47781" s="3"/>
      <c r="BL47781" s="3"/>
      <c r="BN47781" s="3"/>
      <c r="BP47781" s="3"/>
    </row>
    <row r="47782" spans="1:68" x14ac:dyDescent="0.25">
      <c r="A47782" s="1"/>
      <c r="B47782" s="2"/>
      <c r="BJ47782" s="3"/>
      <c r="BL47782" s="3"/>
      <c r="BN47782" s="3"/>
      <c r="BP47782" s="3"/>
    </row>
    <row r="47783" spans="1:68" x14ac:dyDescent="0.25">
      <c r="A47783" s="1"/>
      <c r="B47783" s="2"/>
      <c r="BJ47783" s="3"/>
      <c r="BL47783" s="3"/>
      <c r="BN47783" s="3"/>
      <c r="BP47783" s="3"/>
    </row>
    <row r="47784" spans="1:68" x14ac:dyDescent="0.25">
      <c r="A47784" s="1"/>
      <c r="B47784" s="2"/>
      <c r="BJ47784" s="3"/>
      <c r="BL47784" s="3"/>
      <c r="BN47784" s="3"/>
      <c r="BP47784" s="3"/>
    </row>
    <row r="47785" spans="1:68" x14ac:dyDescent="0.25">
      <c r="A47785" s="1"/>
      <c r="B47785" s="2"/>
      <c r="BJ47785" s="3"/>
      <c r="BL47785" s="3"/>
      <c r="BN47785" s="3"/>
      <c r="BP47785" s="3"/>
    </row>
    <row r="47786" spans="1:68" x14ac:dyDescent="0.25">
      <c r="A47786" s="1"/>
      <c r="B47786" s="2"/>
      <c r="BJ47786" s="3"/>
      <c r="BL47786" s="3"/>
      <c r="BN47786" s="3"/>
      <c r="BP47786" s="3"/>
    </row>
    <row r="47787" spans="1:68" x14ac:dyDescent="0.25">
      <c r="A47787" s="1"/>
      <c r="B47787" s="2"/>
      <c r="BJ47787" s="3"/>
      <c r="BL47787" s="3"/>
      <c r="BN47787" s="3"/>
      <c r="BP47787" s="3"/>
    </row>
    <row r="47788" spans="1:68" x14ac:dyDescent="0.25">
      <c r="A47788" s="1"/>
      <c r="B47788" s="2"/>
      <c r="BJ47788" s="3"/>
      <c r="BL47788" s="3"/>
      <c r="BN47788" s="3"/>
      <c r="BP47788" s="3"/>
    </row>
    <row r="47789" spans="1:68" x14ac:dyDescent="0.25">
      <c r="A47789" s="1"/>
      <c r="B47789" s="2"/>
      <c r="BJ47789" s="3"/>
      <c r="BL47789" s="3"/>
      <c r="BN47789" s="3"/>
      <c r="BP47789" s="3"/>
    </row>
    <row r="47790" spans="1:68" x14ac:dyDescent="0.25">
      <c r="A47790" s="1"/>
      <c r="B47790" s="2"/>
      <c r="BJ47790" s="3"/>
      <c r="BL47790" s="3"/>
      <c r="BN47790" s="3"/>
      <c r="BP47790" s="3"/>
    </row>
    <row r="47791" spans="1:68" x14ac:dyDescent="0.25">
      <c r="A47791" s="1"/>
      <c r="B47791" s="2"/>
      <c r="BJ47791" s="3"/>
      <c r="BL47791" s="3"/>
      <c r="BN47791" s="3"/>
      <c r="BP47791" s="3"/>
    </row>
    <row r="47792" spans="1:68" x14ac:dyDescent="0.25">
      <c r="A47792" s="1"/>
      <c r="B47792" s="2"/>
      <c r="BJ47792" s="3"/>
      <c r="BL47792" s="3"/>
      <c r="BN47792" s="3"/>
      <c r="BP47792" s="3"/>
    </row>
    <row r="47793" spans="1:68" x14ac:dyDescent="0.25">
      <c r="A47793" s="1"/>
      <c r="B47793" s="2"/>
      <c r="BJ47793" s="3"/>
      <c r="BL47793" s="3"/>
      <c r="BN47793" s="3"/>
      <c r="BP47793" s="3"/>
    </row>
    <row r="47794" spans="1:68" x14ac:dyDescent="0.25">
      <c r="A47794" s="1"/>
      <c r="B47794" s="2"/>
      <c r="BJ47794" s="3"/>
      <c r="BL47794" s="3"/>
      <c r="BN47794" s="3"/>
      <c r="BP47794" s="3"/>
    </row>
    <row r="47795" spans="1:68" x14ac:dyDescent="0.25">
      <c r="A47795" s="1"/>
      <c r="B47795" s="2"/>
      <c r="BJ47795" s="3"/>
      <c r="BL47795" s="3"/>
      <c r="BN47795" s="3"/>
      <c r="BP47795" s="3"/>
    </row>
    <row r="47796" spans="1:68" x14ac:dyDescent="0.25">
      <c r="A47796" s="1"/>
      <c r="B47796" s="2"/>
      <c r="BJ47796" s="3"/>
      <c r="BL47796" s="3"/>
      <c r="BN47796" s="3"/>
      <c r="BP47796" s="3"/>
    </row>
    <row r="47797" spans="1:68" x14ac:dyDescent="0.25">
      <c r="A47797" s="1"/>
      <c r="B47797" s="2"/>
      <c r="BJ47797" s="3"/>
      <c r="BL47797" s="3"/>
      <c r="BN47797" s="3"/>
      <c r="BP47797" s="3"/>
    </row>
    <row r="47798" spans="1:68" x14ac:dyDescent="0.25">
      <c r="A47798" s="1"/>
      <c r="B47798" s="2"/>
      <c r="BJ47798" s="3"/>
      <c r="BL47798" s="3"/>
      <c r="BN47798" s="3"/>
      <c r="BP47798" s="3"/>
    </row>
    <row r="47799" spans="1:68" x14ac:dyDescent="0.25">
      <c r="A47799" s="1"/>
      <c r="B47799" s="2"/>
      <c r="BJ47799" s="3"/>
      <c r="BL47799" s="3"/>
      <c r="BN47799" s="3"/>
      <c r="BP47799" s="3"/>
    </row>
    <row r="47800" spans="1:68" x14ac:dyDescent="0.25">
      <c r="A47800" s="1"/>
      <c r="B47800" s="2"/>
      <c r="BJ47800" s="3"/>
      <c r="BL47800" s="3"/>
      <c r="BN47800" s="3"/>
      <c r="BP47800" s="3"/>
    </row>
    <row r="47801" spans="1:68" x14ac:dyDescent="0.25">
      <c r="A47801" s="1"/>
      <c r="B47801" s="2"/>
      <c r="BJ47801" s="3"/>
      <c r="BL47801" s="3"/>
      <c r="BN47801" s="3"/>
      <c r="BP47801" s="3"/>
    </row>
    <row r="47802" spans="1:68" x14ac:dyDescent="0.25">
      <c r="A47802" s="1"/>
      <c r="B47802" s="2"/>
      <c r="BJ47802" s="3"/>
      <c r="BL47802" s="3"/>
      <c r="BN47802" s="3"/>
      <c r="BP47802" s="3"/>
    </row>
    <row r="47803" spans="1:68" x14ac:dyDescent="0.25">
      <c r="A47803" s="1"/>
      <c r="B47803" s="2"/>
      <c r="BJ47803" s="3"/>
      <c r="BL47803" s="3"/>
      <c r="BN47803" s="3"/>
      <c r="BP47803" s="3"/>
    </row>
    <row r="47804" spans="1:68" x14ac:dyDescent="0.25">
      <c r="A47804" s="1"/>
      <c r="B47804" s="2"/>
      <c r="BJ47804" s="3"/>
      <c r="BL47804" s="3"/>
      <c r="BN47804" s="3"/>
      <c r="BP47804" s="3"/>
    </row>
    <row r="47805" spans="1:68" x14ac:dyDescent="0.25">
      <c r="A47805" s="1"/>
      <c r="B47805" s="2"/>
      <c r="BJ47805" s="3"/>
      <c r="BL47805" s="3"/>
      <c r="BN47805" s="3"/>
      <c r="BP47805" s="3"/>
    </row>
    <row r="47806" spans="1:68" x14ac:dyDescent="0.25">
      <c r="A47806" s="1"/>
      <c r="B47806" s="2"/>
      <c r="BJ47806" s="3"/>
      <c r="BL47806" s="3"/>
      <c r="BN47806" s="3"/>
      <c r="BP47806" s="3"/>
    </row>
    <row r="47807" spans="1:68" x14ac:dyDescent="0.25">
      <c r="A47807" s="1"/>
      <c r="B47807" s="2"/>
      <c r="BJ47807" s="3"/>
      <c r="BL47807" s="3"/>
      <c r="BN47807" s="3"/>
      <c r="BP47807" s="3"/>
    </row>
    <row r="47808" spans="1:68" x14ac:dyDescent="0.25">
      <c r="A47808" s="1"/>
      <c r="B47808" s="2"/>
      <c r="BJ47808" s="3"/>
      <c r="BL47808" s="3"/>
      <c r="BN47808" s="3"/>
      <c r="BP47808" s="3"/>
    </row>
    <row r="47809" spans="1:68" x14ac:dyDescent="0.25">
      <c r="A47809" s="1"/>
      <c r="B47809" s="2"/>
      <c r="BJ47809" s="3"/>
      <c r="BL47809" s="3"/>
      <c r="BN47809" s="3"/>
      <c r="BP47809" s="3"/>
    </row>
    <row r="47810" spans="1:68" x14ac:dyDescent="0.25">
      <c r="A47810" s="1"/>
      <c r="B47810" s="2"/>
      <c r="BJ47810" s="3"/>
      <c r="BL47810" s="3"/>
      <c r="BN47810" s="3"/>
      <c r="BP47810" s="3"/>
    </row>
    <row r="47811" spans="1:68" x14ac:dyDescent="0.25">
      <c r="A47811" s="1"/>
      <c r="B47811" s="2"/>
      <c r="BJ47811" s="3"/>
      <c r="BL47811" s="3"/>
      <c r="BN47811" s="3"/>
      <c r="BP47811" s="3"/>
    </row>
    <row r="47812" spans="1:68" x14ac:dyDescent="0.25">
      <c r="A47812" s="1"/>
      <c r="B47812" s="2"/>
      <c r="BJ47812" s="3"/>
      <c r="BL47812" s="3"/>
      <c r="BN47812" s="3"/>
      <c r="BP47812" s="3"/>
    </row>
    <row r="47813" spans="1:68" x14ac:dyDescent="0.25">
      <c r="A47813" s="1"/>
      <c r="B47813" s="2"/>
      <c r="BJ47813" s="3"/>
      <c r="BL47813" s="3"/>
      <c r="BN47813" s="3"/>
      <c r="BP47813" s="3"/>
    </row>
    <row r="47814" spans="1:68" x14ac:dyDescent="0.25">
      <c r="A47814" s="1"/>
      <c r="B47814" s="2"/>
      <c r="BJ47814" s="3"/>
      <c r="BL47814" s="3"/>
      <c r="BN47814" s="3"/>
      <c r="BP47814" s="3"/>
    </row>
    <row r="47815" spans="1:68" x14ac:dyDescent="0.25">
      <c r="A47815" s="1"/>
      <c r="B47815" s="2"/>
      <c r="BJ47815" s="3"/>
      <c r="BL47815" s="3"/>
      <c r="BN47815" s="3"/>
      <c r="BP47815" s="3"/>
    </row>
    <row r="47816" spans="1:68" x14ac:dyDescent="0.25">
      <c r="A47816" s="1"/>
      <c r="B47816" s="2"/>
      <c r="BJ47816" s="3"/>
      <c r="BL47816" s="3"/>
      <c r="BN47816" s="3"/>
      <c r="BP47816" s="3"/>
    </row>
    <row r="47817" spans="1:68" x14ac:dyDescent="0.25">
      <c r="A47817" s="1"/>
      <c r="B47817" s="2"/>
      <c r="BJ47817" s="3"/>
      <c r="BL47817" s="3"/>
      <c r="BN47817" s="3"/>
      <c r="BP47817" s="3"/>
    </row>
    <row r="47818" spans="1:68" x14ac:dyDescent="0.25">
      <c r="A47818" s="1"/>
      <c r="B47818" s="2"/>
      <c r="BJ47818" s="3"/>
      <c r="BL47818" s="3"/>
      <c r="BN47818" s="3"/>
      <c r="BP47818" s="3"/>
    </row>
    <row r="47819" spans="1:68" x14ac:dyDescent="0.25">
      <c r="A47819" s="1"/>
      <c r="B47819" s="2"/>
      <c r="BJ47819" s="3"/>
      <c r="BL47819" s="3"/>
      <c r="BN47819" s="3"/>
      <c r="BP47819" s="3"/>
    </row>
    <row r="47820" spans="1:68" x14ac:dyDescent="0.25">
      <c r="A47820" s="1"/>
      <c r="B47820" s="2"/>
      <c r="BJ47820" s="3"/>
      <c r="BL47820" s="3"/>
      <c r="BN47820" s="3"/>
      <c r="BP47820" s="3"/>
    </row>
    <row r="47821" spans="1:68" x14ac:dyDescent="0.25">
      <c r="A47821" s="1"/>
      <c r="B47821" s="2"/>
      <c r="BJ47821" s="3"/>
      <c r="BL47821" s="3"/>
      <c r="BN47821" s="3"/>
      <c r="BP47821" s="3"/>
    </row>
    <row r="47822" spans="1:68" x14ac:dyDescent="0.25">
      <c r="A47822" s="1"/>
      <c r="B47822" s="2"/>
      <c r="BJ47822" s="3"/>
      <c r="BL47822" s="3"/>
      <c r="BN47822" s="3"/>
      <c r="BP47822" s="3"/>
    </row>
    <row r="47823" spans="1:68" x14ac:dyDescent="0.25">
      <c r="A47823" s="1"/>
      <c r="B47823" s="2"/>
      <c r="BJ47823" s="3"/>
      <c r="BL47823" s="3"/>
      <c r="BN47823" s="3"/>
      <c r="BP47823" s="3"/>
    </row>
    <row r="47824" spans="1:68" x14ac:dyDescent="0.25">
      <c r="A47824" s="1"/>
      <c r="B47824" s="2"/>
      <c r="BJ47824" s="3"/>
      <c r="BL47824" s="3"/>
      <c r="BN47824" s="3"/>
      <c r="BP47824" s="3"/>
    </row>
    <row r="47825" spans="1:68" x14ac:dyDescent="0.25">
      <c r="A47825" s="1"/>
      <c r="B47825" s="2"/>
      <c r="BJ47825" s="3"/>
      <c r="BL47825" s="3"/>
      <c r="BN47825" s="3"/>
      <c r="BP47825" s="3"/>
    </row>
    <row r="47826" spans="1:68" x14ac:dyDescent="0.25">
      <c r="A47826" s="1"/>
      <c r="B47826" s="2"/>
      <c r="BJ47826" s="3"/>
      <c r="BL47826" s="3"/>
      <c r="BN47826" s="3"/>
      <c r="BP47826" s="3"/>
    </row>
    <row r="47827" spans="1:68" x14ac:dyDescent="0.25">
      <c r="A47827" s="1"/>
      <c r="B47827" s="2"/>
      <c r="BJ47827" s="3"/>
      <c r="BL47827" s="3"/>
      <c r="BN47827" s="3"/>
      <c r="BP47827" s="3"/>
    </row>
    <row r="47828" spans="1:68" x14ac:dyDescent="0.25">
      <c r="A47828" s="1"/>
      <c r="B47828" s="2"/>
      <c r="BJ47828" s="3"/>
      <c r="BL47828" s="3"/>
      <c r="BN47828" s="3"/>
      <c r="BP47828" s="3"/>
    </row>
    <row r="47829" spans="1:68" x14ac:dyDescent="0.25">
      <c r="A47829" s="1"/>
      <c r="B47829" s="2"/>
      <c r="BJ47829" s="3"/>
      <c r="BL47829" s="3"/>
      <c r="BN47829" s="3"/>
      <c r="BP47829" s="3"/>
    </row>
    <row r="47830" spans="1:68" x14ac:dyDescent="0.25">
      <c r="A47830" s="1"/>
      <c r="B47830" s="2"/>
      <c r="BJ47830" s="3"/>
      <c r="BL47830" s="3"/>
      <c r="BN47830" s="3"/>
      <c r="BP47830" s="3"/>
    </row>
    <row r="47831" spans="1:68" x14ac:dyDescent="0.25">
      <c r="A47831" s="1"/>
      <c r="B47831" s="2"/>
      <c r="BJ47831" s="3"/>
      <c r="BL47831" s="3"/>
      <c r="BN47831" s="3"/>
      <c r="BP47831" s="3"/>
    </row>
    <row r="47832" spans="1:68" x14ac:dyDescent="0.25">
      <c r="A47832" s="1"/>
      <c r="B47832" s="2"/>
      <c r="BJ47832" s="3"/>
      <c r="BL47832" s="3"/>
      <c r="BN47832" s="3"/>
      <c r="BP47832" s="3"/>
    </row>
    <row r="47833" spans="1:68" x14ac:dyDescent="0.25">
      <c r="A47833" s="1"/>
      <c r="B47833" s="2"/>
      <c r="BJ47833" s="3"/>
      <c r="BL47833" s="3"/>
      <c r="BN47833" s="3"/>
      <c r="BP47833" s="3"/>
    </row>
    <row r="47834" spans="1:68" x14ac:dyDescent="0.25">
      <c r="A47834" s="1"/>
      <c r="B47834" s="2"/>
      <c r="BJ47834" s="3"/>
      <c r="BL47834" s="3"/>
      <c r="BN47834" s="3"/>
      <c r="BP47834" s="3"/>
    </row>
    <row r="47835" spans="1:68" x14ac:dyDescent="0.25">
      <c r="A47835" s="1"/>
      <c r="B47835" s="2"/>
      <c r="BJ47835" s="3"/>
      <c r="BL47835" s="3"/>
      <c r="BN47835" s="3"/>
      <c r="BP47835" s="3"/>
    </row>
    <row r="47836" spans="1:68" x14ac:dyDescent="0.25">
      <c r="A47836" s="1"/>
      <c r="B47836" s="2"/>
      <c r="BJ47836" s="3"/>
      <c r="BL47836" s="3"/>
      <c r="BN47836" s="3"/>
      <c r="BP47836" s="3"/>
    </row>
    <row r="47837" spans="1:68" x14ac:dyDescent="0.25">
      <c r="A47837" s="1"/>
      <c r="B47837" s="2"/>
      <c r="BJ47837" s="3"/>
      <c r="BL47837" s="3"/>
      <c r="BN47837" s="3"/>
      <c r="BP47837" s="3"/>
    </row>
    <row r="47838" spans="1:68" x14ac:dyDescent="0.25">
      <c r="A47838" s="1"/>
      <c r="B47838" s="2"/>
      <c r="BJ47838" s="3"/>
      <c r="BL47838" s="3"/>
      <c r="BN47838" s="3"/>
      <c r="BP47838" s="3"/>
    </row>
    <row r="47839" spans="1:68" x14ac:dyDescent="0.25">
      <c r="A47839" s="1"/>
      <c r="B47839" s="2"/>
      <c r="BJ47839" s="3"/>
      <c r="BL47839" s="3"/>
      <c r="BN47839" s="3"/>
      <c r="BP47839" s="3"/>
    </row>
    <row r="47840" spans="1:68" x14ac:dyDescent="0.25">
      <c r="A47840" s="1"/>
      <c r="B47840" s="2"/>
      <c r="BJ47840" s="3"/>
      <c r="BL47840" s="3"/>
      <c r="BN47840" s="3"/>
      <c r="BP47840" s="3"/>
    </row>
    <row r="47841" spans="1:68" x14ac:dyDescent="0.25">
      <c r="A47841" s="1"/>
      <c r="B47841" s="2"/>
      <c r="BJ47841" s="3"/>
      <c r="BL47841" s="3"/>
      <c r="BN47841" s="3"/>
      <c r="BP47841" s="3"/>
    </row>
    <row r="47842" spans="1:68" x14ac:dyDescent="0.25">
      <c r="A47842" s="1"/>
      <c r="B47842" s="2"/>
      <c r="BJ47842" s="3"/>
      <c r="BL47842" s="3"/>
      <c r="BN47842" s="3"/>
      <c r="BP47842" s="3"/>
    </row>
    <row r="47843" spans="1:68" x14ac:dyDescent="0.25">
      <c r="A47843" s="1"/>
      <c r="B47843" s="2"/>
      <c r="BJ47843" s="3"/>
      <c r="BL47843" s="3"/>
      <c r="BN47843" s="3"/>
      <c r="BP47843" s="3"/>
    </row>
    <row r="47844" spans="1:68" x14ac:dyDescent="0.25">
      <c r="A47844" s="1"/>
      <c r="B47844" s="2"/>
      <c r="BJ47844" s="3"/>
      <c r="BL47844" s="3"/>
      <c r="BN47844" s="3"/>
      <c r="BP47844" s="3"/>
    </row>
    <row r="47845" spans="1:68" x14ac:dyDescent="0.25">
      <c r="A47845" s="1"/>
      <c r="B47845" s="2"/>
      <c r="BJ47845" s="3"/>
      <c r="BL47845" s="3"/>
      <c r="BN47845" s="3"/>
      <c r="BP47845" s="3"/>
    </row>
    <row r="47846" spans="1:68" x14ac:dyDescent="0.25">
      <c r="A47846" s="1"/>
      <c r="B47846" s="2"/>
      <c r="BJ47846" s="3"/>
      <c r="BL47846" s="3"/>
      <c r="BN47846" s="3"/>
      <c r="BP47846" s="3"/>
    </row>
    <row r="47847" spans="1:68" x14ac:dyDescent="0.25">
      <c r="A47847" s="1"/>
      <c r="B47847" s="2"/>
      <c r="BJ47847" s="3"/>
      <c r="BL47847" s="3"/>
      <c r="BN47847" s="3"/>
      <c r="BP47847" s="3"/>
    </row>
    <row r="47848" spans="1:68" x14ac:dyDescent="0.25">
      <c r="A47848" s="1"/>
      <c r="B47848" s="2"/>
      <c r="BJ47848" s="3"/>
      <c r="BL47848" s="3"/>
      <c r="BN47848" s="3"/>
      <c r="BP47848" s="3"/>
    </row>
    <row r="47849" spans="1:68" x14ac:dyDescent="0.25">
      <c r="A47849" s="1"/>
      <c r="B47849" s="2"/>
      <c r="BJ47849" s="3"/>
      <c r="BL47849" s="3"/>
      <c r="BN47849" s="3"/>
      <c r="BP47849" s="3"/>
    </row>
    <row r="47850" spans="1:68" x14ac:dyDescent="0.25">
      <c r="A47850" s="1"/>
      <c r="B47850" s="2"/>
      <c r="BJ47850" s="3"/>
      <c r="BL47850" s="3"/>
      <c r="BN47850" s="3"/>
      <c r="BP47850" s="3"/>
    </row>
    <row r="47851" spans="1:68" x14ac:dyDescent="0.25">
      <c r="A47851" s="1"/>
      <c r="B47851" s="2"/>
      <c r="BJ47851" s="3"/>
      <c r="BL47851" s="3"/>
      <c r="BN47851" s="3"/>
      <c r="BP47851" s="3"/>
    </row>
    <row r="47852" spans="1:68" x14ac:dyDescent="0.25">
      <c r="A47852" s="1"/>
      <c r="B47852" s="2"/>
      <c r="BJ47852" s="3"/>
      <c r="BL47852" s="3"/>
      <c r="BN47852" s="3"/>
      <c r="BP47852" s="3"/>
    </row>
    <row r="47853" spans="1:68" x14ac:dyDescent="0.25">
      <c r="A47853" s="1"/>
      <c r="B47853" s="2"/>
      <c r="BJ47853" s="3"/>
      <c r="BL47853" s="3"/>
      <c r="BN47853" s="3"/>
      <c r="BP47853" s="3"/>
    </row>
    <row r="47854" spans="1:68" x14ac:dyDescent="0.25">
      <c r="A47854" s="1"/>
      <c r="B47854" s="2"/>
      <c r="BJ47854" s="3"/>
      <c r="BL47854" s="3"/>
      <c r="BN47854" s="3"/>
      <c r="BP47854" s="3"/>
    </row>
    <row r="47855" spans="1:68" x14ac:dyDescent="0.25">
      <c r="A47855" s="1"/>
      <c r="B47855" s="2"/>
      <c r="BJ47855" s="3"/>
      <c r="BL47855" s="3"/>
      <c r="BN47855" s="3"/>
      <c r="BP47855" s="3"/>
    </row>
    <row r="47856" spans="1:68" x14ac:dyDescent="0.25">
      <c r="A47856" s="1"/>
      <c r="B47856" s="2"/>
      <c r="BJ47856" s="3"/>
      <c r="BL47856" s="3"/>
      <c r="BN47856" s="3"/>
      <c r="BP47856" s="3"/>
    </row>
    <row r="47857" spans="1:68" x14ac:dyDescent="0.25">
      <c r="A47857" s="1"/>
      <c r="B47857" s="2"/>
      <c r="BJ47857" s="3"/>
      <c r="BL47857" s="3"/>
      <c r="BN47857" s="3"/>
      <c r="BP47857" s="3"/>
    </row>
    <row r="47858" spans="1:68" x14ac:dyDescent="0.25">
      <c r="A47858" s="1"/>
      <c r="B47858" s="2"/>
      <c r="BJ47858" s="3"/>
      <c r="BL47858" s="3"/>
      <c r="BN47858" s="3"/>
      <c r="BP47858" s="3"/>
    </row>
    <row r="47859" spans="1:68" x14ac:dyDescent="0.25">
      <c r="A47859" s="1"/>
      <c r="B47859" s="2"/>
      <c r="BJ47859" s="3"/>
      <c r="BL47859" s="3"/>
      <c r="BN47859" s="3"/>
      <c r="BP47859" s="3"/>
    </row>
    <row r="47860" spans="1:68" x14ac:dyDescent="0.25">
      <c r="A47860" s="1"/>
      <c r="B47860" s="2"/>
      <c r="BJ47860" s="3"/>
      <c r="BL47860" s="3"/>
      <c r="BN47860" s="3"/>
      <c r="BP47860" s="3"/>
    </row>
    <row r="47861" spans="1:68" x14ac:dyDescent="0.25">
      <c r="A47861" s="1"/>
      <c r="B47861" s="2"/>
      <c r="BJ47861" s="3"/>
      <c r="BL47861" s="3"/>
      <c r="BN47861" s="3"/>
      <c r="BP47861" s="3"/>
    </row>
    <row r="47862" spans="1:68" x14ac:dyDescent="0.25">
      <c r="A47862" s="1"/>
      <c r="B47862" s="2"/>
      <c r="BJ47862" s="3"/>
      <c r="BL47862" s="3"/>
      <c r="BN47862" s="3"/>
      <c r="BP47862" s="3"/>
    </row>
    <row r="47863" spans="1:68" x14ac:dyDescent="0.25">
      <c r="A47863" s="1"/>
      <c r="B47863" s="2"/>
      <c r="BJ47863" s="3"/>
      <c r="BL47863" s="3"/>
      <c r="BN47863" s="3"/>
      <c r="BP47863" s="3"/>
    </row>
    <row r="47864" spans="1:68" x14ac:dyDescent="0.25">
      <c r="A47864" s="1"/>
      <c r="B47864" s="2"/>
      <c r="BJ47864" s="3"/>
      <c r="BL47864" s="3"/>
      <c r="BN47864" s="3"/>
      <c r="BP47864" s="3"/>
    </row>
    <row r="47865" spans="1:68" x14ac:dyDescent="0.25">
      <c r="A47865" s="1"/>
      <c r="B47865" s="2"/>
      <c r="BJ47865" s="3"/>
      <c r="BL47865" s="3"/>
      <c r="BN47865" s="3"/>
      <c r="BP47865" s="3"/>
    </row>
    <row r="47866" spans="1:68" x14ac:dyDescent="0.25">
      <c r="A47866" s="1"/>
      <c r="B47866" s="2"/>
      <c r="BJ47866" s="3"/>
      <c r="BL47866" s="3"/>
      <c r="BN47866" s="3"/>
      <c r="BP47866" s="3"/>
    </row>
    <row r="47867" spans="1:68" x14ac:dyDescent="0.25">
      <c r="A47867" s="1"/>
      <c r="B47867" s="2"/>
      <c r="BJ47867" s="3"/>
      <c r="BL47867" s="3"/>
      <c r="BN47867" s="3"/>
      <c r="BP47867" s="3"/>
    </row>
    <row r="47868" spans="1:68" x14ac:dyDescent="0.25">
      <c r="A47868" s="1"/>
      <c r="B47868" s="2"/>
      <c r="BJ47868" s="3"/>
      <c r="BL47868" s="3"/>
      <c r="BN47868" s="3"/>
      <c r="BP47868" s="3"/>
    </row>
    <row r="47869" spans="1:68" x14ac:dyDescent="0.25">
      <c r="A47869" s="1"/>
      <c r="B47869" s="2"/>
      <c r="BJ47869" s="3"/>
      <c r="BL47869" s="3"/>
      <c r="BN47869" s="3"/>
      <c r="BP47869" s="3"/>
    </row>
    <row r="47870" spans="1:68" x14ac:dyDescent="0.25">
      <c r="A47870" s="1"/>
      <c r="B47870" s="2"/>
      <c r="BJ47870" s="3"/>
      <c r="BL47870" s="3"/>
      <c r="BN47870" s="3"/>
      <c r="BP47870" s="3"/>
    </row>
    <row r="47871" spans="1:68" x14ac:dyDescent="0.25">
      <c r="A47871" s="1"/>
      <c r="B47871" s="2"/>
      <c r="BJ47871" s="3"/>
      <c r="BL47871" s="3"/>
      <c r="BN47871" s="3"/>
      <c r="BP47871" s="3"/>
    </row>
    <row r="47872" spans="1:68" x14ac:dyDescent="0.25">
      <c r="A47872" s="1"/>
      <c r="B47872" s="2"/>
      <c r="BJ47872" s="3"/>
      <c r="BL47872" s="3"/>
      <c r="BN47872" s="3"/>
      <c r="BP47872" s="3"/>
    </row>
    <row r="47873" spans="1:68" x14ac:dyDescent="0.25">
      <c r="A47873" s="1"/>
      <c r="B47873" s="2"/>
      <c r="BJ47873" s="3"/>
      <c r="BL47873" s="3"/>
      <c r="BN47873" s="3"/>
      <c r="BP47873" s="3"/>
    </row>
    <row r="47874" spans="1:68" x14ac:dyDescent="0.25">
      <c r="A47874" s="1"/>
      <c r="B47874" s="2"/>
      <c r="BJ47874" s="3"/>
      <c r="BL47874" s="3"/>
      <c r="BN47874" s="3"/>
      <c r="BP47874" s="3"/>
    </row>
    <row r="47875" spans="1:68" x14ac:dyDescent="0.25">
      <c r="A47875" s="1"/>
      <c r="B47875" s="2"/>
      <c r="BJ47875" s="3"/>
      <c r="BL47875" s="3"/>
      <c r="BN47875" s="3"/>
      <c r="BP47875" s="3"/>
    </row>
    <row r="47876" spans="1:68" x14ac:dyDescent="0.25">
      <c r="A47876" s="1"/>
      <c r="B47876" s="2"/>
      <c r="BJ47876" s="3"/>
      <c r="BL47876" s="3"/>
      <c r="BN47876" s="3"/>
      <c r="BP47876" s="3"/>
    </row>
    <row r="47877" spans="1:68" x14ac:dyDescent="0.25">
      <c r="A47877" s="1"/>
      <c r="B47877" s="2"/>
      <c r="BJ47877" s="3"/>
      <c r="BL47877" s="3"/>
      <c r="BN47877" s="3"/>
      <c r="BP47877" s="3"/>
    </row>
    <row r="47878" spans="1:68" x14ac:dyDescent="0.25">
      <c r="A47878" s="1"/>
      <c r="B47878" s="2"/>
      <c r="BJ47878" s="3"/>
      <c r="BL47878" s="3"/>
      <c r="BN47878" s="3"/>
      <c r="BP47878" s="3"/>
    </row>
    <row r="47879" spans="1:68" x14ac:dyDescent="0.25">
      <c r="A47879" s="1"/>
      <c r="B47879" s="2"/>
      <c r="BJ47879" s="3"/>
      <c r="BL47879" s="3"/>
      <c r="BN47879" s="3"/>
      <c r="BP47879" s="3"/>
    </row>
    <row r="47880" spans="1:68" x14ac:dyDescent="0.25">
      <c r="A47880" s="1"/>
      <c r="B47880" s="2"/>
      <c r="BJ47880" s="3"/>
      <c r="BL47880" s="3"/>
      <c r="BN47880" s="3"/>
      <c r="BP47880" s="3"/>
    </row>
    <row r="47881" spans="1:68" x14ac:dyDescent="0.25">
      <c r="A47881" s="1"/>
      <c r="B47881" s="2"/>
      <c r="BJ47881" s="3"/>
      <c r="BL47881" s="3"/>
      <c r="BN47881" s="3"/>
      <c r="BP47881" s="3"/>
    </row>
    <row r="47882" spans="1:68" x14ac:dyDescent="0.25">
      <c r="A47882" s="1"/>
      <c r="B47882" s="2"/>
      <c r="BJ47882" s="3"/>
      <c r="BL47882" s="3"/>
      <c r="BN47882" s="3"/>
      <c r="BP47882" s="3"/>
    </row>
    <row r="47883" spans="1:68" x14ac:dyDescent="0.25">
      <c r="A47883" s="1"/>
      <c r="B47883" s="2"/>
      <c r="BJ47883" s="3"/>
      <c r="BL47883" s="3"/>
      <c r="BN47883" s="3"/>
      <c r="BP47883" s="3"/>
    </row>
    <row r="47884" spans="1:68" x14ac:dyDescent="0.25">
      <c r="A47884" s="1"/>
      <c r="B47884" s="2"/>
      <c r="BJ47884" s="3"/>
      <c r="BL47884" s="3"/>
      <c r="BN47884" s="3"/>
      <c r="BP47884" s="3"/>
    </row>
    <row r="47885" spans="1:68" x14ac:dyDescent="0.25">
      <c r="A47885" s="1"/>
      <c r="B47885" s="2"/>
      <c r="BJ47885" s="3"/>
      <c r="BL47885" s="3"/>
      <c r="BN47885" s="3"/>
      <c r="BP47885" s="3"/>
    </row>
    <row r="47886" spans="1:68" x14ac:dyDescent="0.25">
      <c r="A47886" s="1"/>
      <c r="B47886" s="2"/>
      <c r="BJ47886" s="3"/>
      <c r="BL47886" s="3"/>
      <c r="BN47886" s="3"/>
      <c r="BP47886" s="3"/>
    </row>
    <row r="47887" spans="1:68" x14ac:dyDescent="0.25">
      <c r="A47887" s="1"/>
      <c r="B47887" s="2"/>
      <c r="BJ47887" s="3"/>
      <c r="BL47887" s="3"/>
      <c r="BN47887" s="3"/>
      <c r="BP47887" s="3"/>
    </row>
    <row r="47888" spans="1:68" x14ac:dyDescent="0.25">
      <c r="A47888" s="1"/>
      <c r="B47888" s="2"/>
      <c r="BJ47888" s="3"/>
      <c r="BL47888" s="3"/>
      <c r="BN47888" s="3"/>
      <c r="BP47888" s="3"/>
    </row>
    <row r="47889" spans="1:68" x14ac:dyDescent="0.25">
      <c r="A47889" s="1"/>
      <c r="B47889" s="2"/>
      <c r="BJ47889" s="3"/>
      <c r="BL47889" s="3"/>
      <c r="BN47889" s="3"/>
      <c r="BP47889" s="3"/>
    </row>
    <row r="47890" spans="1:68" x14ac:dyDescent="0.25">
      <c r="A47890" s="1"/>
      <c r="B47890" s="2"/>
      <c r="BJ47890" s="3"/>
      <c r="BL47890" s="3"/>
      <c r="BN47890" s="3"/>
      <c r="BP47890" s="3"/>
    </row>
    <row r="47891" spans="1:68" x14ac:dyDescent="0.25">
      <c r="A47891" s="1"/>
      <c r="B47891" s="2"/>
      <c r="BJ47891" s="3"/>
      <c r="BL47891" s="3"/>
      <c r="BN47891" s="3"/>
      <c r="BP47891" s="3"/>
    </row>
    <row r="47892" spans="1:68" x14ac:dyDescent="0.25">
      <c r="A47892" s="1"/>
      <c r="B47892" s="2"/>
      <c r="BJ47892" s="3"/>
      <c r="BL47892" s="3"/>
      <c r="BN47892" s="3"/>
      <c r="BP47892" s="3"/>
    </row>
    <row r="47893" spans="1:68" x14ac:dyDescent="0.25">
      <c r="A47893" s="1"/>
      <c r="B47893" s="2"/>
      <c r="BJ47893" s="3"/>
      <c r="BL47893" s="3"/>
      <c r="BN47893" s="3"/>
      <c r="BP47893" s="3"/>
    </row>
    <row r="47894" spans="1:68" x14ac:dyDescent="0.25">
      <c r="A47894" s="1"/>
      <c r="B47894" s="2"/>
      <c r="BJ47894" s="3"/>
      <c r="BL47894" s="3"/>
      <c r="BN47894" s="3"/>
      <c r="BP47894" s="3"/>
    </row>
    <row r="47895" spans="1:68" x14ac:dyDescent="0.25">
      <c r="A47895" s="1"/>
      <c r="B47895" s="2"/>
      <c r="BJ47895" s="3"/>
      <c r="BL47895" s="3"/>
      <c r="BN47895" s="3"/>
      <c r="BP47895" s="3"/>
    </row>
    <row r="47896" spans="1:68" x14ac:dyDescent="0.25">
      <c r="A47896" s="1"/>
      <c r="B47896" s="2"/>
      <c r="BJ47896" s="3"/>
      <c r="BL47896" s="3"/>
      <c r="BN47896" s="3"/>
      <c r="BP47896" s="3"/>
    </row>
    <row r="47897" spans="1:68" x14ac:dyDescent="0.25">
      <c r="A47897" s="1"/>
      <c r="B47897" s="2"/>
      <c r="BJ47897" s="3"/>
      <c r="BL47897" s="3"/>
      <c r="BN47897" s="3"/>
      <c r="BP47897" s="3"/>
    </row>
    <row r="47898" spans="1:68" x14ac:dyDescent="0.25">
      <c r="A47898" s="1"/>
      <c r="B47898" s="2"/>
      <c r="BJ47898" s="3"/>
      <c r="BL47898" s="3"/>
      <c r="BN47898" s="3"/>
      <c r="BP47898" s="3"/>
    </row>
    <row r="47899" spans="1:68" x14ac:dyDescent="0.25">
      <c r="A47899" s="1"/>
      <c r="B47899" s="2"/>
      <c r="BJ47899" s="3"/>
      <c r="BL47899" s="3"/>
      <c r="BN47899" s="3"/>
      <c r="BP47899" s="3"/>
    </row>
    <row r="47900" spans="1:68" x14ac:dyDescent="0.25">
      <c r="A47900" s="1"/>
      <c r="B47900" s="2"/>
      <c r="BJ47900" s="3"/>
      <c r="BL47900" s="3"/>
      <c r="BN47900" s="3"/>
      <c r="BP47900" s="3"/>
    </row>
    <row r="47901" spans="1:68" x14ac:dyDescent="0.25">
      <c r="A47901" s="1"/>
      <c r="B47901" s="2"/>
      <c r="BJ47901" s="3"/>
      <c r="BL47901" s="3"/>
      <c r="BN47901" s="3"/>
      <c r="BP47901" s="3"/>
    </row>
    <row r="47902" spans="1:68" x14ac:dyDescent="0.25">
      <c r="A47902" s="1"/>
      <c r="B47902" s="2"/>
      <c r="BJ47902" s="3"/>
      <c r="BL47902" s="3"/>
      <c r="BN47902" s="3"/>
      <c r="BP47902" s="3"/>
    </row>
    <row r="47903" spans="1:68" x14ac:dyDescent="0.25">
      <c r="A47903" s="1"/>
      <c r="B47903" s="2"/>
      <c r="BJ47903" s="3"/>
      <c r="BL47903" s="3"/>
      <c r="BN47903" s="3"/>
      <c r="BP47903" s="3"/>
    </row>
    <row r="47904" spans="1:68" x14ac:dyDescent="0.25">
      <c r="A47904" s="1"/>
      <c r="B47904" s="2"/>
      <c r="BJ47904" s="3"/>
      <c r="BL47904" s="3"/>
      <c r="BN47904" s="3"/>
      <c r="BP47904" s="3"/>
    </row>
    <row r="47905" spans="1:68" x14ac:dyDescent="0.25">
      <c r="A47905" s="1"/>
      <c r="B47905" s="2"/>
      <c r="BJ47905" s="3"/>
      <c r="BL47905" s="3"/>
      <c r="BN47905" s="3"/>
      <c r="BP47905" s="3"/>
    </row>
    <row r="47906" spans="1:68" x14ac:dyDescent="0.25">
      <c r="A47906" s="1"/>
      <c r="B47906" s="2"/>
      <c r="BJ47906" s="3"/>
      <c r="BL47906" s="3"/>
      <c r="BN47906" s="3"/>
      <c r="BP47906" s="3"/>
    </row>
    <row r="47907" spans="1:68" x14ac:dyDescent="0.25">
      <c r="A47907" s="1"/>
      <c r="B47907" s="2"/>
      <c r="BJ47907" s="3"/>
      <c r="BL47907" s="3"/>
      <c r="BN47907" s="3"/>
      <c r="BP47907" s="3"/>
    </row>
    <row r="47908" spans="1:68" x14ac:dyDescent="0.25">
      <c r="A47908" s="1"/>
      <c r="B47908" s="2"/>
      <c r="BJ47908" s="3"/>
      <c r="BL47908" s="3"/>
      <c r="BN47908" s="3"/>
      <c r="BP47908" s="3"/>
    </row>
    <row r="47909" spans="1:68" x14ac:dyDescent="0.25">
      <c r="A47909" s="1"/>
      <c r="B47909" s="2"/>
      <c r="BJ47909" s="3"/>
      <c r="BL47909" s="3"/>
      <c r="BN47909" s="3"/>
      <c r="BP47909" s="3"/>
    </row>
    <row r="47910" spans="1:68" x14ac:dyDescent="0.25">
      <c r="A47910" s="1"/>
      <c r="B47910" s="2"/>
      <c r="BJ47910" s="3"/>
      <c r="BL47910" s="3"/>
      <c r="BN47910" s="3"/>
      <c r="BP47910" s="3"/>
    </row>
    <row r="47911" spans="1:68" x14ac:dyDescent="0.25">
      <c r="A47911" s="1"/>
      <c r="B47911" s="2"/>
      <c r="BJ47911" s="3"/>
      <c r="BL47911" s="3"/>
      <c r="BN47911" s="3"/>
      <c r="BP47911" s="3"/>
    </row>
    <row r="47912" spans="1:68" x14ac:dyDescent="0.25">
      <c r="A47912" s="1"/>
      <c r="B47912" s="2"/>
      <c r="BJ47912" s="3"/>
      <c r="BL47912" s="3"/>
      <c r="BN47912" s="3"/>
      <c r="BP47912" s="3"/>
    </row>
    <row r="47913" spans="1:68" x14ac:dyDescent="0.25">
      <c r="A47913" s="1"/>
      <c r="B47913" s="2"/>
      <c r="BJ47913" s="3"/>
      <c r="BL47913" s="3"/>
      <c r="BN47913" s="3"/>
      <c r="BP47913" s="3"/>
    </row>
    <row r="47914" spans="1:68" x14ac:dyDescent="0.25">
      <c r="A47914" s="1"/>
      <c r="B47914" s="2"/>
      <c r="BJ47914" s="3"/>
      <c r="BL47914" s="3"/>
      <c r="BN47914" s="3"/>
      <c r="BP47914" s="3"/>
    </row>
    <row r="47915" spans="1:68" x14ac:dyDescent="0.25">
      <c r="A47915" s="1"/>
      <c r="B47915" s="2"/>
      <c r="BJ47915" s="3"/>
      <c r="BL47915" s="3"/>
      <c r="BN47915" s="3"/>
      <c r="BP47915" s="3"/>
    </row>
    <row r="47916" spans="1:68" x14ac:dyDescent="0.25">
      <c r="A47916" s="1"/>
      <c r="B47916" s="2"/>
      <c r="BJ47916" s="3"/>
      <c r="BL47916" s="3"/>
      <c r="BN47916" s="3"/>
      <c r="BP47916" s="3"/>
    </row>
    <row r="47917" spans="1:68" x14ac:dyDescent="0.25">
      <c r="A47917" s="1"/>
      <c r="B47917" s="2"/>
      <c r="BJ47917" s="3"/>
      <c r="BL47917" s="3"/>
      <c r="BN47917" s="3"/>
      <c r="BP47917" s="3"/>
    </row>
    <row r="47918" spans="1:68" x14ac:dyDescent="0.25">
      <c r="A47918" s="1"/>
      <c r="B47918" s="2"/>
      <c r="BJ47918" s="3"/>
      <c r="BL47918" s="3"/>
      <c r="BN47918" s="3"/>
      <c r="BP47918" s="3"/>
    </row>
    <row r="47919" spans="1:68" x14ac:dyDescent="0.25">
      <c r="A47919" s="1"/>
      <c r="B47919" s="2"/>
      <c r="BJ47919" s="3"/>
      <c r="BL47919" s="3"/>
      <c r="BN47919" s="3"/>
      <c r="BP47919" s="3"/>
    </row>
    <row r="47920" spans="1:68" x14ac:dyDescent="0.25">
      <c r="A47920" s="1"/>
      <c r="B47920" s="2"/>
      <c r="BJ47920" s="3"/>
      <c r="BL47920" s="3"/>
      <c r="BN47920" s="3"/>
      <c r="BP47920" s="3"/>
    </row>
    <row r="47921" spans="1:68" x14ac:dyDescent="0.25">
      <c r="A47921" s="1"/>
      <c r="B47921" s="2"/>
      <c r="BJ47921" s="3"/>
      <c r="BL47921" s="3"/>
      <c r="BN47921" s="3"/>
      <c r="BP47921" s="3"/>
    </row>
    <row r="47922" spans="1:68" x14ac:dyDescent="0.25">
      <c r="A47922" s="1"/>
      <c r="B47922" s="2"/>
      <c r="BJ47922" s="3"/>
      <c r="BL47922" s="3"/>
      <c r="BN47922" s="3"/>
      <c r="BP47922" s="3"/>
    </row>
    <row r="47923" spans="1:68" x14ac:dyDescent="0.25">
      <c r="A47923" s="1"/>
      <c r="B47923" s="2"/>
      <c r="BJ47923" s="3"/>
      <c r="BL47923" s="3"/>
      <c r="BN47923" s="3"/>
      <c r="BP47923" s="3"/>
    </row>
    <row r="47924" spans="1:68" x14ac:dyDescent="0.25">
      <c r="A47924" s="1"/>
      <c r="B47924" s="2"/>
      <c r="BJ47924" s="3"/>
      <c r="BL47924" s="3"/>
      <c r="BN47924" s="3"/>
      <c r="BP47924" s="3"/>
    </row>
    <row r="47925" spans="1:68" x14ac:dyDescent="0.25">
      <c r="A47925" s="1"/>
      <c r="B47925" s="2"/>
      <c r="BJ47925" s="3"/>
      <c r="BL47925" s="3"/>
      <c r="BN47925" s="3"/>
      <c r="BP47925" s="3"/>
    </row>
    <row r="47926" spans="1:68" x14ac:dyDescent="0.25">
      <c r="A47926" s="1"/>
      <c r="B47926" s="2"/>
      <c r="BJ47926" s="3"/>
      <c r="BL47926" s="3"/>
      <c r="BN47926" s="3"/>
      <c r="BP47926" s="3"/>
    </row>
    <row r="47927" spans="1:68" x14ac:dyDescent="0.25">
      <c r="A47927" s="1"/>
      <c r="B47927" s="2"/>
      <c r="BJ47927" s="3"/>
      <c r="BL47927" s="3"/>
      <c r="BN47927" s="3"/>
      <c r="BP47927" s="3"/>
    </row>
    <row r="47928" spans="1:68" x14ac:dyDescent="0.25">
      <c r="A47928" s="1"/>
      <c r="B47928" s="2"/>
      <c r="BJ47928" s="3"/>
      <c r="BL47928" s="3"/>
      <c r="BN47928" s="3"/>
      <c r="BP47928" s="3"/>
    </row>
    <row r="47929" spans="1:68" x14ac:dyDescent="0.25">
      <c r="A47929" s="1"/>
      <c r="B47929" s="2"/>
      <c r="BJ47929" s="3"/>
      <c r="BL47929" s="3"/>
      <c r="BN47929" s="3"/>
      <c r="BP47929" s="3"/>
    </row>
    <row r="47930" spans="1:68" x14ac:dyDescent="0.25">
      <c r="A47930" s="1"/>
      <c r="B47930" s="2"/>
      <c r="BJ47930" s="3"/>
      <c r="BL47930" s="3"/>
      <c r="BN47930" s="3"/>
      <c r="BP47930" s="3"/>
    </row>
    <row r="47931" spans="1:68" x14ac:dyDescent="0.25">
      <c r="A47931" s="1"/>
      <c r="B47931" s="2"/>
      <c r="BJ47931" s="3"/>
      <c r="BL47931" s="3"/>
      <c r="BN47931" s="3"/>
      <c r="BP47931" s="3"/>
    </row>
    <row r="47932" spans="1:68" x14ac:dyDescent="0.25">
      <c r="A47932" s="1"/>
      <c r="B47932" s="2"/>
      <c r="BJ47932" s="3"/>
      <c r="BL47932" s="3"/>
      <c r="BN47932" s="3"/>
      <c r="BP47932" s="3"/>
    </row>
    <row r="47933" spans="1:68" x14ac:dyDescent="0.25">
      <c r="A47933" s="1"/>
      <c r="B47933" s="2"/>
      <c r="BJ47933" s="3"/>
      <c r="BL47933" s="3"/>
      <c r="BN47933" s="3"/>
      <c r="BP47933" s="3"/>
    </row>
    <row r="47934" spans="1:68" x14ac:dyDescent="0.25">
      <c r="A47934" s="1"/>
      <c r="B47934" s="2"/>
      <c r="BJ47934" s="3"/>
      <c r="BL47934" s="3"/>
      <c r="BN47934" s="3"/>
      <c r="BP47934" s="3"/>
    </row>
    <row r="47935" spans="1:68" x14ac:dyDescent="0.25">
      <c r="A47935" s="1"/>
      <c r="B47935" s="2"/>
      <c r="BJ47935" s="3"/>
      <c r="BL47935" s="3"/>
      <c r="BN47935" s="3"/>
      <c r="BP47935" s="3"/>
    </row>
    <row r="47936" spans="1:68" x14ac:dyDescent="0.25">
      <c r="A47936" s="1"/>
      <c r="B47936" s="2"/>
      <c r="BJ47936" s="3"/>
      <c r="BL47936" s="3"/>
      <c r="BN47936" s="3"/>
      <c r="BP47936" s="3"/>
    </row>
    <row r="47937" spans="1:68" x14ac:dyDescent="0.25">
      <c r="A47937" s="1"/>
      <c r="B47937" s="2"/>
      <c r="BJ47937" s="3"/>
      <c r="BL47937" s="3"/>
      <c r="BN47937" s="3"/>
      <c r="BP47937" s="3"/>
    </row>
    <row r="47938" spans="1:68" x14ac:dyDescent="0.25">
      <c r="A47938" s="1"/>
      <c r="B47938" s="2"/>
      <c r="BJ47938" s="3"/>
      <c r="BL47938" s="3"/>
      <c r="BN47938" s="3"/>
      <c r="BP47938" s="3"/>
    </row>
    <row r="47939" spans="1:68" x14ac:dyDescent="0.25">
      <c r="A47939" s="1"/>
      <c r="B47939" s="2"/>
      <c r="BJ47939" s="3"/>
      <c r="BL47939" s="3"/>
      <c r="BN47939" s="3"/>
      <c r="BP47939" s="3"/>
    </row>
    <row r="47940" spans="1:68" x14ac:dyDescent="0.25">
      <c r="A47940" s="1"/>
      <c r="B47940" s="2"/>
      <c r="BJ47940" s="3"/>
      <c r="BL47940" s="3"/>
      <c r="BN47940" s="3"/>
      <c r="BP47940" s="3"/>
    </row>
    <row r="47941" spans="1:68" x14ac:dyDescent="0.25">
      <c r="A47941" s="1"/>
      <c r="B47941" s="2"/>
      <c r="BJ47941" s="3"/>
      <c r="BL47941" s="3"/>
      <c r="BN47941" s="3"/>
      <c r="BP47941" s="3"/>
    </row>
    <row r="47942" spans="1:68" x14ac:dyDescent="0.25">
      <c r="A47942" s="1"/>
      <c r="B47942" s="2"/>
      <c r="BJ47942" s="3"/>
      <c r="BL47942" s="3"/>
      <c r="BN47942" s="3"/>
      <c r="BP47942" s="3"/>
    </row>
    <row r="47943" spans="1:68" x14ac:dyDescent="0.25">
      <c r="A47943" s="1"/>
      <c r="B47943" s="2"/>
      <c r="BJ47943" s="3"/>
      <c r="BL47943" s="3"/>
      <c r="BN47943" s="3"/>
      <c r="BP47943" s="3"/>
    </row>
    <row r="47944" spans="1:68" x14ac:dyDescent="0.25">
      <c r="A47944" s="1"/>
      <c r="B47944" s="2"/>
      <c r="BJ47944" s="3"/>
      <c r="BL47944" s="3"/>
      <c r="BN47944" s="3"/>
      <c r="BP47944" s="3"/>
    </row>
    <row r="47945" spans="1:68" x14ac:dyDescent="0.25">
      <c r="A47945" s="1"/>
      <c r="B47945" s="2"/>
      <c r="BJ47945" s="3"/>
      <c r="BL47945" s="3"/>
      <c r="BN47945" s="3"/>
      <c r="BP47945" s="3"/>
    </row>
    <row r="47946" spans="1:68" x14ac:dyDescent="0.25">
      <c r="A47946" s="1"/>
      <c r="B47946" s="2"/>
      <c r="BJ47946" s="3"/>
      <c r="BL47946" s="3"/>
      <c r="BN47946" s="3"/>
      <c r="BP47946" s="3"/>
    </row>
    <row r="47947" spans="1:68" x14ac:dyDescent="0.25">
      <c r="A47947" s="1"/>
      <c r="B47947" s="2"/>
      <c r="BJ47947" s="3"/>
      <c r="BL47947" s="3"/>
      <c r="BN47947" s="3"/>
      <c r="BP47947" s="3"/>
    </row>
    <row r="47948" spans="1:68" x14ac:dyDescent="0.25">
      <c r="A47948" s="1"/>
      <c r="B47948" s="2"/>
      <c r="BJ47948" s="3"/>
      <c r="BL47948" s="3"/>
      <c r="BN47948" s="3"/>
      <c r="BP47948" s="3"/>
    </row>
    <row r="47949" spans="1:68" x14ac:dyDescent="0.25">
      <c r="A47949" s="1"/>
      <c r="B47949" s="2"/>
      <c r="BJ47949" s="3"/>
      <c r="BL47949" s="3"/>
      <c r="BN47949" s="3"/>
      <c r="BP47949" s="3"/>
    </row>
    <row r="47950" spans="1:68" x14ac:dyDescent="0.25">
      <c r="A47950" s="1"/>
      <c r="B47950" s="2"/>
      <c r="BJ47950" s="3"/>
      <c r="BL47950" s="3"/>
      <c r="BN47950" s="3"/>
      <c r="BP47950" s="3"/>
    </row>
    <row r="47951" spans="1:68" x14ac:dyDescent="0.25">
      <c r="A47951" s="1"/>
      <c r="B47951" s="2"/>
      <c r="BJ47951" s="3"/>
      <c r="BL47951" s="3"/>
      <c r="BN47951" s="3"/>
      <c r="BP47951" s="3"/>
    </row>
    <row r="47952" spans="1:68" x14ac:dyDescent="0.25">
      <c r="A47952" s="1"/>
      <c r="B47952" s="2"/>
      <c r="BJ47952" s="3"/>
      <c r="BL47952" s="3"/>
      <c r="BN47952" s="3"/>
      <c r="BP47952" s="3"/>
    </row>
    <row r="47953" spans="1:68" x14ac:dyDescent="0.25">
      <c r="A47953" s="1"/>
      <c r="B47953" s="2"/>
      <c r="BJ47953" s="3"/>
      <c r="BL47953" s="3"/>
      <c r="BN47953" s="3"/>
      <c r="BP47953" s="3"/>
    </row>
    <row r="47954" spans="1:68" x14ac:dyDescent="0.25">
      <c r="A47954" s="1"/>
      <c r="B47954" s="2"/>
      <c r="BJ47954" s="3"/>
      <c r="BL47954" s="3"/>
      <c r="BN47954" s="3"/>
      <c r="BP47954" s="3"/>
    </row>
    <row r="47955" spans="1:68" x14ac:dyDescent="0.25">
      <c r="A47955" s="1"/>
      <c r="B47955" s="2"/>
      <c r="BJ47955" s="3"/>
      <c r="BL47955" s="3"/>
      <c r="BN47955" s="3"/>
      <c r="BP47955" s="3"/>
    </row>
    <row r="47956" spans="1:68" x14ac:dyDescent="0.25">
      <c r="A47956" s="1"/>
      <c r="B47956" s="2"/>
      <c r="BJ47956" s="3"/>
      <c r="BL47956" s="3"/>
      <c r="BN47956" s="3"/>
      <c r="BP47956" s="3"/>
    </row>
    <row r="47957" spans="1:68" x14ac:dyDescent="0.25">
      <c r="A47957" s="1"/>
      <c r="B47957" s="2"/>
      <c r="BJ47957" s="3"/>
      <c r="BL47957" s="3"/>
      <c r="BN47957" s="3"/>
      <c r="BP47957" s="3"/>
    </row>
    <row r="47958" spans="1:68" x14ac:dyDescent="0.25">
      <c r="A47958" s="1"/>
      <c r="B47958" s="2"/>
      <c r="BJ47958" s="3"/>
      <c r="BL47958" s="3"/>
      <c r="BN47958" s="3"/>
      <c r="BP47958" s="3"/>
    </row>
    <row r="47959" spans="1:68" x14ac:dyDescent="0.25">
      <c r="A47959" s="1"/>
      <c r="B47959" s="2"/>
      <c r="BJ47959" s="3"/>
      <c r="BL47959" s="3"/>
      <c r="BN47959" s="3"/>
      <c r="BP47959" s="3"/>
    </row>
    <row r="47960" spans="1:68" x14ac:dyDescent="0.25">
      <c r="A47960" s="1"/>
      <c r="B47960" s="2"/>
      <c r="BJ47960" s="3"/>
      <c r="BL47960" s="3"/>
      <c r="BN47960" s="3"/>
      <c r="BP47960" s="3"/>
    </row>
    <row r="47961" spans="1:68" x14ac:dyDescent="0.25">
      <c r="A47961" s="1"/>
      <c r="B47961" s="2"/>
      <c r="BJ47961" s="3"/>
      <c r="BL47961" s="3"/>
      <c r="BN47961" s="3"/>
      <c r="BP47961" s="3"/>
    </row>
    <row r="47962" spans="1:68" x14ac:dyDescent="0.25">
      <c r="A47962" s="1"/>
      <c r="B47962" s="2"/>
      <c r="BJ47962" s="3"/>
      <c r="BL47962" s="3"/>
      <c r="BN47962" s="3"/>
      <c r="BP47962" s="3"/>
    </row>
    <row r="47963" spans="1:68" x14ac:dyDescent="0.25">
      <c r="A47963" s="1"/>
      <c r="B47963" s="2"/>
      <c r="BJ47963" s="3"/>
      <c r="BL47963" s="3"/>
      <c r="BN47963" s="3"/>
      <c r="BP47963" s="3"/>
    </row>
    <row r="47964" spans="1:68" x14ac:dyDescent="0.25">
      <c r="A47964" s="1"/>
      <c r="B47964" s="2"/>
      <c r="BJ47964" s="3"/>
      <c r="BL47964" s="3"/>
      <c r="BN47964" s="3"/>
      <c r="BP47964" s="3"/>
    </row>
    <row r="47965" spans="1:68" x14ac:dyDescent="0.25">
      <c r="A47965" s="1"/>
      <c r="B47965" s="2"/>
      <c r="BJ47965" s="3"/>
      <c r="BL47965" s="3"/>
      <c r="BN47965" s="3"/>
      <c r="BP47965" s="3"/>
    </row>
    <row r="47966" spans="1:68" x14ac:dyDescent="0.25">
      <c r="A47966" s="1"/>
      <c r="B47966" s="2"/>
      <c r="BJ47966" s="3"/>
      <c r="BL47966" s="3"/>
      <c r="BN47966" s="3"/>
      <c r="BP47966" s="3"/>
    </row>
    <row r="47967" spans="1:68" x14ac:dyDescent="0.25">
      <c r="A47967" s="1"/>
      <c r="B47967" s="2"/>
      <c r="BJ47967" s="3"/>
      <c r="BL47967" s="3"/>
      <c r="BN47967" s="3"/>
      <c r="BP47967" s="3"/>
    </row>
    <row r="47968" spans="1:68" x14ac:dyDescent="0.25">
      <c r="A47968" s="1"/>
      <c r="B47968" s="2"/>
      <c r="BJ47968" s="3"/>
      <c r="BL47968" s="3"/>
      <c r="BN47968" s="3"/>
      <c r="BP47968" s="3"/>
    </row>
    <row r="47969" spans="1:68" x14ac:dyDescent="0.25">
      <c r="A47969" s="1"/>
      <c r="B47969" s="2"/>
      <c r="BJ47969" s="3"/>
      <c r="BL47969" s="3"/>
      <c r="BN47969" s="3"/>
      <c r="BP47969" s="3"/>
    </row>
    <row r="47970" spans="1:68" x14ac:dyDescent="0.25">
      <c r="A47970" s="1"/>
      <c r="B47970" s="2"/>
      <c r="BJ47970" s="3"/>
      <c r="BL47970" s="3"/>
      <c r="BN47970" s="3"/>
      <c r="BP47970" s="3"/>
    </row>
    <row r="47971" spans="1:68" x14ac:dyDescent="0.25">
      <c r="A47971" s="1"/>
      <c r="B47971" s="2"/>
      <c r="BJ47971" s="3"/>
      <c r="BL47971" s="3"/>
      <c r="BN47971" s="3"/>
      <c r="BP47971" s="3"/>
    </row>
    <row r="47972" spans="1:68" x14ac:dyDescent="0.25">
      <c r="A47972" s="1"/>
      <c r="B47972" s="2"/>
      <c r="BJ47972" s="3"/>
      <c r="BL47972" s="3"/>
      <c r="BN47972" s="3"/>
      <c r="BP47972" s="3"/>
    </row>
    <row r="47973" spans="1:68" x14ac:dyDescent="0.25">
      <c r="A47973" s="1"/>
      <c r="B47973" s="2"/>
      <c r="BJ47973" s="3"/>
      <c r="BL47973" s="3"/>
      <c r="BN47973" s="3"/>
      <c r="BP47973" s="3"/>
    </row>
    <row r="47974" spans="1:68" x14ac:dyDescent="0.25">
      <c r="A47974" s="1"/>
      <c r="B47974" s="2"/>
      <c r="BJ47974" s="3"/>
      <c r="BL47974" s="3"/>
      <c r="BN47974" s="3"/>
      <c r="BP47974" s="3"/>
    </row>
    <row r="47975" spans="1:68" x14ac:dyDescent="0.25">
      <c r="A47975" s="1"/>
      <c r="B47975" s="2"/>
      <c r="BJ47975" s="3"/>
      <c r="BL47975" s="3"/>
      <c r="BN47975" s="3"/>
      <c r="BP47975" s="3"/>
    </row>
    <row r="47976" spans="1:68" x14ac:dyDescent="0.25">
      <c r="A47976" s="1"/>
      <c r="B47976" s="2"/>
      <c r="BJ47976" s="3"/>
      <c r="BL47976" s="3"/>
      <c r="BN47976" s="3"/>
      <c r="BP47976" s="3"/>
    </row>
    <row r="47977" spans="1:68" x14ac:dyDescent="0.25">
      <c r="A47977" s="1"/>
      <c r="B47977" s="2"/>
      <c r="BJ47977" s="3"/>
      <c r="BL47977" s="3"/>
      <c r="BN47977" s="3"/>
      <c r="BP47977" s="3"/>
    </row>
    <row r="47978" spans="1:68" x14ac:dyDescent="0.25">
      <c r="A47978" s="1"/>
      <c r="B47978" s="2"/>
      <c r="BJ47978" s="3"/>
      <c r="BL47978" s="3"/>
      <c r="BN47978" s="3"/>
      <c r="BP47978" s="3"/>
    </row>
    <row r="47979" spans="1:68" x14ac:dyDescent="0.25">
      <c r="A47979" s="1"/>
      <c r="B47979" s="2"/>
      <c r="BJ47979" s="3"/>
      <c r="BL47979" s="3"/>
      <c r="BN47979" s="3"/>
      <c r="BP47979" s="3"/>
    </row>
    <row r="47980" spans="1:68" x14ac:dyDescent="0.25">
      <c r="A47980" s="1"/>
      <c r="B47980" s="2"/>
      <c r="BJ47980" s="3"/>
      <c r="BL47980" s="3"/>
      <c r="BN47980" s="3"/>
      <c r="BP47980" s="3"/>
    </row>
    <row r="47981" spans="1:68" x14ac:dyDescent="0.25">
      <c r="A47981" s="1"/>
      <c r="B47981" s="2"/>
      <c r="BJ47981" s="3"/>
      <c r="BL47981" s="3"/>
      <c r="BN47981" s="3"/>
      <c r="BP47981" s="3"/>
    </row>
    <row r="47982" spans="1:68" x14ac:dyDescent="0.25">
      <c r="A47982" s="1"/>
      <c r="B47982" s="2"/>
      <c r="BJ47982" s="3"/>
      <c r="BL47982" s="3"/>
      <c r="BN47982" s="3"/>
      <c r="BP47982" s="3"/>
    </row>
    <row r="47983" spans="1:68" x14ac:dyDescent="0.25">
      <c r="A47983" s="1"/>
      <c r="B47983" s="2"/>
      <c r="BJ47983" s="3"/>
      <c r="BL47983" s="3"/>
      <c r="BN47983" s="3"/>
      <c r="BP47983" s="3"/>
    </row>
    <row r="47984" spans="1:68" x14ac:dyDescent="0.25">
      <c r="A47984" s="1"/>
      <c r="B47984" s="2"/>
      <c r="BJ47984" s="3"/>
      <c r="BL47984" s="3"/>
      <c r="BN47984" s="3"/>
      <c r="BP47984" s="3"/>
    </row>
    <row r="47985" spans="1:68" x14ac:dyDescent="0.25">
      <c r="A47985" s="1"/>
      <c r="B47985" s="2"/>
      <c r="BJ47985" s="3"/>
      <c r="BL47985" s="3"/>
      <c r="BN47985" s="3"/>
      <c r="BP47985" s="3"/>
    </row>
    <row r="47986" spans="1:68" x14ac:dyDescent="0.25">
      <c r="A47986" s="1"/>
      <c r="B47986" s="2"/>
      <c r="BJ47986" s="3"/>
      <c r="BL47986" s="3"/>
      <c r="BN47986" s="3"/>
      <c r="BP47986" s="3"/>
    </row>
    <row r="47987" spans="1:68" x14ac:dyDescent="0.25">
      <c r="A47987" s="1"/>
      <c r="B47987" s="2"/>
      <c r="BJ47987" s="3"/>
      <c r="BL47987" s="3"/>
      <c r="BN47987" s="3"/>
      <c r="BP47987" s="3"/>
    </row>
    <row r="47988" spans="1:68" x14ac:dyDescent="0.25">
      <c r="A47988" s="1"/>
      <c r="B47988" s="2"/>
      <c r="BJ47988" s="3"/>
      <c r="BL47988" s="3"/>
      <c r="BN47988" s="3"/>
      <c r="BP47988" s="3"/>
    </row>
    <row r="47989" spans="1:68" x14ac:dyDescent="0.25">
      <c r="A47989" s="1"/>
      <c r="B47989" s="2"/>
      <c r="BJ47989" s="3"/>
      <c r="BL47989" s="3"/>
      <c r="BN47989" s="3"/>
      <c r="BP47989" s="3"/>
    </row>
    <row r="47990" spans="1:68" x14ac:dyDescent="0.25">
      <c r="A47990" s="1"/>
      <c r="B47990" s="2"/>
      <c r="BJ47990" s="3"/>
      <c r="BL47990" s="3"/>
      <c r="BN47990" s="3"/>
      <c r="BP47990" s="3"/>
    </row>
    <row r="47991" spans="1:68" x14ac:dyDescent="0.25">
      <c r="A47991" s="1"/>
      <c r="B47991" s="2"/>
      <c r="BJ47991" s="3"/>
      <c r="BL47991" s="3"/>
      <c r="BN47991" s="3"/>
      <c r="BP47991" s="3"/>
    </row>
    <row r="47992" spans="1:68" x14ac:dyDescent="0.25">
      <c r="A47992" s="1"/>
      <c r="B47992" s="2"/>
      <c r="BJ47992" s="3"/>
      <c r="BL47992" s="3"/>
      <c r="BN47992" s="3"/>
      <c r="BP47992" s="3"/>
    </row>
    <row r="47993" spans="1:68" x14ac:dyDescent="0.25">
      <c r="A47993" s="1"/>
      <c r="B47993" s="2"/>
      <c r="BJ47993" s="3"/>
      <c r="BL47993" s="3"/>
      <c r="BN47993" s="3"/>
      <c r="BP47993" s="3"/>
    </row>
    <row r="47994" spans="1:68" x14ac:dyDescent="0.25">
      <c r="A47994" s="1"/>
      <c r="B47994" s="2"/>
      <c r="BJ47994" s="3"/>
      <c r="BL47994" s="3"/>
      <c r="BN47994" s="3"/>
      <c r="BP47994" s="3"/>
    </row>
    <row r="47995" spans="1:68" x14ac:dyDescent="0.25">
      <c r="A47995" s="1"/>
      <c r="B47995" s="2"/>
      <c r="BJ47995" s="3"/>
      <c r="BL47995" s="3"/>
      <c r="BN47995" s="3"/>
      <c r="BP47995" s="3"/>
    </row>
    <row r="47996" spans="1:68" x14ac:dyDescent="0.25">
      <c r="A47996" s="1"/>
      <c r="B47996" s="2"/>
      <c r="BJ47996" s="3"/>
      <c r="BL47996" s="3"/>
      <c r="BN47996" s="3"/>
      <c r="BP47996" s="3"/>
    </row>
    <row r="47997" spans="1:68" x14ac:dyDescent="0.25">
      <c r="A47997" s="1"/>
      <c r="B47997" s="2"/>
      <c r="BJ47997" s="3"/>
      <c r="BL47997" s="3"/>
      <c r="BN47997" s="3"/>
      <c r="BP47997" s="3"/>
    </row>
    <row r="47998" spans="1:68" x14ac:dyDescent="0.25">
      <c r="A47998" s="1"/>
      <c r="B47998" s="2"/>
      <c r="BJ47998" s="3"/>
      <c r="BL47998" s="3"/>
      <c r="BN47998" s="3"/>
      <c r="BP47998" s="3"/>
    </row>
    <row r="47999" spans="1:68" x14ac:dyDescent="0.25">
      <c r="A47999" s="1"/>
      <c r="B47999" s="2"/>
      <c r="BJ47999" s="3"/>
      <c r="BL47999" s="3"/>
      <c r="BN47999" s="3"/>
      <c r="BP47999" s="3"/>
    </row>
    <row r="48000" spans="1:68" x14ac:dyDescent="0.25">
      <c r="A48000" s="1"/>
      <c r="B48000" s="2"/>
      <c r="BJ48000" s="3"/>
      <c r="BL48000" s="3"/>
      <c r="BN48000" s="3"/>
      <c r="BP48000" s="3"/>
    </row>
    <row r="48001" spans="1:68" x14ac:dyDescent="0.25">
      <c r="A48001" s="1"/>
      <c r="B48001" s="2"/>
      <c r="BJ48001" s="3"/>
      <c r="BL48001" s="3"/>
      <c r="BN48001" s="3"/>
      <c r="BP48001" s="3"/>
    </row>
    <row r="48002" spans="1:68" x14ac:dyDescent="0.25">
      <c r="A48002" s="1"/>
      <c r="B48002" s="2"/>
      <c r="BJ48002" s="3"/>
      <c r="BL48002" s="3"/>
      <c r="BN48002" s="3"/>
      <c r="BP48002" s="3"/>
    </row>
    <row r="48003" spans="1:68" x14ac:dyDescent="0.25">
      <c r="A48003" s="1"/>
      <c r="B48003" s="2"/>
      <c r="BJ48003" s="3"/>
      <c r="BL48003" s="3"/>
      <c r="BN48003" s="3"/>
      <c r="BP48003" s="3"/>
    </row>
    <row r="48004" spans="1:68" x14ac:dyDescent="0.25">
      <c r="A48004" s="1"/>
      <c r="B48004" s="2"/>
      <c r="BJ48004" s="3"/>
      <c r="BL48004" s="3"/>
      <c r="BN48004" s="3"/>
      <c r="BP48004" s="3"/>
    </row>
    <row r="48005" spans="1:68" x14ac:dyDescent="0.25">
      <c r="A48005" s="1"/>
      <c r="B48005" s="2"/>
      <c r="BJ48005" s="3"/>
      <c r="BL48005" s="3"/>
      <c r="BN48005" s="3"/>
      <c r="BP48005" s="3"/>
    </row>
    <row r="48006" spans="1:68" x14ac:dyDescent="0.25">
      <c r="A48006" s="1"/>
      <c r="B48006" s="2"/>
      <c r="BJ48006" s="3"/>
      <c r="BL48006" s="3"/>
      <c r="BN48006" s="3"/>
      <c r="BP48006" s="3"/>
    </row>
    <row r="48007" spans="1:68" x14ac:dyDescent="0.25">
      <c r="A48007" s="1"/>
      <c r="B48007" s="2"/>
      <c r="BJ48007" s="3"/>
      <c r="BL48007" s="3"/>
      <c r="BN48007" s="3"/>
      <c r="BP48007" s="3"/>
    </row>
    <row r="48008" spans="1:68" x14ac:dyDescent="0.25">
      <c r="A48008" s="1"/>
      <c r="B48008" s="2"/>
      <c r="BJ48008" s="3"/>
      <c r="BL48008" s="3"/>
      <c r="BN48008" s="3"/>
      <c r="BP48008" s="3"/>
    </row>
    <row r="48009" spans="1:68" x14ac:dyDescent="0.25">
      <c r="A48009" s="1"/>
      <c r="B48009" s="2"/>
      <c r="BJ48009" s="3"/>
      <c r="BL48009" s="3"/>
      <c r="BN48009" s="3"/>
      <c r="BP48009" s="3"/>
    </row>
    <row r="48010" spans="1:68" x14ac:dyDescent="0.25">
      <c r="A48010" s="1"/>
      <c r="B48010" s="2"/>
      <c r="BJ48010" s="3"/>
      <c r="BL48010" s="3"/>
      <c r="BN48010" s="3"/>
      <c r="BP48010" s="3"/>
    </row>
    <row r="48011" spans="1:68" x14ac:dyDescent="0.25">
      <c r="A48011" s="1"/>
      <c r="B48011" s="2"/>
      <c r="BJ48011" s="3"/>
      <c r="BL48011" s="3"/>
      <c r="BN48011" s="3"/>
      <c r="BP48011" s="3"/>
    </row>
    <row r="48012" spans="1:68" x14ac:dyDescent="0.25">
      <c r="A48012" s="1"/>
      <c r="B48012" s="2"/>
      <c r="BJ48012" s="3"/>
      <c r="BL48012" s="3"/>
      <c r="BN48012" s="3"/>
      <c r="BP48012" s="3"/>
    </row>
    <row r="48013" spans="1:68" x14ac:dyDescent="0.25">
      <c r="A48013" s="1"/>
      <c r="B48013" s="2"/>
      <c r="BJ48013" s="3"/>
      <c r="BL48013" s="3"/>
      <c r="BN48013" s="3"/>
      <c r="BP48013" s="3"/>
    </row>
    <row r="48014" spans="1:68" x14ac:dyDescent="0.25">
      <c r="A48014" s="1"/>
      <c r="B48014" s="2"/>
      <c r="BJ48014" s="3"/>
      <c r="BL48014" s="3"/>
      <c r="BN48014" s="3"/>
      <c r="BP48014" s="3"/>
    </row>
    <row r="48015" spans="1:68" x14ac:dyDescent="0.25">
      <c r="A48015" s="1"/>
      <c r="B48015" s="2"/>
      <c r="BJ48015" s="3"/>
      <c r="BL48015" s="3"/>
      <c r="BN48015" s="3"/>
      <c r="BP48015" s="3"/>
    </row>
    <row r="48016" spans="1:68" x14ac:dyDescent="0.25">
      <c r="A48016" s="1"/>
      <c r="B48016" s="2"/>
      <c r="BJ48016" s="3"/>
      <c r="BL48016" s="3"/>
      <c r="BN48016" s="3"/>
      <c r="BP48016" s="3"/>
    </row>
    <row r="48017" spans="1:68" x14ac:dyDescent="0.25">
      <c r="A48017" s="1"/>
      <c r="B48017" s="2"/>
      <c r="BJ48017" s="3"/>
      <c r="BL48017" s="3"/>
      <c r="BN48017" s="3"/>
      <c r="BP48017" s="3"/>
    </row>
    <row r="48018" spans="1:68" x14ac:dyDescent="0.25">
      <c r="A48018" s="1"/>
      <c r="B48018" s="2"/>
      <c r="BJ48018" s="3"/>
      <c r="BL48018" s="3"/>
      <c r="BN48018" s="3"/>
      <c r="BP48018" s="3"/>
    </row>
    <row r="48019" spans="1:68" x14ac:dyDescent="0.25">
      <c r="A48019" s="1"/>
      <c r="B48019" s="2"/>
      <c r="BJ48019" s="3"/>
      <c r="BL48019" s="3"/>
      <c r="BN48019" s="3"/>
      <c r="BP48019" s="3"/>
    </row>
    <row r="48020" spans="1:68" x14ac:dyDescent="0.25">
      <c r="A48020" s="1"/>
      <c r="B48020" s="2"/>
      <c r="BJ48020" s="3"/>
      <c r="BL48020" s="3"/>
      <c r="BN48020" s="3"/>
      <c r="BP48020" s="3"/>
    </row>
    <row r="48021" spans="1:68" x14ac:dyDescent="0.25">
      <c r="A48021" s="1"/>
      <c r="B48021" s="2"/>
      <c r="BJ48021" s="3"/>
      <c r="BL48021" s="3"/>
      <c r="BN48021" s="3"/>
      <c r="BP48021" s="3"/>
    </row>
    <row r="48022" spans="1:68" x14ac:dyDescent="0.25">
      <c r="A48022" s="1"/>
      <c r="B48022" s="2"/>
      <c r="BJ48022" s="3"/>
      <c r="BL48022" s="3"/>
      <c r="BN48022" s="3"/>
      <c r="BP48022" s="3"/>
    </row>
    <row r="48023" spans="1:68" x14ac:dyDescent="0.25">
      <c r="A48023" s="1"/>
      <c r="B48023" s="2"/>
      <c r="BJ48023" s="3"/>
      <c r="BL48023" s="3"/>
      <c r="BN48023" s="3"/>
      <c r="BP48023" s="3"/>
    </row>
    <row r="48024" spans="1:68" x14ac:dyDescent="0.25">
      <c r="A48024" s="1"/>
      <c r="B48024" s="2"/>
      <c r="BJ48024" s="3"/>
      <c r="BL48024" s="3"/>
      <c r="BN48024" s="3"/>
      <c r="BP48024" s="3"/>
    </row>
    <row r="48025" spans="1:68" x14ac:dyDescent="0.25">
      <c r="A48025" s="1"/>
      <c r="B48025" s="2"/>
      <c r="BJ48025" s="3"/>
      <c r="BL48025" s="3"/>
      <c r="BN48025" s="3"/>
      <c r="BP48025" s="3"/>
    </row>
    <row r="48026" spans="1:68" x14ac:dyDescent="0.25">
      <c r="A48026" s="1"/>
      <c r="B48026" s="2"/>
      <c r="BJ48026" s="3"/>
      <c r="BL48026" s="3"/>
      <c r="BN48026" s="3"/>
      <c r="BP48026" s="3"/>
    </row>
    <row r="48027" spans="1:68" x14ac:dyDescent="0.25">
      <c r="A48027" s="1"/>
      <c r="B48027" s="2"/>
      <c r="BJ48027" s="3"/>
      <c r="BL48027" s="3"/>
      <c r="BN48027" s="3"/>
      <c r="BP48027" s="3"/>
    </row>
    <row r="48028" spans="1:68" x14ac:dyDescent="0.25">
      <c r="A48028" s="1"/>
      <c r="B48028" s="2"/>
      <c r="BJ48028" s="3"/>
      <c r="BL48028" s="3"/>
      <c r="BN48028" s="3"/>
      <c r="BP48028" s="3"/>
    </row>
    <row r="48029" spans="1:68" x14ac:dyDescent="0.25">
      <c r="A48029" s="1"/>
      <c r="B48029" s="2"/>
      <c r="BJ48029" s="3"/>
      <c r="BL48029" s="3"/>
      <c r="BN48029" s="3"/>
      <c r="BP48029" s="3"/>
    </row>
    <row r="48030" spans="1:68" x14ac:dyDescent="0.25">
      <c r="A48030" s="1"/>
      <c r="B48030" s="2"/>
      <c r="BJ48030" s="3"/>
      <c r="BL48030" s="3"/>
      <c r="BN48030" s="3"/>
      <c r="BP48030" s="3"/>
    </row>
    <row r="48031" spans="1:68" x14ac:dyDescent="0.25">
      <c r="A48031" s="1"/>
      <c r="B48031" s="2"/>
      <c r="BJ48031" s="3"/>
      <c r="BL48031" s="3"/>
      <c r="BN48031" s="3"/>
      <c r="BP48031" s="3"/>
    </row>
    <row r="48032" spans="1:68" x14ac:dyDescent="0.25">
      <c r="A48032" s="1"/>
      <c r="B48032" s="2"/>
      <c r="BJ48032" s="3"/>
      <c r="BL48032" s="3"/>
      <c r="BN48032" s="3"/>
      <c r="BP48032" s="3"/>
    </row>
    <row r="48033" spans="1:68" x14ac:dyDescent="0.25">
      <c r="A48033" s="1"/>
      <c r="B48033" s="2"/>
      <c r="BJ48033" s="3"/>
      <c r="BL48033" s="3"/>
      <c r="BN48033" s="3"/>
      <c r="BP48033" s="3"/>
    </row>
    <row r="48034" spans="1:68" x14ac:dyDescent="0.25">
      <c r="A48034" s="1"/>
      <c r="B48034" s="2"/>
      <c r="BJ48034" s="3"/>
      <c r="BL48034" s="3"/>
      <c r="BN48034" s="3"/>
      <c r="BP48034" s="3"/>
    </row>
    <row r="48035" spans="1:68" x14ac:dyDescent="0.25">
      <c r="A48035" s="1"/>
      <c r="B48035" s="2"/>
      <c r="BJ48035" s="3"/>
      <c r="BL48035" s="3"/>
      <c r="BN48035" s="3"/>
      <c r="BP48035" s="3"/>
    </row>
    <row r="48036" spans="1:68" x14ac:dyDescent="0.25">
      <c r="A48036" s="1"/>
      <c r="B48036" s="2"/>
      <c r="BJ48036" s="3"/>
      <c r="BL48036" s="3"/>
      <c r="BN48036" s="3"/>
      <c r="BP48036" s="3"/>
    </row>
    <row r="48037" spans="1:68" x14ac:dyDescent="0.25">
      <c r="A48037" s="1"/>
      <c r="B48037" s="2"/>
      <c r="BJ48037" s="3"/>
      <c r="BL48037" s="3"/>
      <c r="BN48037" s="3"/>
      <c r="BP48037" s="3"/>
    </row>
    <row r="48038" spans="1:68" x14ac:dyDescent="0.25">
      <c r="A48038" s="1"/>
      <c r="B48038" s="2"/>
      <c r="BJ48038" s="3"/>
      <c r="BL48038" s="3"/>
      <c r="BN48038" s="3"/>
      <c r="BP48038" s="3"/>
    </row>
    <row r="48039" spans="1:68" x14ac:dyDescent="0.25">
      <c r="A48039" s="1"/>
      <c r="B48039" s="2"/>
      <c r="BJ48039" s="3"/>
      <c r="BL48039" s="3"/>
      <c r="BN48039" s="3"/>
      <c r="BP48039" s="3"/>
    </row>
    <row r="48040" spans="1:68" x14ac:dyDescent="0.25">
      <c r="A48040" s="1"/>
      <c r="B48040" s="2"/>
      <c r="BJ48040" s="3"/>
      <c r="BL48040" s="3"/>
      <c r="BN48040" s="3"/>
      <c r="BP48040" s="3"/>
    </row>
    <row r="48041" spans="1:68" x14ac:dyDescent="0.25">
      <c r="A48041" s="1"/>
      <c r="B48041" s="2"/>
      <c r="BJ48041" s="3"/>
      <c r="BL48041" s="3"/>
      <c r="BN48041" s="3"/>
      <c r="BP48041" s="3"/>
    </row>
    <row r="48042" spans="1:68" x14ac:dyDescent="0.25">
      <c r="A48042" s="1"/>
      <c r="B48042" s="2"/>
      <c r="BJ48042" s="3"/>
      <c r="BL48042" s="3"/>
      <c r="BN48042" s="3"/>
      <c r="BP48042" s="3"/>
    </row>
    <row r="48043" spans="1:68" x14ac:dyDescent="0.25">
      <c r="A48043" s="1"/>
      <c r="B48043" s="2"/>
      <c r="BJ48043" s="3"/>
      <c r="BL48043" s="3"/>
      <c r="BN48043" s="3"/>
      <c r="BP48043" s="3"/>
    </row>
    <row r="48044" spans="1:68" x14ac:dyDescent="0.25">
      <c r="A48044" s="1"/>
      <c r="B48044" s="2"/>
      <c r="BJ48044" s="3"/>
      <c r="BL48044" s="3"/>
      <c r="BN48044" s="3"/>
      <c r="BP48044" s="3"/>
    </row>
    <row r="48045" spans="1:68" x14ac:dyDescent="0.25">
      <c r="A48045" s="1"/>
      <c r="B48045" s="2"/>
      <c r="BJ48045" s="3"/>
      <c r="BL48045" s="3"/>
      <c r="BN48045" s="3"/>
      <c r="BP48045" s="3"/>
    </row>
    <row r="48046" spans="1:68" x14ac:dyDescent="0.25">
      <c r="A48046" s="1"/>
      <c r="B48046" s="2"/>
      <c r="BJ48046" s="3"/>
      <c r="BL48046" s="3"/>
      <c r="BN48046" s="3"/>
      <c r="BP48046" s="3"/>
    </row>
    <row r="48047" spans="1:68" x14ac:dyDescent="0.25">
      <c r="A48047" s="1"/>
      <c r="B48047" s="2"/>
      <c r="BJ48047" s="3"/>
      <c r="BL48047" s="3"/>
      <c r="BN48047" s="3"/>
      <c r="BP48047" s="3"/>
    </row>
    <row r="48048" spans="1:68" x14ac:dyDescent="0.25">
      <c r="A48048" s="1"/>
      <c r="B48048" s="2"/>
      <c r="BJ48048" s="3"/>
      <c r="BL48048" s="3"/>
      <c r="BN48048" s="3"/>
      <c r="BP48048" s="3"/>
    </row>
    <row r="48049" spans="1:68" x14ac:dyDescent="0.25">
      <c r="A48049" s="1"/>
      <c r="B48049" s="2"/>
      <c r="BJ48049" s="3"/>
      <c r="BL48049" s="3"/>
      <c r="BN48049" s="3"/>
      <c r="BP48049" s="3"/>
    </row>
    <row r="48050" spans="1:68" x14ac:dyDescent="0.25">
      <c r="A48050" s="1"/>
      <c r="B48050" s="2"/>
      <c r="BJ48050" s="3"/>
      <c r="BL48050" s="3"/>
      <c r="BN48050" s="3"/>
      <c r="BP48050" s="3"/>
    </row>
    <row r="48051" spans="1:68" x14ac:dyDescent="0.25">
      <c r="A48051" s="1"/>
      <c r="B48051" s="2"/>
      <c r="BJ48051" s="3"/>
      <c r="BL48051" s="3"/>
      <c r="BN48051" s="3"/>
      <c r="BP48051" s="3"/>
    </row>
    <row r="48052" spans="1:68" x14ac:dyDescent="0.25">
      <c r="A48052" s="1"/>
      <c r="B48052" s="2"/>
      <c r="BJ48052" s="3"/>
      <c r="BL48052" s="3"/>
      <c r="BN48052" s="3"/>
      <c r="BP48052" s="3"/>
    </row>
    <row r="48053" spans="1:68" x14ac:dyDescent="0.25">
      <c r="A48053" s="1"/>
      <c r="B48053" s="2"/>
      <c r="BJ48053" s="3"/>
      <c r="BL48053" s="3"/>
      <c r="BN48053" s="3"/>
      <c r="BP48053" s="3"/>
    </row>
    <row r="48054" spans="1:68" x14ac:dyDescent="0.25">
      <c r="A48054" s="1"/>
      <c r="B48054" s="2"/>
      <c r="BJ48054" s="3"/>
      <c r="BL48054" s="3"/>
      <c r="BN48054" s="3"/>
      <c r="BP48054" s="3"/>
    </row>
    <row r="48055" spans="1:68" x14ac:dyDescent="0.25">
      <c r="A48055" s="1"/>
      <c r="B48055" s="2"/>
      <c r="BJ48055" s="3"/>
      <c r="BL48055" s="3"/>
      <c r="BN48055" s="3"/>
      <c r="BP48055" s="3"/>
    </row>
    <row r="48056" spans="1:68" x14ac:dyDescent="0.25">
      <c r="A48056" s="1"/>
      <c r="B48056" s="2"/>
      <c r="BJ48056" s="3"/>
      <c r="BL48056" s="3"/>
      <c r="BN48056" s="3"/>
      <c r="BP48056" s="3"/>
    </row>
    <row r="48057" spans="1:68" x14ac:dyDescent="0.25">
      <c r="A48057" s="1"/>
      <c r="B48057" s="2"/>
      <c r="BJ48057" s="3"/>
      <c r="BL48057" s="3"/>
      <c r="BN48057" s="3"/>
      <c r="BP48057" s="3"/>
    </row>
    <row r="48058" spans="1:68" x14ac:dyDescent="0.25">
      <c r="A48058" s="1"/>
      <c r="B48058" s="2"/>
      <c r="BJ48058" s="3"/>
      <c r="BL48058" s="3"/>
      <c r="BN48058" s="3"/>
      <c r="BP48058" s="3"/>
    </row>
    <row r="48059" spans="1:68" x14ac:dyDescent="0.25">
      <c r="A48059" s="1"/>
      <c r="B48059" s="2"/>
      <c r="BJ48059" s="3"/>
      <c r="BL48059" s="3"/>
      <c r="BN48059" s="3"/>
      <c r="BP48059" s="3"/>
    </row>
    <row r="48060" spans="1:68" x14ac:dyDescent="0.25">
      <c r="A48060" s="1"/>
      <c r="B48060" s="2"/>
      <c r="BJ48060" s="3"/>
      <c r="BL48060" s="3"/>
      <c r="BN48060" s="3"/>
      <c r="BP48060" s="3"/>
    </row>
    <row r="48061" spans="1:68" x14ac:dyDescent="0.25">
      <c r="A48061" s="1"/>
      <c r="B48061" s="2"/>
      <c r="BJ48061" s="3"/>
      <c r="BL48061" s="3"/>
      <c r="BN48061" s="3"/>
      <c r="BP48061" s="3"/>
    </row>
    <row r="48062" spans="1:68" x14ac:dyDescent="0.25">
      <c r="A48062" s="1"/>
      <c r="B48062" s="2"/>
      <c r="BJ48062" s="3"/>
      <c r="BL48062" s="3"/>
      <c r="BN48062" s="3"/>
      <c r="BP48062" s="3"/>
    </row>
    <row r="48063" spans="1:68" x14ac:dyDescent="0.25">
      <c r="A48063" s="1"/>
      <c r="B48063" s="2"/>
      <c r="BJ48063" s="3"/>
      <c r="BL48063" s="3"/>
      <c r="BN48063" s="3"/>
      <c r="BP48063" s="3"/>
    </row>
    <row r="48064" spans="1:68" x14ac:dyDescent="0.25">
      <c r="A48064" s="1"/>
      <c r="B48064" s="2"/>
      <c r="BJ48064" s="3"/>
      <c r="BL48064" s="3"/>
      <c r="BN48064" s="3"/>
      <c r="BP48064" s="3"/>
    </row>
    <row r="48065" spans="1:68" x14ac:dyDescent="0.25">
      <c r="A48065" s="1"/>
      <c r="B48065" s="2"/>
      <c r="BJ48065" s="3"/>
      <c r="BL48065" s="3"/>
      <c r="BN48065" s="3"/>
      <c r="BP48065" s="3"/>
    </row>
    <row r="48066" spans="1:68" x14ac:dyDescent="0.25">
      <c r="A48066" s="1"/>
      <c r="B48066" s="2"/>
      <c r="BJ48066" s="3"/>
      <c r="BL48066" s="3"/>
      <c r="BN48066" s="3"/>
      <c r="BP48066" s="3"/>
    </row>
    <row r="48067" spans="1:68" x14ac:dyDescent="0.25">
      <c r="A48067" s="1"/>
      <c r="B48067" s="2"/>
      <c r="BJ48067" s="3"/>
      <c r="BL48067" s="3"/>
      <c r="BN48067" s="3"/>
      <c r="BP48067" s="3"/>
    </row>
    <row r="48068" spans="1:68" x14ac:dyDescent="0.25">
      <c r="A48068" s="1"/>
      <c r="B48068" s="2"/>
      <c r="BJ48068" s="3"/>
      <c r="BL48068" s="3"/>
      <c r="BN48068" s="3"/>
      <c r="BP48068" s="3"/>
    </row>
    <row r="48069" spans="1:68" x14ac:dyDescent="0.25">
      <c r="A48069" s="1"/>
      <c r="B48069" s="2"/>
      <c r="BJ48069" s="3"/>
      <c r="BL48069" s="3"/>
      <c r="BN48069" s="3"/>
      <c r="BP48069" s="3"/>
    </row>
    <row r="48070" spans="1:68" x14ac:dyDescent="0.25">
      <c r="A48070" s="1"/>
      <c r="B48070" s="2"/>
      <c r="BJ48070" s="3"/>
      <c r="BL48070" s="3"/>
      <c r="BN48070" s="3"/>
      <c r="BP48070" s="3"/>
    </row>
    <row r="48071" spans="1:68" x14ac:dyDescent="0.25">
      <c r="A48071" s="1"/>
      <c r="B48071" s="2"/>
      <c r="BJ48071" s="3"/>
      <c r="BL48071" s="3"/>
      <c r="BN48071" s="3"/>
      <c r="BP48071" s="3"/>
    </row>
    <row r="48072" spans="1:68" x14ac:dyDescent="0.25">
      <c r="A48072" s="1"/>
      <c r="B48072" s="2"/>
      <c r="BJ48072" s="3"/>
      <c r="BL48072" s="3"/>
      <c r="BN48072" s="3"/>
      <c r="BP48072" s="3"/>
    </row>
    <row r="48073" spans="1:68" x14ac:dyDescent="0.25">
      <c r="A48073" s="1"/>
      <c r="B48073" s="2"/>
      <c r="BJ48073" s="3"/>
      <c r="BL48073" s="3"/>
      <c r="BN48073" s="3"/>
      <c r="BP48073" s="3"/>
    </row>
    <row r="48074" spans="1:68" x14ac:dyDescent="0.25">
      <c r="A48074" s="1"/>
      <c r="B48074" s="2"/>
      <c r="BJ48074" s="3"/>
      <c r="BL48074" s="3"/>
      <c r="BN48074" s="3"/>
      <c r="BP48074" s="3"/>
    </row>
    <row r="48075" spans="1:68" x14ac:dyDescent="0.25">
      <c r="A48075" s="1"/>
      <c r="B48075" s="2"/>
      <c r="BJ48075" s="3"/>
      <c r="BL48075" s="3"/>
      <c r="BN48075" s="3"/>
      <c r="BP48075" s="3"/>
    </row>
    <row r="48076" spans="1:68" x14ac:dyDescent="0.25">
      <c r="A48076" s="1"/>
      <c r="B48076" s="2"/>
      <c r="BJ48076" s="3"/>
      <c r="BL48076" s="3"/>
      <c r="BN48076" s="3"/>
      <c r="BP48076" s="3"/>
    </row>
    <row r="48077" spans="1:68" x14ac:dyDescent="0.25">
      <c r="A48077" s="1"/>
      <c r="B48077" s="2"/>
      <c r="BJ48077" s="3"/>
      <c r="BL48077" s="3"/>
      <c r="BN48077" s="3"/>
      <c r="BP48077" s="3"/>
    </row>
    <row r="48078" spans="1:68" x14ac:dyDescent="0.25">
      <c r="A48078" s="1"/>
      <c r="B48078" s="2"/>
      <c r="BJ48078" s="3"/>
      <c r="BL48078" s="3"/>
      <c r="BN48078" s="3"/>
      <c r="BP48078" s="3"/>
    </row>
    <row r="48079" spans="1:68" x14ac:dyDescent="0.25">
      <c r="A48079" s="1"/>
      <c r="B48079" s="2"/>
      <c r="BJ48079" s="3"/>
      <c r="BL48079" s="3"/>
      <c r="BN48079" s="3"/>
      <c r="BP48079" s="3"/>
    </row>
    <row r="48080" spans="1:68" x14ac:dyDescent="0.25">
      <c r="A48080" s="1"/>
      <c r="B48080" s="2"/>
      <c r="BJ48080" s="3"/>
      <c r="BL48080" s="3"/>
      <c r="BN48080" s="3"/>
      <c r="BP48080" s="3"/>
    </row>
    <row r="48081" spans="1:68" x14ac:dyDescent="0.25">
      <c r="A48081" s="1"/>
      <c r="B48081" s="2"/>
      <c r="BJ48081" s="3"/>
      <c r="BL48081" s="3"/>
      <c r="BN48081" s="3"/>
      <c r="BP48081" s="3"/>
    </row>
    <row r="48082" spans="1:68" x14ac:dyDescent="0.25">
      <c r="A48082" s="1"/>
      <c r="B48082" s="2"/>
      <c r="BJ48082" s="3"/>
      <c r="BL48082" s="3"/>
      <c r="BN48082" s="3"/>
      <c r="BP48082" s="3"/>
    </row>
    <row r="48083" spans="1:68" x14ac:dyDescent="0.25">
      <c r="A48083" s="1"/>
      <c r="B48083" s="2"/>
      <c r="BJ48083" s="3"/>
      <c r="BL48083" s="3"/>
      <c r="BN48083" s="3"/>
      <c r="BP48083" s="3"/>
    </row>
    <row r="48084" spans="1:68" x14ac:dyDescent="0.25">
      <c r="A48084" s="1"/>
      <c r="B48084" s="2"/>
      <c r="BJ48084" s="3"/>
      <c r="BL48084" s="3"/>
      <c r="BN48084" s="3"/>
      <c r="BP48084" s="3"/>
    </row>
    <row r="48085" spans="1:68" x14ac:dyDescent="0.25">
      <c r="A48085" s="1"/>
      <c r="B48085" s="2"/>
      <c r="BJ48085" s="3"/>
      <c r="BL48085" s="3"/>
      <c r="BN48085" s="3"/>
      <c r="BP48085" s="3"/>
    </row>
    <row r="48086" spans="1:68" x14ac:dyDescent="0.25">
      <c r="A48086" s="1"/>
      <c r="B48086" s="2"/>
      <c r="BJ48086" s="3"/>
      <c r="BL48086" s="3"/>
      <c r="BN48086" s="3"/>
      <c r="BP48086" s="3"/>
    </row>
    <row r="48087" spans="1:68" x14ac:dyDescent="0.25">
      <c r="A48087" s="1"/>
      <c r="B48087" s="2"/>
      <c r="BJ48087" s="3"/>
      <c r="BL48087" s="3"/>
      <c r="BN48087" s="3"/>
      <c r="BP48087" s="3"/>
    </row>
    <row r="48088" spans="1:68" x14ac:dyDescent="0.25">
      <c r="A48088" s="1"/>
      <c r="B48088" s="2"/>
      <c r="BJ48088" s="3"/>
      <c r="BL48088" s="3"/>
      <c r="BN48088" s="3"/>
      <c r="BP48088" s="3"/>
    </row>
    <row r="48089" spans="1:68" x14ac:dyDescent="0.25">
      <c r="A48089" s="1"/>
      <c r="B48089" s="2"/>
      <c r="BJ48089" s="3"/>
      <c r="BL48089" s="3"/>
      <c r="BN48089" s="3"/>
      <c r="BP48089" s="3"/>
    </row>
    <row r="48090" spans="1:68" x14ac:dyDescent="0.25">
      <c r="A48090" s="1"/>
      <c r="B48090" s="2"/>
      <c r="BJ48090" s="3"/>
      <c r="BL48090" s="3"/>
      <c r="BN48090" s="3"/>
      <c r="BP48090" s="3"/>
    </row>
    <row r="48091" spans="1:68" x14ac:dyDescent="0.25">
      <c r="A48091" s="1"/>
      <c r="B48091" s="2"/>
      <c r="BJ48091" s="3"/>
      <c r="BL48091" s="3"/>
      <c r="BN48091" s="3"/>
      <c r="BP48091" s="3"/>
    </row>
    <row r="48092" spans="1:68" x14ac:dyDescent="0.25">
      <c r="A48092" s="1"/>
      <c r="B48092" s="2"/>
      <c r="BJ48092" s="3"/>
      <c r="BL48092" s="3"/>
      <c r="BN48092" s="3"/>
      <c r="BP48092" s="3"/>
    </row>
    <row r="48093" spans="1:68" x14ac:dyDescent="0.25">
      <c r="A48093" s="1"/>
      <c r="B48093" s="2"/>
      <c r="BJ48093" s="3"/>
      <c r="BL48093" s="3"/>
      <c r="BN48093" s="3"/>
      <c r="BP48093" s="3"/>
    </row>
    <row r="48094" spans="1:68" x14ac:dyDescent="0.25">
      <c r="A48094" s="1"/>
      <c r="B48094" s="2"/>
      <c r="BJ48094" s="3"/>
      <c r="BL48094" s="3"/>
      <c r="BN48094" s="3"/>
      <c r="BP48094" s="3"/>
    </row>
    <row r="48095" spans="1:68" x14ac:dyDescent="0.25">
      <c r="A48095" s="1"/>
      <c r="B48095" s="2"/>
      <c r="BJ48095" s="3"/>
      <c r="BL48095" s="3"/>
      <c r="BN48095" s="3"/>
      <c r="BP48095" s="3"/>
    </row>
    <row r="48096" spans="1:68" x14ac:dyDescent="0.25">
      <c r="A48096" s="1"/>
      <c r="B48096" s="2"/>
      <c r="BJ48096" s="3"/>
      <c r="BL48096" s="3"/>
      <c r="BN48096" s="3"/>
      <c r="BP48096" s="3"/>
    </row>
    <row r="48097" spans="1:68" x14ac:dyDescent="0.25">
      <c r="A48097" s="1"/>
      <c r="B48097" s="2"/>
      <c r="BJ48097" s="3"/>
      <c r="BL48097" s="3"/>
      <c r="BN48097" s="3"/>
      <c r="BP48097" s="3"/>
    </row>
    <row r="48098" spans="1:68" x14ac:dyDescent="0.25">
      <c r="A48098" s="1"/>
      <c r="B48098" s="2"/>
      <c r="BJ48098" s="3"/>
      <c r="BL48098" s="3"/>
      <c r="BN48098" s="3"/>
      <c r="BP48098" s="3"/>
    </row>
    <row r="48099" spans="1:68" x14ac:dyDescent="0.25">
      <c r="A48099" s="1"/>
      <c r="B48099" s="2"/>
      <c r="BJ48099" s="3"/>
      <c r="BL48099" s="3"/>
      <c r="BN48099" s="3"/>
      <c r="BP48099" s="3"/>
    </row>
    <row r="48100" spans="1:68" x14ac:dyDescent="0.25">
      <c r="A48100" s="1"/>
      <c r="B48100" s="2"/>
      <c r="BJ48100" s="3"/>
      <c r="BL48100" s="3"/>
      <c r="BN48100" s="3"/>
      <c r="BP48100" s="3"/>
    </row>
    <row r="48101" spans="1:68" x14ac:dyDescent="0.25">
      <c r="A48101" s="1"/>
      <c r="B48101" s="2"/>
      <c r="BJ48101" s="3"/>
      <c r="BL48101" s="3"/>
      <c r="BN48101" s="3"/>
      <c r="BP48101" s="3"/>
    </row>
    <row r="48102" spans="1:68" x14ac:dyDescent="0.25">
      <c r="A48102" s="1"/>
      <c r="B48102" s="2"/>
      <c r="BJ48102" s="3"/>
      <c r="BL48102" s="3"/>
      <c r="BN48102" s="3"/>
      <c r="BP48102" s="3"/>
    </row>
    <row r="48103" spans="1:68" x14ac:dyDescent="0.25">
      <c r="A48103" s="1"/>
      <c r="B48103" s="2"/>
      <c r="BJ48103" s="3"/>
      <c r="BL48103" s="3"/>
      <c r="BN48103" s="3"/>
      <c r="BP48103" s="3"/>
    </row>
    <row r="48104" spans="1:68" x14ac:dyDescent="0.25">
      <c r="A48104" s="1"/>
      <c r="B48104" s="2"/>
      <c r="BJ48104" s="3"/>
      <c r="BL48104" s="3"/>
      <c r="BN48104" s="3"/>
      <c r="BP48104" s="3"/>
    </row>
    <row r="48105" spans="1:68" x14ac:dyDescent="0.25">
      <c r="A48105" s="1"/>
      <c r="B48105" s="2"/>
      <c r="BJ48105" s="3"/>
      <c r="BL48105" s="3"/>
      <c r="BN48105" s="3"/>
      <c r="BP48105" s="3"/>
    </row>
    <row r="48106" spans="1:68" x14ac:dyDescent="0.25">
      <c r="A48106" s="1"/>
      <c r="B48106" s="2"/>
      <c r="BJ48106" s="3"/>
      <c r="BL48106" s="3"/>
      <c r="BN48106" s="3"/>
      <c r="BP48106" s="3"/>
    </row>
    <row r="48107" spans="1:68" x14ac:dyDescent="0.25">
      <c r="A48107" s="1"/>
      <c r="B48107" s="2"/>
      <c r="BJ48107" s="3"/>
      <c r="BL48107" s="3"/>
      <c r="BN48107" s="3"/>
      <c r="BP48107" s="3"/>
    </row>
    <row r="48108" spans="1:68" x14ac:dyDescent="0.25">
      <c r="A48108" s="1"/>
      <c r="B48108" s="2"/>
      <c r="BJ48108" s="3"/>
      <c r="BL48108" s="3"/>
      <c r="BN48108" s="3"/>
      <c r="BP48108" s="3"/>
    </row>
    <row r="48109" spans="1:68" x14ac:dyDescent="0.25">
      <c r="A48109" s="1"/>
      <c r="B48109" s="2"/>
      <c r="BJ48109" s="3"/>
      <c r="BL48109" s="3"/>
      <c r="BN48109" s="3"/>
      <c r="BP48109" s="3"/>
    </row>
    <row r="48110" spans="1:68" x14ac:dyDescent="0.25">
      <c r="A48110" s="1"/>
      <c r="B48110" s="2"/>
      <c r="BJ48110" s="3"/>
      <c r="BL48110" s="3"/>
      <c r="BN48110" s="3"/>
      <c r="BP48110" s="3"/>
    </row>
    <row r="48111" spans="1:68" x14ac:dyDescent="0.25">
      <c r="A48111" s="1"/>
      <c r="B48111" s="2"/>
      <c r="BJ48111" s="3"/>
      <c r="BL48111" s="3"/>
      <c r="BN48111" s="3"/>
      <c r="BP48111" s="3"/>
    </row>
    <row r="48112" spans="1:68" x14ac:dyDescent="0.25">
      <c r="A48112" s="1"/>
      <c r="B48112" s="2"/>
      <c r="BJ48112" s="3"/>
      <c r="BL48112" s="3"/>
      <c r="BN48112" s="3"/>
      <c r="BP48112" s="3"/>
    </row>
    <row r="48113" spans="1:68" x14ac:dyDescent="0.25">
      <c r="A48113" s="1"/>
      <c r="B48113" s="2"/>
      <c r="BJ48113" s="3"/>
      <c r="BL48113" s="3"/>
      <c r="BN48113" s="3"/>
      <c r="BP48113" s="3"/>
    </row>
    <row r="48114" spans="1:68" x14ac:dyDescent="0.25">
      <c r="A48114" s="1"/>
      <c r="B48114" s="2"/>
      <c r="BJ48114" s="3"/>
      <c r="BL48114" s="3"/>
      <c r="BN48114" s="3"/>
      <c r="BP48114" s="3"/>
    </row>
    <row r="48115" spans="1:68" x14ac:dyDescent="0.25">
      <c r="A48115" s="1"/>
      <c r="B48115" s="2"/>
      <c r="BJ48115" s="3"/>
      <c r="BL48115" s="3"/>
      <c r="BN48115" s="3"/>
      <c r="BP48115" s="3"/>
    </row>
    <row r="48116" spans="1:68" x14ac:dyDescent="0.25">
      <c r="A48116" s="1"/>
      <c r="B48116" s="2"/>
      <c r="BJ48116" s="3"/>
      <c r="BL48116" s="3"/>
      <c r="BN48116" s="3"/>
      <c r="BP48116" s="3"/>
    </row>
    <row r="48117" spans="1:68" x14ac:dyDescent="0.25">
      <c r="A48117" s="1"/>
      <c r="B48117" s="2"/>
      <c r="BJ48117" s="3"/>
      <c r="BL48117" s="3"/>
      <c r="BN48117" s="3"/>
      <c r="BP48117" s="3"/>
    </row>
    <row r="48118" spans="1:68" x14ac:dyDescent="0.25">
      <c r="A48118" s="1"/>
      <c r="B48118" s="2"/>
      <c r="BJ48118" s="3"/>
      <c r="BL48118" s="3"/>
      <c r="BN48118" s="3"/>
      <c r="BP48118" s="3"/>
    </row>
    <row r="48119" spans="1:68" x14ac:dyDescent="0.25">
      <c r="A48119" s="1"/>
      <c r="B48119" s="2"/>
      <c r="BJ48119" s="3"/>
      <c r="BL48119" s="3"/>
      <c r="BN48119" s="3"/>
      <c r="BP48119" s="3"/>
    </row>
    <row r="48120" spans="1:68" x14ac:dyDescent="0.25">
      <c r="A48120" s="1"/>
      <c r="B48120" s="2"/>
      <c r="BJ48120" s="3"/>
      <c r="BL48120" s="3"/>
      <c r="BN48120" s="3"/>
      <c r="BP48120" s="3"/>
    </row>
    <row r="48121" spans="1:68" x14ac:dyDescent="0.25">
      <c r="A48121" s="1"/>
      <c r="B48121" s="2"/>
      <c r="BJ48121" s="3"/>
      <c r="BL48121" s="3"/>
      <c r="BN48121" s="3"/>
      <c r="BP48121" s="3"/>
    </row>
    <row r="48122" spans="1:68" x14ac:dyDescent="0.25">
      <c r="A48122" s="1"/>
      <c r="B48122" s="2"/>
      <c r="BJ48122" s="3"/>
      <c r="BL48122" s="3"/>
      <c r="BN48122" s="3"/>
      <c r="BP48122" s="3"/>
    </row>
    <row r="48123" spans="1:68" x14ac:dyDescent="0.25">
      <c r="A48123" s="1"/>
      <c r="B48123" s="2"/>
      <c r="BJ48123" s="3"/>
      <c r="BL48123" s="3"/>
      <c r="BN48123" s="3"/>
      <c r="BP48123" s="3"/>
    </row>
    <row r="48124" spans="1:68" x14ac:dyDescent="0.25">
      <c r="A48124" s="1"/>
      <c r="B48124" s="2"/>
      <c r="BJ48124" s="3"/>
      <c r="BL48124" s="3"/>
      <c r="BN48124" s="3"/>
      <c r="BP48124" s="3"/>
    </row>
    <row r="48125" spans="1:68" x14ac:dyDescent="0.25">
      <c r="A48125" s="1"/>
      <c r="B48125" s="2"/>
      <c r="BJ48125" s="3"/>
      <c r="BL48125" s="3"/>
      <c r="BN48125" s="3"/>
      <c r="BP48125" s="3"/>
    </row>
    <row r="48126" spans="1:68" x14ac:dyDescent="0.25">
      <c r="A48126" s="1"/>
      <c r="B48126" s="2"/>
      <c r="BJ48126" s="3"/>
      <c r="BL48126" s="3"/>
      <c r="BN48126" s="3"/>
      <c r="BP48126" s="3"/>
    </row>
    <row r="48127" spans="1:68" x14ac:dyDescent="0.25">
      <c r="A48127" s="1"/>
      <c r="B48127" s="2"/>
      <c r="BJ48127" s="3"/>
      <c r="BL48127" s="3"/>
      <c r="BN48127" s="3"/>
      <c r="BP48127" s="3"/>
    </row>
    <row r="48128" spans="1:68" x14ac:dyDescent="0.25">
      <c r="A48128" s="1"/>
      <c r="B48128" s="2"/>
      <c r="BJ48128" s="3"/>
      <c r="BL48128" s="3"/>
      <c r="BN48128" s="3"/>
      <c r="BP48128" s="3"/>
    </row>
    <row r="48129" spans="1:68" x14ac:dyDescent="0.25">
      <c r="A48129" s="1"/>
      <c r="B48129" s="2"/>
      <c r="BJ48129" s="3"/>
      <c r="BL48129" s="3"/>
      <c r="BN48129" s="3"/>
      <c r="BP48129" s="3"/>
    </row>
    <row r="48130" spans="1:68" x14ac:dyDescent="0.25">
      <c r="A48130" s="1"/>
      <c r="B48130" s="2"/>
      <c r="BJ48130" s="3"/>
      <c r="BL48130" s="3"/>
      <c r="BN48130" s="3"/>
      <c r="BP48130" s="3"/>
    </row>
    <row r="48131" spans="1:68" x14ac:dyDescent="0.25">
      <c r="A48131" s="1"/>
      <c r="B48131" s="2"/>
      <c r="BJ48131" s="3"/>
      <c r="BL48131" s="3"/>
      <c r="BN48131" s="3"/>
      <c r="BP48131" s="3"/>
    </row>
    <row r="48132" spans="1:68" x14ac:dyDescent="0.25">
      <c r="A48132" s="1"/>
      <c r="B48132" s="2"/>
      <c r="BJ48132" s="3"/>
      <c r="BL48132" s="3"/>
      <c r="BN48132" s="3"/>
      <c r="BP48132" s="3"/>
    </row>
    <row r="48133" spans="1:68" x14ac:dyDescent="0.25">
      <c r="A48133" s="1"/>
      <c r="B48133" s="2"/>
      <c r="BJ48133" s="3"/>
      <c r="BL48133" s="3"/>
      <c r="BN48133" s="3"/>
      <c r="BP48133" s="3"/>
    </row>
    <row r="48134" spans="1:68" x14ac:dyDescent="0.25">
      <c r="A48134" s="1"/>
      <c r="B48134" s="2"/>
      <c r="BJ48134" s="3"/>
      <c r="BL48134" s="3"/>
      <c r="BN48134" s="3"/>
      <c r="BP48134" s="3"/>
    </row>
    <row r="48135" spans="1:68" x14ac:dyDescent="0.25">
      <c r="A48135" s="1"/>
      <c r="B48135" s="2"/>
      <c r="BJ48135" s="3"/>
      <c r="BL48135" s="3"/>
      <c r="BN48135" s="3"/>
      <c r="BP48135" s="3"/>
    </row>
    <row r="48136" spans="1:68" x14ac:dyDescent="0.25">
      <c r="A48136" s="1"/>
      <c r="B48136" s="2"/>
      <c r="BJ48136" s="3"/>
      <c r="BL48136" s="3"/>
      <c r="BN48136" s="3"/>
      <c r="BP48136" s="3"/>
    </row>
    <row r="48137" spans="1:68" x14ac:dyDescent="0.25">
      <c r="A48137" s="1"/>
      <c r="B48137" s="2"/>
      <c r="BJ48137" s="3"/>
      <c r="BL48137" s="3"/>
      <c r="BN48137" s="3"/>
      <c r="BP48137" s="3"/>
    </row>
    <row r="48138" spans="1:68" x14ac:dyDescent="0.25">
      <c r="A48138" s="1"/>
      <c r="B48138" s="2"/>
      <c r="BJ48138" s="3"/>
      <c r="BL48138" s="3"/>
      <c r="BN48138" s="3"/>
      <c r="BP48138" s="3"/>
    </row>
    <row r="48139" spans="1:68" x14ac:dyDescent="0.25">
      <c r="A48139" s="1"/>
      <c r="B48139" s="2"/>
      <c r="BJ48139" s="3"/>
      <c r="BL48139" s="3"/>
      <c r="BN48139" s="3"/>
      <c r="BP48139" s="3"/>
    </row>
    <row r="48140" spans="1:68" x14ac:dyDescent="0.25">
      <c r="A48140" s="1"/>
      <c r="B48140" s="2"/>
      <c r="BJ48140" s="3"/>
      <c r="BL48140" s="3"/>
      <c r="BN48140" s="3"/>
      <c r="BP48140" s="3"/>
    </row>
    <row r="48141" spans="1:68" x14ac:dyDescent="0.25">
      <c r="A48141" s="1"/>
      <c r="B48141" s="2"/>
      <c r="BJ48141" s="3"/>
      <c r="BL48141" s="3"/>
      <c r="BN48141" s="3"/>
      <c r="BP48141" s="3"/>
    </row>
    <row r="48142" spans="1:68" x14ac:dyDescent="0.25">
      <c r="A48142" s="1"/>
      <c r="B48142" s="2"/>
      <c r="BJ48142" s="3"/>
      <c r="BL48142" s="3"/>
      <c r="BN48142" s="3"/>
      <c r="BP48142" s="3"/>
    </row>
    <row r="48143" spans="1:68" x14ac:dyDescent="0.25">
      <c r="A48143" s="1"/>
      <c r="B48143" s="2"/>
      <c r="BJ48143" s="3"/>
      <c r="BL48143" s="3"/>
      <c r="BN48143" s="3"/>
      <c r="BP48143" s="3"/>
    </row>
    <row r="48144" spans="1:68" x14ac:dyDescent="0.25">
      <c r="A48144" s="1"/>
      <c r="B48144" s="2"/>
      <c r="BJ48144" s="3"/>
      <c r="BL48144" s="3"/>
      <c r="BN48144" s="3"/>
      <c r="BP48144" s="3"/>
    </row>
    <row r="48145" spans="1:68" x14ac:dyDescent="0.25">
      <c r="A48145" s="1"/>
      <c r="B48145" s="2"/>
      <c r="BJ48145" s="3"/>
      <c r="BL48145" s="3"/>
      <c r="BN48145" s="3"/>
      <c r="BP48145" s="3"/>
    </row>
    <row r="48146" spans="1:68" x14ac:dyDescent="0.25">
      <c r="A48146" s="1"/>
      <c r="B48146" s="2"/>
      <c r="BJ48146" s="3"/>
      <c r="BL48146" s="3"/>
      <c r="BN48146" s="3"/>
      <c r="BP48146" s="3"/>
    </row>
    <row r="48147" spans="1:68" x14ac:dyDescent="0.25">
      <c r="A48147" s="1"/>
      <c r="B48147" s="2"/>
      <c r="BJ48147" s="3"/>
      <c r="BL48147" s="3"/>
      <c r="BN48147" s="3"/>
      <c r="BP48147" s="3"/>
    </row>
    <row r="48148" spans="1:68" x14ac:dyDescent="0.25">
      <c r="A48148" s="1"/>
      <c r="B48148" s="2"/>
      <c r="BJ48148" s="3"/>
      <c r="BL48148" s="3"/>
      <c r="BN48148" s="3"/>
      <c r="BP48148" s="3"/>
    </row>
    <row r="48149" spans="1:68" x14ac:dyDescent="0.25">
      <c r="A48149" s="1"/>
      <c r="B48149" s="2"/>
      <c r="BJ48149" s="3"/>
      <c r="BL48149" s="3"/>
      <c r="BN48149" s="3"/>
      <c r="BP48149" s="3"/>
    </row>
    <row r="48150" spans="1:68" x14ac:dyDescent="0.25">
      <c r="A48150" s="1"/>
      <c r="B48150" s="2"/>
      <c r="BJ48150" s="3"/>
      <c r="BL48150" s="3"/>
      <c r="BN48150" s="3"/>
      <c r="BP48150" s="3"/>
    </row>
    <row r="48151" spans="1:68" x14ac:dyDescent="0.25">
      <c r="A48151" s="1"/>
      <c r="B48151" s="2"/>
      <c r="BJ48151" s="3"/>
      <c r="BL48151" s="3"/>
      <c r="BN48151" s="3"/>
      <c r="BP48151" s="3"/>
    </row>
    <row r="48152" spans="1:68" x14ac:dyDescent="0.25">
      <c r="A48152" s="1"/>
      <c r="B48152" s="2"/>
      <c r="BJ48152" s="3"/>
      <c r="BL48152" s="3"/>
      <c r="BN48152" s="3"/>
      <c r="BP48152" s="3"/>
    </row>
    <row r="48153" spans="1:68" x14ac:dyDescent="0.25">
      <c r="A48153" s="1"/>
      <c r="B48153" s="2"/>
      <c r="BJ48153" s="3"/>
      <c r="BL48153" s="3"/>
      <c r="BN48153" s="3"/>
      <c r="BP48153" s="3"/>
    </row>
    <row r="48154" spans="1:68" x14ac:dyDescent="0.25">
      <c r="A48154" s="1"/>
      <c r="B48154" s="2"/>
      <c r="BJ48154" s="3"/>
      <c r="BL48154" s="3"/>
      <c r="BN48154" s="3"/>
      <c r="BP48154" s="3"/>
    </row>
    <row r="48155" spans="1:68" x14ac:dyDescent="0.25">
      <c r="A48155" s="1"/>
      <c r="B48155" s="2"/>
      <c r="BJ48155" s="3"/>
      <c r="BL48155" s="3"/>
      <c r="BN48155" s="3"/>
      <c r="BP48155" s="3"/>
    </row>
    <row r="48156" spans="1:68" x14ac:dyDescent="0.25">
      <c r="A48156" s="1"/>
      <c r="B48156" s="2"/>
      <c r="BJ48156" s="3"/>
      <c r="BL48156" s="3"/>
      <c r="BN48156" s="3"/>
      <c r="BP48156" s="3"/>
    </row>
    <row r="48157" spans="1:68" x14ac:dyDescent="0.25">
      <c r="A48157" s="1"/>
      <c r="B48157" s="2"/>
      <c r="BJ48157" s="3"/>
      <c r="BL48157" s="3"/>
      <c r="BN48157" s="3"/>
      <c r="BP48157" s="3"/>
    </row>
    <row r="48158" spans="1:68" x14ac:dyDescent="0.25">
      <c r="A48158" s="1"/>
      <c r="B48158" s="2"/>
      <c r="BJ48158" s="3"/>
      <c r="BL48158" s="3"/>
      <c r="BN48158" s="3"/>
      <c r="BP48158" s="3"/>
    </row>
    <row r="48159" spans="1:68" x14ac:dyDescent="0.25">
      <c r="A48159" s="1"/>
      <c r="B48159" s="2"/>
      <c r="BJ48159" s="3"/>
      <c r="BL48159" s="3"/>
      <c r="BN48159" s="3"/>
      <c r="BP48159" s="3"/>
    </row>
    <row r="48160" spans="1:68" x14ac:dyDescent="0.25">
      <c r="A48160" s="1"/>
      <c r="B48160" s="2"/>
      <c r="BJ48160" s="3"/>
      <c r="BL48160" s="3"/>
      <c r="BN48160" s="3"/>
      <c r="BP48160" s="3"/>
    </row>
    <row r="48161" spans="1:68" x14ac:dyDescent="0.25">
      <c r="A48161" s="1"/>
      <c r="B48161" s="2"/>
      <c r="BJ48161" s="3"/>
      <c r="BL48161" s="3"/>
      <c r="BN48161" s="3"/>
      <c r="BP48161" s="3"/>
    </row>
    <row r="48162" spans="1:68" x14ac:dyDescent="0.25">
      <c r="A48162" s="1"/>
      <c r="B48162" s="2"/>
      <c r="BJ48162" s="3"/>
      <c r="BL48162" s="3"/>
      <c r="BN48162" s="3"/>
      <c r="BP48162" s="3"/>
    </row>
    <row r="48163" spans="1:68" x14ac:dyDescent="0.25">
      <c r="A48163" s="1"/>
      <c r="B48163" s="2"/>
      <c r="BJ48163" s="3"/>
      <c r="BL48163" s="3"/>
      <c r="BN48163" s="3"/>
      <c r="BP48163" s="3"/>
    </row>
    <row r="48164" spans="1:68" x14ac:dyDescent="0.25">
      <c r="A48164" s="1"/>
      <c r="B48164" s="2"/>
      <c r="BJ48164" s="3"/>
      <c r="BL48164" s="3"/>
      <c r="BN48164" s="3"/>
      <c r="BP48164" s="3"/>
    </row>
    <row r="48165" spans="1:68" x14ac:dyDescent="0.25">
      <c r="A48165" s="1"/>
      <c r="B48165" s="2"/>
      <c r="BJ48165" s="3"/>
      <c r="BL48165" s="3"/>
      <c r="BN48165" s="3"/>
      <c r="BP48165" s="3"/>
    </row>
    <row r="48166" spans="1:68" x14ac:dyDescent="0.25">
      <c r="A48166" s="1"/>
      <c r="B48166" s="2"/>
      <c r="BJ48166" s="3"/>
      <c r="BL48166" s="3"/>
      <c r="BN48166" s="3"/>
      <c r="BP48166" s="3"/>
    </row>
    <row r="48167" spans="1:68" x14ac:dyDescent="0.25">
      <c r="A48167" s="1"/>
      <c r="B48167" s="2"/>
      <c r="BJ48167" s="3"/>
      <c r="BL48167" s="3"/>
      <c r="BN48167" s="3"/>
      <c r="BP48167" s="3"/>
    </row>
    <row r="48168" spans="1:68" x14ac:dyDescent="0.25">
      <c r="A48168" s="1"/>
      <c r="B48168" s="2"/>
      <c r="BJ48168" s="3"/>
      <c r="BL48168" s="3"/>
      <c r="BN48168" s="3"/>
      <c r="BP48168" s="3"/>
    </row>
    <row r="48169" spans="1:68" x14ac:dyDescent="0.25">
      <c r="A48169" s="1"/>
      <c r="B48169" s="2"/>
      <c r="BJ48169" s="3"/>
      <c r="BL48169" s="3"/>
      <c r="BN48169" s="3"/>
      <c r="BP48169" s="3"/>
    </row>
    <row r="48170" spans="1:68" x14ac:dyDescent="0.25">
      <c r="A48170" s="1"/>
      <c r="B48170" s="2"/>
      <c r="BJ48170" s="3"/>
      <c r="BL48170" s="3"/>
      <c r="BN48170" s="3"/>
      <c r="BP48170" s="3"/>
    </row>
    <row r="48171" spans="1:68" x14ac:dyDescent="0.25">
      <c r="A48171" s="1"/>
      <c r="B48171" s="2"/>
      <c r="BJ48171" s="3"/>
      <c r="BL48171" s="3"/>
      <c r="BN48171" s="3"/>
      <c r="BP48171" s="3"/>
    </row>
    <row r="48172" spans="1:68" x14ac:dyDescent="0.25">
      <c r="A48172" s="1"/>
      <c r="B48172" s="2"/>
      <c r="BJ48172" s="3"/>
      <c r="BL48172" s="3"/>
      <c r="BN48172" s="3"/>
      <c r="BP48172" s="3"/>
    </row>
    <row r="48173" spans="1:68" x14ac:dyDescent="0.25">
      <c r="A48173" s="1"/>
      <c r="B48173" s="2"/>
      <c r="BJ48173" s="3"/>
      <c r="BL48173" s="3"/>
      <c r="BN48173" s="3"/>
      <c r="BP48173" s="3"/>
    </row>
    <row r="48174" spans="1:68" x14ac:dyDescent="0.25">
      <c r="A48174" s="1"/>
      <c r="B48174" s="2"/>
      <c r="BJ48174" s="3"/>
      <c r="BL48174" s="3"/>
      <c r="BN48174" s="3"/>
      <c r="BP48174" s="3"/>
    </row>
    <row r="48175" spans="1:68" x14ac:dyDescent="0.25">
      <c r="A48175" s="1"/>
      <c r="B48175" s="2"/>
      <c r="BJ48175" s="3"/>
      <c r="BL48175" s="3"/>
      <c r="BN48175" s="3"/>
      <c r="BP48175" s="3"/>
    </row>
    <row r="48176" spans="1:68" x14ac:dyDescent="0.25">
      <c r="A48176" s="1"/>
      <c r="B48176" s="2"/>
      <c r="BJ48176" s="3"/>
      <c r="BL48176" s="3"/>
      <c r="BN48176" s="3"/>
      <c r="BP48176" s="3"/>
    </row>
    <row r="48177" spans="1:68" x14ac:dyDescent="0.25">
      <c r="A48177" s="1"/>
      <c r="B48177" s="2"/>
      <c r="BJ48177" s="3"/>
      <c r="BL48177" s="3"/>
      <c r="BN48177" s="3"/>
      <c r="BP48177" s="3"/>
    </row>
    <row r="48178" spans="1:68" x14ac:dyDescent="0.25">
      <c r="A48178" s="1"/>
      <c r="B48178" s="2"/>
      <c r="BJ48178" s="3"/>
      <c r="BL48178" s="3"/>
      <c r="BN48178" s="3"/>
      <c r="BP48178" s="3"/>
    </row>
    <row r="48179" spans="1:68" x14ac:dyDescent="0.25">
      <c r="A48179" s="1"/>
      <c r="B48179" s="2"/>
      <c r="BJ48179" s="3"/>
      <c r="BL48179" s="3"/>
      <c r="BN48179" s="3"/>
      <c r="BP48179" s="3"/>
    </row>
    <row r="48180" spans="1:68" x14ac:dyDescent="0.25">
      <c r="A48180" s="1"/>
      <c r="B48180" s="2"/>
      <c r="BJ48180" s="3"/>
      <c r="BL48180" s="3"/>
      <c r="BN48180" s="3"/>
      <c r="BP48180" s="3"/>
    </row>
    <row r="48181" spans="1:68" x14ac:dyDescent="0.25">
      <c r="A48181" s="1"/>
      <c r="B48181" s="2"/>
      <c r="BJ48181" s="3"/>
      <c r="BL48181" s="3"/>
      <c r="BN48181" s="3"/>
      <c r="BP48181" s="3"/>
    </row>
    <row r="48182" spans="1:68" x14ac:dyDescent="0.25">
      <c r="A48182" s="1"/>
      <c r="B48182" s="2"/>
      <c r="BJ48182" s="3"/>
      <c r="BL48182" s="3"/>
      <c r="BN48182" s="3"/>
      <c r="BP48182" s="3"/>
    </row>
    <row r="48183" spans="1:68" x14ac:dyDescent="0.25">
      <c r="A48183" s="1"/>
      <c r="B48183" s="2"/>
      <c r="BJ48183" s="3"/>
      <c r="BL48183" s="3"/>
      <c r="BN48183" s="3"/>
      <c r="BP48183" s="3"/>
    </row>
    <row r="48184" spans="1:68" x14ac:dyDescent="0.25">
      <c r="A48184" s="1"/>
      <c r="B48184" s="2"/>
      <c r="BJ48184" s="3"/>
      <c r="BL48184" s="3"/>
      <c r="BN48184" s="3"/>
      <c r="BP48184" s="3"/>
    </row>
    <row r="48185" spans="1:68" x14ac:dyDescent="0.25">
      <c r="A48185" s="1"/>
      <c r="B48185" s="2"/>
      <c r="BJ48185" s="3"/>
      <c r="BL48185" s="3"/>
      <c r="BN48185" s="3"/>
      <c r="BP48185" s="3"/>
    </row>
    <row r="48186" spans="1:68" x14ac:dyDescent="0.25">
      <c r="A48186" s="1"/>
      <c r="B48186" s="2"/>
      <c r="BJ48186" s="3"/>
      <c r="BL48186" s="3"/>
      <c r="BN48186" s="3"/>
      <c r="BP48186" s="3"/>
    </row>
    <row r="48187" spans="1:68" x14ac:dyDescent="0.25">
      <c r="A48187" s="1"/>
      <c r="B48187" s="2"/>
      <c r="BJ48187" s="3"/>
      <c r="BL48187" s="3"/>
      <c r="BN48187" s="3"/>
      <c r="BP48187" s="3"/>
    </row>
    <row r="48188" spans="1:68" x14ac:dyDescent="0.25">
      <c r="A48188" s="1"/>
      <c r="B48188" s="2"/>
      <c r="BJ48188" s="3"/>
      <c r="BL48188" s="3"/>
      <c r="BN48188" s="3"/>
      <c r="BP48188" s="3"/>
    </row>
    <row r="48189" spans="1:68" x14ac:dyDescent="0.25">
      <c r="A48189" s="1"/>
      <c r="B48189" s="2"/>
      <c r="BJ48189" s="3"/>
      <c r="BL48189" s="3"/>
      <c r="BN48189" s="3"/>
      <c r="BP48189" s="3"/>
    </row>
    <row r="48190" spans="1:68" x14ac:dyDescent="0.25">
      <c r="A48190" s="1"/>
      <c r="B48190" s="2"/>
      <c r="BJ48190" s="3"/>
      <c r="BL48190" s="3"/>
      <c r="BN48190" s="3"/>
      <c r="BP48190" s="3"/>
    </row>
    <row r="48191" spans="1:68" x14ac:dyDescent="0.25">
      <c r="A48191" s="1"/>
      <c r="B48191" s="2"/>
      <c r="BJ48191" s="3"/>
      <c r="BL48191" s="3"/>
      <c r="BN48191" s="3"/>
      <c r="BP48191" s="3"/>
    </row>
    <row r="48192" spans="1:68" x14ac:dyDescent="0.25">
      <c r="A48192" s="1"/>
      <c r="B48192" s="2"/>
      <c r="BJ48192" s="3"/>
      <c r="BL48192" s="3"/>
      <c r="BN48192" s="3"/>
      <c r="BP48192" s="3"/>
    </row>
    <row r="48193" spans="1:68" x14ac:dyDescent="0.25">
      <c r="A48193" s="1"/>
      <c r="B48193" s="2"/>
      <c r="BJ48193" s="3"/>
      <c r="BL48193" s="3"/>
      <c r="BN48193" s="3"/>
      <c r="BP48193" s="3"/>
    </row>
    <row r="48194" spans="1:68" x14ac:dyDescent="0.25">
      <c r="A48194" s="1"/>
      <c r="B48194" s="2"/>
      <c r="BJ48194" s="3"/>
      <c r="BL48194" s="3"/>
      <c r="BN48194" s="3"/>
      <c r="BP48194" s="3"/>
    </row>
    <row r="48195" spans="1:68" x14ac:dyDescent="0.25">
      <c r="A48195" s="1"/>
      <c r="B48195" s="2"/>
      <c r="BJ48195" s="3"/>
      <c r="BL48195" s="3"/>
      <c r="BN48195" s="3"/>
      <c r="BP48195" s="3"/>
    </row>
    <row r="48196" spans="1:68" x14ac:dyDescent="0.25">
      <c r="A48196" s="1"/>
      <c r="B48196" s="2"/>
      <c r="BJ48196" s="3"/>
      <c r="BL48196" s="3"/>
      <c r="BN48196" s="3"/>
      <c r="BP48196" s="3"/>
    </row>
    <row r="48197" spans="1:68" x14ac:dyDescent="0.25">
      <c r="A48197" s="1"/>
      <c r="B48197" s="2"/>
      <c r="BJ48197" s="3"/>
      <c r="BL48197" s="3"/>
      <c r="BN48197" s="3"/>
      <c r="BP48197" s="3"/>
    </row>
    <row r="48198" spans="1:68" x14ac:dyDescent="0.25">
      <c r="A48198" s="1"/>
      <c r="B48198" s="2"/>
      <c r="BJ48198" s="3"/>
      <c r="BL48198" s="3"/>
      <c r="BN48198" s="3"/>
      <c r="BP48198" s="3"/>
    </row>
    <row r="48199" spans="1:68" x14ac:dyDescent="0.25">
      <c r="A48199" s="1"/>
      <c r="B48199" s="2"/>
      <c r="BJ48199" s="3"/>
      <c r="BL48199" s="3"/>
      <c r="BN48199" s="3"/>
      <c r="BP48199" s="3"/>
    </row>
    <row r="48200" spans="1:68" x14ac:dyDescent="0.25">
      <c r="A48200" s="1"/>
      <c r="B48200" s="2"/>
      <c r="BJ48200" s="3"/>
      <c r="BL48200" s="3"/>
      <c r="BN48200" s="3"/>
      <c r="BP48200" s="3"/>
    </row>
    <row r="48201" spans="1:68" x14ac:dyDescent="0.25">
      <c r="A48201" s="1"/>
      <c r="B48201" s="2"/>
      <c r="BJ48201" s="3"/>
      <c r="BL48201" s="3"/>
      <c r="BN48201" s="3"/>
      <c r="BP48201" s="3"/>
    </row>
    <row r="48202" spans="1:68" x14ac:dyDescent="0.25">
      <c r="A48202" s="1"/>
      <c r="B48202" s="2"/>
      <c r="BJ48202" s="3"/>
      <c r="BL48202" s="3"/>
      <c r="BN48202" s="3"/>
      <c r="BP48202" s="3"/>
    </row>
    <row r="48203" spans="1:68" x14ac:dyDescent="0.25">
      <c r="A48203" s="1"/>
      <c r="B48203" s="2"/>
      <c r="BJ48203" s="3"/>
      <c r="BL48203" s="3"/>
      <c r="BN48203" s="3"/>
      <c r="BP48203" s="3"/>
    </row>
    <row r="48204" spans="1:68" x14ac:dyDescent="0.25">
      <c r="A48204" s="1"/>
      <c r="B48204" s="2"/>
      <c r="BJ48204" s="3"/>
      <c r="BL48204" s="3"/>
      <c r="BN48204" s="3"/>
      <c r="BP48204" s="3"/>
    </row>
    <row r="48205" spans="1:68" x14ac:dyDescent="0.25">
      <c r="A48205" s="1"/>
      <c r="B48205" s="2"/>
      <c r="BJ48205" s="3"/>
      <c r="BL48205" s="3"/>
      <c r="BN48205" s="3"/>
      <c r="BP48205" s="3"/>
    </row>
    <row r="48206" spans="1:68" x14ac:dyDescent="0.25">
      <c r="A48206" s="1"/>
      <c r="B48206" s="2"/>
      <c r="BJ48206" s="3"/>
      <c r="BL48206" s="3"/>
      <c r="BN48206" s="3"/>
      <c r="BP48206" s="3"/>
    </row>
    <row r="48207" spans="1:68" x14ac:dyDescent="0.25">
      <c r="A48207" s="1"/>
      <c r="B48207" s="2"/>
      <c r="BJ48207" s="3"/>
      <c r="BL48207" s="3"/>
      <c r="BN48207" s="3"/>
      <c r="BP48207" s="3"/>
    </row>
    <row r="48208" spans="1:68" x14ac:dyDescent="0.25">
      <c r="A48208" s="1"/>
      <c r="B48208" s="2"/>
      <c r="BJ48208" s="3"/>
      <c r="BL48208" s="3"/>
      <c r="BN48208" s="3"/>
      <c r="BP48208" s="3"/>
    </row>
    <row r="48209" spans="1:68" x14ac:dyDescent="0.25">
      <c r="A48209" s="1"/>
      <c r="B48209" s="2"/>
      <c r="BJ48209" s="3"/>
      <c r="BL48209" s="3"/>
      <c r="BN48209" s="3"/>
      <c r="BP48209" s="3"/>
    </row>
    <row r="48210" spans="1:68" x14ac:dyDescent="0.25">
      <c r="A48210" s="1"/>
      <c r="B48210" s="2"/>
      <c r="BJ48210" s="3"/>
      <c r="BL48210" s="3"/>
      <c r="BN48210" s="3"/>
      <c r="BP48210" s="3"/>
    </row>
    <row r="48211" spans="1:68" x14ac:dyDescent="0.25">
      <c r="A48211" s="1"/>
      <c r="B48211" s="2"/>
      <c r="BJ48211" s="3"/>
      <c r="BL48211" s="3"/>
      <c r="BN48211" s="3"/>
      <c r="BP48211" s="3"/>
    </row>
    <row r="48212" spans="1:68" x14ac:dyDescent="0.25">
      <c r="A48212" s="1"/>
      <c r="B48212" s="2"/>
      <c r="BJ48212" s="3"/>
      <c r="BL48212" s="3"/>
      <c r="BN48212" s="3"/>
      <c r="BP48212" s="3"/>
    </row>
    <row r="48213" spans="1:68" x14ac:dyDescent="0.25">
      <c r="A48213" s="1"/>
      <c r="B48213" s="2"/>
      <c r="BJ48213" s="3"/>
      <c r="BL48213" s="3"/>
      <c r="BN48213" s="3"/>
      <c r="BP48213" s="3"/>
    </row>
    <row r="48214" spans="1:68" x14ac:dyDescent="0.25">
      <c r="A48214" s="1"/>
      <c r="B48214" s="2"/>
      <c r="BJ48214" s="3"/>
      <c r="BL48214" s="3"/>
      <c r="BN48214" s="3"/>
      <c r="BP48214" s="3"/>
    </row>
    <row r="48215" spans="1:68" x14ac:dyDescent="0.25">
      <c r="A48215" s="1"/>
      <c r="B48215" s="2"/>
      <c r="BJ48215" s="3"/>
      <c r="BL48215" s="3"/>
      <c r="BN48215" s="3"/>
      <c r="BP48215" s="3"/>
    </row>
    <row r="48216" spans="1:68" x14ac:dyDescent="0.25">
      <c r="A48216" s="1"/>
      <c r="B48216" s="2"/>
      <c r="BJ48216" s="3"/>
      <c r="BL48216" s="3"/>
      <c r="BN48216" s="3"/>
      <c r="BP48216" s="3"/>
    </row>
    <row r="48217" spans="1:68" x14ac:dyDescent="0.25">
      <c r="A48217" s="1"/>
      <c r="B48217" s="2"/>
      <c r="BJ48217" s="3"/>
      <c r="BL48217" s="3"/>
      <c r="BN48217" s="3"/>
      <c r="BP48217" s="3"/>
    </row>
    <row r="48218" spans="1:68" x14ac:dyDescent="0.25">
      <c r="A48218" s="1"/>
      <c r="B48218" s="2"/>
      <c r="BJ48218" s="3"/>
      <c r="BL48218" s="3"/>
      <c r="BN48218" s="3"/>
      <c r="BP48218" s="3"/>
    </row>
    <row r="48219" spans="1:68" x14ac:dyDescent="0.25">
      <c r="A48219" s="1"/>
      <c r="B48219" s="2"/>
      <c r="BJ48219" s="3"/>
      <c r="BL48219" s="3"/>
      <c r="BN48219" s="3"/>
      <c r="BP48219" s="3"/>
    </row>
    <row r="48220" spans="1:68" x14ac:dyDescent="0.25">
      <c r="A48220" s="1"/>
      <c r="B48220" s="2"/>
      <c r="BJ48220" s="3"/>
      <c r="BL48220" s="3"/>
      <c r="BN48220" s="3"/>
      <c r="BP48220" s="3"/>
    </row>
    <row r="48221" spans="1:68" x14ac:dyDescent="0.25">
      <c r="A48221" s="1"/>
      <c r="B48221" s="2"/>
      <c r="BJ48221" s="3"/>
      <c r="BL48221" s="3"/>
      <c r="BN48221" s="3"/>
      <c r="BP48221" s="3"/>
    </row>
    <row r="48222" spans="1:68" x14ac:dyDescent="0.25">
      <c r="A48222" s="1"/>
      <c r="B48222" s="2"/>
      <c r="BJ48222" s="3"/>
      <c r="BL48222" s="3"/>
      <c r="BN48222" s="3"/>
      <c r="BP48222" s="3"/>
    </row>
    <row r="48223" spans="1:68" x14ac:dyDescent="0.25">
      <c r="A48223" s="1"/>
      <c r="B48223" s="2"/>
      <c r="BJ48223" s="3"/>
      <c r="BL48223" s="3"/>
      <c r="BN48223" s="3"/>
      <c r="BP48223" s="3"/>
    </row>
    <row r="48224" spans="1:68" x14ac:dyDescent="0.25">
      <c r="A48224" s="1"/>
      <c r="B48224" s="2"/>
      <c r="BJ48224" s="3"/>
      <c r="BL48224" s="3"/>
      <c r="BN48224" s="3"/>
      <c r="BP48224" s="3"/>
    </row>
    <row r="48225" spans="1:68" x14ac:dyDescent="0.25">
      <c r="A48225" s="1"/>
      <c r="B48225" s="2"/>
      <c r="BJ48225" s="3"/>
      <c r="BL48225" s="3"/>
      <c r="BN48225" s="3"/>
      <c r="BP48225" s="3"/>
    </row>
    <row r="48226" spans="1:68" x14ac:dyDescent="0.25">
      <c r="A48226" s="1"/>
      <c r="B48226" s="2"/>
      <c r="BJ48226" s="3"/>
      <c r="BL48226" s="3"/>
      <c r="BN48226" s="3"/>
      <c r="BP48226" s="3"/>
    </row>
    <row r="48227" spans="1:68" x14ac:dyDescent="0.25">
      <c r="A48227" s="1"/>
      <c r="B48227" s="2"/>
      <c r="BJ48227" s="3"/>
      <c r="BL48227" s="3"/>
      <c r="BN48227" s="3"/>
      <c r="BP48227" s="3"/>
    </row>
    <row r="48228" spans="1:68" x14ac:dyDescent="0.25">
      <c r="A48228" s="1"/>
      <c r="B48228" s="2"/>
      <c r="BJ48228" s="3"/>
      <c r="BL48228" s="3"/>
      <c r="BN48228" s="3"/>
      <c r="BP48228" s="3"/>
    </row>
    <row r="48229" spans="1:68" x14ac:dyDescent="0.25">
      <c r="A48229" s="1"/>
      <c r="B48229" s="2"/>
      <c r="BJ48229" s="3"/>
      <c r="BL48229" s="3"/>
      <c r="BN48229" s="3"/>
      <c r="BP48229" s="3"/>
    </row>
    <row r="48230" spans="1:68" x14ac:dyDescent="0.25">
      <c r="A48230" s="1"/>
      <c r="B48230" s="2"/>
      <c r="BJ48230" s="3"/>
      <c r="BL48230" s="3"/>
      <c r="BN48230" s="3"/>
      <c r="BP48230" s="3"/>
    </row>
    <row r="48231" spans="1:68" x14ac:dyDescent="0.25">
      <c r="A48231" s="1"/>
      <c r="B48231" s="2"/>
      <c r="BJ48231" s="3"/>
      <c r="BL48231" s="3"/>
      <c r="BN48231" s="3"/>
      <c r="BP48231" s="3"/>
    </row>
    <row r="48232" spans="1:68" x14ac:dyDescent="0.25">
      <c r="A48232" s="1"/>
      <c r="B48232" s="2"/>
      <c r="BJ48232" s="3"/>
      <c r="BL48232" s="3"/>
      <c r="BN48232" s="3"/>
      <c r="BP48232" s="3"/>
    </row>
    <row r="48233" spans="1:68" x14ac:dyDescent="0.25">
      <c r="A48233" s="1"/>
      <c r="B48233" s="2"/>
      <c r="BJ48233" s="3"/>
      <c r="BL48233" s="3"/>
      <c r="BN48233" s="3"/>
      <c r="BP48233" s="3"/>
    </row>
    <row r="48234" spans="1:68" x14ac:dyDescent="0.25">
      <c r="A48234" s="1"/>
      <c r="B48234" s="2"/>
      <c r="BJ48234" s="3"/>
      <c r="BL48234" s="3"/>
      <c r="BN48234" s="3"/>
      <c r="BP48234" s="3"/>
    </row>
    <row r="48235" spans="1:68" x14ac:dyDescent="0.25">
      <c r="A48235" s="1"/>
      <c r="B48235" s="2"/>
      <c r="BJ48235" s="3"/>
      <c r="BL48235" s="3"/>
      <c r="BN48235" s="3"/>
      <c r="BP48235" s="3"/>
    </row>
    <row r="48236" spans="1:68" x14ac:dyDescent="0.25">
      <c r="A48236" s="1"/>
      <c r="B48236" s="2"/>
      <c r="BJ48236" s="3"/>
      <c r="BL48236" s="3"/>
      <c r="BN48236" s="3"/>
      <c r="BP48236" s="3"/>
    </row>
    <row r="48237" spans="1:68" x14ac:dyDescent="0.25">
      <c r="A48237" s="1"/>
      <c r="B48237" s="2"/>
      <c r="BJ48237" s="3"/>
      <c r="BL48237" s="3"/>
      <c r="BN48237" s="3"/>
      <c r="BP48237" s="3"/>
    </row>
    <row r="48238" spans="1:68" x14ac:dyDescent="0.25">
      <c r="A48238" s="1"/>
      <c r="B48238" s="2"/>
      <c r="BJ48238" s="3"/>
      <c r="BL48238" s="3"/>
      <c r="BN48238" s="3"/>
      <c r="BP48238" s="3"/>
    </row>
    <row r="48239" spans="1:68" x14ac:dyDescent="0.25">
      <c r="A48239" s="1"/>
      <c r="B48239" s="2"/>
      <c r="BJ48239" s="3"/>
      <c r="BL48239" s="3"/>
      <c r="BN48239" s="3"/>
      <c r="BP48239" s="3"/>
    </row>
    <row r="48240" spans="1:68" x14ac:dyDescent="0.25">
      <c r="A48240" s="1"/>
      <c r="B48240" s="2"/>
      <c r="BJ48240" s="3"/>
      <c r="BL48240" s="3"/>
      <c r="BN48240" s="3"/>
      <c r="BP48240" s="3"/>
    </row>
    <row r="48241" spans="1:68" x14ac:dyDescent="0.25">
      <c r="A48241" s="1"/>
      <c r="B48241" s="2"/>
      <c r="BJ48241" s="3"/>
      <c r="BL48241" s="3"/>
      <c r="BN48241" s="3"/>
      <c r="BP48241" s="3"/>
    </row>
    <row r="48242" spans="1:68" x14ac:dyDescent="0.25">
      <c r="A48242" s="1"/>
      <c r="B48242" s="2"/>
      <c r="BJ48242" s="3"/>
      <c r="BL48242" s="3"/>
      <c r="BN48242" s="3"/>
      <c r="BP48242" s="3"/>
    </row>
    <row r="48243" spans="1:68" x14ac:dyDescent="0.25">
      <c r="A48243" s="1"/>
      <c r="B48243" s="2"/>
      <c r="BJ48243" s="3"/>
      <c r="BL48243" s="3"/>
      <c r="BN48243" s="3"/>
      <c r="BP48243" s="3"/>
    </row>
    <row r="48244" spans="1:68" x14ac:dyDescent="0.25">
      <c r="A48244" s="1"/>
      <c r="B48244" s="2"/>
      <c r="BJ48244" s="3"/>
      <c r="BL48244" s="3"/>
      <c r="BN48244" s="3"/>
      <c r="BP48244" s="3"/>
    </row>
    <row r="48245" spans="1:68" x14ac:dyDescent="0.25">
      <c r="A48245" s="1"/>
      <c r="B48245" s="2"/>
      <c r="BJ48245" s="3"/>
      <c r="BL48245" s="3"/>
      <c r="BN48245" s="3"/>
      <c r="BP48245" s="3"/>
    </row>
    <row r="48246" spans="1:68" x14ac:dyDescent="0.25">
      <c r="A48246" s="1"/>
      <c r="B48246" s="2"/>
      <c r="BJ48246" s="3"/>
      <c r="BL48246" s="3"/>
      <c r="BN48246" s="3"/>
      <c r="BP48246" s="3"/>
    </row>
    <row r="48247" spans="1:68" x14ac:dyDescent="0.25">
      <c r="A48247" s="1"/>
      <c r="B48247" s="2"/>
      <c r="BJ48247" s="3"/>
      <c r="BL48247" s="3"/>
      <c r="BN48247" s="3"/>
      <c r="BP48247" s="3"/>
    </row>
    <row r="48248" spans="1:68" x14ac:dyDescent="0.25">
      <c r="A48248" s="1"/>
      <c r="B48248" s="2"/>
      <c r="BJ48248" s="3"/>
      <c r="BL48248" s="3"/>
      <c r="BN48248" s="3"/>
      <c r="BP48248" s="3"/>
    </row>
    <row r="48249" spans="1:68" x14ac:dyDescent="0.25">
      <c r="A48249" s="1"/>
      <c r="B48249" s="2"/>
      <c r="BJ48249" s="3"/>
      <c r="BL48249" s="3"/>
      <c r="BN48249" s="3"/>
      <c r="BP48249" s="3"/>
    </row>
    <row r="48250" spans="1:68" x14ac:dyDescent="0.25">
      <c r="A48250" s="1"/>
      <c r="B48250" s="2"/>
      <c r="BJ48250" s="3"/>
      <c r="BL48250" s="3"/>
      <c r="BN48250" s="3"/>
      <c r="BP48250" s="3"/>
    </row>
    <row r="48251" spans="1:68" x14ac:dyDescent="0.25">
      <c r="A48251" s="1"/>
      <c r="B48251" s="2"/>
      <c r="BJ48251" s="3"/>
      <c r="BL48251" s="3"/>
      <c r="BN48251" s="3"/>
      <c r="BP48251" s="3"/>
    </row>
    <row r="48252" spans="1:68" x14ac:dyDescent="0.25">
      <c r="A48252" s="1"/>
      <c r="B48252" s="2"/>
      <c r="BJ48252" s="3"/>
      <c r="BL48252" s="3"/>
      <c r="BN48252" s="3"/>
      <c r="BP48252" s="3"/>
    </row>
    <row r="48253" spans="1:68" x14ac:dyDescent="0.25">
      <c r="A48253" s="1"/>
      <c r="B48253" s="2"/>
      <c r="BJ48253" s="3"/>
      <c r="BL48253" s="3"/>
      <c r="BN48253" s="3"/>
      <c r="BP48253" s="3"/>
    </row>
    <row r="48254" spans="1:68" x14ac:dyDescent="0.25">
      <c r="A48254" s="1"/>
      <c r="B48254" s="2"/>
      <c r="BJ48254" s="3"/>
      <c r="BL48254" s="3"/>
      <c r="BN48254" s="3"/>
      <c r="BP48254" s="3"/>
    </row>
    <row r="48255" spans="1:68" x14ac:dyDescent="0.25">
      <c r="A48255" s="1"/>
      <c r="B48255" s="2"/>
      <c r="BJ48255" s="3"/>
      <c r="BL48255" s="3"/>
      <c r="BN48255" s="3"/>
      <c r="BP48255" s="3"/>
    </row>
    <row r="48256" spans="1:68" x14ac:dyDescent="0.25">
      <c r="A48256" s="1"/>
      <c r="B48256" s="2"/>
      <c r="BJ48256" s="3"/>
      <c r="BL48256" s="3"/>
      <c r="BN48256" s="3"/>
      <c r="BP48256" s="3"/>
    </row>
    <row r="48257" spans="1:68" x14ac:dyDescent="0.25">
      <c r="A48257" s="1"/>
      <c r="B48257" s="2"/>
      <c r="BJ48257" s="3"/>
      <c r="BL48257" s="3"/>
      <c r="BN48257" s="3"/>
      <c r="BP48257" s="3"/>
    </row>
    <row r="48258" spans="1:68" x14ac:dyDescent="0.25">
      <c r="A48258" s="1"/>
      <c r="B48258" s="2"/>
      <c r="BJ48258" s="3"/>
      <c r="BL48258" s="3"/>
      <c r="BN48258" s="3"/>
      <c r="BP48258" s="3"/>
    </row>
    <row r="48259" spans="1:68" x14ac:dyDescent="0.25">
      <c r="A48259" s="1"/>
      <c r="B48259" s="2"/>
      <c r="BJ48259" s="3"/>
      <c r="BL48259" s="3"/>
      <c r="BN48259" s="3"/>
      <c r="BP48259" s="3"/>
    </row>
    <row r="48260" spans="1:68" x14ac:dyDescent="0.25">
      <c r="A48260" s="1"/>
      <c r="B48260" s="2"/>
      <c r="BJ48260" s="3"/>
      <c r="BL48260" s="3"/>
      <c r="BN48260" s="3"/>
      <c r="BP48260" s="3"/>
    </row>
    <row r="48261" spans="1:68" x14ac:dyDescent="0.25">
      <c r="A48261" s="1"/>
      <c r="B48261" s="2"/>
      <c r="BJ48261" s="3"/>
      <c r="BL48261" s="3"/>
      <c r="BN48261" s="3"/>
      <c r="BP48261" s="3"/>
    </row>
    <row r="48262" spans="1:68" x14ac:dyDescent="0.25">
      <c r="A48262" s="1"/>
      <c r="B48262" s="2"/>
      <c r="BJ48262" s="3"/>
      <c r="BL48262" s="3"/>
      <c r="BN48262" s="3"/>
      <c r="BP48262" s="3"/>
    </row>
    <row r="48263" spans="1:68" x14ac:dyDescent="0.25">
      <c r="A48263" s="1"/>
      <c r="B48263" s="2"/>
      <c r="BJ48263" s="3"/>
      <c r="BL48263" s="3"/>
      <c r="BN48263" s="3"/>
      <c r="BP48263" s="3"/>
    </row>
    <row r="48264" spans="1:68" x14ac:dyDescent="0.25">
      <c r="A48264" s="1"/>
      <c r="B48264" s="2"/>
      <c r="BJ48264" s="3"/>
      <c r="BL48264" s="3"/>
      <c r="BN48264" s="3"/>
      <c r="BP48264" s="3"/>
    </row>
    <row r="48265" spans="1:68" x14ac:dyDescent="0.25">
      <c r="A48265" s="1"/>
      <c r="B48265" s="2"/>
      <c r="BJ48265" s="3"/>
      <c r="BL48265" s="3"/>
      <c r="BN48265" s="3"/>
      <c r="BP48265" s="3"/>
    </row>
    <row r="48266" spans="1:68" x14ac:dyDescent="0.25">
      <c r="A48266" s="1"/>
      <c r="B48266" s="2"/>
      <c r="BJ48266" s="3"/>
      <c r="BL48266" s="3"/>
      <c r="BN48266" s="3"/>
      <c r="BP48266" s="3"/>
    </row>
    <row r="48267" spans="1:68" x14ac:dyDescent="0.25">
      <c r="A48267" s="1"/>
      <c r="B48267" s="2"/>
      <c r="BJ48267" s="3"/>
      <c r="BL48267" s="3"/>
      <c r="BN48267" s="3"/>
      <c r="BP48267" s="3"/>
    </row>
    <row r="48268" spans="1:68" x14ac:dyDescent="0.25">
      <c r="A48268" s="1"/>
      <c r="B48268" s="2"/>
      <c r="BJ48268" s="3"/>
      <c r="BL48268" s="3"/>
      <c r="BN48268" s="3"/>
      <c r="BP48268" s="3"/>
    </row>
    <row r="48269" spans="1:68" x14ac:dyDescent="0.25">
      <c r="A48269" s="1"/>
      <c r="B48269" s="2"/>
      <c r="BJ48269" s="3"/>
      <c r="BL48269" s="3"/>
      <c r="BN48269" s="3"/>
      <c r="BP48269" s="3"/>
    </row>
    <row r="48270" spans="1:68" x14ac:dyDescent="0.25">
      <c r="A48270" s="1"/>
      <c r="B48270" s="2"/>
      <c r="BJ48270" s="3"/>
      <c r="BL48270" s="3"/>
      <c r="BN48270" s="3"/>
      <c r="BP48270" s="3"/>
    </row>
    <row r="48271" spans="1:68" x14ac:dyDescent="0.25">
      <c r="A48271" s="1"/>
      <c r="B48271" s="2"/>
      <c r="BJ48271" s="3"/>
      <c r="BL48271" s="3"/>
      <c r="BN48271" s="3"/>
      <c r="BP48271" s="3"/>
    </row>
    <row r="48272" spans="1:68" x14ac:dyDescent="0.25">
      <c r="A48272" s="1"/>
      <c r="B48272" s="2"/>
      <c r="BJ48272" s="3"/>
      <c r="BL48272" s="3"/>
      <c r="BN48272" s="3"/>
      <c r="BP48272" s="3"/>
    </row>
    <row r="48273" spans="1:68" x14ac:dyDescent="0.25">
      <c r="A48273" s="1"/>
      <c r="B48273" s="2"/>
      <c r="BJ48273" s="3"/>
      <c r="BL48273" s="3"/>
      <c r="BN48273" s="3"/>
      <c r="BP48273" s="3"/>
    </row>
    <row r="48274" spans="1:68" x14ac:dyDescent="0.25">
      <c r="A48274" s="1"/>
      <c r="B48274" s="2"/>
      <c r="BJ48274" s="3"/>
      <c r="BL48274" s="3"/>
      <c r="BN48274" s="3"/>
      <c r="BP48274" s="3"/>
    </row>
    <row r="48275" spans="1:68" x14ac:dyDescent="0.25">
      <c r="A48275" s="1"/>
      <c r="B48275" s="2"/>
      <c r="BJ48275" s="3"/>
      <c r="BL48275" s="3"/>
      <c r="BN48275" s="3"/>
      <c r="BP48275" s="3"/>
    </row>
    <row r="48276" spans="1:68" x14ac:dyDescent="0.25">
      <c r="A48276" s="1"/>
      <c r="B48276" s="2"/>
      <c r="BJ48276" s="3"/>
      <c r="BL48276" s="3"/>
      <c r="BN48276" s="3"/>
      <c r="BP48276" s="3"/>
    </row>
    <row r="48277" spans="1:68" x14ac:dyDescent="0.25">
      <c r="A48277" s="1"/>
      <c r="B48277" s="2"/>
      <c r="BJ48277" s="3"/>
      <c r="BL48277" s="3"/>
      <c r="BN48277" s="3"/>
      <c r="BP48277" s="3"/>
    </row>
    <row r="48278" spans="1:68" x14ac:dyDescent="0.25">
      <c r="A48278" s="1"/>
      <c r="B48278" s="2"/>
      <c r="BJ48278" s="3"/>
      <c r="BL48278" s="3"/>
      <c r="BN48278" s="3"/>
      <c r="BP48278" s="3"/>
    </row>
    <row r="48279" spans="1:68" x14ac:dyDescent="0.25">
      <c r="A48279" s="1"/>
      <c r="B48279" s="2"/>
      <c r="BJ48279" s="3"/>
      <c r="BL48279" s="3"/>
      <c r="BN48279" s="3"/>
      <c r="BP48279" s="3"/>
    </row>
    <row r="48280" spans="1:68" x14ac:dyDescent="0.25">
      <c r="A48280" s="1"/>
      <c r="B48280" s="2"/>
      <c r="BJ48280" s="3"/>
      <c r="BL48280" s="3"/>
      <c r="BN48280" s="3"/>
      <c r="BP48280" s="3"/>
    </row>
    <row r="48281" spans="1:68" x14ac:dyDescent="0.25">
      <c r="A48281" s="1"/>
      <c r="B48281" s="2"/>
      <c r="BJ48281" s="3"/>
      <c r="BL48281" s="3"/>
      <c r="BN48281" s="3"/>
      <c r="BP48281" s="3"/>
    </row>
    <row r="48282" spans="1:68" x14ac:dyDescent="0.25">
      <c r="A48282" s="1"/>
      <c r="B48282" s="2"/>
      <c r="BJ48282" s="3"/>
      <c r="BL48282" s="3"/>
      <c r="BN48282" s="3"/>
      <c r="BP48282" s="3"/>
    </row>
    <row r="48283" spans="1:68" x14ac:dyDescent="0.25">
      <c r="A48283" s="1"/>
      <c r="B48283" s="2"/>
      <c r="BJ48283" s="3"/>
      <c r="BL48283" s="3"/>
      <c r="BN48283" s="3"/>
      <c r="BP48283" s="3"/>
    </row>
    <row r="48284" spans="1:68" x14ac:dyDescent="0.25">
      <c r="A48284" s="1"/>
      <c r="B48284" s="2"/>
      <c r="BJ48284" s="3"/>
      <c r="BL48284" s="3"/>
      <c r="BN48284" s="3"/>
      <c r="BP48284" s="3"/>
    </row>
    <row r="48285" spans="1:68" x14ac:dyDescent="0.25">
      <c r="A48285" s="1"/>
      <c r="B48285" s="2"/>
      <c r="BJ48285" s="3"/>
      <c r="BL48285" s="3"/>
      <c r="BN48285" s="3"/>
      <c r="BP48285" s="3"/>
    </row>
    <row r="48286" spans="1:68" x14ac:dyDescent="0.25">
      <c r="A48286" s="1"/>
      <c r="B48286" s="2"/>
      <c r="BJ48286" s="3"/>
      <c r="BL48286" s="3"/>
      <c r="BN48286" s="3"/>
      <c r="BP48286" s="3"/>
    </row>
    <row r="48287" spans="1:68" x14ac:dyDescent="0.25">
      <c r="A48287" s="1"/>
      <c r="B48287" s="2"/>
      <c r="BJ48287" s="3"/>
      <c r="BL48287" s="3"/>
      <c r="BN48287" s="3"/>
      <c r="BP48287" s="3"/>
    </row>
    <row r="48288" spans="1:68" x14ac:dyDescent="0.25">
      <c r="A48288" s="1"/>
      <c r="B48288" s="2"/>
      <c r="BJ48288" s="3"/>
      <c r="BL48288" s="3"/>
      <c r="BN48288" s="3"/>
      <c r="BP48288" s="3"/>
    </row>
    <row r="48289" spans="1:68" x14ac:dyDescent="0.25">
      <c r="A48289" s="1"/>
      <c r="B48289" s="2"/>
      <c r="BJ48289" s="3"/>
      <c r="BL48289" s="3"/>
      <c r="BN48289" s="3"/>
      <c r="BP48289" s="3"/>
    </row>
    <row r="48290" spans="1:68" x14ac:dyDescent="0.25">
      <c r="A48290" s="1"/>
      <c r="B48290" s="2"/>
      <c r="BJ48290" s="3"/>
      <c r="BL48290" s="3"/>
      <c r="BN48290" s="3"/>
      <c r="BP48290" s="3"/>
    </row>
    <row r="48291" spans="1:68" x14ac:dyDescent="0.25">
      <c r="A48291" s="1"/>
      <c r="B48291" s="2"/>
      <c r="BJ48291" s="3"/>
      <c r="BL48291" s="3"/>
      <c r="BN48291" s="3"/>
      <c r="BP48291" s="3"/>
    </row>
    <row r="48292" spans="1:68" x14ac:dyDescent="0.25">
      <c r="A48292" s="1"/>
      <c r="B48292" s="2"/>
      <c r="BJ48292" s="3"/>
      <c r="BL48292" s="3"/>
      <c r="BN48292" s="3"/>
      <c r="BP48292" s="3"/>
    </row>
    <row r="48293" spans="1:68" x14ac:dyDescent="0.25">
      <c r="A48293" s="1"/>
      <c r="B48293" s="2"/>
      <c r="BJ48293" s="3"/>
      <c r="BL48293" s="3"/>
      <c r="BN48293" s="3"/>
      <c r="BP48293" s="3"/>
    </row>
    <row r="48294" spans="1:68" x14ac:dyDescent="0.25">
      <c r="A48294" s="1"/>
      <c r="B48294" s="2"/>
      <c r="BJ48294" s="3"/>
      <c r="BL48294" s="3"/>
      <c r="BN48294" s="3"/>
      <c r="BP48294" s="3"/>
    </row>
    <row r="48295" spans="1:68" x14ac:dyDescent="0.25">
      <c r="A48295" s="1"/>
      <c r="B48295" s="2"/>
      <c r="BJ48295" s="3"/>
      <c r="BL48295" s="3"/>
      <c r="BN48295" s="3"/>
      <c r="BP48295" s="3"/>
    </row>
    <row r="48296" spans="1:68" x14ac:dyDescent="0.25">
      <c r="A48296" s="1"/>
      <c r="B48296" s="2"/>
      <c r="BJ48296" s="3"/>
      <c r="BL48296" s="3"/>
      <c r="BN48296" s="3"/>
      <c r="BP48296" s="3"/>
    </row>
    <row r="48297" spans="1:68" x14ac:dyDescent="0.25">
      <c r="A48297" s="1"/>
      <c r="B48297" s="2"/>
      <c r="BJ48297" s="3"/>
      <c r="BL48297" s="3"/>
      <c r="BN48297" s="3"/>
      <c r="BP48297" s="3"/>
    </row>
    <row r="48298" spans="1:68" x14ac:dyDescent="0.25">
      <c r="A48298" s="1"/>
      <c r="B48298" s="2"/>
      <c r="BJ48298" s="3"/>
      <c r="BL48298" s="3"/>
      <c r="BN48298" s="3"/>
      <c r="BP48298" s="3"/>
    </row>
    <row r="48299" spans="1:68" x14ac:dyDescent="0.25">
      <c r="A48299" s="1"/>
      <c r="B48299" s="2"/>
      <c r="BJ48299" s="3"/>
      <c r="BL48299" s="3"/>
      <c r="BN48299" s="3"/>
      <c r="BP48299" s="3"/>
    </row>
    <row r="48300" spans="1:68" x14ac:dyDescent="0.25">
      <c r="A48300" s="1"/>
      <c r="B48300" s="2"/>
      <c r="BJ48300" s="3"/>
      <c r="BL48300" s="3"/>
      <c r="BN48300" s="3"/>
      <c r="BP48300" s="3"/>
    </row>
    <row r="48301" spans="1:68" x14ac:dyDescent="0.25">
      <c r="A48301" s="1"/>
      <c r="B48301" s="2"/>
      <c r="BJ48301" s="3"/>
      <c r="BL48301" s="3"/>
      <c r="BN48301" s="3"/>
      <c r="BP48301" s="3"/>
    </row>
    <row r="48302" spans="1:68" x14ac:dyDescent="0.25">
      <c r="A48302" s="1"/>
      <c r="B48302" s="2"/>
      <c r="BJ48302" s="3"/>
      <c r="BL48302" s="3"/>
      <c r="BN48302" s="3"/>
      <c r="BP48302" s="3"/>
    </row>
    <row r="48303" spans="1:68" x14ac:dyDescent="0.25">
      <c r="A48303" s="1"/>
      <c r="B48303" s="2"/>
      <c r="BJ48303" s="3"/>
      <c r="BL48303" s="3"/>
      <c r="BN48303" s="3"/>
      <c r="BP48303" s="3"/>
    </row>
    <row r="48304" spans="1:68" x14ac:dyDescent="0.25">
      <c r="A48304" s="1"/>
      <c r="B48304" s="2"/>
      <c r="BJ48304" s="3"/>
      <c r="BL48304" s="3"/>
      <c r="BN48304" s="3"/>
      <c r="BP48304" s="3"/>
    </row>
    <row r="48305" spans="1:68" x14ac:dyDescent="0.25">
      <c r="A48305" s="1"/>
      <c r="B48305" s="2"/>
      <c r="BJ48305" s="3"/>
      <c r="BL48305" s="3"/>
      <c r="BN48305" s="3"/>
      <c r="BP48305" s="3"/>
    </row>
    <row r="48306" spans="1:68" x14ac:dyDescent="0.25">
      <c r="A48306" s="1"/>
      <c r="B48306" s="2"/>
      <c r="BJ48306" s="3"/>
      <c r="BL48306" s="3"/>
      <c r="BN48306" s="3"/>
      <c r="BP48306" s="3"/>
    </row>
    <row r="48307" spans="1:68" x14ac:dyDescent="0.25">
      <c r="A48307" s="1"/>
      <c r="B48307" s="2"/>
      <c r="BJ48307" s="3"/>
      <c r="BL48307" s="3"/>
      <c r="BN48307" s="3"/>
      <c r="BP48307" s="3"/>
    </row>
    <row r="48308" spans="1:68" x14ac:dyDescent="0.25">
      <c r="A48308" s="1"/>
      <c r="B48308" s="2"/>
      <c r="BJ48308" s="3"/>
      <c r="BL48308" s="3"/>
      <c r="BN48308" s="3"/>
      <c r="BP48308" s="3"/>
    </row>
    <row r="48309" spans="1:68" x14ac:dyDescent="0.25">
      <c r="A48309" s="1"/>
      <c r="B48309" s="2"/>
      <c r="BJ48309" s="3"/>
      <c r="BL48309" s="3"/>
      <c r="BN48309" s="3"/>
      <c r="BP48309" s="3"/>
    </row>
    <row r="48310" spans="1:68" x14ac:dyDescent="0.25">
      <c r="A48310" s="1"/>
      <c r="B48310" s="2"/>
      <c r="BJ48310" s="3"/>
      <c r="BL48310" s="3"/>
      <c r="BN48310" s="3"/>
      <c r="BP48310" s="3"/>
    </row>
    <row r="48311" spans="1:68" x14ac:dyDescent="0.25">
      <c r="A48311" s="1"/>
      <c r="B48311" s="2"/>
      <c r="BJ48311" s="3"/>
      <c r="BL48311" s="3"/>
      <c r="BN48311" s="3"/>
      <c r="BP48311" s="3"/>
    </row>
    <row r="48312" spans="1:68" x14ac:dyDescent="0.25">
      <c r="A48312" s="1"/>
      <c r="B48312" s="2"/>
      <c r="BJ48312" s="3"/>
      <c r="BL48312" s="3"/>
      <c r="BN48312" s="3"/>
      <c r="BP48312" s="3"/>
    </row>
    <row r="48313" spans="1:68" x14ac:dyDescent="0.25">
      <c r="A48313" s="1"/>
      <c r="B48313" s="2"/>
      <c r="BJ48313" s="3"/>
      <c r="BL48313" s="3"/>
      <c r="BN48313" s="3"/>
      <c r="BP48313" s="3"/>
    </row>
    <row r="48314" spans="1:68" x14ac:dyDescent="0.25">
      <c r="A48314" s="1"/>
      <c r="B48314" s="2"/>
      <c r="BJ48314" s="3"/>
      <c r="BL48314" s="3"/>
      <c r="BN48314" s="3"/>
      <c r="BP48314" s="3"/>
    </row>
    <row r="48315" spans="1:68" x14ac:dyDescent="0.25">
      <c r="A48315" s="1"/>
      <c r="B48315" s="2"/>
      <c r="BJ48315" s="3"/>
      <c r="BL48315" s="3"/>
      <c r="BN48315" s="3"/>
      <c r="BP48315" s="3"/>
    </row>
    <row r="48316" spans="1:68" x14ac:dyDescent="0.25">
      <c r="A48316" s="1"/>
      <c r="B48316" s="2"/>
      <c r="BJ48316" s="3"/>
      <c r="BL48316" s="3"/>
      <c r="BN48316" s="3"/>
      <c r="BP48316" s="3"/>
    </row>
    <row r="48317" spans="1:68" x14ac:dyDescent="0.25">
      <c r="A48317" s="1"/>
      <c r="B48317" s="2"/>
      <c r="BJ48317" s="3"/>
      <c r="BL48317" s="3"/>
      <c r="BN48317" s="3"/>
      <c r="BP48317" s="3"/>
    </row>
    <row r="48318" spans="1:68" x14ac:dyDescent="0.25">
      <c r="A48318" s="1"/>
      <c r="B48318" s="2"/>
      <c r="BJ48318" s="3"/>
      <c r="BL48318" s="3"/>
      <c r="BN48318" s="3"/>
      <c r="BP48318" s="3"/>
    </row>
    <row r="48319" spans="1:68" x14ac:dyDescent="0.25">
      <c r="A48319" s="1"/>
      <c r="B48319" s="2"/>
      <c r="BJ48319" s="3"/>
      <c r="BL48319" s="3"/>
      <c r="BN48319" s="3"/>
      <c r="BP48319" s="3"/>
    </row>
    <row r="48320" spans="1:68" x14ac:dyDescent="0.25">
      <c r="A48320" s="1"/>
      <c r="B48320" s="2"/>
      <c r="BJ48320" s="3"/>
      <c r="BL48320" s="3"/>
      <c r="BN48320" s="3"/>
      <c r="BP48320" s="3"/>
    </row>
    <row r="48321" spans="1:68" x14ac:dyDescent="0.25">
      <c r="A48321" s="1"/>
      <c r="B48321" s="2"/>
      <c r="BJ48321" s="3"/>
      <c r="BL48321" s="3"/>
      <c r="BN48321" s="3"/>
      <c r="BP48321" s="3"/>
    </row>
    <row r="48322" spans="1:68" x14ac:dyDescent="0.25">
      <c r="A48322" s="1"/>
      <c r="B48322" s="2"/>
      <c r="BJ48322" s="3"/>
      <c r="BL48322" s="3"/>
      <c r="BN48322" s="3"/>
      <c r="BP48322" s="3"/>
    </row>
    <row r="48323" spans="1:68" x14ac:dyDescent="0.25">
      <c r="A48323" s="1"/>
      <c r="B48323" s="2"/>
      <c r="BJ48323" s="3"/>
      <c r="BL48323" s="3"/>
      <c r="BN48323" s="3"/>
      <c r="BP48323" s="3"/>
    </row>
    <row r="48324" spans="1:68" x14ac:dyDescent="0.25">
      <c r="A48324" s="1"/>
      <c r="B48324" s="2"/>
      <c r="BJ48324" s="3"/>
      <c r="BL48324" s="3"/>
      <c r="BN48324" s="3"/>
      <c r="BP48324" s="3"/>
    </row>
    <row r="48325" spans="1:68" x14ac:dyDescent="0.25">
      <c r="A48325" s="1"/>
      <c r="B48325" s="2"/>
      <c r="BJ48325" s="3"/>
      <c r="BL48325" s="3"/>
      <c r="BN48325" s="3"/>
      <c r="BP48325" s="3"/>
    </row>
    <row r="48326" spans="1:68" x14ac:dyDescent="0.25">
      <c r="A48326" s="1"/>
      <c r="B48326" s="2"/>
      <c r="BJ48326" s="3"/>
      <c r="BL48326" s="3"/>
      <c r="BN48326" s="3"/>
      <c r="BP48326" s="3"/>
    </row>
    <row r="48327" spans="1:68" x14ac:dyDescent="0.25">
      <c r="A48327" s="1"/>
      <c r="B48327" s="2"/>
      <c r="BJ48327" s="3"/>
      <c r="BL48327" s="3"/>
      <c r="BN48327" s="3"/>
      <c r="BP48327" s="3"/>
    </row>
    <row r="48328" spans="1:68" x14ac:dyDescent="0.25">
      <c r="A48328" s="1"/>
      <c r="B48328" s="2"/>
      <c r="BJ48328" s="3"/>
      <c r="BL48328" s="3"/>
      <c r="BN48328" s="3"/>
      <c r="BP48328" s="3"/>
    </row>
    <row r="48329" spans="1:68" x14ac:dyDescent="0.25">
      <c r="A48329" s="1"/>
      <c r="B48329" s="2"/>
      <c r="BJ48329" s="3"/>
      <c r="BL48329" s="3"/>
      <c r="BN48329" s="3"/>
      <c r="BP48329" s="3"/>
    </row>
    <row r="48330" spans="1:68" x14ac:dyDescent="0.25">
      <c r="A48330" s="1"/>
      <c r="B48330" s="2"/>
      <c r="BJ48330" s="3"/>
      <c r="BL48330" s="3"/>
      <c r="BN48330" s="3"/>
      <c r="BP48330" s="3"/>
    </row>
    <row r="48331" spans="1:68" x14ac:dyDescent="0.25">
      <c r="A48331" s="1"/>
      <c r="B48331" s="2"/>
      <c r="BJ48331" s="3"/>
      <c r="BL48331" s="3"/>
      <c r="BN48331" s="3"/>
      <c r="BP48331" s="3"/>
    </row>
    <row r="48332" spans="1:68" x14ac:dyDescent="0.25">
      <c r="A48332" s="1"/>
      <c r="B48332" s="2"/>
      <c r="BJ48332" s="3"/>
      <c r="BL48332" s="3"/>
      <c r="BN48332" s="3"/>
      <c r="BP48332" s="3"/>
    </row>
    <row r="48333" spans="1:68" x14ac:dyDescent="0.25">
      <c r="A48333" s="1"/>
      <c r="B48333" s="2"/>
      <c r="BJ48333" s="3"/>
      <c r="BL48333" s="3"/>
      <c r="BN48333" s="3"/>
      <c r="BP48333" s="3"/>
    </row>
    <row r="48334" spans="1:68" x14ac:dyDescent="0.25">
      <c r="A48334" s="1"/>
      <c r="B48334" s="2"/>
      <c r="BJ48334" s="3"/>
      <c r="BL48334" s="3"/>
      <c r="BN48334" s="3"/>
      <c r="BP48334" s="3"/>
    </row>
    <row r="48335" spans="1:68" x14ac:dyDescent="0.25">
      <c r="A48335" s="1"/>
      <c r="B48335" s="2"/>
      <c r="BJ48335" s="3"/>
      <c r="BL48335" s="3"/>
      <c r="BN48335" s="3"/>
      <c r="BP48335" s="3"/>
    </row>
    <row r="48336" spans="1:68" x14ac:dyDescent="0.25">
      <c r="A48336" s="1"/>
      <c r="B48336" s="2"/>
      <c r="BJ48336" s="3"/>
      <c r="BL48336" s="3"/>
      <c r="BN48336" s="3"/>
      <c r="BP48336" s="3"/>
    </row>
    <row r="48337" spans="1:68" x14ac:dyDescent="0.25">
      <c r="A48337" s="1"/>
      <c r="B48337" s="2"/>
      <c r="BJ48337" s="3"/>
      <c r="BL48337" s="3"/>
      <c r="BN48337" s="3"/>
      <c r="BP48337" s="3"/>
    </row>
    <row r="48338" spans="1:68" x14ac:dyDescent="0.25">
      <c r="A48338" s="1"/>
      <c r="B48338" s="2"/>
      <c r="BJ48338" s="3"/>
      <c r="BL48338" s="3"/>
      <c r="BN48338" s="3"/>
      <c r="BP48338" s="3"/>
    </row>
    <row r="48339" spans="1:68" x14ac:dyDescent="0.25">
      <c r="A48339" s="1"/>
      <c r="B48339" s="2"/>
      <c r="BJ48339" s="3"/>
      <c r="BL48339" s="3"/>
      <c r="BN48339" s="3"/>
      <c r="BP48339" s="3"/>
    </row>
    <row r="48340" spans="1:68" x14ac:dyDescent="0.25">
      <c r="A48340" s="1"/>
      <c r="B48340" s="2"/>
      <c r="BJ48340" s="3"/>
      <c r="BL48340" s="3"/>
      <c r="BN48340" s="3"/>
      <c r="BP48340" s="3"/>
    </row>
    <row r="48341" spans="1:68" x14ac:dyDescent="0.25">
      <c r="A48341" s="1"/>
      <c r="B48341" s="2"/>
      <c r="BJ48341" s="3"/>
      <c r="BL48341" s="3"/>
      <c r="BN48341" s="3"/>
      <c r="BP48341" s="3"/>
    </row>
    <row r="48342" spans="1:68" x14ac:dyDescent="0.25">
      <c r="A48342" s="1"/>
      <c r="B48342" s="2"/>
      <c r="BJ48342" s="3"/>
      <c r="BL48342" s="3"/>
      <c r="BN48342" s="3"/>
      <c r="BP48342" s="3"/>
    </row>
    <row r="48343" spans="1:68" x14ac:dyDescent="0.25">
      <c r="A48343" s="1"/>
      <c r="B48343" s="2"/>
      <c r="BJ48343" s="3"/>
      <c r="BL48343" s="3"/>
      <c r="BN48343" s="3"/>
      <c r="BP48343" s="3"/>
    </row>
    <row r="48344" spans="1:68" x14ac:dyDescent="0.25">
      <c r="A48344" s="1"/>
      <c r="B48344" s="2"/>
      <c r="BJ48344" s="3"/>
      <c r="BL48344" s="3"/>
      <c r="BN48344" s="3"/>
      <c r="BP48344" s="3"/>
    </row>
    <row r="48345" spans="1:68" x14ac:dyDescent="0.25">
      <c r="A48345" s="1"/>
      <c r="B48345" s="2"/>
      <c r="BJ48345" s="3"/>
      <c r="BL48345" s="3"/>
      <c r="BN48345" s="3"/>
      <c r="BP48345" s="3"/>
    </row>
    <row r="48346" spans="1:68" x14ac:dyDescent="0.25">
      <c r="A48346" s="1"/>
      <c r="B48346" s="2"/>
      <c r="BJ48346" s="3"/>
      <c r="BL48346" s="3"/>
      <c r="BN48346" s="3"/>
      <c r="BP48346" s="3"/>
    </row>
    <row r="48347" spans="1:68" x14ac:dyDescent="0.25">
      <c r="A48347" s="1"/>
      <c r="B48347" s="2"/>
      <c r="BJ48347" s="3"/>
      <c r="BL48347" s="3"/>
      <c r="BN48347" s="3"/>
      <c r="BP48347" s="3"/>
    </row>
    <row r="48348" spans="1:68" x14ac:dyDescent="0.25">
      <c r="A48348" s="1"/>
      <c r="B48348" s="2"/>
      <c r="BJ48348" s="3"/>
      <c r="BL48348" s="3"/>
      <c r="BN48348" s="3"/>
      <c r="BP48348" s="3"/>
    </row>
    <row r="48349" spans="1:68" x14ac:dyDescent="0.25">
      <c r="A48349" s="1"/>
      <c r="B48349" s="2"/>
      <c r="BJ48349" s="3"/>
      <c r="BL48349" s="3"/>
      <c r="BN48349" s="3"/>
      <c r="BP48349" s="3"/>
    </row>
    <row r="48350" spans="1:68" x14ac:dyDescent="0.25">
      <c r="A48350" s="1"/>
      <c r="B48350" s="2"/>
      <c r="BJ48350" s="3"/>
      <c r="BL48350" s="3"/>
      <c r="BN48350" s="3"/>
      <c r="BP48350" s="3"/>
    </row>
    <row r="48351" spans="1:68" x14ac:dyDescent="0.25">
      <c r="A48351" s="1"/>
      <c r="B48351" s="2"/>
      <c r="BJ48351" s="3"/>
      <c r="BL48351" s="3"/>
      <c r="BN48351" s="3"/>
      <c r="BP48351" s="3"/>
    </row>
    <row r="48352" spans="1:68" x14ac:dyDescent="0.25">
      <c r="A48352" s="1"/>
      <c r="B48352" s="2"/>
      <c r="BJ48352" s="3"/>
      <c r="BL48352" s="3"/>
      <c r="BN48352" s="3"/>
      <c r="BP48352" s="3"/>
    </row>
    <row r="48353" spans="1:68" x14ac:dyDescent="0.25">
      <c r="A48353" s="1"/>
      <c r="B48353" s="2"/>
      <c r="BJ48353" s="3"/>
      <c r="BL48353" s="3"/>
      <c r="BN48353" s="3"/>
      <c r="BP48353" s="3"/>
    </row>
    <row r="48354" spans="1:68" x14ac:dyDescent="0.25">
      <c r="A48354" s="1"/>
      <c r="B48354" s="2"/>
      <c r="BJ48354" s="3"/>
      <c r="BL48354" s="3"/>
      <c r="BN48354" s="3"/>
      <c r="BP48354" s="3"/>
    </row>
    <row r="48355" spans="1:68" x14ac:dyDescent="0.25">
      <c r="A48355" s="1"/>
      <c r="B48355" s="2"/>
      <c r="BJ48355" s="3"/>
      <c r="BL48355" s="3"/>
      <c r="BN48355" s="3"/>
      <c r="BP48355" s="3"/>
    </row>
    <row r="48356" spans="1:68" x14ac:dyDescent="0.25">
      <c r="A48356" s="1"/>
      <c r="B48356" s="2"/>
      <c r="BJ48356" s="3"/>
      <c r="BL48356" s="3"/>
      <c r="BN48356" s="3"/>
      <c r="BP48356" s="3"/>
    </row>
    <row r="48357" spans="1:68" x14ac:dyDescent="0.25">
      <c r="A48357" s="1"/>
      <c r="B48357" s="2"/>
      <c r="BJ48357" s="3"/>
      <c r="BL48357" s="3"/>
      <c r="BN48357" s="3"/>
      <c r="BP48357" s="3"/>
    </row>
    <row r="48358" spans="1:68" x14ac:dyDescent="0.25">
      <c r="A48358" s="1"/>
      <c r="B48358" s="2"/>
      <c r="BJ48358" s="3"/>
      <c r="BL48358" s="3"/>
      <c r="BN48358" s="3"/>
      <c r="BP48358" s="3"/>
    </row>
    <row r="48359" spans="1:68" x14ac:dyDescent="0.25">
      <c r="A48359" s="1"/>
      <c r="B48359" s="2"/>
      <c r="BJ48359" s="3"/>
      <c r="BL48359" s="3"/>
      <c r="BN48359" s="3"/>
      <c r="BP48359" s="3"/>
    </row>
    <row r="48360" spans="1:68" x14ac:dyDescent="0.25">
      <c r="A48360" s="1"/>
      <c r="B48360" s="2"/>
      <c r="BJ48360" s="3"/>
      <c r="BL48360" s="3"/>
      <c r="BN48360" s="3"/>
      <c r="BP48360" s="3"/>
    </row>
    <row r="48361" spans="1:68" x14ac:dyDescent="0.25">
      <c r="A48361" s="1"/>
      <c r="B48361" s="2"/>
      <c r="BJ48361" s="3"/>
      <c r="BL48361" s="3"/>
      <c r="BN48361" s="3"/>
      <c r="BP48361" s="3"/>
    </row>
    <row r="48362" spans="1:68" x14ac:dyDescent="0.25">
      <c r="A48362" s="1"/>
      <c r="B48362" s="2"/>
      <c r="BJ48362" s="3"/>
      <c r="BL48362" s="3"/>
      <c r="BN48362" s="3"/>
      <c r="BP48362" s="3"/>
    </row>
    <row r="48363" spans="1:68" x14ac:dyDescent="0.25">
      <c r="A48363" s="1"/>
      <c r="B48363" s="2"/>
      <c r="BJ48363" s="3"/>
      <c r="BL48363" s="3"/>
      <c r="BN48363" s="3"/>
      <c r="BP48363" s="3"/>
    </row>
    <row r="48364" spans="1:68" x14ac:dyDescent="0.25">
      <c r="A48364" s="1"/>
      <c r="B48364" s="2"/>
      <c r="BJ48364" s="3"/>
      <c r="BL48364" s="3"/>
      <c r="BN48364" s="3"/>
      <c r="BP48364" s="3"/>
    </row>
    <row r="48365" spans="1:68" x14ac:dyDescent="0.25">
      <c r="A48365" s="1"/>
      <c r="B48365" s="2"/>
      <c r="BJ48365" s="3"/>
      <c r="BL48365" s="3"/>
      <c r="BN48365" s="3"/>
      <c r="BP48365" s="3"/>
    </row>
    <row r="48366" spans="1:68" x14ac:dyDescent="0.25">
      <c r="A48366" s="1"/>
      <c r="B48366" s="2"/>
      <c r="BJ48366" s="3"/>
      <c r="BL48366" s="3"/>
      <c r="BN48366" s="3"/>
      <c r="BP48366" s="3"/>
    </row>
    <row r="48367" spans="1:68" x14ac:dyDescent="0.25">
      <c r="A48367" s="1"/>
      <c r="B48367" s="2"/>
      <c r="BJ48367" s="3"/>
      <c r="BL48367" s="3"/>
      <c r="BN48367" s="3"/>
      <c r="BP48367" s="3"/>
    </row>
    <row r="48368" spans="1:68" x14ac:dyDescent="0.25">
      <c r="A48368" s="1"/>
      <c r="B48368" s="2"/>
      <c r="BJ48368" s="3"/>
      <c r="BL48368" s="3"/>
      <c r="BN48368" s="3"/>
      <c r="BP48368" s="3"/>
    </row>
    <row r="48369" spans="1:68" x14ac:dyDescent="0.25">
      <c r="A48369" s="1"/>
      <c r="B48369" s="2"/>
      <c r="BJ48369" s="3"/>
      <c r="BL48369" s="3"/>
      <c r="BN48369" s="3"/>
      <c r="BP48369" s="3"/>
    </row>
    <row r="48370" spans="1:68" x14ac:dyDescent="0.25">
      <c r="A48370" s="1"/>
      <c r="B48370" s="2"/>
      <c r="BJ48370" s="3"/>
      <c r="BL48370" s="3"/>
      <c r="BN48370" s="3"/>
      <c r="BP48370" s="3"/>
    </row>
    <row r="48371" spans="1:68" x14ac:dyDescent="0.25">
      <c r="A48371" s="1"/>
      <c r="B48371" s="2"/>
      <c r="BJ48371" s="3"/>
      <c r="BL48371" s="3"/>
      <c r="BN48371" s="3"/>
      <c r="BP48371" s="3"/>
    </row>
    <row r="48372" spans="1:68" x14ac:dyDescent="0.25">
      <c r="A48372" s="1"/>
      <c r="B48372" s="2"/>
      <c r="BJ48372" s="3"/>
      <c r="BL48372" s="3"/>
      <c r="BN48372" s="3"/>
      <c r="BP48372" s="3"/>
    </row>
    <row r="48373" spans="1:68" x14ac:dyDescent="0.25">
      <c r="A48373" s="1"/>
      <c r="B48373" s="2"/>
      <c r="BJ48373" s="3"/>
      <c r="BL48373" s="3"/>
      <c r="BN48373" s="3"/>
      <c r="BP48373" s="3"/>
    </row>
    <row r="48374" spans="1:68" x14ac:dyDescent="0.25">
      <c r="A48374" s="1"/>
      <c r="B48374" s="2"/>
      <c r="BJ48374" s="3"/>
      <c r="BL48374" s="3"/>
      <c r="BN48374" s="3"/>
      <c r="BP48374" s="3"/>
    </row>
    <row r="48375" spans="1:68" x14ac:dyDescent="0.25">
      <c r="A48375" s="1"/>
      <c r="B48375" s="2"/>
      <c r="BJ48375" s="3"/>
      <c r="BL48375" s="3"/>
      <c r="BN48375" s="3"/>
      <c r="BP48375" s="3"/>
    </row>
    <row r="48376" spans="1:68" x14ac:dyDescent="0.25">
      <c r="A48376" s="1"/>
      <c r="B48376" s="2"/>
      <c r="BJ48376" s="3"/>
      <c r="BL48376" s="3"/>
      <c r="BN48376" s="3"/>
      <c r="BP48376" s="3"/>
    </row>
    <row r="48377" spans="1:68" x14ac:dyDescent="0.25">
      <c r="A48377" s="1"/>
      <c r="B48377" s="2"/>
      <c r="BJ48377" s="3"/>
      <c r="BL48377" s="3"/>
      <c r="BN48377" s="3"/>
      <c r="BP48377" s="3"/>
    </row>
    <row r="48378" spans="1:68" x14ac:dyDescent="0.25">
      <c r="A48378" s="1"/>
      <c r="B48378" s="2"/>
      <c r="BJ48378" s="3"/>
      <c r="BL48378" s="3"/>
      <c r="BN48378" s="3"/>
      <c r="BP48378" s="3"/>
    </row>
    <row r="48379" spans="1:68" x14ac:dyDescent="0.25">
      <c r="A48379" s="1"/>
      <c r="B48379" s="2"/>
      <c r="BJ48379" s="3"/>
      <c r="BL48379" s="3"/>
      <c r="BN48379" s="3"/>
      <c r="BP48379" s="3"/>
    </row>
    <row r="48380" spans="1:68" x14ac:dyDescent="0.25">
      <c r="A48380" s="1"/>
      <c r="B48380" s="2"/>
      <c r="BJ48380" s="3"/>
      <c r="BL48380" s="3"/>
      <c r="BN48380" s="3"/>
      <c r="BP48380" s="3"/>
    </row>
    <row r="48381" spans="1:68" x14ac:dyDescent="0.25">
      <c r="A48381" s="1"/>
      <c r="B48381" s="2"/>
      <c r="BJ48381" s="3"/>
      <c r="BL48381" s="3"/>
      <c r="BN48381" s="3"/>
      <c r="BP48381" s="3"/>
    </row>
    <row r="48382" spans="1:68" x14ac:dyDescent="0.25">
      <c r="A48382" s="1"/>
      <c r="B48382" s="2"/>
      <c r="BJ48382" s="3"/>
      <c r="BL48382" s="3"/>
      <c r="BN48382" s="3"/>
      <c r="BP48382" s="3"/>
    </row>
    <row r="48383" spans="1:68" x14ac:dyDescent="0.25">
      <c r="A48383" s="1"/>
      <c r="B48383" s="2"/>
      <c r="BJ48383" s="3"/>
      <c r="BL48383" s="3"/>
      <c r="BN48383" s="3"/>
      <c r="BP48383" s="3"/>
    </row>
    <row r="48384" spans="1:68" x14ac:dyDescent="0.25">
      <c r="A48384" s="1"/>
      <c r="B48384" s="2"/>
      <c r="BJ48384" s="3"/>
      <c r="BL48384" s="3"/>
      <c r="BN48384" s="3"/>
      <c r="BP48384" s="3"/>
    </row>
    <row r="48385" spans="1:68" x14ac:dyDescent="0.25">
      <c r="A48385" s="1"/>
      <c r="B48385" s="2"/>
      <c r="BJ48385" s="3"/>
      <c r="BL48385" s="3"/>
      <c r="BN48385" s="3"/>
      <c r="BP48385" s="3"/>
    </row>
    <row r="48386" spans="1:68" x14ac:dyDescent="0.25">
      <c r="A48386" s="1"/>
      <c r="B48386" s="2"/>
      <c r="BJ48386" s="3"/>
      <c r="BL48386" s="3"/>
      <c r="BN48386" s="3"/>
      <c r="BP48386" s="3"/>
    </row>
    <row r="48387" spans="1:68" x14ac:dyDescent="0.25">
      <c r="A48387" s="1"/>
      <c r="B48387" s="2"/>
      <c r="BJ48387" s="3"/>
      <c r="BL48387" s="3"/>
      <c r="BN48387" s="3"/>
      <c r="BP48387" s="3"/>
    </row>
    <row r="48388" spans="1:68" x14ac:dyDescent="0.25">
      <c r="A48388" s="1"/>
      <c r="B48388" s="2"/>
      <c r="BJ48388" s="3"/>
      <c r="BL48388" s="3"/>
      <c r="BN48388" s="3"/>
      <c r="BP48388" s="3"/>
    </row>
    <row r="48389" spans="1:68" x14ac:dyDescent="0.25">
      <c r="A48389" s="1"/>
      <c r="B48389" s="2"/>
      <c r="BJ48389" s="3"/>
      <c r="BL48389" s="3"/>
      <c r="BN48389" s="3"/>
      <c r="BP48389" s="3"/>
    </row>
    <row r="48390" spans="1:68" x14ac:dyDescent="0.25">
      <c r="A48390" s="1"/>
      <c r="B48390" s="2"/>
      <c r="BJ48390" s="3"/>
      <c r="BL48390" s="3"/>
      <c r="BN48390" s="3"/>
      <c r="BP48390" s="3"/>
    </row>
    <row r="48391" spans="1:68" x14ac:dyDescent="0.25">
      <c r="A48391" s="1"/>
      <c r="B48391" s="2"/>
      <c r="BJ48391" s="3"/>
      <c r="BL48391" s="3"/>
      <c r="BN48391" s="3"/>
      <c r="BP48391" s="3"/>
    </row>
    <row r="48392" spans="1:68" x14ac:dyDescent="0.25">
      <c r="A48392" s="1"/>
      <c r="B48392" s="2"/>
      <c r="BJ48392" s="3"/>
      <c r="BL48392" s="3"/>
      <c r="BN48392" s="3"/>
      <c r="BP48392" s="3"/>
    </row>
    <row r="48393" spans="1:68" x14ac:dyDescent="0.25">
      <c r="A48393" s="1"/>
      <c r="B48393" s="2"/>
      <c r="BJ48393" s="3"/>
      <c r="BL48393" s="3"/>
      <c r="BN48393" s="3"/>
      <c r="BP48393" s="3"/>
    </row>
    <row r="48394" spans="1:68" x14ac:dyDescent="0.25">
      <c r="A48394" s="1"/>
      <c r="B48394" s="2"/>
      <c r="BJ48394" s="3"/>
      <c r="BL48394" s="3"/>
      <c r="BN48394" s="3"/>
      <c r="BP48394" s="3"/>
    </row>
    <row r="48395" spans="1:68" x14ac:dyDescent="0.25">
      <c r="A48395" s="1"/>
      <c r="B48395" s="2"/>
      <c r="BJ48395" s="3"/>
      <c r="BL48395" s="3"/>
      <c r="BN48395" s="3"/>
      <c r="BP48395" s="3"/>
    </row>
    <row r="48396" spans="1:68" x14ac:dyDescent="0.25">
      <c r="A48396" s="1"/>
      <c r="B48396" s="2"/>
      <c r="BJ48396" s="3"/>
      <c r="BL48396" s="3"/>
      <c r="BN48396" s="3"/>
      <c r="BP48396" s="3"/>
    </row>
    <row r="48397" spans="1:68" x14ac:dyDescent="0.25">
      <c r="A48397" s="1"/>
      <c r="B48397" s="2"/>
      <c r="BJ48397" s="3"/>
      <c r="BL48397" s="3"/>
      <c r="BN48397" s="3"/>
      <c r="BP48397" s="3"/>
    </row>
    <row r="48398" spans="1:68" x14ac:dyDescent="0.25">
      <c r="A48398" s="1"/>
      <c r="B48398" s="2"/>
      <c r="BJ48398" s="3"/>
      <c r="BL48398" s="3"/>
      <c r="BN48398" s="3"/>
      <c r="BP48398" s="3"/>
    </row>
    <row r="48399" spans="1:68" x14ac:dyDescent="0.25">
      <c r="A48399" s="1"/>
      <c r="B48399" s="2"/>
      <c r="BJ48399" s="3"/>
      <c r="BL48399" s="3"/>
      <c r="BN48399" s="3"/>
      <c r="BP48399" s="3"/>
    </row>
    <row r="48400" spans="1:68" x14ac:dyDescent="0.25">
      <c r="A48400" s="1"/>
      <c r="B48400" s="2"/>
      <c r="BJ48400" s="3"/>
      <c r="BL48400" s="3"/>
      <c r="BN48400" s="3"/>
      <c r="BP48400" s="3"/>
    </row>
    <row r="48401" spans="1:68" x14ac:dyDescent="0.25">
      <c r="A48401" s="1"/>
      <c r="B48401" s="2"/>
      <c r="BJ48401" s="3"/>
      <c r="BL48401" s="3"/>
      <c r="BN48401" s="3"/>
      <c r="BP48401" s="3"/>
    </row>
    <row r="48402" spans="1:68" x14ac:dyDescent="0.25">
      <c r="A48402" s="1"/>
      <c r="B48402" s="2"/>
      <c r="BJ48402" s="3"/>
      <c r="BL48402" s="3"/>
      <c r="BN48402" s="3"/>
      <c r="BP48402" s="3"/>
    </row>
    <row r="48403" spans="1:68" x14ac:dyDescent="0.25">
      <c r="A48403" s="1"/>
      <c r="B48403" s="2"/>
      <c r="BJ48403" s="3"/>
      <c r="BL48403" s="3"/>
      <c r="BN48403" s="3"/>
      <c r="BP48403" s="3"/>
    </row>
    <row r="48404" spans="1:68" x14ac:dyDescent="0.25">
      <c r="A48404" s="1"/>
      <c r="B48404" s="2"/>
      <c r="BJ48404" s="3"/>
      <c r="BL48404" s="3"/>
      <c r="BN48404" s="3"/>
      <c r="BP48404" s="3"/>
    </row>
    <row r="48405" spans="1:68" x14ac:dyDescent="0.25">
      <c r="A48405" s="1"/>
      <c r="B48405" s="2"/>
      <c r="BJ48405" s="3"/>
      <c r="BL48405" s="3"/>
      <c r="BN48405" s="3"/>
      <c r="BP48405" s="3"/>
    </row>
    <row r="48406" spans="1:68" x14ac:dyDescent="0.25">
      <c r="A48406" s="1"/>
      <c r="B48406" s="2"/>
      <c r="BJ48406" s="3"/>
      <c r="BL48406" s="3"/>
      <c r="BN48406" s="3"/>
      <c r="BP48406" s="3"/>
    </row>
    <row r="48407" spans="1:68" x14ac:dyDescent="0.25">
      <c r="A48407" s="1"/>
      <c r="B48407" s="2"/>
      <c r="BJ48407" s="3"/>
      <c r="BL48407" s="3"/>
      <c r="BN48407" s="3"/>
      <c r="BP48407" s="3"/>
    </row>
    <row r="48408" spans="1:68" x14ac:dyDescent="0.25">
      <c r="A48408" s="1"/>
      <c r="B48408" s="2"/>
      <c r="BJ48408" s="3"/>
      <c r="BL48408" s="3"/>
      <c r="BN48408" s="3"/>
      <c r="BP48408" s="3"/>
    </row>
    <row r="48409" spans="1:68" x14ac:dyDescent="0.25">
      <c r="A48409" s="1"/>
      <c r="B48409" s="2"/>
      <c r="BJ48409" s="3"/>
      <c r="BL48409" s="3"/>
      <c r="BN48409" s="3"/>
      <c r="BP48409" s="3"/>
    </row>
    <row r="48410" spans="1:68" x14ac:dyDescent="0.25">
      <c r="A48410" s="1"/>
      <c r="B48410" s="2"/>
      <c r="BJ48410" s="3"/>
      <c r="BL48410" s="3"/>
      <c r="BN48410" s="3"/>
      <c r="BP48410" s="3"/>
    </row>
    <row r="48411" spans="1:68" x14ac:dyDescent="0.25">
      <c r="A48411" s="1"/>
      <c r="B48411" s="2"/>
      <c r="BJ48411" s="3"/>
      <c r="BL48411" s="3"/>
      <c r="BN48411" s="3"/>
      <c r="BP48411" s="3"/>
    </row>
    <row r="48412" spans="1:68" x14ac:dyDescent="0.25">
      <c r="A48412" s="1"/>
      <c r="B48412" s="2"/>
      <c r="BJ48412" s="3"/>
      <c r="BL48412" s="3"/>
      <c r="BN48412" s="3"/>
      <c r="BP48412" s="3"/>
    </row>
    <row r="48413" spans="1:68" x14ac:dyDescent="0.25">
      <c r="A48413" s="1"/>
      <c r="B48413" s="2"/>
      <c r="BJ48413" s="3"/>
      <c r="BL48413" s="3"/>
      <c r="BN48413" s="3"/>
      <c r="BP48413" s="3"/>
    </row>
    <row r="48414" spans="1:68" x14ac:dyDescent="0.25">
      <c r="A48414" s="1"/>
      <c r="B48414" s="2"/>
      <c r="BJ48414" s="3"/>
      <c r="BL48414" s="3"/>
      <c r="BN48414" s="3"/>
      <c r="BP48414" s="3"/>
    </row>
    <row r="48415" spans="1:68" x14ac:dyDescent="0.25">
      <c r="A48415" s="1"/>
      <c r="B48415" s="2"/>
      <c r="BJ48415" s="3"/>
      <c r="BL48415" s="3"/>
      <c r="BN48415" s="3"/>
      <c r="BP48415" s="3"/>
    </row>
    <row r="48416" spans="1:68" x14ac:dyDescent="0.25">
      <c r="A48416" s="1"/>
      <c r="B48416" s="2"/>
      <c r="BJ48416" s="3"/>
      <c r="BL48416" s="3"/>
      <c r="BN48416" s="3"/>
      <c r="BP48416" s="3"/>
    </row>
    <row r="48417" spans="1:68" x14ac:dyDescent="0.25">
      <c r="A48417" s="1"/>
      <c r="B48417" s="2"/>
      <c r="BJ48417" s="3"/>
      <c r="BL48417" s="3"/>
      <c r="BN48417" s="3"/>
      <c r="BP48417" s="3"/>
    </row>
    <row r="48418" spans="1:68" x14ac:dyDescent="0.25">
      <c r="A48418" s="1"/>
      <c r="B48418" s="2"/>
      <c r="BJ48418" s="3"/>
      <c r="BL48418" s="3"/>
      <c r="BN48418" s="3"/>
      <c r="BP48418" s="3"/>
    </row>
    <row r="48419" spans="1:68" x14ac:dyDescent="0.25">
      <c r="A48419" s="1"/>
      <c r="B48419" s="2"/>
      <c r="BJ48419" s="3"/>
      <c r="BL48419" s="3"/>
      <c r="BN48419" s="3"/>
      <c r="BP48419" s="3"/>
    </row>
    <row r="48420" spans="1:68" x14ac:dyDescent="0.25">
      <c r="A48420" s="1"/>
      <c r="B48420" s="2"/>
      <c r="BJ48420" s="3"/>
      <c r="BL48420" s="3"/>
      <c r="BN48420" s="3"/>
      <c r="BP48420" s="3"/>
    </row>
    <row r="48421" spans="1:68" x14ac:dyDescent="0.25">
      <c r="A48421" s="1"/>
      <c r="B48421" s="2"/>
      <c r="BJ48421" s="3"/>
      <c r="BL48421" s="3"/>
      <c r="BN48421" s="3"/>
      <c r="BP48421" s="3"/>
    </row>
    <row r="48422" spans="1:68" x14ac:dyDescent="0.25">
      <c r="A48422" s="1"/>
      <c r="B48422" s="2"/>
      <c r="BJ48422" s="3"/>
      <c r="BL48422" s="3"/>
      <c r="BN48422" s="3"/>
      <c r="BP48422" s="3"/>
    </row>
    <row r="48423" spans="1:68" x14ac:dyDescent="0.25">
      <c r="A48423" s="1"/>
      <c r="B48423" s="2"/>
      <c r="BJ48423" s="3"/>
      <c r="BL48423" s="3"/>
      <c r="BN48423" s="3"/>
      <c r="BP48423" s="3"/>
    </row>
    <row r="48424" spans="1:68" x14ac:dyDescent="0.25">
      <c r="A48424" s="1"/>
      <c r="B48424" s="2"/>
      <c r="BJ48424" s="3"/>
      <c r="BL48424" s="3"/>
      <c r="BN48424" s="3"/>
      <c r="BP48424" s="3"/>
    </row>
    <row r="48425" spans="1:68" x14ac:dyDescent="0.25">
      <c r="A48425" s="1"/>
      <c r="B48425" s="2"/>
      <c r="BJ48425" s="3"/>
      <c r="BL48425" s="3"/>
      <c r="BN48425" s="3"/>
      <c r="BP48425" s="3"/>
    </row>
    <row r="48426" spans="1:68" x14ac:dyDescent="0.25">
      <c r="A48426" s="1"/>
      <c r="B48426" s="2"/>
      <c r="BJ48426" s="3"/>
      <c r="BL48426" s="3"/>
      <c r="BN48426" s="3"/>
      <c r="BP48426" s="3"/>
    </row>
    <row r="48427" spans="1:68" x14ac:dyDescent="0.25">
      <c r="A48427" s="1"/>
      <c r="B48427" s="2"/>
      <c r="BJ48427" s="3"/>
      <c r="BL48427" s="3"/>
      <c r="BN48427" s="3"/>
      <c r="BP48427" s="3"/>
    </row>
    <row r="48428" spans="1:68" x14ac:dyDescent="0.25">
      <c r="A48428" s="1"/>
      <c r="B48428" s="2"/>
      <c r="BJ48428" s="3"/>
      <c r="BL48428" s="3"/>
      <c r="BN48428" s="3"/>
      <c r="BP48428" s="3"/>
    </row>
    <row r="48429" spans="1:68" x14ac:dyDescent="0.25">
      <c r="A48429" s="1"/>
      <c r="B48429" s="2"/>
      <c r="BJ48429" s="3"/>
      <c r="BL48429" s="3"/>
      <c r="BN48429" s="3"/>
      <c r="BP48429" s="3"/>
    </row>
    <row r="48430" spans="1:68" x14ac:dyDescent="0.25">
      <c r="A48430" s="1"/>
      <c r="B48430" s="2"/>
      <c r="BJ48430" s="3"/>
      <c r="BL48430" s="3"/>
      <c r="BN48430" s="3"/>
      <c r="BP48430" s="3"/>
    </row>
    <row r="48431" spans="1:68" x14ac:dyDescent="0.25">
      <c r="A48431" s="1"/>
      <c r="B48431" s="2"/>
      <c r="BJ48431" s="3"/>
      <c r="BL48431" s="3"/>
      <c r="BN48431" s="3"/>
      <c r="BP48431" s="3"/>
    </row>
    <row r="48432" spans="1:68" x14ac:dyDescent="0.25">
      <c r="A48432" s="1"/>
      <c r="B48432" s="2"/>
      <c r="BJ48432" s="3"/>
      <c r="BL48432" s="3"/>
      <c r="BN48432" s="3"/>
      <c r="BP48432" s="3"/>
    </row>
    <row r="48433" spans="1:68" x14ac:dyDescent="0.25">
      <c r="A48433" s="1"/>
      <c r="B48433" s="2"/>
      <c r="BJ48433" s="3"/>
      <c r="BL48433" s="3"/>
      <c r="BN48433" s="3"/>
      <c r="BP48433" s="3"/>
    </row>
    <row r="48434" spans="1:68" x14ac:dyDescent="0.25">
      <c r="A48434" s="1"/>
      <c r="B48434" s="2"/>
      <c r="BJ48434" s="3"/>
      <c r="BL48434" s="3"/>
      <c r="BN48434" s="3"/>
      <c r="BP48434" s="3"/>
    </row>
    <row r="48435" spans="1:68" x14ac:dyDescent="0.25">
      <c r="A48435" s="1"/>
      <c r="B48435" s="2"/>
      <c r="BJ48435" s="3"/>
      <c r="BL48435" s="3"/>
      <c r="BN48435" s="3"/>
      <c r="BP48435" s="3"/>
    </row>
    <row r="48436" spans="1:68" x14ac:dyDescent="0.25">
      <c r="A48436" s="1"/>
      <c r="B48436" s="2"/>
      <c r="BJ48436" s="3"/>
      <c r="BL48436" s="3"/>
      <c r="BN48436" s="3"/>
      <c r="BP48436" s="3"/>
    </row>
    <row r="48437" spans="1:68" x14ac:dyDescent="0.25">
      <c r="A48437" s="1"/>
      <c r="B48437" s="2"/>
      <c r="BJ48437" s="3"/>
      <c r="BL48437" s="3"/>
      <c r="BN48437" s="3"/>
      <c r="BP48437" s="3"/>
    </row>
    <row r="48438" spans="1:68" x14ac:dyDescent="0.25">
      <c r="A48438" s="1"/>
      <c r="B48438" s="2"/>
      <c r="BJ48438" s="3"/>
      <c r="BL48438" s="3"/>
      <c r="BN48438" s="3"/>
      <c r="BP48438" s="3"/>
    </row>
    <row r="48439" spans="1:68" x14ac:dyDescent="0.25">
      <c r="A48439" s="1"/>
      <c r="B48439" s="2"/>
      <c r="BJ48439" s="3"/>
      <c r="BL48439" s="3"/>
      <c r="BN48439" s="3"/>
      <c r="BP48439" s="3"/>
    </row>
    <row r="48440" spans="1:68" x14ac:dyDescent="0.25">
      <c r="A48440" s="1"/>
      <c r="B48440" s="2"/>
      <c r="BJ48440" s="3"/>
      <c r="BL48440" s="3"/>
      <c r="BN48440" s="3"/>
      <c r="BP48440" s="3"/>
    </row>
    <row r="48441" spans="1:68" x14ac:dyDescent="0.25">
      <c r="A48441" s="1"/>
      <c r="B48441" s="2"/>
      <c r="BJ48441" s="3"/>
      <c r="BL48441" s="3"/>
      <c r="BN48441" s="3"/>
      <c r="BP48441" s="3"/>
    </row>
    <row r="48442" spans="1:68" x14ac:dyDescent="0.25">
      <c r="A48442" s="1"/>
      <c r="B48442" s="2"/>
      <c r="BJ48442" s="3"/>
      <c r="BL48442" s="3"/>
      <c r="BN48442" s="3"/>
      <c r="BP48442" s="3"/>
    </row>
    <row r="48443" spans="1:68" x14ac:dyDescent="0.25">
      <c r="A48443" s="1"/>
      <c r="B48443" s="2"/>
      <c r="BJ48443" s="3"/>
      <c r="BL48443" s="3"/>
      <c r="BN48443" s="3"/>
      <c r="BP48443" s="3"/>
    </row>
    <row r="48444" spans="1:68" x14ac:dyDescent="0.25">
      <c r="A48444" s="1"/>
      <c r="B48444" s="2"/>
      <c r="BJ48444" s="3"/>
      <c r="BL48444" s="3"/>
      <c r="BN48444" s="3"/>
      <c r="BP48444" s="3"/>
    </row>
    <row r="48445" spans="1:68" x14ac:dyDescent="0.25">
      <c r="A48445" s="1"/>
      <c r="B48445" s="2"/>
      <c r="BJ48445" s="3"/>
      <c r="BL48445" s="3"/>
      <c r="BN48445" s="3"/>
      <c r="BP48445" s="3"/>
    </row>
    <row r="48446" spans="1:68" x14ac:dyDescent="0.25">
      <c r="A48446" s="1"/>
      <c r="B48446" s="2"/>
      <c r="BJ48446" s="3"/>
      <c r="BL48446" s="3"/>
      <c r="BN48446" s="3"/>
      <c r="BP48446" s="3"/>
    </row>
    <row r="48447" spans="1:68" x14ac:dyDescent="0.25">
      <c r="A48447" s="1"/>
      <c r="B48447" s="2"/>
      <c r="BJ48447" s="3"/>
      <c r="BL48447" s="3"/>
      <c r="BN48447" s="3"/>
      <c r="BP48447" s="3"/>
    </row>
    <row r="48448" spans="1:68" x14ac:dyDescent="0.25">
      <c r="A48448" s="1"/>
      <c r="B48448" s="2"/>
      <c r="BJ48448" s="3"/>
      <c r="BL48448" s="3"/>
      <c r="BN48448" s="3"/>
      <c r="BP48448" s="3"/>
    </row>
    <row r="48449" spans="1:68" x14ac:dyDescent="0.25">
      <c r="A48449" s="1"/>
      <c r="B48449" s="2"/>
      <c r="BJ48449" s="3"/>
      <c r="BL48449" s="3"/>
      <c r="BN48449" s="3"/>
      <c r="BP48449" s="3"/>
    </row>
    <row r="48450" spans="1:68" x14ac:dyDescent="0.25">
      <c r="A48450" s="1"/>
      <c r="B48450" s="2"/>
      <c r="BJ48450" s="3"/>
      <c r="BL48450" s="3"/>
      <c r="BN48450" s="3"/>
      <c r="BP48450" s="3"/>
    </row>
    <row r="48451" spans="1:68" x14ac:dyDescent="0.25">
      <c r="A48451" s="1"/>
      <c r="B48451" s="2"/>
      <c r="BJ48451" s="3"/>
      <c r="BL48451" s="3"/>
      <c r="BN48451" s="3"/>
      <c r="BP48451" s="3"/>
    </row>
    <row r="48452" spans="1:68" x14ac:dyDescent="0.25">
      <c r="A48452" s="1"/>
      <c r="B48452" s="2"/>
      <c r="BJ48452" s="3"/>
      <c r="BL48452" s="3"/>
      <c r="BN48452" s="3"/>
      <c r="BP48452" s="3"/>
    </row>
    <row r="48453" spans="1:68" x14ac:dyDescent="0.25">
      <c r="A48453" s="1"/>
      <c r="B48453" s="2"/>
      <c r="BJ48453" s="3"/>
      <c r="BL48453" s="3"/>
      <c r="BN48453" s="3"/>
      <c r="BP48453" s="3"/>
    </row>
    <row r="48454" spans="1:68" x14ac:dyDescent="0.25">
      <c r="A48454" s="1"/>
      <c r="B48454" s="2"/>
      <c r="BJ48454" s="3"/>
      <c r="BL48454" s="3"/>
      <c r="BN48454" s="3"/>
      <c r="BP48454" s="3"/>
    </row>
    <row r="48455" spans="1:68" x14ac:dyDescent="0.25">
      <c r="A48455" s="1"/>
      <c r="B48455" s="2"/>
      <c r="BJ48455" s="3"/>
      <c r="BL48455" s="3"/>
      <c r="BN48455" s="3"/>
      <c r="BP48455" s="3"/>
    </row>
    <row r="48456" spans="1:68" x14ac:dyDescent="0.25">
      <c r="A48456" s="1"/>
      <c r="B48456" s="2"/>
      <c r="BJ48456" s="3"/>
      <c r="BL48456" s="3"/>
      <c r="BN48456" s="3"/>
      <c r="BP48456" s="3"/>
    </row>
    <row r="48457" spans="1:68" x14ac:dyDescent="0.25">
      <c r="A48457" s="1"/>
      <c r="B48457" s="2"/>
      <c r="BJ48457" s="3"/>
      <c r="BL48457" s="3"/>
      <c r="BN48457" s="3"/>
      <c r="BP48457" s="3"/>
    </row>
    <row r="48458" spans="1:68" x14ac:dyDescent="0.25">
      <c r="A48458" s="1"/>
      <c r="B48458" s="2"/>
      <c r="BJ48458" s="3"/>
      <c r="BL48458" s="3"/>
      <c r="BN48458" s="3"/>
      <c r="BP48458" s="3"/>
    </row>
    <row r="48459" spans="1:68" x14ac:dyDescent="0.25">
      <c r="A48459" s="1"/>
      <c r="B48459" s="2"/>
      <c r="BJ48459" s="3"/>
      <c r="BL48459" s="3"/>
      <c r="BN48459" s="3"/>
      <c r="BP48459" s="3"/>
    </row>
    <row r="48460" spans="1:68" x14ac:dyDescent="0.25">
      <c r="A48460" s="1"/>
      <c r="B48460" s="2"/>
      <c r="BJ48460" s="3"/>
      <c r="BL48460" s="3"/>
      <c r="BN48460" s="3"/>
      <c r="BP48460" s="3"/>
    </row>
    <row r="48461" spans="1:68" x14ac:dyDescent="0.25">
      <c r="A48461" s="1"/>
      <c r="B48461" s="2"/>
      <c r="BJ48461" s="3"/>
      <c r="BL48461" s="3"/>
      <c r="BN48461" s="3"/>
      <c r="BP48461" s="3"/>
    </row>
    <row r="48462" spans="1:68" x14ac:dyDescent="0.25">
      <c r="A48462" s="1"/>
      <c r="B48462" s="2"/>
      <c r="BJ48462" s="3"/>
      <c r="BL48462" s="3"/>
      <c r="BN48462" s="3"/>
      <c r="BP48462" s="3"/>
    </row>
    <row r="48463" spans="1:68" x14ac:dyDescent="0.25">
      <c r="A48463" s="1"/>
      <c r="B48463" s="2"/>
      <c r="BJ48463" s="3"/>
      <c r="BL48463" s="3"/>
      <c r="BN48463" s="3"/>
      <c r="BP48463" s="3"/>
    </row>
    <row r="48464" spans="1:68" x14ac:dyDescent="0.25">
      <c r="A48464" s="1"/>
      <c r="B48464" s="2"/>
      <c r="BJ48464" s="3"/>
      <c r="BL48464" s="3"/>
      <c r="BN48464" s="3"/>
      <c r="BP48464" s="3"/>
    </row>
    <row r="48465" spans="1:68" x14ac:dyDescent="0.25">
      <c r="A48465" s="1"/>
      <c r="B48465" s="2"/>
      <c r="BJ48465" s="3"/>
      <c r="BL48465" s="3"/>
      <c r="BN48465" s="3"/>
      <c r="BP48465" s="3"/>
    </row>
    <row r="48466" spans="1:68" x14ac:dyDescent="0.25">
      <c r="A48466" s="1"/>
      <c r="B48466" s="2"/>
      <c r="BJ48466" s="3"/>
      <c r="BL48466" s="3"/>
      <c r="BN48466" s="3"/>
      <c r="BP48466" s="3"/>
    </row>
    <row r="48467" spans="1:68" x14ac:dyDescent="0.25">
      <c r="A48467" s="1"/>
      <c r="B48467" s="2"/>
      <c r="BJ48467" s="3"/>
      <c r="BL48467" s="3"/>
      <c r="BN48467" s="3"/>
      <c r="BP48467" s="3"/>
    </row>
    <row r="48468" spans="1:68" x14ac:dyDescent="0.25">
      <c r="A48468" s="1"/>
      <c r="B48468" s="2"/>
      <c r="BJ48468" s="3"/>
      <c r="BL48468" s="3"/>
      <c r="BN48468" s="3"/>
      <c r="BP48468" s="3"/>
    </row>
    <row r="48469" spans="1:68" x14ac:dyDescent="0.25">
      <c r="A48469" s="1"/>
      <c r="B48469" s="2"/>
      <c r="BJ48469" s="3"/>
      <c r="BL48469" s="3"/>
      <c r="BN48469" s="3"/>
      <c r="BP48469" s="3"/>
    </row>
    <row r="48470" spans="1:68" x14ac:dyDescent="0.25">
      <c r="A48470" s="1"/>
      <c r="B48470" s="2"/>
      <c r="BJ48470" s="3"/>
      <c r="BL48470" s="3"/>
      <c r="BN48470" s="3"/>
      <c r="BP48470" s="3"/>
    </row>
    <row r="48471" spans="1:68" x14ac:dyDescent="0.25">
      <c r="A48471" s="1"/>
      <c r="B48471" s="2"/>
      <c r="BJ48471" s="3"/>
      <c r="BL48471" s="3"/>
      <c r="BN48471" s="3"/>
      <c r="BP48471" s="3"/>
    </row>
    <row r="48472" spans="1:68" x14ac:dyDescent="0.25">
      <c r="A48472" s="1"/>
      <c r="B48472" s="2"/>
      <c r="BJ48472" s="3"/>
      <c r="BL48472" s="3"/>
      <c r="BN48472" s="3"/>
      <c r="BP48472" s="3"/>
    </row>
    <row r="48473" spans="1:68" x14ac:dyDescent="0.25">
      <c r="A48473" s="1"/>
      <c r="B48473" s="2"/>
      <c r="BJ48473" s="3"/>
      <c r="BL48473" s="3"/>
      <c r="BN48473" s="3"/>
      <c r="BP48473" s="3"/>
    </row>
    <row r="48474" spans="1:68" x14ac:dyDescent="0.25">
      <c r="A48474" s="1"/>
      <c r="B48474" s="2"/>
      <c r="BJ48474" s="3"/>
      <c r="BL48474" s="3"/>
      <c r="BN48474" s="3"/>
      <c r="BP48474" s="3"/>
    </row>
    <row r="48475" spans="1:68" x14ac:dyDescent="0.25">
      <c r="A48475" s="1"/>
      <c r="B48475" s="2"/>
      <c r="BJ48475" s="3"/>
      <c r="BL48475" s="3"/>
      <c r="BN48475" s="3"/>
      <c r="BP48475" s="3"/>
    </row>
    <row r="48476" spans="1:68" x14ac:dyDescent="0.25">
      <c r="A48476" s="1"/>
      <c r="B48476" s="2"/>
      <c r="BJ48476" s="3"/>
      <c r="BL48476" s="3"/>
      <c r="BN48476" s="3"/>
      <c r="BP48476" s="3"/>
    </row>
    <row r="48477" spans="1:68" x14ac:dyDescent="0.25">
      <c r="A48477" s="1"/>
      <c r="B48477" s="2"/>
      <c r="BJ48477" s="3"/>
      <c r="BL48477" s="3"/>
      <c r="BN48477" s="3"/>
      <c r="BP48477" s="3"/>
    </row>
    <row r="48478" spans="1:68" x14ac:dyDescent="0.25">
      <c r="A48478" s="1"/>
      <c r="B48478" s="2"/>
      <c r="BJ48478" s="3"/>
      <c r="BL48478" s="3"/>
      <c r="BN48478" s="3"/>
      <c r="BP48478" s="3"/>
    </row>
    <row r="48479" spans="1:68" x14ac:dyDescent="0.25">
      <c r="A48479" s="1"/>
      <c r="B48479" s="2"/>
      <c r="BJ48479" s="3"/>
      <c r="BL48479" s="3"/>
      <c r="BN48479" s="3"/>
      <c r="BP48479" s="3"/>
    </row>
    <row r="48480" spans="1:68" x14ac:dyDescent="0.25">
      <c r="A48480" s="1"/>
      <c r="B48480" s="2"/>
      <c r="BJ48480" s="3"/>
      <c r="BL48480" s="3"/>
      <c r="BN48480" s="3"/>
      <c r="BP48480" s="3"/>
    </row>
    <row r="48481" spans="1:68" x14ac:dyDescent="0.25">
      <c r="A48481" s="1"/>
      <c r="B48481" s="2"/>
      <c r="BJ48481" s="3"/>
      <c r="BL48481" s="3"/>
      <c r="BN48481" s="3"/>
      <c r="BP48481" s="3"/>
    </row>
    <row r="48482" spans="1:68" x14ac:dyDescent="0.25">
      <c r="A48482" s="1"/>
      <c r="B48482" s="2"/>
      <c r="BJ48482" s="3"/>
      <c r="BL48482" s="3"/>
      <c r="BN48482" s="3"/>
      <c r="BP48482" s="3"/>
    </row>
    <row r="48483" spans="1:68" x14ac:dyDescent="0.25">
      <c r="A48483" s="1"/>
      <c r="B48483" s="2"/>
      <c r="BJ48483" s="3"/>
      <c r="BL48483" s="3"/>
      <c r="BN48483" s="3"/>
      <c r="BP48483" s="3"/>
    </row>
    <row r="48484" spans="1:68" x14ac:dyDescent="0.25">
      <c r="A48484" s="1"/>
      <c r="B48484" s="2"/>
      <c r="BJ48484" s="3"/>
      <c r="BL48484" s="3"/>
      <c r="BN48484" s="3"/>
      <c r="BP48484" s="3"/>
    </row>
    <row r="48485" spans="1:68" x14ac:dyDescent="0.25">
      <c r="A48485" s="1"/>
      <c r="B48485" s="2"/>
      <c r="BJ48485" s="3"/>
      <c r="BL48485" s="3"/>
      <c r="BN48485" s="3"/>
      <c r="BP48485" s="3"/>
    </row>
    <row r="48486" spans="1:68" x14ac:dyDescent="0.25">
      <c r="A48486" s="1"/>
      <c r="B48486" s="2"/>
      <c r="BJ48486" s="3"/>
      <c r="BL48486" s="3"/>
      <c r="BN48486" s="3"/>
      <c r="BP48486" s="3"/>
    </row>
    <row r="48487" spans="1:68" x14ac:dyDescent="0.25">
      <c r="A48487" s="1"/>
      <c r="B48487" s="2"/>
      <c r="BJ48487" s="3"/>
      <c r="BL48487" s="3"/>
      <c r="BN48487" s="3"/>
      <c r="BP48487" s="3"/>
    </row>
    <row r="48488" spans="1:68" x14ac:dyDescent="0.25">
      <c r="A48488" s="1"/>
      <c r="B48488" s="2"/>
      <c r="BJ48488" s="3"/>
      <c r="BL48488" s="3"/>
      <c r="BN48488" s="3"/>
      <c r="BP48488" s="3"/>
    </row>
    <row r="48489" spans="1:68" x14ac:dyDescent="0.25">
      <c r="A48489" s="1"/>
      <c r="B48489" s="2"/>
      <c r="BJ48489" s="3"/>
      <c r="BL48489" s="3"/>
      <c r="BN48489" s="3"/>
      <c r="BP48489" s="3"/>
    </row>
    <row r="48490" spans="1:68" x14ac:dyDescent="0.25">
      <c r="A48490" s="1"/>
      <c r="B48490" s="2"/>
      <c r="BJ48490" s="3"/>
      <c r="BL48490" s="3"/>
      <c r="BN48490" s="3"/>
      <c r="BP48490" s="3"/>
    </row>
    <row r="48491" spans="1:68" x14ac:dyDescent="0.25">
      <c r="A48491" s="1"/>
      <c r="B48491" s="2"/>
      <c r="BJ48491" s="3"/>
      <c r="BL48491" s="3"/>
      <c r="BN48491" s="3"/>
      <c r="BP48491" s="3"/>
    </row>
    <row r="48492" spans="1:68" x14ac:dyDescent="0.25">
      <c r="A48492" s="1"/>
      <c r="B48492" s="2"/>
      <c r="BJ48492" s="3"/>
      <c r="BL48492" s="3"/>
      <c r="BN48492" s="3"/>
      <c r="BP48492" s="3"/>
    </row>
    <row r="48493" spans="1:68" x14ac:dyDescent="0.25">
      <c r="A48493" s="1"/>
      <c r="B48493" s="2"/>
      <c r="BJ48493" s="3"/>
      <c r="BL48493" s="3"/>
      <c r="BN48493" s="3"/>
      <c r="BP48493" s="3"/>
    </row>
    <row r="48494" spans="1:68" x14ac:dyDescent="0.25">
      <c r="A48494" s="1"/>
      <c r="B48494" s="2"/>
      <c r="BJ48494" s="3"/>
      <c r="BL48494" s="3"/>
      <c r="BN48494" s="3"/>
      <c r="BP48494" s="3"/>
    </row>
    <row r="48495" spans="1:68" x14ac:dyDescent="0.25">
      <c r="A48495" s="1"/>
      <c r="B48495" s="2"/>
      <c r="BJ48495" s="3"/>
      <c r="BL48495" s="3"/>
      <c r="BN48495" s="3"/>
      <c r="BP48495" s="3"/>
    </row>
    <row r="48496" spans="1:68" x14ac:dyDescent="0.25">
      <c r="A48496" s="1"/>
      <c r="B48496" s="2"/>
      <c r="BJ48496" s="3"/>
      <c r="BL48496" s="3"/>
      <c r="BN48496" s="3"/>
      <c r="BP48496" s="3"/>
    </row>
    <row r="48497" spans="1:68" x14ac:dyDescent="0.25">
      <c r="A48497" s="1"/>
      <c r="B48497" s="2"/>
      <c r="BJ48497" s="3"/>
      <c r="BL48497" s="3"/>
      <c r="BN48497" s="3"/>
      <c r="BP48497" s="3"/>
    </row>
    <row r="48498" spans="1:68" x14ac:dyDescent="0.25">
      <c r="A48498" s="1"/>
      <c r="B48498" s="2"/>
      <c r="BJ48498" s="3"/>
      <c r="BL48498" s="3"/>
      <c r="BN48498" s="3"/>
      <c r="BP48498" s="3"/>
    </row>
    <row r="48499" spans="1:68" x14ac:dyDescent="0.25">
      <c r="A48499" s="1"/>
      <c r="B48499" s="2"/>
      <c r="BJ48499" s="3"/>
      <c r="BL48499" s="3"/>
      <c r="BN48499" s="3"/>
      <c r="BP48499" s="3"/>
    </row>
    <row r="48500" spans="1:68" x14ac:dyDescent="0.25">
      <c r="A48500" s="1"/>
      <c r="B48500" s="2"/>
      <c r="BJ48500" s="3"/>
      <c r="BL48500" s="3"/>
      <c r="BN48500" s="3"/>
      <c r="BP48500" s="3"/>
    </row>
    <row r="48501" spans="1:68" x14ac:dyDescent="0.25">
      <c r="A48501" s="1"/>
      <c r="B48501" s="2"/>
      <c r="BJ48501" s="3"/>
      <c r="BL48501" s="3"/>
      <c r="BN48501" s="3"/>
      <c r="BP48501" s="3"/>
    </row>
    <row r="48502" spans="1:68" x14ac:dyDescent="0.25">
      <c r="A48502" s="1"/>
      <c r="B48502" s="2"/>
      <c r="BJ48502" s="3"/>
      <c r="BL48502" s="3"/>
      <c r="BN48502" s="3"/>
      <c r="BP48502" s="3"/>
    </row>
    <row r="48503" spans="1:68" x14ac:dyDescent="0.25">
      <c r="A48503" s="1"/>
      <c r="B48503" s="2"/>
      <c r="BJ48503" s="3"/>
      <c r="BL48503" s="3"/>
      <c r="BN48503" s="3"/>
      <c r="BP48503" s="3"/>
    </row>
    <row r="48504" spans="1:68" x14ac:dyDescent="0.25">
      <c r="A48504" s="1"/>
      <c r="B48504" s="2"/>
      <c r="BJ48504" s="3"/>
      <c r="BL48504" s="3"/>
      <c r="BN48504" s="3"/>
      <c r="BP48504" s="3"/>
    </row>
    <row r="48505" spans="1:68" x14ac:dyDescent="0.25">
      <c r="A48505" s="1"/>
      <c r="B48505" s="2"/>
      <c r="BJ48505" s="3"/>
      <c r="BL48505" s="3"/>
      <c r="BN48505" s="3"/>
      <c r="BP48505" s="3"/>
    </row>
    <row r="48506" spans="1:68" x14ac:dyDescent="0.25">
      <c r="A48506" s="1"/>
      <c r="B48506" s="2"/>
      <c r="BJ48506" s="3"/>
      <c r="BL48506" s="3"/>
      <c r="BN48506" s="3"/>
      <c r="BP48506" s="3"/>
    </row>
    <row r="48507" spans="1:68" x14ac:dyDescent="0.25">
      <c r="A48507" s="1"/>
      <c r="B48507" s="2"/>
      <c r="BJ48507" s="3"/>
      <c r="BL48507" s="3"/>
      <c r="BN48507" s="3"/>
      <c r="BP48507" s="3"/>
    </row>
    <row r="48508" spans="1:68" x14ac:dyDescent="0.25">
      <c r="A48508" s="1"/>
      <c r="B48508" s="2"/>
      <c r="BJ48508" s="3"/>
      <c r="BL48508" s="3"/>
      <c r="BN48508" s="3"/>
      <c r="BP48508" s="3"/>
    </row>
    <row r="48509" spans="1:68" x14ac:dyDescent="0.25">
      <c r="A48509" s="1"/>
      <c r="B48509" s="2"/>
      <c r="BJ48509" s="3"/>
      <c r="BL48509" s="3"/>
      <c r="BN48509" s="3"/>
      <c r="BP48509" s="3"/>
    </row>
    <row r="48510" spans="1:68" x14ac:dyDescent="0.25">
      <c r="A48510" s="1"/>
      <c r="B48510" s="2"/>
      <c r="BJ48510" s="3"/>
      <c r="BL48510" s="3"/>
      <c r="BN48510" s="3"/>
      <c r="BP48510" s="3"/>
    </row>
    <row r="48511" spans="1:68" x14ac:dyDescent="0.25">
      <c r="A48511" s="1"/>
      <c r="B48511" s="2"/>
      <c r="BJ48511" s="3"/>
      <c r="BL48511" s="3"/>
      <c r="BN48511" s="3"/>
      <c r="BP48511" s="3"/>
    </row>
    <row r="48512" spans="1:68" x14ac:dyDescent="0.25">
      <c r="A48512" s="1"/>
      <c r="B48512" s="2"/>
      <c r="BJ48512" s="3"/>
      <c r="BL48512" s="3"/>
      <c r="BN48512" s="3"/>
      <c r="BP48512" s="3"/>
    </row>
    <row r="48513" spans="1:68" x14ac:dyDescent="0.25">
      <c r="A48513" s="1"/>
      <c r="B48513" s="2"/>
      <c r="BJ48513" s="3"/>
      <c r="BL48513" s="3"/>
      <c r="BN48513" s="3"/>
      <c r="BP48513" s="3"/>
    </row>
    <row r="48514" spans="1:68" x14ac:dyDescent="0.25">
      <c r="A48514" s="1"/>
      <c r="B48514" s="2"/>
      <c r="BJ48514" s="3"/>
      <c r="BL48514" s="3"/>
      <c r="BN48514" s="3"/>
      <c r="BP48514" s="3"/>
    </row>
    <row r="48515" spans="1:68" x14ac:dyDescent="0.25">
      <c r="A48515" s="1"/>
      <c r="B48515" s="2"/>
      <c r="BJ48515" s="3"/>
      <c r="BL48515" s="3"/>
      <c r="BN48515" s="3"/>
      <c r="BP48515" s="3"/>
    </row>
    <row r="48516" spans="1:68" x14ac:dyDescent="0.25">
      <c r="A48516" s="1"/>
      <c r="B48516" s="2"/>
      <c r="BJ48516" s="3"/>
      <c r="BL48516" s="3"/>
      <c r="BN48516" s="3"/>
      <c r="BP48516" s="3"/>
    </row>
    <row r="48517" spans="1:68" x14ac:dyDescent="0.25">
      <c r="A48517" s="1"/>
      <c r="B48517" s="2"/>
      <c r="BJ48517" s="3"/>
      <c r="BL48517" s="3"/>
      <c r="BN48517" s="3"/>
      <c r="BP48517" s="3"/>
    </row>
    <row r="48518" spans="1:68" x14ac:dyDescent="0.25">
      <c r="A48518" s="1"/>
      <c r="B48518" s="2"/>
      <c r="BJ48518" s="3"/>
      <c r="BL48518" s="3"/>
      <c r="BN48518" s="3"/>
      <c r="BP48518" s="3"/>
    </row>
    <row r="48519" spans="1:68" x14ac:dyDescent="0.25">
      <c r="A48519" s="1"/>
      <c r="B48519" s="2"/>
      <c r="BJ48519" s="3"/>
      <c r="BL48519" s="3"/>
      <c r="BN48519" s="3"/>
      <c r="BP48519" s="3"/>
    </row>
    <row r="48520" spans="1:68" x14ac:dyDescent="0.25">
      <c r="A48520" s="1"/>
      <c r="B48520" s="2"/>
      <c r="BJ48520" s="3"/>
      <c r="BL48520" s="3"/>
      <c r="BN48520" s="3"/>
      <c r="BP48520" s="3"/>
    </row>
    <row r="48521" spans="1:68" x14ac:dyDescent="0.25">
      <c r="A48521" s="1"/>
      <c r="B48521" s="2"/>
      <c r="BJ48521" s="3"/>
      <c r="BL48521" s="3"/>
      <c r="BN48521" s="3"/>
      <c r="BP48521" s="3"/>
    </row>
    <row r="48522" spans="1:68" x14ac:dyDescent="0.25">
      <c r="A48522" s="1"/>
      <c r="B48522" s="2"/>
      <c r="BJ48522" s="3"/>
      <c r="BL48522" s="3"/>
      <c r="BN48522" s="3"/>
      <c r="BP48522" s="3"/>
    </row>
    <row r="48523" spans="1:68" x14ac:dyDescent="0.25">
      <c r="A48523" s="1"/>
      <c r="B48523" s="2"/>
      <c r="BJ48523" s="3"/>
      <c r="BL48523" s="3"/>
      <c r="BN48523" s="3"/>
      <c r="BP48523" s="3"/>
    </row>
    <row r="48524" spans="1:68" x14ac:dyDescent="0.25">
      <c r="A48524" s="1"/>
      <c r="B48524" s="2"/>
      <c r="BJ48524" s="3"/>
      <c r="BL48524" s="3"/>
      <c r="BN48524" s="3"/>
      <c r="BP48524" s="3"/>
    </row>
    <row r="48525" spans="1:68" x14ac:dyDescent="0.25">
      <c r="A48525" s="1"/>
      <c r="B48525" s="2"/>
      <c r="BJ48525" s="3"/>
      <c r="BL48525" s="3"/>
      <c r="BN48525" s="3"/>
      <c r="BP48525" s="3"/>
    </row>
    <row r="48526" spans="1:68" x14ac:dyDescent="0.25">
      <c r="A48526" s="1"/>
      <c r="B48526" s="2"/>
      <c r="BJ48526" s="3"/>
      <c r="BL48526" s="3"/>
      <c r="BN48526" s="3"/>
      <c r="BP48526" s="3"/>
    </row>
    <row r="48527" spans="1:68" x14ac:dyDescent="0.25">
      <c r="A48527" s="1"/>
      <c r="B48527" s="2"/>
      <c r="BJ48527" s="3"/>
      <c r="BL48527" s="3"/>
      <c r="BN48527" s="3"/>
      <c r="BP48527" s="3"/>
    </row>
    <row r="48528" spans="1:68" x14ac:dyDescent="0.25">
      <c r="A48528" s="1"/>
      <c r="B48528" s="2"/>
      <c r="BJ48528" s="3"/>
      <c r="BL48528" s="3"/>
      <c r="BN48528" s="3"/>
      <c r="BP48528" s="3"/>
    </row>
    <row r="48529" spans="1:68" x14ac:dyDescent="0.25">
      <c r="A48529" s="1"/>
      <c r="B48529" s="2"/>
      <c r="BJ48529" s="3"/>
      <c r="BL48529" s="3"/>
      <c r="BN48529" s="3"/>
      <c r="BP48529" s="3"/>
    </row>
    <row r="48530" spans="1:68" x14ac:dyDescent="0.25">
      <c r="A48530" s="1"/>
      <c r="B48530" s="2"/>
      <c r="BJ48530" s="3"/>
      <c r="BL48530" s="3"/>
      <c r="BN48530" s="3"/>
      <c r="BP48530" s="3"/>
    </row>
    <row r="48531" spans="1:68" x14ac:dyDescent="0.25">
      <c r="A48531" s="1"/>
      <c r="B48531" s="2"/>
      <c r="BJ48531" s="3"/>
      <c r="BL48531" s="3"/>
      <c r="BN48531" s="3"/>
      <c r="BP48531" s="3"/>
    </row>
    <row r="48532" spans="1:68" x14ac:dyDescent="0.25">
      <c r="A48532" s="1"/>
      <c r="B48532" s="2"/>
      <c r="BJ48532" s="3"/>
      <c r="BL48532" s="3"/>
      <c r="BN48532" s="3"/>
      <c r="BP48532" s="3"/>
    </row>
    <row r="48533" spans="1:68" x14ac:dyDescent="0.25">
      <c r="A48533" s="1"/>
      <c r="B48533" s="2"/>
      <c r="BJ48533" s="3"/>
      <c r="BL48533" s="3"/>
      <c r="BN48533" s="3"/>
      <c r="BP48533" s="3"/>
    </row>
    <row r="48534" spans="1:68" x14ac:dyDescent="0.25">
      <c r="A48534" s="1"/>
      <c r="B48534" s="2"/>
      <c r="BJ48534" s="3"/>
      <c r="BL48534" s="3"/>
      <c r="BN48534" s="3"/>
      <c r="BP48534" s="3"/>
    </row>
    <row r="48535" spans="1:68" x14ac:dyDescent="0.25">
      <c r="A48535" s="1"/>
      <c r="B48535" s="2"/>
      <c r="BJ48535" s="3"/>
      <c r="BL48535" s="3"/>
      <c r="BN48535" s="3"/>
      <c r="BP48535" s="3"/>
    </row>
    <row r="48536" spans="1:68" x14ac:dyDescent="0.25">
      <c r="A48536" s="1"/>
      <c r="B48536" s="2"/>
      <c r="BJ48536" s="3"/>
      <c r="BL48536" s="3"/>
      <c r="BN48536" s="3"/>
      <c r="BP48536" s="3"/>
    </row>
    <row r="48537" spans="1:68" x14ac:dyDescent="0.25">
      <c r="A48537" s="1"/>
      <c r="B48537" s="2"/>
      <c r="BJ48537" s="3"/>
      <c r="BL48537" s="3"/>
      <c r="BN48537" s="3"/>
      <c r="BP48537" s="3"/>
    </row>
    <row r="48538" spans="1:68" x14ac:dyDescent="0.25">
      <c r="A48538" s="1"/>
      <c r="B48538" s="2"/>
      <c r="BJ48538" s="3"/>
      <c r="BL48538" s="3"/>
      <c r="BN48538" s="3"/>
      <c r="BP48538" s="3"/>
    </row>
    <row r="48539" spans="1:68" x14ac:dyDescent="0.25">
      <c r="A48539" s="1"/>
      <c r="B48539" s="2"/>
      <c r="BJ48539" s="3"/>
      <c r="BL48539" s="3"/>
      <c r="BN48539" s="3"/>
      <c r="BP48539" s="3"/>
    </row>
    <row r="48540" spans="1:68" x14ac:dyDescent="0.25">
      <c r="A48540" s="1"/>
      <c r="B48540" s="2"/>
      <c r="BJ48540" s="3"/>
      <c r="BL48540" s="3"/>
      <c r="BN48540" s="3"/>
      <c r="BP48540" s="3"/>
    </row>
    <row r="48541" spans="1:68" x14ac:dyDescent="0.25">
      <c r="A48541" s="1"/>
      <c r="B48541" s="2"/>
      <c r="BJ48541" s="3"/>
      <c r="BL48541" s="3"/>
      <c r="BN48541" s="3"/>
      <c r="BP48541" s="3"/>
    </row>
    <row r="48542" spans="1:68" x14ac:dyDescent="0.25">
      <c r="A48542" s="1"/>
      <c r="B48542" s="2"/>
      <c r="BJ48542" s="3"/>
      <c r="BL48542" s="3"/>
      <c r="BN48542" s="3"/>
      <c r="BP48542" s="3"/>
    </row>
    <row r="48543" spans="1:68" x14ac:dyDescent="0.25">
      <c r="A48543" s="1"/>
      <c r="B48543" s="2"/>
      <c r="BJ48543" s="3"/>
      <c r="BL48543" s="3"/>
      <c r="BN48543" s="3"/>
      <c r="BP48543" s="3"/>
    </row>
    <row r="48544" spans="1:68" x14ac:dyDescent="0.25">
      <c r="A48544" s="1"/>
      <c r="B48544" s="2"/>
      <c r="BJ48544" s="3"/>
      <c r="BL48544" s="3"/>
      <c r="BN48544" s="3"/>
      <c r="BP48544" s="3"/>
    </row>
    <row r="48545" spans="1:68" x14ac:dyDescent="0.25">
      <c r="A48545" s="1"/>
      <c r="B48545" s="2"/>
      <c r="BJ48545" s="3"/>
      <c r="BL48545" s="3"/>
      <c r="BN48545" s="3"/>
      <c r="BP48545" s="3"/>
    </row>
    <row r="48546" spans="1:68" x14ac:dyDescent="0.25">
      <c r="A48546" s="1"/>
      <c r="B48546" s="2"/>
      <c r="BJ48546" s="3"/>
      <c r="BL48546" s="3"/>
      <c r="BN48546" s="3"/>
      <c r="BP48546" s="3"/>
    </row>
    <row r="48547" spans="1:68" x14ac:dyDescent="0.25">
      <c r="A48547" s="1"/>
      <c r="B48547" s="2"/>
      <c r="BJ48547" s="3"/>
      <c r="BL48547" s="3"/>
      <c r="BN48547" s="3"/>
      <c r="BP48547" s="3"/>
    </row>
    <row r="48548" spans="1:68" x14ac:dyDescent="0.25">
      <c r="A48548" s="1"/>
      <c r="B48548" s="2"/>
      <c r="BJ48548" s="3"/>
      <c r="BL48548" s="3"/>
      <c r="BN48548" s="3"/>
      <c r="BP48548" s="3"/>
    </row>
    <row r="48549" spans="1:68" x14ac:dyDescent="0.25">
      <c r="A48549" s="1"/>
      <c r="B48549" s="2"/>
      <c r="BJ48549" s="3"/>
      <c r="BL48549" s="3"/>
      <c r="BN48549" s="3"/>
      <c r="BP48549" s="3"/>
    </row>
    <row r="48550" spans="1:68" x14ac:dyDescent="0.25">
      <c r="A48550" s="1"/>
      <c r="B48550" s="2"/>
      <c r="BJ48550" s="3"/>
      <c r="BL48550" s="3"/>
      <c r="BN48550" s="3"/>
      <c r="BP48550" s="3"/>
    </row>
    <row r="48551" spans="1:68" x14ac:dyDescent="0.25">
      <c r="A48551" s="1"/>
      <c r="B48551" s="2"/>
      <c r="BJ48551" s="3"/>
      <c r="BL48551" s="3"/>
      <c r="BN48551" s="3"/>
      <c r="BP48551" s="3"/>
    </row>
    <row r="48552" spans="1:68" x14ac:dyDescent="0.25">
      <c r="A48552" s="1"/>
      <c r="B48552" s="2"/>
      <c r="BJ48552" s="3"/>
      <c r="BL48552" s="3"/>
      <c r="BN48552" s="3"/>
      <c r="BP48552" s="3"/>
    </row>
    <row r="48553" spans="1:68" x14ac:dyDescent="0.25">
      <c r="A48553" s="1"/>
      <c r="B48553" s="2"/>
      <c r="BJ48553" s="3"/>
      <c r="BL48553" s="3"/>
      <c r="BN48553" s="3"/>
      <c r="BP48553" s="3"/>
    </row>
    <row r="48554" spans="1:68" x14ac:dyDescent="0.25">
      <c r="A48554" s="1"/>
      <c r="B48554" s="2"/>
      <c r="BJ48554" s="3"/>
      <c r="BL48554" s="3"/>
      <c r="BN48554" s="3"/>
      <c r="BP48554" s="3"/>
    </row>
    <row r="48555" spans="1:68" x14ac:dyDescent="0.25">
      <c r="A48555" s="1"/>
      <c r="B48555" s="2"/>
      <c r="BJ48555" s="3"/>
      <c r="BL48555" s="3"/>
      <c r="BN48555" s="3"/>
      <c r="BP48555" s="3"/>
    </row>
    <row r="48556" spans="1:68" x14ac:dyDescent="0.25">
      <c r="A48556" s="1"/>
      <c r="B48556" s="2"/>
      <c r="BJ48556" s="3"/>
      <c r="BL48556" s="3"/>
      <c r="BN48556" s="3"/>
      <c r="BP48556" s="3"/>
    </row>
    <row r="48557" spans="1:68" x14ac:dyDescent="0.25">
      <c r="A48557" s="1"/>
      <c r="B48557" s="2"/>
      <c r="BJ48557" s="3"/>
      <c r="BL48557" s="3"/>
      <c r="BN48557" s="3"/>
      <c r="BP48557" s="3"/>
    </row>
    <row r="48558" spans="1:68" x14ac:dyDescent="0.25">
      <c r="A48558" s="1"/>
      <c r="B48558" s="2"/>
      <c r="BJ48558" s="3"/>
      <c r="BL48558" s="3"/>
      <c r="BN48558" s="3"/>
      <c r="BP48558" s="3"/>
    </row>
    <row r="48559" spans="1:68" x14ac:dyDescent="0.25">
      <c r="A48559" s="1"/>
      <c r="B48559" s="2"/>
      <c r="BJ48559" s="3"/>
      <c r="BL48559" s="3"/>
      <c r="BN48559" s="3"/>
      <c r="BP48559" s="3"/>
    </row>
    <row r="48560" spans="1:68" x14ac:dyDescent="0.25">
      <c r="A48560" s="1"/>
      <c r="B48560" s="2"/>
      <c r="BJ48560" s="3"/>
      <c r="BL48560" s="3"/>
      <c r="BN48560" s="3"/>
      <c r="BP48560" s="3"/>
    </row>
    <row r="48561" spans="1:68" x14ac:dyDescent="0.25">
      <c r="A48561" s="1"/>
      <c r="B48561" s="2"/>
      <c r="BJ48561" s="3"/>
      <c r="BL48561" s="3"/>
      <c r="BN48561" s="3"/>
      <c r="BP48561" s="3"/>
    </row>
    <row r="48562" spans="1:68" x14ac:dyDescent="0.25">
      <c r="A48562" s="1"/>
      <c r="B48562" s="2"/>
      <c r="BJ48562" s="3"/>
      <c r="BL48562" s="3"/>
      <c r="BN48562" s="3"/>
      <c r="BP48562" s="3"/>
    </row>
    <row r="48563" spans="1:68" x14ac:dyDescent="0.25">
      <c r="A48563" s="1"/>
      <c r="B48563" s="2"/>
      <c r="BJ48563" s="3"/>
      <c r="BL48563" s="3"/>
      <c r="BN48563" s="3"/>
      <c r="BP48563" s="3"/>
    </row>
    <row r="48564" spans="1:68" x14ac:dyDescent="0.25">
      <c r="A48564" s="1"/>
      <c r="B48564" s="2"/>
      <c r="BJ48564" s="3"/>
      <c r="BL48564" s="3"/>
      <c r="BN48564" s="3"/>
      <c r="BP48564" s="3"/>
    </row>
    <row r="48565" spans="1:68" x14ac:dyDescent="0.25">
      <c r="A48565" s="1"/>
      <c r="B48565" s="2"/>
      <c r="BJ48565" s="3"/>
      <c r="BL48565" s="3"/>
      <c r="BN48565" s="3"/>
      <c r="BP48565" s="3"/>
    </row>
    <row r="48566" spans="1:68" x14ac:dyDescent="0.25">
      <c r="A48566" s="1"/>
      <c r="B48566" s="2"/>
      <c r="BJ48566" s="3"/>
      <c r="BL48566" s="3"/>
      <c r="BN48566" s="3"/>
      <c r="BP48566" s="3"/>
    </row>
    <row r="48567" spans="1:68" x14ac:dyDescent="0.25">
      <c r="A48567" s="1"/>
      <c r="B48567" s="2"/>
      <c r="BJ48567" s="3"/>
      <c r="BL48567" s="3"/>
      <c r="BN48567" s="3"/>
      <c r="BP48567" s="3"/>
    </row>
    <row r="48568" spans="1:68" x14ac:dyDescent="0.25">
      <c r="A48568" s="1"/>
      <c r="B48568" s="2"/>
      <c r="BJ48568" s="3"/>
      <c r="BL48568" s="3"/>
      <c r="BN48568" s="3"/>
      <c r="BP48568" s="3"/>
    </row>
    <row r="48569" spans="1:68" x14ac:dyDescent="0.25">
      <c r="A48569" s="1"/>
      <c r="B48569" s="2"/>
      <c r="BJ48569" s="3"/>
      <c r="BL48569" s="3"/>
      <c r="BN48569" s="3"/>
      <c r="BP48569" s="3"/>
    </row>
    <row r="48570" spans="1:68" x14ac:dyDescent="0.25">
      <c r="A48570" s="1"/>
      <c r="B48570" s="2"/>
      <c r="BJ48570" s="3"/>
      <c r="BL48570" s="3"/>
      <c r="BN48570" s="3"/>
      <c r="BP48570" s="3"/>
    </row>
    <row r="48571" spans="1:68" x14ac:dyDescent="0.25">
      <c r="A48571" s="1"/>
      <c r="B48571" s="2"/>
      <c r="BJ48571" s="3"/>
      <c r="BL48571" s="3"/>
      <c r="BN48571" s="3"/>
      <c r="BP48571" s="3"/>
    </row>
    <row r="48572" spans="1:68" x14ac:dyDescent="0.25">
      <c r="A48572" s="1"/>
      <c r="B48572" s="2"/>
      <c r="BJ48572" s="3"/>
      <c r="BL48572" s="3"/>
      <c r="BN48572" s="3"/>
      <c r="BP48572" s="3"/>
    </row>
    <row r="48573" spans="1:68" x14ac:dyDescent="0.25">
      <c r="A48573" s="1"/>
      <c r="B48573" s="2"/>
      <c r="BJ48573" s="3"/>
      <c r="BL48573" s="3"/>
      <c r="BN48573" s="3"/>
      <c r="BP48573" s="3"/>
    </row>
    <row r="48574" spans="1:68" x14ac:dyDescent="0.25">
      <c r="A48574" s="1"/>
      <c r="B48574" s="2"/>
      <c r="BJ48574" s="3"/>
      <c r="BL48574" s="3"/>
      <c r="BN48574" s="3"/>
      <c r="BP48574" s="3"/>
    </row>
    <row r="48575" spans="1:68" x14ac:dyDescent="0.25">
      <c r="A48575" s="1"/>
      <c r="B48575" s="2"/>
      <c r="BJ48575" s="3"/>
      <c r="BL48575" s="3"/>
      <c r="BN48575" s="3"/>
      <c r="BP48575" s="3"/>
    </row>
    <row r="48576" spans="1:68" x14ac:dyDescent="0.25">
      <c r="A48576" s="1"/>
      <c r="B48576" s="2"/>
      <c r="BJ48576" s="3"/>
      <c r="BL48576" s="3"/>
      <c r="BN48576" s="3"/>
      <c r="BP48576" s="3"/>
    </row>
    <row r="48577" spans="1:68" x14ac:dyDescent="0.25">
      <c r="A48577" s="1"/>
      <c r="B48577" s="2"/>
      <c r="BJ48577" s="3"/>
      <c r="BL48577" s="3"/>
      <c r="BN48577" s="3"/>
      <c r="BP48577" s="3"/>
    </row>
    <row r="48578" spans="1:68" x14ac:dyDescent="0.25">
      <c r="A48578" s="1"/>
      <c r="B48578" s="2"/>
      <c r="BJ48578" s="3"/>
      <c r="BL48578" s="3"/>
      <c r="BN48578" s="3"/>
      <c r="BP48578" s="3"/>
    </row>
    <row r="48579" spans="1:68" x14ac:dyDescent="0.25">
      <c r="A48579" s="1"/>
      <c r="B48579" s="2"/>
      <c r="BJ48579" s="3"/>
      <c r="BL48579" s="3"/>
      <c r="BN48579" s="3"/>
      <c r="BP48579" s="3"/>
    </row>
    <row r="48580" spans="1:68" x14ac:dyDescent="0.25">
      <c r="A48580" s="1"/>
      <c r="B48580" s="2"/>
      <c r="BJ48580" s="3"/>
      <c r="BL48580" s="3"/>
      <c r="BN48580" s="3"/>
      <c r="BP48580" s="3"/>
    </row>
    <row r="48581" spans="1:68" x14ac:dyDescent="0.25">
      <c r="A48581" s="1"/>
      <c r="B48581" s="2"/>
      <c r="BJ48581" s="3"/>
      <c r="BL48581" s="3"/>
      <c r="BN48581" s="3"/>
      <c r="BP48581" s="3"/>
    </row>
    <row r="48582" spans="1:68" x14ac:dyDescent="0.25">
      <c r="A48582" s="1"/>
      <c r="B48582" s="2"/>
      <c r="BJ48582" s="3"/>
      <c r="BL48582" s="3"/>
      <c r="BN48582" s="3"/>
      <c r="BP48582" s="3"/>
    </row>
    <row r="48583" spans="1:68" x14ac:dyDescent="0.25">
      <c r="A48583" s="1"/>
      <c r="B48583" s="2"/>
      <c r="BJ48583" s="3"/>
      <c r="BL48583" s="3"/>
      <c r="BN48583" s="3"/>
      <c r="BP48583" s="3"/>
    </row>
    <row r="48584" spans="1:68" x14ac:dyDescent="0.25">
      <c r="A48584" s="1"/>
      <c r="B48584" s="2"/>
      <c r="BJ48584" s="3"/>
      <c r="BL48584" s="3"/>
      <c r="BN48584" s="3"/>
      <c r="BP48584" s="3"/>
    </row>
    <row r="48585" spans="1:68" x14ac:dyDescent="0.25">
      <c r="A48585" s="1"/>
      <c r="B48585" s="2"/>
      <c r="BJ48585" s="3"/>
      <c r="BL48585" s="3"/>
      <c r="BN48585" s="3"/>
      <c r="BP48585" s="3"/>
    </row>
    <row r="48586" spans="1:68" x14ac:dyDescent="0.25">
      <c r="A48586" s="1"/>
      <c r="B48586" s="2"/>
      <c r="BJ48586" s="3"/>
      <c r="BL48586" s="3"/>
      <c r="BN48586" s="3"/>
      <c r="BP48586" s="3"/>
    </row>
    <row r="48587" spans="1:68" x14ac:dyDescent="0.25">
      <c r="A48587" s="1"/>
      <c r="B48587" s="2"/>
      <c r="BJ48587" s="3"/>
      <c r="BL48587" s="3"/>
      <c r="BN48587" s="3"/>
      <c r="BP48587" s="3"/>
    </row>
    <row r="48588" spans="1:68" x14ac:dyDescent="0.25">
      <c r="A48588" s="1"/>
      <c r="B48588" s="2"/>
      <c r="BJ48588" s="3"/>
      <c r="BL48588" s="3"/>
      <c r="BN48588" s="3"/>
      <c r="BP48588" s="3"/>
    </row>
    <row r="48589" spans="1:68" x14ac:dyDescent="0.25">
      <c r="A48589" s="1"/>
      <c r="B48589" s="2"/>
      <c r="BJ48589" s="3"/>
      <c r="BL48589" s="3"/>
      <c r="BN48589" s="3"/>
      <c r="BP48589" s="3"/>
    </row>
    <row r="48590" spans="1:68" x14ac:dyDescent="0.25">
      <c r="A48590" s="1"/>
      <c r="B48590" s="2"/>
      <c r="BJ48590" s="3"/>
      <c r="BL48590" s="3"/>
      <c r="BN48590" s="3"/>
      <c r="BP48590" s="3"/>
    </row>
    <row r="48591" spans="1:68" x14ac:dyDescent="0.25">
      <c r="A48591" s="1"/>
      <c r="B48591" s="2"/>
      <c r="BJ48591" s="3"/>
      <c r="BL48591" s="3"/>
      <c r="BN48591" s="3"/>
      <c r="BP48591" s="3"/>
    </row>
    <row r="48592" spans="1:68" x14ac:dyDescent="0.25">
      <c r="A48592" s="1"/>
      <c r="B48592" s="2"/>
      <c r="BJ48592" s="3"/>
      <c r="BL48592" s="3"/>
      <c r="BN48592" s="3"/>
      <c r="BP48592" s="3"/>
    </row>
    <row r="48593" spans="1:68" x14ac:dyDescent="0.25">
      <c r="A48593" s="1"/>
      <c r="B48593" s="2"/>
      <c r="BJ48593" s="3"/>
      <c r="BL48593" s="3"/>
      <c r="BN48593" s="3"/>
      <c r="BP48593" s="3"/>
    </row>
    <row r="48594" spans="1:68" x14ac:dyDescent="0.25">
      <c r="A48594" s="1"/>
      <c r="B48594" s="2"/>
      <c r="BJ48594" s="3"/>
      <c r="BL48594" s="3"/>
      <c r="BN48594" s="3"/>
      <c r="BP48594" s="3"/>
    </row>
    <row r="48595" spans="1:68" x14ac:dyDescent="0.25">
      <c r="A48595" s="1"/>
      <c r="B48595" s="2"/>
      <c r="BJ48595" s="3"/>
      <c r="BL48595" s="3"/>
      <c r="BN48595" s="3"/>
      <c r="BP48595" s="3"/>
    </row>
    <row r="48596" spans="1:68" x14ac:dyDescent="0.25">
      <c r="A48596" s="1"/>
      <c r="B48596" s="2"/>
      <c r="BJ48596" s="3"/>
      <c r="BL48596" s="3"/>
      <c r="BN48596" s="3"/>
      <c r="BP48596" s="3"/>
    </row>
    <row r="48597" spans="1:68" x14ac:dyDescent="0.25">
      <c r="A48597" s="1"/>
      <c r="B48597" s="2"/>
      <c r="BJ48597" s="3"/>
      <c r="BL48597" s="3"/>
      <c r="BN48597" s="3"/>
      <c r="BP48597" s="3"/>
    </row>
    <row r="48598" spans="1:68" x14ac:dyDescent="0.25">
      <c r="A48598" s="1"/>
      <c r="B48598" s="2"/>
      <c r="BJ48598" s="3"/>
      <c r="BL48598" s="3"/>
      <c r="BN48598" s="3"/>
      <c r="BP48598" s="3"/>
    </row>
    <row r="48599" spans="1:68" x14ac:dyDescent="0.25">
      <c r="A48599" s="1"/>
      <c r="B48599" s="2"/>
      <c r="BJ48599" s="3"/>
      <c r="BL48599" s="3"/>
      <c r="BN48599" s="3"/>
      <c r="BP48599" s="3"/>
    </row>
    <row r="48600" spans="1:68" x14ac:dyDescent="0.25">
      <c r="A48600" s="1"/>
      <c r="B48600" s="2"/>
      <c r="BJ48600" s="3"/>
      <c r="BL48600" s="3"/>
      <c r="BN48600" s="3"/>
      <c r="BP48600" s="3"/>
    </row>
    <row r="48601" spans="1:68" x14ac:dyDescent="0.25">
      <c r="A48601" s="1"/>
      <c r="B48601" s="2"/>
      <c r="BJ48601" s="3"/>
      <c r="BL48601" s="3"/>
      <c r="BN48601" s="3"/>
      <c r="BP48601" s="3"/>
    </row>
    <row r="48602" spans="1:68" x14ac:dyDescent="0.25">
      <c r="A48602" s="1"/>
      <c r="B48602" s="2"/>
      <c r="BJ48602" s="3"/>
      <c r="BL48602" s="3"/>
      <c r="BN48602" s="3"/>
      <c r="BP48602" s="3"/>
    </row>
    <row r="48603" spans="1:68" x14ac:dyDescent="0.25">
      <c r="A48603" s="1"/>
      <c r="B48603" s="2"/>
      <c r="BJ48603" s="3"/>
      <c r="BL48603" s="3"/>
      <c r="BN48603" s="3"/>
      <c r="BP48603" s="3"/>
    </row>
    <row r="48604" spans="1:68" x14ac:dyDescent="0.25">
      <c r="A48604" s="1"/>
      <c r="B48604" s="2"/>
      <c r="BJ48604" s="3"/>
      <c r="BL48604" s="3"/>
      <c r="BN48604" s="3"/>
      <c r="BP48604" s="3"/>
    </row>
    <row r="48605" spans="1:68" x14ac:dyDescent="0.25">
      <c r="A48605" s="1"/>
      <c r="B48605" s="2"/>
      <c r="BJ48605" s="3"/>
      <c r="BL48605" s="3"/>
      <c r="BN48605" s="3"/>
      <c r="BP48605" s="3"/>
    </row>
    <row r="48606" spans="1:68" x14ac:dyDescent="0.25">
      <c r="A48606" s="1"/>
      <c r="B48606" s="2"/>
      <c r="BJ48606" s="3"/>
      <c r="BL48606" s="3"/>
      <c r="BN48606" s="3"/>
      <c r="BP48606" s="3"/>
    </row>
    <row r="48607" spans="1:68" x14ac:dyDescent="0.25">
      <c r="A48607" s="1"/>
      <c r="B48607" s="2"/>
      <c r="BJ48607" s="3"/>
      <c r="BL48607" s="3"/>
      <c r="BN48607" s="3"/>
      <c r="BP48607" s="3"/>
    </row>
    <row r="48608" spans="1:68" x14ac:dyDescent="0.25">
      <c r="A48608" s="1"/>
      <c r="B48608" s="2"/>
      <c r="BJ48608" s="3"/>
      <c r="BL48608" s="3"/>
      <c r="BN48608" s="3"/>
      <c r="BP48608" s="3"/>
    </row>
    <row r="48609" spans="1:68" x14ac:dyDescent="0.25">
      <c r="A48609" s="1"/>
      <c r="B48609" s="2"/>
      <c r="BJ48609" s="3"/>
      <c r="BL48609" s="3"/>
      <c r="BN48609" s="3"/>
      <c r="BP48609" s="3"/>
    </row>
    <row r="48610" spans="1:68" x14ac:dyDescent="0.25">
      <c r="A48610" s="1"/>
      <c r="B48610" s="2"/>
      <c r="BJ48610" s="3"/>
      <c r="BL48610" s="3"/>
      <c r="BN48610" s="3"/>
      <c r="BP48610" s="3"/>
    </row>
    <row r="48611" spans="1:68" x14ac:dyDescent="0.25">
      <c r="A48611" s="1"/>
      <c r="B48611" s="2"/>
      <c r="BJ48611" s="3"/>
      <c r="BL48611" s="3"/>
      <c r="BN48611" s="3"/>
      <c r="BP48611" s="3"/>
    </row>
    <row r="48612" spans="1:68" x14ac:dyDescent="0.25">
      <c r="A48612" s="1"/>
      <c r="B48612" s="2"/>
      <c r="BJ48612" s="3"/>
      <c r="BL48612" s="3"/>
      <c r="BN48612" s="3"/>
      <c r="BP48612" s="3"/>
    </row>
    <row r="48613" spans="1:68" x14ac:dyDescent="0.25">
      <c r="A48613" s="1"/>
      <c r="B48613" s="2"/>
      <c r="BJ48613" s="3"/>
      <c r="BL48613" s="3"/>
      <c r="BN48613" s="3"/>
      <c r="BP48613" s="3"/>
    </row>
    <row r="48614" spans="1:68" x14ac:dyDescent="0.25">
      <c r="A48614" s="1"/>
      <c r="B48614" s="2"/>
      <c r="BJ48614" s="3"/>
      <c r="BL48614" s="3"/>
      <c r="BN48614" s="3"/>
      <c r="BP48614" s="3"/>
    </row>
    <row r="48615" spans="1:68" x14ac:dyDescent="0.25">
      <c r="A48615" s="1"/>
      <c r="B48615" s="2"/>
      <c r="BJ48615" s="3"/>
      <c r="BL48615" s="3"/>
      <c r="BN48615" s="3"/>
      <c r="BP48615" s="3"/>
    </row>
    <row r="48616" spans="1:68" x14ac:dyDescent="0.25">
      <c r="A48616" s="1"/>
      <c r="B48616" s="2"/>
      <c r="BJ48616" s="3"/>
      <c r="BL48616" s="3"/>
      <c r="BN48616" s="3"/>
      <c r="BP48616" s="3"/>
    </row>
    <row r="48617" spans="1:68" x14ac:dyDescent="0.25">
      <c r="A48617" s="1"/>
      <c r="B48617" s="2"/>
      <c r="BJ48617" s="3"/>
      <c r="BL48617" s="3"/>
      <c r="BN48617" s="3"/>
      <c r="BP48617" s="3"/>
    </row>
    <row r="48618" spans="1:68" x14ac:dyDescent="0.25">
      <c r="A48618" s="1"/>
      <c r="B48618" s="2"/>
      <c r="BJ48618" s="3"/>
      <c r="BL48618" s="3"/>
      <c r="BN48618" s="3"/>
      <c r="BP48618" s="3"/>
    </row>
    <row r="48619" spans="1:68" x14ac:dyDescent="0.25">
      <c r="A48619" s="1"/>
      <c r="B48619" s="2"/>
      <c r="BJ48619" s="3"/>
      <c r="BL48619" s="3"/>
      <c r="BN48619" s="3"/>
      <c r="BP48619" s="3"/>
    </row>
    <row r="48620" spans="1:68" x14ac:dyDescent="0.25">
      <c r="A48620" s="1"/>
      <c r="B48620" s="2"/>
      <c r="BJ48620" s="3"/>
      <c r="BL48620" s="3"/>
      <c r="BN48620" s="3"/>
      <c r="BP48620" s="3"/>
    </row>
    <row r="48621" spans="1:68" x14ac:dyDescent="0.25">
      <c r="A48621" s="1"/>
      <c r="B48621" s="2"/>
      <c r="BJ48621" s="3"/>
      <c r="BL48621" s="3"/>
      <c r="BN48621" s="3"/>
      <c r="BP48621" s="3"/>
    </row>
    <row r="48622" spans="1:68" x14ac:dyDescent="0.25">
      <c r="A48622" s="1"/>
      <c r="B48622" s="2"/>
      <c r="BJ48622" s="3"/>
      <c r="BL48622" s="3"/>
      <c r="BN48622" s="3"/>
      <c r="BP48622" s="3"/>
    </row>
    <row r="48623" spans="1:68" x14ac:dyDescent="0.25">
      <c r="A48623" s="1"/>
      <c r="B48623" s="2"/>
      <c r="BJ48623" s="3"/>
      <c r="BL48623" s="3"/>
      <c r="BN48623" s="3"/>
      <c r="BP48623" s="3"/>
    </row>
    <row r="48624" spans="1:68" x14ac:dyDescent="0.25">
      <c r="A48624" s="1"/>
      <c r="B48624" s="2"/>
      <c r="BJ48624" s="3"/>
      <c r="BL48624" s="3"/>
      <c r="BN48624" s="3"/>
      <c r="BP48624" s="3"/>
    </row>
    <row r="48625" spans="1:68" x14ac:dyDescent="0.25">
      <c r="A48625" s="1"/>
      <c r="B48625" s="2"/>
      <c r="BJ48625" s="3"/>
      <c r="BL48625" s="3"/>
      <c r="BN48625" s="3"/>
      <c r="BP48625" s="3"/>
    </row>
    <row r="48626" spans="1:68" x14ac:dyDescent="0.25">
      <c r="A48626" s="1"/>
      <c r="B48626" s="2"/>
      <c r="BJ48626" s="3"/>
      <c r="BL48626" s="3"/>
      <c r="BN48626" s="3"/>
      <c r="BP48626" s="3"/>
    </row>
    <row r="48627" spans="1:68" x14ac:dyDescent="0.25">
      <c r="A48627" s="1"/>
      <c r="B48627" s="2"/>
      <c r="BJ48627" s="3"/>
      <c r="BL48627" s="3"/>
      <c r="BN48627" s="3"/>
      <c r="BP48627" s="3"/>
    </row>
    <row r="48628" spans="1:68" x14ac:dyDescent="0.25">
      <c r="A48628" s="1"/>
      <c r="B48628" s="2"/>
      <c r="BJ48628" s="3"/>
      <c r="BL48628" s="3"/>
      <c r="BN48628" s="3"/>
      <c r="BP48628" s="3"/>
    </row>
    <row r="48629" spans="1:68" x14ac:dyDescent="0.25">
      <c r="A48629" s="1"/>
      <c r="B48629" s="2"/>
      <c r="BJ48629" s="3"/>
      <c r="BL48629" s="3"/>
      <c r="BN48629" s="3"/>
      <c r="BP48629" s="3"/>
    </row>
    <row r="48630" spans="1:68" x14ac:dyDescent="0.25">
      <c r="A48630" s="1"/>
      <c r="B48630" s="2"/>
      <c r="BJ48630" s="3"/>
      <c r="BL48630" s="3"/>
      <c r="BN48630" s="3"/>
      <c r="BP48630" s="3"/>
    </row>
    <row r="48631" spans="1:68" x14ac:dyDescent="0.25">
      <c r="A48631" s="1"/>
      <c r="B48631" s="2"/>
      <c r="BJ48631" s="3"/>
      <c r="BL48631" s="3"/>
      <c r="BN48631" s="3"/>
      <c r="BP48631" s="3"/>
    </row>
    <row r="48632" spans="1:68" x14ac:dyDescent="0.25">
      <c r="A48632" s="1"/>
      <c r="B48632" s="2"/>
      <c r="BJ48632" s="3"/>
      <c r="BL48632" s="3"/>
      <c r="BN48632" s="3"/>
      <c r="BP48632" s="3"/>
    </row>
    <row r="48633" spans="1:68" x14ac:dyDescent="0.25">
      <c r="A48633" s="1"/>
      <c r="B48633" s="2"/>
      <c r="BJ48633" s="3"/>
      <c r="BL48633" s="3"/>
      <c r="BN48633" s="3"/>
      <c r="BP48633" s="3"/>
    </row>
    <row r="48634" spans="1:68" x14ac:dyDescent="0.25">
      <c r="A48634" s="1"/>
      <c r="B48634" s="2"/>
      <c r="BJ48634" s="3"/>
      <c r="BL48634" s="3"/>
      <c r="BN48634" s="3"/>
      <c r="BP48634" s="3"/>
    </row>
    <row r="48635" spans="1:68" x14ac:dyDescent="0.25">
      <c r="A48635" s="1"/>
      <c r="B48635" s="2"/>
      <c r="BJ48635" s="3"/>
      <c r="BL48635" s="3"/>
      <c r="BN48635" s="3"/>
      <c r="BP48635" s="3"/>
    </row>
    <row r="48636" spans="1:68" x14ac:dyDescent="0.25">
      <c r="A48636" s="1"/>
      <c r="B48636" s="2"/>
      <c r="BJ48636" s="3"/>
      <c r="BL48636" s="3"/>
      <c r="BN48636" s="3"/>
      <c r="BP48636" s="3"/>
    </row>
    <row r="48637" spans="1:68" x14ac:dyDescent="0.25">
      <c r="A48637" s="1"/>
      <c r="B48637" s="2"/>
      <c r="BJ48637" s="3"/>
      <c r="BL48637" s="3"/>
      <c r="BN48637" s="3"/>
      <c r="BP48637" s="3"/>
    </row>
    <row r="48638" spans="1:68" x14ac:dyDescent="0.25">
      <c r="A48638" s="1"/>
      <c r="B48638" s="2"/>
      <c r="BJ48638" s="3"/>
      <c r="BL48638" s="3"/>
      <c r="BN48638" s="3"/>
      <c r="BP48638" s="3"/>
    </row>
    <row r="48639" spans="1:68" x14ac:dyDescent="0.25">
      <c r="A48639" s="1"/>
      <c r="B48639" s="2"/>
      <c r="BJ48639" s="3"/>
      <c r="BL48639" s="3"/>
      <c r="BN48639" s="3"/>
      <c r="BP48639" s="3"/>
    </row>
    <row r="48640" spans="1:68" x14ac:dyDescent="0.25">
      <c r="A48640" s="1"/>
      <c r="B48640" s="2"/>
      <c r="BJ48640" s="3"/>
      <c r="BL48640" s="3"/>
      <c r="BN48640" s="3"/>
      <c r="BP48640" s="3"/>
    </row>
    <row r="48641" spans="1:68" x14ac:dyDescent="0.25">
      <c r="A48641" s="1"/>
      <c r="B48641" s="2"/>
      <c r="BJ48641" s="3"/>
      <c r="BL48641" s="3"/>
      <c r="BN48641" s="3"/>
      <c r="BP48641" s="3"/>
    </row>
    <row r="48642" spans="1:68" x14ac:dyDescent="0.25">
      <c r="A48642" s="1"/>
      <c r="B48642" s="2"/>
      <c r="BJ48642" s="3"/>
      <c r="BL48642" s="3"/>
      <c r="BN48642" s="3"/>
      <c r="BP48642" s="3"/>
    </row>
    <row r="48643" spans="1:68" x14ac:dyDescent="0.25">
      <c r="A48643" s="1"/>
      <c r="B48643" s="2"/>
      <c r="BJ48643" s="3"/>
      <c r="BL48643" s="3"/>
      <c r="BN48643" s="3"/>
      <c r="BP48643" s="3"/>
    </row>
    <row r="48644" spans="1:68" x14ac:dyDescent="0.25">
      <c r="A48644" s="1"/>
      <c r="B48644" s="2"/>
      <c r="BJ48644" s="3"/>
      <c r="BL48644" s="3"/>
      <c r="BN48644" s="3"/>
      <c r="BP48644" s="3"/>
    </row>
    <row r="48645" spans="1:68" x14ac:dyDescent="0.25">
      <c r="A48645" s="1"/>
      <c r="B48645" s="2"/>
      <c r="BJ48645" s="3"/>
      <c r="BL48645" s="3"/>
      <c r="BN48645" s="3"/>
      <c r="BP48645" s="3"/>
    </row>
    <row r="48646" spans="1:68" x14ac:dyDescent="0.25">
      <c r="A48646" s="1"/>
      <c r="B48646" s="2"/>
      <c r="BJ48646" s="3"/>
      <c r="BL48646" s="3"/>
      <c r="BN48646" s="3"/>
      <c r="BP48646" s="3"/>
    </row>
    <row r="48647" spans="1:68" x14ac:dyDescent="0.25">
      <c r="A48647" s="1"/>
      <c r="B48647" s="2"/>
      <c r="BJ48647" s="3"/>
      <c r="BL48647" s="3"/>
      <c r="BN48647" s="3"/>
      <c r="BP48647" s="3"/>
    </row>
    <row r="48648" spans="1:68" x14ac:dyDescent="0.25">
      <c r="A48648" s="1"/>
      <c r="B48648" s="2"/>
      <c r="BJ48648" s="3"/>
      <c r="BL48648" s="3"/>
      <c r="BN48648" s="3"/>
      <c r="BP48648" s="3"/>
    </row>
    <row r="48649" spans="1:68" x14ac:dyDescent="0.25">
      <c r="A48649" s="1"/>
      <c r="B48649" s="2"/>
      <c r="BJ48649" s="3"/>
      <c r="BL48649" s="3"/>
      <c r="BN48649" s="3"/>
      <c r="BP48649" s="3"/>
    </row>
    <row r="48650" spans="1:68" x14ac:dyDescent="0.25">
      <c r="A48650" s="1"/>
      <c r="B48650" s="2"/>
      <c r="BJ48650" s="3"/>
      <c r="BL48650" s="3"/>
      <c r="BN48650" s="3"/>
      <c r="BP48650" s="3"/>
    </row>
    <row r="48651" spans="1:68" x14ac:dyDescent="0.25">
      <c r="A48651" s="1"/>
      <c r="B48651" s="2"/>
      <c r="BJ48651" s="3"/>
      <c r="BL48651" s="3"/>
      <c r="BN48651" s="3"/>
      <c r="BP48651" s="3"/>
    </row>
    <row r="48652" spans="1:68" x14ac:dyDescent="0.25">
      <c r="A48652" s="1"/>
      <c r="B48652" s="2"/>
      <c r="BJ48652" s="3"/>
      <c r="BL48652" s="3"/>
      <c r="BN48652" s="3"/>
      <c r="BP48652" s="3"/>
    </row>
    <row r="48653" spans="1:68" x14ac:dyDescent="0.25">
      <c r="A48653" s="1"/>
      <c r="B48653" s="2"/>
      <c r="BJ48653" s="3"/>
      <c r="BL48653" s="3"/>
      <c r="BN48653" s="3"/>
      <c r="BP48653" s="3"/>
    </row>
    <row r="48654" spans="1:68" x14ac:dyDescent="0.25">
      <c r="A48654" s="1"/>
      <c r="B48654" s="2"/>
      <c r="BJ48654" s="3"/>
      <c r="BL48654" s="3"/>
      <c r="BN48654" s="3"/>
      <c r="BP48654" s="3"/>
    </row>
    <row r="48655" spans="1:68" x14ac:dyDescent="0.25">
      <c r="A48655" s="1"/>
      <c r="B48655" s="2"/>
      <c r="BJ48655" s="3"/>
      <c r="BL48655" s="3"/>
      <c r="BN48655" s="3"/>
      <c r="BP48655" s="3"/>
    </row>
    <row r="48656" spans="1:68" x14ac:dyDescent="0.25">
      <c r="A48656" s="1"/>
      <c r="B48656" s="2"/>
      <c r="BJ48656" s="3"/>
      <c r="BL48656" s="3"/>
      <c r="BN48656" s="3"/>
      <c r="BP48656" s="3"/>
    </row>
    <row r="48657" spans="1:68" x14ac:dyDescent="0.25">
      <c r="A48657" s="1"/>
      <c r="B48657" s="2"/>
      <c r="BJ48657" s="3"/>
      <c r="BL48657" s="3"/>
      <c r="BN48657" s="3"/>
      <c r="BP48657" s="3"/>
    </row>
    <row r="48658" spans="1:68" x14ac:dyDescent="0.25">
      <c r="A48658" s="1"/>
      <c r="B48658" s="2"/>
      <c r="BJ48658" s="3"/>
      <c r="BL48658" s="3"/>
      <c r="BN48658" s="3"/>
      <c r="BP48658" s="3"/>
    </row>
    <row r="48659" spans="1:68" x14ac:dyDescent="0.25">
      <c r="A48659" s="1"/>
      <c r="B48659" s="2"/>
      <c r="BJ48659" s="3"/>
      <c r="BL48659" s="3"/>
      <c r="BN48659" s="3"/>
      <c r="BP48659" s="3"/>
    </row>
    <row r="48660" spans="1:68" x14ac:dyDescent="0.25">
      <c r="A48660" s="1"/>
      <c r="B48660" s="2"/>
      <c r="BJ48660" s="3"/>
      <c r="BL48660" s="3"/>
      <c r="BN48660" s="3"/>
      <c r="BP48660" s="3"/>
    </row>
    <row r="48661" spans="1:68" x14ac:dyDescent="0.25">
      <c r="A48661" s="1"/>
      <c r="B48661" s="2"/>
      <c r="BJ48661" s="3"/>
      <c r="BL48661" s="3"/>
      <c r="BN48661" s="3"/>
      <c r="BP48661" s="3"/>
    </row>
    <row r="48662" spans="1:68" x14ac:dyDescent="0.25">
      <c r="A48662" s="1"/>
      <c r="B48662" s="2"/>
      <c r="BJ48662" s="3"/>
      <c r="BL48662" s="3"/>
      <c r="BN48662" s="3"/>
      <c r="BP48662" s="3"/>
    </row>
    <row r="48663" spans="1:68" x14ac:dyDescent="0.25">
      <c r="A48663" s="1"/>
      <c r="B48663" s="2"/>
      <c r="BJ48663" s="3"/>
      <c r="BL48663" s="3"/>
      <c r="BN48663" s="3"/>
      <c r="BP48663" s="3"/>
    </row>
    <row r="48664" spans="1:68" x14ac:dyDescent="0.25">
      <c r="A48664" s="1"/>
      <c r="B48664" s="2"/>
      <c r="BJ48664" s="3"/>
      <c r="BL48664" s="3"/>
      <c r="BN48664" s="3"/>
      <c r="BP48664" s="3"/>
    </row>
    <row r="48665" spans="1:68" x14ac:dyDescent="0.25">
      <c r="A48665" s="1"/>
      <c r="B48665" s="2"/>
      <c r="BJ48665" s="3"/>
      <c r="BL48665" s="3"/>
      <c r="BN48665" s="3"/>
      <c r="BP48665" s="3"/>
    </row>
    <row r="48666" spans="1:68" x14ac:dyDescent="0.25">
      <c r="A48666" s="1"/>
      <c r="B48666" s="2"/>
      <c r="BJ48666" s="3"/>
      <c r="BL48666" s="3"/>
      <c r="BN48666" s="3"/>
      <c r="BP48666" s="3"/>
    </row>
    <row r="48667" spans="1:68" x14ac:dyDescent="0.25">
      <c r="A48667" s="1"/>
      <c r="B48667" s="2"/>
      <c r="BJ48667" s="3"/>
      <c r="BL48667" s="3"/>
      <c r="BN48667" s="3"/>
      <c r="BP48667" s="3"/>
    </row>
    <row r="48668" spans="1:68" x14ac:dyDescent="0.25">
      <c r="A48668" s="1"/>
      <c r="B48668" s="2"/>
      <c r="BJ48668" s="3"/>
      <c r="BL48668" s="3"/>
      <c r="BN48668" s="3"/>
      <c r="BP48668" s="3"/>
    </row>
    <row r="48669" spans="1:68" x14ac:dyDescent="0.25">
      <c r="A48669" s="1"/>
      <c r="B48669" s="2"/>
      <c r="BJ48669" s="3"/>
      <c r="BL48669" s="3"/>
      <c r="BN48669" s="3"/>
      <c r="BP48669" s="3"/>
    </row>
    <row r="48670" spans="1:68" x14ac:dyDescent="0.25">
      <c r="A48670" s="1"/>
      <c r="B48670" s="2"/>
      <c r="BJ48670" s="3"/>
      <c r="BL48670" s="3"/>
      <c r="BN48670" s="3"/>
      <c r="BP48670" s="3"/>
    </row>
    <row r="48671" spans="1:68" x14ac:dyDescent="0.25">
      <c r="A48671" s="1"/>
      <c r="B48671" s="2"/>
      <c r="BJ48671" s="3"/>
      <c r="BL48671" s="3"/>
      <c r="BN48671" s="3"/>
      <c r="BP48671" s="3"/>
    </row>
    <row r="48672" spans="1:68" x14ac:dyDescent="0.25">
      <c r="A48672" s="1"/>
      <c r="B48672" s="2"/>
      <c r="BJ48672" s="3"/>
      <c r="BL48672" s="3"/>
      <c r="BN48672" s="3"/>
      <c r="BP48672" s="3"/>
    </row>
    <row r="48673" spans="1:68" x14ac:dyDescent="0.25">
      <c r="A48673" s="1"/>
      <c r="B48673" s="2"/>
      <c r="BJ48673" s="3"/>
      <c r="BL48673" s="3"/>
      <c r="BN48673" s="3"/>
      <c r="BP48673" s="3"/>
    </row>
    <row r="48674" spans="1:68" x14ac:dyDescent="0.25">
      <c r="A48674" s="1"/>
      <c r="B48674" s="2"/>
      <c r="BJ48674" s="3"/>
      <c r="BL48674" s="3"/>
      <c r="BN48674" s="3"/>
      <c r="BP48674" s="3"/>
    </row>
    <row r="48675" spans="1:68" x14ac:dyDescent="0.25">
      <c r="A48675" s="1"/>
      <c r="B48675" s="2"/>
      <c r="BJ48675" s="3"/>
      <c r="BL48675" s="3"/>
      <c r="BN48675" s="3"/>
      <c r="BP48675" s="3"/>
    </row>
    <row r="48676" spans="1:68" x14ac:dyDescent="0.25">
      <c r="A48676" s="1"/>
      <c r="B48676" s="2"/>
      <c r="BJ48676" s="3"/>
      <c r="BL48676" s="3"/>
      <c r="BN48676" s="3"/>
      <c r="BP48676" s="3"/>
    </row>
    <row r="48677" spans="1:68" x14ac:dyDescent="0.25">
      <c r="A48677" s="1"/>
      <c r="B48677" s="2"/>
      <c r="BJ48677" s="3"/>
      <c r="BL48677" s="3"/>
      <c r="BN48677" s="3"/>
      <c r="BP48677" s="3"/>
    </row>
    <row r="48678" spans="1:68" x14ac:dyDescent="0.25">
      <c r="A48678" s="1"/>
      <c r="B48678" s="2"/>
      <c r="BJ48678" s="3"/>
      <c r="BL48678" s="3"/>
      <c r="BN48678" s="3"/>
      <c r="BP48678" s="3"/>
    </row>
    <row r="48679" spans="1:68" x14ac:dyDescent="0.25">
      <c r="A48679" s="1"/>
      <c r="B48679" s="2"/>
      <c r="BJ48679" s="3"/>
      <c r="BL48679" s="3"/>
      <c r="BN48679" s="3"/>
      <c r="BP48679" s="3"/>
    </row>
    <row r="48680" spans="1:68" x14ac:dyDescent="0.25">
      <c r="A48680" s="1"/>
      <c r="B48680" s="2"/>
      <c r="BJ48680" s="3"/>
      <c r="BL48680" s="3"/>
      <c r="BN48680" s="3"/>
      <c r="BP48680" s="3"/>
    </row>
    <row r="48681" spans="1:68" x14ac:dyDescent="0.25">
      <c r="A48681" s="1"/>
      <c r="B48681" s="2"/>
      <c r="BJ48681" s="3"/>
      <c r="BL48681" s="3"/>
      <c r="BN48681" s="3"/>
      <c r="BP48681" s="3"/>
    </row>
    <row r="48682" spans="1:68" x14ac:dyDescent="0.25">
      <c r="A48682" s="1"/>
      <c r="B48682" s="2"/>
      <c r="BJ48682" s="3"/>
      <c r="BL48682" s="3"/>
      <c r="BN48682" s="3"/>
      <c r="BP48682" s="3"/>
    </row>
    <row r="48683" spans="1:68" x14ac:dyDescent="0.25">
      <c r="A48683" s="1"/>
      <c r="B48683" s="2"/>
      <c r="BJ48683" s="3"/>
      <c r="BL48683" s="3"/>
      <c r="BN48683" s="3"/>
      <c r="BP48683" s="3"/>
    </row>
    <row r="48684" spans="1:68" x14ac:dyDescent="0.25">
      <c r="A48684" s="1"/>
      <c r="B48684" s="2"/>
      <c r="BJ48684" s="3"/>
      <c r="BL48684" s="3"/>
      <c r="BN48684" s="3"/>
      <c r="BP48684" s="3"/>
    </row>
    <row r="48685" spans="1:68" x14ac:dyDescent="0.25">
      <c r="A48685" s="1"/>
      <c r="B48685" s="2"/>
      <c r="BJ48685" s="3"/>
      <c r="BL48685" s="3"/>
      <c r="BN48685" s="3"/>
      <c r="BP48685" s="3"/>
    </row>
    <row r="48686" spans="1:68" x14ac:dyDescent="0.25">
      <c r="A48686" s="1"/>
      <c r="B48686" s="2"/>
      <c r="BJ48686" s="3"/>
      <c r="BL48686" s="3"/>
      <c r="BN48686" s="3"/>
      <c r="BP48686" s="3"/>
    </row>
    <row r="48687" spans="1:68" x14ac:dyDescent="0.25">
      <c r="A48687" s="1"/>
      <c r="B48687" s="2"/>
      <c r="BJ48687" s="3"/>
      <c r="BL48687" s="3"/>
      <c r="BN48687" s="3"/>
      <c r="BP48687" s="3"/>
    </row>
    <row r="48688" spans="1:68" x14ac:dyDescent="0.25">
      <c r="A48688" s="1"/>
      <c r="B48688" s="2"/>
      <c r="BJ48688" s="3"/>
      <c r="BL48688" s="3"/>
      <c r="BN48688" s="3"/>
      <c r="BP48688" s="3"/>
    </row>
    <row r="48689" spans="1:68" x14ac:dyDescent="0.25">
      <c r="A48689" s="1"/>
      <c r="B48689" s="2"/>
      <c r="BJ48689" s="3"/>
      <c r="BL48689" s="3"/>
      <c r="BN48689" s="3"/>
      <c r="BP48689" s="3"/>
    </row>
    <row r="48690" spans="1:68" x14ac:dyDescent="0.25">
      <c r="A48690" s="1"/>
      <c r="B48690" s="2"/>
      <c r="BJ48690" s="3"/>
      <c r="BL48690" s="3"/>
      <c r="BN48690" s="3"/>
      <c r="BP48690" s="3"/>
    </row>
    <row r="48691" spans="1:68" x14ac:dyDescent="0.25">
      <c r="A48691" s="1"/>
      <c r="B48691" s="2"/>
      <c r="BJ48691" s="3"/>
      <c r="BL48691" s="3"/>
      <c r="BN48691" s="3"/>
      <c r="BP48691" s="3"/>
    </row>
    <row r="48692" spans="1:68" x14ac:dyDescent="0.25">
      <c r="A48692" s="1"/>
      <c r="B48692" s="2"/>
      <c r="BJ48692" s="3"/>
      <c r="BL48692" s="3"/>
      <c r="BN48692" s="3"/>
      <c r="BP48692" s="3"/>
    </row>
    <row r="48693" spans="1:68" x14ac:dyDescent="0.25">
      <c r="A48693" s="1"/>
      <c r="B48693" s="2"/>
      <c r="BJ48693" s="3"/>
      <c r="BL48693" s="3"/>
      <c r="BN48693" s="3"/>
      <c r="BP48693" s="3"/>
    </row>
    <row r="48694" spans="1:68" x14ac:dyDescent="0.25">
      <c r="A48694" s="1"/>
      <c r="B48694" s="2"/>
      <c r="BJ48694" s="3"/>
      <c r="BL48694" s="3"/>
      <c r="BN48694" s="3"/>
      <c r="BP48694" s="3"/>
    </row>
    <row r="48695" spans="1:68" x14ac:dyDescent="0.25">
      <c r="A48695" s="1"/>
      <c r="B48695" s="2"/>
      <c r="BJ48695" s="3"/>
      <c r="BL48695" s="3"/>
      <c r="BN48695" s="3"/>
      <c r="BP48695" s="3"/>
    </row>
    <row r="48696" spans="1:68" x14ac:dyDescent="0.25">
      <c r="A48696" s="1"/>
      <c r="B48696" s="2"/>
      <c r="BJ48696" s="3"/>
      <c r="BL48696" s="3"/>
      <c r="BN48696" s="3"/>
      <c r="BP48696" s="3"/>
    </row>
    <row r="48697" spans="1:68" x14ac:dyDescent="0.25">
      <c r="A48697" s="1"/>
      <c r="B48697" s="2"/>
      <c r="BJ48697" s="3"/>
      <c r="BL48697" s="3"/>
      <c r="BN48697" s="3"/>
      <c r="BP48697" s="3"/>
    </row>
    <row r="48698" spans="1:68" x14ac:dyDescent="0.25">
      <c r="A48698" s="1"/>
      <c r="B48698" s="2"/>
      <c r="BJ48698" s="3"/>
      <c r="BL48698" s="3"/>
      <c r="BN48698" s="3"/>
      <c r="BP48698" s="3"/>
    </row>
    <row r="48699" spans="1:68" x14ac:dyDescent="0.25">
      <c r="A48699" s="1"/>
      <c r="B48699" s="2"/>
      <c r="BJ48699" s="3"/>
      <c r="BL48699" s="3"/>
      <c r="BN48699" s="3"/>
      <c r="BP48699" s="3"/>
    </row>
    <row r="48700" spans="1:68" x14ac:dyDescent="0.25">
      <c r="A48700" s="1"/>
      <c r="B48700" s="2"/>
      <c r="BJ48700" s="3"/>
      <c r="BL48700" s="3"/>
      <c r="BN48700" s="3"/>
      <c r="BP48700" s="3"/>
    </row>
    <row r="48701" spans="1:68" x14ac:dyDescent="0.25">
      <c r="A48701" s="1"/>
      <c r="B48701" s="2"/>
      <c r="BJ48701" s="3"/>
      <c r="BL48701" s="3"/>
      <c r="BN48701" s="3"/>
      <c r="BP48701" s="3"/>
    </row>
    <row r="48702" spans="1:68" x14ac:dyDescent="0.25">
      <c r="A48702" s="1"/>
      <c r="B48702" s="2"/>
      <c r="BJ48702" s="3"/>
      <c r="BL48702" s="3"/>
      <c r="BN48702" s="3"/>
      <c r="BP48702" s="3"/>
    </row>
    <row r="48703" spans="1:68" x14ac:dyDescent="0.25">
      <c r="A48703" s="1"/>
      <c r="B48703" s="2"/>
      <c r="BJ48703" s="3"/>
      <c r="BL48703" s="3"/>
      <c r="BN48703" s="3"/>
      <c r="BP48703" s="3"/>
    </row>
    <row r="48704" spans="1:68" x14ac:dyDescent="0.25">
      <c r="A48704" s="1"/>
      <c r="B48704" s="2"/>
      <c r="BJ48704" s="3"/>
      <c r="BL48704" s="3"/>
      <c r="BN48704" s="3"/>
      <c r="BP48704" s="3"/>
    </row>
    <row r="48705" spans="1:68" x14ac:dyDescent="0.25">
      <c r="A48705" s="1"/>
      <c r="B48705" s="2"/>
      <c r="BJ48705" s="3"/>
      <c r="BL48705" s="3"/>
      <c r="BN48705" s="3"/>
      <c r="BP48705" s="3"/>
    </row>
    <row r="48706" spans="1:68" x14ac:dyDescent="0.25">
      <c r="A48706" s="1"/>
      <c r="B48706" s="2"/>
      <c r="BJ48706" s="3"/>
      <c r="BL48706" s="3"/>
      <c r="BN48706" s="3"/>
      <c r="BP48706" s="3"/>
    </row>
    <row r="48707" spans="1:68" x14ac:dyDescent="0.25">
      <c r="A48707" s="1"/>
      <c r="B48707" s="2"/>
      <c r="BJ48707" s="3"/>
      <c r="BL48707" s="3"/>
      <c r="BN48707" s="3"/>
      <c r="BP48707" s="3"/>
    </row>
    <row r="48708" spans="1:68" x14ac:dyDescent="0.25">
      <c r="A48708" s="1"/>
      <c r="B48708" s="2"/>
      <c r="BJ48708" s="3"/>
      <c r="BL48708" s="3"/>
      <c r="BN48708" s="3"/>
      <c r="BP48708" s="3"/>
    </row>
    <row r="48709" spans="1:68" x14ac:dyDescent="0.25">
      <c r="A48709" s="1"/>
      <c r="B48709" s="2"/>
      <c r="BJ48709" s="3"/>
      <c r="BL48709" s="3"/>
      <c r="BN48709" s="3"/>
      <c r="BP48709" s="3"/>
    </row>
    <row r="48710" spans="1:68" x14ac:dyDescent="0.25">
      <c r="A48710" s="1"/>
      <c r="B48710" s="2"/>
      <c r="BJ48710" s="3"/>
      <c r="BL48710" s="3"/>
      <c r="BN48710" s="3"/>
      <c r="BP48710" s="3"/>
    </row>
    <row r="48711" spans="1:68" x14ac:dyDescent="0.25">
      <c r="A48711" s="1"/>
      <c r="B48711" s="2"/>
      <c r="BJ48711" s="3"/>
      <c r="BL48711" s="3"/>
      <c r="BN48711" s="3"/>
      <c r="BP48711" s="3"/>
    </row>
    <row r="48712" spans="1:68" x14ac:dyDescent="0.25">
      <c r="A48712" s="1"/>
      <c r="B48712" s="2"/>
      <c r="BJ48712" s="3"/>
      <c r="BL48712" s="3"/>
      <c r="BN48712" s="3"/>
      <c r="BP48712" s="3"/>
    </row>
    <row r="48713" spans="1:68" x14ac:dyDescent="0.25">
      <c r="A48713" s="1"/>
      <c r="B48713" s="2"/>
      <c r="BJ48713" s="3"/>
      <c r="BL48713" s="3"/>
      <c r="BN48713" s="3"/>
      <c r="BP48713" s="3"/>
    </row>
    <row r="48714" spans="1:68" x14ac:dyDescent="0.25">
      <c r="A48714" s="1"/>
      <c r="B48714" s="2"/>
      <c r="BJ48714" s="3"/>
      <c r="BL48714" s="3"/>
      <c r="BN48714" s="3"/>
      <c r="BP48714" s="3"/>
    </row>
    <row r="48715" spans="1:68" x14ac:dyDescent="0.25">
      <c r="A48715" s="1"/>
      <c r="B48715" s="2"/>
      <c r="BJ48715" s="3"/>
      <c r="BL48715" s="3"/>
      <c r="BN48715" s="3"/>
      <c r="BP48715" s="3"/>
    </row>
    <row r="48716" spans="1:68" x14ac:dyDescent="0.25">
      <c r="A48716" s="1"/>
      <c r="B48716" s="2"/>
      <c r="BJ48716" s="3"/>
      <c r="BL48716" s="3"/>
      <c r="BN48716" s="3"/>
      <c r="BP48716" s="3"/>
    </row>
    <row r="48717" spans="1:68" x14ac:dyDescent="0.25">
      <c r="A48717" s="1"/>
      <c r="B48717" s="2"/>
      <c r="BJ48717" s="3"/>
      <c r="BL48717" s="3"/>
      <c r="BN48717" s="3"/>
      <c r="BP48717" s="3"/>
    </row>
    <row r="48718" spans="1:68" x14ac:dyDescent="0.25">
      <c r="A48718" s="1"/>
      <c r="B48718" s="2"/>
      <c r="BJ48718" s="3"/>
      <c r="BL48718" s="3"/>
      <c r="BN48718" s="3"/>
      <c r="BP48718" s="3"/>
    </row>
    <row r="48719" spans="1:68" x14ac:dyDescent="0.25">
      <c r="A48719" s="1"/>
      <c r="B48719" s="2"/>
      <c r="BJ48719" s="3"/>
      <c r="BL48719" s="3"/>
      <c r="BN48719" s="3"/>
      <c r="BP48719" s="3"/>
    </row>
    <row r="48720" spans="1:68" x14ac:dyDescent="0.25">
      <c r="A48720" s="1"/>
      <c r="B48720" s="2"/>
      <c r="BJ48720" s="3"/>
      <c r="BL48720" s="3"/>
      <c r="BN48720" s="3"/>
      <c r="BP48720" s="3"/>
    </row>
    <row r="48721" spans="1:68" x14ac:dyDescent="0.25">
      <c r="A48721" s="1"/>
      <c r="B48721" s="2"/>
      <c r="BJ48721" s="3"/>
      <c r="BL48721" s="3"/>
      <c r="BN48721" s="3"/>
      <c r="BP48721" s="3"/>
    </row>
    <row r="48722" spans="1:68" x14ac:dyDescent="0.25">
      <c r="A48722" s="1"/>
      <c r="B48722" s="2"/>
      <c r="BJ48722" s="3"/>
      <c r="BL48722" s="3"/>
      <c r="BN48722" s="3"/>
      <c r="BP48722" s="3"/>
    </row>
    <row r="48723" spans="1:68" x14ac:dyDescent="0.25">
      <c r="A48723" s="1"/>
      <c r="B48723" s="2"/>
      <c r="BJ48723" s="3"/>
      <c r="BL48723" s="3"/>
      <c r="BN48723" s="3"/>
      <c r="BP48723" s="3"/>
    </row>
    <row r="48724" spans="1:68" x14ac:dyDescent="0.25">
      <c r="A48724" s="1"/>
      <c r="B48724" s="2"/>
      <c r="BJ48724" s="3"/>
      <c r="BL48724" s="3"/>
      <c r="BN48724" s="3"/>
      <c r="BP48724" s="3"/>
    </row>
    <row r="48725" spans="1:68" x14ac:dyDescent="0.25">
      <c r="A48725" s="1"/>
      <c r="B48725" s="2"/>
      <c r="BJ48725" s="3"/>
      <c r="BL48725" s="3"/>
      <c r="BN48725" s="3"/>
      <c r="BP48725" s="3"/>
    </row>
    <row r="48726" spans="1:68" x14ac:dyDescent="0.25">
      <c r="A48726" s="1"/>
      <c r="B48726" s="2"/>
      <c r="BJ48726" s="3"/>
      <c r="BL48726" s="3"/>
      <c r="BN48726" s="3"/>
      <c r="BP48726" s="3"/>
    </row>
    <row r="48727" spans="1:68" x14ac:dyDescent="0.25">
      <c r="A48727" s="1"/>
      <c r="B48727" s="2"/>
      <c r="BJ48727" s="3"/>
      <c r="BL48727" s="3"/>
      <c r="BN48727" s="3"/>
      <c r="BP48727" s="3"/>
    </row>
    <row r="48728" spans="1:68" x14ac:dyDescent="0.25">
      <c r="A48728" s="1"/>
      <c r="B48728" s="2"/>
      <c r="BJ48728" s="3"/>
      <c r="BL48728" s="3"/>
      <c r="BN48728" s="3"/>
      <c r="BP48728" s="3"/>
    </row>
    <row r="48729" spans="1:68" x14ac:dyDescent="0.25">
      <c r="A48729" s="1"/>
      <c r="B48729" s="2"/>
      <c r="BJ48729" s="3"/>
      <c r="BL48729" s="3"/>
      <c r="BN48729" s="3"/>
      <c r="BP48729" s="3"/>
    </row>
    <row r="48730" spans="1:68" x14ac:dyDescent="0.25">
      <c r="A48730" s="1"/>
      <c r="B48730" s="2"/>
      <c r="BJ48730" s="3"/>
      <c r="BL48730" s="3"/>
      <c r="BN48730" s="3"/>
      <c r="BP48730" s="3"/>
    </row>
    <row r="48731" spans="1:68" x14ac:dyDescent="0.25">
      <c r="A48731" s="1"/>
      <c r="B48731" s="2"/>
      <c r="BJ48731" s="3"/>
      <c r="BL48731" s="3"/>
      <c r="BN48731" s="3"/>
      <c r="BP48731" s="3"/>
    </row>
    <row r="48732" spans="1:68" x14ac:dyDescent="0.25">
      <c r="A48732" s="1"/>
      <c r="B48732" s="2"/>
      <c r="BJ48732" s="3"/>
      <c r="BL48732" s="3"/>
      <c r="BN48732" s="3"/>
      <c r="BP48732" s="3"/>
    </row>
    <row r="48733" spans="1:68" x14ac:dyDescent="0.25">
      <c r="A48733" s="1"/>
      <c r="B48733" s="2"/>
      <c r="BJ48733" s="3"/>
      <c r="BL48733" s="3"/>
      <c r="BN48733" s="3"/>
      <c r="BP48733" s="3"/>
    </row>
    <row r="48734" spans="1:68" x14ac:dyDescent="0.25">
      <c r="A48734" s="1"/>
      <c r="B48734" s="2"/>
      <c r="BJ48734" s="3"/>
      <c r="BL48734" s="3"/>
      <c r="BN48734" s="3"/>
      <c r="BP48734" s="3"/>
    </row>
    <row r="48735" spans="1:68" x14ac:dyDescent="0.25">
      <c r="A48735" s="1"/>
      <c r="B48735" s="2"/>
      <c r="BJ48735" s="3"/>
      <c r="BL48735" s="3"/>
      <c r="BN48735" s="3"/>
      <c r="BP48735" s="3"/>
    </row>
    <row r="48736" spans="1:68" x14ac:dyDescent="0.25">
      <c r="A48736" s="1"/>
      <c r="B48736" s="2"/>
      <c r="BJ48736" s="3"/>
      <c r="BL48736" s="3"/>
      <c r="BN48736" s="3"/>
      <c r="BP48736" s="3"/>
    </row>
    <row r="48737" spans="1:68" x14ac:dyDescent="0.25">
      <c r="A48737" s="1"/>
      <c r="B48737" s="2"/>
      <c r="BJ48737" s="3"/>
      <c r="BL48737" s="3"/>
      <c r="BN48737" s="3"/>
      <c r="BP48737" s="3"/>
    </row>
    <row r="48738" spans="1:68" x14ac:dyDescent="0.25">
      <c r="A48738" s="1"/>
      <c r="B48738" s="2"/>
      <c r="BJ48738" s="3"/>
      <c r="BL48738" s="3"/>
      <c r="BN48738" s="3"/>
      <c r="BP48738" s="3"/>
    </row>
    <row r="48739" spans="1:68" x14ac:dyDescent="0.25">
      <c r="A48739" s="1"/>
      <c r="B48739" s="2"/>
      <c r="BJ48739" s="3"/>
      <c r="BL48739" s="3"/>
      <c r="BN48739" s="3"/>
      <c r="BP48739" s="3"/>
    </row>
    <row r="48740" spans="1:68" x14ac:dyDescent="0.25">
      <c r="A48740" s="1"/>
      <c r="B48740" s="2"/>
      <c r="BJ48740" s="3"/>
      <c r="BL48740" s="3"/>
      <c r="BN48740" s="3"/>
      <c r="BP48740" s="3"/>
    </row>
    <row r="48741" spans="1:68" x14ac:dyDescent="0.25">
      <c r="A48741" s="1"/>
      <c r="B48741" s="2"/>
      <c r="BJ48741" s="3"/>
      <c r="BL48741" s="3"/>
      <c r="BN48741" s="3"/>
      <c r="BP48741" s="3"/>
    </row>
    <row r="48742" spans="1:68" x14ac:dyDescent="0.25">
      <c r="A48742" s="1"/>
      <c r="B48742" s="2"/>
      <c r="BJ48742" s="3"/>
      <c r="BL48742" s="3"/>
      <c r="BN48742" s="3"/>
      <c r="BP48742" s="3"/>
    </row>
    <row r="48743" spans="1:68" x14ac:dyDescent="0.25">
      <c r="A48743" s="1"/>
      <c r="B48743" s="2"/>
      <c r="BJ48743" s="3"/>
      <c r="BL48743" s="3"/>
      <c r="BN48743" s="3"/>
      <c r="BP48743" s="3"/>
    </row>
    <row r="48744" spans="1:68" x14ac:dyDescent="0.25">
      <c r="A48744" s="1"/>
      <c r="B48744" s="2"/>
      <c r="BJ48744" s="3"/>
      <c r="BL48744" s="3"/>
      <c r="BN48744" s="3"/>
      <c r="BP48744" s="3"/>
    </row>
    <row r="48745" spans="1:68" x14ac:dyDescent="0.25">
      <c r="A48745" s="1"/>
      <c r="B48745" s="2"/>
      <c r="BJ48745" s="3"/>
      <c r="BL48745" s="3"/>
      <c r="BN48745" s="3"/>
      <c r="BP48745" s="3"/>
    </row>
    <row r="48746" spans="1:68" x14ac:dyDescent="0.25">
      <c r="A48746" s="1"/>
      <c r="B48746" s="2"/>
      <c r="BJ48746" s="3"/>
      <c r="BL48746" s="3"/>
      <c r="BN48746" s="3"/>
      <c r="BP48746" s="3"/>
    </row>
    <row r="48747" spans="1:68" x14ac:dyDescent="0.25">
      <c r="A48747" s="1"/>
      <c r="B48747" s="2"/>
      <c r="BJ48747" s="3"/>
      <c r="BL48747" s="3"/>
      <c r="BN48747" s="3"/>
      <c r="BP48747" s="3"/>
    </row>
    <row r="48748" spans="1:68" x14ac:dyDescent="0.25">
      <c r="A48748" s="1"/>
      <c r="B48748" s="2"/>
      <c r="BJ48748" s="3"/>
      <c r="BL48748" s="3"/>
      <c r="BN48748" s="3"/>
      <c r="BP48748" s="3"/>
    </row>
    <row r="48749" spans="1:68" x14ac:dyDescent="0.25">
      <c r="A48749" s="1"/>
      <c r="B48749" s="2"/>
      <c r="BJ48749" s="3"/>
      <c r="BL48749" s="3"/>
      <c r="BN48749" s="3"/>
      <c r="BP48749" s="3"/>
    </row>
    <row r="48750" spans="1:68" x14ac:dyDescent="0.25">
      <c r="A48750" s="1"/>
      <c r="B48750" s="2"/>
      <c r="BJ48750" s="3"/>
      <c r="BL48750" s="3"/>
      <c r="BN48750" s="3"/>
      <c r="BP48750" s="3"/>
    </row>
    <row r="48751" spans="1:68" x14ac:dyDescent="0.25">
      <c r="A48751" s="1"/>
      <c r="B48751" s="2"/>
      <c r="BJ48751" s="3"/>
      <c r="BL48751" s="3"/>
      <c r="BN48751" s="3"/>
      <c r="BP48751" s="3"/>
    </row>
    <row r="48752" spans="1:68" x14ac:dyDescent="0.25">
      <c r="A48752" s="1"/>
      <c r="B48752" s="2"/>
      <c r="BJ48752" s="3"/>
      <c r="BL48752" s="3"/>
      <c r="BN48752" s="3"/>
      <c r="BP48752" s="3"/>
    </row>
    <row r="48753" spans="1:68" x14ac:dyDescent="0.25">
      <c r="A48753" s="1"/>
      <c r="B48753" s="2"/>
      <c r="BJ48753" s="3"/>
      <c r="BL48753" s="3"/>
      <c r="BN48753" s="3"/>
      <c r="BP48753" s="3"/>
    </row>
    <row r="48754" spans="1:68" x14ac:dyDescent="0.25">
      <c r="A48754" s="1"/>
      <c r="B48754" s="2"/>
      <c r="BJ48754" s="3"/>
      <c r="BL48754" s="3"/>
      <c r="BN48754" s="3"/>
      <c r="BP48754" s="3"/>
    </row>
    <row r="48755" spans="1:68" x14ac:dyDescent="0.25">
      <c r="A48755" s="1"/>
      <c r="B48755" s="2"/>
      <c r="BJ48755" s="3"/>
      <c r="BL48755" s="3"/>
      <c r="BN48755" s="3"/>
      <c r="BP48755" s="3"/>
    </row>
    <row r="48756" spans="1:68" x14ac:dyDescent="0.25">
      <c r="A48756" s="1"/>
      <c r="B48756" s="2"/>
      <c r="BJ48756" s="3"/>
      <c r="BL48756" s="3"/>
      <c r="BN48756" s="3"/>
      <c r="BP48756" s="3"/>
    </row>
    <row r="48757" spans="1:68" x14ac:dyDescent="0.25">
      <c r="A48757" s="1"/>
      <c r="B48757" s="2"/>
      <c r="BJ48757" s="3"/>
      <c r="BL48757" s="3"/>
      <c r="BN48757" s="3"/>
      <c r="BP48757" s="3"/>
    </row>
    <row r="48758" spans="1:68" x14ac:dyDescent="0.25">
      <c r="A48758" s="1"/>
      <c r="B48758" s="2"/>
      <c r="BJ48758" s="3"/>
      <c r="BL48758" s="3"/>
      <c r="BN48758" s="3"/>
      <c r="BP48758" s="3"/>
    </row>
    <row r="48759" spans="1:68" x14ac:dyDescent="0.25">
      <c r="A48759" s="1"/>
      <c r="B48759" s="2"/>
      <c r="BJ48759" s="3"/>
      <c r="BL48759" s="3"/>
      <c r="BN48759" s="3"/>
      <c r="BP48759" s="3"/>
    </row>
    <row r="48760" spans="1:68" x14ac:dyDescent="0.25">
      <c r="A48760" s="1"/>
      <c r="B48760" s="2"/>
      <c r="BJ48760" s="3"/>
      <c r="BL48760" s="3"/>
      <c r="BN48760" s="3"/>
      <c r="BP48760" s="3"/>
    </row>
    <row r="48761" spans="1:68" x14ac:dyDescent="0.25">
      <c r="A48761" s="1"/>
      <c r="B48761" s="2"/>
      <c r="BJ48761" s="3"/>
      <c r="BL48761" s="3"/>
      <c r="BN48761" s="3"/>
      <c r="BP48761" s="3"/>
    </row>
    <row r="48762" spans="1:68" x14ac:dyDescent="0.25">
      <c r="A48762" s="1"/>
      <c r="B48762" s="2"/>
      <c r="BJ48762" s="3"/>
      <c r="BL48762" s="3"/>
      <c r="BN48762" s="3"/>
      <c r="BP48762" s="3"/>
    </row>
    <row r="48763" spans="1:68" x14ac:dyDescent="0.25">
      <c r="A48763" s="1"/>
      <c r="B48763" s="2"/>
      <c r="BJ48763" s="3"/>
      <c r="BL48763" s="3"/>
      <c r="BN48763" s="3"/>
      <c r="BP48763" s="3"/>
    </row>
    <row r="48764" spans="1:68" x14ac:dyDescent="0.25">
      <c r="A48764" s="1"/>
      <c r="B48764" s="2"/>
      <c r="BJ48764" s="3"/>
      <c r="BL48764" s="3"/>
      <c r="BN48764" s="3"/>
      <c r="BP48764" s="3"/>
    </row>
    <row r="48765" spans="1:68" x14ac:dyDescent="0.25">
      <c r="A48765" s="1"/>
      <c r="B48765" s="2"/>
      <c r="BJ48765" s="3"/>
      <c r="BL48765" s="3"/>
      <c r="BN48765" s="3"/>
      <c r="BP48765" s="3"/>
    </row>
    <row r="48766" spans="1:68" x14ac:dyDescent="0.25">
      <c r="A48766" s="1"/>
      <c r="B48766" s="2"/>
      <c r="BJ48766" s="3"/>
      <c r="BL48766" s="3"/>
      <c r="BN48766" s="3"/>
      <c r="BP48766" s="3"/>
    </row>
    <row r="48767" spans="1:68" x14ac:dyDescent="0.25">
      <c r="A48767" s="1"/>
      <c r="B48767" s="2"/>
      <c r="BJ48767" s="3"/>
      <c r="BL48767" s="3"/>
      <c r="BN48767" s="3"/>
      <c r="BP48767" s="3"/>
    </row>
    <row r="48768" spans="1:68" x14ac:dyDescent="0.25">
      <c r="A48768" s="1"/>
      <c r="B48768" s="2"/>
      <c r="BJ48768" s="3"/>
      <c r="BL48768" s="3"/>
      <c r="BN48768" s="3"/>
      <c r="BP48768" s="3"/>
    </row>
    <row r="48769" spans="1:68" x14ac:dyDescent="0.25">
      <c r="A48769" s="1"/>
      <c r="B48769" s="2"/>
      <c r="BJ48769" s="3"/>
      <c r="BL48769" s="3"/>
      <c r="BN48769" s="3"/>
      <c r="BP48769" s="3"/>
    </row>
    <row r="48770" spans="1:68" x14ac:dyDescent="0.25">
      <c r="A48770" s="1"/>
      <c r="B48770" s="2"/>
      <c r="BJ48770" s="3"/>
      <c r="BL48770" s="3"/>
      <c r="BN48770" s="3"/>
      <c r="BP48770" s="3"/>
    </row>
    <row r="48771" spans="1:68" x14ac:dyDescent="0.25">
      <c r="A48771" s="1"/>
      <c r="B48771" s="2"/>
      <c r="BJ48771" s="3"/>
      <c r="BL48771" s="3"/>
      <c r="BN48771" s="3"/>
      <c r="BP48771" s="3"/>
    </row>
    <row r="48772" spans="1:68" x14ac:dyDescent="0.25">
      <c r="A48772" s="1"/>
      <c r="B48772" s="2"/>
      <c r="BJ48772" s="3"/>
      <c r="BL48772" s="3"/>
      <c r="BN48772" s="3"/>
      <c r="BP48772" s="3"/>
    </row>
    <row r="48773" spans="1:68" x14ac:dyDescent="0.25">
      <c r="A48773" s="1"/>
      <c r="B48773" s="2"/>
      <c r="BJ48773" s="3"/>
      <c r="BL48773" s="3"/>
      <c r="BN48773" s="3"/>
      <c r="BP48773" s="3"/>
    </row>
    <row r="48774" spans="1:68" x14ac:dyDescent="0.25">
      <c r="A48774" s="1"/>
      <c r="B48774" s="2"/>
      <c r="BJ48774" s="3"/>
      <c r="BL48774" s="3"/>
      <c r="BN48774" s="3"/>
      <c r="BP48774" s="3"/>
    </row>
    <row r="48775" spans="1:68" x14ac:dyDescent="0.25">
      <c r="A48775" s="1"/>
      <c r="B48775" s="2"/>
      <c r="BJ48775" s="3"/>
      <c r="BL48775" s="3"/>
      <c r="BN48775" s="3"/>
      <c r="BP48775" s="3"/>
    </row>
    <row r="48776" spans="1:68" x14ac:dyDescent="0.25">
      <c r="A48776" s="1"/>
      <c r="B48776" s="2"/>
      <c r="BJ48776" s="3"/>
      <c r="BL48776" s="3"/>
      <c r="BN48776" s="3"/>
      <c r="BP48776" s="3"/>
    </row>
    <row r="48777" spans="1:68" x14ac:dyDescent="0.25">
      <c r="A48777" s="1"/>
      <c r="B48777" s="2"/>
      <c r="BJ48777" s="3"/>
      <c r="BL48777" s="3"/>
      <c r="BN48777" s="3"/>
      <c r="BP48777" s="3"/>
    </row>
    <row r="48778" spans="1:68" x14ac:dyDescent="0.25">
      <c r="A48778" s="1"/>
      <c r="B48778" s="2"/>
      <c r="BJ48778" s="3"/>
      <c r="BL48778" s="3"/>
      <c r="BN48778" s="3"/>
      <c r="BP48778" s="3"/>
    </row>
    <row r="48779" spans="1:68" x14ac:dyDescent="0.25">
      <c r="A48779" s="1"/>
      <c r="B48779" s="2"/>
      <c r="BJ48779" s="3"/>
      <c r="BL48779" s="3"/>
      <c r="BN48779" s="3"/>
      <c r="BP48779" s="3"/>
    </row>
    <row r="48780" spans="1:68" x14ac:dyDescent="0.25">
      <c r="A48780" s="1"/>
      <c r="B48780" s="2"/>
      <c r="BJ48780" s="3"/>
      <c r="BL48780" s="3"/>
      <c r="BN48780" s="3"/>
      <c r="BP48780" s="3"/>
    </row>
    <row r="48781" spans="1:68" x14ac:dyDescent="0.25">
      <c r="A48781" s="1"/>
      <c r="B48781" s="2"/>
      <c r="BJ48781" s="3"/>
      <c r="BL48781" s="3"/>
      <c r="BN48781" s="3"/>
      <c r="BP48781" s="3"/>
    </row>
    <row r="48782" spans="1:68" x14ac:dyDescent="0.25">
      <c r="A48782" s="1"/>
      <c r="B48782" s="2"/>
      <c r="BJ48782" s="3"/>
      <c r="BL48782" s="3"/>
      <c r="BN48782" s="3"/>
      <c r="BP48782" s="3"/>
    </row>
    <row r="48783" spans="1:68" x14ac:dyDescent="0.25">
      <c r="A48783" s="1"/>
      <c r="B48783" s="2"/>
      <c r="BJ48783" s="3"/>
      <c r="BL48783" s="3"/>
      <c r="BN48783" s="3"/>
      <c r="BP48783" s="3"/>
    </row>
    <row r="48784" spans="1:68" x14ac:dyDescent="0.25">
      <c r="A48784" s="1"/>
      <c r="B48784" s="2"/>
      <c r="BJ48784" s="3"/>
      <c r="BL48784" s="3"/>
      <c r="BN48784" s="3"/>
      <c r="BP48784" s="3"/>
    </row>
    <row r="48785" spans="1:68" x14ac:dyDescent="0.25">
      <c r="A48785" s="1"/>
      <c r="B48785" s="2"/>
      <c r="BJ48785" s="3"/>
      <c r="BL48785" s="3"/>
      <c r="BN48785" s="3"/>
      <c r="BP48785" s="3"/>
    </row>
    <row r="48786" spans="1:68" x14ac:dyDescent="0.25">
      <c r="A48786" s="1"/>
      <c r="B48786" s="2"/>
      <c r="BJ48786" s="3"/>
      <c r="BL48786" s="3"/>
      <c r="BN48786" s="3"/>
      <c r="BP48786" s="3"/>
    </row>
    <row r="48787" spans="1:68" x14ac:dyDescent="0.25">
      <c r="A48787" s="1"/>
      <c r="B48787" s="2"/>
      <c r="BJ48787" s="3"/>
      <c r="BL48787" s="3"/>
      <c r="BN48787" s="3"/>
      <c r="BP48787" s="3"/>
    </row>
    <row r="48788" spans="1:68" x14ac:dyDescent="0.25">
      <c r="A48788" s="1"/>
      <c r="B48788" s="2"/>
      <c r="BJ48788" s="3"/>
      <c r="BL48788" s="3"/>
      <c r="BN48788" s="3"/>
      <c r="BP48788" s="3"/>
    </row>
    <row r="48789" spans="1:68" x14ac:dyDescent="0.25">
      <c r="A48789" s="1"/>
      <c r="B48789" s="2"/>
      <c r="BJ48789" s="3"/>
      <c r="BL48789" s="3"/>
      <c r="BN48789" s="3"/>
      <c r="BP48789" s="3"/>
    </row>
    <row r="48790" spans="1:68" x14ac:dyDescent="0.25">
      <c r="A48790" s="1"/>
      <c r="B48790" s="2"/>
      <c r="BJ48790" s="3"/>
      <c r="BL48790" s="3"/>
      <c r="BN48790" s="3"/>
      <c r="BP48790" s="3"/>
    </row>
    <row r="48791" spans="1:68" x14ac:dyDescent="0.25">
      <c r="A48791" s="1"/>
      <c r="B48791" s="2"/>
      <c r="BJ48791" s="3"/>
      <c r="BL48791" s="3"/>
      <c r="BN48791" s="3"/>
      <c r="BP48791" s="3"/>
    </row>
    <row r="48792" spans="1:68" x14ac:dyDescent="0.25">
      <c r="A48792" s="1"/>
      <c r="B48792" s="2"/>
      <c r="BJ48792" s="3"/>
      <c r="BL48792" s="3"/>
      <c r="BN48792" s="3"/>
      <c r="BP48792" s="3"/>
    </row>
    <row r="48793" spans="1:68" x14ac:dyDescent="0.25">
      <c r="A48793" s="1"/>
      <c r="B48793" s="2"/>
      <c r="BJ48793" s="3"/>
      <c r="BL48793" s="3"/>
      <c r="BN48793" s="3"/>
      <c r="BP48793" s="3"/>
    </row>
    <row r="48794" spans="1:68" x14ac:dyDescent="0.25">
      <c r="A48794" s="1"/>
      <c r="B48794" s="2"/>
      <c r="BJ48794" s="3"/>
      <c r="BL48794" s="3"/>
      <c r="BN48794" s="3"/>
      <c r="BP48794" s="3"/>
    </row>
    <row r="48795" spans="1:68" x14ac:dyDescent="0.25">
      <c r="A48795" s="1"/>
      <c r="B48795" s="2"/>
      <c r="BJ48795" s="3"/>
      <c r="BL48795" s="3"/>
      <c r="BN48795" s="3"/>
      <c r="BP48795" s="3"/>
    </row>
    <row r="48796" spans="1:68" x14ac:dyDescent="0.25">
      <c r="A48796" s="1"/>
      <c r="B48796" s="2"/>
      <c r="BJ48796" s="3"/>
      <c r="BL48796" s="3"/>
      <c r="BN48796" s="3"/>
      <c r="BP48796" s="3"/>
    </row>
    <row r="48797" spans="1:68" x14ac:dyDescent="0.25">
      <c r="A48797" s="1"/>
      <c r="B48797" s="2"/>
      <c r="BJ48797" s="3"/>
      <c r="BL48797" s="3"/>
      <c r="BN48797" s="3"/>
      <c r="BP48797" s="3"/>
    </row>
    <row r="48798" spans="1:68" x14ac:dyDescent="0.25">
      <c r="A48798" s="1"/>
      <c r="B48798" s="2"/>
      <c r="BJ48798" s="3"/>
      <c r="BL48798" s="3"/>
      <c r="BN48798" s="3"/>
      <c r="BP48798" s="3"/>
    </row>
    <row r="48799" spans="1:68" x14ac:dyDescent="0.25">
      <c r="A48799" s="1"/>
      <c r="B48799" s="2"/>
      <c r="BJ48799" s="3"/>
      <c r="BL48799" s="3"/>
      <c r="BN48799" s="3"/>
      <c r="BP48799" s="3"/>
    </row>
    <row r="48800" spans="1:68" x14ac:dyDescent="0.25">
      <c r="A48800" s="1"/>
      <c r="B48800" s="2"/>
      <c r="BJ48800" s="3"/>
      <c r="BL48800" s="3"/>
      <c r="BN48800" s="3"/>
      <c r="BP48800" s="3"/>
    </row>
    <row r="48801" spans="1:68" x14ac:dyDescent="0.25">
      <c r="A48801" s="1"/>
      <c r="B48801" s="2"/>
      <c r="BJ48801" s="3"/>
      <c r="BL48801" s="3"/>
      <c r="BN48801" s="3"/>
      <c r="BP48801" s="3"/>
    </row>
    <row r="48802" spans="1:68" x14ac:dyDescent="0.25">
      <c r="A48802" s="1"/>
      <c r="B48802" s="2"/>
      <c r="BJ48802" s="3"/>
      <c r="BL48802" s="3"/>
      <c r="BN48802" s="3"/>
      <c r="BP48802" s="3"/>
    </row>
    <row r="48803" spans="1:68" x14ac:dyDescent="0.25">
      <c r="A48803" s="1"/>
      <c r="B48803" s="2"/>
      <c r="BJ48803" s="3"/>
      <c r="BL48803" s="3"/>
      <c r="BN48803" s="3"/>
      <c r="BP48803" s="3"/>
    </row>
    <row r="48804" spans="1:68" x14ac:dyDescent="0.25">
      <c r="A48804" s="1"/>
      <c r="B48804" s="2"/>
      <c r="BJ48804" s="3"/>
      <c r="BL48804" s="3"/>
      <c r="BN48804" s="3"/>
      <c r="BP48804" s="3"/>
    </row>
    <row r="48805" spans="1:68" x14ac:dyDescent="0.25">
      <c r="A48805" s="1"/>
      <c r="B48805" s="2"/>
      <c r="BJ48805" s="3"/>
      <c r="BL48805" s="3"/>
      <c r="BN48805" s="3"/>
      <c r="BP48805" s="3"/>
    </row>
    <row r="48806" spans="1:68" x14ac:dyDescent="0.25">
      <c r="A48806" s="1"/>
      <c r="B48806" s="2"/>
      <c r="BJ48806" s="3"/>
      <c r="BL48806" s="3"/>
      <c r="BN48806" s="3"/>
      <c r="BP48806" s="3"/>
    </row>
    <row r="48807" spans="1:68" x14ac:dyDescent="0.25">
      <c r="A48807" s="1"/>
      <c r="B48807" s="2"/>
      <c r="BJ48807" s="3"/>
      <c r="BL48807" s="3"/>
      <c r="BN48807" s="3"/>
      <c r="BP48807" s="3"/>
    </row>
    <row r="48808" spans="1:68" x14ac:dyDescent="0.25">
      <c r="A48808" s="1"/>
      <c r="B48808" s="2"/>
      <c r="BJ48808" s="3"/>
      <c r="BL48808" s="3"/>
      <c r="BN48808" s="3"/>
      <c r="BP48808" s="3"/>
    </row>
    <row r="48809" spans="1:68" x14ac:dyDescent="0.25">
      <c r="A48809" s="1"/>
      <c r="B48809" s="2"/>
      <c r="BJ48809" s="3"/>
      <c r="BL48809" s="3"/>
      <c r="BN48809" s="3"/>
      <c r="BP48809" s="3"/>
    </row>
    <row r="48810" spans="1:68" x14ac:dyDescent="0.25">
      <c r="A48810" s="1"/>
      <c r="B48810" s="2"/>
      <c r="BJ48810" s="3"/>
      <c r="BL48810" s="3"/>
      <c r="BN48810" s="3"/>
      <c r="BP48810" s="3"/>
    </row>
    <row r="48811" spans="1:68" x14ac:dyDescent="0.25">
      <c r="A48811" s="1"/>
      <c r="B48811" s="2"/>
      <c r="BJ48811" s="3"/>
      <c r="BL48811" s="3"/>
      <c r="BN48811" s="3"/>
      <c r="BP48811" s="3"/>
    </row>
    <row r="48812" spans="1:68" x14ac:dyDescent="0.25">
      <c r="A48812" s="1"/>
      <c r="B48812" s="2"/>
      <c r="BJ48812" s="3"/>
      <c r="BL48812" s="3"/>
      <c r="BN48812" s="3"/>
      <c r="BP48812" s="3"/>
    </row>
    <row r="48813" spans="1:68" x14ac:dyDescent="0.25">
      <c r="A48813" s="1"/>
      <c r="B48813" s="2"/>
      <c r="BJ48813" s="3"/>
      <c r="BL48813" s="3"/>
      <c r="BN48813" s="3"/>
      <c r="BP48813" s="3"/>
    </row>
    <row r="48814" spans="1:68" x14ac:dyDescent="0.25">
      <c r="A48814" s="1"/>
      <c r="B48814" s="2"/>
      <c r="BJ48814" s="3"/>
      <c r="BL48814" s="3"/>
      <c r="BN48814" s="3"/>
      <c r="BP48814" s="3"/>
    </row>
    <row r="48815" spans="1:68" x14ac:dyDescent="0.25">
      <c r="A48815" s="1"/>
      <c r="B48815" s="2"/>
      <c r="BJ48815" s="3"/>
      <c r="BL48815" s="3"/>
      <c r="BN48815" s="3"/>
      <c r="BP48815" s="3"/>
    </row>
    <row r="48816" spans="1:68" x14ac:dyDescent="0.25">
      <c r="A48816" s="1"/>
      <c r="B48816" s="2"/>
      <c r="BJ48816" s="3"/>
      <c r="BL48816" s="3"/>
      <c r="BN48816" s="3"/>
      <c r="BP48816" s="3"/>
    </row>
    <row r="48817" spans="1:68" x14ac:dyDescent="0.25">
      <c r="A48817" s="1"/>
      <c r="B48817" s="2"/>
      <c r="BJ48817" s="3"/>
      <c r="BL48817" s="3"/>
      <c r="BN48817" s="3"/>
      <c r="BP48817" s="3"/>
    </row>
    <row r="48818" spans="1:68" x14ac:dyDescent="0.25">
      <c r="A48818" s="1"/>
      <c r="B48818" s="2"/>
      <c r="BJ48818" s="3"/>
      <c r="BL48818" s="3"/>
      <c r="BN48818" s="3"/>
      <c r="BP48818" s="3"/>
    </row>
    <row r="48819" spans="1:68" x14ac:dyDescent="0.25">
      <c r="A48819" s="1"/>
      <c r="B48819" s="2"/>
      <c r="BJ48819" s="3"/>
      <c r="BL48819" s="3"/>
      <c r="BN48819" s="3"/>
      <c r="BP48819" s="3"/>
    </row>
    <row r="48820" spans="1:68" x14ac:dyDescent="0.25">
      <c r="A48820" s="1"/>
      <c r="B48820" s="2"/>
      <c r="BJ48820" s="3"/>
      <c r="BL48820" s="3"/>
      <c r="BN48820" s="3"/>
      <c r="BP48820" s="3"/>
    </row>
    <row r="48821" spans="1:68" x14ac:dyDescent="0.25">
      <c r="A48821" s="1"/>
      <c r="B48821" s="2"/>
      <c r="BJ48821" s="3"/>
      <c r="BL48821" s="3"/>
      <c r="BN48821" s="3"/>
      <c r="BP48821" s="3"/>
    </row>
    <row r="48822" spans="1:68" x14ac:dyDescent="0.25">
      <c r="A48822" s="1"/>
      <c r="B48822" s="2"/>
      <c r="BJ48822" s="3"/>
      <c r="BL48822" s="3"/>
      <c r="BN48822" s="3"/>
      <c r="BP48822" s="3"/>
    </row>
    <row r="48823" spans="1:68" x14ac:dyDescent="0.25">
      <c r="A48823" s="1"/>
      <c r="B48823" s="2"/>
      <c r="BJ48823" s="3"/>
      <c r="BL48823" s="3"/>
      <c r="BN48823" s="3"/>
      <c r="BP48823" s="3"/>
    </row>
    <row r="48824" spans="1:68" x14ac:dyDescent="0.25">
      <c r="A48824" s="1"/>
      <c r="B48824" s="2"/>
      <c r="BJ48824" s="3"/>
      <c r="BL48824" s="3"/>
      <c r="BN48824" s="3"/>
      <c r="BP48824" s="3"/>
    </row>
    <row r="48825" spans="1:68" x14ac:dyDescent="0.25">
      <c r="A48825" s="1"/>
      <c r="B48825" s="2"/>
      <c r="BJ48825" s="3"/>
      <c r="BL48825" s="3"/>
      <c r="BN48825" s="3"/>
      <c r="BP48825" s="3"/>
    </row>
    <row r="48826" spans="1:68" x14ac:dyDescent="0.25">
      <c r="A48826" s="1"/>
      <c r="B48826" s="2"/>
      <c r="BJ48826" s="3"/>
      <c r="BL48826" s="3"/>
      <c r="BN48826" s="3"/>
      <c r="BP48826" s="3"/>
    </row>
    <row r="48827" spans="1:68" x14ac:dyDescent="0.25">
      <c r="A48827" s="1"/>
      <c r="B48827" s="2"/>
      <c r="BJ48827" s="3"/>
      <c r="BL48827" s="3"/>
      <c r="BN48827" s="3"/>
      <c r="BP48827" s="3"/>
    </row>
    <row r="48828" spans="1:68" x14ac:dyDescent="0.25">
      <c r="A48828" s="1"/>
      <c r="B48828" s="2"/>
      <c r="BJ48828" s="3"/>
      <c r="BL48828" s="3"/>
      <c r="BN48828" s="3"/>
      <c r="BP48828" s="3"/>
    </row>
    <row r="48829" spans="1:68" x14ac:dyDescent="0.25">
      <c r="A48829" s="1"/>
      <c r="B48829" s="2"/>
      <c r="BJ48829" s="3"/>
      <c r="BL48829" s="3"/>
      <c r="BN48829" s="3"/>
      <c r="BP48829" s="3"/>
    </row>
    <row r="48830" spans="1:68" x14ac:dyDescent="0.25">
      <c r="A48830" s="1"/>
      <c r="B48830" s="2"/>
      <c r="BJ48830" s="3"/>
      <c r="BL48830" s="3"/>
      <c r="BN48830" s="3"/>
      <c r="BP48830" s="3"/>
    </row>
    <row r="48831" spans="1:68" x14ac:dyDescent="0.25">
      <c r="A48831" s="1"/>
      <c r="B48831" s="2"/>
      <c r="BJ48831" s="3"/>
      <c r="BL48831" s="3"/>
      <c r="BN48831" s="3"/>
      <c r="BP48831" s="3"/>
    </row>
    <row r="48832" spans="1:68" x14ac:dyDescent="0.25">
      <c r="A48832" s="1"/>
      <c r="B48832" s="2"/>
      <c r="BJ48832" s="3"/>
      <c r="BL48832" s="3"/>
      <c r="BN48832" s="3"/>
      <c r="BP48832" s="3"/>
    </row>
    <row r="48833" spans="1:68" x14ac:dyDescent="0.25">
      <c r="A48833" s="1"/>
      <c r="B48833" s="2"/>
      <c r="BJ48833" s="3"/>
      <c r="BL48833" s="3"/>
      <c r="BN48833" s="3"/>
      <c r="BP48833" s="3"/>
    </row>
    <row r="48834" spans="1:68" x14ac:dyDescent="0.25">
      <c r="A48834" s="1"/>
      <c r="B48834" s="2"/>
      <c r="BJ48834" s="3"/>
      <c r="BL48834" s="3"/>
      <c r="BN48834" s="3"/>
      <c r="BP48834" s="3"/>
    </row>
    <row r="48835" spans="1:68" x14ac:dyDescent="0.25">
      <c r="A48835" s="1"/>
      <c r="B48835" s="2"/>
      <c r="BJ48835" s="3"/>
      <c r="BL48835" s="3"/>
      <c r="BN48835" s="3"/>
      <c r="BP48835" s="3"/>
    </row>
    <row r="48836" spans="1:68" x14ac:dyDescent="0.25">
      <c r="A48836" s="1"/>
      <c r="B48836" s="2"/>
      <c r="BJ48836" s="3"/>
      <c r="BL48836" s="3"/>
      <c r="BN48836" s="3"/>
      <c r="BP48836" s="3"/>
    </row>
    <row r="48837" spans="1:68" x14ac:dyDescent="0.25">
      <c r="A48837" s="1"/>
      <c r="B48837" s="2"/>
      <c r="BJ48837" s="3"/>
      <c r="BL48837" s="3"/>
      <c r="BN48837" s="3"/>
      <c r="BP48837" s="3"/>
    </row>
    <row r="48838" spans="1:68" x14ac:dyDescent="0.25">
      <c r="A48838" s="1"/>
      <c r="B48838" s="2"/>
      <c r="BJ48838" s="3"/>
      <c r="BL48838" s="3"/>
      <c r="BN48838" s="3"/>
      <c r="BP48838" s="3"/>
    </row>
    <row r="48839" spans="1:68" x14ac:dyDescent="0.25">
      <c r="A48839" s="1"/>
      <c r="B48839" s="2"/>
      <c r="BJ48839" s="3"/>
      <c r="BL48839" s="3"/>
      <c r="BN48839" s="3"/>
      <c r="BP48839" s="3"/>
    </row>
    <row r="48840" spans="1:68" x14ac:dyDescent="0.25">
      <c r="A48840" s="1"/>
      <c r="B48840" s="2"/>
      <c r="BJ48840" s="3"/>
      <c r="BL48840" s="3"/>
      <c r="BN48840" s="3"/>
      <c r="BP48840" s="3"/>
    </row>
    <row r="48841" spans="1:68" x14ac:dyDescent="0.25">
      <c r="A48841" s="1"/>
      <c r="B48841" s="2"/>
      <c r="BJ48841" s="3"/>
      <c r="BL48841" s="3"/>
      <c r="BN48841" s="3"/>
      <c r="BP48841" s="3"/>
    </row>
    <row r="48842" spans="1:68" x14ac:dyDescent="0.25">
      <c r="A48842" s="1"/>
      <c r="B48842" s="2"/>
      <c r="BJ48842" s="3"/>
      <c r="BL48842" s="3"/>
      <c r="BN48842" s="3"/>
      <c r="BP48842" s="3"/>
    </row>
    <row r="48843" spans="1:68" x14ac:dyDescent="0.25">
      <c r="A48843" s="1"/>
      <c r="B48843" s="2"/>
      <c r="BJ48843" s="3"/>
      <c r="BL48843" s="3"/>
      <c r="BN48843" s="3"/>
      <c r="BP48843" s="3"/>
    </row>
    <row r="48844" spans="1:68" x14ac:dyDescent="0.25">
      <c r="A48844" s="1"/>
      <c r="B48844" s="2"/>
      <c r="BJ48844" s="3"/>
      <c r="BL48844" s="3"/>
      <c r="BN48844" s="3"/>
      <c r="BP48844" s="3"/>
    </row>
    <row r="48845" spans="1:68" x14ac:dyDescent="0.25">
      <c r="A48845" s="1"/>
      <c r="B48845" s="2"/>
      <c r="BJ48845" s="3"/>
      <c r="BL48845" s="3"/>
      <c r="BN48845" s="3"/>
      <c r="BP48845" s="3"/>
    </row>
    <row r="48846" spans="1:68" x14ac:dyDescent="0.25">
      <c r="A48846" s="1"/>
      <c r="B48846" s="2"/>
      <c r="BJ48846" s="3"/>
      <c r="BL48846" s="3"/>
      <c r="BN48846" s="3"/>
      <c r="BP48846" s="3"/>
    </row>
    <row r="48847" spans="1:68" x14ac:dyDescent="0.25">
      <c r="A48847" s="1"/>
      <c r="B48847" s="2"/>
      <c r="BJ48847" s="3"/>
      <c r="BL48847" s="3"/>
      <c r="BN48847" s="3"/>
      <c r="BP48847" s="3"/>
    </row>
    <row r="48848" spans="1:68" x14ac:dyDescent="0.25">
      <c r="A48848" s="1"/>
      <c r="B48848" s="2"/>
      <c r="BJ48848" s="3"/>
      <c r="BL48848" s="3"/>
      <c r="BN48848" s="3"/>
      <c r="BP48848" s="3"/>
    </row>
    <row r="48849" spans="1:68" x14ac:dyDescent="0.25">
      <c r="A48849" s="1"/>
      <c r="B48849" s="2"/>
      <c r="BJ48849" s="3"/>
      <c r="BL48849" s="3"/>
      <c r="BN48849" s="3"/>
      <c r="BP48849" s="3"/>
    </row>
    <row r="48850" spans="1:68" x14ac:dyDescent="0.25">
      <c r="A48850" s="1"/>
      <c r="B48850" s="2"/>
      <c r="BJ48850" s="3"/>
      <c r="BL48850" s="3"/>
      <c r="BN48850" s="3"/>
      <c r="BP48850" s="3"/>
    </row>
    <row r="48851" spans="1:68" x14ac:dyDescent="0.25">
      <c r="A48851" s="1"/>
      <c r="B48851" s="2"/>
      <c r="BJ48851" s="3"/>
      <c r="BL48851" s="3"/>
      <c r="BN48851" s="3"/>
      <c r="BP48851" s="3"/>
    </row>
    <row r="48852" spans="1:68" x14ac:dyDescent="0.25">
      <c r="A48852" s="1"/>
      <c r="B48852" s="2"/>
      <c r="BJ48852" s="3"/>
      <c r="BL48852" s="3"/>
      <c r="BN48852" s="3"/>
      <c r="BP48852" s="3"/>
    </row>
    <row r="48853" spans="1:68" x14ac:dyDescent="0.25">
      <c r="A48853" s="1"/>
      <c r="B48853" s="2"/>
      <c r="BJ48853" s="3"/>
      <c r="BL48853" s="3"/>
      <c r="BN48853" s="3"/>
      <c r="BP48853" s="3"/>
    </row>
    <row r="48854" spans="1:68" x14ac:dyDescent="0.25">
      <c r="A48854" s="1"/>
      <c r="B48854" s="2"/>
      <c r="BJ48854" s="3"/>
      <c r="BL48854" s="3"/>
      <c r="BN48854" s="3"/>
      <c r="BP48854" s="3"/>
    </row>
    <row r="48855" spans="1:68" x14ac:dyDescent="0.25">
      <c r="A48855" s="1"/>
      <c r="B48855" s="2"/>
      <c r="BJ48855" s="3"/>
      <c r="BL48855" s="3"/>
      <c r="BN48855" s="3"/>
      <c r="BP48855" s="3"/>
    </row>
    <row r="48856" spans="1:68" x14ac:dyDescent="0.25">
      <c r="A48856" s="1"/>
      <c r="B48856" s="2"/>
      <c r="BJ48856" s="3"/>
      <c r="BL48856" s="3"/>
      <c r="BN48856" s="3"/>
      <c r="BP48856" s="3"/>
    </row>
    <row r="48857" spans="1:68" x14ac:dyDescent="0.25">
      <c r="A48857" s="1"/>
      <c r="B48857" s="2"/>
      <c r="BJ48857" s="3"/>
      <c r="BL48857" s="3"/>
      <c r="BN48857" s="3"/>
      <c r="BP48857" s="3"/>
    </row>
    <row r="48858" spans="1:68" x14ac:dyDescent="0.25">
      <c r="A48858" s="1"/>
      <c r="B48858" s="2"/>
      <c r="BJ48858" s="3"/>
      <c r="BL48858" s="3"/>
      <c r="BN48858" s="3"/>
      <c r="BP48858" s="3"/>
    </row>
    <row r="48859" spans="1:68" x14ac:dyDescent="0.25">
      <c r="A48859" s="1"/>
      <c r="B48859" s="2"/>
      <c r="BJ48859" s="3"/>
      <c r="BL48859" s="3"/>
      <c r="BN48859" s="3"/>
      <c r="BP48859" s="3"/>
    </row>
    <row r="48860" spans="1:68" x14ac:dyDescent="0.25">
      <c r="A48860" s="1"/>
      <c r="B48860" s="2"/>
      <c r="BJ48860" s="3"/>
      <c r="BL48860" s="3"/>
      <c r="BN48860" s="3"/>
      <c r="BP48860" s="3"/>
    </row>
    <row r="48861" spans="1:68" x14ac:dyDescent="0.25">
      <c r="A48861" s="1"/>
      <c r="B48861" s="2"/>
      <c r="BJ48861" s="3"/>
      <c r="BL48861" s="3"/>
      <c r="BN48861" s="3"/>
      <c r="BP48861" s="3"/>
    </row>
    <row r="48862" spans="1:68" x14ac:dyDescent="0.25">
      <c r="A48862" s="1"/>
      <c r="B48862" s="2"/>
      <c r="BJ48862" s="3"/>
      <c r="BL48862" s="3"/>
      <c r="BN48862" s="3"/>
      <c r="BP48862" s="3"/>
    </row>
    <row r="48863" spans="1:68" x14ac:dyDescent="0.25">
      <c r="A48863" s="1"/>
      <c r="B48863" s="2"/>
      <c r="BJ48863" s="3"/>
      <c r="BL48863" s="3"/>
      <c r="BN48863" s="3"/>
      <c r="BP48863" s="3"/>
    </row>
    <row r="48864" spans="1:68" x14ac:dyDescent="0.25">
      <c r="A48864" s="1"/>
      <c r="B48864" s="2"/>
      <c r="BJ48864" s="3"/>
      <c r="BL48864" s="3"/>
      <c r="BN48864" s="3"/>
      <c r="BP48864" s="3"/>
    </row>
    <row r="48865" spans="1:68" x14ac:dyDescent="0.25">
      <c r="A48865" s="1"/>
      <c r="B48865" s="2"/>
      <c r="BJ48865" s="3"/>
      <c r="BL48865" s="3"/>
      <c r="BN48865" s="3"/>
      <c r="BP48865" s="3"/>
    </row>
    <row r="48866" spans="1:68" x14ac:dyDescent="0.25">
      <c r="A48866" s="1"/>
      <c r="B48866" s="2"/>
      <c r="BJ48866" s="3"/>
      <c r="BL48866" s="3"/>
      <c r="BN48866" s="3"/>
      <c r="BP48866" s="3"/>
    </row>
    <row r="48867" spans="1:68" x14ac:dyDescent="0.25">
      <c r="A48867" s="1"/>
      <c r="B48867" s="2"/>
      <c r="BJ48867" s="3"/>
      <c r="BL48867" s="3"/>
      <c r="BN48867" s="3"/>
      <c r="BP48867" s="3"/>
    </row>
    <row r="48868" spans="1:68" x14ac:dyDescent="0.25">
      <c r="A48868" s="1"/>
      <c r="B48868" s="2"/>
      <c r="BJ48868" s="3"/>
      <c r="BL48868" s="3"/>
      <c r="BN48868" s="3"/>
      <c r="BP48868" s="3"/>
    </row>
    <row r="48869" spans="1:68" x14ac:dyDescent="0.25">
      <c r="A48869" s="1"/>
      <c r="B48869" s="2"/>
      <c r="BJ48869" s="3"/>
      <c r="BL48869" s="3"/>
      <c r="BN48869" s="3"/>
      <c r="BP48869" s="3"/>
    </row>
    <row r="48870" spans="1:68" x14ac:dyDescent="0.25">
      <c r="A48870" s="1"/>
      <c r="B48870" s="2"/>
      <c r="BJ48870" s="3"/>
      <c r="BL48870" s="3"/>
      <c r="BN48870" s="3"/>
      <c r="BP48870" s="3"/>
    </row>
    <row r="48871" spans="1:68" x14ac:dyDescent="0.25">
      <c r="A48871" s="1"/>
      <c r="B48871" s="2"/>
      <c r="BJ48871" s="3"/>
      <c r="BL48871" s="3"/>
      <c r="BN48871" s="3"/>
      <c r="BP48871" s="3"/>
    </row>
    <row r="48872" spans="1:68" x14ac:dyDescent="0.25">
      <c r="A48872" s="1"/>
      <c r="B48872" s="2"/>
      <c r="BJ48872" s="3"/>
      <c r="BL48872" s="3"/>
      <c r="BN48872" s="3"/>
      <c r="BP48872" s="3"/>
    </row>
    <row r="48873" spans="1:68" x14ac:dyDescent="0.25">
      <c r="A48873" s="1"/>
      <c r="B48873" s="2"/>
      <c r="BJ48873" s="3"/>
      <c r="BL48873" s="3"/>
      <c r="BN48873" s="3"/>
      <c r="BP48873" s="3"/>
    </row>
    <row r="48874" spans="1:68" x14ac:dyDescent="0.25">
      <c r="A48874" s="1"/>
      <c r="B48874" s="2"/>
      <c r="BJ48874" s="3"/>
      <c r="BL48874" s="3"/>
      <c r="BN48874" s="3"/>
      <c r="BP48874" s="3"/>
    </row>
    <row r="48875" spans="1:68" x14ac:dyDescent="0.25">
      <c r="A48875" s="1"/>
      <c r="B48875" s="2"/>
      <c r="BJ48875" s="3"/>
      <c r="BL48875" s="3"/>
      <c r="BN48875" s="3"/>
      <c r="BP48875" s="3"/>
    </row>
    <row r="48876" spans="1:68" x14ac:dyDescent="0.25">
      <c r="A48876" s="1"/>
      <c r="B48876" s="2"/>
      <c r="BJ48876" s="3"/>
      <c r="BL48876" s="3"/>
      <c r="BN48876" s="3"/>
      <c r="BP48876" s="3"/>
    </row>
    <row r="48877" spans="1:68" x14ac:dyDescent="0.25">
      <c r="A48877" s="1"/>
      <c r="B48877" s="2"/>
      <c r="BJ48877" s="3"/>
      <c r="BL48877" s="3"/>
      <c r="BN48877" s="3"/>
      <c r="BP48877" s="3"/>
    </row>
    <row r="48878" spans="1:68" x14ac:dyDescent="0.25">
      <c r="A48878" s="1"/>
      <c r="B48878" s="2"/>
      <c r="BJ48878" s="3"/>
      <c r="BL48878" s="3"/>
      <c r="BN48878" s="3"/>
      <c r="BP48878" s="3"/>
    </row>
    <row r="48879" spans="1:68" x14ac:dyDescent="0.25">
      <c r="A48879" s="1"/>
      <c r="B48879" s="2"/>
      <c r="BJ48879" s="3"/>
      <c r="BL48879" s="3"/>
      <c r="BN48879" s="3"/>
      <c r="BP48879" s="3"/>
    </row>
    <row r="48880" spans="1:68" x14ac:dyDescent="0.25">
      <c r="A48880" s="1"/>
      <c r="B48880" s="2"/>
      <c r="BJ48880" s="3"/>
      <c r="BL48880" s="3"/>
      <c r="BN48880" s="3"/>
      <c r="BP48880" s="3"/>
    </row>
    <row r="48881" spans="1:68" x14ac:dyDescent="0.25">
      <c r="A48881" s="1"/>
      <c r="B48881" s="2"/>
      <c r="BJ48881" s="3"/>
      <c r="BL48881" s="3"/>
      <c r="BN48881" s="3"/>
      <c r="BP48881" s="3"/>
    </row>
    <row r="48882" spans="1:68" x14ac:dyDescent="0.25">
      <c r="A48882" s="1"/>
      <c r="B48882" s="2"/>
      <c r="BJ48882" s="3"/>
      <c r="BL48882" s="3"/>
      <c r="BN48882" s="3"/>
      <c r="BP48882" s="3"/>
    </row>
    <row r="48883" spans="1:68" x14ac:dyDescent="0.25">
      <c r="A48883" s="1"/>
      <c r="B48883" s="2"/>
      <c r="BJ48883" s="3"/>
      <c r="BL48883" s="3"/>
      <c r="BN48883" s="3"/>
      <c r="BP48883" s="3"/>
    </row>
    <row r="48884" spans="1:68" x14ac:dyDescent="0.25">
      <c r="A48884" s="1"/>
      <c r="B48884" s="2"/>
      <c r="BJ48884" s="3"/>
      <c r="BL48884" s="3"/>
      <c r="BN48884" s="3"/>
      <c r="BP48884" s="3"/>
    </row>
    <row r="48885" spans="1:68" x14ac:dyDescent="0.25">
      <c r="A48885" s="1"/>
      <c r="B48885" s="2"/>
      <c r="BJ48885" s="3"/>
      <c r="BL48885" s="3"/>
      <c r="BN48885" s="3"/>
      <c r="BP48885" s="3"/>
    </row>
    <row r="48886" spans="1:68" x14ac:dyDescent="0.25">
      <c r="A48886" s="1"/>
      <c r="B48886" s="2"/>
      <c r="BJ48886" s="3"/>
      <c r="BL48886" s="3"/>
      <c r="BN48886" s="3"/>
      <c r="BP48886" s="3"/>
    </row>
    <row r="48887" spans="1:68" x14ac:dyDescent="0.25">
      <c r="A48887" s="1"/>
      <c r="B48887" s="2"/>
      <c r="BJ48887" s="3"/>
      <c r="BL48887" s="3"/>
      <c r="BN48887" s="3"/>
      <c r="BP48887" s="3"/>
    </row>
    <row r="48888" spans="1:68" x14ac:dyDescent="0.25">
      <c r="A48888" s="1"/>
      <c r="B48888" s="2"/>
      <c r="BJ48888" s="3"/>
      <c r="BL48888" s="3"/>
      <c r="BN48888" s="3"/>
      <c r="BP48888" s="3"/>
    </row>
    <row r="48889" spans="1:68" x14ac:dyDescent="0.25">
      <c r="A48889" s="1"/>
      <c r="B48889" s="2"/>
      <c r="BJ48889" s="3"/>
      <c r="BL48889" s="3"/>
      <c r="BN48889" s="3"/>
      <c r="BP48889" s="3"/>
    </row>
    <row r="48890" spans="1:68" x14ac:dyDescent="0.25">
      <c r="A48890" s="1"/>
      <c r="B48890" s="2"/>
      <c r="BJ48890" s="3"/>
      <c r="BL48890" s="3"/>
      <c r="BN48890" s="3"/>
      <c r="BP48890" s="3"/>
    </row>
    <row r="48891" spans="1:68" x14ac:dyDescent="0.25">
      <c r="A48891" s="1"/>
      <c r="B48891" s="2"/>
      <c r="BJ48891" s="3"/>
      <c r="BL48891" s="3"/>
      <c r="BN48891" s="3"/>
      <c r="BP48891" s="3"/>
    </row>
    <row r="48892" spans="1:68" x14ac:dyDescent="0.25">
      <c r="A48892" s="1"/>
      <c r="B48892" s="2"/>
      <c r="BJ48892" s="3"/>
      <c r="BL48892" s="3"/>
      <c r="BN48892" s="3"/>
      <c r="BP48892" s="3"/>
    </row>
    <row r="48893" spans="1:68" x14ac:dyDescent="0.25">
      <c r="A48893" s="1"/>
      <c r="B48893" s="2"/>
      <c r="BJ48893" s="3"/>
      <c r="BL48893" s="3"/>
      <c r="BN48893" s="3"/>
      <c r="BP48893" s="3"/>
    </row>
    <row r="48894" spans="1:68" x14ac:dyDescent="0.25">
      <c r="A48894" s="1"/>
      <c r="B48894" s="2"/>
      <c r="BJ48894" s="3"/>
      <c r="BL48894" s="3"/>
      <c r="BN48894" s="3"/>
      <c r="BP48894" s="3"/>
    </row>
    <row r="48895" spans="1:68" x14ac:dyDescent="0.25">
      <c r="A48895" s="1"/>
      <c r="B48895" s="2"/>
      <c r="BJ48895" s="3"/>
      <c r="BL48895" s="3"/>
      <c r="BN48895" s="3"/>
      <c r="BP48895" s="3"/>
    </row>
    <row r="48896" spans="1:68" x14ac:dyDescent="0.25">
      <c r="A48896" s="1"/>
      <c r="B48896" s="2"/>
      <c r="BJ48896" s="3"/>
      <c r="BL48896" s="3"/>
      <c r="BN48896" s="3"/>
      <c r="BP48896" s="3"/>
    </row>
    <row r="48897" spans="1:68" x14ac:dyDescent="0.25">
      <c r="A48897" s="1"/>
      <c r="B48897" s="2"/>
      <c r="BJ48897" s="3"/>
      <c r="BL48897" s="3"/>
      <c r="BN48897" s="3"/>
      <c r="BP48897" s="3"/>
    </row>
    <row r="48898" spans="1:68" x14ac:dyDescent="0.25">
      <c r="A48898" s="1"/>
      <c r="B48898" s="2"/>
      <c r="BJ48898" s="3"/>
      <c r="BL48898" s="3"/>
      <c r="BN48898" s="3"/>
      <c r="BP48898" s="3"/>
    </row>
    <row r="48899" spans="1:68" x14ac:dyDescent="0.25">
      <c r="A48899" s="1"/>
      <c r="B48899" s="2"/>
      <c r="BJ48899" s="3"/>
      <c r="BL48899" s="3"/>
      <c r="BN48899" s="3"/>
      <c r="BP48899" s="3"/>
    </row>
    <row r="48900" spans="1:68" x14ac:dyDescent="0.25">
      <c r="A48900" s="1"/>
      <c r="B48900" s="2"/>
      <c r="BJ48900" s="3"/>
      <c r="BL48900" s="3"/>
      <c r="BN48900" s="3"/>
      <c r="BP48900" s="3"/>
    </row>
    <row r="48901" spans="1:68" x14ac:dyDescent="0.25">
      <c r="A48901" s="1"/>
      <c r="B48901" s="2"/>
      <c r="BJ48901" s="3"/>
      <c r="BL48901" s="3"/>
      <c r="BN48901" s="3"/>
      <c r="BP48901" s="3"/>
    </row>
    <row r="48902" spans="1:68" x14ac:dyDescent="0.25">
      <c r="A48902" s="1"/>
      <c r="B48902" s="2"/>
      <c r="BJ48902" s="3"/>
      <c r="BL48902" s="3"/>
      <c r="BN48902" s="3"/>
      <c r="BP48902" s="3"/>
    </row>
    <row r="48903" spans="1:68" x14ac:dyDescent="0.25">
      <c r="A48903" s="1"/>
      <c r="B48903" s="2"/>
      <c r="BJ48903" s="3"/>
      <c r="BL48903" s="3"/>
      <c r="BN48903" s="3"/>
      <c r="BP48903" s="3"/>
    </row>
    <row r="48904" spans="1:68" x14ac:dyDescent="0.25">
      <c r="A48904" s="1"/>
      <c r="B48904" s="2"/>
      <c r="BJ48904" s="3"/>
      <c r="BL48904" s="3"/>
      <c r="BN48904" s="3"/>
      <c r="BP48904" s="3"/>
    </row>
    <row r="48905" spans="1:68" x14ac:dyDescent="0.25">
      <c r="A48905" s="1"/>
      <c r="B48905" s="2"/>
      <c r="BJ48905" s="3"/>
      <c r="BL48905" s="3"/>
      <c r="BN48905" s="3"/>
      <c r="BP48905" s="3"/>
    </row>
    <row r="48906" spans="1:68" x14ac:dyDescent="0.25">
      <c r="A48906" s="1"/>
      <c r="B48906" s="2"/>
      <c r="BJ48906" s="3"/>
      <c r="BL48906" s="3"/>
      <c r="BN48906" s="3"/>
      <c r="BP48906" s="3"/>
    </row>
    <row r="48907" spans="1:68" x14ac:dyDescent="0.25">
      <c r="A48907" s="1"/>
      <c r="B48907" s="2"/>
      <c r="BJ48907" s="3"/>
      <c r="BL48907" s="3"/>
      <c r="BN48907" s="3"/>
      <c r="BP48907" s="3"/>
    </row>
    <row r="48908" spans="1:68" x14ac:dyDescent="0.25">
      <c r="A48908" s="1"/>
      <c r="B48908" s="2"/>
      <c r="BJ48908" s="3"/>
      <c r="BL48908" s="3"/>
      <c r="BN48908" s="3"/>
      <c r="BP48908" s="3"/>
    </row>
    <row r="48909" spans="1:68" x14ac:dyDescent="0.25">
      <c r="A48909" s="1"/>
      <c r="B48909" s="2"/>
      <c r="BJ48909" s="3"/>
      <c r="BL48909" s="3"/>
      <c r="BN48909" s="3"/>
      <c r="BP48909" s="3"/>
    </row>
    <row r="48910" spans="1:68" x14ac:dyDescent="0.25">
      <c r="A48910" s="1"/>
      <c r="B48910" s="2"/>
      <c r="BJ48910" s="3"/>
      <c r="BL48910" s="3"/>
      <c r="BN48910" s="3"/>
      <c r="BP48910" s="3"/>
    </row>
    <row r="48911" spans="1:68" x14ac:dyDescent="0.25">
      <c r="A48911" s="1"/>
      <c r="B48911" s="2"/>
      <c r="BJ48911" s="3"/>
      <c r="BL48911" s="3"/>
      <c r="BN48911" s="3"/>
      <c r="BP48911" s="3"/>
    </row>
    <row r="48912" spans="1:68" x14ac:dyDescent="0.25">
      <c r="A48912" s="1"/>
      <c r="B48912" s="2"/>
      <c r="BJ48912" s="3"/>
      <c r="BL48912" s="3"/>
      <c r="BN48912" s="3"/>
      <c r="BP48912" s="3"/>
    </row>
    <row r="48913" spans="1:68" x14ac:dyDescent="0.25">
      <c r="A48913" s="1"/>
      <c r="B48913" s="2"/>
      <c r="BJ48913" s="3"/>
      <c r="BL48913" s="3"/>
      <c r="BN48913" s="3"/>
      <c r="BP48913" s="3"/>
    </row>
    <row r="48914" spans="1:68" x14ac:dyDescent="0.25">
      <c r="A48914" s="1"/>
      <c r="B48914" s="2"/>
      <c r="BJ48914" s="3"/>
      <c r="BL48914" s="3"/>
      <c r="BN48914" s="3"/>
      <c r="BP48914" s="3"/>
    </row>
    <row r="48915" spans="1:68" x14ac:dyDescent="0.25">
      <c r="A48915" s="1"/>
      <c r="B48915" s="2"/>
      <c r="BJ48915" s="3"/>
      <c r="BL48915" s="3"/>
      <c r="BN48915" s="3"/>
      <c r="BP48915" s="3"/>
    </row>
    <row r="48916" spans="1:68" x14ac:dyDescent="0.25">
      <c r="A48916" s="1"/>
      <c r="B48916" s="2"/>
      <c r="BJ48916" s="3"/>
      <c r="BL48916" s="3"/>
      <c r="BN48916" s="3"/>
      <c r="BP48916" s="3"/>
    </row>
    <row r="48917" spans="1:68" x14ac:dyDescent="0.25">
      <c r="A48917" s="1"/>
      <c r="B48917" s="2"/>
      <c r="BJ48917" s="3"/>
      <c r="BL48917" s="3"/>
      <c r="BN48917" s="3"/>
      <c r="BP48917" s="3"/>
    </row>
    <row r="48918" spans="1:68" x14ac:dyDescent="0.25">
      <c r="A48918" s="1"/>
      <c r="B48918" s="2"/>
      <c r="BJ48918" s="3"/>
      <c r="BL48918" s="3"/>
      <c r="BN48918" s="3"/>
      <c r="BP48918" s="3"/>
    </row>
    <row r="48919" spans="1:68" x14ac:dyDescent="0.25">
      <c r="A48919" s="1"/>
      <c r="B48919" s="2"/>
      <c r="BJ48919" s="3"/>
      <c r="BL48919" s="3"/>
      <c r="BN48919" s="3"/>
      <c r="BP48919" s="3"/>
    </row>
    <row r="48920" spans="1:68" x14ac:dyDescent="0.25">
      <c r="A48920" s="1"/>
      <c r="B48920" s="2"/>
      <c r="BJ48920" s="3"/>
      <c r="BL48920" s="3"/>
      <c r="BN48920" s="3"/>
      <c r="BP48920" s="3"/>
    </row>
    <row r="48921" spans="1:68" x14ac:dyDescent="0.25">
      <c r="A48921" s="1"/>
      <c r="B48921" s="2"/>
      <c r="BJ48921" s="3"/>
      <c r="BL48921" s="3"/>
      <c r="BN48921" s="3"/>
      <c r="BP48921" s="3"/>
    </row>
    <row r="48922" spans="1:68" x14ac:dyDescent="0.25">
      <c r="A48922" s="1"/>
      <c r="B48922" s="2"/>
      <c r="BJ48922" s="3"/>
      <c r="BL48922" s="3"/>
      <c r="BN48922" s="3"/>
      <c r="BP48922" s="3"/>
    </row>
    <row r="48923" spans="1:68" x14ac:dyDescent="0.25">
      <c r="A48923" s="1"/>
      <c r="B48923" s="2"/>
      <c r="BJ48923" s="3"/>
      <c r="BL48923" s="3"/>
      <c r="BN48923" s="3"/>
      <c r="BP48923" s="3"/>
    </row>
    <row r="48924" spans="1:68" x14ac:dyDescent="0.25">
      <c r="A48924" s="1"/>
      <c r="B48924" s="2"/>
      <c r="BJ48924" s="3"/>
      <c r="BL48924" s="3"/>
      <c r="BN48924" s="3"/>
      <c r="BP48924" s="3"/>
    </row>
    <row r="48925" spans="1:68" x14ac:dyDescent="0.25">
      <c r="A48925" s="1"/>
      <c r="B48925" s="2"/>
      <c r="BJ48925" s="3"/>
      <c r="BL48925" s="3"/>
      <c r="BN48925" s="3"/>
      <c r="BP48925" s="3"/>
    </row>
    <row r="48926" spans="1:68" x14ac:dyDescent="0.25">
      <c r="A48926" s="1"/>
      <c r="B48926" s="2"/>
      <c r="BJ48926" s="3"/>
      <c r="BL48926" s="3"/>
      <c r="BN48926" s="3"/>
      <c r="BP48926" s="3"/>
    </row>
    <row r="48927" spans="1:68" x14ac:dyDescent="0.25">
      <c r="A48927" s="1"/>
      <c r="B48927" s="2"/>
      <c r="BJ48927" s="3"/>
      <c r="BL48927" s="3"/>
      <c r="BN48927" s="3"/>
      <c r="BP48927" s="3"/>
    </row>
    <row r="48928" spans="1:68" x14ac:dyDescent="0.25">
      <c r="A48928" s="1"/>
      <c r="B48928" s="2"/>
      <c r="BJ48928" s="3"/>
      <c r="BL48928" s="3"/>
      <c r="BN48928" s="3"/>
      <c r="BP48928" s="3"/>
    </row>
    <row r="48929" spans="1:68" x14ac:dyDescent="0.25">
      <c r="A48929" s="1"/>
      <c r="B48929" s="2"/>
      <c r="BJ48929" s="3"/>
      <c r="BL48929" s="3"/>
      <c r="BN48929" s="3"/>
      <c r="BP48929" s="3"/>
    </row>
    <row r="48930" spans="1:68" x14ac:dyDescent="0.25">
      <c r="A48930" s="1"/>
      <c r="B48930" s="2"/>
      <c r="BJ48930" s="3"/>
      <c r="BL48930" s="3"/>
      <c r="BN48930" s="3"/>
      <c r="BP48930" s="3"/>
    </row>
    <row r="48931" spans="1:68" x14ac:dyDescent="0.25">
      <c r="A48931" s="1"/>
      <c r="B48931" s="2"/>
      <c r="BJ48931" s="3"/>
      <c r="BL48931" s="3"/>
      <c r="BN48931" s="3"/>
      <c r="BP48931" s="3"/>
    </row>
    <row r="48932" spans="1:68" x14ac:dyDescent="0.25">
      <c r="A48932" s="1"/>
      <c r="B48932" s="2"/>
      <c r="BJ48932" s="3"/>
      <c r="BL48932" s="3"/>
      <c r="BN48932" s="3"/>
      <c r="BP48932" s="3"/>
    </row>
    <row r="48933" spans="1:68" x14ac:dyDescent="0.25">
      <c r="A48933" s="1"/>
      <c r="B48933" s="2"/>
      <c r="BJ48933" s="3"/>
      <c r="BL48933" s="3"/>
      <c r="BN48933" s="3"/>
      <c r="BP48933" s="3"/>
    </row>
    <row r="48934" spans="1:68" x14ac:dyDescent="0.25">
      <c r="A48934" s="1"/>
      <c r="B48934" s="2"/>
      <c r="BJ48934" s="3"/>
      <c r="BL48934" s="3"/>
      <c r="BN48934" s="3"/>
      <c r="BP48934" s="3"/>
    </row>
    <row r="48935" spans="1:68" x14ac:dyDescent="0.25">
      <c r="A48935" s="1"/>
      <c r="B48935" s="2"/>
      <c r="BJ48935" s="3"/>
      <c r="BL48935" s="3"/>
      <c r="BN48935" s="3"/>
      <c r="BP48935" s="3"/>
    </row>
    <row r="48936" spans="1:68" x14ac:dyDescent="0.25">
      <c r="A48936" s="1"/>
      <c r="B48936" s="2"/>
      <c r="BJ48936" s="3"/>
      <c r="BL48936" s="3"/>
      <c r="BN48936" s="3"/>
      <c r="BP48936" s="3"/>
    </row>
    <row r="48937" spans="1:68" x14ac:dyDescent="0.25">
      <c r="A48937" s="1"/>
      <c r="B48937" s="2"/>
      <c r="BJ48937" s="3"/>
      <c r="BL48937" s="3"/>
      <c r="BN48937" s="3"/>
      <c r="BP48937" s="3"/>
    </row>
    <row r="48938" spans="1:68" x14ac:dyDescent="0.25">
      <c r="A48938" s="1"/>
      <c r="B48938" s="2"/>
      <c r="BJ48938" s="3"/>
      <c r="BL48938" s="3"/>
      <c r="BN48938" s="3"/>
      <c r="BP48938" s="3"/>
    </row>
    <row r="48939" spans="1:68" x14ac:dyDescent="0.25">
      <c r="A48939" s="1"/>
      <c r="B48939" s="2"/>
      <c r="BJ48939" s="3"/>
      <c r="BL48939" s="3"/>
      <c r="BN48939" s="3"/>
      <c r="BP48939" s="3"/>
    </row>
    <row r="48940" spans="1:68" x14ac:dyDescent="0.25">
      <c r="A48940" s="1"/>
      <c r="B48940" s="2"/>
      <c r="BJ48940" s="3"/>
      <c r="BL48940" s="3"/>
      <c r="BN48940" s="3"/>
      <c r="BP48940" s="3"/>
    </row>
    <row r="48941" spans="1:68" x14ac:dyDescent="0.25">
      <c r="A48941" s="1"/>
      <c r="B48941" s="2"/>
      <c r="BJ48941" s="3"/>
      <c r="BL48941" s="3"/>
      <c r="BN48941" s="3"/>
      <c r="BP48941" s="3"/>
    </row>
    <row r="48942" spans="1:68" x14ac:dyDescent="0.25">
      <c r="A48942" s="1"/>
      <c r="B48942" s="2"/>
      <c r="BJ48942" s="3"/>
      <c r="BL48942" s="3"/>
      <c r="BN48942" s="3"/>
      <c r="BP48942" s="3"/>
    </row>
    <row r="48943" spans="1:68" x14ac:dyDescent="0.25">
      <c r="A48943" s="1"/>
      <c r="B48943" s="2"/>
      <c r="BJ48943" s="3"/>
      <c r="BL48943" s="3"/>
      <c r="BN48943" s="3"/>
      <c r="BP48943" s="3"/>
    </row>
    <row r="48944" spans="1:68" x14ac:dyDescent="0.25">
      <c r="A48944" s="1"/>
      <c r="B48944" s="2"/>
      <c r="BJ48944" s="3"/>
      <c r="BL48944" s="3"/>
      <c r="BN48944" s="3"/>
      <c r="BP48944" s="3"/>
    </row>
    <row r="48945" spans="1:68" x14ac:dyDescent="0.25">
      <c r="A48945" s="1"/>
      <c r="B48945" s="2"/>
      <c r="BJ48945" s="3"/>
      <c r="BL48945" s="3"/>
      <c r="BN48945" s="3"/>
      <c r="BP48945" s="3"/>
    </row>
    <row r="48946" spans="1:68" x14ac:dyDescent="0.25">
      <c r="A48946" s="1"/>
      <c r="B48946" s="2"/>
      <c r="BJ48946" s="3"/>
      <c r="BL48946" s="3"/>
      <c r="BN48946" s="3"/>
      <c r="BP48946" s="3"/>
    </row>
    <row r="48947" spans="1:68" x14ac:dyDescent="0.25">
      <c r="A48947" s="1"/>
      <c r="B48947" s="2"/>
      <c r="BJ48947" s="3"/>
      <c r="BL48947" s="3"/>
      <c r="BN48947" s="3"/>
      <c r="BP48947" s="3"/>
    </row>
    <row r="48948" spans="1:68" x14ac:dyDescent="0.25">
      <c r="A48948" s="1"/>
      <c r="B48948" s="2"/>
      <c r="BJ48948" s="3"/>
      <c r="BL48948" s="3"/>
      <c r="BN48948" s="3"/>
      <c r="BP48948" s="3"/>
    </row>
    <row r="48949" spans="1:68" x14ac:dyDescent="0.25">
      <c r="A48949" s="1"/>
      <c r="B48949" s="2"/>
      <c r="BJ48949" s="3"/>
      <c r="BL48949" s="3"/>
      <c r="BN48949" s="3"/>
      <c r="BP48949" s="3"/>
    </row>
    <row r="48950" spans="1:68" x14ac:dyDescent="0.25">
      <c r="A48950" s="1"/>
      <c r="B48950" s="2"/>
      <c r="BJ48950" s="3"/>
      <c r="BL48950" s="3"/>
      <c r="BN48950" s="3"/>
      <c r="BP48950" s="3"/>
    </row>
    <row r="48951" spans="1:68" x14ac:dyDescent="0.25">
      <c r="A48951" s="1"/>
      <c r="B48951" s="2"/>
      <c r="BJ48951" s="3"/>
      <c r="BL48951" s="3"/>
      <c r="BN48951" s="3"/>
      <c r="BP48951" s="3"/>
    </row>
    <row r="48952" spans="1:68" x14ac:dyDescent="0.25">
      <c r="A48952" s="1"/>
      <c r="B48952" s="2"/>
      <c r="BJ48952" s="3"/>
      <c r="BL48952" s="3"/>
      <c r="BN48952" s="3"/>
      <c r="BP48952" s="3"/>
    </row>
    <row r="48953" spans="1:68" x14ac:dyDescent="0.25">
      <c r="A48953" s="1"/>
      <c r="B48953" s="2"/>
      <c r="BJ48953" s="3"/>
      <c r="BL48953" s="3"/>
      <c r="BN48953" s="3"/>
      <c r="BP48953" s="3"/>
    </row>
    <row r="48954" spans="1:68" x14ac:dyDescent="0.25">
      <c r="A48954" s="1"/>
      <c r="B48954" s="2"/>
      <c r="BJ48954" s="3"/>
      <c r="BL48954" s="3"/>
      <c r="BN48954" s="3"/>
      <c r="BP48954" s="3"/>
    </row>
    <row r="48955" spans="1:68" x14ac:dyDescent="0.25">
      <c r="A48955" s="1"/>
      <c r="B48955" s="2"/>
      <c r="BJ48955" s="3"/>
      <c r="BL48955" s="3"/>
      <c r="BN48955" s="3"/>
      <c r="BP48955" s="3"/>
    </row>
    <row r="48956" spans="1:68" x14ac:dyDescent="0.25">
      <c r="A48956" s="1"/>
      <c r="B48956" s="2"/>
      <c r="BJ48956" s="3"/>
      <c r="BL48956" s="3"/>
      <c r="BN48956" s="3"/>
      <c r="BP48956" s="3"/>
    </row>
    <row r="48957" spans="1:68" x14ac:dyDescent="0.25">
      <c r="A48957" s="1"/>
      <c r="B48957" s="2"/>
      <c r="BJ48957" s="3"/>
      <c r="BL48957" s="3"/>
      <c r="BN48957" s="3"/>
      <c r="BP48957" s="3"/>
    </row>
    <row r="48958" spans="1:68" x14ac:dyDescent="0.25">
      <c r="A48958" s="1"/>
      <c r="B48958" s="2"/>
      <c r="BJ48958" s="3"/>
      <c r="BL48958" s="3"/>
      <c r="BN48958" s="3"/>
      <c r="BP48958" s="3"/>
    </row>
    <row r="48959" spans="1:68" x14ac:dyDescent="0.25">
      <c r="A48959" s="1"/>
      <c r="B48959" s="2"/>
      <c r="BJ48959" s="3"/>
      <c r="BL48959" s="3"/>
      <c r="BN48959" s="3"/>
      <c r="BP48959" s="3"/>
    </row>
    <row r="48960" spans="1:68" x14ac:dyDescent="0.25">
      <c r="A48960" s="1"/>
      <c r="B48960" s="2"/>
      <c r="BJ48960" s="3"/>
      <c r="BL48960" s="3"/>
      <c r="BN48960" s="3"/>
      <c r="BP48960" s="3"/>
    </row>
    <row r="48961" spans="1:68" x14ac:dyDescent="0.25">
      <c r="A48961" s="1"/>
      <c r="B48961" s="2"/>
      <c r="BJ48961" s="3"/>
      <c r="BL48961" s="3"/>
      <c r="BN48961" s="3"/>
      <c r="BP48961" s="3"/>
    </row>
    <row r="48962" spans="1:68" x14ac:dyDescent="0.25">
      <c r="A48962" s="1"/>
      <c r="B48962" s="2"/>
      <c r="BJ48962" s="3"/>
      <c r="BL48962" s="3"/>
      <c r="BN48962" s="3"/>
      <c r="BP48962" s="3"/>
    </row>
    <row r="48963" spans="1:68" x14ac:dyDescent="0.25">
      <c r="A48963" s="1"/>
      <c r="B48963" s="2"/>
      <c r="BJ48963" s="3"/>
      <c r="BL48963" s="3"/>
      <c r="BN48963" s="3"/>
      <c r="BP48963" s="3"/>
    </row>
    <row r="48964" spans="1:68" x14ac:dyDescent="0.25">
      <c r="A48964" s="1"/>
      <c r="B48964" s="2"/>
      <c r="BJ48964" s="3"/>
      <c r="BL48964" s="3"/>
      <c r="BN48964" s="3"/>
      <c r="BP48964" s="3"/>
    </row>
    <row r="48965" spans="1:68" x14ac:dyDescent="0.25">
      <c r="A48965" s="1"/>
      <c r="B48965" s="2"/>
      <c r="BJ48965" s="3"/>
      <c r="BL48965" s="3"/>
      <c r="BN48965" s="3"/>
      <c r="BP48965" s="3"/>
    </row>
    <row r="48966" spans="1:68" x14ac:dyDescent="0.25">
      <c r="A48966" s="1"/>
      <c r="B48966" s="2"/>
      <c r="BJ48966" s="3"/>
      <c r="BL48966" s="3"/>
      <c r="BN48966" s="3"/>
      <c r="BP48966" s="3"/>
    </row>
    <row r="48967" spans="1:68" x14ac:dyDescent="0.25">
      <c r="A48967" s="1"/>
      <c r="B48967" s="2"/>
      <c r="BJ48967" s="3"/>
      <c r="BL48967" s="3"/>
      <c r="BN48967" s="3"/>
      <c r="BP48967" s="3"/>
    </row>
    <row r="48968" spans="1:68" x14ac:dyDescent="0.25">
      <c r="A48968" s="1"/>
      <c r="B48968" s="2"/>
      <c r="BJ48968" s="3"/>
      <c r="BL48968" s="3"/>
      <c r="BN48968" s="3"/>
      <c r="BP48968" s="3"/>
    </row>
    <row r="48969" spans="1:68" x14ac:dyDescent="0.25">
      <c r="A48969" s="1"/>
      <c r="B48969" s="2"/>
      <c r="BJ48969" s="3"/>
      <c r="BL48969" s="3"/>
      <c r="BN48969" s="3"/>
      <c r="BP48969" s="3"/>
    </row>
    <row r="48970" spans="1:68" x14ac:dyDescent="0.25">
      <c r="A48970" s="1"/>
      <c r="B48970" s="2"/>
      <c r="BJ48970" s="3"/>
      <c r="BL48970" s="3"/>
      <c r="BN48970" s="3"/>
      <c r="BP48970" s="3"/>
    </row>
    <row r="48971" spans="1:68" x14ac:dyDescent="0.25">
      <c r="A48971" s="1"/>
      <c r="B48971" s="2"/>
      <c r="BJ48971" s="3"/>
      <c r="BL48971" s="3"/>
      <c r="BN48971" s="3"/>
      <c r="BP48971" s="3"/>
    </row>
    <row r="48972" spans="1:68" x14ac:dyDescent="0.25">
      <c r="A48972" s="1"/>
      <c r="B48972" s="2"/>
      <c r="BJ48972" s="3"/>
      <c r="BL48972" s="3"/>
      <c r="BN48972" s="3"/>
      <c r="BP48972" s="3"/>
    </row>
    <row r="48973" spans="1:68" x14ac:dyDescent="0.25">
      <c r="A48973" s="1"/>
      <c r="B48973" s="2"/>
      <c r="BJ48973" s="3"/>
      <c r="BL48973" s="3"/>
      <c r="BN48973" s="3"/>
      <c r="BP48973" s="3"/>
    </row>
    <row r="48974" spans="1:68" x14ac:dyDescent="0.25">
      <c r="A48974" s="1"/>
      <c r="B48974" s="2"/>
      <c r="BJ48974" s="3"/>
      <c r="BL48974" s="3"/>
      <c r="BN48974" s="3"/>
      <c r="BP48974" s="3"/>
    </row>
    <row r="48975" spans="1:68" x14ac:dyDescent="0.25">
      <c r="A48975" s="1"/>
      <c r="B48975" s="2"/>
      <c r="BJ48975" s="3"/>
      <c r="BL48975" s="3"/>
      <c r="BN48975" s="3"/>
      <c r="BP48975" s="3"/>
    </row>
    <row r="48976" spans="1:68" x14ac:dyDescent="0.25">
      <c r="A48976" s="1"/>
      <c r="B48976" s="2"/>
      <c r="BJ48976" s="3"/>
      <c r="BL48976" s="3"/>
      <c r="BN48976" s="3"/>
      <c r="BP48976" s="3"/>
    </row>
    <row r="48977" spans="1:68" x14ac:dyDescent="0.25">
      <c r="A48977" s="1"/>
      <c r="B48977" s="2"/>
      <c r="BJ48977" s="3"/>
      <c r="BL48977" s="3"/>
      <c r="BN48977" s="3"/>
      <c r="BP48977" s="3"/>
    </row>
    <row r="48978" spans="1:68" x14ac:dyDescent="0.25">
      <c r="A48978" s="1"/>
      <c r="B48978" s="2"/>
      <c r="BJ48978" s="3"/>
      <c r="BL48978" s="3"/>
      <c r="BN48978" s="3"/>
      <c r="BP48978" s="3"/>
    </row>
    <row r="48979" spans="1:68" x14ac:dyDescent="0.25">
      <c r="A48979" s="1"/>
      <c r="B48979" s="2"/>
      <c r="BJ48979" s="3"/>
      <c r="BL48979" s="3"/>
      <c r="BN48979" s="3"/>
      <c r="BP48979" s="3"/>
    </row>
    <row r="48980" spans="1:68" x14ac:dyDescent="0.25">
      <c r="A48980" s="1"/>
      <c r="B48980" s="2"/>
      <c r="BJ48980" s="3"/>
      <c r="BL48980" s="3"/>
      <c r="BN48980" s="3"/>
      <c r="BP48980" s="3"/>
    </row>
    <row r="48981" spans="1:68" x14ac:dyDescent="0.25">
      <c r="A48981" s="1"/>
      <c r="B48981" s="2"/>
      <c r="BJ48981" s="3"/>
      <c r="BL48981" s="3"/>
      <c r="BN48981" s="3"/>
      <c r="BP48981" s="3"/>
    </row>
    <row r="48982" spans="1:68" x14ac:dyDescent="0.25">
      <c r="A48982" s="1"/>
      <c r="B48982" s="2"/>
      <c r="BJ48982" s="3"/>
      <c r="BL48982" s="3"/>
      <c r="BN48982" s="3"/>
      <c r="BP48982" s="3"/>
    </row>
    <row r="48983" spans="1:68" x14ac:dyDescent="0.25">
      <c r="A48983" s="1"/>
      <c r="B48983" s="2"/>
      <c r="BJ48983" s="3"/>
      <c r="BL48983" s="3"/>
      <c r="BN48983" s="3"/>
      <c r="BP48983" s="3"/>
    </row>
    <row r="48984" spans="1:68" x14ac:dyDescent="0.25">
      <c r="A48984" s="1"/>
      <c r="B48984" s="2"/>
      <c r="BJ48984" s="3"/>
      <c r="BL48984" s="3"/>
      <c r="BN48984" s="3"/>
      <c r="BP48984" s="3"/>
    </row>
    <row r="48985" spans="1:68" x14ac:dyDescent="0.25">
      <c r="A48985" s="1"/>
      <c r="B48985" s="2"/>
      <c r="BJ48985" s="3"/>
      <c r="BL48985" s="3"/>
      <c r="BN48985" s="3"/>
      <c r="BP48985" s="3"/>
    </row>
    <row r="48986" spans="1:68" x14ac:dyDescent="0.25">
      <c r="A48986" s="1"/>
      <c r="B48986" s="2"/>
      <c r="BJ48986" s="3"/>
      <c r="BL48986" s="3"/>
      <c r="BN48986" s="3"/>
      <c r="BP48986" s="3"/>
    </row>
    <row r="48987" spans="1:68" x14ac:dyDescent="0.25">
      <c r="A48987" s="1"/>
      <c r="B48987" s="2"/>
      <c r="BJ48987" s="3"/>
      <c r="BL48987" s="3"/>
      <c r="BN48987" s="3"/>
      <c r="BP48987" s="3"/>
    </row>
    <row r="48988" spans="1:68" x14ac:dyDescent="0.25">
      <c r="A48988" s="1"/>
      <c r="B48988" s="2"/>
      <c r="BJ48988" s="3"/>
      <c r="BL48988" s="3"/>
      <c r="BN48988" s="3"/>
      <c r="BP48988" s="3"/>
    </row>
    <row r="48989" spans="1:68" x14ac:dyDescent="0.25">
      <c r="A48989" s="1"/>
      <c r="B48989" s="2"/>
      <c r="BJ48989" s="3"/>
      <c r="BL48989" s="3"/>
      <c r="BN48989" s="3"/>
      <c r="BP48989" s="3"/>
    </row>
    <row r="48990" spans="1:68" x14ac:dyDescent="0.25">
      <c r="A48990" s="1"/>
      <c r="B48990" s="2"/>
      <c r="BJ48990" s="3"/>
      <c r="BL48990" s="3"/>
      <c r="BN48990" s="3"/>
      <c r="BP48990" s="3"/>
    </row>
    <row r="48991" spans="1:68" x14ac:dyDescent="0.25">
      <c r="A48991" s="1"/>
      <c r="B48991" s="2"/>
      <c r="BJ48991" s="3"/>
      <c r="BL48991" s="3"/>
      <c r="BN48991" s="3"/>
      <c r="BP48991" s="3"/>
    </row>
    <row r="48992" spans="1:68" x14ac:dyDescent="0.25">
      <c r="A48992" s="1"/>
      <c r="B48992" s="2"/>
      <c r="BJ48992" s="3"/>
      <c r="BL48992" s="3"/>
      <c r="BN48992" s="3"/>
      <c r="BP48992" s="3"/>
    </row>
    <row r="48993" spans="1:68" x14ac:dyDescent="0.25">
      <c r="A48993" s="1"/>
      <c r="B48993" s="2"/>
      <c r="BJ48993" s="3"/>
      <c r="BL48993" s="3"/>
      <c r="BN48993" s="3"/>
      <c r="BP48993" s="3"/>
    </row>
    <row r="48994" spans="1:68" x14ac:dyDescent="0.25">
      <c r="A48994" s="1"/>
      <c r="B48994" s="2"/>
      <c r="BJ48994" s="3"/>
      <c r="BL48994" s="3"/>
      <c r="BN48994" s="3"/>
      <c r="BP48994" s="3"/>
    </row>
    <row r="48995" spans="1:68" x14ac:dyDescent="0.25">
      <c r="A48995" s="1"/>
      <c r="B48995" s="2"/>
      <c r="BJ48995" s="3"/>
      <c r="BL48995" s="3"/>
      <c r="BN48995" s="3"/>
      <c r="BP48995" s="3"/>
    </row>
    <row r="48996" spans="1:68" x14ac:dyDescent="0.25">
      <c r="A48996" s="1"/>
      <c r="B48996" s="2"/>
      <c r="BJ48996" s="3"/>
      <c r="BL48996" s="3"/>
      <c r="BN48996" s="3"/>
      <c r="BP48996" s="3"/>
    </row>
    <row r="48997" spans="1:68" x14ac:dyDescent="0.25">
      <c r="A48997" s="1"/>
      <c r="B48997" s="2"/>
      <c r="BJ48997" s="3"/>
      <c r="BL48997" s="3"/>
      <c r="BN48997" s="3"/>
      <c r="BP48997" s="3"/>
    </row>
    <row r="48998" spans="1:68" x14ac:dyDescent="0.25">
      <c r="A48998" s="1"/>
      <c r="B48998" s="2"/>
      <c r="BJ48998" s="3"/>
      <c r="BL48998" s="3"/>
      <c r="BN48998" s="3"/>
      <c r="BP48998" s="3"/>
    </row>
    <row r="48999" spans="1:68" x14ac:dyDescent="0.25">
      <c r="A48999" s="1"/>
      <c r="B48999" s="2"/>
      <c r="BJ48999" s="3"/>
      <c r="BL48999" s="3"/>
      <c r="BN48999" s="3"/>
      <c r="BP48999" s="3"/>
    </row>
    <row r="49000" spans="1:68" x14ac:dyDescent="0.25">
      <c r="A49000" s="1"/>
      <c r="B49000" s="2"/>
      <c r="BJ49000" s="3"/>
      <c r="BL49000" s="3"/>
      <c r="BN49000" s="3"/>
      <c r="BP49000" s="3"/>
    </row>
    <row r="49001" spans="1:68" x14ac:dyDescent="0.25">
      <c r="A49001" s="1"/>
      <c r="B49001" s="2"/>
      <c r="BJ49001" s="3"/>
      <c r="BL49001" s="3"/>
      <c r="BN49001" s="3"/>
      <c r="BP49001" s="3"/>
    </row>
    <row r="49002" spans="1:68" x14ac:dyDescent="0.25">
      <c r="A49002" s="1"/>
      <c r="B49002" s="2"/>
      <c r="BJ49002" s="3"/>
      <c r="BL49002" s="3"/>
      <c r="BN49002" s="3"/>
      <c r="BP49002" s="3"/>
    </row>
    <row r="49003" spans="1:68" x14ac:dyDescent="0.25">
      <c r="A49003" s="1"/>
      <c r="B49003" s="2"/>
      <c r="BJ49003" s="3"/>
      <c r="BL49003" s="3"/>
      <c r="BN49003" s="3"/>
      <c r="BP49003" s="3"/>
    </row>
    <row r="49004" spans="1:68" x14ac:dyDescent="0.25">
      <c r="A49004" s="1"/>
      <c r="B49004" s="2"/>
      <c r="BJ49004" s="3"/>
      <c r="BL49004" s="3"/>
      <c r="BN49004" s="3"/>
      <c r="BP49004" s="3"/>
    </row>
    <row r="49005" spans="1:68" x14ac:dyDescent="0.25">
      <c r="A49005" s="1"/>
      <c r="B49005" s="2"/>
      <c r="BJ49005" s="3"/>
      <c r="BL49005" s="3"/>
      <c r="BN49005" s="3"/>
      <c r="BP49005" s="3"/>
    </row>
    <row r="49006" spans="1:68" x14ac:dyDescent="0.25">
      <c r="A49006" s="1"/>
      <c r="B49006" s="2"/>
      <c r="BJ49006" s="3"/>
      <c r="BL49006" s="3"/>
      <c r="BN49006" s="3"/>
      <c r="BP49006" s="3"/>
    </row>
    <row r="49007" spans="1:68" x14ac:dyDescent="0.25">
      <c r="A49007" s="1"/>
      <c r="B49007" s="2"/>
      <c r="BJ49007" s="3"/>
      <c r="BL49007" s="3"/>
      <c r="BN49007" s="3"/>
      <c r="BP49007" s="3"/>
    </row>
    <row r="49008" spans="1:68" x14ac:dyDescent="0.25">
      <c r="A49008" s="1"/>
      <c r="B49008" s="2"/>
      <c r="BJ49008" s="3"/>
      <c r="BL49008" s="3"/>
      <c r="BN49008" s="3"/>
      <c r="BP49008" s="3"/>
    </row>
    <row r="49009" spans="1:68" x14ac:dyDescent="0.25">
      <c r="A49009" s="1"/>
      <c r="B49009" s="2"/>
      <c r="BJ49009" s="3"/>
      <c r="BL49009" s="3"/>
      <c r="BN49009" s="3"/>
      <c r="BP49009" s="3"/>
    </row>
    <row r="49010" spans="1:68" x14ac:dyDescent="0.25">
      <c r="A49010" s="1"/>
      <c r="B49010" s="2"/>
      <c r="BJ49010" s="3"/>
      <c r="BL49010" s="3"/>
      <c r="BN49010" s="3"/>
      <c r="BP49010" s="3"/>
    </row>
    <row r="49011" spans="1:68" x14ac:dyDescent="0.25">
      <c r="A49011" s="1"/>
      <c r="B49011" s="2"/>
      <c r="BJ49011" s="3"/>
      <c r="BL49011" s="3"/>
      <c r="BN49011" s="3"/>
      <c r="BP49011" s="3"/>
    </row>
    <row r="49012" spans="1:68" x14ac:dyDescent="0.25">
      <c r="A49012" s="1"/>
      <c r="B49012" s="2"/>
      <c r="BJ49012" s="3"/>
      <c r="BL49012" s="3"/>
      <c r="BN49012" s="3"/>
      <c r="BP49012" s="3"/>
    </row>
    <row r="49013" spans="1:68" x14ac:dyDescent="0.25">
      <c r="A49013" s="1"/>
      <c r="B49013" s="2"/>
      <c r="BJ49013" s="3"/>
      <c r="BL49013" s="3"/>
      <c r="BN49013" s="3"/>
      <c r="BP49013" s="3"/>
    </row>
    <row r="49014" spans="1:68" x14ac:dyDescent="0.25">
      <c r="A49014" s="1"/>
      <c r="B49014" s="2"/>
      <c r="BJ49014" s="3"/>
      <c r="BL49014" s="3"/>
      <c r="BN49014" s="3"/>
      <c r="BP49014" s="3"/>
    </row>
    <row r="49015" spans="1:68" x14ac:dyDescent="0.25">
      <c r="A49015" s="1"/>
      <c r="B49015" s="2"/>
      <c r="BJ49015" s="3"/>
      <c r="BL49015" s="3"/>
      <c r="BN49015" s="3"/>
      <c r="BP49015" s="3"/>
    </row>
    <row r="49016" spans="1:68" x14ac:dyDescent="0.25">
      <c r="A49016" s="1"/>
      <c r="B49016" s="2"/>
      <c r="BJ49016" s="3"/>
      <c r="BL49016" s="3"/>
      <c r="BN49016" s="3"/>
      <c r="BP49016" s="3"/>
    </row>
    <row r="49017" spans="1:68" x14ac:dyDescent="0.25">
      <c r="A49017" s="1"/>
      <c r="B49017" s="2"/>
      <c r="BJ49017" s="3"/>
      <c r="BL49017" s="3"/>
      <c r="BN49017" s="3"/>
      <c r="BP49017" s="3"/>
    </row>
    <row r="49018" spans="1:68" x14ac:dyDescent="0.25">
      <c r="A49018" s="1"/>
      <c r="B49018" s="2"/>
      <c r="BJ49018" s="3"/>
      <c r="BL49018" s="3"/>
      <c r="BN49018" s="3"/>
      <c r="BP49018" s="3"/>
    </row>
    <row r="49019" spans="1:68" x14ac:dyDescent="0.25">
      <c r="A49019" s="1"/>
      <c r="B49019" s="2"/>
      <c r="BJ49019" s="3"/>
      <c r="BL49019" s="3"/>
      <c r="BN49019" s="3"/>
      <c r="BP49019" s="3"/>
    </row>
    <row r="49020" spans="1:68" x14ac:dyDescent="0.25">
      <c r="A49020" s="1"/>
      <c r="B49020" s="2"/>
      <c r="BJ49020" s="3"/>
      <c r="BL49020" s="3"/>
      <c r="BN49020" s="3"/>
      <c r="BP49020" s="3"/>
    </row>
    <row r="49021" spans="1:68" x14ac:dyDescent="0.25">
      <c r="A49021" s="1"/>
      <c r="B49021" s="2"/>
      <c r="BJ49021" s="3"/>
      <c r="BL49021" s="3"/>
      <c r="BN49021" s="3"/>
      <c r="BP49021" s="3"/>
    </row>
    <row r="49022" spans="1:68" x14ac:dyDescent="0.25">
      <c r="A49022" s="1"/>
      <c r="B49022" s="2"/>
      <c r="BJ49022" s="3"/>
      <c r="BL49022" s="3"/>
      <c r="BN49022" s="3"/>
      <c r="BP49022" s="3"/>
    </row>
    <row r="49023" spans="1:68" x14ac:dyDescent="0.25">
      <c r="A49023" s="1"/>
      <c r="B49023" s="2"/>
      <c r="BJ49023" s="3"/>
      <c r="BL49023" s="3"/>
      <c r="BN49023" s="3"/>
      <c r="BP49023" s="3"/>
    </row>
    <row r="49024" spans="1:68" x14ac:dyDescent="0.25">
      <c r="A49024" s="1"/>
      <c r="B49024" s="2"/>
      <c r="BJ49024" s="3"/>
      <c r="BL49024" s="3"/>
      <c r="BN49024" s="3"/>
      <c r="BP49024" s="3"/>
    </row>
    <row r="49025" spans="1:68" x14ac:dyDescent="0.25">
      <c r="A49025" s="1"/>
      <c r="B49025" s="2"/>
      <c r="BJ49025" s="3"/>
      <c r="BL49025" s="3"/>
      <c r="BN49025" s="3"/>
      <c r="BP49025" s="3"/>
    </row>
    <row r="49026" spans="1:68" x14ac:dyDescent="0.25">
      <c r="A49026" s="1"/>
      <c r="B49026" s="2"/>
      <c r="BJ49026" s="3"/>
      <c r="BL49026" s="3"/>
      <c r="BN49026" s="3"/>
      <c r="BP49026" s="3"/>
    </row>
    <row r="49027" spans="1:68" x14ac:dyDescent="0.25">
      <c r="A49027" s="1"/>
      <c r="B49027" s="2"/>
      <c r="BJ49027" s="3"/>
      <c r="BL49027" s="3"/>
      <c r="BN49027" s="3"/>
      <c r="BP49027" s="3"/>
    </row>
    <row r="49028" spans="1:68" x14ac:dyDescent="0.25">
      <c r="A49028" s="1"/>
      <c r="B49028" s="2"/>
      <c r="BJ49028" s="3"/>
      <c r="BL49028" s="3"/>
      <c r="BN49028" s="3"/>
      <c r="BP49028" s="3"/>
    </row>
    <row r="49029" spans="1:68" x14ac:dyDescent="0.25">
      <c r="A49029" s="1"/>
      <c r="B49029" s="2"/>
      <c r="BJ49029" s="3"/>
      <c r="BL49029" s="3"/>
      <c r="BN49029" s="3"/>
      <c r="BP49029" s="3"/>
    </row>
    <row r="49030" spans="1:68" x14ac:dyDescent="0.25">
      <c r="A49030" s="1"/>
      <c r="B49030" s="2"/>
      <c r="BJ49030" s="3"/>
      <c r="BL49030" s="3"/>
      <c r="BN49030" s="3"/>
      <c r="BP49030" s="3"/>
    </row>
    <row r="49031" spans="1:68" x14ac:dyDescent="0.25">
      <c r="A49031" s="1"/>
      <c r="B49031" s="2"/>
      <c r="BJ49031" s="3"/>
      <c r="BL49031" s="3"/>
      <c r="BN49031" s="3"/>
      <c r="BP49031" s="3"/>
    </row>
    <row r="49032" spans="1:68" x14ac:dyDescent="0.25">
      <c r="A49032" s="1"/>
      <c r="B49032" s="2"/>
      <c r="BJ49032" s="3"/>
      <c r="BL49032" s="3"/>
      <c r="BN49032" s="3"/>
      <c r="BP49032" s="3"/>
    </row>
    <row r="49033" spans="1:68" x14ac:dyDescent="0.25">
      <c r="A49033" s="1"/>
      <c r="B49033" s="2"/>
      <c r="BJ49033" s="3"/>
      <c r="BL49033" s="3"/>
      <c r="BN49033" s="3"/>
      <c r="BP49033" s="3"/>
    </row>
    <row r="49034" spans="1:68" x14ac:dyDescent="0.25">
      <c r="A49034" s="1"/>
      <c r="B49034" s="2"/>
      <c r="BJ49034" s="3"/>
      <c r="BL49034" s="3"/>
      <c r="BN49034" s="3"/>
      <c r="BP49034" s="3"/>
    </row>
    <row r="49035" spans="1:68" x14ac:dyDescent="0.25">
      <c r="A49035" s="1"/>
      <c r="B49035" s="2"/>
      <c r="BJ49035" s="3"/>
      <c r="BL49035" s="3"/>
      <c r="BN49035" s="3"/>
      <c r="BP49035" s="3"/>
    </row>
    <row r="49036" spans="1:68" x14ac:dyDescent="0.25">
      <c r="A49036" s="1"/>
      <c r="B49036" s="2"/>
      <c r="BJ49036" s="3"/>
      <c r="BL49036" s="3"/>
      <c r="BN49036" s="3"/>
      <c r="BP49036" s="3"/>
    </row>
    <row r="49037" spans="1:68" x14ac:dyDescent="0.25">
      <c r="A49037" s="1"/>
      <c r="B49037" s="2"/>
      <c r="BJ49037" s="3"/>
      <c r="BL49037" s="3"/>
      <c r="BN49037" s="3"/>
      <c r="BP49037" s="3"/>
    </row>
    <row r="49038" spans="1:68" x14ac:dyDescent="0.25">
      <c r="A49038" s="1"/>
      <c r="B49038" s="2"/>
      <c r="BJ49038" s="3"/>
      <c r="BL49038" s="3"/>
      <c r="BN49038" s="3"/>
      <c r="BP49038" s="3"/>
    </row>
    <row r="49039" spans="1:68" x14ac:dyDescent="0.25">
      <c r="A49039" s="1"/>
      <c r="B49039" s="2"/>
      <c r="BJ49039" s="3"/>
      <c r="BL49039" s="3"/>
      <c r="BN49039" s="3"/>
      <c r="BP49039" s="3"/>
    </row>
    <row r="49040" spans="1:68" x14ac:dyDescent="0.25">
      <c r="A49040" s="1"/>
      <c r="B49040" s="2"/>
      <c r="BJ49040" s="3"/>
      <c r="BL49040" s="3"/>
      <c r="BN49040" s="3"/>
      <c r="BP49040" s="3"/>
    </row>
    <row r="49041" spans="1:68" x14ac:dyDescent="0.25">
      <c r="A49041" s="1"/>
      <c r="B49041" s="2"/>
      <c r="BJ49041" s="3"/>
      <c r="BL49041" s="3"/>
      <c r="BN49041" s="3"/>
      <c r="BP49041" s="3"/>
    </row>
    <row r="49042" spans="1:68" x14ac:dyDescent="0.25">
      <c r="A49042" s="1"/>
      <c r="B49042" s="2"/>
      <c r="BJ49042" s="3"/>
      <c r="BL49042" s="3"/>
      <c r="BN49042" s="3"/>
      <c r="BP49042" s="3"/>
    </row>
    <row r="49043" spans="1:68" x14ac:dyDescent="0.25">
      <c r="A49043" s="1"/>
      <c r="B49043" s="2"/>
      <c r="BJ49043" s="3"/>
      <c r="BL49043" s="3"/>
      <c r="BN49043" s="3"/>
      <c r="BP49043" s="3"/>
    </row>
    <row r="49044" spans="1:68" x14ac:dyDescent="0.25">
      <c r="A49044" s="1"/>
      <c r="B49044" s="2"/>
      <c r="BJ49044" s="3"/>
      <c r="BL49044" s="3"/>
      <c r="BN49044" s="3"/>
      <c r="BP49044" s="3"/>
    </row>
    <row r="49045" spans="1:68" x14ac:dyDescent="0.25">
      <c r="A49045" s="1"/>
      <c r="B49045" s="2"/>
      <c r="BJ49045" s="3"/>
      <c r="BL49045" s="3"/>
      <c r="BN49045" s="3"/>
      <c r="BP49045" s="3"/>
    </row>
    <row r="49046" spans="1:68" x14ac:dyDescent="0.25">
      <c r="A49046" s="1"/>
      <c r="B49046" s="2"/>
      <c r="BJ49046" s="3"/>
      <c r="BL49046" s="3"/>
      <c r="BN49046" s="3"/>
      <c r="BP49046" s="3"/>
    </row>
    <row r="49047" spans="1:68" x14ac:dyDescent="0.25">
      <c r="A49047" s="1"/>
      <c r="B49047" s="2"/>
      <c r="BJ49047" s="3"/>
      <c r="BL49047" s="3"/>
      <c r="BN49047" s="3"/>
      <c r="BP49047" s="3"/>
    </row>
    <row r="49048" spans="1:68" x14ac:dyDescent="0.25">
      <c r="A49048" s="1"/>
      <c r="B49048" s="2"/>
      <c r="BJ49048" s="3"/>
      <c r="BL49048" s="3"/>
      <c r="BN49048" s="3"/>
      <c r="BP49048" s="3"/>
    </row>
    <row r="49049" spans="1:68" x14ac:dyDescent="0.25">
      <c r="A49049" s="1"/>
      <c r="B49049" s="2"/>
      <c r="BJ49049" s="3"/>
      <c r="BL49049" s="3"/>
      <c r="BN49049" s="3"/>
      <c r="BP49049" s="3"/>
    </row>
    <row r="49050" spans="1:68" x14ac:dyDescent="0.25">
      <c r="A49050" s="1"/>
      <c r="B49050" s="2"/>
      <c r="BJ49050" s="3"/>
      <c r="BL49050" s="3"/>
      <c r="BN49050" s="3"/>
      <c r="BP49050" s="3"/>
    </row>
    <row r="49051" spans="1:68" x14ac:dyDescent="0.25">
      <c r="A49051" s="1"/>
      <c r="B49051" s="2"/>
      <c r="BJ49051" s="3"/>
      <c r="BL49051" s="3"/>
      <c r="BN49051" s="3"/>
      <c r="BP49051" s="3"/>
    </row>
    <row r="49052" spans="1:68" x14ac:dyDescent="0.25">
      <c r="A49052" s="1"/>
      <c r="B49052" s="2"/>
      <c r="BJ49052" s="3"/>
      <c r="BL49052" s="3"/>
      <c r="BN49052" s="3"/>
      <c r="BP49052" s="3"/>
    </row>
    <row r="49053" spans="1:68" x14ac:dyDescent="0.25">
      <c r="A49053" s="1"/>
      <c r="B49053" s="2"/>
      <c r="BJ49053" s="3"/>
      <c r="BL49053" s="3"/>
      <c r="BN49053" s="3"/>
      <c r="BP49053" s="3"/>
    </row>
    <row r="49054" spans="1:68" x14ac:dyDescent="0.25">
      <c r="A49054" s="1"/>
      <c r="B49054" s="2"/>
      <c r="BJ49054" s="3"/>
      <c r="BL49054" s="3"/>
      <c r="BN49054" s="3"/>
      <c r="BP49054" s="3"/>
    </row>
    <row r="49055" spans="1:68" x14ac:dyDescent="0.25">
      <c r="A49055" s="1"/>
      <c r="B49055" s="2"/>
      <c r="BJ49055" s="3"/>
      <c r="BL49055" s="3"/>
      <c r="BN49055" s="3"/>
      <c r="BP49055" s="3"/>
    </row>
    <row r="49056" spans="1:68" x14ac:dyDescent="0.25">
      <c r="A49056" s="1"/>
      <c r="B49056" s="2"/>
      <c r="BJ49056" s="3"/>
      <c r="BL49056" s="3"/>
      <c r="BN49056" s="3"/>
      <c r="BP49056" s="3"/>
    </row>
    <row r="49057" spans="1:68" x14ac:dyDescent="0.25">
      <c r="A49057" s="1"/>
      <c r="B49057" s="2"/>
      <c r="BJ49057" s="3"/>
      <c r="BL49057" s="3"/>
      <c r="BN49057" s="3"/>
      <c r="BP49057" s="3"/>
    </row>
    <row r="49058" spans="1:68" x14ac:dyDescent="0.25">
      <c r="A49058" s="1"/>
      <c r="B49058" s="2"/>
      <c r="BJ49058" s="3"/>
      <c r="BL49058" s="3"/>
      <c r="BN49058" s="3"/>
      <c r="BP49058" s="3"/>
    </row>
    <row r="49059" spans="1:68" x14ac:dyDescent="0.25">
      <c r="A49059" s="1"/>
      <c r="B49059" s="2"/>
      <c r="BJ49059" s="3"/>
      <c r="BL49059" s="3"/>
      <c r="BN49059" s="3"/>
      <c r="BP49059" s="3"/>
    </row>
    <row r="49060" spans="1:68" x14ac:dyDescent="0.25">
      <c r="A49060" s="1"/>
      <c r="B49060" s="2"/>
      <c r="BJ49060" s="3"/>
      <c r="BL49060" s="3"/>
      <c r="BN49060" s="3"/>
      <c r="BP49060" s="3"/>
    </row>
    <row r="49061" spans="1:68" x14ac:dyDescent="0.25">
      <c r="A49061" s="1"/>
      <c r="B49061" s="2"/>
      <c r="BJ49061" s="3"/>
      <c r="BL49061" s="3"/>
      <c r="BN49061" s="3"/>
      <c r="BP49061" s="3"/>
    </row>
    <row r="49062" spans="1:68" x14ac:dyDescent="0.25">
      <c r="A49062" s="1"/>
      <c r="B49062" s="2"/>
      <c r="BJ49062" s="3"/>
      <c r="BL49062" s="3"/>
      <c r="BN49062" s="3"/>
      <c r="BP49062" s="3"/>
    </row>
    <row r="49063" spans="1:68" x14ac:dyDescent="0.25">
      <c r="A49063" s="1"/>
      <c r="B49063" s="2"/>
      <c r="BJ49063" s="3"/>
      <c r="BL49063" s="3"/>
      <c r="BN49063" s="3"/>
      <c r="BP49063" s="3"/>
    </row>
    <row r="49064" spans="1:68" x14ac:dyDescent="0.25">
      <c r="A49064" s="1"/>
      <c r="B49064" s="2"/>
      <c r="BJ49064" s="3"/>
      <c r="BL49064" s="3"/>
      <c r="BN49064" s="3"/>
      <c r="BP49064" s="3"/>
    </row>
    <row r="49065" spans="1:68" x14ac:dyDescent="0.25">
      <c r="A49065" s="1"/>
      <c r="B49065" s="2"/>
      <c r="BJ49065" s="3"/>
      <c r="BL49065" s="3"/>
      <c r="BN49065" s="3"/>
      <c r="BP49065" s="3"/>
    </row>
    <row r="49066" spans="1:68" x14ac:dyDescent="0.25">
      <c r="A49066" s="1"/>
      <c r="B49066" s="2"/>
      <c r="BJ49066" s="3"/>
      <c r="BL49066" s="3"/>
      <c r="BN49066" s="3"/>
      <c r="BP49066" s="3"/>
    </row>
    <row r="49067" spans="1:68" x14ac:dyDescent="0.25">
      <c r="A49067" s="1"/>
      <c r="B49067" s="2"/>
      <c r="BJ49067" s="3"/>
      <c r="BL49067" s="3"/>
      <c r="BN49067" s="3"/>
      <c r="BP49067" s="3"/>
    </row>
    <row r="49068" spans="1:68" x14ac:dyDescent="0.25">
      <c r="A49068" s="1"/>
      <c r="B49068" s="2"/>
      <c r="BJ49068" s="3"/>
      <c r="BL49068" s="3"/>
      <c r="BN49068" s="3"/>
      <c r="BP49068" s="3"/>
    </row>
    <row r="49069" spans="1:68" x14ac:dyDescent="0.25">
      <c r="A49069" s="1"/>
      <c r="B49069" s="2"/>
      <c r="BJ49069" s="3"/>
      <c r="BL49069" s="3"/>
      <c r="BN49069" s="3"/>
      <c r="BP49069" s="3"/>
    </row>
    <row r="49070" spans="1:68" x14ac:dyDescent="0.25">
      <c r="A49070" s="1"/>
      <c r="B49070" s="2"/>
      <c r="BJ49070" s="3"/>
      <c r="BL49070" s="3"/>
      <c r="BN49070" s="3"/>
      <c r="BP49070" s="3"/>
    </row>
    <row r="49071" spans="1:68" x14ac:dyDescent="0.25">
      <c r="A49071" s="1"/>
      <c r="B49071" s="2"/>
      <c r="BJ49071" s="3"/>
      <c r="BL49071" s="3"/>
      <c r="BN49071" s="3"/>
      <c r="BP49071" s="3"/>
    </row>
    <row r="49072" spans="1:68" x14ac:dyDescent="0.25">
      <c r="A49072" s="1"/>
      <c r="B49072" s="2"/>
      <c r="BJ49072" s="3"/>
      <c r="BL49072" s="3"/>
      <c r="BN49072" s="3"/>
      <c r="BP49072" s="3"/>
    </row>
    <row r="49073" spans="1:68" x14ac:dyDescent="0.25">
      <c r="A49073" s="1"/>
      <c r="B49073" s="2"/>
      <c r="BJ49073" s="3"/>
      <c r="BL49073" s="3"/>
      <c r="BN49073" s="3"/>
      <c r="BP49073" s="3"/>
    </row>
    <row r="49074" spans="1:68" x14ac:dyDescent="0.25">
      <c r="A49074" s="1"/>
      <c r="B49074" s="2"/>
      <c r="BJ49074" s="3"/>
      <c r="BL49074" s="3"/>
      <c r="BN49074" s="3"/>
      <c r="BP49074" s="3"/>
    </row>
    <row r="49075" spans="1:68" x14ac:dyDescent="0.25">
      <c r="A49075" s="1"/>
      <c r="B49075" s="2"/>
      <c r="BJ49075" s="3"/>
      <c r="BL49075" s="3"/>
      <c r="BN49075" s="3"/>
      <c r="BP49075" s="3"/>
    </row>
    <row r="49076" spans="1:68" x14ac:dyDescent="0.25">
      <c r="A49076" s="1"/>
      <c r="B49076" s="2"/>
      <c r="BJ49076" s="3"/>
      <c r="BL49076" s="3"/>
      <c r="BN49076" s="3"/>
      <c r="BP49076" s="3"/>
    </row>
    <row r="49077" spans="1:68" x14ac:dyDescent="0.25">
      <c r="A49077" s="1"/>
      <c r="B49077" s="2"/>
      <c r="BJ49077" s="3"/>
      <c r="BL49077" s="3"/>
      <c r="BN49077" s="3"/>
      <c r="BP49077" s="3"/>
    </row>
    <row r="49078" spans="1:68" x14ac:dyDescent="0.25">
      <c r="A49078" s="1"/>
      <c r="B49078" s="2"/>
      <c r="BJ49078" s="3"/>
      <c r="BL49078" s="3"/>
      <c r="BN49078" s="3"/>
      <c r="BP49078" s="3"/>
    </row>
    <row r="49079" spans="1:68" x14ac:dyDescent="0.25">
      <c r="A49079" s="1"/>
      <c r="B49079" s="2"/>
      <c r="BJ49079" s="3"/>
      <c r="BL49079" s="3"/>
      <c r="BN49079" s="3"/>
      <c r="BP49079" s="3"/>
    </row>
    <row r="49080" spans="1:68" x14ac:dyDescent="0.25">
      <c r="A49080" s="1"/>
      <c r="B49080" s="2"/>
      <c r="BJ49080" s="3"/>
      <c r="BL49080" s="3"/>
      <c r="BN49080" s="3"/>
      <c r="BP49080" s="3"/>
    </row>
    <row r="49081" spans="1:68" x14ac:dyDescent="0.25">
      <c r="A49081" s="1"/>
      <c r="B49081" s="2"/>
      <c r="BJ49081" s="3"/>
      <c r="BL49081" s="3"/>
      <c r="BN49081" s="3"/>
      <c r="BP49081" s="3"/>
    </row>
    <row r="49082" spans="1:68" x14ac:dyDescent="0.25">
      <c r="A49082" s="1"/>
      <c r="B49082" s="2"/>
      <c r="BJ49082" s="3"/>
      <c r="BL49082" s="3"/>
      <c r="BN49082" s="3"/>
      <c r="BP49082" s="3"/>
    </row>
    <row r="49083" spans="1:68" x14ac:dyDescent="0.25">
      <c r="A49083" s="1"/>
      <c r="B49083" s="2"/>
      <c r="BJ49083" s="3"/>
      <c r="BL49083" s="3"/>
      <c r="BN49083" s="3"/>
      <c r="BP49083" s="3"/>
    </row>
    <row r="49084" spans="1:68" x14ac:dyDescent="0.25">
      <c r="A49084" s="1"/>
      <c r="B49084" s="2"/>
      <c r="BJ49084" s="3"/>
      <c r="BL49084" s="3"/>
      <c r="BN49084" s="3"/>
      <c r="BP49084" s="3"/>
    </row>
    <row r="49085" spans="1:68" x14ac:dyDescent="0.25">
      <c r="A49085" s="1"/>
      <c r="B49085" s="2"/>
      <c r="BJ49085" s="3"/>
      <c r="BL49085" s="3"/>
      <c r="BN49085" s="3"/>
      <c r="BP49085" s="3"/>
    </row>
    <row r="49086" spans="1:68" x14ac:dyDescent="0.25">
      <c r="A49086" s="1"/>
      <c r="B49086" s="2"/>
      <c r="BJ49086" s="3"/>
      <c r="BL49086" s="3"/>
      <c r="BN49086" s="3"/>
      <c r="BP49086" s="3"/>
    </row>
    <row r="49087" spans="1:68" x14ac:dyDescent="0.25">
      <c r="A49087" s="1"/>
      <c r="B49087" s="2"/>
      <c r="BJ49087" s="3"/>
      <c r="BL49087" s="3"/>
      <c r="BN49087" s="3"/>
      <c r="BP49087" s="3"/>
    </row>
    <row r="49088" spans="1:68" x14ac:dyDescent="0.25">
      <c r="A49088" s="1"/>
      <c r="B49088" s="2"/>
      <c r="BJ49088" s="3"/>
      <c r="BL49088" s="3"/>
      <c r="BN49088" s="3"/>
      <c r="BP49088" s="3"/>
    </row>
    <row r="49089" spans="1:68" x14ac:dyDescent="0.25">
      <c r="A49089" s="1"/>
      <c r="B49089" s="2"/>
      <c r="BJ49089" s="3"/>
      <c r="BL49089" s="3"/>
      <c r="BN49089" s="3"/>
      <c r="BP49089" s="3"/>
    </row>
    <row r="49090" spans="1:68" x14ac:dyDescent="0.25">
      <c r="A49090" s="1"/>
      <c r="B49090" s="2"/>
      <c r="BJ49090" s="3"/>
      <c r="BL49090" s="3"/>
      <c r="BN49090" s="3"/>
      <c r="BP49090" s="3"/>
    </row>
    <row r="49091" spans="1:68" x14ac:dyDescent="0.25">
      <c r="A49091" s="1"/>
      <c r="B49091" s="2"/>
      <c r="BJ49091" s="3"/>
      <c r="BL49091" s="3"/>
      <c r="BN49091" s="3"/>
      <c r="BP49091" s="3"/>
    </row>
    <row r="49092" spans="1:68" x14ac:dyDescent="0.25">
      <c r="A49092" s="1"/>
      <c r="B49092" s="2"/>
      <c r="BJ49092" s="3"/>
      <c r="BL49092" s="3"/>
      <c r="BN49092" s="3"/>
      <c r="BP49092" s="3"/>
    </row>
    <row r="49093" spans="1:68" x14ac:dyDescent="0.25">
      <c r="A49093" s="1"/>
      <c r="B49093" s="2"/>
      <c r="BJ49093" s="3"/>
      <c r="BL49093" s="3"/>
      <c r="BN49093" s="3"/>
      <c r="BP49093" s="3"/>
    </row>
    <row r="49094" spans="1:68" x14ac:dyDescent="0.25">
      <c r="A49094" s="1"/>
      <c r="B49094" s="2"/>
      <c r="BJ49094" s="3"/>
      <c r="BL49094" s="3"/>
      <c r="BN49094" s="3"/>
      <c r="BP49094" s="3"/>
    </row>
    <row r="49095" spans="1:68" x14ac:dyDescent="0.25">
      <c r="A49095" s="1"/>
      <c r="B49095" s="2"/>
      <c r="BJ49095" s="3"/>
      <c r="BL49095" s="3"/>
      <c r="BN49095" s="3"/>
      <c r="BP49095" s="3"/>
    </row>
    <row r="49096" spans="1:68" x14ac:dyDescent="0.25">
      <c r="A49096" s="1"/>
      <c r="B49096" s="2"/>
      <c r="BJ49096" s="3"/>
      <c r="BL49096" s="3"/>
      <c r="BN49096" s="3"/>
      <c r="BP49096" s="3"/>
    </row>
    <row r="49097" spans="1:68" x14ac:dyDescent="0.25">
      <c r="A49097" s="1"/>
      <c r="B49097" s="2"/>
      <c r="BJ49097" s="3"/>
      <c r="BL49097" s="3"/>
      <c r="BN49097" s="3"/>
      <c r="BP49097" s="3"/>
    </row>
    <row r="49098" spans="1:68" x14ac:dyDescent="0.25">
      <c r="A49098" s="1"/>
      <c r="B49098" s="2"/>
      <c r="BJ49098" s="3"/>
      <c r="BL49098" s="3"/>
      <c r="BN49098" s="3"/>
      <c r="BP49098" s="3"/>
    </row>
    <row r="49099" spans="1:68" x14ac:dyDescent="0.25">
      <c r="A49099" s="1"/>
      <c r="B49099" s="2"/>
      <c r="BJ49099" s="3"/>
      <c r="BL49099" s="3"/>
      <c r="BN49099" s="3"/>
      <c r="BP49099" s="3"/>
    </row>
    <row r="49100" spans="1:68" x14ac:dyDescent="0.25">
      <c r="A49100" s="1"/>
      <c r="B49100" s="2"/>
      <c r="BJ49100" s="3"/>
      <c r="BL49100" s="3"/>
      <c r="BN49100" s="3"/>
      <c r="BP49100" s="3"/>
    </row>
    <row r="49101" spans="1:68" x14ac:dyDescent="0.25">
      <c r="A49101" s="1"/>
      <c r="B49101" s="2"/>
      <c r="BJ49101" s="3"/>
      <c r="BL49101" s="3"/>
      <c r="BN49101" s="3"/>
      <c r="BP49101" s="3"/>
    </row>
    <row r="49102" spans="1:68" x14ac:dyDescent="0.25">
      <c r="A49102" s="1"/>
      <c r="B49102" s="2"/>
      <c r="BJ49102" s="3"/>
      <c r="BL49102" s="3"/>
      <c r="BN49102" s="3"/>
      <c r="BP49102" s="3"/>
    </row>
    <row r="49103" spans="1:68" x14ac:dyDescent="0.25">
      <c r="A49103" s="1"/>
      <c r="B49103" s="2"/>
      <c r="BJ49103" s="3"/>
      <c r="BL49103" s="3"/>
      <c r="BN49103" s="3"/>
      <c r="BP49103" s="3"/>
    </row>
    <row r="49104" spans="1:68" x14ac:dyDescent="0.25">
      <c r="A49104" s="1"/>
      <c r="B49104" s="2"/>
      <c r="BJ49104" s="3"/>
      <c r="BL49104" s="3"/>
      <c r="BN49104" s="3"/>
      <c r="BP49104" s="3"/>
    </row>
    <row r="49105" spans="1:68" x14ac:dyDescent="0.25">
      <c r="A49105" s="1"/>
      <c r="B49105" s="2"/>
      <c r="BJ49105" s="3"/>
      <c r="BL49105" s="3"/>
      <c r="BN49105" s="3"/>
      <c r="BP49105" s="3"/>
    </row>
    <row r="49106" spans="1:68" x14ac:dyDescent="0.25">
      <c r="A49106" s="1"/>
      <c r="B49106" s="2"/>
      <c r="BJ49106" s="3"/>
      <c r="BL49106" s="3"/>
      <c r="BN49106" s="3"/>
      <c r="BP49106" s="3"/>
    </row>
    <row r="49107" spans="1:68" x14ac:dyDescent="0.25">
      <c r="A49107" s="1"/>
      <c r="B49107" s="2"/>
      <c r="BJ49107" s="3"/>
      <c r="BL49107" s="3"/>
      <c r="BN49107" s="3"/>
      <c r="BP49107" s="3"/>
    </row>
    <row r="49108" spans="1:68" x14ac:dyDescent="0.25">
      <c r="A49108" s="1"/>
      <c r="B49108" s="2"/>
      <c r="BJ49108" s="3"/>
      <c r="BL49108" s="3"/>
      <c r="BN49108" s="3"/>
      <c r="BP49108" s="3"/>
    </row>
    <row r="49109" spans="1:68" x14ac:dyDescent="0.25">
      <c r="A49109" s="1"/>
      <c r="B49109" s="2"/>
      <c r="BJ49109" s="3"/>
      <c r="BL49109" s="3"/>
      <c r="BN49109" s="3"/>
      <c r="BP49109" s="3"/>
    </row>
    <row r="49110" spans="1:68" x14ac:dyDescent="0.25">
      <c r="A49110" s="1"/>
      <c r="B49110" s="2"/>
      <c r="BJ49110" s="3"/>
      <c r="BL49110" s="3"/>
      <c r="BN49110" s="3"/>
      <c r="BP49110" s="3"/>
    </row>
    <row r="49111" spans="1:68" x14ac:dyDescent="0.25">
      <c r="A49111" s="1"/>
      <c r="B49111" s="2"/>
      <c r="BJ49111" s="3"/>
      <c r="BL49111" s="3"/>
      <c r="BN49111" s="3"/>
      <c r="BP49111" s="3"/>
    </row>
    <row r="49112" spans="1:68" x14ac:dyDescent="0.25">
      <c r="A49112" s="1"/>
      <c r="B49112" s="2"/>
      <c r="BJ49112" s="3"/>
      <c r="BL49112" s="3"/>
      <c r="BN49112" s="3"/>
      <c r="BP49112" s="3"/>
    </row>
    <row r="49113" spans="1:68" x14ac:dyDescent="0.25">
      <c r="A49113" s="1"/>
      <c r="B49113" s="2"/>
      <c r="BJ49113" s="3"/>
      <c r="BL49113" s="3"/>
      <c r="BN49113" s="3"/>
      <c r="BP49113" s="3"/>
    </row>
    <row r="49114" spans="1:68" x14ac:dyDescent="0.25">
      <c r="A49114" s="1"/>
      <c r="B49114" s="2"/>
      <c r="BJ49114" s="3"/>
      <c r="BL49114" s="3"/>
      <c r="BN49114" s="3"/>
      <c r="BP49114" s="3"/>
    </row>
    <row r="49115" spans="1:68" x14ac:dyDescent="0.25">
      <c r="A49115" s="1"/>
      <c r="B49115" s="2"/>
      <c r="BJ49115" s="3"/>
      <c r="BL49115" s="3"/>
      <c r="BN49115" s="3"/>
      <c r="BP49115" s="3"/>
    </row>
    <row r="49116" spans="1:68" x14ac:dyDescent="0.25">
      <c r="A49116" s="1"/>
      <c r="B49116" s="2"/>
      <c r="BJ49116" s="3"/>
      <c r="BL49116" s="3"/>
      <c r="BN49116" s="3"/>
      <c r="BP49116" s="3"/>
    </row>
    <row r="49117" spans="1:68" x14ac:dyDescent="0.25">
      <c r="A49117" s="1"/>
      <c r="B49117" s="2"/>
      <c r="BJ49117" s="3"/>
      <c r="BL49117" s="3"/>
      <c r="BN49117" s="3"/>
      <c r="BP49117" s="3"/>
    </row>
    <row r="49118" spans="1:68" x14ac:dyDescent="0.25">
      <c r="A49118" s="1"/>
      <c r="B49118" s="2"/>
      <c r="BJ49118" s="3"/>
      <c r="BL49118" s="3"/>
      <c r="BN49118" s="3"/>
      <c r="BP49118" s="3"/>
    </row>
    <row r="49119" spans="1:68" x14ac:dyDescent="0.25">
      <c r="A49119" s="1"/>
      <c r="B49119" s="2"/>
      <c r="BJ49119" s="3"/>
      <c r="BL49119" s="3"/>
      <c r="BN49119" s="3"/>
      <c r="BP49119" s="3"/>
    </row>
    <row r="49120" spans="1:68" x14ac:dyDescent="0.25">
      <c r="A49120" s="1"/>
      <c r="B49120" s="2"/>
      <c r="BJ49120" s="3"/>
      <c r="BL49120" s="3"/>
      <c r="BN49120" s="3"/>
      <c r="BP49120" s="3"/>
    </row>
    <row r="49121" spans="1:68" x14ac:dyDescent="0.25">
      <c r="A49121" s="1"/>
      <c r="B49121" s="2"/>
      <c r="BJ49121" s="3"/>
      <c r="BL49121" s="3"/>
      <c r="BN49121" s="3"/>
      <c r="BP49121" s="3"/>
    </row>
    <row r="49122" spans="1:68" x14ac:dyDescent="0.25">
      <c r="A49122" s="1"/>
      <c r="B49122" s="2"/>
      <c r="BJ49122" s="3"/>
      <c r="BL49122" s="3"/>
      <c r="BN49122" s="3"/>
      <c r="BP49122" s="3"/>
    </row>
    <row r="49123" spans="1:68" x14ac:dyDescent="0.25">
      <c r="A49123" s="1"/>
      <c r="B49123" s="2"/>
      <c r="BJ49123" s="3"/>
      <c r="BL49123" s="3"/>
      <c r="BN49123" s="3"/>
      <c r="BP49123" s="3"/>
    </row>
    <row r="49124" spans="1:68" x14ac:dyDescent="0.25">
      <c r="A49124" s="1"/>
      <c r="B49124" s="2"/>
      <c r="BJ49124" s="3"/>
      <c r="BL49124" s="3"/>
      <c r="BN49124" s="3"/>
      <c r="BP49124" s="3"/>
    </row>
    <row r="49125" spans="1:68" x14ac:dyDescent="0.25">
      <c r="A49125" s="1"/>
      <c r="B49125" s="2"/>
      <c r="BJ49125" s="3"/>
      <c r="BL49125" s="3"/>
      <c r="BN49125" s="3"/>
      <c r="BP49125" s="3"/>
    </row>
    <row r="49126" spans="1:68" x14ac:dyDescent="0.25">
      <c r="A49126" s="1"/>
      <c r="B49126" s="2"/>
      <c r="BJ49126" s="3"/>
      <c r="BL49126" s="3"/>
      <c r="BN49126" s="3"/>
      <c r="BP49126" s="3"/>
    </row>
    <row r="49127" spans="1:68" x14ac:dyDescent="0.25">
      <c r="A49127" s="1"/>
      <c r="B49127" s="2"/>
      <c r="BJ49127" s="3"/>
      <c r="BL49127" s="3"/>
      <c r="BN49127" s="3"/>
      <c r="BP49127" s="3"/>
    </row>
    <row r="49128" spans="1:68" x14ac:dyDescent="0.25">
      <c r="A49128" s="1"/>
      <c r="B49128" s="2"/>
      <c r="BJ49128" s="3"/>
      <c r="BL49128" s="3"/>
      <c r="BN49128" s="3"/>
      <c r="BP49128" s="3"/>
    </row>
    <row r="49129" spans="1:68" x14ac:dyDescent="0.25">
      <c r="A49129" s="1"/>
      <c r="B49129" s="2"/>
      <c r="BJ49129" s="3"/>
      <c r="BL49129" s="3"/>
      <c r="BN49129" s="3"/>
      <c r="BP49129" s="3"/>
    </row>
    <row r="49130" spans="1:68" x14ac:dyDescent="0.25">
      <c r="A49130" s="1"/>
      <c r="B49130" s="2"/>
      <c r="BJ49130" s="3"/>
      <c r="BL49130" s="3"/>
      <c r="BN49130" s="3"/>
      <c r="BP49130" s="3"/>
    </row>
    <row r="49131" spans="1:68" x14ac:dyDescent="0.25">
      <c r="A49131" s="1"/>
      <c r="B49131" s="2"/>
      <c r="BJ49131" s="3"/>
      <c r="BL49131" s="3"/>
      <c r="BN49131" s="3"/>
      <c r="BP49131" s="3"/>
    </row>
    <row r="49132" spans="1:68" x14ac:dyDescent="0.25">
      <c r="A49132" s="1"/>
      <c r="B49132" s="2"/>
      <c r="BJ49132" s="3"/>
      <c r="BL49132" s="3"/>
      <c r="BN49132" s="3"/>
      <c r="BP49132" s="3"/>
    </row>
    <row r="49133" spans="1:68" x14ac:dyDescent="0.25">
      <c r="A49133" s="1"/>
      <c r="B49133" s="2"/>
      <c r="BJ49133" s="3"/>
      <c r="BL49133" s="3"/>
      <c r="BN49133" s="3"/>
      <c r="BP49133" s="3"/>
    </row>
    <row r="49134" spans="1:68" x14ac:dyDescent="0.25">
      <c r="A49134" s="1"/>
      <c r="B49134" s="2"/>
      <c r="BJ49134" s="3"/>
      <c r="BL49134" s="3"/>
      <c r="BN49134" s="3"/>
      <c r="BP49134" s="3"/>
    </row>
    <row r="49135" spans="1:68" x14ac:dyDescent="0.25">
      <c r="A49135" s="1"/>
      <c r="B49135" s="2"/>
      <c r="BJ49135" s="3"/>
      <c r="BL49135" s="3"/>
      <c r="BN49135" s="3"/>
      <c r="BP49135" s="3"/>
    </row>
    <row r="49136" spans="1:68" x14ac:dyDescent="0.25">
      <c r="A49136" s="1"/>
      <c r="B49136" s="2"/>
      <c r="BJ49136" s="3"/>
      <c r="BL49136" s="3"/>
      <c r="BN49136" s="3"/>
      <c r="BP49136" s="3"/>
    </row>
    <row r="49137" spans="1:68" x14ac:dyDescent="0.25">
      <c r="A49137" s="1"/>
      <c r="B49137" s="2"/>
      <c r="BJ49137" s="3"/>
      <c r="BL49137" s="3"/>
      <c r="BN49137" s="3"/>
      <c r="BP49137" s="3"/>
    </row>
    <row r="49138" spans="1:68" x14ac:dyDescent="0.25">
      <c r="A49138" s="1"/>
      <c r="B49138" s="2"/>
      <c r="BJ49138" s="3"/>
      <c r="BL49138" s="3"/>
      <c r="BN49138" s="3"/>
      <c r="BP49138" s="3"/>
    </row>
    <row r="49139" spans="1:68" x14ac:dyDescent="0.25">
      <c r="A49139" s="1"/>
      <c r="B49139" s="2"/>
      <c r="BJ49139" s="3"/>
      <c r="BL49139" s="3"/>
      <c r="BN49139" s="3"/>
      <c r="BP49139" s="3"/>
    </row>
    <row r="49140" spans="1:68" x14ac:dyDescent="0.25">
      <c r="A49140" s="1"/>
      <c r="B49140" s="2"/>
      <c r="BJ49140" s="3"/>
      <c r="BL49140" s="3"/>
      <c r="BN49140" s="3"/>
      <c r="BP49140" s="3"/>
    </row>
    <row r="49141" spans="1:68" x14ac:dyDescent="0.25">
      <c r="A49141" s="1"/>
      <c r="B49141" s="2"/>
      <c r="BJ49141" s="3"/>
      <c r="BL49141" s="3"/>
      <c r="BN49141" s="3"/>
      <c r="BP49141" s="3"/>
    </row>
    <row r="49142" spans="1:68" x14ac:dyDescent="0.25">
      <c r="A49142" s="1"/>
      <c r="B49142" s="2"/>
      <c r="BJ49142" s="3"/>
      <c r="BL49142" s="3"/>
      <c r="BN49142" s="3"/>
      <c r="BP49142" s="3"/>
    </row>
    <row r="49143" spans="1:68" x14ac:dyDescent="0.25">
      <c r="A49143" s="1"/>
      <c r="B49143" s="2"/>
      <c r="BJ49143" s="3"/>
      <c r="BL49143" s="3"/>
      <c r="BN49143" s="3"/>
      <c r="BP49143" s="3"/>
    </row>
    <row r="49144" spans="1:68" x14ac:dyDescent="0.25">
      <c r="A49144" s="1"/>
      <c r="B49144" s="2"/>
      <c r="BJ49144" s="3"/>
      <c r="BL49144" s="3"/>
      <c r="BN49144" s="3"/>
      <c r="BP49144" s="3"/>
    </row>
    <row r="49145" spans="1:68" x14ac:dyDescent="0.25">
      <c r="A49145" s="1"/>
      <c r="B49145" s="2"/>
      <c r="BJ49145" s="3"/>
      <c r="BL49145" s="3"/>
      <c r="BN49145" s="3"/>
      <c r="BP49145" s="3"/>
    </row>
    <row r="49146" spans="1:68" x14ac:dyDescent="0.25">
      <c r="A49146" s="1"/>
      <c r="B49146" s="2"/>
      <c r="BJ49146" s="3"/>
      <c r="BL49146" s="3"/>
      <c r="BN49146" s="3"/>
      <c r="BP49146" s="3"/>
    </row>
    <row r="49147" spans="1:68" x14ac:dyDescent="0.25">
      <c r="A49147" s="1"/>
      <c r="B49147" s="2"/>
      <c r="BJ49147" s="3"/>
      <c r="BL49147" s="3"/>
      <c r="BN49147" s="3"/>
      <c r="BP49147" s="3"/>
    </row>
    <row r="49148" spans="1:68" x14ac:dyDescent="0.25">
      <c r="A49148" s="1"/>
      <c r="B49148" s="2"/>
      <c r="BJ49148" s="3"/>
      <c r="BL49148" s="3"/>
      <c r="BN49148" s="3"/>
      <c r="BP49148" s="3"/>
    </row>
    <row r="49149" spans="1:68" x14ac:dyDescent="0.25">
      <c r="A49149" s="1"/>
      <c r="B49149" s="2"/>
      <c r="BJ49149" s="3"/>
      <c r="BL49149" s="3"/>
      <c r="BN49149" s="3"/>
      <c r="BP49149" s="3"/>
    </row>
    <row r="49150" spans="1:68" x14ac:dyDescent="0.25">
      <c r="A49150" s="1"/>
      <c r="B49150" s="2"/>
      <c r="BJ49150" s="3"/>
      <c r="BL49150" s="3"/>
      <c r="BN49150" s="3"/>
      <c r="BP49150" s="3"/>
    </row>
    <row r="49151" spans="1:68" x14ac:dyDescent="0.25">
      <c r="A49151" s="1"/>
      <c r="B49151" s="2"/>
      <c r="BJ49151" s="3"/>
      <c r="BL49151" s="3"/>
      <c r="BN49151" s="3"/>
      <c r="BP49151" s="3"/>
    </row>
    <row r="49152" spans="1:68" x14ac:dyDescent="0.25">
      <c r="A49152" s="1"/>
      <c r="B49152" s="2"/>
      <c r="BJ49152" s="3"/>
      <c r="BL49152" s="3"/>
      <c r="BN49152" s="3"/>
      <c r="BP49152" s="3"/>
    </row>
    <row r="49153" spans="1:68" x14ac:dyDescent="0.25">
      <c r="A49153" s="1"/>
      <c r="B49153" s="2"/>
      <c r="BJ49153" s="3"/>
      <c r="BL49153" s="3"/>
      <c r="BN49153" s="3"/>
      <c r="BP49153" s="3"/>
    </row>
    <row r="49154" spans="1:68" x14ac:dyDescent="0.25">
      <c r="A49154" s="1"/>
      <c r="B49154" s="2"/>
      <c r="BJ49154" s="3"/>
      <c r="BL49154" s="3"/>
      <c r="BN49154" s="3"/>
      <c r="BP49154" s="3"/>
    </row>
    <row r="49155" spans="1:68" x14ac:dyDescent="0.25">
      <c r="A49155" s="1"/>
      <c r="B49155" s="2"/>
      <c r="BJ49155" s="3"/>
      <c r="BL49155" s="3"/>
      <c r="BN49155" s="3"/>
      <c r="BP49155" s="3"/>
    </row>
    <row r="49156" spans="1:68" x14ac:dyDescent="0.25">
      <c r="A49156" s="1"/>
      <c r="B49156" s="2"/>
      <c r="BJ49156" s="3"/>
      <c r="BL49156" s="3"/>
      <c r="BN49156" s="3"/>
      <c r="BP49156" s="3"/>
    </row>
    <row r="49157" spans="1:68" x14ac:dyDescent="0.25">
      <c r="A49157" s="1"/>
      <c r="B49157" s="2"/>
      <c r="BJ49157" s="3"/>
      <c r="BL49157" s="3"/>
      <c r="BN49157" s="3"/>
      <c r="BP49157" s="3"/>
    </row>
    <row r="49158" spans="1:68" x14ac:dyDescent="0.25">
      <c r="A49158" s="1"/>
      <c r="B49158" s="2"/>
      <c r="BJ49158" s="3"/>
      <c r="BL49158" s="3"/>
      <c r="BN49158" s="3"/>
      <c r="BP49158" s="3"/>
    </row>
    <row r="49159" spans="1:68" x14ac:dyDescent="0.25">
      <c r="A49159" s="1"/>
      <c r="B49159" s="2"/>
      <c r="BJ49159" s="3"/>
      <c r="BL49159" s="3"/>
      <c r="BN49159" s="3"/>
      <c r="BP49159" s="3"/>
    </row>
    <row r="49160" spans="1:68" x14ac:dyDescent="0.25">
      <c r="A49160" s="1"/>
      <c r="B49160" s="2"/>
      <c r="BJ49160" s="3"/>
      <c r="BL49160" s="3"/>
      <c r="BN49160" s="3"/>
      <c r="BP49160" s="3"/>
    </row>
    <row r="49161" spans="1:68" x14ac:dyDescent="0.25">
      <c r="A49161" s="1"/>
      <c r="B49161" s="2"/>
      <c r="BJ49161" s="3"/>
      <c r="BL49161" s="3"/>
      <c r="BN49161" s="3"/>
      <c r="BP49161" s="3"/>
    </row>
    <row r="49162" spans="1:68" x14ac:dyDescent="0.25">
      <c r="A49162" s="1"/>
      <c r="B49162" s="2"/>
      <c r="BJ49162" s="3"/>
      <c r="BL49162" s="3"/>
      <c r="BN49162" s="3"/>
      <c r="BP49162" s="3"/>
    </row>
    <row r="49163" spans="1:68" x14ac:dyDescent="0.25">
      <c r="A49163" s="1"/>
      <c r="B49163" s="2"/>
      <c r="BJ49163" s="3"/>
      <c r="BL49163" s="3"/>
      <c r="BN49163" s="3"/>
      <c r="BP49163" s="3"/>
    </row>
    <row r="49164" spans="1:68" x14ac:dyDescent="0.25">
      <c r="A49164" s="1"/>
      <c r="B49164" s="2"/>
      <c r="BJ49164" s="3"/>
      <c r="BL49164" s="3"/>
      <c r="BN49164" s="3"/>
      <c r="BP49164" s="3"/>
    </row>
    <row r="49165" spans="1:68" x14ac:dyDescent="0.25">
      <c r="A49165" s="1"/>
      <c r="B49165" s="2"/>
      <c r="BJ49165" s="3"/>
      <c r="BL49165" s="3"/>
      <c r="BN49165" s="3"/>
      <c r="BP49165" s="3"/>
    </row>
    <row r="49166" spans="1:68" x14ac:dyDescent="0.25">
      <c r="A49166" s="1"/>
      <c r="B49166" s="2"/>
      <c r="BJ49166" s="3"/>
      <c r="BL49166" s="3"/>
      <c r="BN49166" s="3"/>
      <c r="BP49166" s="3"/>
    </row>
    <row r="49167" spans="1:68" x14ac:dyDescent="0.25">
      <c r="A49167" s="1"/>
      <c r="B49167" s="2"/>
      <c r="BJ49167" s="3"/>
      <c r="BL49167" s="3"/>
      <c r="BN49167" s="3"/>
      <c r="BP49167" s="3"/>
    </row>
    <row r="49168" spans="1:68" x14ac:dyDescent="0.25">
      <c r="A49168" s="1"/>
      <c r="B49168" s="2"/>
      <c r="BJ49168" s="3"/>
      <c r="BL49168" s="3"/>
      <c r="BN49168" s="3"/>
      <c r="BP49168" s="3"/>
    </row>
    <row r="49169" spans="1:68" x14ac:dyDescent="0.25">
      <c r="A49169" s="1"/>
      <c r="B49169" s="2"/>
      <c r="BJ49169" s="3"/>
      <c r="BL49169" s="3"/>
      <c r="BN49169" s="3"/>
      <c r="BP49169" s="3"/>
    </row>
    <row r="49170" spans="1:68" x14ac:dyDescent="0.25">
      <c r="A49170" s="1"/>
      <c r="B49170" s="2"/>
      <c r="BJ49170" s="3"/>
      <c r="BL49170" s="3"/>
      <c r="BN49170" s="3"/>
      <c r="BP49170" s="3"/>
    </row>
    <row r="49171" spans="1:68" x14ac:dyDescent="0.25">
      <c r="A49171" s="1"/>
      <c r="B49171" s="2"/>
      <c r="BJ49171" s="3"/>
      <c r="BL49171" s="3"/>
      <c r="BN49171" s="3"/>
      <c r="BP49171" s="3"/>
    </row>
    <row r="49172" spans="1:68" x14ac:dyDescent="0.25">
      <c r="A49172" s="1"/>
      <c r="B49172" s="2"/>
      <c r="BJ49172" s="3"/>
      <c r="BL49172" s="3"/>
      <c r="BN49172" s="3"/>
      <c r="BP49172" s="3"/>
    </row>
    <row r="49173" spans="1:68" x14ac:dyDescent="0.25">
      <c r="A49173" s="1"/>
      <c r="B49173" s="2"/>
      <c r="BJ49173" s="3"/>
      <c r="BL49173" s="3"/>
      <c r="BN49173" s="3"/>
      <c r="BP49173" s="3"/>
    </row>
    <row r="49174" spans="1:68" x14ac:dyDescent="0.25">
      <c r="A49174" s="1"/>
      <c r="B49174" s="2"/>
      <c r="BJ49174" s="3"/>
      <c r="BL49174" s="3"/>
      <c r="BN49174" s="3"/>
      <c r="BP49174" s="3"/>
    </row>
    <row r="49175" spans="1:68" x14ac:dyDescent="0.25">
      <c r="A49175" s="1"/>
      <c r="B49175" s="2"/>
      <c r="BJ49175" s="3"/>
      <c r="BL49175" s="3"/>
      <c r="BN49175" s="3"/>
      <c r="BP49175" s="3"/>
    </row>
    <row r="49176" spans="1:68" x14ac:dyDescent="0.25">
      <c r="A49176" s="1"/>
      <c r="B49176" s="2"/>
      <c r="BJ49176" s="3"/>
      <c r="BL49176" s="3"/>
      <c r="BN49176" s="3"/>
      <c r="BP49176" s="3"/>
    </row>
    <row r="49177" spans="1:68" x14ac:dyDescent="0.25">
      <c r="A49177" s="1"/>
      <c r="B49177" s="2"/>
      <c r="BJ49177" s="3"/>
      <c r="BL49177" s="3"/>
      <c r="BN49177" s="3"/>
      <c r="BP49177" s="3"/>
    </row>
    <row r="49178" spans="1:68" x14ac:dyDescent="0.25">
      <c r="A49178" s="1"/>
      <c r="B49178" s="2"/>
      <c r="BJ49178" s="3"/>
      <c r="BL49178" s="3"/>
      <c r="BN49178" s="3"/>
      <c r="BP49178" s="3"/>
    </row>
    <row r="49179" spans="1:68" x14ac:dyDescent="0.25">
      <c r="A49179" s="1"/>
      <c r="B49179" s="2"/>
      <c r="BJ49179" s="3"/>
      <c r="BL49179" s="3"/>
      <c r="BN49179" s="3"/>
      <c r="BP49179" s="3"/>
    </row>
    <row r="49180" spans="1:68" x14ac:dyDescent="0.25">
      <c r="A49180" s="1"/>
      <c r="B49180" s="2"/>
      <c r="BJ49180" s="3"/>
      <c r="BL49180" s="3"/>
      <c r="BN49180" s="3"/>
      <c r="BP49180" s="3"/>
    </row>
    <row r="49181" spans="1:68" x14ac:dyDescent="0.25">
      <c r="A49181" s="1"/>
      <c r="B49181" s="2"/>
      <c r="BJ49181" s="3"/>
      <c r="BL49181" s="3"/>
      <c r="BN49181" s="3"/>
      <c r="BP49181" s="3"/>
    </row>
    <row r="49182" spans="1:68" x14ac:dyDescent="0.25">
      <c r="A49182" s="1"/>
      <c r="B49182" s="2"/>
      <c r="BJ49182" s="3"/>
      <c r="BL49182" s="3"/>
      <c r="BN49182" s="3"/>
      <c r="BP49182" s="3"/>
    </row>
    <row r="49183" spans="1:68" x14ac:dyDescent="0.25">
      <c r="A49183" s="1"/>
      <c r="B49183" s="2"/>
      <c r="BJ49183" s="3"/>
      <c r="BL49183" s="3"/>
      <c r="BN49183" s="3"/>
      <c r="BP49183" s="3"/>
    </row>
    <row r="49184" spans="1:68" x14ac:dyDescent="0.25">
      <c r="A49184" s="1"/>
      <c r="B49184" s="2"/>
      <c r="BJ49184" s="3"/>
      <c r="BL49184" s="3"/>
      <c r="BN49184" s="3"/>
      <c r="BP49184" s="3"/>
    </row>
    <row r="49185" spans="1:68" x14ac:dyDescent="0.25">
      <c r="A49185" s="1"/>
      <c r="B49185" s="2"/>
      <c r="BJ49185" s="3"/>
      <c r="BL49185" s="3"/>
      <c r="BN49185" s="3"/>
      <c r="BP49185" s="3"/>
    </row>
    <row r="49186" spans="1:68" x14ac:dyDescent="0.25">
      <c r="A49186" s="1"/>
      <c r="B49186" s="2"/>
      <c r="BJ49186" s="3"/>
      <c r="BL49186" s="3"/>
      <c r="BN49186" s="3"/>
      <c r="BP49186" s="3"/>
    </row>
    <row r="49187" spans="1:68" x14ac:dyDescent="0.25">
      <c r="A49187" s="1"/>
      <c r="B49187" s="2"/>
      <c r="BJ49187" s="3"/>
      <c r="BL49187" s="3"/>
      <c r="BN49187" s="3"/>
      <c r="BP49187" s="3"/>
    </row>
    <row r="49188" spans="1:68" x14ac:dyDescent="0.25">
      <c r="A49188" s="1"/>
      <c r="B49188" s="2"/>
      <c r="BJ49188" s="3"/>
      <c r="BL49188" s="3"/>
      <c r="BN49188" s="3"/>
      <c r="BP49188" s="3"/>
    </row>
    <row r="49189" spans="1:68" x14ac:dyDescent="0.25">
      <c r="A49189" s="1"/>
      <c r="B49189" s="2"/>
      <c r="BJ49189" s="3"/>
      <c r="BL49189" s="3"/>
      <c r="BN49189" s="3"/>
      <c r="BP49189" s="3"/>
    </row>
    <row r="49190" spans="1:68" x14ac:dyDescent="0.25">
      <c r="A49190" s="1"/>
      <c r="B49190" s="2"/>
      <c r="BJ49190" s="3"/>
      <c r="BL49190" s="3"/>
      <c r="BN49190" s="3"/>
      <c r="BP49190" s="3"/>
    </row>
    <row r="49191" spans="1:68" x14ac:dyDescent="0.25">
      <c r="A49191" s="1"/>
      <c r="B49191" s="2"/>
      <c r="BJ49191" s="3"/>
      <c r="BL49191" s="3"/>
      <c r="BN49191" s="3"/>
      <c r="BP49191" s="3"/>
    </row>
    <row r="49192" spans="1:68" x14ac:dyDescent="0.25">
      <c r="A49192" s="1"/>
      <c r="B49192" s="2"/>
      <c r="BJ49192" s="3"/>
      <c r="BL49192" s="3"/>
      <c r="BN49192" s="3"/>
      <c r="BP49192" s="3"/>
    </row>
    <row r="49193" spans="1:68" x14ac:dyDescent="0.25">
      <c r="A49193" s="1"/>
      <c r="B49193" s="2"/>
      <c r="BJ49193" s="3"/>
      <c r="BL49193" s="3"/>
      <c r="BN49193" s="3"/>
      <c r="BP49193" s="3"/>
    </row>
    <row r="49194" spans="1:68" x14ac:dyDescent="0.25">
      <c r="A49194" s="1"/>
      <c r="B49194" s="2"/>
      <c r="BJ49194" s="3"/>
      <c r="BL49194" s="3"/>
      <c r="BN49194" s="3"/>
      <c r="BP49194" s="3"/>
    </row>
    <row r="49195" spans="1:68" x14ac:dyDescent="0.25">
      <c r="A49195" s="1"/>
      <c r="B49195" s="2"/>
      <c r="BJ49195" s="3"/>
      <c r="BL49195" s="3"/>
      <c r="BN49195" s="3"/>
      <c r="BP49195" s="3"/>
    </row>
    <row r="49196" spans="1:68" x14ac:dyDescent="0.25">
      <c r="A49196" s="1"/>
      <c r="B49196" s="2"/>
      <c r="BJ49196" s="3"/>
      <c r="BL49196" s="3"/>
      <c r="BN49196" s="3"/>
      <c r="BP49196" s="3"/>
    </row>
    <row r="49197" spans="1:68" x14ac:dyDescent="0.25">
      <c r="A49197" s="1"/>
      <c r="B49197" s="2"/>
      <c r="BJ49197" s="3"/>
      <c r="BL49197" s="3"/>
      <c r="BN49197" s="3"/>
      <c r="BP49197" s="3"/>
    </row>
    <row r="49198" spans="1:68" x14ac:dyDescent="0.25">
      <c r="A49198" s="1"/>
      <c r="B49198" s="2"/>
      <c r="BJ49198" s="3"/>
      <c r="BL49198" s="3"/>
      <c r="BN49198" s="3"/>
      <c r="BP49198" s="3"/>
    </row>
    <row r="49199" spans="1:68" x14ac:dyDescent="0.25">
      <c r="A49199" s="1"/>
      <c r="B49199" s="2"/>
      <c r="BJ49199" s="3"/>
      <c r="BL49199" s="3"/>
      <c r="BN49199" s="3"/>
      <c r="BP49199" s="3"/>
    </row>
    <row r="49200" spans="1:68" x14ac:dyDescent="0.25">
      <c r="A49200" s="1"/>
      <c r="B49200" s="2"/>
      <c r="BJ49200" s="3"/>
      <c r="BL49200" s="3"/>
      <c r="BN49200" s="3"/>
      <c r="BP49200" s="3"/>
    </row>
    <row r="49201" spans="1:68" x14ac:dyDescent="0.25">
      <c r="A49201" s="1"/>
      <c r="B49201" s="2"/>
      <c r="BJ49201" s="3"/>
      <c r="BL49201" s="3"/>
      <c r="BN49201" s="3"/>
      <c r="BP49201" s="3"/>
    </row>
    <row r="49202" spans="1:68" x14ac:dyDescent="0.25">
      <c r="A49202" s="1"/>
      <c r="B49202" s="2"/>
      <c r="BJ49202" s="3"/>
      <c r="BL49202" s="3"/>
      <c r="BN49202" s="3"/>
      <c r="BP49202" s="3"/>
    </row>
    <row r="49203" spans="1:68" x14ac:dyDescent="0.25">
      <c r="A49203" s="1"/>
      <c r="B49203" s="2"/>
      <c r="BJ49203" s="3"/>
      <c r="BL49203" s="3"/>
      <c r="BN49203" s="3"/>
      <c r="BP49203" s="3"/>
    </row>
    <row r="49204" spans="1:68" x14ac:dyDescent="0.25">
      <c r="A49204" s="1"/>
      <c r="B49204" s="2"/>
      <c r="BJ49204" s="3"/>
      <c r="BL49204" s="3"/>
      <c r="BN49204" s="3"/>
      <c r="BP49204" s="3"/>
    </row>
    <row r="49205" spans="1:68" x14ac:dyDescent="0.25">
      <c r="A49205" s="1"/>
      <c r="B49205" s="2"/>
      <c r="BJ49205" s="3"/>
      <c r="BL49205" s="3"/>
      <c r="BN49205" s="3"/>
      <c r="BP49205" s="3"/>
    </row>
    <row r="49206" spans="1:68" x14ac:dyDescent="0.25">
      <c r="A49206" s="1"/>
      <c r="B49206" s="2"/>
      <c r="BJ49206" s="3"/>
      <c r="BL49206" s="3"/>
      <c r="BN49206" s="3"/>
      <c r="BP49206" s="3"/>
    </row>
    <row r="49207" spans="1:68" x14ac:dyDescent="0.25">
      <c r="A49207" s="1"/>
      <c r="B49207" s="2"/>
      <c r="BJ49207" s="3"/>
      <c r="BL49207" s="3"/>
      <c r="BN49207" s="3"/>
      <c r="BP49207" s="3"/>
    </row>
    <row r="49208" spans="1:68" x14ac:dyDescent="0.25">
      <c r="A49208" s="1"/>
      <c r="B49208" s="2"/>
      <c r="BJ49208" s="3"/>
      <c r="BL49208" s="3"/>
      <c r="BN49208" s="3"/>
      <c r="BP49208" s="3"/>
    </row>
    <row r="49209" spans="1:68" x14ac:dyDescent="0.25">
      <c r="A49209" s="1"/>
      <c r="B49209" s="2"/>
      <c r="BJ49209" s="3"/>
      <c r="BL49209" s="3"/>
      <c r="BN49209" s="3"/>
      <c r="BP49209" s="3"/>
    </row>
    <row r="49210" spans="1:68" x14ac:dyDescent="0.25">
      <c r="A49210" s="1"/>
      <c r="B49210" s="2"/>
      <c r="BJ49210" s="3"/>
      <c r="BL49210" s="3"/>
      <c r="BN49210" s="3"/>
      <c r="BP49210" s="3"/>
    </row>
    <row r="49211" spans="1:68" x14ac:dyDescent="0.25">
      <c r="A49211" s="1"/>
      <c r="B49211" s="2"/>
      <c r="BJ49211" s="3"/>
      <c r="BL49211" s="3"/>
      <c r="BN49211" s="3"/>
      <c r="BP49211" s="3"/>
    </row>
    <row r="49212" spans="1:68" x14ac:dyDescent="0.25">
      <c r="A49212" s="1"/>
      <c r="B49212" s="2"/>
      <c r="BJ49212" s="3"/>
      <c r="BL49212" s="3"/>
      <c r="BN49212" s="3"/>
      <c r="BP49212" s="3"/>
    </row>
    <row r="49213" spans="1:68" x14ac:dyDescent="0.25">
      <c r="A49213" s="1"/>
      <c r="B49213" s="2"/>
      <c r="BJ49213" s="3"/>
      <c r="BL49213" s="3"/>
      <c r="BN49213" s="3"/>
      <c r="BP49213" s="3"/>
    </row>
    <row r="49214" spans="1:68" x14ac:dyDescent="0.25">
      <c r="A49214" s="1"/>
      <c r="B49214" s="2"/>
      <c r="BJ49214" s="3"/>
      <c r="BL49214" s="3"/>
      <c r="BN49214" s="3"/>
      <c r="BP49214" s="3"/>
    </row>
    <row r="49215" spans="1:68" x14ac:dyDescent="0.25">
      <c r="A49215" s="1"/>
      <c r="B49215" s="2"/>
      <c r="BJ49215" s="3"/>
      <c r="BL49215" s="3"/>
      <c r="BN49215" s="3"/>
      <c r="BP49215" s="3"/>
    </row>
    <row r="49216" spans="1:68" x14ac:dyDescent="0.25">
      <c r="A49216" s="1"/>
      <c r="B49216" s="2"/>
      <c r="BJ49216" s="3"/>
      <c r="BL49216" s="3"/>
      <c r="BN49216" s="3"/>
      <c r="BP49216" s="3"/>
    </row>
    <row r="49217" spans="1:68" x14ac:dyDescent="0.25">
      <c r="A49217" s="1"/>
      <c r="B49217" s="2"/>
      <c r="BJ49217" s="3"/>
      <c r="BL49217" s="3"/>
      <c r="BN49217" s="3"/>
      <c r="BP49217" s="3"/>
    </row>
    <row r="49218" spans="1:68" x14ac:dyDescent="0.25">
      <c r="A49218" s="1"/>
      <c r="B49218" s="2"/>
      <c r="BJ49218" s="3"/>
      <c r="BL49218" s="3"/>
      <c r="BN49218" s="3"/>
      <c r="BP49218" s="3"/>
    </row>
    <row r="49219" spans="1:68" x14ac:dyDescent="0.25">
      <c r="A49219" s="1"/>
      <c r="B49219" s="2"/>
      <c r="BJ49219" s="3"/>
      <c r="BL49219" s="3"/>
      <c r="BN49219" s="3"/>
      <c r="BP49219" s="3"/>
    </row>
    <row r="49220" spans="1:68" x14ac:dyDescent="0.25">
      <c r="A49220" s="1"/>
      <c r="B49220" s="2"/>
      <c r="BJ49220" s="3"/>
      <c r="BL49220" s="3"/>
      <c r="BN49220" s="3"/>
      <c r="BP49220" s="3"/>
    </row>
    <row r="49221" spans="1:68" x14ac:dyDescent="0.25">
      <c r="A49221" s="1"/>
      <c r="B49221" s="2"/>
      <c r="BJ49221" s="3"/>
      <c r="BL49221" s="3"/>
      <c r="BN49221" s="3"/>
      <c r="BP49221" s="3"/>
    </row>
    <row r="49222" spans="1:68" x14ac:dyDescent="0.25">
      <c r="A49222" s="1"/>
      <c r="B49222" s="2"/>
      <c r="BJ49222" s="3"/>
      <c r="BL49222" s="3"/>
      <c r="BN49222" s="3"/>
      <c r="BP49222" s="3"/>
    </row>
    <row r="49223" spans="1:68" x14ac:dyDescent="0.25">
      <c r="A49223" s="1"/>
      <c r="B49223" s="2"/>
      <c r="BJ49223" s="3"/>
      <c r="BL49223" s="3"/>
      <c r="BN49223" s="3"/>
      <c r="BP49223" s="3"/>
    </row>
    <row r="49224" spans="1:68" x14ac:dyDescent="0.25">
      <c r="A49224" s="1"/>
      <c r="B49224" s="2"/>
      <c r="BJ49224" s="3"/>
      <c r="BL49224" s="3"/>
      <c r="BN49224" s="3"/>
      <c r="BP49224" s="3"/>
    </row>
    <row r="49225" spans="1:68" x14ac:dyDescent="0.25">
      <c r="A49225" s="1"/>
      <c r="B49225" s="2"/>
      <c r="BJ49225" s="3"/>
      <c r="BL49225" s="3"/>
      <c r="BN49225" s="3"/>
      <c r="BP49225" s="3"/>
    </row>
    <row r="49226" spans="1:68" x14ac:dyDescent="0.25">
      <c r="A49226" s="1"/>
      <c r="B49226" s="2"/>
      <c r="BJ49226" s="3"/>
      <c r="BL49226" s="3"/>
      <c r="BN49226" s="3"/>
      <c r="BP49226" s="3"/>
    </row>
    <row r="49227" spans="1:68" x14ac:dyDescent="0.25">
      <c r="A49227" s="1"/>
      <c r="B49227" s="2"/>
      <c r="BJ49227" s="3"/>
      <c r="BL49227" s="3"/>
      <c r="BN49227" s="3"/>
      <c r="BP49227" s="3"/>
    </row>
    <row r="49228" spans="1:68" x14ac:dyDescent="0.25">
      <c r="A49228" s="1"/>
      <c r="B49228" s="2"/>
      <c r="BJ49228" s="3"/>
      <c r="BL49228" s="3"/>
      <c r="BN49228" s="3"/>
      <c r="BP49228" s="3"/>
    </row>
    <row r="49229" spans="1:68" x14ac:dyDescent="0.25">
      <c r="A49229" s="1"/>
      <c r="B49229" s="2"/>
      <c r="BJ49229" s="3"/>
      <c r="BL49229" s="3"/>
      <c r="BN49229" s="3"/>
      <c r="BP49229" s="3"/>
    </row>
    <row r="49230" spans="1:68" x14ac:dyDescent="0.25">
      <c r="A49230" s="1"/>
      <c r="B49230" s="2"/>
      <c r="BJ49230" s="3"/>
      <c r="BL49230" s="3"/>
      <c r="BN49230" s="3"/>
      <c r="BP49230" s="3"/>
    </row>
    <row r="49231" spans="1:68" x14ac:dyDescent="0.25">
      <c r="A49231" s="1"/>
      <c r="B49231" s="2"/>
      <c r="BJ49231" s="3"/>
      <c r="BL49231" s="3"/>
      <c r="BN49231" s="3"/>
      <c r="BP49231" s="3"/>
    </row>
    <row r="49232" spans="1:68" x14ac:dyDescent="0.25">
      <c r="A49232" s="1"/>
      <c r="B49232" s="2"/>
      <c r="BJ49232" s="3"/>
      <c r="BL49232" s="3"/>
      <c r="BN49232" s="3"/>
      <c r="BP49232" s="3"/>
    </row>
    <row r="49233" spans="1:68" x14ac:dyDescent="0.25">
      <c r="A49233" s="1"/>
      <c r="B49233" s="2"/>
      <c r="BJ49233" s="3"/>
      <c r="BL49233" s="3"/>
      <c r="BN49233" s="3"/>
      <c r="BP49233" s="3"/>
    </row>
    <row r="49234" spans="1:68" x14ac:dyDescent="0.25">
      <c r="A49234" s="1"/>
      <c r="B49234" s="2"/>
      <c r="BJ49234" s="3"/>
      <c r="BL49234" s="3"/>
      <c r="BN49234" s="3"/>
      <c r="BP49234" s="3"/>
    </row>
    <row r="49235" spans="1:68" x14ac:dyDescent="0.25">
      <c r="A49235" s="1"/>
      <c r="B49235" s="2"/>
      <c r="BJ49235" s="3"/>
      <c r="BL49235" s="3"/>
      <c r="BN49235" s="3"/>
      <c r="BP49235" s="3"/>
    </row>
    <row r="49236" spans="1:68" x14ac:dyDescent="0.25">
      <c r="A49236" s="1"/>
      <c r="B49236" s="2"/>
      <c r="BJ49236" s="3"/>
      <c r="BL49236" s="3"/>
      <c r="BN49236" s="3"/>
      <c r="BP49236" s="3"/>
    </row>
    <row r="49237" spans="1:68" x14ac:dyDescent="0.25">
      <c r="A49237" s="1"/>
      <c r="B49237" s="2"/>
      <c r="BJ49237" s="3"/>
      <c r="BL49237" s="3"/>
      <c r="BN49237" s="3"/>
      <c r="BP49237" s="3"/>
    </row>
    <row r="49238" spans="1:68" x14ac:dyDescent="0.25">
      <c r="A49238" s="1"/>
      <c r="B49238" s="2"/>
      <c r="BJ49238" s="3"/>
      <c r="BL49238" s="3"/>
      <c r="BN49238" s="3"/>
      <c r="BP49238" s="3"/>
    </row>
    <row r="49239" spans="1:68" x14ac:dyDescent="0.25">
      <c r="A49239" s="1"/>
      <c r="B49239" s="2"/>
      <c r="BJ49239" s="3"/>
      <c r="BL49239" s="3"/>
      <c r="BN49239" s="3"/>
      <c r="BP49239" s="3"/>
    </row>
    <row r="49240" spans="1:68" x14ac:dyDescent="0.25">
      <c r="A49240" s="1"/>
      <c r="B49240" s="2"/>
      <c r="BJ49240" s="3"/>
      <c r="BL49240" s="3"/>
      <c r="BN49240" s="3"/>
      <c r="BP49240" s="3"/>
    </row>
    <row r="49241" spans="1:68" x14ac:dyDescent="0.25">
      <c r="A49241" s="1"/>
      <c r="B49241" s="2"/>
      <c r="BJ49241" s="3"/>
      <c r="BL49241" s="3"/>
      <c r="BN49241" s="3"/>
      <c r="BP49241" s="3"/>
    </row>
    <row r="49242" spans="1:68" x14ac:dyDescent="0.25">
      <c r="A49242" s="1"/>
      <c r="B49242" s="2"/>
      <c r="BJ49242" s="3"/>
      <c r="BL49242" s="3"/>
      <c r="BN49242" s="3"/>
      <c r="BP49242" s="3"/>
    </row>
    <row r="49243" spans="1:68" x14ac:dyDescent="0.25">
      <c r="A49243" s="1"/>
      <c r="B49243" s="2"/>
      <c r="BJ49243" s="3"/>
      <c r="BL49243" s="3"/>
      <c r="BN49243" s="3"/>
      <c r="BP49243" s="3"/>
    </row>
    <row r="49244" spans="1:68" x14ac:dyDescent="0.25">
      <c r="A49244" s="1"/>
      <c r="B49244" s="2"/>
      <c r="BJ49244" s="3"/>
      <c r="BL49244" s="3"/>
      <c r="BN49244" s="3"/>
      <c r="BP49244" s="3"/>
    </row>
    <row r="49245" spans="1:68" x14ac:dyDescent="0.25">
      <c r="A49245" s="1"/>
      <c r="B49245" s="2"/>
      <c r="BJ49245" s="3"/>
      <c r="BL49245" s="3"/>
      <c r="BN49245" s="3"/>
      <c r="BP49245" s="3"/>
    </row>
    <row r="49246" spans="1:68" x14ac:dyDescent="0.25">
      <c r="A49246" s="1"/>
      <c r="B49246" s="2"/>
      <c r="BJ49246" s="3"/>
      <c r="BL49246" s="3"/>
      <c r="BN49246" s="3"/>
      <c r="BP49246" s="3"/>
    </row>
    <row r="49247" spans="1:68" x14ac:dyDescent="0.25">
      <c r="A49247" s="1"/>
      <c r="B49247" s="2"/>
      <c r="BJ49247" s="3"/>
      <c r="BL49247" s="3"/>
      <c r="BN49247" s="3"/>
      <c r="BP49247" s="3"/>
    </row>
    <row r="49248" spans="1:68" x14ac:dyDescent="0.25">
      <c r="A49248" s="1"/>
      <c r="B49248" s="2"/>
      <c r="BJ49248" s="3"/>
      <c r="BL49248" s="3"/>
      <c r="BN49248" s="3"/>
      <c r="BP49248" s="3"/>
    </row>
    <row r="49249" spans="1:68" x14ac:dyDescent="0.25">
      <c r="A49249" s="1"/>
      <c r="B49249" s="2"/>
      <c r="BJ49249" s="3"/>
      <c r="BL49249" s="3"/>
      <c r="BN49249" s="3"/>
      <c r="BP49249" s="3"/>
    </row>
    <row r="49250" spans="1:68" x14ac:dyDescent="0.25">
      <c r="A49250" s="1"/>
      <c r="B49250" s="2"/>
      <c r="BJ49250" s="3"/>
      <c r="BL49250" s="3"/>
      <c r="BN49250" s="3"/>
      <c r="BP49250" s="3"/>
    </row>
    <row r="49251" spans="1:68" x14ac:dyDescent="0.25">
      <c r="A49251" s="1"/>
      <c r="B49251" s="2"/>
      <c r="BJ49251" s="3"/>
      <c r="BL49251" s="3"/>
      <c r="BN49251" s="3"/>
      <c r="BP49251" s="3"/>
    </row>
    <row r="49252" spans="1:68" x14ac:dyDescent="0.25">
      <c r="A49252" s="1"/>
      <c r="B49252" s="2"/>
      <c r="BJ49252" s="3"/>
      <c r="BL49252" s="3"/>
      <c r="BN49252" s="3"/>
      <c r="BP49252" s="3"/>
    </row>
    <row r="49253" spans="1:68" x14ac:dyDescent="0.25">
      <c r="A49253" s="1"/>
      <c r="B49253" s="2"/>
      <c r="BJ49253" s="3"/>
      <c r="BL49253" s="3"/>
      <c r="BN49253" s="3"/>
      <c r="BP49253" s="3"/>
    </row>
    <row r="49254" spans="1:68" x14ac:dyDescent="0.25">
      <c r="A49254" s="1"/>
      <c r="B49254" s="2"/>
      <c r="BJ49254" s="3"/>
      <c r="BL49254" s="3"/>
      <c r="BN49254" s="3"/>
      <c r="BP49254" s="3"/>
    </row>
    <row r="49255" spans="1:68" x14ac:dyDescent="0.25">
      <c r="A49255" s="1"/>
      <c r="B49255" s="2"/>
      <c r="BJ49255" s="3"/>
      <c r="BL49255" s="3"/>
      <c r="BN49255" s="3"/>
      <c r="BP49255" s="3"/>
    </row>
    <row r="49256" spans="1:68" x14ac:dyDescent="0.25">
      <c r="A49256" s="1"/>
      <c r="B49256" s="2"/>
      <c r="BJ49256" s="3"/>
      <c r="BL49256" s="3"/>
      <c r="BN49256" s="3"/>
      <c r="BP49256" s="3"/>
    </row>
    <row r="49257" spans="1:68" x14ac:dyDescent="0.25">
      <c r="A49257" s="1"/>
      <c r="B49257" s="2"/>
      <c r="BJ49257" s="3"/>
      <c r="BL49257" s="3"/>
      <c r="BN49257" s="3"/>
      <c r="BP49257" s="3"/>
    </row>
    <row r="49258" spans="1:68" x14ac:dyDescent="0.25">
      <c r="A49258" s="1"/>
      <c r="B49258" s="2"/>
      <c r="BJ49258" s="3"/>
      <c r="BL49258" s="3"/>
      <c r="BN49258" s="3"/>
      <c r="BP49258" s="3"/>
    </row>
    <row r="49259" spans="1:68" x14ac:dyDescent="0.25">
      <c r="A49259" s="1"/>
      <c r="B49259" s="2"/>
      <c r="BJ49259" s="3"/>
      <c r="BL49259" s="3"/>
      <c r="BN49259" s="3"/>
      <c r="BP49259" s="3"/>
    </row>
    <row r="49260" spans="1:68" x14ac:dyDescent="0.25">
      <c r="A49260" s="1"/>
      <c r="B49260" s="2"/>
      <c r="BJ49260" s="3"/>
      <c r="BL49260" s="3"/>
      <c r="BN49260" s="3"/>
      <c r="BP49260" s="3"/>
    </row>
    <row r="49261" spans="1:68" x14ac:dyDescent="0.25">
      <c r="A49261" s="1"/>
      <c r="B49261" s="2"/>
      <c r="BJ49261" s="3"/>
      <c r="BL49261" s="3"/>
      <c r="BN49261" s="3"/>
      <c r="BP49261" s="3"/>
    </row>
    <row r="49262" spans="1:68" x14ac:dyDescent="0.25">
      <c r="A49262" s="1"/>
      <c r="B49262" s="2"/>
      <c r="BJ49262" s="3"/>
      <c r="BL49262" s="3"/>
      <c r="BN49262" s="3"/>
      <c r="BP49262" s="3"/>
    </row>
    <row r="49263" spans="1:68" x14ac:dyDescent="0.25">
      <c r="A49263" s="1"/>
      <c r="B49263" s="2"/>
      <c r="BJ49263" s="3"/>
      <c r="BL49263" s="3"/>
      <c r="BN49263" s="3"/>
      <c r="BP49263" s="3"/>
    </row>
    <row r="49264" spans="1:68" x14ac:dyDescent="0.25">
      <c r="A49264" s="1"/>
      <c r="B49264" s="2"/>
      <c r="BJ49264" s="3"/>
      <c r="BL49264" s="3"/>
      <c r="BN49264" s="3"/>
      <c r="BP49264" s="3"/>
    </row>
    <row r="49265" spans="1:68" x14ac:dyDescent="0.25">
      <c r="A49265" s="1"/>
      <c r="B49265" s="2"/>
      <c r="BJ49265" s="3"/>
      <c r="BL49265" s="3"/>
      <c r="BN49265" s="3"/>
      <c r="BP49265" s="3"/>
    </row>
    <row r="49266" spans="1:68" x14ac:dyDescent="0.25">
      <c r="A49266" s="1"/>
      <c r="B49266" s="2"/>
      <c r="BJ49266" s="3"/>
      <c r="BL49266" s="3"/>
      <c r="BN49266" s="3"/>
      <c r="BP49266" s="3"/>
    </row>
    <row r="49267" spans="1:68" x14ac:dyDescent="0.25">
      <c r="A49267" s="1"/>
      <c r="B49267" s="2"/>
      <c r="BJ49267" s="3"/>
      <c r="BL49267" s="3"/>
      <c r="BN49267" s="3"/>
      <c r="BP49267" s="3"/>
    </row>
    <row r="49268" spans="1:68" x14ac:dyDescent="0.25">
      <c r="A49268" s="1"/>
      <c r="B49268" s="2"/>
      <c r="BJ49268" s="3"/>
      <c r="BL49268" s="3"/>
      <c r="BN49268" s="3"/>
      <c r="BP49268" s="3"/>
    </row>
    <row r="49269" spans="1:68" x14ac:dyDescent="0.25">
      <c r="A49269" s="1"/>
      <c r="B49269" s="2"/>
      <c r="BJ49269" s="3"/>
      <c r="BL49269" s="3"/>
      <c r="BN49269" s="3"/>
      <c r="BP49269" s="3"/>
    </row>
    <row r="49270" spans="1:68" x14ac:dyDescent="0.25">
      <c r="A49270" s="1"/>
      <c r="B49270" s="2"/>
      <c r="BJ49270" s="3"/>
      <c r="BL49270" s="3"/>
      <c r="BN49270" s="3"/>
      <c r="BP49270" s="3"/>
    </row>
    <row r="49271" spans="1:68" x14ac:dyDescent="0.25">
      <c r="A49271" s="1"/>
      <c r="B49271" s="2"/>
      <c r="BJ49271" s="3"/>
      <c r="BL49271" s="3"/>
      <c r="BN49271" s="3"/>
      <c r="BP49271" s="3"/>
    </row>
    <row r="49272" spans="1:68" x14ac:dyDescent="0.25">
      <c r="A49272" s="1"/>
      <c r="B49272" s="2"/>
      <c r="BJ49272" s="3"/>
      <c r="BL49272" s="3"/>
      <c r="BN49272" s="3"/>
      <c r="BP49272" s="3"/>
    </row>
    <row r="49273" spans="1:68" x14ac:dyDescent="0.25">
      <c r="A49273" s="1"/>
      <c r="B49273" s="2"/>
      <c r="BJ49273" s="3"/>
      <c r="BL49273" s="3"/>
      <c r="BN49273" s="3"/>
      <c r="BP49273" s="3"/>
    </row>
    <row r="49274" spans="1:68" x14ac:dyDescent="0.25">
      <c r="A49274" s="1"/>
      <c r="B49274" s="2"/>
      <c r="BJ49274" s="3"/>
      <c r="BL49274" s="3"/>
      <c r="BN49274" s="3"/>
      <c r="BP49274" s="3"/>
    </row>
    <row r="49275" spans="1:68" x14ac:dyDescent="0.25">
      <c r="A49275" s="1"/>
      <c r="B49275" s="2"/>
      <c r="BJ49275" s="3"/>
      <c r="BL49275" s="3"/>
      <c r="BN49275" s="3"/>
      <c r="BP49275" s="3"/>
    </row>
    <row r="49276" spans="1:68" x14ac:dyDescent="0.25">
      <c r="A49276" s="1"/>
      <c r="B49276" s="2"/>
      <c r="BJ49276" s="3"/>
      <c r="BL49276" s="3"/>
      <c r="BN49276" s="3"/>
      <c r="BP49276" s="3"/>
    </row>
    <row r="49277" spans="1:68" x14ac:dyDescent="0.25">
      <c r="A49277" s="1"/>
      <c r="B49277" s="2"/>
      <c r="BJ49277" s="3"/>
      <c r="BL49277" s="3"/>
      <c r="BN49277" s="3"/>
      <c r="BP49277" s="3"/>
    </row>
    <row r="49278" spans="1:68" x14ac:dyDescent="0.25">
      <c r="A49278" s="1"/>
      <c r="B49278" s="2"/>
      <c r="BJ49278" s="3"/>
      <c r="BL49278" s="3"/>
      <c r="BN49278" s="3"/>
      <c r="BP49278" s="3"/>
    </row>
    <row r="49279" spans="1:68" x14ac:dyDescent="0.25">
      <c r="A49279" s="1"/>
      <c r="B49279" s="2"/>
      <c r="BJ49279" s="3"/>
      <c r="BL49279" s="3"/>
      <c r="BN49279" s="3"/>
      <c r="BP49279" s="3"/>
    </row>
    <row r="49280" spans="1:68" x14ac:dyDescent="0.25">
      <c r="A49280" s="1"/>
      <c r="B49280" s="2"/>
      <c r="BJ49280" s="3"/>
      <c r="BL49280" s="3"/>
      <c r="BN49280" s="3"/>
      <c r="BP49280" s="3"/>
    </row>
    <row r="49281" spans="1:68" x14ac:dyDescent="0.25">
      <c r="A49281" s="1"/>
      <c r="B49281" s="2"/>
      <c r="BJ49281" s="3"/>
      <c r="BL49281" s="3"/>
      <c r="BN49281" s="3"/>
      <c r="BP49281" s="3"/>
    </row>
    <row r="49282" spans="1:68" x14ac:dyDescent="0.25">
      <c r="A49282" s="1"/>
      <c r="B49282" s="2"/>
      <c r="BJ49282" s="3"/>
      <c r="BL49282" s="3"/>
      <c r="BN49282" s="3"/>
      <c r="BP49282" s="3"/>
    </row>
    <row r="49283" spans="1:68" x14ac:dyDescent="0.25">
      <c r="A49283" s="1"/>
      <c r="B49283" s="2"/>
      <c r="BJ49283" s="3"/>
      <c r="BL49283" s="3"/>
      <c r="BN49283" s="3"/>
      <c r="BP49283" s="3"/>
    </row>
    <row r="49284" spans="1:68" x14ac:dyDescent="0.25">
      <c r="A49284" s="1"/>
      <c r="B49284" s="2"/>
      <c r="BJ49284" s="3"/>
      <c r="BL49284" s="3"/>
      <c r="BN49284" s="3"/>
      <c r="BP49284" s="3"/>
    </row>
    <row r="49285" spans="1:68" x14ac:dyDescent="0.25">
      <c r="A49285" s="1"/>
      <c r="B49285" s="2"/>
      <c r="BJ49285" s="3"/>
      <c r="BL49285" s="3"/>
      <c r="BN49285" s="3"/>
      <c r="BP49285" s="3"/>
    </row>
    <row r="49286" spans="1:68" x14ac:dyDescent="0.25">
      <c r="A49286" s="1"/>
      <c r="B49286" s="2"/>
      <c r="BJ49286" s="3"/>
      <c r="BL49286" s="3"/>
      <c r="BN49286" s="3"/>
      <c r="BP49286" s="3"/>
    </row>
    <row r="49287" spans="1:68" x14ac:dyDescent="0.25">
      <c r="A49287" s="1"/>
      <c r="B49287" s="2"/>
      <c r="BJ49287" s="3"/>
      <c r="BL49287" s="3"/>
      <c r="BN49287" s="3"/>
      <c r="BP49287" s="3"/>
    </row>
    <row r="49288" spans="1:68" x14ac:dyDescent="0.25">
      <c r="A49288" s="1"/>
      <c r="B49288" s="2"/>
      <c r="BJ49288" s="3"/>
      <c r="BL49288" s="3"/>
      <c r="BN49288" s="3"/>
      <c r="BP49288" s="3"/>
    </row>
    <row r="49289" spans="1:68" x14ac:dyDescent="0.25">
      <c r="A49289" s="1"/>
      <c r="B49289" s="2"/>
      <c r="BJ49289" s="3"/>
      <c r="BL49289" s="3"/>
      <c r="BN49289" s="3"/>
      <c r="BP49289" s="3"/>
    </row>
    <row r="49290" spans="1:68" x14ac:dyDescent="0.25">
      <c r="A49290" s="1"/>
      <c r="B49290" s="2"/>
      <c r="BJ49290" s="3"/>
      <c r="BL49290" s="3"/>
      <c r="BN49290" s="3"/>
      <c r="BP49290" s="3"/>
    </row>
    <row r="49291" spans="1:68" x14ac:dyDescent="0.25">
      <c r="A49291" s="1"/>
      <c r="B49291" s="2"/>
      <c r="BJ49291" s="3"/>
      <c r="BL49291" s="3"/>
      <c r="BN49291" s="3"/>
      <c r="BP49291" s="3"/>
    </row>
    <row r="49292" spans="1:68" x14ac:dyDescent="0.25">
      <c r="A49292" s="1"/>
      <c r="B49292" s="2"/>
      <c r="BJ49292" s="3"/>
      <c r="BL49292" s="3"/>
      <c r="BN49292" s="3"/>
      <c r="BP49292" s="3"/>
    </row>
    <row r="49293" spans="1:68" x14ac:dyDescent="0.25">
      <c r="A49293" s="1"/>
      <c r="B49293" s="2"/>
      <c r="BJ49293" s="3"/>
      <c r="BL49293" s="3"/>
      <c r="BN49293" s="3"/>
      <c r="BP49293" s="3"/>
    </row>
    <row r="49294" spans="1:68" x14ac:dyDescent="0.25">
      <c r="A49294" s="1"/>
      <c r="B49294" s="2"/>
      <c r="BJ49294" s="3"/>
      <c r="BL49294" s="3"/>
      <c r="BN49294" s="3"/>
      <c r="BP49294" s="3"/>
    </row>
    <row r="49295" spans="1:68" x14ac:dyDescent="0.25">
      <c r="A49295" s="1"/>
      <c r="B49295" s="2"/>
      <c r="BJ49295" s="3"/>
      <c r="BL49295" s="3"/>
      <c r="BN49295" s="3"/>
      <c r="BP49295" s="3"/>
    </row>
    <row r="49296" spans="1:68" x14ac:dyDescent="0.25">
      <c r="A49296" s="1"/>
      <c r="B49296" s="2"/>
      <c r="BJ49296" s="3"/>
      <c r="BL49296" s="3"/>
      <c r="BN49296" s="3"/>
      <c r="BP49296" s="3"/>
    </row>
    <row r="49297" spans="1:68" x14ac:dyDescent="0.25">
      <c r="A49297" s="1"/>
      <c r="B49297" s="2"/>
      <c r="BJ49297" s="3"/>
      <c r="BL49297" s="3"/>
      <c r="BN49297" s="3"/>
      <c r="BP49297" s="3"/>
    </row>
    <row r="49298" spans="1:68" x14ac:dyDescent="0.25">
      <c r="A49298" s="1"/>
      <c r="B49298" s="2"/>
      <c r="BJ49298" s="3"/>
      <c r="BL49298" s="3"/>
      <c r="BN49298" s="3"/>
      <c r="BP49298" s="3"/>
    </row>
    <row r="49299" spans="1:68" x14ac:dyDescent="0.25">
      <c r="A49299" s="1"/>
      <c r="B49299" s="2"/>
      <c r="BJ49299" s="3"/>
      <c r="BL49299" s="3"/>
      <c r="BN49299" s="3"/>
      <c r="BP49299" s="3"/>
    </row>
    <row r="49300" spans="1:68" x14ac:dyDescent="0.25">
      <c r="A49300" s="1"/>
      <c r="B49300" s="2"/>
      <c r="BJ49300" s="3"/>
      <c r="BL49300" s="3"/>
      <c r="BN49300" s="3"/>
      <c r="BP49300" s="3"/>
    </row>
    <row r="49301" spans="1:68" x14ac:dyDescent="0.25">
      <c r="A49301" s="1"/>
      <c r="B49301" s="2"/>
      <c r="BJ49301" s="3"/>
      <c r="BL49301" s="3"/>
      <c r="BN49301" s="3"/>
      <c r="BP49301" s="3"/>
    </row>
    <row r="49302" spans="1:68" x14ac:dyDescent="0.25">
      <c r="A49302" s="1"/>
      <c r="B49302" s="2"/>
      <c r="BJ49302" s="3"/>
      <c r="BL49302" s="3"/>
      <c r="BN49302" s="3"/>
      <c r="BP49302" s="3"/>
    </row>
    <row r="49303" spans="1:68" x14ac:dyDescent="0.25">
      <c r="A49303" s="1"/>
      <c r="B49303" s="2"/>
      <c r="BJ49303" s="3"/>
      <c r="BL49303" s="3"/>
      <c r="BN49303" s="3"/>
      <c r="BP49303" s="3"/>
    </row>
    <row r="49304" spans="1:68" x14ac:dyDescent="0.25">
      <c r="A49304" s="1"/>
      <c r="B49304" s="2"/>
      <c r="BJ49304" s="3"/>
      <c r="BL49304" s="3"/>
      <c r="BN49304" s="3"/>
      <c r="BP49304" s="3"/>
    </row>
    <row r="49305" spans="1:68" x14ac:dyDescent="0.25">
      <c r="A49305" s="1"/>
      <c r="B49305" s="2"/>
      <c r="BJ49305" s="3"/>
      <c r="BL49305" s="3"/>
      <c r="BN49305" s="3"/>
      <c r="BP49305" s="3"/>
    </row>
    <row r="49306" spans="1:68" x14ac:dyDescent="0.25">
      <c r="A49306" s="1"/>
      <c r="B49306" s="2"/>
      <c r="BJ49306" s="3"/>
      <c r="BL49306" s="3"/>
      <c r="BN49306" s="3"/>
      <c r="BP49306" s="3"/>
    </row>
    <row r="49307" spans="1:68" x14ac:dyDescent="0.25">
      <c r="A49307" s="1"/>
      <c r="B49307" s="2"/>
      <c r="BJ49307" s="3"/>
      <c r="BL49307" s="3"/>
      <c r="BN49307" s="3"/>
      <c r="BP49307" s="3"/>
    </row>
    <row r="49308" spans="1:68" x14ac:dyDescent="0.25">
      <c r="A49308" s="1"/>
      <c r="B49308" s="2"/>
      <c r="BJ49308" s="3"/>
      <c r="BL49308" s="3"/>
      <c r="BN49308" s="3"/>
      <c r="BP49308" s="3"/>
    </row>
    <row r="49309" spans="1:68" x14ac:dyDescent="0.25">
      <c r="A49309" s="1"/>
      <c r="B49309" s="2"/>
      <c r="BJ49309" s="3"/>
      <c r="BL49309" s="3"/>
      <c r="BN49309" s="3"/>
      <c r="BP49309" s="3"/>
    </row>
    <row r="49310" spans="1:68" x14ac:dyDescent="0.25">
      <c r="A49310" s="1"/>
      <c r="B49310" s="2"/>
      <c r="BJ49310" s="3"/>
      <c r="BL49310" s="3"/>
      <c r="BN49310" s="3"/>
      <c r="BP49310" s="3"/>
    </row>
    <row r="49311" spans="1:68" x14ac:dyDescent="0.25">
      <c r="A49311" s="1"/>
      <c r="B49311" s="2"/>
      <c r="BJ49311" s="3"/>
      <c r="BL49311" s="3"/>
      <c r="BN49311" s="3"/>
      <c r="BP49311" s="3"/>
    </row>
    <row r="49312" spans="1:68" x14ac:dyDescent="0.25">
      <c r="A49312" s="1"/>
      <c r="B49312" s="2"/>
      <c r="BJ49312" s="3"/>
      <c r="BL49312" s="3"/>
      <c r="BN49312" s="3"/>
      <c r="BP49312" s="3"/>
    </row>
    <row r="49313" spans="1:68" x14ac:dyDescent="0.25">
      <c r="A49313" s="1"/>
      <c r="B49313" s="2"/>
      <c r="BJ49313" s="3"/>
      <c r="BL49313" s="3"/>
      <c r="BN49313" s="3"/>
      <c r="BP49313" s="3"/>
    </row>
    <row r="49314" spans="1:68" x14ac:dyDescent="0.25">
      <c r="A49314" s="1"/>
      <c r="B49314" s="2"/>
      <c r="BJ49314" s="3"/>
      <c r="BL49314" s="3"/>
      <c r="BN49314" s="3"/>
      <c r="BP49314" s="3"/>
    </row>
    <row r="49315" spans="1:68" x14ac:dyDescent="0.25">
      <c r="A49315" s="1"/>
      <c r="B49315" s="2"/>
      <c r="BJ49315" s="3"/>
      <c r="BL49315" s="3"/>
      <c r="BN49315" s="3"/>
      <c r="BP49315" s="3"/>
    </row>
    <row r="49316" spans="1:68" x14ac:dyDescent="0.25">
      <c r="A49316" s="1"/>
      <c r="B49316" s="2"/>
      <c r="BJ49316" s="3"/>
      <c r="BL49316" s="3"/>
      <c r="BN49316" s="3"/>
      <c r="BP49316" s="3"/>
    </row>
    <row r="49317" spans="1:68" x14ac:dyDescent="0.25">
      <c r="A49317" s="1"/>
      <c r="B49317" s="2"/>
      <c r="BJ49317" s="3"/>
      <c r="BL49317" s="3"/>
      <c r="BN49317" s="3"/>
      <c r="BP49317" s="3"/>
    </row>
    <row r="49318" spans="1:68" x14ac:dyDescent="0.25">
      <c r="A49318" s="1"/>
      <c r="B49318" s="2"/>
      <c r="BJ49318" s="3"/>
      <c r="BL49318" s="3"/>
      <c r="BN49318" s="3"/>
      <c r="BP49318" s="3"/>
    </row>
    <row r="49319" spans="1:68" x14ac:dyDescent="0.25">
      <c r="A49319" s="1"/>
      <c r="B49319" s="2"/>
      <c r="BJ49319" s="3"/>
      <c r="BL49319" s="3"/>
      <c r="BN49319" s="3"/>
      <c r="BP49319" s="3"/>
    </row>
    <row r="49320" spans="1:68" x14ac:dyDescent="0.25">
      <c r="A49320" s="1"/>
      <c r="B49320" s="2"/>
      <c r="BJ49320" s="3"/>
      <c r="BL49320" s="3"/>
      <c r="BN49320" s="3"/>
      <c r="BP49320" s="3"/>
    </row>
    <row r="49321" spans="1:68" x14ac:dyDescent="0.25">
      <c r="A49321" s="1"/>
      <c r="B49321" s="2"/>
      <c r="BJ49321" s="3"/>
      <c r="BL49321" s="3"/>
      <c r="BN49321" s="3"/>
      <c r="BP49321" s="3"/>
    </row>
    <row r="49322" spans="1:68" x14ac:dyDescent="0.25">
      <c r="A49322" s="1"/>
      <c r="B49322" s="2"/>
      <c r="BJ49322" s="3"/>
      <c r="BL49322" s="3"/>
      <c r="BN49322" s="3"/>
      <c r="BP49322" s="3"/>
    </row>
    <row r="49323" spans="1:68" x14ac:dyDescent="0.25">
      <c r="A49323" s="1"/>
      <c r="B49323" s="2"/>
      <c r="BJ49323" s="3"/>
      <c r="BL49323" s="3"/>
      <c r="BN49323" s="3"/>
      <c r="BP49323" s="3"/>
    </row>
    <row r="49324" spans="1:68" x14ac:dyDescent="0.25">
      <c r="A49324" s="1"/>
      <c r="B49324" s="2"/>
      <c r="BJ49324" s="3"/>
      <c r="BL49324" s="3"/>
      <c r="BN49324" s="3"/>
      <c r="BP49324" s="3"/>
    </row>
    <row r="49325" spans="1:68" x14ac:dyDescent="0.25">
      <c r="A49325" s="1"/>
      <c r="B49325" s="2"/>
      <c r="BJ49325" s="3"/>
      <c r="BL49325" s="3"/>
      <c r="BN49325" s="3"/>
      <c r="BP49325" s="3"/>
    </row>
    <row r="49326" spans="1:68" x14ac:dyDescent="0.25">
      <c r="A49326" s="1"/>
      <c r="B49326" s="2"/>
      <c r="BJ49326" s="3"/>
      <c r="BL49326" s="3"/>
      <c r="BN49326" s="3"/>
      <c r="BP49326" s="3"/>
    </row>
    <row r="49327" spans="1:68" x14ac:dyDescent="0.25">
      <c r="A49327" s="1"/>
      <c r="B49327" s="2"/>
      <c r="BJ49327" s="3"/>
      <c r="BL49327" s="3"/>
      <c r="BN49327" s="3"/>
      <c r="BP49327" s="3"/>
    </row>
    <row r="49328" spans="1:68" x14ac:dyDescent="0.25">
      <c r="A49328" s="1"/>
      <c r="B49328" s="2"/>
      <c r="BJ49328" s="3"/>
      <c r="BL49328" s="3"/>
      <c r="BN49328" s="3"/>
      <c r="BP49328" s="3"/>
    </row>
    <row r="49329" spans="1:68" x14ac:dyDescent="0.25">
      <c r="A49329" s="1"/>
      <c r="B49329" s="2"/>
      <c r="BJ49329" s="3"/>
      <c r="BL49329" s="3"/>
      <c r="BN49329" s="3"/>
      <c r="BP49329" s="3"/>
    </row>
    <row r="49330" spans="1:68" x14ac:dyDescent="0.25">
      <c r="A49330" s="1"/>
      <c r="B49330" s="2"/>
      <c r="BJ49330" s="3"/>
      <c r="BL49330" s="3"/>
      <c r="BN49330" s="3"/>
      <c r="BP49330" s="3"/>
    </row>
    <row r="49331" spans="1:68" x14ac:dyDescent="0.25">
      <c r="A49331" s="1"/>
      <c r="B49331" s="2"/>
      <c r="BJ49331" s="3"/>
      <c r="BL49331" s="3"/>
      <c r="BN49331" s="3"/>
      <c r="BP49331" s="3"/>
    </row>
    <row r="49332" spans="1:68" x14ac:dyDescent="0.25">
      <c r="A49332" s="1"/>
      <c r="B49332" s="2"/>
      <c r="BJ49332" s="3"/>
      <c r="BL49332" s="3"/>
      <c r="BN49332" s="3"/>
      <c r="BP49332" s="3"/>
    </row>
    <row r="49333" spans="1:68" x14ac:dyDescent="0.25">
      <c r="A49333" s="1"/>
      <c r="B49333" s="2"/>
      <c r="BJ49333" s="3"/>
      <c r="BL49333" s="3"/>
      <c r="BN49333" s="3"/>
      <c r="BP49333" s="3"/>
    </row>
    <row r="49334" spans="1:68" x14ac:dyDescent="0.25">
      <c r="A49334" s="1"/>
      <c r="B49334" s="2"/>
      <c r="BJ49334" s="3"/>
      <c r="BL49334" s="3"/>
      <c r="BN49334" s="3"/>
      <c r="BP49334" s="3"/>
    </row>
    <row r="49335" spans="1:68" x14ac:dyDescent="0.25">
      <c r="A49335" s="1"/>
      <c r="B49335" s="2"/>
      <c r="BJ49335" s="3"/>
      <c r="BL49335" s="3"/>
      <c r="BN49335" s="3"/>
      <c r="BP49335" s="3"/>
    </row>
    <row r="49336" spans="1:68" x14ac:dyDescent="0.25">
      <c r="A49336" s="1"/>
      <c r="B49336" s="2"/>
      <c r="BJ49336" s="3"/>
      <c r="BL49336" s="3"/>
      <c r="BN49336" s="3"/>
      <c r="BP49336" s="3"/>
    </row>
    <row r="49337" spans="1:68" x14ac:dyDescent="0.25">
      <c r="A49337" s="1"/>
      <c r="B49337" s="2"/>
      <c r="BJ49337" s="3"/>
      <c r="BL49337" s="3"/>
      <c r="BN49337" s="3"/>
      <c r="BP49337" s="3"/>
    </row>
    <row r="49338" spans="1:68" x14ac:dyDescent="0.25">
      <c r="A49338" s="1"/>
      <c r="B49338" s="2"/>
      <c r="BJ49338" s="3"/>
      <c r="BL49338" s="3"/>
      <c r="BN49338" s="3"/>
      <c r="BP49338" s="3"/>
    </row>
    <row r="49339" spans="1:68" x14ac:dyDescent="0.25">
      <c r="A49339" s="1"/>
      <c r="B49339" s="2"/>
      <c r="BJ49339" s="3"/>
      <c r="BL49339" s="3"/>
      <c r="BN49339" s="3"/>
      <c r="BP49339" s="3"/>
    </row>
    <row r="49340" spans="1:68" x14ac:dyDescent="0.25">
      <c r="A49340" s="1"/>
      <c r="B49340" s="2"/>
      <c r="BJ49340" s="3"/>
      <c r="BL49340" s="3"/>
      <c r="BN49340" s="3"/>
      <c r="BP49340" s="3"/>
    </row>
    <row r="49341" spans="1:68" x14ac:dyDescent="0.25">
      <c r="A49341" s="1"/>
      <c r="B49341" s="2"/>
      <c r="BJ49341" s="3"/>
      <c r="BL49341" s="3"/>
      <c r="BN49341" s="3"/>
      <c r="BP49341" s="3"/>
    </row>
    <row r="49342" spans="1:68" x14ac:dyDescent="0.25">
      <c r="A49342" s="1"/>
      <c r="B49342" s="2"/>
      <c r="BJ49342" s="3"/>
      <c r="BL49342" s="3"/>
      <c r="BN49342" s="3"/>
      <c r="BP49342" s="3"/>
    </row>
    <row r="49343" spans="1:68" x14ac:dyDescent="0.25">
      <c r="A49343" s="1"/>
      <c r="B49343" s="2"/>
      <c r="BJ49343" s="3"/>
      <c r="BL49343" s="3"/>
      <c r="BN49343" s="3"/>
      <c r="BP49343" s="3"/>
    </row>
    <row r="49344" spans="1:68" x14ac:dyDescent="0.25">
      <c r="A49344" s="1"/>
      <c r="B49344" s="2"/>
      <c r="BJ49344" s="3"/>
      <c r="BL49344" s="3"/>
      <c r="BN49344" s="3"/>
      <c r="BP49344" s="3"/>
    </row>
    <row r="49345" spans="1:68" x14ac:dyDescent="0.25">
      <c r="A49345" s="1"/>
      <c r="B49345" s="2"/>
      <c r="BJ49345" s="3"/>
      <c r="BL49345" s="3"/>
      <c r="BN49345" s="3"/>
      <c r="BP49345" s="3"/>
    </row>
    <row r="49346" spans="1:68" x14ac:dyDescent="0.25">
      <c r="A49346" s="1"/>
      <c r="B49346" s="2"/>
      <c r="BJ49346" s="3"/>
      <c r="BL49346" s="3"/>
      <c r="BN49346" s="3"/>
      <c r="BP49346" s="3"/>
    </row>
    <row r="49347" spans="1:68" x14ac:dyDescent="0.25">
      <c r="A49347" s="1"/>
      <c r="B49347" s="2"/>
      <c r="BJ49347" s="3"/>
      <c r="BL49347" s="3"/>
      <c r="BN49347" s="3"/>
      <c r="BP49347" s="3"/>
    </row>
    <row r="49348" spans="1:68" x14ac:dyDescent="0.25">
      <c r="A49348" s="1"/>
      <c r="B49348" s="2"/>
      <c r="BJ49348" s="3"/>
      <c r="BL49348" s="3"/>
      <c r="BN49348" s="3"/>
      <c r="BP49348" s="3"/>
    </row>
    <row r="49349" spans="1:68" x14ac:dyDescent="0.25">
      <c r="A49349" s="1"/>
      <c r="B49349" s="2"/>
      <c r="BJ49349" s="3"/>
      <c r="BL49349" s="3"/>
      <c r="BN49349" s="3"/>
      <c r="BP49349" s="3"/>
    </row>
    <row r="49350" spans="1:68" x14ac:dyDescent="0.25">
      <c r="A49350" s="1"/>
      <c r="B49350" s="2"/>
      <c r="BJ49350" s="3"/>
      <c r="BL49350" s="3"/>
      <c r="BN49350" s="3"/>
      <c r="BP49350" s="3"/>
    </row>
    <row r="49351" spans="1:68" x14ac:dyDescent="0.25">
      <c r="A49351" s="1"/>
      <c r="B49351" s="2"/>
      <c r="BJ49351" s="3"/>
      <c r="BL49351" s="3"/>
      <c r="BN49351" s="3"/>
      <c r="BP49351" s="3"/>
    </row>
    <row r="49352" spans="1:68" x14ac:dyDescent="0.25">
      <c r="A49352" s="1"/>
      <c r="B49352" s="2"/>
      <c r="BJ49352" s="3"/>
      <c r="BL49352" s="3"/>
      <c r="BN49352" s="3"/>
      <c r="BP49352" s="3"/>
    </row>
    <row r="49353" spans="1:68" x14ac:dyDescent="0.25">
      <c r="A49353" s="1"/>
      <c r="B49353" s="2"/>
      <c r="BJ49353" s="3"/>
      <c r="BL49353" s="3"/>
      <c r="BN49353" s="3"/>
      <c r="BP49353" s="3"/>
    </row>
    <row r="49354" spans="1:68" x14ac:dyDescent="0.25">
      <c r="A49354" s="1"/>
      <c r="B49354" s="2"/>
      <c r="BJ49354" s="3"/>
      <c r="BL49354" s="3"/>
      <c r="BN49354" s="3"/>
      <c r="BP49354" s="3"/>
    </row>
    <row r="49355" spans="1:68" x14ac:dyDescent="0.25">
      <c r="A49355" s="1"/>
      <c r="B49355" s="2"/>
      <c r="BJ49355" s="3"/>
      <c r="BL49355" s="3"/>
      <c r="BN49355" s="3"/>
      <c r="BP49355" s="3"/>
    </row>
    <row r="49356" spans="1:68" x14ac:dyDescent="0.25">
      <c r="A49356" s="1"/>
      <c r="B49356" s="2"/>
      <c r="BJ49356" s="3"/>
      <c r="BL49356" s="3"/>
      <c r="BN49356" s="3"/>
      <c r="BP49356" s="3"/>
    </row>
    <row r="49357" spans="1:68" x14ac:dyDescent="0.25">
      <c r="A49357" s="1"/>
      <c r="B49357" s="2"/>
      <c r="BJ49357" s="3"/>
      <c r="BL49357" s="3"/>
      <c r="BN49357" s="3"/>
      <c r="BP49357" s="3"/>
    </row>
    <row r="49358" spans="1:68" x14ac:dyDescent="0.25">
      <c r="A49358" s="1"/>
      <c r="B49358" s="2"/>
      <c r="BJ49358" s="3"/>
      <c r="BL49358" s="3"/>
      <c r="BN49358" s="3"/>
      <c r="BP49358" s="3"/>
    </row>
    <row r="49359" spans="1:68" x14ac:dyDescent="0.25">
      <c r="A49359" s="1"/>
      <c r="B49359" s="2"/>
      <c r="BJ49359" s="3"/>
      <c r="BL49359" s="3"/>
      <c r="BN49359" s="3"/>
      <c r="BP49359" s="3"/>
    </row>
    <row r="49360" spans="1:68" x14ac:dyDescent="0.25">
      <c r="A49360" s="1"/>
      <c r="B49360" s="2"/>
      <c r="BJ49360" s="3"/>
      <c r="BL49360" s="3"/>
      <c r="BN49360" s="3"/>
      <c r="BP49360" s="3"/>
    </row>
    <row r="49361" spans="1:68" x14ac:dyDescent="0.25">
      <c r="A49361" s="1"/>
      <c r="B49361" s="2"/>
      <c r="BJ49361" s="3"/>
      <c r="BL49361" s="3"/>
      <c r="BN49361" s="3"/>
      <c r="BP49361" s="3"/>
    </row>
    <row r="49362" spans="1:68" x14ac:dyDescent="0.25">
      <c r="A49362" s="1"/>
      <c r="B49362" s="2"/>
      <c r="BJ49362" s="3"/>
      <c r="BL49362" s="3"/>
      <c r="BN49362" s="3"/>
      <c r="BP49362" s="3"/>
    </row>
    <row r="49363" spans="1:68" x14ac:dyDescent="0.25">
      <c r="A49363" s="1"/>
      <c r="B49363" s="2"/>
      <c r="BJ49363" s="3"/>
      <c r="BL49363" s="3"/>
      <c r="BN49363" s="3"/>
      <c r="BP49363" s="3"/>
    </row>
    <row r="49364" spans="1:68" x14ac:dyDescent="0.25">
      <c r="A49364" s="1"/>
      <c r="B49364" s="2"/>
      <c r="BJ49364" s="3"/>
      <c r="BL49364" s="3"/>
      <c r="BN49364" s="3"/>
      <c r="BP49364" s="3"/>
    </row>
    <row r="49365" spans="1:68" x14ac:dyDescent="0.25">
      <c r="A49365" s="1"/>
      <c r="B49365" s="2"/>
      <c r="BJ49365" s="3"/>
      <c r="BL49365" s="3"/>
      <c r="BN49365" s="3"/>
      <c r="BP49365" s="3"/>
    </row>
    <row r="49366" spans="1:68" x14ac:dyDescent="0.25">
      <c r="A49366" s="1"/>
      <c r="B49366" s="2"/>
      <c r="BJ49366" s="3"/>
      <c r="BL49366" s="3"/>
      <c r="BN49366" s="3"/>
      <c r="BP49366" s="3"/>
    </row>
    <row r="49367" spans="1:68" x14ac:dyDescent="0.25">
      <c r="A49367" s="1"/>
      <c r="B49367" s="2"/>
      <c r="BJ49367" s="3"/>
      <c r="BL49367" s="3"/>
      <c r="BN49367" s="3"/>
      <c r="BP49367" s="3"/>
    </row>
    <row r="49368" spans="1:68" x14ac:dyDescent="0.25">
      <c r="A49368" s="1"/>
      <c r="B49368" s="2"/>
      <c r="BJ49368" s="3"/>
      <c r="BL49368" s="3"/>
      <c r="BN49368" s="3"/>
      <c r="BP49368" s="3"/>
    </row>
    <row r="49369" spans="1:68" x14ac:dyDescent="0.25">
      <c r="A49369" s="1"/>
      <c r="B49369" s="2"/>
      <c r="BJ49369" s="3"/>
      <c r="BL49369" s="3"/>
      <c r="BN49369" s="3"/>
      <c r="BP49369" s="3"/>
    </row>
    <row r="49370" spans="1:68" x14ac:dyDescent="0.25">
      <c r="A49370" s="1"/>
      <c r="B49370" s="2"/>
      <c r="BJ49370" s="3"/>
      <c r="BL49370" s="3"/>
      <c r="BN49370" s="3"/>
      <c r="BP49370" s="3"/>
    </row>
    <row r="49371" spans="1:68" x14ac:dyDescent="0.25">
      <c r="A49371" s="1"/>
      <c r="B49371" s="2"/>
      <c r="BJ49371" s="3"/>
      <c r="BL49371" s="3"/>
      <c r="BN49371" s="3"/>
      <c r="BP49371" s="3"/>
    </row>
    <row r="49372" spans="1:68" x14ac:dyDescent="0.25">
      <c r="A49372" s="1"/>
      <c r="B49372" s="2"/>
      <c r="BJ49372" s="3"/>
      <c r="BL49372" s="3"/>
      <c r="BN49372" s="3"/>
      <c r="BP49372" s="3"/>
    </row>
    <row r="49373" spans="1:68" x14ac:dyDescent="0.25">
      <c r="A49373" s="1"/>
      <c r="B49373" s="2"/>
      <c r="BJ49373" s="3"/>
      <c r="BL49373" s="3"/>
      <c r="BN49373" s="3"/>
      <c r="BP49373" s="3"/>
    </row>
    <row r="49374" spans="1:68" x14ac:dyDescent="0.25">
      <c r="A49374" s="1"/>
      <c r="B49374" s="2"/>
      <c r="BJ49374" s="3"/>
      <c r="BL49374" s="3"/>
      <c r="BN49374" s="3"/>
      <c r="BP49374" s="3"/>
    </row>
    <row r="49375" spans="1:68" x14ac:dyDescent="0.25">
      <c r="A49375" s="1"/>
      <c r="B49375" s="2"/>
      <c r="BJ49375" s="3"/>
      <c r="BL49375" s="3"/>
      <c r="BN49375" s="3"/>
      <c r="BP49375" s="3"/>
    </row>
    <row r="49376" spans="1:68" x14ac:dyDescent="0.25">
      <c r="A49376" s="1"/>
      <c r="B49376" s="2"/>
      <c r="BJ49376" s="3"/>
      <c r="BL49376" s="3"/>
      <c r="BN49376" s="3"/>
      <c r="BP49376" s="3"/>
    </row>
    <row r="49377" spans="1:68" x14ac:dyDescent="0.25">
      <c r="A49377" s="1"/>
      <c r="B49377" s="2"/>
      <c r="BJ49377" s="3"/>
      <c r="BL49377" s="3"/>
      <c r="BN49377" s="3"/>
      <c r="BP49377" s="3"/>
    </row>
    <row r="49378" spans="1:68" x14ac:dyDescent="0.25">
      <c r="A49378" s="1"/>
      <c r="B49378" s="2"/>
      <c r="BJ49378" s="3"/>
      <c r="BL49378" s="3"/>
      <c r="BN49378" s="3"/>
      <c r="BP49378" s="3"/>
    </row>
    <row r="49379" spans="1:68" x14ac:dyDescent="0.25">
      <c r="A49379" s="1"/>
      <c r="B49379" s="2"/>
      <c r="BJ49379" s="3"/>
      <c r="BL49379" s="3"/>
      <c r="BN49379" s="3"/>
      <c r="BP49379" s="3"/>
    </row>
    <row r="49380" spans="1:68" x14ac:dyDescent="0.25">
      <c r="A49380" s="1"/>
      <c r="B49380" s="2"/>
      <c r="BJ49380" s="3"/>
      <c r="BL49380" s="3"/>
      <c r="BN49380" s="3"/>
      <c r="BP49380" s="3"/>
    </row>
    <row r="49381" spans="1:68" x14ac:dyDescent="0.25">
      <c r="A49381" s="1"/>
      <c r="B49381" s="2"/>
      <c r="BJ49381" s="3"/>
      <c r="BL49381" s="3"/>
      <c r="BN49381" s="3"/>
      <c r="BP49381" s="3"/>
    </row>
    <row r="49382" spans="1:68" x14ac:dyDescent="0.25">
      <c r="A49382" s="1"/>
      <c r="B49382" s="2"/>
      <c r="BJ49382" s="3"/>
      <c r="BL49382" s="3"/>
      <c r="BN49382" s="3"/>
      <c r="BP49382" s="3"/>
    </row>
    <row r="49383" spans="1:68" x14ac:dyDescent="0.25">
      <c r="A49383" s="1"/>
      <c r="B49383" s="2"/>
      <c r="BJ49383" s="3"/>
      <c r="BL49383" s="3"/>
      <c r="BN49383" s="3"/>
      <c r="BP49383" s="3"/>
    </row>
    <row r="49384" spans="1:68" x14ac:dyDescent="0.25">
      <c r="A49384" s="1"/>
      <c r="B49384" s="2"/>
      <c r="BJ49384" s="3"/>
      <c r="BL49384" s="3"/>
      <c r="BN49384" s="3"/>
      <c r="BP49384" s="3"/>
    </row>
    <row r="49385" spans="1:68" x14ac:dyDescent="0.25">
      <c r="A49385" s="1"/>
      <c r="B49385" s="2"/>
      <c r="BJ49385" s="3"/>
      <c r="BL49385" s="3"/>
      <c r="BN49385" s="3"/>
      <c r="BP49385" s="3"/>
    </row>
    <row r="49386" spans="1:68" x14ac:dyDescent="0.25">
      <c r="A49386" s="1"/>
      <c r="B49386" s="2"/>
      <c r="BJ49386" s="3"/>
      <c r="BL49386" s="3"/>
      <c r="BN49386" s="3"/>
      <c r="BP49386" s="3"/>
    </row>
    <row r="49387" spans="1:68" x14ac:dyDescent="0.25">
      <c r="A49387" s="1"/>
      <c r="B49387" s="2"/>
      <c r="BJ49387" s="3"/>
      <c r="BL49387" s="3"/>
      <c r="BN49387" s="3"/>
      <c r="BP49387" s="3"/>
    </row>
    <row r="49388" spans="1:68" x14ac:dyDescent="0.25">
      <c r="A49388" s="1"/>
      <c r="B49388" s="2"/>
      <c r="BJ49388" s="3"/>
      <c r="BL49388" s="3"/>
      <c r="BN49388" s="3"/>
      <c r="BP49388" s="3"/>
    </row>
    <row r="49389" spans="1:68" x14ac:dyDescent="0.25">
      <c r="A49389" s="1"/>
      <c r="B49389" s="2"/>
      <c r="BJ49389" s="3"/>
      <c r="BL49389" s="3"/>
      <c r="BN49389" s="3"/>
      <c r="BP49389" s="3"/>
    </row>
    <row r="49390" spans="1:68" x14ac:dyDescent="0.25">
      <c r="A49390" s="1"/>
      <c r="B49390" s="2"/>
      <c r="BJ49390" s="3"/>
      <c r="BL49390" s="3"/>
      <c r="BN49390" s="3"/>
      <c r="BP49390" s="3"/>
    </row>
    <row r="49391" spans="1:68" x14ac:dyDescent="0.25">
      <c r="A49391" s="1"/>
      <c r="B49391" s="2"/>
      <c r="BJ49391" s="3"/>
      <c r="BL49391" s="3"/>
      <c r="BN49391" s="3"/>
      <c r="BP49391" s="3"/>
    </row>
    <row r="49392" spans="1:68" x14ac:dyDescent="0.25">
      <c r="A49392" s="1"/>
      <c r="B49392" s="2"/>
      <c r="BJ49392" s="3"/>
      <c r="BL49392" s="3"/>
      <c r="BN49392" s="3"/>
      <c r="BP49392" s="3"/>
    </row>
    <row r="49393" spans="1:68" x14ac:dyDescent="0.25">
      <c r="A49393" s="1"/>
      <c r="B49393" s="2"/>
      <c r="BJ49393" s="3"/>
      <c r="BL49393" s="3"/>
      <c r="BN49393" s="3"/>
      <c r="BP49393" s="3"/>
    </row>
    <row r="49394" spans="1:68" x14ac:dyDescent="0.25">
      <c r="A49394" s="1"/>
      <c r="B49394" s="2"/>
      <c r="BJ49394" s="3"/>
      <c r="BL49394" s="3"/>
      <c r="BN49394" s="3"/>
      <c r="BP49394" s="3"/>
    </row>
    <row r="49395" spans="1:68" x14ac:dyDescent="0.25">
      <c r="A49395" s="1"/>
      <c r="B49395" s="2"/>
      <c r="BJ49395" s="3"/>
      <c r="BL49395" s="3"/>
      <c r="BN49395" s="3"/>
      <c r="BP49395" s="3"/>
    </row>
    <row r="49396" spans="1:68" x14ac:dyDescent="0.25">
      <c r="A49396" s="1"/>
      <c r="B49396" s="2"/>
      <c r="BJ49396" s="3"/>
      <c r="BL49396" s="3"/>
      <c r="BN49396" s="3"/>
      <c r="BP49396" s="3"/>
    </row>
    <row r="49397" spans="1:68" x14ac:dyDescent="0.25">
      <c r="A49397" s="1"/>
      <c r="B49397" s="2"/>
      <c r="BJ49397" s="3"/>
      <c r="BL49397" s="3"/>
      <c r="BN49397" s="3"/>
      <c r="BP49397" s="3"/>
    </row>
    <row r="49398" spans="1:68" x14ac:dyDescent="0.25">
      <c r="A49398" s="1"/>
      <c r="B49398" s="2"/>
      <c r="BJ49398" s="3"/>
      <c r="BL49398" s="3"/>
      <c r="BN49398" s="3"/>
      <c r="BP49398" s="3"/>
    </row>
    <row r="49399" spans="1:68" x14ac:dyDescent="0.25">
      <c r="A49399" s="1"/>
      <c r="B49399" s="2"/>
      <c r="BJ49399" s="3"/>
      <c r="BL49399" s="3"/>
      <c r="BN49399" s="3"/>
      <c r="BP49399" s="3"/>
    </row>
    <row r="49400" spans="1:68" x14ac:dyDescent="0.25">
      <c r="A49400" s="1"/>
      <c r="B49400" s="2"/>
      <c r="BJ49400" s="3"/>
      <c r="BL49400" s="3"/>
      <c r="BN49400" s="3"/>
      <c r="BP49400" s="3"/>
    </row>
    <row r="49401" spans="1:68" x14ac:dyDescent="0.25">
      <c r="A49401" s="1"/>
      <c r="B49401" s="2"/>
      <c r="BJ49401" s="3"/>
      <c r="BL49401" s="3"/>
      <c r="BN49401" s="3"/>
      <c r="BP49401" s="3"/>
    </row>
    <row r="49402" spans="1:68" x14ac:dyDescent="0.25">
      <c r="A49402" s="1"/>
      <c r="B49402" s="2"/>
      <c r="BJ49402" s="3"/>
      <c r="BL49402" s="3"/>
      <c r="BN49402" s="3"/>
      <c r="BP49402" s="3"/>
    </row>
    <row r="49403" spans="1:68" x14ac:dyDescent="0.25">
      <c r="A49403" s="1"/>
      <c r="B49403" s="2"/>
      <c r="BJ49403" s="3"/>
      <c r="BL49403" s="3"/>
      <c r="BN49403" s="3"/>
      <c r="BP49403" s="3"/>
    </row>
    <row r="49404" spans="1:68" x14ac:dyDescent="0.25">
      <c r="A49404" s="1"/>
      <c r="B49404" s="2"/>
      <c r="BJ49404" s="3"/>
      <c r="BL49404" s="3"/>
      <c r="BN49404" s="3"/>
      <c r="BP49404" s="3"/>
    </row>
    <row r="49405" spans="1:68" x14ac:dyDescent="0.25">
      <c r="A49405" s="1"/>
      <c r="B49405" s="2"/>
      <c r="BJ49405" s="3"/>
      <c r="BL49405" s="3"/>
      <c r="BN49405" s="3"/>
      <c r="BP49405" s="3"/>
    </row>
    <row r="49406" spans="1:68" x14ac:dyDescent="0.25">
      <c r="A49406" s="1"/>
      <c r="B49406" s="2"/>
      <c r="BJ49406" s="3"/>
      <c r="BL49406" s="3"/>
      <c r="BN49406" s="3"/>
      <c r="BP49406" s="3"/>
    </row>
    <row r="49407" spans="1:68" x14ac:dyDescent="0.25">
      <c r="A49407" s="1"/>
      <c r="B49407" s="2"/>
      <c r="BJ49407" s="3"/>
      <c r="BL49407" s="3"/>
      <c r="BN49407" s="3"/>
      <c r="BP49407" s="3"/>
    </row>
    <row r="49408" spans="1:68" x14ac:dyDescent="0.25">
      <c r="A49408" s="1"/>
      <c r="B49408" s="2"/>
      <c r="BJ49408" s="3"/>
      <c r="BL49408" s="3"/>
      <c r="BN49408" s="3"/>
      <c r="BP49408" s="3"/>
    </row>
    <row r="49409" spans="1:68" x14ac:dyDescent="0.25">
      <c r="A49409" s="1"/>
      <c r="B49409" s="2"/>
      <c r="BJ49409" s="3"/>
      <c r="BL49409" s="3"/>
      <c r="BN49409" s="3"/>
      <c r="BP49409" s="3"/>
    </row>
    <row r="49410" spans="1:68" x14ac:dyDescent="0.25">
      <c r="A49410" s="1"/>
      <c r="B49410" s="2"/>
      <c r="BJ49410" s="3"/>
      <c r="BL49410" s="3"/>
      <c r="BN49410" s="3"/>
      <c r="BP49410" s="3"/>
    </row>
    <row r="49411" spans="1:68" x14ac:dyDescent="0.25">
      <c r="A49411" s="1"/>
      <c r="B49411" s="2"/>
      <c r="BJ49411" s="3"/>
      <c r="BL49411" s="3"/>
      <c r="BN49411" s="3"/>
      <c r="BP49411" s="3"/>
    </row>
    <row r="49412" spans="1:68" x14ac:dyDescent="0.25">
      <c r="A49412" s="1"/>
      <c r="B49412" s="2"/>
      <c r="BJ49412" s="3"/>
      <c r="BL49412" s="3"/>
      <c r="BN49412" s="3"/>
      <c r="BP49412" s="3"/>
    </row>
    <row r="49413" spans="1:68" x14ac:dyDescent="0.25">
      <c r="A49413" s="1"/>
      <c r="B49413" s="2"/>
      <c r="BJ49413" s="3"/>
      <c r="BL49413" s="3"/>
      <c r="BN49413" s="3"/>
      <c r="BP49413" s="3"/>
    </row>
    <row r="49414" spans="1:68" x14ac:dyDescent="0.25">
      <c r="A49414" s="1"/>
      <c r="B49414" s="2"/>
      <c r="BJ49414" s="3"/>
      <c r="BL49414" s="3"/>
      <c r="BN49414" s="3"/>
      <c r="BP49414" s="3"/>
    </row>
    <row r="49415" spans="1:68" x14ac:dyDescent="0.25">
      <c r="A49415" s="1"/>
      <c r="B49415" s="2"/>
      <c r="BJ49415" s="3"/>
      <c r="BL49415" s="3"/>
      <c r="BN49415" s="3"/>
      <c r="BP49415" s="3"/>
    </row>
    <row r="49416" spans="1:68" x14ac:dyDescent="0.25">
      <c r="A49416" s="1"/>
      <c r="B49416" s="2"/>
      <c r="BJ49416" s="3"/>
      <c r="BL49416" s="3"/>
      <c r="BN49416" s="3"/>
      <c r="BP49416" s="3"/>
    </row>
    <row r="49417" spans="1:68" x14ac:dyDescent="0.25">
      <c r="A49417" s="1"/>
      <c r="B49417" s="2"/>
      <c r="BJ49417" s="3"/>
      <c r="BL49417" s="3"/>
      <c r="BN49417" s="3"/>
      <c r="BP49417" s="3"/>
    </row>
    <row r="49418" spans="1:68" x14ac:dyDescent="0.25">
      <c r="A49418" s="1"/>
      <c r="B49418" s="2"/>
      <c r="BJ49418" s="3"/>
      <c r="BL49418" s="3"/>
      <c r="BN49418" s="3"/>
      <c r="BP49418" s="3"/>
    </row>
    <row r="49419" spans="1:68" x14ac:dyDescent="0.25">
      <c r="A49419" s="1"/>
      <c r="B49419" s="2"/>
      <c r="BJ49419" s="3"/>
      <c r="BL49419" s="3"/>
      <c r="BN49419" s="3"/>
      <c r="BP49419" s="3"/>
    </row>
    <row r="49420" spans="1:68" x14ac:dyDescent="0.25">
      <c r="A49420" s="1"/>
      <c r="B49420" s="2"/>
      <c r="BJ49420" s="3"/>
      <c r="BL49420" s="3"/>
      <c r="BN49420" s="3"/>
      <c r="BP49420" s="3"/>
    </row>
    <row r="49421" spans="1:68" x14ac:dyDescent="0.25">
      <c r="A49421" s="1"/>
      <c r="B49421" s="2"/>
      <c r="BJ49421" s="3"/>
      <c r="BL49421" s="3"/>
      <c r="BN49421" s="3"/>
      <c r="BP49421" s="3"/>
    </row>
    <row r="49422" spans="1:68" x14ac:dyDescent="0.25">
      <c r="A49422" s="1"/>
      <c r="B49422" s="2"/>
      <c r="BJ49422" s="3"/>
      <c r="BL49422" s="3"/>
      <c r="BN49422" s="3"/>
      <c r="BP49422" s="3"/>
    </row>
    <row r="49423" spans="1:68" x14ac:dyDescent="0.25">
      <c r="A49423" s="1"/>
      <c r="B49423" s="2"/>
      <c r="BJ49423" s="3"/>
      <c r="BL49423" s="3"/>
      <c r="BN49423" s="3"/>
      <c r="BP49423" s="3"/>
    </row>
    <row r="49424" spans="1:68" x14ac:dyDescent="0.25">
      <c r="A49424" s="1"/>
      <c r="B49424" s="2"/>
      <c r="BJ49424" s="3"/>
      <c r="BL49424" s="3"/>
      <c r="BN49424" s="3"/>
      <c r="BP49424" s="3"/>
    </row>
    <row r="49425" spans="1:68" x14ac:dyDescent="0.25">
      <c r="A49425" s="1"/>
      <c r="B49425" s="2"/>
      <c r="BJ49425" s="3"/>
      <c r="BL49425" s="3"/>
      <c r="BN49425" s="3"/>
      <c r="BP49425" s="3"/>
    </row>
    <row r="49426" spans="1:68" x14ac:dyDescent="0.25">
      <c r="A49426" s="1"/>
      <c r="B49426" s="2"/>
      <c r="BJ49426" s="3"/>
      <c r="BL49426" s="3"/>
      <c r="BN49426" s="3"/>
      <c r="BP49426" s="3"/>
    </row>
    <row r="49427" spans="1:68" x14ac:dyDescent="0.25">
      <c r="A49427" s="1"/>
      <c r="B49427" s="2"/>
      <c r="BJ49427" s="3"/>
      <c r="BL49427" s="3"/>
      <c r="BN49427" s="3"/>
      <c r="BP49427" s="3"/>
    </row>
    <row r="49428" spans="1:68" x14ac:dyDescent="0.25">
      <c r="A49428" s="1"/>
      <c r="B49428" s="2"/>
      <c r="BJ49428" s="3"/>
      <c r="BL49428" s="3"/>
      <c r="BN49428" s="3"/>
      <c r="BP49428" s="3"/>
    </row>
    <row r="49429" spans="1:68" x14ac:dyDescent="0.25">
      <c r="A49429" s="1"/>
      <c r="B49429" s="2"/>
      <c r="BJ49429" s="3"/>
      <c r="BL49429" s="3"/>
      <c r="BN49429" s="3"/>
      <c r="BP49429" s="3"/>
    </row>
    <row r="49430" spans="1:68" x14ac:dyDescent="0.25">
      <c r="A49430" s="1"/>
      <c r="B49430" s="2"/>
      <c r="BJ49430" s="3"/>
      <c r="BL49430" s="3"/>
      <c r="BN49430" s="3"/>
      <c r="BP49430" s="3"/>
    </row>
    <row r="49431" spans="1:68" x14ac:dyDescent="0.25">
      <c r="A49431" s="1"/>
      <c r="B49431" s="2"/>
      <c r="BJ49431" s="3"/>
      <c r="BL49431" s="3"/>
      <c r="BN49431" s="3"/>
      <c r="BP49431" s="3"/>
    </row>
    <row r="49432" spans="1:68" x14ac:dyDescent="0.25">
      <c r="A49432" s="1"/>
      <c r="B49432" s="2"/>
      <c r="BJ49432" s="3"/>
      <c r="BL49432" s="3"/>
      <c r="BN49432" s="3"/>
      <c r="BP49432" s="3"/>
    </row>
    <row r="49433" spans="1:68" x14ac:dyDescent="0.25">
      <c r="A49433" s="1"/>
      <c r="B49433" s="2"/>
      <c r="BJ49433" s="3"/>
      <c r="BL49433" s="3"/>
      <c r="BN49433" s="3"/>
      <c r="BP49433" s="3"/>
    </row>
    <row r="49434" spans="1:68" x14ac:dyDescent="0.25">
      <c r="A49434" s="1"/>
      <c r="B49434" s="2"/>
      <c r="BJ49434" s="3"/>
      <c r="BL49434" s="3"/>
      <c r="BN49434" s="3"/>
      <c r="BP49434" s="3"/>
    </row>
    <row r="49435" spans="1:68" x14ac:dyDescent="0.25">
      <c r="A49435" s="1"/>
      <c r="B49435" s="2"/>
      <c r="BJ49435" s="3"/>
      <c r="BL49435" s="3"/>
      <c r="BN49435" s="3"/>
      <c r="BP49435" s="3"/>
    </row>
    <row r="49436" spans="1:68" x14ac:dyDescent="0.25">
      <c r="A49436" s="1"/>
      <c r="B49436" s="2"/>
      <c r="BJ49436" s="3"/>
      <c r="BL49436" s="3"/>
      <c r="BN49436" s="3"/>
      <c r="BP49436" s="3"/>
    </row>
    <row r="49437" spans="1:68" x14ac:dyDescent="0.25">
      <c r="A49437" s="1"/>
      <c r="B49437" s="2"/>
      <c r="BJ49437" s="3"/>
      <c r="BL49437" s="3"/>
      <c r="BN49437" s="3"/>
      <c r="BP49437" s="3"/>
    </row>
    <row r="49438" spans="1:68" x14ac:dyDescent="0.25">
      <c r="A49438" s="1"/>
      <c r="B49438" s="2"/>
      <c r="BJ49438" s="3"/>
      <c r="BL49438" s="3"/>
      <c r="BN49438" s="3"/>
      <c r="BP49438" s="3"/>
    </row>
    <row r="49439" spans="1:68" x14ac:dyDescent="0.25">
      <c r="A49439" s="1"/>
      <c r="B49439" s="2"/>
      <c r="BJ49439" s="3"/>
      <c r="BL49439" s="3"/>
      <c r="BN49439" s="3"/>
      <c r="BP49439" s="3"/>
    </row>
    <row r="49440" spans="1:68" x14ac:dyDescent="0.25">
      <c r="A49440" s="1"/>
      <c r="B49440" s="2"/>
      <c r="BJ49440" s="3"/>
      <c r="BL49440" s="3"/>
      <c r="BN49440" s="3"/>
      <c r="BP49440" s="3"/>
    </row>
    <row r="49441" spans="1:68" x14ac:dyDescent="0.25">
      <c r="A49441" s="1"/>
      <c r="B49441" s="2"/>
      <c r="BJ49441" s="3"/>
      <c r="BL49441" s="3"/>
      <c r="BN49441" s="3"/>
      <c r="BP49441" s="3"/>
    </row>
    <row r="49442" spans="1:68" x14ac:dyDescent="0.25">
      <c r="A49442" s="1"/>
      <c r="B49442" s="2"/>
      <c r="BJ49442" s="3"/>
      <c r="BL49442" s="3"/>
      <c r="BN49442" s="3"/>
      <c r="BP49442" s="3"/>
    </row>
    <row r="49443" spans="1:68" x14ac:dyDescent="0.25">
      <c r="A49443" s="1"/>
      <c r="B49443" s="2"/>
      <c r="BJ49443" s="3"/>
      <c r="BL49443" s="3"/>
      <c r="BN49443" s="3"/>
      <c r="BP49443" s="3"/>
    </row>
    <row r="49444" spans="1:68" x14ac:dyDescent="0.25">
      <c r="A49444" s="1"/>
      <c r="B49444" s="2"/>
      <c r="BJ49444" s="3"/>
      <c r="BL49444" s="3"/>
      <c r="BN49444" s="3"/>
      <c r="BP49444" s="3"/>
    </row>
    <row r="49445" spans="1:68" x14ac:dyDescent="0.25">
      <c r="A49445" s="1"/>
      <c r="B49445" s="2"/>
      <c r="BJ49445" s="3"/>
      <c r="BL49445" s="3"/>
      <c r="BN49445" s="3"/>
      <c r="BP49445" s="3"/>
    </row>
    <row r="49446" spans="1:68" x14ac:dyDescent="0.25">
      <c r="A49446" s="1"/>
      <c r="B49446" s="2"/>
      <c r="BJ49446" s="3"/>
      <c r="BL49446" s="3"/>
      <c r="BN49446" s="3"/>
      <c r="BP49446" s="3"/>
    </row>
    <row r="49447" spans="1:68" x14ac:dyDescent="0.25">
      <c r="A49447" s="1"/>
      <c r="B49447" s="2"/>
      <c r="BJ49447" s="3"/>
      <c r="BL49447" s="3"/>
      <c r="BN49447" s="3"/>
      <c r="BP49447" s="3"/>
    </row>
    <row r="49448" spans="1:68" x14ac:dyDescent="0.25">
      <c r="A49448" s="1"/>
      <c r="B49448" s="2"/>
      <c r="BJ49448" s="3"/>
      <c r="BL49448" s="3"/>
      <c r="BN49448" s="3"/>
      <c r="BP49448" s="3"/>
    </row>
    <row r="49449" spans="1:68" x14ac:dyDescent="0.25">
      <c r="A49449" s="1"/>
      <c r="B49449" s="2"/>
      <c r="BJ49449" s="3"/>
      <c r="BL49449" s="3"/>
      <c r="BN49449" s="3"/>
      <c r="BP49449" s="3"/>
    </row>
    <row r="49450" spans="1:68" x14ac:dyDescent="0.25">
      <c r="A49450" s="1"/>
      <c r="B49450" s="2"/>
      <c r="BJ49450" s="3"/>
      <c r="BL49450" s="3"/>
      <c r="BN49450" s="3"/>
      <c r="BP49450" s="3"/>
    </row>
    <row r="49451" spans="1:68" x14ac:dyDescent="0.25">
      <c r="A49451" s="1"/>
      <c r="B49451" s="2"/>
      <c r="BJ49451" s="3"/>
      <c r="BL49451" s="3"/>
      <c r="BN49451" s="3"/>
      <c r="BP49451" s="3"/>
    </row>
    <row r="49452" spans="1:68" x14ac:dyDescent="0.25">
      <c r="A49452" s="1"/>
      <c r="B49452" s="2"/>
      <c r="BJ49452" s="3"/>
      <c r="BL49452" s="3"/>
      <c r="BN49452" s="3"/>
      <c r="BP49452" s="3"/>
    </row>
    <row r="49453" spans="1:68" x14ac:dyDescent="0.25">
      <c r="A49453" s="1"/>
      <c r="B49453" s="2"/>
      <c r="BJ49453" s="3"/>
      <c r="BL49453" s="3"/>
      <c r="BN49453" s="3"/>
      <c r="BP49453" s="3"/>
    </row>
    <row r="49454" spans="1:68" x14ac:dyDescent="0.25">
      <c r="A49454" s="1"/>
      <c r="B49454" s="2"/>
      <c r="BJ49454" s="3"/>
      <c r="BL49454" s="3"/>
      <c r="BN49454" s="3"/>
      <c r="BP49454" s="3"/>
    </row>
    <row r="49455" spans="1:68" x14ac:dyDescent="0.25">
      <c r="A49455" s="1"/>
      <c r="B49455" s="2"/>
      <c r="BJ49455" s="3"/>
      <c r="BL49455" s="3"/>
      <c r="BN49455" s="3"/>
      <c r="BP49455" s="3"/>
    </row>
    <row r="49456" spans="1:68" x14ac:dyDescent="0.25">
      <c r="A49456" s="1"/>
      <c r="B49456" s="2"/>
      <c r="BJ49456" s="3"/>
      <c r="BL49456" s="3"/>
      <c r="BN49456" s="3"/>
      <c r="BP49456" s="3"/>
    </row>
    <row r="49457" spans="1:68" x14ac:dyDescent="0.25">
      <c r="A49457" s="1"/>
      <c r="B49457" s="2"/>
      <c r="BJ49457" s="3"/>
      <c r="BL49457" s="3"/>
      <c r="BN49457" s="3"/>
      <c r="BP49457" s="3"/>
    </row>
    <row r="49458" spans="1:68" x14ac:dyDescent="0.25">
      <c r="A49458" s="1"/>
      <c r="B49458" s="2"/>
      <c r="BJ49458" s="3"/>
      <c r="BL49458" s="3"/>
      <c r="BN49458" s="3"/>
      <c r="BP49458" s="3"/>
    </row>
    <row r="49459" spans="1:68" x14ac:dyDescent="0.25">
      <c r="A49459" s="1"/>
      <c r="B49459" s="2"/>
      <c r="BJ49459" s="3"/>
      <c r="BL49459" s="3"/>
      <c r="BN49459" s="3"/>
      <c r="BP49459" s="3"/>
    </row>
    <row r="49460" spans="1:68" x14ac:dyDescent="0.25">
      <c r="A49460" s="1"/>
      <c r="B49460" s="2"/>
      <c r="BJ49460" s="3"/>
      <c r="BL49460" s="3"/>
      <c r="BN49460" s="3"/>
      <c r="BP49460" s="3"/>
    </row>
    <row r="49461" spans="1:68" x14ac:dyDescent="0.25">
      <c r="A49461" s="1"/>
      <c r="B49461" s="2"/>
      <c r="BJ49461" s="3"/>
      <c r="BL49461" s="3"/>
      <c r="BN49461" s="3"/>
      <c r="BP49461" s="3"/>
    </row>
    <row r="49462" spans="1:68" x14ac:dyDescent="0.25">
      <c r="A49462" s="1"/>
      <c r="B49462" s="2"/>
      <c r="BJ49462" s="3"/>
      <c r="BL49462" s="3"/>
      <c r="BN49462" s="3"/>
      <c r="BP49462" s="3"/>
    </row>
    <row r="49463" spans="1:68" x14ac:dyDescent="0.25">
      <c r="A49463" s="1"/>
      <c r="B49463" s="2"/>
      <c r="BJ49463" s="3"/>
      <c r="BL49463" s="3"/>
      <c r="BN49463" s="3"/>
      <c r="BP49463" s="3"/>
    </row>
    <row r="49464" spans="1:68" x14ac:dyDescent="0.25">
      <c r="A49464" s="1"/>
      <c r="B49464" s="2"/>
      <c r="BJ49464" s="3"/>
      <c r="BL49464" s="3"/>
      <c r="BN49464" s="3"/>
      <c r="BP49464" s="3"/>
    </row>
    <row r="49465" spans="1:68" x14ac:dyDescent="0.25">
      <c r="A49465" s="1"/>
      <c r="B49465" s="2"/>
      <c r="BJ49465" s="3"/>
      <c r="BL49465" s="3"/>
      <c r="BN49465" s="3"/>
      <c r="BP49465" s="3"/>
    </row>
    <row r="49466" spans="1:68" x14ac:dyDescent="0.25">
      <c r="A49466" s="1"/>
      <c r="B49466" s="2"/>
      <c r="BJ49466" s="3"/>
      <c r="BL49466" s="3"/>
      <c r="BN49466" s="3"/>
      <c r="BP49466" s="3"/>
    </row>
    <row r="49467" spans="1:68" x14ac:dyDescent="0.25">
      <c r="A49467" s="1"/>
      <c r="B49467" s="2"/>
      <c r="BJ49467" s="3"/>
      <c r="BL49467" s="3"/>
      <c r="BN49467" s="3"/>
      <c r="BP49467" s="3"/>
    </row>
    <row r="49468" spans="1:68" x14ac:dyDescent="0.25">
      <c r="A49468" s="1"/>
      <c r="B49468" s="2"/>
      <c r="BJ49468" s="3"/>
      <c r="BL49468" s="3"/>
      <c r="BN49468" s="3"/>
      <c r="BP49468" s="3"/>
    </row>
    <row r="49469" spans="1:68" x14ac:dyDescent="0.25">
      <c r="A49469" s="1"/>
      <c r="B49469" s="2"/>
      <c r="BJ49469" s="3"/>
      <c r="BL49469" s="3"/>
      <c r="BN49469" s="3"/>
      <c r="BP49469" s="3"/>
    </row>
    <row r="49470" spans="1:68" x14ac:dyDescent="0.25">
      <c r="A49470" s="1"/>
      <c r="B49470" s="2"/>
      <c r="BJ49470" s="3"/>
      <c r="BL49470" s="3"/>
      <c r="BN49470" s="3"/>
      <c r="BP49470" s="3"/>
    </row>
    <row r="49471" spans="1:68" x14ac:dyDescent="0.25">
      <c r="A49471" s="1"/>
      <c r="B49471" s="2"/>
      <c r="BJ49471" s="3"/>
      <c r="BL49471" s="3"/>
      <c r="BN49471" s="3"/>
      <c r="BP49471" s="3"/>
    </row>
    <row r="49472" spans="1:68" x14ac:dyDescent="0.25">
      <c r="A49472" s="1"/>
      <c r="B49472" s="2"/>
      <c r="BJ49472" s="3"/>
      <c r="BL49472" s="3"/>
      <c r="BN49472" s="3"/>
      <c r="BP49472" s="3"/>
    </row>
    <row r="49473" spans="1:68" x14ac:dyDescent="0.25">
      <c r="A49473" s="1"/>
      <c r="B49473" s="2"/>
      <c r="BJ49473" s="3"/>
      <c r="BL49473" s="3"/>
      <c r="BN49473" s="3"/>
      <c r="BP49473" s="3"/>
    </row>
    <row r="49474" spans="1:68" x14ac:dyDescent="0.25">
      <c r="A49474" s="1"/>
      <c r="B49474" s="2"/>
      <c r="BJ49474" s="3"/>
      <c r="BL49474" s="3"/>
      <c r="BN49474" s="3"/>
      <c r="BP49474" s="3"/>
    </row>
    <row r="49475" spans="1:68" x14ac:dyDescent="0.25">
      <c r="A49475" s="1"/>
      <c r="B49475" s="2"/>
      <c r="BJ49475" s="3"/>
      <c r="BL49475" s="3"/>
      <c r="BN49475" s="3"/>
      <c r="BP49475" s="3"/>
    </row>
    <row r="49476" spans="1:68" x14ac:dyDescent="0.25">
      <c r="A49476" s="1"/>
      <c r="B49476" s="2"/>
      <c r="BJ49476" s="3"/>
      <c r="BL49476" s="3"/>
      <c r="BN49476" s="3"/>
      <c r="BP49476" s="3"/>
    </row>
    <row r="49477" spans="1:68" x14ac:dyDescent="0.25">
      <c r="A49477" s="1"/>
      <c r="B49477" s="2"/>
      <c r="BJ49477" s="3"/>
      <c r="BL49477" s="3"/>
      <c r="BN49477" s="3"/>
      <c r="BP49477" s="3"/>
    </row>
    <row r="49478" spans="1:68" x14ac:dyDescent="0.25">
      <c r="A49478" s="1"/>
      <c r="B49478" s="2"/>
      <c r="BJ49478" s="3"/>
      <c r="BL49478" s="3"/>
      <c r="BN49478" s="3"/>
      <c r="BP49478" s="3"/>
    </row>
    <row r="49479" spans="1:68" x14ac:dyDescent="0.25">
      <c r="A49479" s="1"/>
      <c r="B49479" s="2"/>
      <c r="BJ49479" s="3"/>
      <c r="BL49479" s="3"/>
      <c r="BN49479" s="3"/>
      <c r="BP49479" s="3"/>
    </row>
    <row r="49480" spans="1:68" x14ac:dyDescent="0.25">
      <c r="A49480" s="1"/>
      <c r="B49480" s="2"/>
      <c r="BJ49480" s="3"/>
      <c r="BL49480" s="3"/>
      <c r="BN49480" s="3"/>
      <c r="BP49480" s="3"/>
    </row>
    <row r="49481" spans="1:68" x14ac:dyDescent="0.25">
      <c r="A49481" s="1"/>
      <c r="B49481" s="2"/>
      <c r="BJ49481" s="3"/>
      <c r="BL49481" s="3"/>
      <c r="BN49481" s="3"/>
      <c r="BP49481" s="3"/>
    </row>
    <row r="49482" spans="1:68" x14ac:dyDescent="0.25">
      <c r="A49482" s="1"/>
      <c r="B49482" s="2"/>
      <c r="BJ49482" s="3"/>
      <c r="BL49482" s="3"/>
      <c r="BN49482" s="3"/>
      <c r="BP49482" s="3"/>
    </row>
    <row r="49483" spans="1:68" x14ac:dyDescent="0.25">
      <c r="A49483" s="1"/>
      <c r="B49483" s="2"/>
      <c r="BJ49483" s="3"/>
      <c r="BL49483" s="3"/>
      <c r="BN49483" s="3"/>
      <c r="BP49483" s="3"/>
    </row>
    <row r="49484" spans="1:68" x14ac:dyDescent="0.25">
      <c r="A49484" s="1"/>
      <c r="B49484" s="2"/>
      <c r="BJ49484" s="3"/>
      <c r="BL49484" s="3"/>
      <c r="BN49484" s="3"/>
      <c r="BP49484" s="3"/>
    </row>
    <row r="49485" spans="1:68" x14ac:dyDescent="0.25">
      <c r="A49485" s="1"/>
      <c r="B49485" s="2"/>
      <c r="BJ49485" s="3"/>
      <c r="BL49485" s="3"/>
      <c r="BN49485" s="3"/>
      <c r="BP49485" s="3"/>
    </row>
    <row r="49486" spans="1:68" x14ac:dyDescent="0.25">
      <c r="A49486" s="1"/>
      <c r="B49486" s="2"/>
      <c r="BJ49486" s="3"/>
      <c r="BL49486" s="3"/>
      <c r="BN49486" s="3"/>
      <c r="BP49486" s="3"/>
    </row>
    <row r="49487" spans="1:68" x14ac:dyDescent="0.25">
      <c r="A49487" s="1"/>
      <c r="B49487" s="2"/>
      <c r="BJ49487" s="3"/>
      <c r="BL49487" s="3"/>
      <c r="BN49487" s="3"/>
      <c r="BP49487" s="3"/>
    </row>
    <row r="49488" spans="1:68" x14ac:dyDescent="0.25">
      <c r="A49488" s="1"/>
      <c r="B49488" s="2"/>
      <c r="BJ49488" s="3"/>
      <c r="BL49488" s="3"/>
      <c r="BN49488" s="3"/>
      <c r="BP49488" s="3"/>
    </row>
    <row r="49489" spans="1:68" x14ac:dyDescent="0.25">
      <c r="A49489" s="1"/>
      <c r="B49489" s="2"/>
      <c r="BJ49489" s="3"/>
      <c r="BL49489" s="3"/>
      <c r="BN49489" s="3"/>
      <c r="BP49489" s="3"/>
    </row>
    <row r="49490" spans="1:68" x14ac:dyDescent="0.25">
      <c r="A49490" s="1"/>
      <c r="B49490" s="2"/>
      <c r="BJ49490" s="3"/>
      <c r="BL49490" s="3"/>
      <c r="BN49490" s="3"/>
      <c r="BP49490" s="3"/>
    </row>
    <row r="49491" spans="1:68" x14ac:dyDescent="0.25">
      <c r="A49491" s="1"/>
      <c r="B49491" s="2"/>
      <c r="BJ49491" s="3"/>
      <c r="BL49491" s="3"/>
      <c r="BN49491" s="3"/>
      <c r="BP49491" s="3"/>
    </row>
    <row r="49492" spans="1:68" x14ac:dyDescent="0.25">
      <c r="A49492" s="1"/>
      <c r="B49492" s="2"/>
      <c r="BJ49492" s="3"/>
      <c r="BL49492" s="3"/>
      <c r="BN49492" s="3"/>
      <c r="BP49492" s="3"/>
    </row>
    <row r="49493" spans="1:68" x14ac:dyDescent="0.25">
      <c r="A49493" s="1"/>
      <c r="B49493" s="2"/>
      <c r="BJ49493" s="3"/>
      <c r="BL49493" s="3"/>
      <c r="BN49493" s="3"/>
      <c r="BP49493" s="3"/>
    </row>
    <row r="49494" spans="1:68" x14ac:dyDescent="0.25">
      <c r="A49494" s="1"/>
      <c r="B49494" s="2"/>
      <c r="BJ49494" s="3"/>
      <c r="BL49494" s="3"/>
      <c r="BN49494" s="3"/>
      <c r="BP49494" s="3"/>
    </row>
    <row r="49495" spans="1:68" x14ac:dyDescent="0.25">
      <c r="A49495" s="1"/>
      <c r="B49495" s="2"/>
      <c r="BJ49495" s="3"/>
      <c r="BL49495" s="3"/>
      <c r="BN49495" s="3"/>
      <c r="BP49495" s="3"/>
    </row>
    <row r="49496" spans="1:68" x14ac:dyDescent="0.25">
      <c r="A49496" s="1"/>
      <c r="B49496" s="2"/>
      <c r="BJ49496" s="3"/>
      <c r="BL49496" s="3"/>
      <c r="BN49496" s="3"/>
      <c r="BP49496" s="3"/>
    </row>
    <row r="49497" spans="1:68" x14ac:dyDescent="0.25">
      <c r="A49497" s="1"/>
      <c r="B49497" s="2"/>
      <c r="BJ49497" s="3"/>
      <c r="BL49497" s="3"/>
      <c r="BN49497" s="3"/>
      <c r="BP49497" s="3"/>
    </row>
    <row r="49498" spans="1:68" x14ac:dyDescent="0.25">
      <c r="A49498" s="1"/>
      <c r="B49498" s="2"/>
      <c r="BJ49498" s="3"/>
      <c r="BL49498" s="3"/>
      <c r="BN49498" s="3"/>
      <c r="BP49498" s="3"/>
    </row>
    <row r="49499" spans="1:68" x14ac:dyDescent="0.25">
      <c r="A49499" s="1"/>
      <c r="B49499" s="2"/>
      <c r="BJ49499" s="3"/>
      <c r="BL49499" s="3"/>
      <c r="BN49499" s="3"/>
      <c r="BP49499" s="3"/>
    </row>
    <row r="49500" spans="1:68" x14ac:dyDescent="0.25">
      <c r="A49500" s="1"/>
      <c r="B49500" s="2"/>
      <c r="BJ49500" s="3"/>
      <c r="BL49500" s="3"/>
      <c r="BN49500" s="3"/>
      <c r="BP49500" s="3"/>
    </row>
    <row r="49501" spans="1:68" x14ac:dyDescent="0.25">
      <c r="A49501" s="1"/>
      <c r="B49501" s="2"/>
      <c r="BJ49501" s="3"/>
      <c r="BL49501" s="3"/>
      <c r="BN49501" s="3"/>
      <c r="BP49501" s="3"/>
    </row>
    <row r="49502" spans="1:68" x14ac:dyDescent="0.25">
      <c r="A49502" s="1"/>
      <c r="B49502" s="2"/>
      <c r="BJ49502" s="3"/>
      <c r="BL49502" s="3"/>
      <c r="BN49502" s="3"/>
      <c r="BP49502" s="3"/>
    </row>
    <row r="49503" spans="1:68" x14ac:dyDescent="0.25">
      <c r="A49503" s="1"/>
      <c r="B49503" s="2"/>
      <c r="BJ49503" s="3"/>
      <c r="BL49503" s="3"/>
      <c r="BN49503" s="3"/>
      <c r="BP49503" s="3"/>
    </row>
    <row r="49504" spans="1:68" x14ac:dyDescent="0.25">
      <c r="A49504" s="1"/>
      <c r="B49504" s="2"/>
      <c r="BJ49504" s="3"/>
      <c r="BL49504" s="3"/>
      <c r="BN49504" s="3"/>
      <c r="BP49504" s="3"/>
    </row>
    <row r="49505" spans="1:68" x14ac:dyDescent="0.25">
      <c r="A49505" s="1"/>
      <c r="B49505" s="2"/>
      <c r="BJ49505" s="3"/>
      <c r="BL49505" s="3"/>
      <c r="BN49505" s="3"/>
      <c r="BP49505" s="3"/>
    </row>
    <row r="49506" spans="1:68" x14ac:dyDescent="0.25">
      <c r="A49506" s="1"/>
      <c r="B49506" s="2"/>
      <c r="BJ49506" s="3"/>
      <c r="BL49506" s="3"/>
      <c r="BN49506" s="3"/>
      <c r="BP49506" s="3"/>
    </row>
    <row r="49507" spans="1:68" x14ac:dyDescent="0.25">
      <c r="A49507" s="1"/>
      <c r="B49507" s="2"/>
      <c r="BJ49507" s="3"/>
      <c r="BL49507" s="3"/>
      <c r="BN49507" s="3"/>
      <c r="BP49507" s="3"/>
    </row>
    <row r="49508" spans="1:68" x14ac:dyDescent="0.25">
      <c r="A49508" s="1"/>
      <c r="B49508" s="2"/>
      <c r="BJ49508" s="3"/>
      <c r="BL49508" s="3"/>
      <c r="BN49508" s="3"/>
      <c r="BP49508" s="3"/>
    </row>
    <row r="49509" spans="1:68" x14ac:dyDescent="0.25">
      <c r="A49509" s="1"/>
      <c r="B49509" s="2"/>
      <c r="BJ49509" s="3"/>
      <c r="BL49509" s="3"/>
      <c r="BN49509" s="3"/>
      <c r="BP49509" s="3"/>
    </row>
    <row r="49510" spans="1:68" x14ac:dyDescent="0.25">
      <c r="A49510" s="1"/>
      <c r="B49510" s="2"/>
      <c r="BJ49510" s="3"/>
      <c r="BL49510" s="3"/>
      <c r="BN49510" s="3"/>
      <c r="BP49510" s="3"/>
    </row>
    <row r="49511" spans="1:68" x14ac:dyDescent="0.25">
      <c r="A49511" s="1"/>
      <c r="B49511" s="2"/>
      <c r="BJ49511" s="3"/>
      <c r="BL49511" s="3"/>
      <c r="BN49511" s="3"/>
      <c r="BP49511" s="3"/>
    </row>
    <row r="49512" spans="1:68" x14ac:dyDescent="0.25">
      <c r="A49512" s="1"/>
      <c r="B49512" s="2"/>
      <c r="BJ49512" s="3"/>
      <c r="BL49512" s="3"/>
      <c r="BN49512" s="3"/>
      <c r="BP49512" s="3"/>
    </row>
    <row r="49513" spans="1:68" x14ac:dyDescent="0.25">
      <c r="A49513" s="1"/>
      <c r="B49513" s="2"/>
      <c r="BJ49513" s="3"/>
      <c r="BL49513" s="3"/>
      <c r="BN49513" s="3"/>
      <c r="BP49513" s="3"/>
    </row>
    <row r="49514" spans="1:68" x14ac:dyDescent="0.25">
      <c r="A49514" s="1"/>
      <c r="B49514" s="2"/>
      <c r="BJ49514" s="3"/>
      <c r="BL49514" s="3"/>
      <c r="BN49514" s="3"/>
      <c r="BP49514" s="3"/>
    </row>
    <row r="49515" spans="1:68" x14ac:dyDescent="0.25">
      <c r="A49515" s="1"/>
      <c r="B49515" s="2"/>
      <c r="BJ49515" s="3"/>
      <c r="BL49515" s="3"/>
      <c r="BN49515" s="3"/>
      <c r="BP49515" s="3"/>
    </row>
    <row r="49516" spans="1:68" x14ac:dyDescent="0.25">
      <c r="A49516" s="1"/>
      <c r="B49516" s="2"/>
      <c r="BJ49516" s="3"/>
      <c r="BL49516" s="3"/>
      <c r="BN49516" s="3"/>
      <c r="BP49516" s="3"/>
    </row>
    <row r="49517" spans="1:68" x14ac:dyDescent="0.25">
      <c r="A49517" s="1"/>
      <c r="B49517" s="2"/>
      <c r="BJ49517" s="3"/>
      <c r="BL49517" s="3"/>
      <c r="BN49517" s="3"/>
      <c r="BP49517" s="3"/>
    </row>
    <row r="49518" spans="1:68" x14ac:dyDescent="0.25">
      <c r="A49518" s="1"/>
      <c r="B49518" s="2"/>
      <c r="BJ49518" s="3"/>
      <c r="BL49518" s="3"/>
      <c r="BN49518" s="3"/>
      <c r="BP49518" s="3"/>
    </row>
    <row r="49519" spans="1:68" x14ac:dyDescent="0.25">
      <c r="A49519" s="1"/>
      <c r="B49519" s="2"/>
      <c r="BJ49519" s="3"/>
      <c r="BL49519" s="3"/>
      <c r="BN49519" s="3"/>
      <c r="BP49519" s="3"/>
    </row>
    <row r="49520" spans="1:68" x14ac:dyDescent="0.25">
      <c r="A49520" s="1"/>
      <c r="B49520" s="2"/>
      <c r="BJ49520" s="3"/>
      <c r="BL49520" s="3"/>
      <c r="BN49520" s="3"/>
      <c r="BP49520" s="3"/>
    </row>
    <row r="49521" spans="1:68" x14ac:dyDescent="0.25">
      <c r="A49521" s="1"/>
      <c r="B49521" s="2"/>
      <c r="BJ49521" s="3"/>
      <c r="BL49521" s="3"/>
      <c r="BN49521" s="3"/>
      <c r="BP49521" s="3"/>
    </row>
    <row r="49522" spans="1:68" x14ac:dyDescent="0.25">
      <c r="A49522" s="1"/>
      <c r="B49522" s="2"/>
      <c r="BJ49522" s="3"/>
      <c r="BL49522" s="3"/>
      <c r="BN49522" s="3"/>
      <c r="BP49522" s="3"/>
    </row>
    <row r="49523" spans="1:68" x14ac:dyDescent="0.25">
      <c r="A49523" s="1"/>
      <c r="B49523" s="2"/>
      <c r="BJ49523" s="3"/>
      <c r="BL49523" s="3"/>
      <c r="BN49523" s="3"/>
      <c r="BP49523" s="3"/>
    </row>
    <row r="49524" spans="1:68" x14ac:dyDescent="0.25">
      <c r="A49524" s="1"/>
      <c r="B49524" s="2"/>
      <c r="BJ49524" s="3"/>
      <c r="BL49524" s="3"/>
      <c r="BN49524" s="3"/>
      <c r="BP49524" s="3"/>
    </row>
    <row r="49525" spans="1:68" x14ac:dyDescent="0.25">
      <c r="A49525" s="1"/>
      <c r="B49525" s="2"/>
      <c r="BJ49525" s="3"/>
      <c r="BL49525" s="3"/>
      <c r="BN49525" s="3"/>
      <c r="BP49525" s="3"/>
    </row>
    <row r="49526" spans="1:68" x14ac:dyDescent="0.25">
      <c r="A49526" s="1"/>
      <c r="B49526" s="2"/>
      <c r="BJ49526" s="3"/>
      <c r="BL49526" s="3"/>
      <c r="BN49526" s="3"/>
      <c r="BP49526" s="3"/>
    </row>
    <row r="49527" spans="1:68" x14ac:dyDescent="0.25">
      <c r="A49527" s="1"/>
      <c r="B49527" s="2"/>
      <c r="BJ49527" s="3"/>
      <c r="BL49527" s="3"/>
      <c r="BN49527" s="3"/>
      <c r="BP49527" s="3"/>
    </row>
    <row r="49528" spans="1:68" x14ac:dyDescent="0.25">
      <c r="A49528" s="1"/>
      <c r="B49528" s="2"/>
      <c r="BJ49528" s="3"/>
      <c r="BL49528" s="3"/>
      <c r="BN49528" s="3"/>
      <c r="BP49528" s="3"/>
    </row>
    <row r="49529" spans="1:68" x14ac:dyDescent="0.25">
      <c r="A49529" s="1"/>
      <c r="B49529" s="2"/>
      <c r="BJ49529" s="3"/>
      <c r="BL49529" s="3"/>
      <c r="BN49529" s="3"/>
      <c r="BP49529" s="3"/>
    </row>
    <row r="49530" spans="1:68" x14ac:dyDescent="0.25">
      <c r="A49530" s="1"/>
      <c r="B49530" s="2"/>
      <c r="BJ49530" s="3"/>
      <c r="BL49530" s="3"/>
      <c r="BN49530" s="3"/>
      <c r="BP49530" s="3"/>
    </row>
    <row r="49531" spans="1:68" x14ac:dyDescent="0.25">
      <c r="A49531" s="1"/>
      <c r="B49531" s="2"/>
      <c r="BJ49531" s="3"/>
      <c r="BL49531" s="3"/>
      <c r="BN49531" s="3"/>
      <c r="BP49531" s="3"/>
    </row>
    <row r="49532" spans="1:68" x14ac:dyDescent="0.25">
      <c r="A49532" s="1"/>
      <c r="B49532" s="2"/>
      <c r="BJ49532" s="3"/>
      <c r="BL49532" s="3"/>
      <c r="BN49532" s="3"/>
      <c r="BP49532" s="3"/>
    </row>
    <row r="49533" spans="1:68" x14ac:dyDescent="0.25">
      <c r="A49533" s="1"/>
      <c r="B49533" s="2"/>
      <c r="BJ49533" s="3"/>
      <c r="BL49533" s="3"/>
      <c r="BN49533" s="3"/>
      <c r="BP49533" s="3"/>
    </row>
    <row r="49534" spans="1:68" x14ac:dyDescent="0.25">
      <c r="A49534" s="1"/>
      <c r="B49534" s="2"/>
      <c r="BJ49534" s="3"/>
      <c r="BL49534" s="3"/>
      <c r="BN49534" s="3"/>
      <c r="BP49534" s="3"/>
    </row>
    <row r="49535" spans="1:68" x14ac:dyDescent="0.25">
      <c r="A49535" s="1"/>
      <c r="B49535" s="2"/>
      <c r="BJ49535" s="3"/>
      <c r="BL49535" s="3"/>
      <c r="BN49535" s="3"/>
      <c r="BP49535" s="3"/>
    </row>
    <row r="49536" spans="1:68" x14ac:dyDescent="0.25">
      <c r="A49536" s="1"/>
      <c r="B49536" s="2"/>
      <c r="BJ49536" s="3"/>
      <c r="BL49536" s="3"/>
      <c r="BN49536" s="3"/>
      <c r="BP49536" s="3"/>
    </row>
    <row r="49537" spans="1:68" x14ac:dyDescent="0.25">
      <c r="A49537" s="1"/>
      <c r="B49537" s="2"/>
      <c r="BJ49537" s="3"/>
      <c r="BL49537" s="3"/>
      <c r="BN49537" s="3"/>
      <c r="BP49537" s="3"/>
    </row>
    <row r="49538" spans="1:68" x14ac:dyDescent="0.25">
      <c r="A49538" s="1"/>
      <c r="B49538" s="2"/>
      <c r="BJ49538" s="3"/>
      <c r="BL49538" s="3"/>
      <c r="BN49538" s="3"/>
      <c r="BP49538" s="3"/>
    </row>
    <row r="49539" spans="1:68" x14ac:dyDescent="0.25">
      <c r="A49539" s="1"/>
      <c r="B49539" s="2"/>
      <c r="BJ49539" s="3"/>
      <c r="BL49539" s="3"/>
      <c r="BN49539" s="3"/>
      <c r="BP49539" s="3"/>
    </row>
    <row r="49540" spans="1:68" x14ac:dyDescent="0.25">
      <c r="A49540" s="1"/>
      <c r="B49540" s="2"/>
      <c r="BJ49540" s="3"/>
      <c r="BL49540" s="3"/>
      <c r="BN49540" s="3"/>
      <c r="BP49540" s="3"/>
    </row>
    <row r="49541" spans="1:68" x14ac:dyDescent="0.25">
      <c r="A49541" s="1"/>
      <c r="B49541" s="2"/>
      <c r="BJ49541" s="3"/>
      <c r="BL49541" s="3"/>
      <c r="BN49541" s="3"/>
      <c r="BP49541" s="3"/>
    </row>
    <row r="49542" spans="1:68" x14ac:dyDescent="0.25">
      <c r="A49542" s="1"/>
      <c r="B49542" s="2"/>
      <c r="BJ49542" s="3"/>
      <c r="BL49542" s="3"/>
      <c r="BN49542" s="3"/>
      <c r="BP49542" s="3"/>
    </row>
    <row r="49543" spans="1:68" x14ac:dyDescent="0.25">
      <c r="A49543" s="1"/>
      <c r="B49543" s="2"/>
      <c r="BJ49543" s="3"/>
      <c r="BL49543" s="3"/>
      <c r="BN49543" s="3"/>
      <c r="BP49543" s="3"/>
    </row>
    <row r="49544" spans="1:68" x14ac:dyDescent="0.25">
      <c r="A49544" s="1"/>
      <c r="B49544" s="2"/>
      <c r="BJ49544" s="3"/>
      <c r="BL49544" s="3"/>
      <c r="BN49544" s="3"/>
      <c r="BP49544" s="3"/>
    </row>
    <row r="49545" spans="1:68" x14ac:dyDescent="0.25">
      <c r="A49545" s="1"/>
      <c r="B49545" s="2"/>
      <c r="BJ49545" s="3"/>
      <c r="BL49545" s="3"/>
      <c r="BN49545" s="3"/>
      <c r="BP49545" s="3"/>
    </row>
    <row r="49546" spans="1:68" x14ac:dyDescent="0.25">
      <c r="A49546" s="1"/>
      <c r="B49546" s="2"/>
      <c r="BJ49546" s="3"/>
      <c r="BL49546" s="3"/>
      <c r="BN49546" s="3"/>
      <c r="BP49546" s="3"/>
    </row>
    <row r="49547" spans="1:68" x14ac:dyDescent="0.25">
      <c r="A49547" s="1"/>
      <c r="B49547" s="2"/>
      <c r="BJ49547" s="3"/>
      <c r="BL49547" s="3"/>
      <c r="BN49547" s="3"/>
      <c r="BP49547" s="3"/>
    </row>
    <row r="49548" spans="1:68" x14ac:dyDescent="0.25">
      <c r="A49548" s="1"/>
      <c r="B49548" s="2"/>
      <c r="BJ49548" s="3"/>
      <c r="BL49548" s="3"/>
      <c r="BN49548" s="3"/>
      <c r="BP49548" s="3"/>
    </row>
    <row r="49549" spans="1:68" x14ac:dyDescent="0.25">
      <c r="A49549" s="1"/>
      <c r="B49549" s="2"/>
      <c r="BJ49549" s="3"/>
      <c r="BL49549" s="3"/>
      <c r="BN49549" s="3"/>
      <c r="BP49549" s="3"/>
    </row>
    <row r="49550" spans="1:68" x14ac:dyDescent="0.25">
      <c r="A49550" s="1"/>
      <c r="B49550" s="2"/>
      <c r="BJ49550" s="3"/>
      <c r="BL49550" s="3"/>
      <c r="BN49550" s="3"/>
      <c r="BP49550" s="3"/>
    </row>
    <row r="49551" spans="1:68" x14ac:dyDescent="0.25">
      <c r="A49551" s="1"/>
      <c r="B49551" s="2"/>
      <c r="BJ49551" s="3"/>
      <c r="BL49551" s="3"/>
      <c r="BN49551" s="3"/>
      <c r="BP49551" s="3"/>
    </row>
    <row r="49552" spans="1:68" x14ac:dyDescent="0.25">
      <c r="A49552" s="1"/>
      <c r="B49552" s="2"/>
      <c r="BJ49552" s="3"/>
      <c r="BL49552" s="3"/>
      <c r="BN49552" s="3"/>
      <c r="BP49552" s="3"/>
    </row>
    <row r="49553" spans="1:68" x14ac:dyDescent="0.25">
      <c r="A49553" s="1"/>
      <c r="B49553" s="2"/>
      <c r="BJ49553" s="3"/>
      <c r="BL49553" s="3"/>
      <c r="BN49553" s="3"/>
      <c r="BP49553" s="3"/>
    </row>
    <row r="49554" spans="1:68" x14ac:dyDescent="0.25">
      <c r="A49554" s="1"/>
      <c r="B49554" s="2"/>
      <c r="BJ49554" s="3"/>
      <c r="BL49554" s="3"/>
      <c r="BN49554" s="3"/>
      <c r="BP49554" s="3"/>
    </row>
    <row r="49555" spans="1:68" x14ac:dyDescent="0.25">
      <c r="A49555" s="1"/>
      <c r="B49555" s="2"/>
      <c r="BJ49555" s="3"/>
      <c r="BL49555" s="3"/>
      <c r="BN49555" s="3"/>
      <c r="BP49555" s="3"/>
    </row>
    <row r="49556" spans="1:68" x14ac:dyDescent="0.25">
      <c r="A49556" s="1"/>
      <c r="B49556" s="2"/>
      <c r="BJ49556" s="3"/>
      <c r="BL49556" s="3"/>
      <c r="BN49556" s="3"/>
      <c r="BP49556" s="3"/>
    </row>
    <row r="49557" spans="1:68" x14ac:dyDescent="0.25">
      <c r="A49557" s="1"/>
      <c r="B49557" s="2"/>
      <c r="BJ49557" s="3"/>
      <c r="BL49557" s="3"/>
      <c r="BN49557" s="3"/>
      <c r="BP49557" s="3"/>
    </row>
    <row r="49558" spans="1:68" x14ac:dyDescent="0.25">
      <c r="A49558" s="1"/>
      <c r="B49558" s="2"/>
      <c r="BJ49558" s="3"/>
      <c r="BL49558" s="3"/>
      <c r="BN49558" s="3"/>
      <c r="BP49558" s="3"/>
    </row>
    <row r="49559" spans="1:68" x14ac:dyDescent="0.25">
      <c r="A49559" s="1"/>
      <c r="B49559" s="2"/>
      <c r="BJ49559" s="3"/>
      <c r="BL49559" s="3"/>
      <c r="BN49559" s="3"/>
      <c r="BP49559" s="3"/>
    </row>
    <row r="49560" spans="1:68" x14ac:dyDescent="0.25">
      <c r="A49560" s="1"/>
      <c r="B49560" s="2"/>
      <c r="BJ49560" s="3"/>
      <c r="BL49560" s="3"/>
      <c r="BN49560" s="3"/>
      <c r="BP49560" s="3"/>
    </row>
    <row r="49561" spans="1:68" x14ac:dyDescent="0.25">
      <c r="A49561" s="1"/>
      <c r="B49561" s="2"/>
      <c r="BJ49561" s="3"/>
      <c r="BL49561" s="3"/>
      <c r="BN49561" s="3"/>
      <c r="BP49561" s="3"/>
    </row>
    <row r="49562" spans="1:68" x14ac:dyDescent="0.25">
      <c r="A49562" s="1"/>
      <c r="B49562" s="2"/>
      <c r="BJ49562" s="3"/>
      <c r="BL49562" s="3"/>
      <c r="BN49562" s="3"/>
      <c r="BP49562" s="3"/>
    </row>
    <row r="49563" spans="1:68" x14ac:dyDescent="0.25">
      <c r="A49563" s="1"/>
      <c r="B49563" s="2"/>
      <c r="BJ49563" s="3"/>
      <c r="BL49563" s="3"/>
      <c r="BN49563" s="3"/>
      <c r="BP49563" s="3"/>
    </row>
    <row r="49564" spans="1:68" x14ac:dyDescent="0.25">
      <c r="A49564" s="1"/>
      <c r="B49564" s="2"/>
      <c r="BJ49564" s="3"/>
      <c r="BL49564" s="3"/>
      <c r="BN49564" s="3"/>
      <c r="BP49564" s="3"/>
    </row>
    <row r="49565" spans="1:68" x14ac:dyDescent="0.25">
      <c r="A49565" s="1"/>
      <c r="B49565" s="2"/>
      <c r="BJ49565" s="3"/>
      <c r="BL49565" s="3"/>
      <c r="BN49565" s="3"/>
      <c r="BP49565" s="3"/>
    </row>
    <row r="49566" spans="1:68" x14ac:dyDescent="0.25">
      <c r="A49566" s="1"/>
      <c r="B49566" s="2"/>
      <c r="BJ49566" s="3"/>
      <c r="BL49566" s="3"/>
      <c r="BN49566" s="3"/>
      <c r="BP49566" s="3"/>
    </row>
    <row r="49567" spans="1:68" x14ac:dyDescent="0.25">
      <c r="A49567" s="1"/>
      <c r="B49567" s="2"/>
      <c r="BJ49567" s="3"/>
      <c r="BL49567" s="3"/>
      <c r="BN49567" s="3"/>
      <c r="BP49567" s="3"/>
    </row>
    <row r="49568" spans="1:68" x14ac:dyDescent="0.25">
      <c r="A49568" s="1"/>
      <c r="B49568" s="2"/>
      <c r="BJ49568" s="3"/>
      <c r="BL49568" s="3"/>
      <c r="BN49568" s="3"/>
      <c r="BP49568" s="3"/>
    </row>
    <row r="49569" spans="1:68" x14ac:dyDescent="0.25">
      <c r="A49569" s="1"/>
      <c r="B49569" s="2"/>
      <c r="BJ49569" s="3"/>
      <c r="BL49569" s="3"/>
      <c r="BN49569" s="3"/>
      <c r="BP49569" s="3"/>
    </row>
    <row r="49570" spans="1:68" x14ac:dyDescent="0.25">
      <c r="A49570" s="1"/>
      <c r="B49570" s="2"/>
      <c r="BJ49570" s="3"/>
      <c r="BL49570" s="3"/>
      <c r="BN49570" s="3"/>
      <c r="BP49570" s="3"/>
    </row>
    <row r="49571" spans="1:68" x14ac:dyDescent="0.25">
      <c r="A49571" s="1"/>
      <c r="B49571" s="2"/>
      <c r="BJ49571" s="3"/>
      <c r="BL49571" s="3"/>
      <c r="BN49571" s="3"/>
      <c r="BP49571" s="3"/>
    </row>
    <row r="49572" spans="1:68" x14ac:dyDescent="0.25">
      <c r="A49572" s="1"/>
      <c r="B49572" s="2"/>
      <c r="BJ49572" s="3"/>
      <c r="BL49572" s="3"/>
      <c r="BN49572" s="3"/>
      <c r="BP49572" s="3"/>
    </row>
    <row r="49573" spans="1:68" x14ac:dyDescent="0.25">
      <c r="A49573" s="1"/>
      <c r="B49573" s="2"/>
      <c r="BJ49573" s="3"/>
      <c r="BL49573" s="3"/>
      <c r="BN49573" s="3"/>
      <c r="BP49573" s="3"/>
    </row>
    <row r="49574" spans="1:68" x14ac:dyDescent="0.25">
      <c r="A49574" s="1"/>
      <c r="B49574" s="2"/>
      <c r="BJ49574" s="3"/>
      <c r="BL49574" s="3"/>
      <c r="BN49574" s="3"/>
      <c r="BP49574" s="3"/>
    </row>
    <row r="49575" spans="1:68" x14ac:dyDescent="0.25">
      <c r="A49575" s="1"/>
      <c r="B49575" s="2"/>
      <c r="BJ49575" s="3"/>
      <c r="BL49575" s="3"/>
      <c r="BN49575" s="3"/>
      <c r="BP49575" s="3"/>
    </row>
    <row r="49576" spans="1:68" x14ac:dyDescent="0.25">
      <c r="A49576" s="1"/>
      <c r="B49576" s="2"/>
      <c r="BJ49576" s="3"/>
      <c r="BL49576" s="3"/>
      <c r="BN49576" s="3"/>
      <c r="BP49576" s="3"/>
    </row>
    <row r="49577" spans="1:68" x14ac:dyDescent="0.25">
      <c r="A49577" s="1"/>
      <c r="B49577" s="2"/>
      <c r="BJ49577" s="3"/>
      <c r="BL49577" s="3"/>
      <c r="BN49577" s="3"/>
      <c r="BP49577" s="3"/>
    </row>
    <row r="49578" spans="1:68" x14ac:dyDescent="0.25">
      <c r="A49578" s="1"/>
      <c r="B49578" s="2"/>
      <c r="BJ49578" s="3"/>
      <c r="BL49578" s="3"/>
      <c r="BN49578" s="3"/>
      <c r="BP49578" s="3"/>
    </row>
    <row r="49579" spans="1:68" x14ac:dyDescent="0.25">
      <c r="A49579" s="1"/>
      <c r="B49579" s="2"/>
      <c r="BJ49579" s="3"/>
      <c r="BL49579" s="3"/>
      <c r="BN49579" s="3"/>
      <c r="BP49579" s="3"/>
    </row>
    <row r="49580" spans="1:68" x14ac:dyDescent="0.25">
      <c r="A49580" s="1"/>
      <c r="B49580" s="2"/>
      <c r="BJ49580" s="3"/>
      <c r="BL49580" s="3"/>
      <c r="BN49580" s="3"/>
      <c r="BP49580" s="3"/>
    </row>
    <row r="49581" spans="1:68" x14ac:dyDescent="0.25">
      <c r="A49581" s="1"/>
      <c r="B49581" s="2"/>
      <c r="BJ49581" s="3"/>
      <c r="BL49581" s="3"/>
      <c r="BN49581" s="3"/>
      <c r="BP49581" s="3"/>
    </row>
    <row r="49582" spans="1:68" x14ac:dyDescent="0.25">
      <c r="A49582" s="1"/>
      <c r="B49582" s="2"/>
      <c r="BJ49582" s="3"/>
      <c r="BL49582" s="3"/>
      <c r="BN49582" s="3"/>
      <c r="BP49582" s="3"/>
    </row>
    <row r="49583" spans="1:68" x14ac:dyDescent="0.25">
      <c r="A49583" s="1"/>
      <c r="B49583" s="2"/>
      <c r="BJ49583" s="3"/>
      <c r="BL49583" s="3"/>
      <c r="BN49583" s="3"/>
      <c r="BP49583" s="3"/>
    </row>
    <row r="49584" spans="1:68" x14ac:dyDescent="0.25">
      <c r="A49584" s="1"/>
      <c r="B49584" s="2"/>
      <c r="BJ49584" s="3"/>
      <c r="BL49584" s="3"/>
      <c r="BN49584" s="3"/>
      <c r="BP49584" s="3"/>
    </row>
    <row r="49585" spans="1:68" x14ac:dyDescent="0.25">
      <c r="A49585" s="1"/>
      <c r="B49585" s="2"/>
      <c r="BJ49585" s="3"/>
      <c r="BL49585" s="3"/>
      <c r="BN49585" s="3"/>
      <c r="BP49585" s="3"/>
    </row>
    <row r="49586" spans="1:68" x14ac:dyDescent="0.25">
      <c r="A49586" s="1"/>
      <c r="B49586" s="2"/>
      <c r="BJ49586" s="3"/>
      <c r="BL49586" s="3"/>
      <c r="BN49586" s="3"/>
      <c r="BP49586" s="3"/>
    </row>
    <row r="49587" spans="1:68" x14ac:dyDescent="0.25">
      <c r="A49587" s="1"/>
      <c r="B49587" s="2"/>
      <c r="BJ49587" s="3"/>
      <c r="BL49587" s="3"/>
      <c r="BN49587" s="3"/>
      <c r="BP49587" s="3"/>
    </row>
    <row r="49588" spans="1:68" x14ac:dyDescent="0.25">
      <c r="A49588" s="1"/>
      <c r="B49588" s="2"/>
      <c r="BJ49588" s="3"/>
      <c r="BL49588" s="3"/>
      <c r="BN49588" s="3"/>
      <c r="BP49588" s="3"/>
    </row>
    <row r="49589" spans="1:68" x14ac:dyDescent="0.25">
      <c r="A49589" s="1"/>
      <c r="B49589" s="2"/>
      <c r="BJ49589" s="3"/>
      <c r="BL49589" s="3"/>
      <c r="BN49589" s="3"/>
      <c r="BP49589" s="3"/>
    </row>
    <row r="49590" spans="1:68" x14ac:dyDescent="0.25">
      <c r="A49590" s="1"/>
      <c r="B49590" s="2"/>
      <c r="BJ49590" s="3"/>
      <c r="BL49590" s="3"/>
      <c r="BN49590" s="3"/>
      <c r="BP49590" s="3"/>
    </row>
    <row r="49591" spans="1:68" x14ac:dyDescent="0.25">
      <c r="A49591" s="1"/>
      <c r="B49591" s="2"/>
      <c r="BJ49591" s="3"/>
      <c r="BL49591" s="3"/>
      <c r="BN49591" s="3"/>
      <c r="BP49591" s="3"/>
    </row>
    <row r="49592" spans="1:68" x14ac:dyDescent="0.25">
      <c r="A49592" s="1"/>
      <c r="B49592" s="2"/>
      <c r="BJ49592" s="3"/>
      <c r="BL49592" s="3"/>
      <c r="BN49592" s="3"/>
      <c r="BP49592" s="3"/>
    </row>
    <row r="49593" spans="1:68" x14ac:dyDescent="0.25">
      <c r="A49593" s="1"/>
      <c r="B49593" s="2"/>
      <c r="BJ49593" s="3"/>
      <c r="BL49593" s="3"/>
      <c r="BN49593" s="3"/>
      <c r="BP49593" s="3"/>
    </row>
    <row r="49594" spans="1:68" x14ac:dyDescent="0.25">
      <c r="A49594" s="1"/>
      <c r="B49594" s="2"/>
      <c r="BJ49594" s="3"/>
      <c r="BL49594" s="3"/>
      <c r="BN49594" s="3"/>
      <c r="BP49594" s="3"/>
    </row>
    <row r="49595" spans="1:68" x14ac:dyDescent="0.25">
      <c r="A49595" s="1"/>
      <c r="B49595" s="2"/>
      <c r="BJ49595" s="3"/>
      <c r="BL49595" s="3"/>
      <c r="BN49595" s="3"/>
      <c r="BP49595" s="3"/>
    </row>
    <row r="49596" spans="1:68" x14ac:dyDescent="0.25">
      <c r="A49596" s="1"/>
      <c r="B49596" s="2"/>
      <c r="BJ49596" s="3"/>
      <c r="BL49596" s="3"/>
      <c r="BN49596" s="3"/>
      <c r="BP49596" s="3"/>
    </row>
    <row r="49597" spans="1:68" x14ac:dyDescent="0.25">
      <c r="A49597" s="1"/>
      <c r="B49597" s="2"/>
      <c r="BJ49597" s="3"/>
      <c r="BL49597" s="3"/>
      <c r="BN49597" s="3"/>
      <c r="BP49597" s="3"/>
    </row>
    <row r="49598" spans="1:68" x14ac:dyDescent="0.25">
      <c r="A49598" s="1"/>
      <c r="B49598" s="2"/>
      <c r="BJ49598" s="3"/>
      <c r="BL49598" s="3"/>
      <c r="BN49598" s="3"/>
      <c r="BP49598" s="3"/>
    </row>
    <row r="49599" spans="1:68" x14ac:dyDescent="0.25">
      <c r="A49599" s="1"/>
      <c r="B49599" s="2"/>
      <c r="BJ49599" s="3"/>
      <c r="BL49599" s="3"/>
      <c r="BN49599" s="3"/>
      <c r="BP49599" s="3"/>
    </row>
    <row r="49600" spans="1:68" x14ac:dyDescent="0.25">
      <c r="A49600" s="1"/>
      <c r="B49600" s="2"/>
      <c r="BJ49600" s="3"/>
      <c r="BL49600" s="3"/>
      <c r="BN49600" s="3"/>
      <c r="BP49600" s="3"/>
    </row>
    <row r="49601" spans="1:68" x14ac:dyDescent="0.25">
      <c r="A49601" s="1"/>
      <c r="B49601" s="2"/>
      <c r="BJ49601" s="3"/>
      <c r="BL49601" s="3"/>
      <c r="BN49601" s="3"/>
      <c r="BP49601" s="3"/>
    </row>
    <row r="49602" spans="1:68" x14ac:dyDescent="0.25">
      <c r="A49602" s="1"/>
      <c r="B49602" s="2"/>
      <c r="BJ49602" s="3"/>
      <c r="BL49602" s="3"/>
      <c r="BN49602" s="3"/>
      <c r="BP49602" s="3"/>
    </row>
    <row r="49603" spans="1:68" x14ac:dyDescent="0.25">
      <c r="A49603" s="1"/>
      <c r="B49603" s="2"/>
      <c r="BJ49603" s="3"/>
      <c r="BL49603" s="3"/>
      <c r="BN49603" s="3"/>
      <c r="BP49603" s="3"/>
    </row>
    <row r="49604" spans="1:68" x14ac:dyDescent="0.25">
      <c r="A49604" s="1"/>
      <c r="B49604" s="2"/>
      <c r="BJ49604" s="3"/>
      <c r="BL49604" s="3"/>
      <c r="BN49604" s="3"/>
      <c r="BP49604" s="3"/>
    </row>
    <row r="49605" spans="1:68" x14ac:dyDescent="0.25">
      <c r="A49605" s="1"/>
      <c r="B49605" s="2"/>
      <c r="BJ49605" s="3"/>
      <c r="BL49605" s="3"/>
      <c r="BN49605" s="3"/>
      <c r="BP49605" s="3"/>
    </row>
    <row r="49606" spans="1:68" x14ac:dyDescent="0.25">
      <c r="A49606" s="1"/>
      <c r="B49606" s="2"/>
      <c r="BJ49606" s="3"/>
      <c r="BL49606" s="3"/>
      <c r="BN49606" s="3"/>
      <c r="BP49606" s="3"/>
    </row>
    <row r="49607" spans="1:68" x14ac:dyDescent="0.25">
      <c r="A49607" s="1"/>
      <c r="B49607" s="2"/>
      <c r="BJ49607" s="3"/>
      <c r="BL49607" s="3"/>
      <c r="BN49607" s="3"/>
      <c r="BP49607" s="3"/>
    </row>
    <row r="49608" spans="1:68" x14ac:dyDescent="0.25">
      <c r="A49608" s="1"/>
      <c r="B49608" s="2"/>
      <c r="BJ49608" s="3"/>
      <c r="BL49608" s="3"/>
      <c r="BN49608" s="3"/>
      <c r="BP49608" s="3"/>
    </row>
    <row r="49609" spans="1:68" x14ac:dyDescent="0.25">
      <c r="A49609" s="1"/>
      <c r="B49609" s="2"/>
      <c r="BJ49609" s="3"/>
      <c r="BL49609" s="3"/>
      <c r="BN49609" s="3"/>
      <c r="BP49609" s="3"/>
    </row>
    <row r="49610" spans="1:68" x14ac:dyDescent="0.25">
      <c r="A49610" s="1"/>
      <c r="B49610" s="2"/>
      <c r="BJ49610" s="3"/>
      <c r="BL49610" s="3"/>
      <c r="BN49610" s="3"/>
      <c r="BP49610" s="3"/>
    </row>
    <row r="49611" spans="1:68" x14ac:dyDescent="0.25">
      <c r="A49611" s="1"/>
      <c r="B49611" s="2"/>
      <c r="BJ49611" s="3"/>
      <c r="BL49611" s="3"/>
      <c r="BN49611" s="3"/>
      <c r="BP49611" s="3"/>
    </row>
    <row r="49612" spans="1:68" x14ac:dyDescent="0.25">
      <c r="A49612" s="1"/>
      <c r="B49612" s="2"/>
      <c r="BJ49612" s="3"/>
      <c r="BL49612" s="3"/>
      <c r="BN49612" s="3"/>
      <c r="BP49612" s="3"/>
    </row>
    <row r="49613" spans="1:68" x14ac:dyDescent="0.25">
      <c r="A49613" s="1"/>
      <c r="B49613" s="2"/>
      <c r="BJ49613" s="3"/>
      <c r="BL49613" s="3"/>
      <c r="BN49613" s="3"/>
      <c r="BP49613" s="3"/>
    </row>
    <row r="49614" spans="1:68" x14ac:dyDescent="0.25">
      <c r="A49614" s="1"/>
      <c r="B49614" s="2"/>
      <c r="BJ49614" s="3"/>
      <c r="BL49614" s="3"/>
      <c r="BN49614" s="3"/>
      <c r="BP49614" s="3"/>
    </row>
    <row r="49615" spans="1:68" x14ac:dyDescent="0.25">
      <c r="A49615" s="1"/>
      <c r="B49615" s="2"/>
      <c r="BJ49615" s="3"/>
      <c r="BL49615" s="3"/>
      <c r="BN49615" s="3"/>
      <c r="BP49615" s="3"/>
    </row>
    <row r="49616" spans="1:68" x14ac:dyDescent="0.25">
      <c r="A49616" s="1"/>
      <c r="B49616" s="2"/>
      <c r="BJ49616" s="3"/>
      <c r="BL49616" s="3"/>
      <c r="BN49616" s="3"/>
      <c r="BP49616" s="3"/>
    </row>
    <row r="49617" spans="1:68" x14ac:dyDescent="0.25">
      <c r="A49617" s="1"/>
      <c r="B49617" s="2"/>
      <c r="BJ49617" s="3"/>
      <c r="BL49617" s="3"/>
      <c r="BN49617" s="3"/>
      <c r="BP49617" s="3"/>
    </row>
    <row r="49618" spans="1:68" x14ac:dyDescent="0.25">
      <c r="A49618" s="1"/>
      <c r="B49618" s="2"/>
      <c r="BJ49618" s="3"/>
      <c r="BL49618" s="3"/>
      <c r="BN49618" s="3"/>
      <c r="BP49618" s="3"/>
    </row>
    <row r="49619" spans="1:68" x14ac:dyDescent="0.25">
      <c r="A49619" s="1"/>
      <c r="B49619" s="2"/>
      <c r="BJ49619" s="3"/>
      <c r="BL49619" s="3"/>
      <c r="BN49619" s="3"/>
      <c r="BP49619" s="3"/>
    </row>
    <row r="49620" spans="1:68" x14ac:dyDescent="0.25">
      <c r="A49620" s="1"/>
      <c r="B49620" s="2"/>
      <c r="BJ49620" s="3"/>
      <c r="BL49620" s="3"/>
      <c r="BN49620" s="3"/>
      <c r="BP49620" s="3"/>
    </row>
    <row r="49621" spans="1:68" x14ac:dyDescent="0.25">
      <c r="A49621" s="1"/>
      <c r="B49621" s="2"/>
      <c r="BJ49621" s="3"/>
      <c r="BL49621" s="3"/>
      <c r="BN49621" s="3"/>
      <c r="BP49621" s="3"/>
    </row>
    <row r="49622" spans="1:68" x14ac:dyDescent="0.25">
      <c r="A49622" s="1"/>
      <c r="B49622" s="2"/>
      <c r="BJ49622" s="3"/>
      <c r="BL49622" s="3"/>
      <c r="BN49622" s="3"/>
      <c r="BP49622" s="3"/>
    </row>
    <row r="49623" spans="1:68" x14ac:dyDescent="0.25">
      <c r="A49623" s="1"/>
      <c r="B49623" s="2"/>
      <c r="BJ49623" s="3"/>
      <c r="BL49623" s="3"/>
      <c r="BN49623" s="3"/>
      <c r="BP49623" s="3"/>
    </row>
    <row r="49624" spans="1:68" x14ac:dyDescent="0.25">
      <c r="A49624" s="1"/>
      <c r="B49624" s="2"/>
      <c r="BJ49624" s="3"/>
      <c r="BL49624" s="3"/>
      <c r="BN49624" s="3"/>
      <c r="BP49624" s="3"/>
    </row>
    <row r="49625" spans="1:68" x14ac:dyDescent="0.25">
      <c r="A49625" s="1"/>
      <c r="B49625" s="2"/>
      <c r="BJ49625" s="3"/>
      <c r="BL49625" s="3"/>
      <c r="BN49625" s="3"/>
      <c r="BP49625" s="3"/>
    </row>
    <row r="49626" spans="1:68" x14ac:dyDescent="0.25">
      <c r="A49626" s="1"/>
      <c r="B49626" s="2"/>
      <c r="BJ49626" s="3"/>
      <c r="BL49626" s="3"/>
      <c r="BN49626" s="3"/>
      <c r="BP49626" s="3"/>
    </row>
    <row r="49627" spans="1:68" x14ac:dyDescent="0.25">
      <c r="A49627" s="1"/>
      <c r="B49627" s="2"/>
      <c r="BJ49627" s="3"/>
      <c r="BL49627" s="3"/>
      <c r="BN49627" s="3"/>
      <c r="BP49627" s="3"/>
    </row>
    <row r="49628" spans="1:68" x14ac:dyDescent="0.25">
      <c r="A49628" s="1"/>
      <c r="B49628" s="2"/>
      <c r="BJ49628" s="3"/>
      <c r="BL49628" s="3"/>
      <c r="BN49628" s="3"/>
      <c r="BP49628" s="3"/>
    </row>
    <row r="49629" spans="1:68" x14ac:dyDescent="0.25">
      <c r="A49629" s="1"/>
      <c r="B49629" s="2"/>
      <c r="BJ49629" s="3"/>
      <c r="BL49629" s="3"/>
      <c r="BN49629" s="3"/>
      <c r="BP49629" s="3"/>
    </row>
    <row r="49630" spans="1:68" x14ac:dyDescent="0.25">
      <c r="A49630" s="1"/>
      <c r="B49630" s="2"/>
      <c r="BJ49630" s="3"/>
      <c r="BL49630" s="3"/>
      <c r="BN49630" s="3"/>
      <c r="BP49630" s="3"/>
    </row>
    <row r="49631" spans="1:68" x14ac:dyDescent="0.25">
      <c r="A49631" s="1"/>
      <c r="B49631" s="2"/>
      <c r="BJ49631" s="3"/>
      <c r="BL49631" s="3"/>
      <c r="BN49631" s="3"/>
      <c r="BP49631" s="3"/>
    </row>
    <row r="49632" spans="1:68" x14ac:dyDescent="0.25">
      <c r="A49632" s="1"/>
      <c r="B49632" s="2"/>
      <c r="BJ49632" s="3"/>
      <c r="BL49632" s="3"/>
      <c r="BN49632" s="3"/>
      <c r="BP49632" s="3"/>
    </row>
    <row r="49633" spans="1:68" x14ac:dyDescent="0.25">
      <c r="A49633" s="1"/>
      <c r="B49633" s="2"/>
      <c r="BJ49633" s="3"/>
      <c r="BL49633" s="3"/>
      <c r="BN49633" s="3"/>
      <c r="BP49633" s="3"/>
    </row>
    <row r="49634" spans="1:68" x14ac:dyDescent="0.25">
      <c r="A49634" s="1"/>
      <c r="B49634" s="2"/>
      <c r="BJ49634" s="3"/>
      <c r="BL49634" s="3"/>
      <c r="BN49634" s="3"/>
      <c r="BP49634" s="3"/>
    </row>
    <row r="49635" spans="1:68" x14ac:dyDescent="0.25">
      <c r="A49635" s="1"/>
      <c r="B49635" s="2"/>
      <c r="BJ49635" s="3"/>
      <c r="BL49635" s="3"/>
      <c r="BN49635" s="3"/>
      <c r="BP49635" s="3"/>
    </row>
    <row r="49636" spans="1:68" x14ac:dyDescent="0.25">
      <c r="A49636" s="1"/>
      <c r="B49636" s="2"/>
      <c r="BJ49636" s="3"/>
      <c r="BL49636" s="3"/>
      <c r="BN49636" s="3"/>
      <c r="BP49636" s="3"/>
    </row>
    <row r="49637" spans="1:68" x14ac:dyDescent="0.25">
      <c r="A49637" s="1"/>
      <c r="B49637" s="2"/>
      <c r="BJ49637" s="3"/>
      <c r="BL49637" s="3"/>
      <c r="BN49637" s="3"/>
      <c r="BP49637" s="3"/>
    </row>
    <row r="49638" spans="1:68" x14ac:dyDescent="0.25">
      <c r="A49638" s="1"/>
      <c r="B49638" s="2"/>
      <c r="BJ49638" s="3"/>
      <c r="BL49638" s="3"/>
      <c r="BN49638" s="3"/>
      <c r="BP49638" s="3"/>
    </row>
    <row r="49639" spans="1:68" x14ac:dyDescent="0.25">
      <c r="A49639" s="1"/>
      <c r="B49639" s="2"/>
      <c r="BJ49639" s="3"/>
      <c r="BL49639" s="3"/>
      <c r="BN49639" s="3"/>
      <c r="BP49639" s="3"/>
    </row>
    <row r="49640" spans="1:68" x14ac:dyDescent="0.25">
      <c r="A49640" s="1"/>
      <c r="B49640" s="2"/>
      <c r="BJ49640" s="3"/>
      <c r="BL49640" s="3"/>
      <c r="BN49640" s="3"/>
      <c r="BP49640" s="3"/>
    </row>
    <row r="49641" spans="1:68" x14ac:dyDescent="0.25">
      <c r="A49641" s="1"/>
      <c r="B49641" s="2"/>
      <c r="BJ49641" s="3"/>
      <c r="BL49641" s="3"/>
      <c r="BN49641" s="3"/>
      <c r="BP49641" s="3"/>
    </row>
    <row r="49642" spans="1:68" x14ac:dyDescent="0.25">
      <c r="A49642" s="1"/>
      <c r="B49642" s="2"/>
      <c r="BJ49642" s="3"/>
      <c r="BL49642" s="3"/>
      <c r="BN49642" s="3"/>
      <c r="BP49642" s="3"/>
    </row>
    <row r="49643" spans="1:68" x14ac:dyDescent="0.25">
      <c r="A49643" s="1"/>
      <c r="B49643" s="2"/>
      <c r="BJ49643" s="3"/>
      <c r="BL49643" s="3"/>
      <c r="BN49643" s="3"/>
      <c r="BP49643" s="3"/>
    </row>
    <row r="49644" spans="1:68" x14ac:dyDescent="0.25">
      <c r="A49644" s="1"/>
      <c r="B49644" s="2"/>
      <c r="BJ49644" s="3"/>
      <c r="BL49644" s="3"/>
      <c r="BN49644" s="3"/>
      <c r="BP49644" s="3"/>
    </row>
    <row r="49645" spans="1:68" x14ac:dyDescent="0.25">
      <c r="A49645" s="1"/>
      <c r="B49645" s="2"/>
      <c r="BJ49645" s="3"/>
      <c r="BL49645" s="3"/>
      <c r="BN49645" s="3"/>
      <c r="BP49645" s="3"/>
    </row>
    <row r="49646" spans="1:68" x14ac:dyDescent="0.25">
      <c r="A49646" s="1"/>
      <c r="B49646" s="2"/>
      <c r="BJ49646" s="3"/>
      <c r="BL49646" s="3"/>
      <c r="BN49646" s="3"/>
      <c r="BP49646" s="3"/>
    </row>
    <row r="49647" spans="1:68" x14ac:dyDescent="0.25">
      <c r="A49647" s="1"/>
      <c r="B49647" s="2"/>
      <c r="BJ49647" s="3"/>
      <c r="BL49647" s="3"/>
      <c r="BN49647" s="3"/>
      <c r="BP49647" s="3"/>
    </row>
    <row r="49648" spans="1:68" x14ac:dyDescent="0.25">
      <c r="A49648" s="1"/>
      <c r="B49648" s="2"/>
      <c r="BJ49648" s="3"/>
      <c r="BL49648" s="3"/>
      <c r="BN49648" s="3"/>
      <c r="BP49648" s="3"/>
    </row>
    <row r="49649" spans="1:68" x14ac:dyDescent="0.25">
      <c r="A49649" s="1"/>
      <c r="B49649" s="2"/>
      <c r="BJ49649" s="3"/>
      <c r="BL49649" s="3"/>
      <c r="BN49649" s="3"/>
      <c r="BP49649" s="3"/>
    </row>
    <row r="49650" spans="1:68" x14ac:dyDescent="0.25">
      <c r="A49650" s="1"/>
      <c r="B49650" s="2"/>
      <c r="BJ49650" s="3"/>
      <c r="BL49650" s="3"/>
      <c r="BN49650" s="3"/>
      <c r="BP49650" s="3"/>
    </row>
    <row r="49651" spans="1:68" x14ac:dyDescent="0.25">
      <c r="A49651" s="1"/>
      <c r="B49651" s="2"/>
      <c r="BJ49651" s="3"/>
      <c r="BL49651" s="3"/>
      <c r="BN49651" s="3"/>
      <c r="BP49651" s="3"/>
    </row>
    <row r="49652" spans="1:68" x14ac:dyDescent="0.25">
      <c r="A49652" s="1"/>
      <c r="B49652" s="2"/>
      <c r="BJ49652" s="3"/>
      <c r="BL49652" s="3"/>
      <c r="BN49652" s="3"/>
      <c r="BP49652" s="3"/>
    </row>
    <row r="49653" spans="1:68" x14ac:dyDescent="0.25">
      <c r="A49653" s="1"/>
      <c r="B49653" s="2"/>
      <c r="BJ49653" s="3"/>
      <c r="BL49653" s="3"/>
      <c r="BN49653" s="3"/>
      <c r="BP49653" s="3"/>
    </row>
    <row r="49654" spans="1:68" x14ac:dyDescent="0.25">
      <c r="A49654" s="1"/>
      <c r="B49654" s="2"/>
      <c r="BJ49654" s="3"/>
      <c r="BL49654" s="3"/>
      <c r="BN49654" s="3"/>
      <c r="BP49654" s="3"/>
    </row>
    <row r="49655" spans="1:68" x14ac:dyDescent="0.25">
      <c r="A49655" s="1"/>
      <c r="B49655" s="2"/>
      <c r="BJ49655" s="3"/>
      <c r="BL49655" s="3"/>
      <c r="BN49655" s="3"/>
      <c r="BP49655" s="3"/>
    </row>
    <row r="49656" spans="1:68" x14ac:dyDescent="0.25">
      <c r="A49656" s="1"/>
      <c r="B49656" s="2"/>
      <c r="BJ49656" s="3"/>
      <c r="BL49656" s="3"/>
      <c r="BN49656" s="3"/>
      <c r="BP49656" s="3"/>
    </row>
    <row r="49657" spans="1:68" x14ac:dyDescent="0.25">
      <c r="A49657" s="1"/>
      <c r="B49657" s="2"/>
      <c r="BJ49657" s="3"/>
      <c r="BL49657" s="3"/>
      <c r="BN49657" s="3"/>
      <c r="BP49657" s="3"/>
    </row>
    <row r="49658" spans="1:68" x14ac:dyDescent="0.25">
      <c r="A49658" s="1"/>
      <c r="B49658" s="2"/>
      <c r="BJ49658" s="3"/>
      <c r="BL49658" s="3"/>
      <c r="BN49658" s="3"/>
      <c r="BP49658" s="3"/>
    </row>
    <row r="49659" spans="1:68" x14ac:dyDescent="0.25">
      <c r="A49659" s="1"/>
      <c r="B49659" s="2"/>
      <c r="BJ49659" s="3"/>
      <c r="BL49659" s="3"/>
      <c r="BN49659" s="3"/>
      <c r="BP49659" s="3"/>
    </row>
    <row r="49660" spans="1:68" x14ac:dyDescent="0.25">
      <c r="A49660" s="1"/>
      <c r="B49660" s="2"/>
      <c r="BJ49660" s="3"/>
      <c r="BL49660" s="3"/>
      <c r="BN49660" s="3"/>
      <c r="BP49660" s="3"/>
    </row>
    <row r="49661" spans="1:68" x14ac:dyDescent="0.25">
      <c r="A49661" s="1"/>
      <c r="B49661" s="2"/>
      <c r="BJ49661" s="3"/>
      <c r="BL49661" s="3"/>
      <c r="BN49661" s="3"/>
      <c r="BP49661" s="3"/>
    </row>
    <row r="49662" spans="1:68" x14ac:dyDescent="0.25">
      <c r="A49662" s="1"/>
      <c r="B49662" s="2"/>
      <c r="BJ49662" s="3"/>
      <c r="BL49662" s="3"/>
      <c r="BN49662" s="3"/>
      <c r="BP49662" s="3"/>
    </row>
    <row r="49663" spans="1:68" x14ac:dyDescent="0.25">
      <c r="A49663" s="1"/>
      <c r="B49663" s="2"/>
      <c r="BJ49663" s="3"/>
      <c r="BL49663" s="3"/>
      <c r="BN49663" s="3"/>
      <c r="BP49663" s="3"/>
    </row>
    <row r="49664" spans="1:68" x14ac:dyDescent="0.25">
      <c r="A49664" s="1"/>
      <c r="B49664" s="2"/>
      <c r="BJ49664" s="3"/>
      <c r="BL49664" s="3"/>
      <c r="BN49664" s="3"/>
      <c r="BP49664" s="3"/>
    </row>
    <row r="49665" spans="1:68" x14ac:dyDescent="0.25">
      <c r="A49665" s="1"/>
      <c r="B49665" s="2"/>
      <c r="BJ49665" s="3"/>
      <c r="BL49665" s="3"/>
      <c r="BN49665" s="3"/>
      <c r="BP49665" s="3"/>
    </row>
    <row r="49666" spans="1:68" x14ac:dyDescent="0.25">
      <c r="A49666" s="1"/>
      <c r="B49666" s="2"/>
      <c r="BJ49666" s="3"/>
      <c r="BL49666" s="3"/>
      <c r="BN49666" s="3"/>
      <c r="BP49666" s="3"/>
    </row>
    <row r="49667" spans="1:68" x14ac:dyDescent="0.25">
      <c r="A49667" s="1"/>
      <c r="B49667" s="2"/>
      <c r="BJ49667" s="3"/>
      <c r="BL49667" s="3"/>
      <c r="BN49667" s="3"/>
      <c r="BP49667" s="3"/>
    </row>
    <row r="49668" spans="1:68" x14ac:dyDescent="0.25">
      <c r="A49668" s="1"/>
      <c r="B49668" s="2"/>
      <c r="BJ49668" s="3"/>
      <c r="BL49668" s="3"/>
      <c r="BN49668" s="3"/>
      <c r="BP49668" s="3"/>
    </row>
    <row r="49669" spans="1:68" x14ac:dyDescent="0.25">
      <c r="A49669" s="1"/>
      <c r="B49669" s="2"/>
      <c r="BJ49669" s="3"/>
      <c r="BL49669" s="3"/>
      <c r="BN49669" s="3"/>
      <c r="BP49669" s="3"/>
    </row>
    <row r="49670" spans="1:68" x14ac:dyDescent="0.25">
      <c r="A49670" s="1"/>
      <c r="B49670" s="2"/>
      <c r="BJ49670" s="3"/>
      <c r="BL49670" s="3"/>
      <c r="BN49670" s="3"/>
      <c r="BP49670" s="3"/>
    </row>
    <row r="49671" spans="1:68" x14ac:dyDescent="0.25">
      <c r="A49671" s="1"/>
      <c r="B49671" s="2"/>
      <c r="BJ49671" s="3"/>
      <c r="BL49671" s="3"/>
      <c r="BN49671" s="3"/>
      <c r="BP49671" s="3"/>
    </row>
    <row r="49672" spans="1:68" x14ac:dyDescent="0.25">
      <c r="A49672" s="1"/>
      <c r="B49672" s="2"/>
      <c r="BJ49672" s="3"/>
      <c r="BL49672" s="3"/>
      <c r="BN49672" s="3"/>
      <c r="BP49672" s="3"/>
    </row>
    <row r="49673" spans="1:68" x14ac:dyDescent="0.25">
      <c r="A49673" s="1"/>
      <c r="B49673" s="2"/>
      <c r="BJ49673" s="3"/>
      <c r="BL49673" s="3"/>
      <c r="BN49673" s="3"/>
      <c r="BP49673" s="3"/>
    </row>
    <row r="49674" spans="1:68" x14ac:dyDescent="0.25">
      <c r="A49674" s="1"/>
      <c r="B49674" s="2"/>
      <c r="BJ49674" s="3"/>
      <c r="BL49674" s="3"/>
      <c r="BN49674" s="3"/>
      <c r="BP49674" s="3"/>
    </row>
    <row r="49675" spans="1:68" x14ac:dyDescent="0.25">
      <c r="A49675" s="1"/>
      <c r="B49675" s="2"/>
      <c r="BJ49675" s="3"/>
      <c r="BL49675" s="3"/>
      <c r="BN49675" s="3"/>
      <c r="BP49675" s="3"/>
    </row>
    <row r="49676" spans="1:68" x14ac:dyDescent="0.25">
      <c r="A49676" s="1"/>
      <c r="B49676" s="2"/>
      <c r="BJ49676" s="3"/>
      <c r="BL49676" s="3"/>
      <c r="BN49676" s="3"/>
      <c r="BP49676" s="3"/>
    </row>
    <row r="49677" spans="1:68" x14ac:dyDescent="0.25">
      <c r="A49677" s="1"/>
      <c r="B49677" s="2"/>
      <c r="BJ49677" s="3"/>
      <c r="BL49677" s="3"/>
      <c r="BN49677" s="3"/>
      <c r="BP49677" s="3"/>
    </row>
    <row r="49678" spans="1:68" x14ac:dyDescent="0.25">
      <c r="A49678" s="1"/>
      <c r="B49678" s="2"/>
      <c r="BJ49678" s="3"/>
      <c r="BL49678" s="3"/>
      <c r="BN49678" s="3"/>
      <c r="BP49678" s="3"/>
    </row>
    <row r="49679" spans="1:68" x14ac:dyDescent="0.25">
      <c r="A49679" s="1"/>
      <c r="B49679" s="2"/>
      <c r="BJ49679" s="3"/>
      <c r="BL49679" s="3"/>
      <c r="BN49679" s="3"/>
      <c r="BP49679" s="3"/>
    </row>
    <row r="49680" spans="1:68" x14ac:dyDescent="0.25">
      <c r="A49680" s="1"/>
      <c r="B49680" s="2"/>
      <c r="BJ49680" s="3"/>
      <c r="BL49680" s="3"/>
      <c r="BN49680" s="3"/>
      <c r="BP49680" s="3"/>
    </row>
    <row r="49681" spans="1:68" x14ac:dyDescent="0.25">
      <c r="A49681" s="1"/>
      <c r="B49681" s="2"/>
      <c r="BJ49681" s="3"/>
      <c r="BL49681" s="3"/>
      <c r="BN49681" s="3"/>
      <c r="BP49681" s="3"/>
    </row>
    <row r="49682" spans="1:68" x14ac:dyDescent="0.25">
      <c r="A49682" s="1"/>
      <c r="B49682" s="2"/>
      <c r="BJ49682" s="3"/>
      <c r="BL49682" s="3"/>
      <c r="BN49682" s="3"/>
      <c r="BP49682" s="3"/>
    </row>
    <row r="49683" spans="1:68" x14ac:dyDescent="0.25">
      <c r="A49683" s="1"/>
      <c r="B49683" s="2"/>
      <c r="BJ49683" s="3"/>
      <c r="BL49683" s="3"/>
      <c r="BN49683" s="3"/>
      <c r="BP49683" s="3"/>
    </row>
    <row r="49684" spans="1:68" x14ac:dyDescent="0.25">
      <c r="A49684" s="1"/>
      <c r="B49684" s="2"/>
      <c r="BJ49684" s="3"/>
      <c r="BL49684" s="3"/>
      <c r="BN49684" s="3"/>
      <c r="BP49684" s="3"/>
    </row>
    <row r="49685" spans="1:68" x14ac:dyDescent="0.25">
      <c r="A49685" s="1"/>
      <c r="B49685" s="2"/>
      <c r="BJ49685" s="3"/>
      <c r="BL49685" s="3"/>
      <c r="BN49685" s="3"/>
      <c r="BP49685" s="3"/>
    </row>
    <row r="49686" spans="1:68" x14ac:dyDescent="0.25">
      <c r="A49686" s="1"/>
      <c r="B49686" s="2"/>
      <c r="BJ49686" s="3"/>
      <c r="BL49686" s="3"/>
      <c r="BN49686" s="3"/>
      <c r="BP49686" s="3"/>
    </row>
    <row r="49687" spans="1:68" x14ac:dyDescent="0.25">
      <c r="A49687" s="1"/>
      <c r="B49687" s="2"/>
      <c r="BJ49687" s="3"/>
      <c r="BL49687" s="3"/>
      <c r="BN49687" s="3"/>
      <c r="BP49687" s="3"/>
    </row>
    <row r="49688" spans="1:68" x14ac:dyDescent="0.25">
      <c r="A49688" s="1"/>
      <c r="B49688" s="2"/>
      <c r="BJ49688" s="3"/>
      <c r="BL49688" s="3"/>
      <c r="BN49688" s="3"/>
      <c r="BP49688" s="3"/>
    </row>
    <row r="49689" spans="1:68" x14ac:dyDescent="0.25">
      <c r="A49689" s="1"/>
      <c r="B49689" s="2"/>
      <c r="BJ49689" s="3"/>
      <c r="BL49689" s="3"/>
      <c r="BN49689" s="3"/>
      <c r="BP49689" s="3"/>
    </row>
    <row r="49690" spans="1:68" x14ac:dyDescent="0.25">
      <c r="A49690" s="1"/>
      <c r="B49690" s="2"/>
      <c r="BJ49690" s="3"/>
      <c r="BL49690" s="3"/>
      <c r="BN49690" s="3"/>
      <c r="BP49690" s="3"/>
    </row>
    <row r="49691" spans="1:68" x14ac:dyDescent="0.25">
      <c r="A49691" s="1"/>
      <c r="B49691" s="2"/>
      <c r="BJ49691" s="3"/>
      <c r="BL49691" s="3"/>
      <c r="BN49691" s="3"/>
      <c r="BP49691" s="3"/>
    </row>
    <row r="49692" spans="1:68" x14ac:dyDescent="0.25">
      <c r="A49692" s="1"/>
      <c r="B49692" s="2"/>
      <c r="BJ49692" s="3"/>
      <c r="BL49692" s="3"/>
      <c r="BN49692" s="3"/>
      <c r="BP49692" s="3"/>
    </row>
    <row r="49693" spans="1:68" x14ac:dyDescent="0.25">
      <c r="A49693" s="1"/>
      <c r="B49693" s="2"/>
      <c r="BJ49693" s="3"/>
      <c r="BL49693" s="3"/>
      <c r="BN49693" s="3"/>
      <c r="BP49693" s="3"/>
    </row>
    <row r="49694" spans="1:68" x14ac:dyDescent="0.25">
      <c r="A49694" s="1"/>
      <c r="B49694" s="2"/>
      <c r="BJ49694" s="3"/>
      <c r="BL49694" s="3"/>
      <c r="BN49694" s="3"/>
      <c r="BP49694" s="3"/>
    </row>
    <row r="49695" spans="1:68" x14ac:dyDescent="0.25">
      <c r="A49695" s="1"/>
      <c r="B49695" s="2"/>
      <c r="BJ49695" s="3"/>
      <c r="BL49695" s="3"/>
      <c r="BN49695" s="3"/>
      <c r="BP49695" s="3"/>
    </row>
    <row r="49696" spans="1:68" x14ac:dyDescent="0.25">
      <c r="A49696" s="1"/>
      <c r="B49696" s="2"/>
      <c r="BJ49696" s="3"/>
      <c r="BL49696" s="3"/>
      <c r="BN49696" s="3"/>
      <c r="BP49696" s="3"/>
    </row>
    <row r="49697" spans="1:68" x14ac:dyDescent="0.25">
      <c r="A49697" s="1"/>
      <c r="B49697" s="2"/>
      <c r="BJ49697" s="3"/>
      <c r="BL49697" s="3"/>
      <c r="BN49697" s="3"/>
      <c r="BP49697" s="3"/>
    </row>
    <row r="49698" spans="1:68" x14ac:dyDescent="0.25">
      <c r="A49698" s="1"/>
      <c r="B49698" s="2"/>
      <c r="BJ49698" s="3"/>
      <c r="BL49698" s="3"/>
      <c r="BN49698" s="3"/>
      <c r="BP49698" s="3"/>
    </row>
    <row r="49699" spans="1:68" x14ac:dyDescent="0.25">
      <c r="A49699" s="1"/>
      <c r="B49699" s="2"/>
      <c r="BJ49699" s="3"/>
      <c r="BL49699" s="3"/>
      <c r="BN49699" s="3"/>
      <c r="BP49699" s="3"/>
    </row>
    <row r="49700" spans="1:68" x14ac:dyDescent="0.25">
      <c r="A49700" s="1"/>
      <c r="B49700" s="2"/>
      <c r="BJ49700" s="3"/>
      <c r="BL49700" s="3"/>
      <c r="BN49700" s="3"/>
      <c r="BP49700" s="3"/>
    </row>
    <row r="49701" spans="1:68" x14ac:dyDescent="0.25">
      <c r="A49701" s="1"/>
      <c r="B49701" s="2"/>
      <c r="BJ49701" s="3"/>
      <c r="BL49701" s="3"/>
      <c r="BN49701" s="3"/>
      <c r="BP49701" s="3"/>
    </row>
    <row r="49702" spans="1:68" x14ac:dyDescent="0.25">
      <c r="A49702" s="1"/>
      <c r="B49702" s="2"/>
      <c r="BJ49702" s="3"/>
      <c r="BL49702" s="3"/>
      <c r="BN49702" s="3"/>
      <c r="BP49702" s="3"/>
    </row>
    <row r="49703" spans="1:68" x14ac:dyDescent="0.25">
      <c r="A49703" s="1"/>
      <c r="B49703" s="2"/>
      <c r="BJ49703" s="3"/>
      <c r="BL49703" s="3"/>
      <c r="BN49703" s="3"/>
      <c r="BP49703" s="3"/>
    </row>
    <row r="49704" spans="1:68" x14ac:dyDescent="0.25">
      <c r="A49704" s="1"/>
      <c r="B49704" s="2"/>
      <c r="BJ49704" s="3"/>
      <c r="BL49704" s="3"/>
      <c r="BN49704" s="3"/>
      <c r="BP49704" s="3"/>
    </row>
    <row r="49705" spans="1:68" x14ac:dyDescent="0.25">
      <c r="A49705" s="1"/>
      <c r="B49705" s="2"/>
      <c r="BJ49705" s="3"/>
      <c r="BL49705" s="3"/>
      <c r="BN49705" s="3"/>
      <c r="BP49705" s="3"/>
    </row>
    <row r="49706" spans="1:68" x14ac:dyDescent="0.25">
      <c r="A49706" s="1"/>
      <c r="B49706" s="2"/>
      <c r="BJ49706" s="3"/>
      <c r="BL49706" s="3"/>
      <c r="BN49706" s="3"/>
      <c r="BP49706" s="3"/>
    </row>
    <row r="49707" spans="1:68" x14ac:dyDescent="0.25">
      <c r="A49707" s="1"/>
      <c r="B49707" s="2"/>
      <c r="BJ49707" s="3"/>
      <c r="BL49707" s="3"/>
      <c r="BN49707" s="3"/>
      <c r="BP49707" s="3"/>
    </row>
    <row r="49708" spans="1:68" x14ac:dyDescent="0.25">
      <c r="A49708" s="1"/>
      <c r="B49708" s="2"/>
      <c r="BJ49708" s="3"/>
      <c r="BL49708" s="3"/>
      <c r="BN49708" s="3"/>
      <c r="BP49708" s="3"/>
    </row>
    <row r="49709" spans="1:68" x14ac:dyDescent="0.25">
      <c r="A49709" s="1"/>
      <c r="B49709" s="2"/>
      <c r="BJ49709" s="3"/>
      <c r="BL49709" s="3"/>
      <c r="BN49709" s="3"/>
      <c r="BP49709" s="3"/>
    </row>
    <row r="49710" spans="1:68" x14ac:dyDescent="0.25">
      <c r="A49710" s="1"/>
      <c r="B49710" s="2"/>
      <c r="BJ49710" s="3"/>
      <c r="BL49710" s="3"/>
      <c r="BN49710" s="3"/>
      <c r="BP49710" s="3"/>
    </row>
    <row r="49711" spans="1:68" x14ac:dyDescent="0.25">
      <c r="A49711" s="1"/>
      <c r="B49711" s="2"/>
      <c r="BJ49711" s="3"/>
      <c r="BL49711" s="3"/>
      <c r="BN49711" s="3"/>
      <c r="BP49711" s="3"/>
    </row>
    <row r="49712" spans="1:68" x14ac:dyDescent="0.25">
      <c r="A49712" s="1"/>
      <c r="B49712" s="2"/>
      <c r="BJ49712" s="3"/>
      <c r="BL49712" s="3"/>
      <c r="BN49712" s="3"/>
      <c r="BP49712" s="3"/>
    </row>
    <row r="49713" spans="1:68" x14ac:dyDescent="0.25">
      <c r="A49713" s="1"/>
      <c r="B49713" s="2"/>
      <c r="BJ49713" s="3"/>
      <c r="BL49713" s="3"/>
      <c r="BN49713" s="3"/>
      <c r="BP49713" s="3"/>
    </row>
    <row r="49714" spans="1:68" x14ac:dyDescent="0.25">
      <c r="A49714" s="1"/>
      <c r="B49714" s="2"/>
      <c r="BJ49714" s="3"/>
      <c r="BL49714" s="3"/>
      <c r="BN49714" s="3"/>
      <c r="BP49714" s="3"/>
    </row>
    <row r="49715" spans="1:68" x14ac:dyDescent="0.25">
      <c r="A49715" s="1"/>
      <c r="B49715" s="2"/>
      <c r="BJ49715" s="3"/>
      <c r="BL49715" s="3"/>
      <c r="BN49715" s="3"/>
      <c r="BP49715" s="3"/>
    </row>
    <row r="49716" spans="1:68" x14ac:dyDescent="0.25">
      <c r="A49716" s="1"/>
      <c r="B49716" s="2"/>
      <c r="BJ49716" s="3"/>
      <c r="BL49716" s="3"/>
      <c r="BN49716" s="3"/>
      <c r="BP49716" s="3"/>
    </row>
    <row r="49717" spans="1:68" x14ac:dyDescent="0.25">
      <c r="A49717" s="1"/>
      <c r="B49717" s="2"/>
      <c r="BJ49717" s="3"/>
      <c r="BL49717" s="3"/>
      <c r="BN49717" s="3"/>
      <c r="BP49717" s="3"/>
    </row>
    <row r="49718" spans="1:68" x14ac:dyDescent="0.25">
      <c r="A49718" s="1"/>
      <c r="B49718" s="2"/>
      <c r="BJ49718" s="3"/>
      <c r="BL49718" s="3"/>
      <c r="BN49718" s="3"/>
      <c r="BP49718" s="3"/>
    </row>
    <row r="49719" spans="1:68" x14ac:dyDescent="0.25">
      <c r="A49719" s="1"/>
      <c r="B49719" s="2"/>
      <c r="BJ49719" s="3"/>
      <c r="BL49719" s="3"/>
      <c r="BN49719" s="3"/>
      <c r="BP49719" s="3"/>
    </row>
    <row r="49720" spans="1:68" x14ac:dyDescent="0.25">
      <c r="A49720" s="1"/>
      <c r="B49720" s="2"/>
      <c r="BJ49720" s="3"/>
      <c r="BL49720" s="3"/>
      <c r="BN49720" s="3"/>
      <c r="BP49720" s="3"/>
    </row>
    <row r="49721" spans="1:68" x14ac:dyDescent="0.25">
      <c r="A49721" s="1"/>
      <c r="B49721" s="2"/>
      <c r="BJ49721" s="3"/>
      <c r="BL49721" s="3"/>
      <c r="BN49721" s="3"/>
      <c r="BP49721" s="3"/>
    </row>
    <row r="49722" spans="1:68" x14ac:dyDescent="0.25">
      <c r="A49722" s="1"/>
      <c r="B49722" s="2"/>
      <c r="BJ49722" s="3"/>
      <c r="BL49722" s="3"/>
      <c r="BN49722" s="3"/>
      <c r="BP49722" s="3"/>
    </row>
    <row r="49723" spans="1:68" x14ac:dyDescent="0.25">
      <c r="A49723" s="1"/>
      <c r="B49723" s="2"/>
      <c r="BJ49723" s="3"/>
      <c r="BL49723" s="3"/>
      <c r="BN49723" s="3"/>
      <c r="BP49723" s="3"/>
    </row>
    <row r="49724" spans="1:68" x14ac:dyDescent="0.25">
      <c r="A49724" s="1"/>
      <c r="B49724" s="2"/>
      <c r="BJ49724" s="3"/>
      <c r="BL49724" s="3"/>
      <c r="BN49724" s="3"/>
      <c r="BP49724" s="3"/>
    </row>
    <row r="49725" spans="1:68" x14ac:dyDescent="0.25">
      <c r="A49725" s="1"/>
      <c r="B49725" s="2"/>
      <c r="BJ49725" s="3"/>
      <c r="BL49725" s="3"/>
      <c r="BN49725" s="3"/>
      <c r="BP49725" s="3"/>
    </row>
    <row r="49726" spans="1:68" x14ac:dyDescent="0.25">
      <c r="A49726" s="1"/>
      <c r="B49726" s="2"/>
      <c r="BJ49726" s="3"/>
      <c r="BL49726" s="3"/>
      <c r="BN49726" s="3"/>
      <c r="BP49726" s="3"/>
    </row>
    <row r="49727" spans="1:68" x14ac:dyDescent="0.25">
      <c r="A49727" s="1"/>
      <c r="B49727" s="2"/>
      <c r="BJ49727" s="3"/>
      <c r="BL49727" s="3"/>
      <c r="BN49727" s="3"/>
      <c r="BP49727" s="3"/>
    </row>
    <row r="49728" spans="1:68" x14ac:dyDescent="0.25">
      <c r="A49728" s="1"/>
      <c r="B49728" s="2"/>
      <c r="BJ49728" s="3"/>
      <c r="BL49728" s="3"/>
      <c r="BN49728" s="3"/>
      <c r="BP49728" s="3"/>
    </row>
    <row r="49729" spans="1:68" x14ac:dyDescent="0.25">
      <c r="A49729" s="1"/>
      <c r="B49729" s="2"/>
      <c r="BJ49729" s="3"/>
      <c r="BL49729" s="3"/>
      <c r="BN49729" s="3"/>
      <c r="BP49729" s="3"/>
    </row>
    <row r="49730" spans="1:68" x14ac:dyDescent="0.25">
      <c r="A49730" s="1"/>
      <c r="B49730" s="2"/>
      <c r="BJ49730" s="3"/>
      <c r="BL49730" s="3"/>
      <c r="BN49730" s="3"/>
      <c r="BP49730" s="3"/>
    </row>
    <row r="49731" spans="1:68" x14ac:dyDescent="0.25">
      <c r="A49731" s="1"/>
      <c r="B49731" s="2"/>
      <c r="BJ49731" s="3"/>
      <c r="BL49731" s="3"/>
      <c r="BN49731" s="3"/>
      <c r="BP49731" s="3"/>
    </row>
    <row r="49732" spans="1:68" x14ac:dyDescent="0.25">
      <c r="A49732" s="1"/>
      <c r="B49732" s="2"/>
      <c r="BJ49732" s="3"/>
      <c r="BL49732" s="3"/>
      <c r="BN49732" s="3"/>
      <c r="BP49732" s="3"/>
    </row>
    <row r="49733" spans="1:68" x14ac:dyDescent="0.25">
      <c r="A49733" s="1"/>
      <c r="B49733" s="2"/>
      <c r="BJ49733" s="3"/>
      <c r="BL49733" s="3"/>
      <c r="BN49733" s="3"/>
      <c r="BP49733" s="3"/>
    </row>
    <row r="49734" spans="1:68" x14ac:dyDescent="0.25">
      <c r="A49734" s="1"/>
      <c r="B49734" s="2"/>
      <c r="BJ49734" s="3"/>
      <c r="BL49734" s="3"/>
      <c r="BN49734" s="3"/>
      <c r="BP49734" s="3"/>
    </row>
    <row r="49735" spans="1:68" x14ac:dyDescent="0.25">
      <c r="A49735" s="1"/>
      <c r="B49735" s="2"/>
      <c r="BJ49735" s="3"/>
      <c r="BL49735" s="3"/>
      <c r="BN49735" s="3"/>
      <c r="BP49735" s="3"/>
    </row>
    <row r="49736" spans="1:68" x14ac:dyDescent="0.25">
      <c r="A49736" s="1"/>
      <c r="B49736" s="2"/>
      <c r="BJ49736" s="3"/>
      <c r="BL49736" s="3"/>
      <c r="BN49736" s="3"/>
      <c r="BP49736" s="3"/>
    </row>
    <row r="49737" spans="1:68" x14ac:dyDescent="0.25">
      <c r="A49737" s="1"/>
      <c r="B49737" s="2"/>
      <c r="BJ49737" s="3"/>
      <c r="BL49737" s="3"/>
      <c r="BN49737" s="3"/>
      <c r="BP49737" s="3"/>
    </row>
    <row r="49738" spans="1:68" x14ac:dyDescent="0.25">
      <c r="A49738" s="1"/>
      <c r="B49738" s="2"/>
      <c r="BJ49738" s="3"/>
      <c r="BL49738" s="3"/>
      <c r="BN49738" s="3"/>
      <c r="BP49738" s="3"/>
    </row>
    <row r="49739" spans="1:68" x14ac:dyDescent="0.25">
      <c r="A49739" s="1"/>
      <c r="B49739" s="2"/>
      <c r="BJ49739" s="3"/>
      <c r="BL49739" s="3"/>
      <c r="BN49739" s="3"/>
      <c r="BP49739" s="3"/>
    </row>
    <row r="49740" spans="1:68" x14ac:dyDescent="0.25">
      <c r="A49740" s="1"/>
      <c r="B49740" s="2"/>
      <c r="BJ49740" s="3"/>
      <c r="BL49740" s="3"/>
      <c r="BN49740" s="3"/>
      <c r="BP49740" s="3"/>
    </row>
    <row r="49741" spans="1:68" x14ac:dyDescent="0.25">
      <c r="A49741" s="1"/>
      <c r="B49741" s="2"/>
      <c r="BJ49741" s="3"/>
      <c r="BL49741" s="3"/>
      <c r="BN49741" s="3"/>
      <c r="BP49741" s="3"/>
    </row>
    <row r="49742" spans="1:68" x14ac:dyDescent="0.25">
      <c r="A49742" s="1"/>
      <c r="B49742" s="2"/>
      <c r="BJ49742" s="3"/>
      <c r="BL49742" s="3"/>
      <c r="BN49742" s="3"/>
      <c r="BP49742" s="3"/>
    </row>
    <row r="49743" spans="1:68" x14ac:dyDescent="0.25">
      <c r="A49743" s="1"/>
      <c r="B49743" s="2"/>
      <c r="BJ49743" s="3"/>
      <c r="BL49743" s="3"/>
      <c r="BN49743" s="3"/>
      <c r="BP49743" s="3"/>
    </row>
    <row r="49744" spans="1:68" x14ac:dyDescent="0.25">
      <c r="A49744" s="1"/>
      <c r="B49744" s="2"/>
      <c r="BJ49744" s="3"/>
      <c r="BL49744" s="3"/>
      <c r="BN49744" s="3"/>
      <c r="BP49744" s="3"/>
    </row>
    <row r="49745" spans="1:68" x14ac:dyDescent="0.25">
      <c r="A49745" s="1"/>
      <c r="B49745" s="2"/>
      <c r="BJ49745" s="3"/>
      <c r="BL49745" s="3"/>
      <c r="BN49745" s="3"/>
      <c r="BP49745" s="3"/>
    </row>
    <row r="49746" spans="1:68" x14ac:dyDescent="0.25">
      <c r="A49746" s="1"/>
      <c r="B49746" s="2"/>
      <c r="BJ49746" s="3"/>
      <c r="BL49746" s="3"/>
      <c r="BN49746" s="3"/>
      <c r="BP49746" s="3"/>
    </row>
    <row r="49747" spans="1:68" x14ac:dyDescent="0.25">
      <c r="A49747" s="1"/>
      <c r="B49747" s="2"/>
      <c r="BJ49747" s="3"/>
      <c r="BL49747" s="3"/>
      <c r="BN49747" s="3"/>
      <c r="BP49747" s="3"/>
    </row>
    <row r="49748" spans="1:68" x14ac:dyDescent="0.25">
      <c r="A49748" s="1"/>
      <c r="B49748" s="2"/>
      <c r="BJ49748" s="3"/>
      <c r="BL49748" s="3"/>
      <c r="BN49748" s="3"/>
      <c r="BP49748" s="3"/>
    </row>
    <row r="49749" spans="1:68" x14ac:dyDescent="0.25">
      <c r="A49749" s="1"/>
      <c r="B49749" s="2"/>
      <c r="BJ49749" s="3"/>
      <c r="BL49749" s="3"/>
      <c r="BN49749" s="3"/>
      <c r="BP49749" s="3"/>
    </row>
    <row r="49750" spans="1:68" x14ac:dyDescent="0.25">
      <c r="A49750" s="1"/>
      <c r="B49750" s="2"/>
      <c r="BJ49750" s="3"/>
      <c r="BL49750" s="3"/>
      <c r="BN49750" s="3"/>
      <c r="BP49750" s="3"/>
    </row>
    <row r="49751" spans="1:68" x14ac:dyDescent="0.25">
      <c r="A49751" s="1"/>
      <c r="B49751" s="2"/>
      <c r="BJ49751" s="3"/>
      <c r="BL49751" s="3"/>
      <c r="BN49751" s="3"/>
      <c r="BP49751" s="3"/>
    </row>
    <row r="49752" spans="1:68" x14ac:dyDescent="0.25">
      <c r="A49752" s="1"/>
      <c r="B49752" s="2"/>
      <c r="BJ49752" s="3"/>
      <c r="BL49752" s="3"/>
      <c r="BN49752" s="3"/>
      <c r="BP49752" s="3"/>
    </row>
    <row r="49753" spans="1:68" x14ac:dyDescent="0.25">
      <c r="A49753" s="1"/>
      <c r="B49753" s="2"/>
      <c r="BJ49753" s="3"/>
      <c r="BL49753" s="3"/>
      <c r="BN49753" s="3"/>
      <c r="BP49753" s="3"/>
    </row>
    <row r="49754" spans="1:68" x14ac:dyDescent="0.25">
      <c r="A49754" s="1"/>
      <c r="B49754" s="2"/>
      <c r="BJ49754" s="3"/>
      <c r="BL49754" s="3"/>
      <c r="BN49754" s="3"/>
      <c r="BP49754" s="3"/>
    </row>
    <row r="49755" spans="1:68" x14ac:dyDescent="0.25">
      <c r="A49755" s="1"/>
      <c r="B49755" s="2"/>
      <c r="BJ49755" s="3"/>
      <c r="BL49755" s="3"/>
      <c r="BN49755" s="3"/>
      <c r="BP49755" s="3"/>
    </row>
    <row r="49756" spans="1:68" x14ac:dyDescent="0.25">
      <c r="A49756" s="1"/>
      <c r="B49756" s="2"/>
      <c r="BJ49756" s="3"/>
      <c r="BL49756" s="3"/>
      <c r="BN49756" s="3"/>
      <c r="BP49756" s="3"/>
    </row>
    <row r="49757" spans="1:68" x14ac:dyDescent="0.25">
      <c r="A49757" s="1"/>
      <c r="B49757" s="2"/>
      <c r="BJ49757" s="3"/>
      <c r="BL49757" s="3"/>
      <c r="BN49757" s="3"/>
      <c r="BP49757" s="3"/>
    </row>
    <row r="49758" spans="1:68" x14ac:dyDescent="0.25">
      <c r="A49758" s="1"/>
      <c r="B49758" s="2"/>
      <c r="BJ49758" s="3"/>
      <c r="BL49758" s="3"/>
      <c r="BN49758" s="3"/>
      <c r="BP49758" s="3"/>
    </row>
    <row r="49759" spans="1:68" x14ac:dyDescent="0.25">
      <c r="A49759" s="1"/>
      <c r="B49759" s="2"/>
      <c r="BJ49759" s="3"/>
      <c r="BL49759" s="3"/>
      <c r="BN49759" s="3"/>
      <c r="BP49759" s="3"/>
    </row>
    <row r="49760" spans="1:68" x14ac:dyDescent="0.25">
      <c r="A49760" s="1"/>
      <c r="B49760" s="2"/>
      <c r="BJ49760" s="3"/>
      <c r="BL49760" s="3"/>
      <c r="BN49760" s="3"/>
      <c r="BP49760" s="3"/>
    </row>
    <row r="49761" spans="1:68" x14ac:dyDescent="0.25">
      <c r="A49761" s="1"/>
      <c r="B49761" s="2"/>
      <c r="BJ49761" s="3"/>
      <c r="BL49761" s="3"/>
      <c r="BN49761" s="3"/>
      <c r="BP49761" s="3"/>
    </row>
    <row r="49762" spans="1:68" x14ac:dyDescent="0.25">
      <c r="A49762" s="1"/>
      <c r="B49762" s="2"/>
      <c r="BJ49762" s="3"/>
      <c r="BL49762" s="3"/>
      <c r="BN49762" s="3"/>
      <c r="BP49762" s="3"/>
    </row>
    <row r="49763" spans="1:68" x14ac:dyDescent="0.25">
      <c r="A49763" s="1"/>
      <c r="B49763" s="2"/>
      <c r="BJ49763" s="3"/>
      <c r="BL49763" s="3"/>
      <c r="BN49763" s="3"/>
      <c r="BP49763" s="3"/>
    </row>
    <row r="49764" spans="1:68" x14ac:dyDescent="0.25">
      <c r="A49764" s="1"/>
      <c r="B49764" s="2"/>
      <c r="BJ49764" s="3"/>
      <c r="BL49764" s="3"/>
      <c r="BN49764" s="3"/>
      <c r="BP49764" s="3"/>
    </row>
    <row r="49765" spans="1:68" x14ac:dyDescent="0.25">
      <c r="A49765" s="1"/>
      <c r="B49765" s="2"/>
      <c r="BJ49765" s="3"/>
      <c r="BL49765" s="3"/>
      <c r="BN49765" s="3"/>
      <c r="BP49765" s="3"/>
    </row>
    <row r="49766" spans="1:68" x14ac:dyDescent="0.25">
      <c r="A49766" s="1"/>
      <c r="B49766" s="2"/>
      <c r="BJ49766" s="3"/>
      <c r="BL49766" s="3"/>
      <c r="BN49766" s="3"/>
      <c r="BP49766" s="3"/>
    </row>
    <row r="49767" spans="1:68" x14ac:dyDescent="0.25">
      <c r="A49767" s="1"/>
      <c r="B49767" s="2"/>
      <c r="BJ49767" s="3"/>
      <c r="BL49767" s="3"/>
      <c r="BN49767" s="3"/>
      <c r="BP49767" s="3"/>
    </row>
    <row r="49768" spans="1:68" x14ac:dyDescent="0.25">
      <c r="A49768" s="1"/>
      <c r="B49768" s="2"/>
      <c r="BJ49768" s="3"/>
      <c r="BL49768" s="3"/>
      <c r="BN49768" s="3"/>
      <c r="BP49768" s="3"/>
    </row>
    <row r="49769" spans="1:68" x14ac:dyDescent="0.25">
      <c r="A49769" s="1"/>
      <c r="B49769" s="2"/>
      <c r="BJ49769" s="3"/>
      <c r="BL49769" s="3"/>
      <c r="BN49769" s="3"/>
      <c r="BP49769" s="3"/>
    </row>
    <row r="49770" spans="1:68" x14ac:dyDescent="0.25">
      <c r="A49770" s="1"/>
      <c r="B49770" s="2"/>
      <c r="BJ49770" s="3"/>
      <c r="BL49770" s="3"/>
      <c r="BN49770" s="3"/>
      <c r="BP49770" s="3"/>
    </row>
    <row r="49771" spans="1:68" x14ac:dyDescent="0.25">
      <c r="A49771" s="1"/>
      <c r="B49771" s="2"/>
      <c r="BJ49771" s="3"/>
      <c r="BL49771" s="3"/>
      <c r="BN49771" s="3"/>
      <c r="BP49771" s="3"/>
    </row>
    <row r="49772" spans="1:68" x14ac:dyDescent="0.25">
      <c r="A49772" s="1"/>
      <c r="B49772" s="2"/>
      <c r="BJ49772" s="3"/>
      <c r="BL49772" s="3"/>
      <c r="BN49772" s="3"/>
      <c r="BP49772" s="3"/>
    </row>
    <row r="49773" spans="1:68" x14ac:dyDescent="0.25">
      <c r="A49773" s="1"/>
      <c r="B49773" s="2"/>
      <c r="BJ49773" s="3"/>
      <c r="BL49773" s="3"/>
      <c r="BN49773" s="3"/>
      <c r="BP49773" s="3"/>
    </row>
    <row r="49774" spans="1:68" x14ac:dyDescent="0.25">
      <c r="A49774" s="1"/>
      <c r="B49774" s="2"/>
      <c r="BJ49774" s="3"/>
      <c r="BL49774" s="3"/>
      <c r="BN49774" s="3"/>
      <c r="BP49774" s="3"/>
    </row>
    <row r="49775" spans="1:68" x14ac:dyDescent="0.25">
      <c r="A49775" s="1"/>
      <c r="B49775" s="2"/>
      <c r="BJ49775" s="3"/>
      <c r="BL49775" s="3"/>
      <c r="BN49775" s="3"/>
      <c r="BP49775" s="3"/>
    </row>
    <row r="49776" spans="1:68" x14ac:dyDescent="0.25">
      <c r="A49776" s="1"/>
      <c r="B49776" s="2"/>
      <c r="BJ49776" s="3"/>
      <c r="BL49776" s="3"/>
      <c r="BN49776" s="3"/>
      <c r="BP49776" s="3"/>
    </row>
    <row r="49777" spans="1:68" x14ac:dyDescent="0.25">
      <c r="A49777" s="1"/>
      <c r="B49777" s="2"/>
      <c r="BJ49777" s="3"/>
      <c r="BL49777" s="3"/>
      <c r="BN49777" s="3"/>
      <c r="BP49777" s="3"/>
    </row>
    <row r="49778" spans="1:68" x14ac:dyDescent="0.25">
      <c r="A49778" s="1"/>
      <c r="B49778" s="2"/>
      <c r="BJ49778" s="3"/>
      <c r="BL49778" s="3"/>
      <c r="BN49778" s="3"/>
      <c r="BP49778" s="3"/>
    </row>
    <row r="49779" spans="1:68" x14ac:dyDescent="0.25">
      <c r="A49779" s="1"/>
      <c r="B49779" s="2"/>
      <c r="BJ49779" s="3"/>
      <c r="BL49779" s="3"/>
      <c r="BN49779" s="3"/>
      <c r="BP49779" s="3"/>
    </row>
    <row r="49780" spans="1:68" x14ac:dyDescent="0.25">
      <c r="A49780" s="1"/>
      <c r="B49780" s="2"/>
      <c r="BJ49780" s="3"/>
      <c r="BL49780" s="3"/>
      <c r="BN49780" s="3"/>
      <c r="BP49780" s="3"/>
    </row>
    <row r="49781" spans="1:68" x14ac:dyDescent="0.25">
      <c r="A49781" s="1"/>
      <c r="B49781" s="2"/>
      <c r="BJ49781" s="3"/>
      <c r="BL49781" s="3"/>
      <c r="BN49781" s="3"/>
      <c r="BP49781" s="3"/>
    </row>
    <row r="49782" spans="1:68" x14ac:dyDescent="0.25">
      <c r="A49782" s="1"/>
      <c r="B49782" s="2"/>
      <c r="BJ49782" s="3"/>
      <c r="BL49782" s="3"/>
      <c r="BN49782" s="3"/>
      <c r="BP49782" s="3"/>
    </row>
    <row r="49783" spans="1:68" x14ac:dyDescent="0.25">
      <c r="A49783" s="1"/>
      <c r="B49783" s="2"/>
      <c r="BJ49783" s="3"/>
      <c r="BL49783" s="3"/>
      <c r="BN49783" s="3"/>
      <c r="BP49783" s="3"/>
    </row>
    <row r="49784" spans="1:68" x14ac:dyDescent="0.25">
      <c r="A49784" s="1"/>
      <c r="B49784" s="2"/>
      <c r="BJ49784" s="3"/>
      <c r="BL49784" s="3"/>
      <c r="BN49784" s="3"/>
      <c r="BP49784" s="3"/>
    </row>
    <row r="49785" spans="1:68" x14ac:dyDescent="0.25">
      <c r="A49785" s="1"/>
      <c r="B49785" s="2"/>
      <c r="BJ49785" s="3"/>
      <c r="BL49785" s="3"/>
      <c r="BN49785" s="3"/>
      <c r="BP49785" s="3"/>
    </row>
    <row r="49786" spans="1:68" x14ac:dyDescent="0.25">
      <c r="A49786" s="1"/>
      <c r="B49786" s="2"/>
      <c r="BJ49786" s="3"/>
      <c r="BL49786" s="3"/>
      <c r="BN49786" s="3"/>
      <c r="BP49786" s="3"/>
    </row>
    <row r="49787" spans="1:68" x14ac:dyDescent="0.25">
      <c r="A49787" s="1"/>
      <c r="B49787" s="2"/>
      <c r="BJ49787" s="3"/>
      <c r="BL49787" s="3"/>
      <c r="BN49787" s="3"/>
      <c r="BP49787" s="3"/>
    </row>
    <row r="49788" spans="1:68" x14ac:dyDescent="0.25">
      <c r="A49788" s="1"/>
      <c r="B49788" s="2"/>
      <c r="BJ49788" s="3"/>
      <c r="BL49788" s="3"/>
      <c r="BN49788" s="3"/>
      <c r="BP49788" s="3"/>
    </row>
    <row r="49789" spans="1:68" x14ac:dyDescent="0.25">
      <c r="A49789" s="1"/>
      <c r="B49789" s="2"/>
      <c r="BJ49789" s="3"/>
      <c r="BL49789" s="3"/>
      <c r="BN49789" s="3"/>
      <c r="BP49789" s="3"/>
    </row>
    <row r="49790" spans="1:68" x14ac:dyDescent="0.25">
      <c r="A49790" s="1"/>
      <c r="B49790" s="2"/>
      <c r="BJ49790" s="3"/>
      <c r="BL49790" s="3"/>
      <c r="BN49790" s="3"/>
      <c r="BP49790" s="3"/>
    </row>
    <row r="49791" spans="1:68" x14ac:dyDescent="0.25">
      <c r="A49791" s="1"/>
      <c r="B49791" s="2"/>
      <c r="BJ49791" s="3"/>
      <c r="BL49791" s="3"/>
      <c r="BN49791" s="3"/>
      <c r="BP49791" s="3"/>
    </row>
    <row r="49792" spans="1:68" x14ac:dyDescent="0.25">
      <c r="A49792" s="1"/>
      <c r="B49792" s="2"/>
      <c r="BJ49792" s="3"/>
      <c r="BL49792" s="3"/>
      <c r="BN49792" s="3"/>
      <c r="BP49792" s="3"/>
    </row>
    <row r="49793" spans="1:68" x14ac:dyDescent="0.25">
      <c r="A49793" s="1"/>
      <c r="B49793" s="2"/>
      <c r="BJ49793" s="3"/>
      <c r="BL49793" s="3"/>
      <c r="BN49793" s="3"/>
      <c r="BP49793" s="3"/>
    </row>
    <row r="49794" spans="1:68" x14ac:dyDescent="0.25">
      <c r="A49794" s="1"/>
      <c r="B49794" s="2"/>
      <c r="BJ49794" s="3"/>
      <c r="BL49794" s="3"/>
      <c r="BN49794" s="3"/>
      <c r="BP49794" s="3"/>
    </row>
    <row r="49795" spans="1:68" x14ac:dyDescent="0.25">
      <c r="A49795" s="1"/>
      <c r="B49795" s="2"/>
      <c r="BJ49795" s="3"/>
      <c r="BL49795" s="3"/>
      <c r="BN49795" s="3"/>
      <c r="BP49795" s="3"/>
    </row>
    <row r="49796" spans="1:68" x14ac:dyDescent="0.25">
      <c r="A49796" s="1"/>
      <c r="B49796" s="2"/>
      <c r="BJ49796" s="3"/>
      <c r="BL49796" s="3"/>
      <c r="BN49796" s="3"/>
      <c r="BP49796" s="3"/>
    </row>
    <row r="49797" spans="1:68" x14ac:dyDescent="0.25">
      <c r="A49797" s="1"/>
      <c r="B49797" s="2"/>
      <c r="BJ49797" s="3"/>
      <c r="BL49797" s="3"/>
      <c r="BN49797" s="3"/>
      <c r="BP49797" s="3"/>
    </row>
    <row r="49798" spans="1:68" x14ac:dyDescent="0.25">
      <c r="A49798" s="1"/>
      <c r="B49798" s="2"/>
      <c r="BJ49798" s="3"/>
      <c r="BL49798" s="3"/>
      <c r="BN49798" s="3"/>
      <c r="BP49798" s="3"/>
    </row>
    <row r="49799" spans="1:68" x14ac:dyDescent="0.25">
      <c r="A49799" s="1"/>
      <c r="B49799" s="2"/>
      <c r="BJ49799" s="3"/>
      <c r="BL49799" s="3"/>
      <c r="BN49799" s="3"/>
      <c r="BP49799" s="3"/>
    </row>
    <row r="49800" spans="1:68" x14ac:dyDescent="0.25">
      <c r="A49800" s="1"/>
      <c r="B49800" s="2"/>
      <c r="BJ49800" s="3"/>
      <c r="BL49800" s="3"/>
      <c r="BN49800" s="3"/>
      <c r="BP49800" s="3"/>
    </row>
    <row r="49801" spans="1:68" x14ac:dyDescent="0.25">
      <c r="A49801" s="1"/>
      <c r="B49801" s="2"/>
      <c r="BJ49801" s="3"/>
      <c r="BL49801" s="3"/>
      <c r="BN49801" s="3"/>
      <c r="BP49801" s="3"/>
    </row>
    <row r="49802" spans="1:68" x14ac:dyDescent="0.25">
      <c r="A49802" s="1"/>
      <c r="B49802" s="2"/>
      <c r="BJ49802" s="3"/>
      <c r="BL49802" s="3"/>
      <c r="BN49802" s="3"/>
      <c r="BP49802" s="3"/>
    </row>
    <row r="49803" spans="1:68" x14ac:dyDescent="0.25">
      <c r="A49803" s="1"/>
      <c r="B49803" s="2"/>
      <c r="BJ49803" s="3"/>
      <c r="BL49803" s="3"/>
      <c r="BN49803" s="3"/>
      <c r="BP49803" s="3"/>
    </row>
    <row r="49804" spans="1:68" x14ac:dyDescent="0.25">
      <c r="A49804" s="1"/>
      <c r="B49804" s="2"/>
      <c r="BJ49804" s="3"/>
      <c r="BL49804" s="3"/>
      <c r="BN49804" s="3"/>
      <c r="BP49804" s="3"/>
    </row>
    <row r="49805" spans="1:68" x14ac:dyDescent="0.25">
      <c r="A49805" s="1"/>
      <c r="B49805" s="2"/>
      <c r="BJ49805" s="3"/>
      <c r="BL49805" s="3"/>
      <c r="BN49805" s="3"/>
      <c r="BP49805" s="3"/>
    </row>
    <row r="49806" spans="1:68" x14ac:dyDescent="0.25">
      <c r="A49806" s="1"/>
      <c r="B49806" s="2"/>
      <c r="BJ49806" s="3"/>
      <c r="BL49806" s="3"/>
      <c r="BN49806" s="3"/>
      <c r="BP49806" s="3"/>
    </row>
    <row r="49807" spans="1:68" x14ac:dyDescent="0.25">
      <c r="A49807" s="1"/>
      <c r="B49807" s="2"/>
      <c r="BJ49807" s="3"/>
      <c r="BL49807" s="3"/>
      <c r="BN49807" s="3"/>
      <c r="BP49807" s="3"/>
    </row>
    <row r="49808" spans="1:68" x14ac:dyDescent="0.25">
      <c r="A49808" s="1"/>
      <c r="B49808" s="2"/>
      <c r="BJ49808" s="3"/>
      <c r="BL49808" s="3"/>
      <c r="BN49808" s="3"/>
      <c r="BP49808" s="3"/>
    </row>
    <row r="49809" spans="1:68" x14ac:dyDescent="0.25">
      <c r="A49809" s="1"/>
      <c r="B49809" s="2"/>
      <c r="BJ49809" s="3"/>
      <c r="BL49809" s="3"/>
      <c r="BN49809" s="3"/>
      <c r="BP49809" s="3"/>
    </row>
    <row r="49810" spans="1:68" x14ac:dyDescent="0.25">
      <c r="A49810" s="1"/>
      <c r="B49810" s="2"/>
      <c r="BJ49810" s="3"/>
      <c r="BL49810" s="3"/>
      <c r="BN49810" s="3"/>
      <c r="BP49810" s="3"/>
    </row>
    <row r="49811" spans="1:68" x14ac:dyDescent="0.25">
      <c r="A49811" s="1"/>
      <c r="B49811" s="2"/>
      <c r="BJ49811" s="3"/>
      <c r="BL49811" s="3"/>
      <c r="BN49811" s="3"/>
      <c r="BP49811" s="3"/>
    </row>
    <row r="49812" spans="1:68" x14ac:dyDescent="0.25">
      <c r="A49812" s="1"/>
      <c r="B49812" s="2"/>
      <c r="BJ49812" s="3"/>
      <c r="BL49812" s="3"/>
      <c r="BN49812" s="3"/>
      <c r="BP49812" s="3"/>
    </row>
    <row r="49813" spans="1:68" x14ac:dyDescent="0.25">
      <c r="A49813" s="1"/>
      <c r="B49813" s="2"/>
      <c r="BJ49813" s="3"/>
      <c r="BL49813" s="3"/>
      <c r="BN49813" s="3"/>
      <c r="BP49813" s="3"/>
    </row>
    <row r="49814" spans="1:68" x14ac:dyDescent="0.25">
      <c r="A49814" s="1"/>
      <c r="B49814" s="2"/>
      <c r="BJ49814" s="3"/>
      <c r="BL49814" s="3"/>
      <c r="BN49814" s="3"/>
      <c r="BP49814" s="3"/>
    </row>
    <row r="49815" spans="1:68" x14ac:dyDescent="0.25">
      <c r="A49815" s="1"/>
      <c r="B49815" s="2"/>
      <c r="BJ49815" s="3"/>
      <c r="BL49815" s="3"/>
      <c r="BN49815" s="3"/>
      <c r="BP49815" s="3"/>
    </row>
    <row r="49816" spans="1:68" x14ac:dyDescent="0.25">
      <c r="A49816" s="1"/>
      <c r="B49816" s="2"/>
      <c r="BJ49816" s="3"/>
      <c r="BL49816" s="3"/>
      <c r="BN49816" s="3"/>
      <c r="BP49816" s="3"/>
    </row>
    <row r="49817" spans="1:68" x14ac:dyDescent="0.25">
      <c r="A49817" s="1"/>
      <c r="B49817" s="2"/>
      <c r="BJ49817" s="3"/>
      <c r="BL49817" s="3"/>
      <c r="BN49817" s="3"/>
      <c r="BP49817" s="3"/>
    </row>
    <row r="49818" spans="1:68" x14ac:dyDescent="0.25">
      <c r="A49818" s="1"/>
      <c r="B49818" s="2"/>
      <c r="BJ49818" s="3"/>
      <c r="BL49818" s="3"/>
      <c r="BN49818" s="3"/>
      <c r="BP49818" s="3"/>
    </row>
    <row r="49819" spans="1:68" x14ac:dyDescent="0.25">
      <c r="A49819" s="1"/>
      <c r="B49819" s="2"/>
      <c r="BJ49819" s="3"/>
      <c r="BL49819" s="3"/>
      <c r="BN49819" s="3"/>
      <c r="BP49819" s="3"/>
    </row>
    <row r="49820" spans="1:68" x14ac:dyDescent="0.25">
      <c r="A49820" s="1"/>
      <c r="B49820" s="2"/>
      <c r="BJ49820" s="3"/>
      <c r="BL49820" s="3"/>
      <c r="BN49820" s="3"/>
      <c r="BP49820" s="3"/>
    </row>
    <row r="49821" spans="1:68" x14ac:dyDescent="0.25">
      <c r="A49821" s="1"/>
      <c r="B49821" s="2"/>
      <c r="BJ49821" s="3"/>
      <c r="BL49821" s="3"/>
      <c r="BN49821" s="3"/>
      <c r="BP49821" s="3"/>
    </row>
    <row r="49822" spans="1:68" x14ac:dyDescent="0.25">
      <c r="A49822" s="1"/>
      <c r="B49822" s="2"/>
      <c r="BJ49822" s="3"/>
      <c r="BL49822" s="3"/>
      <c r="BN49822" s="3"/>
      <c r="BP49822" s="3"/>
    </row>
    <row r="49823" spans="1:68" x14ac:dyDescent="0.25">
      <c r="A49823" s="1"/>
      <c r="B49823" s="2"/>
      <c r="BJ49823" s="3"/>
      <c r="BL49823" s="3"/>
      <c r="BN49823" s="3"/>
      <c r="BP49823" s="3"/>
    </row>
    <row r="49824" spans="1:68" x14ac:dyDescent="0.25">
      <c r="A49824" s="1"/>
      <c r="B49824" s="2"/>
      <c r="BJ49824" s="3"/>
      <c r="BL49824" s="3"/>
      <c r="BN49824" s="3"/>
      <c r="BP49824" s="3"/>
    </row>
    <row r="49825" spans="1:68" x14ac:dyDescent="0.25">
      <c r="A49825" s="1"/>
      <c r="B49825" s="2"/>
      <c r="BJ49825" s="3"/>
      <c r="BL49825" s="3"/>
      <c r="BN49825" s="3"/>
      <c r="BP49825" s="3"/>
    </row>
    <row r="49826" spans="1:68" x14ac:dyDescent="0.25">
      <c r="A49826" s="1"/>
      <c r="B49826" s="2"/>
      <c r="BJ49826" s="3"/>
      <c r="BL49826" s="3"/>
      <c r="BN49826" s="3"/>
      <c r="BP49826" s="3"/>
    </row>
    <row r="49827" spans="1:68" x14ac:dyDescent="0.25">
      <c r="A49827" s="1"/>
      <c r="B49827" s="2"/>
      <c r="BJ49827" s="3"/>
      <c r="BL49827" s="3"/>
      <c r="BN49827" s="3"/>
      <c r="BP49827" s="3"/>
    </row>
    <row r="49828" spans="1:68" x14ac:dyDescent="0.25">
      <c r="A49828" s="1"/>
      <c r="B49828" s="2"/>
      <c r="BJ49828" s="3"/>
      <c r="BL49828" s="3"/>
      <c r="BN49828" s="3"/>
      <c r="BP49828" s="3"/>
    </row>
    <row r="49829" spans="1:68" x14ac:dyDescent="0.25">
      <c r="A49829" s="1"/>
      <c r="B49829" s="2"/>
      <c r="BJ49829" s="3"/>
      <c r="BL49829" s="3"/>
      <c r="BN49829" s="3"/>
      <c r="BP49829" s="3"/>
    </row>
    <row r="49830" spans="1:68" x14ac:dyDescent="0.25">
      <c r="A49830" s="1"/>
      <c r="B49830" s="2"/>
      <c r="BJ49830" s="3"/>
      <c r="BL49830" s="3"/>
      <c r="BN49830" s="3"/>
      <c r="BP49830" s="3"/>
    </row>
    <row r="49831" spans="1:68" x14ac:dyDescent="0.25">
      <c r="A49831" s="1"/>
      <c r="B49831" s="2"/>
      <c r="BJ49831" s="3"/>
      <c r="BL49831" s="3"/>
      <c r="BN49831" s="3"/>
      <c r="BP49831" s="3"/>
    </row>
    <row r="49832" spans="1:68" x14ac:dyDescent="0.25">
      <c r="A49832" s="1"/>
      <c r="B49832" s="2"/>
      <c r="BJ49832" s="3"/>
      <c r="BL49832" s="3"/>
      <c r="BN49832" s="3"/>
      <c r="BP49832" s="3"/>
    </row>
    <row r="49833" spans="1:68" x14ac:dyDescent="0.25">
      <c r="A49833" s="1"/>
      <c r="B49833" s="2"/>
      <c r="BJ49833" s="3"/>
      <c r="BL49833" s="3"/>
      <c r="BN49833" s="3"/>
      <c r="BP49833" s="3"/>
    </row>
    <row r="49834" spans="1:68" x14ac:dyDescent="0.25">
      <c r="A49834" s="1"/>
      <c r="B49834" s="2"/>
      <c r="BJ49834" s="3"/>
      <c r="BL49834" s="3"/>
      <c r="BN49834" s="3"/>
      <c r="BP49834" s="3"/>
    </row>
    <row r="49835" spans="1:68" x14ac:dyDescent="0.25">
      <c r="A49835" s="1"/>
      <c r="B49835" s="2"/>
      <c r="BJ49835" s="3"/>
      <c r="BL49835" s="3"/>
      <c r="BN49835" s="3"/>
      <c r="BP49835" s="3"/>
    </row>
    <row r="49836" spans="1:68" x14ac:dyDescent="0.25">
      <c r="A49836" s="1"/>
      <c r="B49836" s="2"/>
      <c r="BJ49836" s="3"/>
      <c r="BL49836" s="3"/>
      <c r="BN49836" s="3"/>
      <c r="BP49836" s="3"/>
    </row>
    <row r="49837" spans="1:68" x14ac:dyDescent="0.25">
      <c r="A49837" s="1"/>
      <c r="B49837" s="2"/>
      <c r="BJ49837" s="3"/>
      <c r="BL49837" s="3"/>
      <c r="BN49837" s="3"/>
      <c r="BP49837" s="3"/>
    </row>
    <row r="49838" spans="1:68" x14ac:dyDescent="0.25">
      <c r="A49838" s="1"/>
      <c r="B49838" s="2"/>
      <c r="BJ49838" s="3"/>
      <c r="BL49838" s="3"/>
      <c r="BN49838" s="3"/>
      <c r="BP49838" s="3"/>
    </row>
    <row r="49839" spans="1:68" x14ac:dyDescent="0.25">
      <c r="A49839" s="1"/>
      <c r="B49839" s="2"/>
      <c r="BJ49839" s="3"/>
      <c r="BL49839" s="3"/>
      <c r="BN49839" s="3"/>
      <c r="BP49839" s="3"/>
    </row>
    <row r="49840" spans="1:68" x14ac:dyDescent="0.25">
      <c r="A49840" s="1"/>
      <c r="B49840" s="2"/>
      <c r="BJ49840" s="3"/>
      <c r="BL49840" s="3"/>
      <c r="BN49840" s="3"/>
      <c r="BP49840" s="3"/>
    </row>
    <row r="49841" spans="1:68" x14ac:dyDescent="0.25">
      <c r="A49841" s="1"/>
      <c r="B49841" s="2"/>
      <c r="BJ49841" s="3"/>
      <c r="BL49841" s="3"/>
      <c r="BN49841" s="3"/>
      <c r="BP49841" s="3"/>
    </row>
    <row r="49842" spans="1:68" x14ac:dyDescent="0.25">
      <c r="A49842" s="1"/>
      <c r="B49842" s="2"/>
      <c r="BJ49842" s="3"/>
      <c r="BL49842" s="3"/>
      <c r="BN49842" s="3"/>
      <c r="BP49842" s="3"/>
    </row>
    <row r="49843" spans="1:68" x14ac:dyDescent="0.25">
      <c r="A49843" s="1"/>
      <c r="B49843" s="2"/>
      <c r="BJ49843" s="3"/>
      <c r="BL49843" s="3"/>
      <c r="BN49843" s="3"/>
      <c r="BP49843" s="3"/>
    </row>
    <row r="49844" spans="1:68" x14ac:dyDescent="0.25">
      <c r="A49844" s="1"/>
      <c r="B49844" s="2"/>
      <c r="BJ49844" s="3"/>
      <c r="BL49844" s="3"/>
      <c r="BN49844" s="3"/>
      <c r="BP49844" s="3"/>
    </row>
    <row r="49845" spans="1:68" x14ac:dyDescent="0.25">
      <c r="A49845" s="1"/>
      <c r="B49845" s="2"/>
      <c r="BJ49845" s="3"/>
      <c r="BL49845" s="3"/>
      <c r="BN49845" s="3"/>
      <c r="BP49845" s="3"/>
    </row>
    <row r="49846" spans="1:68" x14ac:dyDescent="0.25">
      <c r="A49846" s="1"/>
      <c r="B49846" s="2"/>
      <c r="BJ49846" s="3"/>
      <c r="BL49846" s="3"/>
      <c r="BN49846" s="3"/>
      <c r="BP49846" s="3"/>
    </row>
    <row r="49847" spans="1:68" x14ac:dyDescent="0.25">
      <c r="A49847" s="1"/>
      <c r="B49847" s="2"/>
      <c r="BJ49847" s="3"/>
      <c r="BL49847" s="3"/>
      <c r="BN49847" s="3"/>
      <c r="BP49847" s="3"/>
    </row>
    <row r="49848" spans="1:68" x14ac:dyDescent="0.25">
      <c r="A49848" s="1"/>
      <c r="B49848" s="2"/>
      <c r="BJ49848" s="3"/>
      <c r="BL49848" s="3"/>
      <c r="BN49848" s="3"/>
      <c r="BP49848" s="3"/>
    </row>
    <row r="49849" spans="1:68" x14ac:dyDescent="0.25">
      <c r="A49849" s="1"/>
      <c r="B49849" s="2"/>
      <c r="BJ49849" s="3"/>
      <c r="BL49849" s="3"/>
      <c r="BN49849" s="3"/>
      <c r="BP49849" s="3"/>
    </row>
    <row r="49850" spans="1:68" x14ac:dyDescent="0.25">
      <c r="A49850" s="1"/>
      <c r="B49850" s="2"/>
      <c r="BJ49850" s="3"/>
      <c r="BL49850" s="3"/>
      <c r="BN49850" s="3"/>
      <c r="BP49850" s="3"/>
    </row>
    <row r="49851" spans="1:68" x14ac:dyDescent="0.25">
      <c r="A49851" s="1"/>
      <c r="B49851" s="2"/>
      <c r="BJ49851" s="3"/>
      <c r="BL49851" s="3"/>
      <c r="BN49851" s="3"/>
      <c r="BP49851" s="3"/>
    </row>
    <row r="49852" spans="1:68" x14ac:dyDescent="0.25">
      <c r="A49852" s="1"/>
      <c r="B49852" s="2"/>
      <c r="BJ49852" s="3"/>
      <c r="BL49852" s="3"/>
      <c r="BN49852" s="3"/>
      <c r="BP49852" s="3"/>
    </row>
    <row r="49853" spans="1:68" x14ac:dyDescent="0.25">
      <c r="A49853" s="1"/>
      <c r="B49853" s="2"/>
      <c r="BJ49853" s="3"/>
      <c r="BL49853" s="3"/>
      <c r="BN49853" s="3"/>
      <c r="BP49853" s="3"/>
    </row>
    <row r="49854" spans="1:68" x14ac:dyDescent="0.25">
      <c r="A49854" s="1"/>
      <c r="B49854" s="2"/>
      <c r="BJ49854" s="3"/>
      <c r="BL49854" s="3"/>
      <c r="BN49854" s="3"/>
      <c r="BP49854" s="3"/>
    </row>
    <row r="49855" spans="1:68" x14ac:dyDescent="0.25">
      <c r="A49855" s="1"/>
      <c r="B49855" s="2"/>
      <c r="BJ49855" s="3"/>
      <c r="BL49855" s="3"/>
      <c r="BN49855" s="3"/>
      <c r="BP49855" s="3"/>
    </row>
    <row r="49856" spans="1:68" x14ac:dyDescent="0.25">
      <c r="A49856" s="1"/>
      <c r="B49856" s="2"/>
      <c r="BJ49856" s="3"/>
      <c r="BL49856" s="3"/>
      <c r="BN49856" s="3"/>
      <c r="BP49856" s="3"/>
    </row>
    <row r="49857" spans="1:68" x14ac:dyDescent="0.25">
      <c r="A49857" s="1"/>
      <c r="B49857" s="2"/>
      <c r="BJ49857" s="3"/>
      <c r="BL49857" s="3"/>
      <c r="BN49857" s="3"/>
      <c r="BP49857" s="3"/>
    </row>
    <row r="49858" spans="1:68" x14ac:dyDescent="0.25">
      <c r="A49858" s="1"/>
      <c r="B49858" s="2"/>
      <c r="BJ49858" s="3"/>
      <c r="BL49858" s="3"/>
      <c r="BN49858" s="3"/>
      <c r="BP49858" s="3"/>
    </row>
    <row r="49859" spans="1:68" x14ac:dyDescent="0.25">
      <c r="A49859" s="1"/>
      <c r="B49859" s="2"/>
      <c r="BJ49859" s="3"/>
      <c r="BL49859" s="3"/>
      <c r="BN49859" s="3"/>
      <c r="BP49859" s="3"/>
    </row>
    <row r="49860" spans="1:68" x14ac:dyDescent="0.25">
      <c r="A49860" s="1"/>
      <c r="B49860" s="2"/>
      <c r="BJ49860" s="3"/>
      <c r="BL49860" s="3"/>
      <c r="BN49860" s="3"/>
      <c r="BP49860" s="3"/>
    </row>
    <row r="49861" spans="1:68" x14ac:dyDescent="0.25">
      <c r="A49861" s="1"/>
      <c r="B49861" s="2"/>
      <c r="BJ49861" s="3"/>
      <c r="BL49861" s="3"/>
      <c r="BN49861" s="3"/>
      <c r="BP49861" s="3"/>
    </row>
    <row r="49862" spans="1:68" x14ac:dyDescent="0.25">
      <c r="A49862" s="1"/>
      <c r="B49862" s="2"/>
      <c r="BJ49862" s="3"/>
      <c r="BL49862" s="3"/>
      <c r="BN49862" s="3"/>
      <c r="BP49862" s="3"/>
    </row>
    <row r="49863" spans="1:68" x14ac:dyDescent="0.25">
      <c r="A49863" s="1"/>
      <c r="B49863" s="2"/>
      <c r="BJ49863" s="3"/>
      <c r="BL49863" s="3"/>
      <c r="BN49863" s="3"/>
      <c r="BP49863" s="3"/>
    </row>
    <row r="49864" spans="1:68" x14ac:dyDescent="0.25">
      <c r="A49864" s="1"/>
      <c r="B49864" s="2"/>
      <c r="BJ49864" s="3"/>
      <c r="BL49864" s="3"/>
      <c r="BN49864" s="3"/>
      <c r="BP49864" s="3"/>
    </row>
    <row r="49865" spans="1:68" x14ac:dyDescent="0.25">
      <c r="A49865" s="1"/>
      <c r="B49865" s="2"/>
      <c r="BJ49865" s="3"/>
      <c r="BL49865" s="3"/>
      <c r="BN49865" s="3"/>
      <c r="BP49865" s="3"/>
    </row>
    <row r="49866" spans="1:68" x14ac:dyDescent="0.25">
      <c r="A49866" s="1"/>
      <c r="B49866" s="2"/>
      <c r="BJ49866" s="3"/>
      <c r="BL49866" s="3"/>
      <c r="BN49866" s="3"/>
      <c r="BP49866" s="3"/>
    </row>
    <row r="49867" spans="1:68" x14ac:dyDescent="0.25">
      <c r="A49867" s="1"/>
      <c r="B49867" s="2"/>
      <c r="BJ49867" s="3"/>
      <c r="BL49867" s="3"/>
      <c r="BN49867" s="3"/>
      <c r="BP49867" s="3"/>
    </row>
    <row r="49868" spans="1:68" x14ac:dyDescent="0.25">
      <c r="A49868" s="1"/>
      <c r="B49868" s="2"/>
      <c r="BJ49868" s="3"/>
      <c r="BL49868" s="3"/>
      <c r="BN49868" s="3"/>
      <c r="BP49868" s="3"/>
    </row>
    <row r="49869" spans="1:68" x14ac:dyDescent="0.25">
      <c r="A49869" s="1"/>
      <c r="B49869" s="2"/>
      <c r="BJ49869" s="3"/>
      <c r="BL49869" s="3"/>
      <c r="BN49869" s="3"/>
      <c r="BP49869" s="3"/>
    </row>
    <row r="49870" spans="1:68" x14ac:dyDescent="0.25">
      <c r="A49870" s="1"/>
      <c r="B49870" s="2"/>
      <c r="BJ49870" s="3"/>
      <c r="BL49870" s="3"/>
      <c r="BN49870" s="3"/>
      <c r="BP49870" s="3"/>
    </row>
    <row r="49871" spans="1:68" x14ac:dyDescent="0.25">
      <c r="A49871" s="1"/>
      <c r="B49871" s="2"/>
      <c r="BJ49871" s="3"/>
      <c r="BL49871" s="3"/>
      <c r="BN49871" s="3"/>
      <c r="BP49871" s="3"/>
    </row>
    <row r="49872" spans="1:68" x14ac:dyDescent="0.25">
      <c r="A49872" s="1"/>
      <c r="B49872" s="2"/>
      <c r="BJ49872" s="3"/>
      <c r="BL49872" s="3"/>
      <c r="BN49872" s="3"/>
      <c r="BP49872" s="3"/>
    </row>
    <row r="49873" spans="1:68" x14ac:dyDescent="0.25">
      <c r="A49873" s="1"/>
      <c r="B49873" s="2"/>
      <c r="BJ49873" s="3"/>
      <c r="BL49873" s="3"/>
      <c r="BN49873" s="3"/>
      <c r="BP49873" s="3"/>
    </row>
    <row r="49874" spans="1:68" x14ac:dyDescent="0.25">
      <c r="A49874" s="1"/>
      <c r="B49874" s="2"/>
      <c r="BJ49874" s="3"/>
      <c r="BL49874" s="3"/>
      <c r="BN49874" s="3"/>
      <c r="BP49874" s="3"/>
    </row>
    <row r="49875" spans="1:68" x14ac:dyDescent="0.25">
      <c r="A49875" s="1"/>
      <c r="B49875" s="2"/>
      <c r="BJ49875" s="3"/>
      <c r="BL49875" s="3"/>
      <c r="BN49875" s="3"/>
      <c r="BP49875" s="3"/>
    </row>
    <row r="49876" spans="1:68" x14ac:dyDescent="0.25">
      <c r="A49876" s="1"/>
      <c r="B49876" s="2"/>
      <c r="BJ49876" s="3"/>
      <c r="BL49876" s="3"/>
      <c r="BN49876" s="3"/>
      <c r="BP49876" s="3"/>
    </row>
    <row r="49877" spans="1:68" x14ac:dyDescent="0.25">
      <c r="A49877" s="1"/>
      <c r="B49877" s="2"/>
      <c r="BJ49877" s="3"/>
      <c r="BL49877" s="3"/>
      <c r="BN49877" s="3"/>
      <c r="BP49877" s="3"/>
    </row>
    <row r="49878" spans="1:68" x14ac:dyDescent="0.25">
      <c r="A49878" s="1"/>
      <c r="B49878" s="2"/>
      <c r="BJ49878" s="3"/>
      <c r="BL49878" s="3"/>
      <c r="BN49878" s="3"/>
      <c r="BP49878" s="3"/>
    </row>
    <row r="49879" spans="1:68" x14ac:dyDescent="0.25">
      <c r="A49879" s="1"/>
      <c r="B49879" s="2"/>
      <c r="BJ49879" s="3"/>
      <c r="BL49879" s="3"/>
      <c r="BN49879" s="3"/>
      <c r="BP49879" s="3"/>
    </row>
    <row r="49880" spans="1:68" x14ac:dyDescent="0.25">
      <c r="A49880" s="1"/>
      <c r="B49880" s="2"/>
      <c r="BJ49880" s="3"/>
      <c r="BL49880" s="3"/>
      <c r="BN49880" s="3"/>
      <c r="BP49880" s="3"/>
    </row>
    <row r="49881" spans="1:68" x14ac:dyDescent="0.25">
      <c r="A49881" s="1"/>
      <c r="B49881" s="2"/>
      <c r="BJ49881" s="3"/>
      <c r="BL49881" s="3"/>
      <c r="BN49881" s="3"/>
      <c r="BP49881" s="3"/>
    </row>
    <row r="49882" spans="1:68" x14ac:dyDescent="0.25">
      <c r="A49882" s="1"/>
      <c r="B49882" s="2"/>
      <c r="BJ49882" s="3"/>
      <c r="BL49882" s="3"/>
      <c r="BN49882" s="3"/>
      <c r="BP49882" s="3"/>
    </row>
    <row r="49883" spans="1:68" x14ac:dyDescent="0.25">
      <c r="A49883" s="1"/>
      <c r="B49883" s="2"/>
      <c r="BJ49883" s="3"/>
      <c r="BL49883" s="3"/>
      <c r="BN49883" s="3"/>
      <c r="BP49883" s="3"/>
    </row>
    <row r="49884" spans="1:68" x14ac:dyDescent="0.25">
      <c r="A49884" s="1"/>
      <c r="B49884" s="2"/>
      <c r="BJ49884" s="3"/>
      <c r="BL49884" s="3"/>
      <c r="BN49884" s="3"/>
      <c r="BP49884" s="3"/>
    </row>
    <row r="49885" spans="1:68" x14ac:dyDescent="0.25">
      <c r="A49885" s="1"/>
      <c r="B49885" s="2"/>
      <c r="BJ49885" s="3"/>
      <c r="BL49885" s="3"/>
      <c r="BN49885" s="3"/>
      <c r="BP49885" s="3"/>
    </row>
    <row r="49886" spans="1:68" x14ac:dyDescent="0.25">
      <c r="A49886" s="1"/>
      <c r="B49886" s="2"/>
      <c r="BJ49886" s="3"/>
      <c r="BL49886" s="3"/>
      <c r="BN49886" s="3"/>
      <c r="BP49886" s="3"/>
    </row>
    <row r="49887" spans="1:68" x14ac:dyDescent="0.25">
      <c r="A49887" s="1"/>
      <c r="B49887" s="2"/>
      <c r="BJ49887" s="3"/>
      <c r="BL49887" s="3"/>
      <c r="BN49887" s="3"/>
      <c r="BP49887" s="3"/>
    </row>
    <row r="49888" spans="1:68" x14ac:dyDescent="0.25">
      <c r="A49888" s="1"/>
      <c r="B49888" s="2"/>
      <c r="BJ49888" s="3"/>
      <c r="BL49888" s="3"/>
      <c r="BN49888" s="3"/>
      <c r="BP49888" s="3"/>
    </row>
    <row r="49889" spans="1:68" x14ac:dyDescent="0.25">
      <c r="A49889" s="1"/>
      <c r="B49889" s="2"/>
      <c r="BJ49889" s="3"/>
      <c r="BL49889" s="3"/>
      <c r="BN49889" s="3"/>
      <c r="BP49889" s="3"/>
    </row>
    <row r="49890" spans="1:68" x14ac:dyDescent="0.25">
      <c r="A49890" s="1"/>
      <c r="B49890" s="2"/>
      <c r="BJ49890" s="3"/>
      <c r="BL49890" s="3"/>
      <c r="BN49890" s="3"/>
      <c r="BP49890" s="3"/>
    </row>
    <row r="49891" spans="1:68" x14ac:dyDescent="0.25">
      <c r="A49891" s="1"/>
      <c r="B49891" s="2"/>
      <c r="BJ49891" s="3"/>
      <c r="BL49891" s="3"/>
      <c r="BN49891" s="3"/>
      <c r="BP49891" s="3"/>
    </row>
    <row r="49892" spans="1:68" x14ac:dyDescent="0.25">
      <c r="A49892" s="1"/>
      <c r="B49892" s="2"/>
      <c r="BJ49892" s="3"/>
      <c r="BL49892" s="3"/>
      <c r="BN49892" s="3"/>
      <c r="BP49892" s="3"/>
    </row>
    <row r="49893" spans="1:68" x14ac:dyDescent="0.25">
      <c r="A49893" s="1"/>
      <c r="B49893" s="2"/>
      <c r="BJ49893" s="3"/>
      <c r="BL49893" s="3"/>
      <c r="BN49893" s="3"/>
      <c r="BP49893" s="3"/>
    </row>
    <row r="49894" spans="1:68" x14ac:dyDescent="0.25">
      <c r="A49894" s="1"/>
      <c r="B49894" s="2"/>
      <c r="BJ49894" s="3"/>
      <c r="BL49894" s="3"/>
      <c r="BN49894" s="3"/>
      <c r="BP49894" s="3"/>
    </row>
    <row r="49895" spans="1:68" x14ac:dyDescent="0.25">
      <c r="A49895" s="1"/>
      <c r="B49895" s="2"/>
      <c r="BJ49895" s="3"/>
      <c r="BL49895" s="3"/>
      <c r="BN49895" s="3"/>
      <c r="BP49895" s="3"/>
    </row>
    <row r="49896" spans="1:68" x14ac:dyDescent="0.25">
      <c r="A49896" s="1"/>
      <c r="B49896" s="2"/>
      <c r="BJ49896" s="3"/>
      <c r="BL49896" s="3"/>
      <c r="BN49896" s="3"/>
      <c r="BP49896" s="3"/>
    </row>
    <row r="49897" spans="1:68" x14ac:dyDescent="0.25">
      <c r="A49897" s="1"/>
      <c r="B49897" s="2"/>
      <c r="BJ49897" s="3"/>
      <c r="BL49897" s="3"/>
      <c r="BN49897" s="3"/>
      <c r="BP49897" s="3"/>
    </row>
    <row r="49898" spans="1:68" x14ac:dyDescent="0.25">
      <c r="A49898" s="1"/>
      <c r="B49898" s="2"/>
      <c r="BJ49898" s="3"/>
      <c r="BL49898" s="3"/>
      <c r="BN49898" s="3"/>
      <c r="BP49898" s="3"/>
    </row>
    <row r="49899" spans="1:68" x14ac:dyDescent="0.25">
      <c r="A49899" s="1"/>
      <c r="B49899" s="2"/>
      <c r="BJ49899" s="3"/>
      <c r="BL49899" s="3"/>
      <c r="BN49899" s="3"/>
      <c r="BP49899" s="3"/>
    </row>
    <row r="49900" spans="1:68" x14ac:dyDescent="0.25">
      <c r="A49900" s="1"/>
      <c r="B49900" s="2"/>
      <c r="BJ49900" s="3"/>
      <c r="BL49900" s="3"/>
      <c r="BN49900" s="3"/>
      <c r="BP49900" s="3"/>
    </row>
    <row r="49901" spans="1:68" x14ac:dyDescent="0.25">
      <c r="A49901" s="1"/>
      <c r="B49901" s="2"/>
      <c r="BJ49901" s="3"/>
      <c r="BL49901" s="3"/>
      <c r="BN49901" s="3"/>
      <c r="BP49901" s="3"/>
    </row>
    <row r="49902" spans="1:68" x14ac:dyDescent="0.25">
      <c r="A49902" s="1"/>
      <c r="B49902" s="2"/>
      <c r="BJ49902" s="3"/>
      <c r="BL49902" s="3"/>
      <c r="BN49902" s="3"/>
      <c r="BP49902" s="3"/>
    </row>
    <row r="49903" spans="1:68" x14ac:dyDescent="0.25">
      <c r="A49903" s="1"/>
      <c r="B49903" s="2"/>
      <c r="BJ49903" s="3"/>
      <c r="BL49903" s="3"/>
      <c r="BN49903" s="3"/>
      <c r="BP49903" s="3"/>
    </row>
    <row r="49904" spans="1:68" x14ac:dyDescent="0.25">
      <c r="A49904" s="1"/>
      <c r="B49904" s="2"/>
      <c r="BJ49904" s="3"/>
      <c r="BL49904" s="3"/>
      <c r="BN49904" s="3"/>
      <c r="BP49904" s="3"/>
    </row>
    <row r="49905" spans="1:68" x14ac:dyDescent="0.25">
      <c r="A49905" s="1"/>
      <c r="B49905" s="2"/>
      <c r="BJ49905" s="3"/>
      <c r="BL49905" s="3"/>
      <c r="BN49905" s="3"/>
      <c r="BP49905" s="3"/>
    </row>
    <row r="49906" spans="1:68" x14ac:dyDescent="0.25">
      <c r="A49906" s="1"/>
      <c r="B49906" s="2"/>
      <c r="BJ49906" s="3"/>
      <c r="BL49906" s="3"/>
      <c r="BN49906" s="3"/>
      <c r="BP49906" s="3"/>
    </row>
    <row r="49907" spans="1:68" x14ac:dyDescent="0.25">
      <c r="A49907" s="1"/>
      <c r="B49907" s="2"/>
      <c r="BJ49907" s="3"/>
      <c r="BL49907" s="3"/>
      <c r="BN49907" s="3"/>
      <c r="BP49907" s="3"/>
    </row>
    <row r="49908" spans="1:68" x14ac:dyDescent="0.25">
      <c r="A49908" s="1"/>
      <c r="B49908" s="2"/>
      <c r="BJ49908" s="3"/>
      <c r="BL49908" s="3"/>
      <c r="BN49908" s="3"/>
      <c r="BP49908" s="3"/>
    </row>
    <row r="49909" spans="1:68" x14ac:dyDescent="0.25">
      <c r="A49909" s="1"/>
      <c r="B49909" s="2"/>
      <c r="BJ49909" s="3"/>
      <c r="BL49909" s="3"/>
      <c r="BN49909" s="3"/>
      <c r="BP49909" s="3"/>
    </row>
    <row r="49910" spans="1:68" x14ac:dyDescent="0.25">
      <c r="A49910" s="1"/>
      <c r="B49910" s="2"/>
      <c r="BJ49910" s="3"/>
      <c r="BL49910" s="3"/>
      <c r="BN49910" s="3"/>
      <c r="BP49910" s="3"/>
    </row>
    <row r="49911" spans="1:68" x14ac:dyDescent="0.25">
      <c r="A49911" s="1"/>
      <c r="B49911" s="2"/>
      <c r="BJ49911" s="3"/>
      <c r="BL49911" s="3"/>
      <c r="BN49911" s="3"/>
      <c r="BP49911" s="3"/>
    </row>
    <row r="49912" spans="1:68" x14ac:dyDescent="0.25">
      <c r="A49912" s="1"/>
      <c r="B49912" s="2"/>
      <c r="BJ49912" s="3"/>
      <c r="BL49912" s="3"/>
      <c r="BN49912" s="3"/>
      <c r="BP49912" s="3"/>
    </row>
    <row r="49913" spans="1:68" x14ac:dyDescent="0.25">
      <c r="A49913" s="1"/>
      <c r="B49913" s="2"/>
      <c r="BJ49913" s="3"/>
      <c r="BL49913" s="3"/>
      <c r="BN49913" s="3"/>
      <c r="BP49913" s="3"/>
    </row>
    <row r="49914" spans="1:68" x14ac:dyDescent="0.25">
      <c r="A49914" s="1"/>
      <c r="B49914" s="2"/>
      <c r="BJ49914" s="3"/>
      <c r="BL49914" s="3"/>
      <c r="BN49914" s="3"/>
      <c r="BP49914" s="3"/>
    </row>
    <row r="49915" spans="1:68" x14ac:dyDescent="0.25">
      <c r="A49915" s="1"/>
      <c r="B49915" s="2"/>
      <c r="BJ49915" s="3"/>
      <c r="BL49915" s="3"/>
      <c r="BN49915" s="3"/>
      <c r="BP49915" s="3"/>
    </row>
    <row r="49916" spans="1:68" x14ac:dyDescent="0.25">
      <c r="A49916" s="1"/>
      <c r="B49916" s="2"/>
      <c r="BJ49916" s="3"/>
      <c r="BL49916" s="3"/>
      <c r="BN49916" s="3"/>
      <c r="BP49916" s="3"/>
    </row>
    <row r="49917" spans="1:68" x14ac:dyDescent="0.25">
      <c r="A49917" s="1"/>
      <c r="B49917" s="2"/>
      <c r="BJ49917" s="3"/>
      <c r="BL49917" s="3"/>
      <c r="BN49917" s="3"/>
      <c r="BP49917" s="3"/>
    </row>
    <row r="49918" spans="1:68" x14ac:dyDescent="0.25">
      <c r="A49918" s="1"/>
      <c r="B49918" s="2"/>
      <c r="BJ49918" s="3"/>
      <c r="BL49918" s="3"/>
      <c r="BN49918" s="3"/>
      <c r="BP49918" s="3"/>
    </row>
    <row r="49919" spans="1:68" x14ac:dyDescent="0.25">
      <c r="A49919" s="1"/>
      <c r="B49919" s="2"/>
      <c r="BJ49919" s="3"/>
      <c r="BL49919" s="3"/>
      <c r="BN49919" s="3"/>
      <c r="BP49919" s="3"/>
    </row>
    <row r="49920" spans="1:68" x14ac:dyDescent="0.25">
      <c r="A49920" s="1"/>
      <c r="B49920" s="2"/>
      <c r="BJ49920" s="3"/>
      <c r="BL49920" s="3"/>
      <c r="BN49920" s="3"/>
      <c r="BP49920" s="3"/>
    </row>
    <row r="49921" spans="1:68" x14ac:dyDescent="0.25">
      <c r="A49921" s="1"/>
      <c r="B49921" s="2"/>
      <c r="BJ49921" s="3"/>
      <c r="BL49921" s="3"/>
      <c r="BN49921" s="3"/>
      <c r="BP49921" s="3"/>
    </row>
    <row r="49922" spans="1:68" x14ac:dyDescent="0.25">
      <c r="A49922" s="1"/>
      <c r="B49922" s="2"/>
      <c r="BJ49922" s="3"/>
      <c r="BL49922" s="3"/>
      <c r="BN49922" s="3"/>
      <c r="BP49922" s="3"/>
    </row>
    <row r="49923" spans="1:68" x14ac:dyDescent="0.25">
      <c r="A49923" s="1"/>
      <c r="B49923" s="2"/>
      <c r="BJ49923" s="3"/>
      <c r="BL49923" s="3"/>
      <c r="BN49923" s="3"/>
      <c r="BP49923" s="3"/>
    </row>
    <row r="49924" spans="1:68" x14ac:dyDescent="0.25">
      <c r="A49924" s="1"/>
      <c r="B49924" s="2"/>
      <c r="BJ49924" s="3"/>
      <c r="BL49924" s="3"/>
      <c r="BN49924" s="3"/>
      <c r="BP49924" s="3"/>
    </row>
    <row r="49925" spans="1:68" x14ac:dyDescent="0.25">
      <c r="A49925" s="1"/>
      <c r="B49925" s="2"/>
      <c r="BJ49925" s="3"/>
      <c r="BL49925" s="3"/>
      <c r="BN49925" s="3"/>
      <c r="BP49925" s="3"/>
    </row>
    <row r="49926" spans="1:68" x14ac:dyDescent="0.25">
      <c r="A49926" s="1"/>
      <c r="B49926" s="2"/>
      <c r="BJ49926" s="3"/>
      <c r="BL49926" s="3"/>
      <c r="BN49926" s="3"/>
      <c r="BP49926" s="3"/>
    </row>
    <row r="49927" spans="1:68" x14ac:dyDescent="0.25">
      <c r="A49927" s="1"/>
      <c r="B49927" s="2"/>
      <c r="BJ49927" s="3"/>
      <c r="BL49927" s="3"/>
      <c r="BN49927" s="3"/>
      <c r="BP49927" s="3"/>
    </row>
    <row r="49928" spans="1:68" x14ac:dyDescent="0.25">
      <c r="A49928" s="1"/>
      <c r="B49928" s="2"/>
      <c r="BJ49928" s="3"/>
      <c r="BL49928" s="3"/>
      <c r="BN49928" s="3"/>
      <c r="BP49928" s="3"/>
    </row>
    <row r="49929" spans="1:68" x14ac:dyDescent="0.25">
      <c r="A49929" s="1"/>
      <c r="B49929" s="2"/>
      <c r="BJ49929" s="3"/>
      <c r="BL49929" s="3"/>
      <c r="BN49929" s="3"/>
      <c r="BP49929" s="3"/>
    </row>
    <row r="49930" spans="1:68" x14ac:dyDescent="0.25">
      <c r="A49930" s="1"/>
      <c r="B49930" s="2"/>
      <c r="BJ49930" s="3"/>
      <c r="BL49930" s="3"/>
      <c r="BN49930" s="3"/>
      <c r="BP49930" s="3"/>
    </row>
    <row r="49931" spans="1:68" x14ac:dyDescent="0.25">
      <c r="A49931" s="1"/>
      <c r="B49931" s="2"/>
      <c r="BJ49931" s="3"/>
      <c r="BL49931" s="3"/>
      <c r="BN49931" s="3"/>
      <c r="BP49931" s="3"/>
    </row>
    <row r="49932" spans="1:68" x14ac:dyDescent="0.25">
      <c r="A49932" s="1"/>
      <c r="B49932" s="2"/>
      <c r="BJ49932" s="3"/>
      <c r="BL49932" s="3"/>
      <c r="BN49932" s="3"/>
      <c r="BP49932" s="3"/>
    </row>
    <row r="49933" spans="1:68" x14ac:dyDescent="0.25">
      <c r="A49933" s="1"/>
      <c r="B49933" s="2"/>
      <c r="BJ49933" s="3"/>
      <c r="BL49933" s="3"/>
      <c r="BN49933" s="3"/>
      <c r="BP49933" s="3"/>
    </row>
    <row r="49934" spans="1:68" x14ac:dyDescent="0.25">
      <c r="A49934" s="1"/>
      <c r="B49934" s="2"/>
      <c r="BJ49934" s="3"/>
      <c r="BL49934" s="3"/>
      <c r="BN49934" s="3"/>
      <c r="BP49934" s="3"/>
    </row>
    <row r="49935" spans="1:68" x14ac:dyDescent="0.25">
      <c r="A49935" s="1"/>
      <c r="B49935" s="2"/>
      <c r="BJ49935" s="3"/>
      <c r="BL49935" s="3"/>
      <c r="BN49935" s="3"/>
      <c r="BP49935" s="3"/>
    </row>
    <row r="49936" spans="1:68" x14ac:dyDescent="0.25">
      <c r="A49936" s="1"/>
      <c r="B49936" s="2"/>
      <c r="BJ49936" s="3"/>
      <c r="BL49936" s="3"/>
      <c r="BN49936" s="3"/>
      <c r="BP49936" s="3"/>
    </row>
    <row r="49937" spans="1:68" x14ac:dyDescent="0.25">
      <c r="A49937" s="1"/>
      <c r="B49937" s="2"/>
      <c r="BJ49937" s="3"/>
      <c r="BL49937" s="3"/>
      <c r="BN49937" s="3"/>
      <c r="BP49937" s="3"/>
    </row>
    <row r="49938" spans="1:68" x14ac:dyDescent="0.25">
      <c r="A49938" s="1"/>
      <c r="B49938" s="2"/>
      <c r="BJ49938" s="3"/>
      <c r="BL49938" s="3"/>
      <c r="BN49938" s="3"/>
      <c r="BP49938" s="3"/>
    </row>
    <row r="49939" spans="1:68" x14ac:dyDescent="0.25">
      <c r="A49939" s="1"/>
      <c r="B49939" s="2"/>
      <c r="BJ49939" s="3"/>
      <c r="BL49939" s="3"/>
      <c r="BN49939" s="3"/>
      <c r="BP49939" s="3"/>
    </row>
    <row r="49940" spans="1:68" x14ac:dyDescent="0.25">
      <c r="A49940" s="1"/>
      <c r="B49940" s="2"/>
      <c r="BJ49940" s="3"/>
      <c r="BL49940" s="3"/>
      <c r="BN49940" s="3"/>
      <c r="BP49940" s="3"/>
    </row>
    <row r="49941" spans="1:68" x14ac:dyDescent="0.25">
      <c r="A49941" s="1"/>
      <c r="B49941" s="2"/>
      <c r="BJ49941" s="3"/>
      <c r="BL49941" s="3"/>
      <c r="BN49941" s="3"/>
      <c r="BP49941" s="3"/>
    </row>
    <row r="49942" spans="1:68" x14ac:dyDescent="0.25">
      <c r="A49942" s="1"/>
      <c r="B49942" s="2"/>
      <c r="BJ49942" s="3"/>
      <c r="BL49942" s="3"/>
      <c r="BN49942" s="3"/>
      <c r="BP49942" s="3"/>
    </row>
    <row r="49943" spans="1:68" x14ac:dyDescent="0.25">
      <c r="A49943" s="1"/>
      <c r="B49943" s="2"/>
      <c r="BJ49943" s="3"/>
      <c r="BL49943" s="3"/>
      <c r="BN49943" s="3"/>
      <c r="BP49943" s="3"/>
    </row>
    <row r="49944" spans="1:68" x14ac:dyDescent="0.25">
      <c r="A49944" s="1"/>
      <c r="B49944" s="2"/>
      <c r="BJ49944" s="3"/>
      <c r="BL49944" s="3"/>
      <c r="BN49944" s="3"/>
      <c r="BP49944" s="3"/>
    </row>
    <row r="49945" spans="1:68" x14ac:dyDescent="0.25">
      <c r="A49945" s="1"/>
      <c r="B49945" s="2"/>
      <c r="BJ49945" s="3"/>
      <c r="BL49945" s="3"/>
      <c r="BN49945" s="3"/>
      <c r="BP49945" s="3"/>
    </row>
    <row r="49946" spans="1:68" x14ac:dyDescent="0.25">
      <c r="A49946" s="1"/>
      <c r="B49946" s="2"/>
      <c r="BJ49946" s="3"/>
      <c r="BL49946" s="3"/>
      <c r="BN49946" s="3"/>
      <c r="BP49946" s="3"/>
    </row>
    <row r="49947" spans="1:68" x14ac:dyDescent="0.25">
      <c r="A49947" s="1"/>
      <c r="B49947" s="2"/>
      <c r="BJ49947" s="3"/>
      <c r="BL49947" s="3"/>
      <c r="BN49947" s="3"/>
      <c r="BP49947" s="3"/>
    </row>
    <row r="49948" spans="1:68" x14ac:dyDescent="0.25">
      <c r="A49948" s="1"/>
      <c r="B49948" s="2"/>
      <c r="BJ49948" s="3"/>
      <c r="BL49948" s="3"/>
      <c r="BN49948" s="3"/>
      <c r="BP49948" s="3"/>
    </row>
    <row r="49949" spans="1:68" x14ac:dyDescent="0.25">
      <c r="A49949" s="1"/>
      <c r="B49949" s="2"/>
      <c r="BJ49949" s="3"/>
      <c r="BL49949" s="3"/>
      <c r="BN49949" s="3"/>
      <c r="BP49949" s="3"/>
    </row>
    <row r="49950" spans="1:68" x14ac:dyDescent="0.25">
      <c r="A49950" s="1"/>
      <c r="B49950" s="2"/>
      <c r="BJ49950" s="3"/>
      <c r="BL49950" s="3"/>
      <c r="BN49950" s="3"/>
      <c r="BP49950" s="3"/>
    </row>
    <row r="49951" spans="1:68" x14ac:dyDescent="0.25">
      <c r="A49951" s="1"/>
      <c r="B49951" s="2"/>
      <c r="BJ49951" s="3"/>
      <c r="BL49951" s="3"/>
      <c r="BN49951" s="3"/>
      <c r="BP49951" s="3"/>
    </row>
    <row r="49952" spans="1:68" x14ac:dyDescent="0.25">
      <c r="A49952" s="1"/>
      <c r="B49952" s="2"/>
      <c r="BJ49952" s="3"/>
      <c r="BL49952" s="3"/>
      <c r="BN49952" s="3"/>
      <c r="BP49952" s="3"/>
    </row>
    <row r="49953" spans="1:68" x14ac:dyDescent="0.25">
      <c r="A49953" s="1"/>
      <c r="B49953" s="2"/>
      <c r="BJ49953" s="3"/>
      <c r="BL49953" s="3"/>
      <c r="BN49953" s="3"/>
      <c r="BP49953" s="3"/>
    </row>
    <row r="49954" spans="1:68" x14ac:dyDescent="0.25">
      <c r="A49954" s="1"/>
      <c r="B49954" s="2"/>
      <c r="BJ49954" s="3"/>
      <c r="BL49954" s="3"/>
      <c r="BN49954" s="3"/>
      <c r="BP49954" s="3"/>
    </row>
    <row r="49955" spans="1:68" x14ac:dyDescent="0.25">
      <c r="A49955" s="1"/>
      <c r="B49955" s="2"/>
      <c r="BJ49955" s="3"/>
      <c r="BL49955" s="3"/>
      <c r="BN49955" s="3"/>
      <c r="BP49955" s="3"/>
    </row>
    <row r="49956" spans="1:68" x14ac:dyDescent="0.25">
      <c r="A49956" s="1"/>
      <c r="B49956" s="2"/>
      <c r="BJ49956" s="3"/>
      <c r="BL49956" s="3"/>
      <c r="BN49956" s="3"/>
      <c r="BP49956" s="3"/>
    </row>
    <row r="49957" spans="1:68" x14ac:dyDescent="0.25">
      <c r="A49957" s="1"/>
      <c r="B49957" s="2"/>
      <c r="BJ49957" s="3"/>
      <c r="BL49957" s="3"/>
      <c r="BN49957" s="3"/>
      <c r="BP49957" s="3"/>
    </row>
    <row r="49958" spans="1:68" x14ac:dyDescent="0.25">
      <c r="A49958" s="1"/>
      <c r="B49958" s="2"/>
      <c r="BJ49958" s="3"/>
      <c r="BL49958" s="3"/>
      <c r="BN49958" s="3"/>
      <c r="BP49958" s="3"/>
    </row>
    <row r="49959" spans="1:68" x14ac:dyDescent="0.25">
      <c r="A49959" s="1"/>
      <c r="B49959" s="2"/>
      <c r="BJ49959" s="3"/>
      <c r="BL49959" s="3"/>
      <c r="BN49959" s="3"/>
      <c r="BP49959" s="3"/>
    </row>
    <row r="49960" spans="1:68" x14ac:dyDescent="0.25">
      <c r="A49960" s="1"/>
      <c r="B49960" s="2"/>
      <c r="BJ49960" s="3"/>
      <c r="BL49960" s="3"/>
      <c r="BN49960" s="3"/>
      <c r="BP49960" s="3"/>
    </row>
    <row r="49961" spans="1:68" x14ac:dyDescent="0.25">
      <c r="A49961" s="1"/>
      <c r="B49961" s="2"/>
      <c r="BJ49961" s="3"/>
      <c r="BL49961" s="3"/>
      <c r="BN49961" s="3"/>
      <c r="BP49961" s="3"/>
    </row>
    <row r="49962" spans="1:68" x14ac:dyDescent="0.25">
      <c r="A49962" s="1"/>
      <c r="B49962" s="2"/>
      <c r="BJ49962" s="3"/>
      <c r="BL49962" s="3"/>
      <c r="BN49962" s="3"/>
      <c r="BP49962" s="3"/>
    </row>
    <row r="49963" spans="1:68" x14ac:dyDescent="0.25">
      <c r="A49963" s="1"/>
      <c r="B49963" s="2"/>
      <c r="BJ49963" s="3"/>
      <c r="BL49963" s="3"/>
      <c r="BN49963" s="3"/>
      <c r="BP49963" s="3"/>
    </row>
    <row r="49964" spans="1:68" x14ac:dyDescent="0.25">
      <c r="A49964" s="1"/>
      <c r="B49964" s="2"/>
      <c r="BJ49964" s="3"/>
      <c r="BL49964" s="3"/>
      <c r="BN49964" s="3"/>
      <c r="BP49964" s="3"/>
    </row>
    <row r="49965" spans="1:68" x14ac:dyDescent="0.25">
      <c r="A49965" s="1"/>
      <c r="B49965" s="2"/>
      <c r="BJ49965" s="3"/>
      <c r="BL49965" s="3"/>
      <c r="BN49965" s="3"/>
      <c r="BP49965" s="3"/>
    </row>
    <row r="49966" spans="1:68" x14ac:dyDescent="0.25">
      <c r="A49966" s="1"/>
      <c r="B49966" s="2"/>
      <c r="BJ49966" s="3"/>
      <c r="BL49966" s="3"/>
      <c r="BN49966" s="3"/>
      <c r="BP49966" s="3"/>
    </row>
    <row r="49967" spans="1:68" x14ac:dyDescent="0.25">
      <c r="A49967" s="1"/>
      <c r="B49967" s="2"/>
      <c r="BJ49967" s="3"/>
      <c r="BL49967" s="3"/>
      <c r="BN49967" s="3"/>
      <c r="BP49967" s="3"/>
    </row>
    <row r="49968" spans="1:68" x14ac:dyDescent="0.25">
      <c r="A49968" s="1"/>
      <c r="B49968" s="2"/>
      <c r="BJ49968" s="3"/>
      <c r="BL49968" s="3"/>
      <c r="BN49968" s="3"/>
      <c r="BP49968" s="3"/>
    </row>
    <row r="49969" spans="1:68" x14ac:dyDescent="0.25">
      <c r="A49969" s="1"/>
      <c r="B49969" s="2"/>
      <c r="BJ49969" s="3"/>
      <c r="BL49969" s="3"/>
      <c r="BN49969" s="3"/>
      <c r="BP49969" s="3"/>
    </row>
    <row r="49970" spans="1:68" x14ac:dyDescent="0.25">
      <c r="A49970" s="1"/>
      <c r="B49970" s="2"/>
      <c r="BJ49970" s="3"/>
      <c r="BL49970" s="3"/>
      <c r="BN49970" s="3"/>
      <c r="BP49970" s="3"/>
    </row>
    <row r="49971" spans="1:68" x14ac:dyDescent="0.25">
      <c r="A49971" s="1"/>
      <c r="B49971" s="2"/>
      <c r="BJ49971" s="3"/>
      <c r="BL49971" s="3"/>
      <c r="BN49971" s="3"/>
      <c r="BP49971" s="3"/>
    </row>
    <row r="49972" spans="1:68" x14ac:dyDescent="0.25">
      <c r="A49972" s="1"/>
      <c r="B49972" s="2"/>
      <c r="BJ49972" s="3"/>
      <c r="BL49972" s="3"/>
      <c r="BN49972" s="3"/>
      <c r="BP49972" s="3"/>
    </row>
    <row r="49973" spans="1:68" x14ac:dyDescent="0.25">
      <c r="A49973" s="1"/>
      <c r="B49973" s="2"/>
      <c r="BJ49973" s="3"/>
      <c r="BL49973" s="3"/>
      <c r="BN49973" s="3"/>
      <c r="BP49973" s="3"/>
    </row>
    <row r="49974" spans="1:68" x14ac:dyDescent="0.25">
      <c r="A49974" s="1"/>
      <c r="B49974" s="2"/>
      <c r="BJ49974" s="3"/>
      <c r="BL49974" s="3"/>
      <c r="BN49974" s="3"/>
      <c r="BP49974" s="3"/>
    </row>
    <row r="49975" spans="1:68" x14ac:dyDescent="0.25">
      <c r="A49975" s="1"/>
      <c r="B49975" s="2"/>
      <c r="BJ49975" s="3"/>
      <c r="BL49975" s="3"/>
      <c r="BN49975" s="3"/>
      <c r="BP49975" s="3"/>
    </row>
    <row r="49976" spans="1:68" x14ac:dyDescent="0.25">
      <c r="A49976" s="1"/>
      <c r="B49976" s="2"/>
      <c r="BJ49976" s="3"/>
      <c r="BL49976" s="3"/>
      <c r="BN49976" s="3"/>
      <c r="BP49976" s="3"/>
    </row>
    <row r="49977" spans="1:68" x14ac:dyDescent="0.25">
      <c r="A49977" s="1"/>
      <c r="B49977" s="2"/>
      <c r="BJ49977" s="3"/>
      <c r="BL49977" s="3"/>
      <c r="BN49977" s="3"/>
      <c r="BP49977" s="3"/>
    </row>
    <row r="49978" spans="1:68" x14ac:dyDescent="0.25">
      <c r="A49978" s="1"/>
      <c r="B49978" s="2"/>
      <c r="BJ49978" s="3"/>
      <c r="BL49978" s="3"/>
      <c r="BN49978" s="3"/>
      <c r="BP49978" s="3"/>
    </row>
    <row r="49979" spans="1:68" x14ac:dyDescent="0.25">
      <c r="A49979" s="1"/>
      <c r="B49979" s="2"/>
      <c r="BJ49979" s="3"/>
      <c r="BL49979" s="3"/>
      <c r="BN49979" s="3"/>
      <c r="BP49979" s="3"/>
    </row>
    <row r="49980" spans="1:68" x14ac:dyDescent="0.25">
      <c r="A49980" s="1"/>
      <c r="B49980" s="2"/>
      <c r="BJ49980" s="3"/>
      <c r="BL49980" s="3"/>
      <c r="BN49980" s="3"/>
      <c r="BP49980" s="3"/>
    </row>
    <row r="49981" spans="1:68" x14ac:dyDescent="0.25">
      <c r="A49981" s="1"/>
      <c r="B49981" s="2"/>
      <c r="BJ49981" s="3"/>
      <c r="BL49981" s="3"/>
      <c r="BN49981" s="3"/>
      <c r="BP49981" s="3"/>
    </row>
    <row r="49982" spans="1:68" x14ac:dyDescent="0.25">
      <c r="A49982" s="1"/>
      <c r="B49982" s="2"/>
      <c r="BJ49982" s="3"/>
      <c r="BL49982" s="3"/>
      <c r="BN49982" s="3"/>
      <c r="BP49982" s="3"/>
    </row>
    <row r="49983" spans="1:68" x14ac:dyDescent="0.25">
      <c r="A49983" s="1"/>
      <c r="B49983" s="2"/>
      <c r="BJ49983" s="3"/>
      <c r="BL49983" s="3"/>
      <c r="BN49983" s="3"/>
      <c r="BP49983" s="3"/>
    </row>
    <row r="49984" spans="1:68" x14ac:dyDescent="0.25">
      <c r="A49984" s="1"/>
      <c r="B49984" s="2"/>
      <c r="BJ49984" s="3"/>
      <c r="BL49984" s="3"/>
      <c r="BN49984" s="3"/>
      <c r="BP49984" s="3"/>
    </row>
    <row r="49985" spans="1:68" x14ac:dyDescent="0.25">
      <c r="A49985" s="1"/>
      <c r="B49985" s="2"/>
      <c r="BJ49985" s="3"/>
      <c r="BL49985" s="3"/>
      <c r="BN49985" s="3"/>
      <c r="BP49985" s="3"/>
    </row>
    <row r="49986" spans="1:68" x14ac:dyDescent="0.25">
      <c r="A49986" s="1"/>
      <c r="B49986" s="2"/>
      <c r="BJ49986" s="3"/>
      <c r="BL49986" s="3"/>
      <c r="BN49986" s="3"/>
      <c r="BP49986" s="3"/>
    </row>
    <row r="49987" spans="1:68" x14ac:dyDescent="0.25">
      <c r="A49987" s="1"/>
      <c r="B49987" s="2"/>
      <c r="BJ49987" s="3"/>
      <c r="BL49987" s="3"/>
      <c r="BN49987" s="3"/>
      <c r="BP49987" s="3"/>
    </row>
    <row r="49988" spans="1:68" x14ac:dyDescent="0.25">
      <c r="A49988" s="1"/>
      <c r="B49988" s="2"/>
      <c r="BJ49988" s="3"/>
      <c r="BL49988" s="3"/>
      <c r="BN49988" s="3"/>
      <c r="BP49988" s="3"/>
    </row>
    <row r="49989" spans="1:68" x14ac:dyDescent="0.25">
      <c r="A49989" s="1"/>
      <c r="B49989" s="2"/>
      <c r="BJ49989" s="3"/>
      <c r="BL49989" s="3"/>
      <c r="BN49989" s="3"/>
      <c r="BP49989" s="3"/>
    </row>
    <row r="49990" spans="1:68" x14ac:dyDescent="0.25">
      <c r="A49990" s="1"/>
      <c r="B49990" s="2"/>
      <c r="BJ49990" s="3"/>
      <c r="BL49990" s="3"/>
      <c r="BN49990" s="3"/>
      <c r="BP49990" s="3"/>
    </row>
    <row r="49991" spans="1:68" x14ac:dyDescent="0.25">
      <c r="A49991" s="1"/>
      <c r="B49991" s="2"/>
      <c r="BJ49991" s="3"/>
      <c r="BL49991" s="3"/>
      <c r="BN49991" s="3"/>
      <c r="BP49991" s="3"/>
    </row>
    <row r="49992" spans="1:68" x14ac:dyDescent="0.25">
      <c r="A49992" s="1"/>
      <c r="B49992" s="2"/>
      <c r="BJ49992" s="3"/>
      <c r="BL49992" s="3"/>
      <c r="BN49992" s="3"/>
      <c r="BP49992" s="3"/>
    </row>
    <row r="49993" spans="1:68" x14ac:dyDescent="0.25">
      <c r="A49993" s="1"/>
      <c r="B49993" s="2"/>
      <c r="BJ49993" s="3"/>
      <c r="BL49993" s="3"/>
      <c r="BN49993" s="3"/>
      <c r="BP49993" s="3"/>
    </row>
    <row r="49994" spans="1:68" x14ac:dyDescent="0.25">
      <c r="A49994" s="1"/>
      <c r="B49994" s="2"/>
      <c r="BJ49994" s="3"/>
      <c r="BL49994" s="3"/>
      <c r="BN49994" s="3"/>
      <c r="BP49994" s="3"/>
    </row>
    <row r="49995" spans="1:68" x14ac:dyDescent="0.25">
      <c r="A49995" s="1"/>
      <c r="B49995" s="2"/>
      <c r="BJ49995" s="3"/>
      <c r="BL49995" s="3"/>
      <c r="BN49995" s="3"/>
      <c r="BP49995" s="3"/>
    </row>
    <row r="49996" spans="1:68" x14ac:dyDescent="0.25">
      <c r="A49996" s="1"/>
      <c r="B49996" s="2"/>
      <c r="BJ49996" s="3"/>
      <c r="BL49996" s="3"/>
      <c r="BN49996" s="3"/>
      <c r="BP49996" s="3"/>
    </row>
    <row r="49997" spans="1:68" x14ac:dyDescent="0.25">
      <c r="A49997" s="1"/>
      <c r="B49997" s="2"/>
      <c r="BJ49997" s="3"/>
      <c r="BL49997" s="3"/>
      <c r="BN49997" s="3"/>
      <c r="BP49997" s="3"/>
    </row>
    <row r="49998" spans="1:68" x14ac:dyDescent="0.25">
      <c r="A49998" s="1"/>
      <c r="B49998" s="2"/>
      <c r="BJ49998" s="3"/>
      <c r="BL49998" s="3"/>
      <c r="BN49998" s="3"/>
      <c r="BP49998" s="3"/>
    </row>
    <row r="49999" spans="1:68" x14ac:dyDescent="0.25">
      <c r="A49999" s="1"/>
      <c r="B49999" s="2"/>
      <c r="BJ49999" s="3"/>
      <c r="BL49999" s="3"/>
      <c r="BN49999" s="3"/>
      <c r="BP49999" s="3"/>
    </row>
    <row r="50000" spans="1:68" x14ac:dyDescent="0.25">
      <c r="A50000" s="1"/>
      <c r="B50000" s="2"/>
      <c r="BJ50000" s="3"/>
      <c r="BL50000" s="3"/>
      <c r="BN50000" s="3"/>
      <c r="BP50000" s="3"/>
    </row>
    <row r="50001" spans="1:68" x14ac:dyDescent="0.25">
      <c r="A50001" s="1"/>
      <c r="B50001" s="2"/>
      <c r="BJ50001" s="3"/>
      <c r="BL50001" s="3"/>
      <c r="BN50001" s="3"/>
      <c r="BP50001" s="3"/>
    </row>
    <row r="50002" spans="1:68" x14ac:dyDescent="0.25">
      <c r="A50002" s="1"/>
      <c r="B50002" s="2"/>
      <c r="BJ50002" s="3"/>
      <c r="BL50002" s="3"/>
      <c r="BN50002" s="3"/>
      <c r="BP50002" s="3"/>
    </row>
    <row r="50003" spans="1:68" x14ac:dyDescent="0.25">
      <c r="A50003" s="1"/>
      <c r="B50003" s="2"/>
      <c r="BJ50003" s="3"/>
      <c r="BL50003" s="3"/>
      <c r="BN50003" s="3"/>
      <c r="BP50003" s="3"/>
    </row>
    <row r="50004" spans="1:68" x14ac:dyDescent="0.25">
      <c r="A50004" s="1"/>
      <c r="B50004" s="2"/>
      <c r="BJ50004" s="3"/>
      <c r="BL50004" s="3"/>
      <c r="BN50004" s="3"/>
      <c r="BP50004" s="3"/>
    </row>
    <row r="50005" spans="1:68" x14ac:dyDescent="0.25">
      <c r="A50005" s="1"/>
      <c r="B50005" s="2"/>
      <c r="BJ50005" s="3"/>
      <c r="BL50005" s="3"/>
      <c r="BN50005" s="3"/>
      <c r="BP50005" s="3"/>
    </row>
    <row r="50006" spans="1:68" x14ac:dyDescent="0.25">
      <c r="A50006" s="1"/>
      <c r="B50006" s="2"/>
      <c r="BJ50006" s="3"/>
      <c r="BL50006" s="3"/>
      <c r="BN50006" s="3"/>
      <c r="BP50006" s="3"/>
    </row>
    <row r="50007" spans="1:68" x14ac:dyDescent="0.25">
      <c r="A50007" s="1"/>
      <c r="B50007" s="2"/>
      <c r="BJ50007" s="3"/>
      <c r="BL50007" s="3"/>
      <c r="BN50007" s="3"/>
      <c r="BP50007" s="3"/>
    </row>
    <row r="50008" spans="1:68" x14ac:dyDescent="0.25">
      <c r="A50008" s="1"/>
      <c r="B50008" s="2"/>
      <c r="BJ50008" s="3"/>
      <c r="BL50008" s="3"/>
      <c r="BN50008" s="3"/>
      <c r="BP50008" s="3"/>
    </row>
    <row r="50009" spans="1:68" x14ac:dyDescent="0.25">
      <c r="A50009" s="1"/>
      <c r="B50009" s="2"/>
      <c r="BJ50009" s="3"/>
      <c r="BL50009" s="3"/>
      <c r="BN50009" s="3"/>
      <c r="BP50009" s="3"/>
    </row>
    <row r="50010" spans="1:68" x14ac:dyDescent="0.25">
      <c r="A50010" s="1"/>
      <c r="B50010" s="2"/>
      <c r="BJ50010" s="3"/>
      <c r="BL50010" s="3"/>
      <c r="BN50010" s="3"/>
      <c r="BP50010" s="3"/>
    </row>
    <row r="50011" spans="1:68" x14ac:dyDescent="0.25">
      <c r="A50011" s="1"/>
      <c r="B50011" s="2"/>
      <c r="BJ50011" s="3"/>
      <c r="BL50011" s="3"/>
      <c r="BN50011" s="3"/>
      <c r="BP50011" s="3"/>
    </row>
    <row r="50012" spans="1:68" x14ac:dyDescent="0.25">
      <c r="A50012" s="1"/>
      <c r="B50012" s="2"/>
      <c r="BJ50012" s="3"/>
      <c r="BL50012" s="3"/>
      <c r="BN50012" s="3"/>
      <c r="BP50012" s="3"/>
    </row>
    <row r="50013" spans="1:68" x14ac:dyDescent="0.25">
      <c r="A50013" s="1"/>
      <c r="B50013" s="2"/>
      <c r="BJ50013" s="3"/>
      <c r="BL50013" s="3"/>
      <c r="BN50013" s="3"/>
      <c r="BP50013" s="3"/>
    </row>
    <row r="50014" spans="1:68" x14ac:dyDescent="0.25">
      <c r="A50014" s="1"/>
      <c r="B50014" s="2"/>
      <c r="BJ50014" s="3"/>
      <c r="BL50014" s="3"/>
      <c r="BN50014" s="3"/>
      <c r="BP50014" s="3"/>
    </row>
    <row r="50015" spans="1:68" x14ac:dyDescent="0.25">
      <c r="A50015" s="1"/>
      <c r="B50015" s="2"/>
      <c r="BJ50015" s="3"/>
      <c r="BL50015" s="3"/>
      <c r="BN50015" s="3"/>
      <c r="BP50015" s="3"/>
    </row>
    <row r="50016" spans="1:68" x14ac:dyDescent="0.25">
      <c r="A50016" s="1"/>
      <c r="B50016" s="2"/>
      <c r="BJ50016" s="3"/>
      <c r="BL50016" s="3"/>
      <c r="BN50016" s="3"/>
      <c r="BP50016" s="3"/>
    </row>
    <row r="50017" spans="1:68" x14ac:dyDescent="0.25">
      <c r="A50017" s="1"/>
      <c r="B50017" s="2"/>
      <c r="BJ50017" s="3"/>
      <c r="BL50017" s="3"/>
      <c r="BN50017" s="3"/>
      <c r="BP50017" s="3"/>
    </row>
    <row r="50018" spans="1:68" x14ac:dyDescent="0.25">
      <c r="A50018" s="1"/>
      <c r="B50018" s="2"/>
      <c r="BJ50018" s="3"/>
      <c r="BL50018" s="3"/>
      <c r="BN50018" s="3"/>
      <c r="BP50018" s="3"/>
    </row>
    <row r="50019" spans="1:68" x14ac:dyDescent="0.25">
      <c r="A50019" s="1"/>
      <c r="B50019" s="2"/>
      <c r="BJ50019" s="3"/>
      <c r="BL50019" s="3"/>
      <c r="BN50019" s="3"/>
      <c r="BP50019" s="3"/>
    </row>
    <row r="50020" spans="1:68" x14ac:dyDescent="0.25">
      <c r="A50020" s="1"/>
      <c r="B50020" s="2"/>
      <c r="BJ50020" s="3"/>
      <c r="BL50020" s="3"/>
      <c r="BN50020" s="3"/>
      <c r="BP50020" s="3"/>
    </row>
    <row r="50021" spans="1:68" x14ac:dyDescent="0.25">
      <c r="A50021" s="1"/>
      <c r="B50021" s="2"/>
      <c r="BJ50021" s="3"/>
      <c r="BL50021" s="3"/>
      <c r="BN50021" s="3"/>
      <c r="BP50021" s="3"/>
    </row>
    <row r="50022" spans="1:68" x14ac:dyDescent="0.25">
      <c r="A50022" s="1"/>
      <c r="B50022" s="2"/>
      <c r="BJ50022" s="3"/>
      <c r="BL50022" s="3"/>
      <c r="BN50022" s="3"/>
      <c r="BP50022" s="3"/>
    </row>
    <row r="50023" spans="1:68" x14ac:dyDescent="0.25">
      <c r="A50023" s="1"/>
      <c r="B50023" s="2"/>
      <c r="BJ50023" s="3"/>
      <c r="BL50023" s="3"/>
      <c r="BN50023" s="3"/>
      <c r="BP50023" s="3"/>
    </row>
    <row r="50024" spans="1:68" x14ac:dyDescent="0.25">
      <c r="A50024" s="1"/>
      <c r="B50024" s="2"/>
      <c r="BJ50024" s="3"/>
      <c r="BL50024" s="3"/>
      <c r="BN50024" s="3"/>
      <c r="BP50024" s="3"/>
    </row>
    <row r="50025" spans="1:68" x14ac:dyDescent="0.25">
      <c r="A50025" s="1"/>
      <c r="B50025" s="2"/>
      <c r="BJ50025" s="3"/>
      <c r="BL50025" s="3"/>
      <c r="BN50025" s="3"/>
      <c r="BP50025" s="3"/>
    </row>
    <row r="50026" spans="1:68" x14ac:dyDescent="0.25">
      <c r="A50026" s="1"/>
      <c r="B50026" s="2"/>
      <c r="BJ50026" s="3"/>
      <c r="BL50026" s="3"/>
      <c r="BN50026" s="3"/>
      <c r="BP50026" s="3"/>
    </row>
    <row r="50027" spans="1:68" x14ac:dyDescent="0.25">
      <c r="A50027" s="1"/>
      <c r="B50027" s="2"/>
      <c r="BJ50027" s="3"/>
      <c r="BL50027" s="3"/>
      <c r="BN50027" s="3"/>
      <c r="BP50027" s="3"/>
    </row>
    <row r="50028" spans="1:68" x14ac:dyDescent="0.25">
      <c r="A50028" s="1"/>
      <c r="B50028" s="2"/>
      <c r="BJ50028" s="3"/>
      <c r="BL50028" s="3"/>
      <c r="BN50028" s="3"/>
      <c r="BP50028" s="3"/>
    </row>
    <row r="50029" spans="1:68" x14ac:dyDescent="0.25">
      <c r="A50029" s="1"/>
      <c r="B50029" s="2"/>
      <c r="BJ50029" s="3"/>
      <c r="BL50029" s="3"/>
      <c r="BN50029" s="3"/>
      <c r="BP50029" s="3"/>
    </row>
    <row r="50030" spans="1:68" x14ac:dyDescent="0.25">
      <c r="A50030" s="1"/>
      <c r="B50030" s="2"/>
      <c r="BJ50030" s="3"/>
      <c r="BL50030" s="3"/>
      <c r="BN50030" s="3"/>
      <c r="BP50030" s="3"/>
    </row>
    <row r="50031" spans="1:68" x14ac:dyDescent="0.25">
      <c r="A50031" s="1"/>
      <c r="B50031" s="2"/>
      <c r="BJ50031" s="3"/>
      <c r="BL50031" s="3"/>
      <c r="BN50031" s="3"/>
      <c r="BP50031" s="3"/>
    </row>
    <row r="50032" spans="1:68" x14ac:dyDescent="0.25">
      <c r="A50032" s="1"/>
      <c r="B50032" s="2"/>
      <c r="BJ50032" s="3"/>
      <c r="BL50032" s="3"/>
      <c r="BN50032" s="3"/>
      <c r="BP50032" s="3"/>
    </row>
    <row r="50033" spans="1:68" x14ac:dyDescent="0.25">
      <c r="A50033" s="1"/>
      <c r="B50033" s="2"/>
      <c r="BJ50033" s="3"/>
      <c r="BL50033" s="3"/>
      <c r="BN50033" s="3"/>
      <c r="BP50033" s="3"/>
    </row>
    <row r="50034" spans="1:68" x14ac:dyDescent="0.25">
      <c r="A50034" s="1"/>
      <c r="B50034" s="2"/>
      <c r="BJ50034" s="3"/>
      <c r="BL50034" s="3"/>
      <c r="BN50034" s="3"/>
      <c r="BP50034" s="3"/>
    </row>
    <row r="50035" spans="1:68" x14ac:dyDescent="0.25">
      <c r="A50035" s="1"/>
      <c r="B50035" s="2"/>
      <c r="BJ50035" s="3"/>
      <c r="BL50035" s="3"/>
      <c r="BN50035" s="3"/>
      <c r="BP50035" s="3"/>
    </row>
    <row r="50036" spans="1:68" x14ac:dyDescent="0.25">
      <c r="A50036" s="1"/>
      <c r="B50036" s="2"/>
      <c r="BJ50036" s="3"/>
      <c r="BL50036" s="3"/>
      <c r="BN50036" s="3"/>
      <c r="BP50036" s="3"/>
    </row>
    <row r="50037" spans="1:68" x14ac:dyDescent="0.25">
      <c r="A50037" s="1"/>
      <c r="B50037" s="2"/>
      <c r="BJ50037" s="3"/>
      <c r="BL50037" s="3"/>
      <c r="BN50037" s="3"/>
      <c r="BP50037" s="3"/>
    </row>
    <row r="50038" spans="1:68" x14ac:dyDescent="0.25">
      <c r="A50038" s="1"/>
      <c r="B50038" s="2"/>
      <c r="BJ50038" s="3"/>
      <c r="BL50038" s="3"/>
      <c r="BN50038" s="3"/>
      <c r="BP50038" s="3"/>
    </row>
    <row r="50039" spans="1:68" x14ac:dyDescent="0.25">
      <c r="A50039" s="1"/>
      <c r="B50039" s="2"/>
      <c r="BJ50039" s="3"/>
      <c r="BL50039" s="3"/>
      <c r="BN50039" s="3"/>
      <c r="BP50039" s="3"/>
    </row>
    <row r="50040" spans="1:68" x14ac:dyDescent="0.25">
      <c r="A50040" s="1"/>
      <c r="B50040" s="2"/>
      <c r="BJ50040" s="3"/>
      <c r="BL50040" s="3"/>
      <c r="BN50040" s="3"/>
      <c r="BP50040" s="3"/>
    </row>
    <row r="50041" spans="1:68" x14ac:dyDescent="0.25">
      <c r="A50041" s="1"/>
      <c r="B50041" s="2"/>
      <c r="BJ50041" s="3"/>
      <c r="BL50041" s="3"/>
      <c r="BN50041" s="3"/>
      <c r="BP50041" s="3"/>
    </row>
    <row r="50042" spans="1:68" x14ac:dyDescent="0.25">
      <c r="A50042" s="1"/>
      <c r="B50042" s="2"/>
      <c r="BJ50042" s="3"/>
      <c r="BL50042" s="3"/>
      <c r="BN50042" s="3"/>
      <c r="BP50042" s="3"/>
    </row>
    <row r="50043" spans="1:68" x14ac:dyDescent="0.25">
      <c r="A50043" s="1"/>
      <c r="B50043" s="2"/>
      <c r="BJ50043" s="3"/>
      <c r="BL50043" s="3"/>
      <c r="BN50043" s="3"/>
      <c r="BP50043" s="3"/>
    </row>
    <row r="50044" spans="1:68" x14ac:dyDescent="0.25">
      <c r="A50044" s="1"/>
      <c r="B50044" s="2"/>
      <c r="BJ50044" s="3"/>
      <c r="BL50044" s="3"/>
      <c r="BN50044" s="3"/>
      <c r="BP50044" s="3"/>
    </row>
    <row r="50045" spans="1:68" x14ac:dyDescent="0.25">
      <c r="A50045" s="1"/>
      <c r="B50045" s="2"/>
      <c r="BJ50045" s="3"/>
      <c r="BL50045" s="3"/>
      <c r="BN50045" s="3"/>
      <c r="BP50045" s="3"/>
    </row>
    <row r="50046" spans="1:68" x14ac:dyDescent="0.25">
      <c r="A50046" s="1"/>
      <c r="B50046" s="2"/>
      <c r="BJ50046" s="3"/>
      <c r="BL50046" s="3"/>
      <c r="BN50046" s="3"/>
      <c r="BP50046" s="3"/>
    </row>
    <row r="50047" spans="1:68" x14ac:dyDescent="0.25">
      <c r="A50047" s="1"/>
      <c r="B50047" s="2"/>
      <c r="BJ50047" s="3"/>
      <c r="BL50047" s="3"/>
      <c r="BN50047" s="3"/>
      <c r="BP50047" s="3"/>
    </row>
    <row r="50048" spans="1:68" x14ac:dyDescent="0.25">
      <c r="A50048" s="1"/>
      <c r="B50048" s="2"/>
      <c r="BJ50048" s="3"/>
      <c r="BL50048" s="3"/>
      <c r="BN50048" s="3"/>
      <c r="BP50048" s="3"/>
    </row>
    <row r="50049" spans="1:68" x14ac:dyDescent="0.25">
      <c r="A50049" s="1"/>
      <c r="B50049" s="2"/>
      <c r="BJ50049" s="3"/>
      <c r="BL50049" s="3"/>
      <c r="BN50049" s="3"/>
      <c r="BP50049" s="3"/>
    </row>
    <row r="50050" spans="1:68" x14ac:dyDescent="0.25">
      <c r="A50050" s="1"/>
      <c r="B50050" s="2"/>
      <c r="BJ50050" s="3"/>
      <c r="BL50050" s="3"/>
      <c r="BN50050" s="3"/>
      <c r="BP50050" s="3"/>
    </row>
    <row r="50051" spans="1:68" x14ac:dyDescent="0.25">
      <c r="A50051" s="1"/>
      <c r="B50051" s="2"/>
      <c r="BJ50051" s="3"/>
      <c r="BL50051" s="3"/>
      <c r="BN50051" s="3"/>
      <c r="BP50051" s="3"/>
    </row>
    <row r="50052" spans="1:68" x14ac:dyDescent="0.25">
      <c r="A50052" s="1"/>
      <c r="B50052" s="2"/>
      <c r="BJ50052" s="3"/>
      <c r="BL50052" s="3"/>
      <c r="BN50052" s="3"/>
      <c r="BP50052" s="3"/>
    </row>
    <row r="50053" spans="1:68" x14ac:dyDescent="0.25">
      <c r="A50053" s="1"/>
      <c r="B50053" s="2"/>
      <c r="BJ50053" s="3"/>
      <c r="BL50053" s="3"/>
      <c r="BN50053" s="3"/>
      <c r="BP50053" s="3"/>
    </row>
    <row r="50054" spans="1:68" x14ac:dyDescent="0.25">
      <c r="A50054" s="1"/>
      <c r="B50054" s="2"/>
      <c r="BJ50054" s="3"/>
      <c r="BL50054" s="3"/>
      <c r="BN50054" s="3"/>
      <c r="BP50054" s="3"/>
    </row>
    <row r="50055" spans="1:68" x14ac:dyDescent="0.25">
      <c r="A50055" s="1"/>
      <c r="B50055" s="2"/>
      <c r="BJ50055" s="3"/>
      <c r="BL50055" s="3"/>
      <c r="BN50055" s="3"/>
      <c r="BP50055" s="3"/>
    </row>
    <row r="50056" spans="1:68" x14ac:dyDescent="0.25">
      <c r="A50056" s="1"/>
      <c r="B50056" s="2"/>
      <c r="BJ50056" s="3"/>
      <c r="BL50056" s="3"/>
      <c r="BN50056" s="3"/>
      <c r="BP50056" s="3"/>
    </row>
    <row r="50057" spans="1:68" x14ac:dyDescent="0.25">
      <c r="A50057" s="1"/>
      <c r="B50057" s="2"/>
      <c r="BJ50057" s="3"/>
      <c r="BL50057" s="3"/>
      <c r="BN50057" s="3"/>
      <c r="BP50057" s="3"/>
    </row>
    <row r="50058" spans="1:68" x14ac:dyDescent="0.25">
      <c r="A50058" s="1"/>
      <c r="B50058" s="2"/>
      <c r="BJ50058" s="3"/>
      <c r="BL50058" s="3"/>
      <c r="BN50058" s="3"/>
      <c r="BP50058" s="3"/>
    </row>
    <row r="50059" spans="1:68" x14ac:dyDescent="0.25">
      <c r="A50059" s="1"/>
      <c r="B50059" s="2"/>
      <c r="BJ50059" s="3"/>
      <c r="BL50059" s="3"/>
      <c r="BN50059" s="3"/>
      <c r="BP50059" s="3"/>
    </row>
    <row r="50060" spans="1:68" x14ac:dyDescent="0.25">
      <c r="A50060" s="1"/>
      <c r="B50060" s="2"/>
      <c r="BJ50060" s="3"/>
      <c r="BL50060" s="3"/>
      <c r="BN50060" s="3"/>
      <c r="BP50060" s="3"/>
    </row>
    <row r="50061" spans="1:68" x14ac:dyDescent="0.25">
      <c r="A50061" s="1"/>
      <c r="B50061" s="2"/>
      <c r="BJ50061" s="3"/>
      <c r="BL50061" s="3"/>
      <c r="BN50061" s="3"/>
      <c r="BP50061" s="3"/>
    </row>
    <row r="50062" spans="1:68" x14ac:dyDescent="0.25">
      <c r="A50062" s="1"/>
      <c r="B50062" s="2"/>
      <c r="BJ50062" s="3"/>
      <c r="BL50062" s="3"/>
      <c r="BN50062" s="3"/>
      <c r="BP50062" s="3"/>
    </row>
    <row r="50063" spans="1:68" x14ac:dyDescent="0.25">
      <c r="A50063" s="1"/>
      <c r="B50063" s="2"/>
      <c r="BJ50063" s="3"/>
      <c r="BL50063" s="3"/>
      <c r="BN50063" s="3"/>
      <c r="BP50063" s="3"/>
    </row>
    <row r="50064" spans="1:68" x14ac:dyDescent="0.25">
      <c r="A50064" s="1"/>
      <c r="B50064" s="2"/>
      <c r="BJ50064" s="3"/>
      <c r="BL50064" s="3"/>
      <c r="BN50064" s="3"/>
      <c r="BP50064" s="3"/>
    </row>
    <row r="50065" spans="1:68" x14ac:dyDescent="0.25">
      <c r="A50065" s="1"/>
      <c r="B50065" s="2"/>
      <c r="BJ50065" s="3"/>
      <c r="BL50065" s="3"/>
      <c r="BN50065" s="3"/>
      <c r="BP50065" s="3"/>
    </row>
    <row r="50066" spans="1:68" x14ac:dyDescent="0.25">
      <c r="A50066" s="1"/>
      <c r="B50066" s="2"/>
      <c r="BJ50066" s="3"/>
      <c r="BL50066" s="3"/>
      <c r="BN50066" s="3"/>
      <c r="BP50066" s="3"/>
    </row>
    <row r="50067" spans="1:68" x14ac:dyDescent="0.25">
      <c r="A50067" s="1"/>
      <c r="B50067" s="2"/>
      <c r="BJ50067" s="3"/>
      <c r="BL50067" s="3"/>
      <c r="BN50067" s="3"/>
      <c r="BP50067" s="3"/>
    </row>
    <row r="50068" spans="1:68" x14ac:dyDescent="0.25">
      <c r="A50068" s="1"/>
      <c r="B50068" s="2"/>
      <c r="BJ50068" s="3"/>
      <c r="BL50068" s="3"/>
      <c r="BN50068" s="3"/>
      <c r="BP50068" s="3"/>
    </row>
    <row r="50069" spans="1:68" x14ac:dyDescent="0.25">
      <c r="A50069" s="1"/>
      <c r="B50069" s="2"/>
      <c r="BJ50069" s="3"/>
      <c r="BL50069" s="3"/>
      <c r="BN50069" s="3"/>
      <c r="BP50069" s="3"/>
    </row>
    <row r="50070" spans="1:68" x14ac:dyDescent="0.25">
      <c r="A50070" s="1"/>
      <c r="B50070" s="2"/>
      <c r="BJ50070" s="3"/>
      <c r="BL50070" s="3"/>
      <c r="BN50070" s="3"/>
      <c r="BP50070" s="3"/>
    </row>
    <row r="50071" spans="1:68" x14ac:dyDescent="0.25">
      <c r="A50071" s="1"/>
      <c r="B50071" s="2"/>
      <c r="BJ50071" s="3"/>
      <c r="BL50071" s="3"/>
      <c r="BN50071" s="3"/>
      <c r="BP50071" s="3"/>
    </row>
    <row r="50072" spans="1:68" x14ac:dyDescent="0.25">
      <c r="A50072" s="1"/>
      <c r="B50072" s="2"/>
      <c r="BJ50072" s="3"/>
      <c r="BL50072" s="3"/>
      <c r="BN50072" s="3"/>
      <c r="BP50072" s="3"/>
    </row>
    <row r="50073" spans="1:68" x14ac:dyDescent="0.25">
      <c r="A50073" s="1"/>
      <c r="B50073" s="2"/>
      <c r="BJ50073" s="3"/>
      <c r="BL50073" s="3"/>
      <c r="BN50073" s="3"/>
      <c r="BP50073" s="3"/>
    </row>
    <row r="50074" spans="1:68" x14ac:dyDescent="0.25">
      <c r="A50074" s="1"/>
      <c r="B50074" s="2"/>
      <c r="BJ50074" s="3"/>
      <c r="BL50074" s="3"/>
      <c r="BN50074" s="3"/>
      <c r="BP50074" s="3"/>
    </row>
    <row r="50075" spans="1:68" x14ac:dyDescent="0.25">
      <c r="A50075" s="1"/>
      <c r="B50075" s="2"/>
      <c r="BJ50075" s="3"/>
      <c r="BL50075" s="3"/>
      <c r="BN50075" s="3"/>
      <c r="BP50075" s="3"/>
    </row>
    <row r="50076" spans="1:68" x14ac:dyDescent="0.25">
      <c r="A50076" s="1"/>
      <c r="B50076" s="2"/>
      <c r="BJ50076" s="3"/>
      <c r="BL50076" s="3"/>
      <c r="BN50076" s="3"/>
      <c r="BP50076" s="3"/>
    </row>
    <row r="50077" spans="1:68" x14ac:dyDescent="0.25">
      <c r="A50077" s="1"/>
      <c r="B50077" s="2"/>
      <c r="BJ50077" s="3"/>
      <c r="BL50077" s="3"/>
      <c r="BN50077" s="3"/>
      <c r="BP50077" s="3"/>
    </row>
    <row r="50078" spans="1:68" x14ac:dyDescent="0.25">
      <c r="A50078" s="1"/>
      <c r="B50078" s="2"/>
      <c r="BJ50078" s="3"/>
      <c r="BL50078" s="3"/>
      <c r="BN50078" s="3"/>
      <c r="BP50078" s="3"/>
    </row>
    <row r="50079" spans="1:68" x14ac:dyDescent="0.25">
      <c r="A50079" s="1"/>
      <c r="B50079" s="2"/>
      <c r="BJ50079" s="3"/>
      <c r="BL50079" s="3"/>
      <c r="BN50079" s="3"/>
      <c r="BP50079" s="3"/>
    </row>
    <row r="50080" spans="1:68" x14ac:dyDescent="0.25">
      <c r="A50080" s="1"/>
      <c r="B50080" s="2"/>
      <c r="BJ50080" s="3"/>
      <c r="BL50080" s="3"/>
      <c r="BN50080" s="3"/>
      <c r="BP50080" s="3"/>
    </row>
    <row r="50081" spans="1:68" x14ac:dyDescent="0.25">
      <c r="A50081" s="1"/>
      <c r="B50081" s="2"/>
      <c r="BJ50081" s="3"/>
      <c r="BL50081" s="3"/>
      <c r="BN50081" s="3"/>
      <c r="BP50081" s="3"/>
    </row>
    <row r="50082" spans="1:68" x14ac:dyDescent="0.25">
      <c r="A50082" s="1"/>
      <c r="B50082" s="2"/>
      <c r="BJ50082" s="3"/>
      <c r="BL50082" s="3"/>
      <c r="BN50082" s="3"/>
      <c r="BP50082" s="3"/>
    </row>
    <row r="50083" spans="1:68" x14ac:dyDescent="0.25">
      <c r="A50083" s="1"/>
      <c r="B50083" s="2"/>
      <c r="BJ50083" s="3"/>
      <c r="BL50083" s="3"/>
      <c r="BN50083" s="3"/>
      <c r="BP50083" s="3"/>
    </row>
    <row r="50084" spans="1:68" x14ac:dyDescent="0.25">
      <c r="A50084" s="1"/>
      <c r="B50084" s="2"/>
      <c r="BJ50084" s="3"/>
      <c r="BL50084" s="3"/>
      <c r="BN50084" s="3"/>
      <c r="BP50084" s="3"/>
    </row>
    <row r="50085" spans="1:68" x14ac:dyDescent="0.25">
      <c r="A50085" s="1"/>
      <c r="B50085" s="2"/>
      <c r="BJ50085" s="3"/>
      <c r="BL50085" s="3"/>
      <c r="BN50085" s="3"/>
      <c r="BP50085" s="3"/>
    </row>
    <row r="50086" spans="1:68" x14ac:dyDescent="0.25">
      <c r="A50086" s="1"/>
      <c r="B50086" s="2"/>
      <c r="BJ50086" s="3"/>
      <c r="BL50086" s="3"/>
      <c r="BN50086" s="3"/>
      <c r="BP50086" s="3"/>
    </row>
    <row r="50087" spans="1:68" x14ac:dyDescent="0.25">
      <c r="A50087" s="1"/>
      <c r="B50087" s="2"/>
      <c r="BJ50087" s="3"/>
      <c r="BL50087" s="3"/>
      <c r="BN50087" s="3"/>
      <c r="BP50087" s="3"/>
    </row>
    <row r="50088" spans="1:68" x14ac:dyDescent="0.25">
      <c r="A50088" s="1"/>
      <c r="B50088" s="2"/>
      <c r="BJ50088" s="3"/>
      <c r="BL50088" s="3"/>
      <c r="BN50088" s="3"/>
      <c r="BP50088" s="3"/>
    </row>
    <row r="50089" spans="1:68" x14ac:dyDescent="0.25">
      <c r="A50089" s="1"/>
      <c r="B50089" s="2"/>
      <c r="BJ50089" s="3"/>
      <c r="BL50089" s="3"/>
      <c r="BN50089" s="3"/>
      <c r="BP50089" s="3"/>
    </row>
    <row r="50090" spans="1:68" x14ac:dyDescent="0.25">
      <c r="A50090" s="1"/>
      <c r="B50090" s="2"/>
      <c r="BJ50090" s="3"/>
      <c r="BL50090" s="3"/>
      <c r="BN50090" s="3"/>
      <c r="BP50090" s="3"/>
    </row>
    <row r="50091" spans="1:68" x14ac:dyDescent="0.25">
      <c r="A50091" s="1"/>
      <c r="B50091" s="2"/>
      <c r="BJ50091" s="3"/>
      <c r="BL50091" s="3"/>
      <c r="BN50091" s="3"/>
      <c r="BP50091" s="3"/>
    </row>
    <row r="50092" spans="1:68" x14ac:dyDescent="0.25">
      <c r="A50092" s="1"/>
      <c r="B50092" s="2"/>
      <c r="BJ50092" s="3"/>
      <c r="BL50092" s="3"/>
      <c r="BN50092" s="3"/>
      <c r="BP50092" s="3"/>
    </row>
    <row r="50093" spans="1:68" x14ac:dyDescent="0.25">
      <c r="A50093" s="1"/>
      <c r="B50093" s="2"/>
      <c r="BJ50093" s="3"/>
      <c r="BL50093" s="3"/>
      <c r="BN50093" s="3"/>
      <c r="BP50093" s="3"/>
    </row>
    <row r="50094" spans="1:68" x14ac:dyDescent="0.25">
      <c r="A50094" s="1"/>
      <c r="B50094" s="2"/>
      <c r="BJ50094" s="3"/>
      <c r="BL50094" s="3"/>
      <c r="BN50094" s="3"/>
      <c r="BP50094" s="3"/>
    </row>
    <row r="50095" spans="1:68" x14ac:dyDescent="0.25">
      <c r="A50095" s="1"/>
      <c r="B50095" s="2"/>
      <c r="BJ50095" s="3"/>
      <c r="BL50095" s="3"/>
      <c r="BN50095" s="3"/>
      <c r="BP50095" s="3"/>
    </row>
    <row r="50096" spans="1:68" x14ac:dyDescent="0.25">
      <c r="A50096" s="1"/>
      <c r="B50096" s="2"/>
      <c r="BJ50096" s="3"/>
      <c r="BL50096" s="3"/>
      <c r="BN50096" s="3"/>
      <c r="BP50096" s="3"/>
    </row>
    <row r="50097" spans="1:68" x14ac:dyDescent="0.25">
      <c r="A50097" s="1"/>
      <c r="B50097" s="2"/>
      <c r="BJ50097" s="3"/>
      <c r="BL50097" s="3"/>
      <c r="BN50097" s="3"/>
      <c r="BP50097" s="3"/>
    </row>
    <row r="50098" spans="1:68" x14ac:dyDescent="0.25">
      <c r="A50098" s="1"/>
      <c r="B50098" s="2"/>
      <c r="BJ50098" s="3"/>
      <c r="BL50098" s="3"/>
      <c r="BN50098" s="3"/>
      <c r="BP50098" s="3"/>
    </row>
    <row r="50099" spans="1:68" x14ac:dyDescent="0.25">
      <c r="A50099" s="1"/>
      <c r="B50099" s="2"/>
      <c r="BJ50099" s="3"/>
      <c r="BL50099" s="3"/>
      <c r="BN50099" s="3"/>
      <c r="BP50099" s="3"/>
    </row>
    <row r="50100" spans="1:68" x14ac:dyDescent="0.25">
      <c r="A50100" s="1"/>
      <c r="B50100" s="2"/>
      <c r="BJ50100" s="3"/>
      <c r="BL50100" s="3"/>
      <c r="BN50100" s="3"/>
      <c r="BP50100" s="3"/>
    </row>
    <row r="50101" spans="1:68" x14ac:dyDescent="0.25">
      <c r="A50101" s="1"/>
      <c r="B50101" s="2"/>
      <c r="BJ50101" s="3"/>
      <c r="BL50101" s="3"/>
      <c r="BN50101" s="3"/>
      <c r="BP50101" s="3"/>
    </row>
    <row r="50102" spans="1:68" x14ac:dyDescent="0.25">
      <c r="A50102" s="1"/>
      <c r="B50102" s="2"/>
      <c r="BJ50102" s="3"/>
      <c r="BL50102" s="3"/>
      <c r="BN50102" s="3"/>
      <c r="BP50102" s="3"/>
    </row>
    <row r="50103" spans="1:68" x14ac:dyDescent="0.25">
      <c r="A50103" s="1"/>
      <c r="B50103" s="2"/>
      <c r="BJ50103" s="3"/>
      <c r="BL50103" s="3"/>
      <c r="BN50103" s="3"/>
      <c r="BP50103" s="3"/>
    </row>
    <row r="50104" spans="1:68" x14ac:dyDescent="0.25">
      <c r="A50104" s="1"/>
      <c r="B50104" s="2"/>
      <c r="BJ50104" s="3"/>
      <c r="BL50104" s="3"/>
      <c r="BN50104" s="3"/>
      <c r="BP50104" s="3"/>
    </row>
    <row r="50105" spans="1:68" x14ac:dyDescent="0.25">
      <c r="A50105" s="1"/>
      <c r="B50105" s="2"/>
      <c r="BJ50105" s="3"/>
      <c r="BL50105" s="3"/>
      <c r="BN50105" s="3"/>
      <c r="BP50105" s="3"/>
    </row>
    <row r="50106" spans="1:68" x14ac:dyDescent="0.25">
      <c r="A50106" s="1"/>
      <c r="B50106" s="2"/>
      <c r="BJ50106" s="3"/>
      <c r="BL50106" s="3"/>
      <c r="BN50106" s="3"/>
      <c r="BP50106" s="3"/>
    </row>
    <row r="50107" spans="1:68" x14ac:dyDescent="0.25">
      <c r="A50107" s="1"/>
      <c r="B50107" s="2"/>
      <c r="BJ50107" s="3"/>
      <c r="BL50107" s="3"/>
      <c r="BN50107" s="3"/>
      <c r="BP50107" s="3"/>
    </row>
    <row r="50108" spans="1:68" x14ac:dyDescent="0.25">
      <c r="A50108" s="1"/>
      <c r="B50108" s="2"/>
      <c r="BJ50108" s="3"/>
      <c r="BL50108" s="3"/>
      <c r="BN50108" s="3"/>
      <c r="BP50108" s="3"/>
    </row>
    <row r="50109" spans="1:68" x14ac:dyDescent="0.25">
      <c r="A50109" s="1"/>
      <c r="B50109" s="2"/>
      <c r="BJ50109" s="3"/>
      <c r="BL50109" s="3"/>
      <c r="BN50109" s="3"/>
      <c r="BP50109" s="3"/>
    </row>
    <row r="50110" spans="1:68" x14ac:dyDescent="0.25">
      <c r="A50110" s="1"/>
      <c r="B50110" s="2"/>
      <c r="BJ50110" s="3"/>
      <c r="BL50110" s="3"/>
      <c r="BN50110" s="3"/>
      <c r="BP50110" s="3"/>
    </row>
    <row r="50111" spans="1:68" x14ac:dyDescent="0.25">
      <c r="A50111" s="1"/>
      <c r="B50111" s="2"/>
      <c r="BJ50111" s="3"/>
      <c r="BL50111" s="3"/>
      <c r="BN50111" s="3"/>
      <c r="BP50111" s="3"/>
    </row>
    <row r="50112" spans="1:68" x14ac:dyDescent="0.25">
      <c r="A50112" s="1"/>
      <c r="B50112" s="2"/>
      <c r="BJ50112" s="3"/>
      <c r="BL50112" s="3"/>
      <c r="BN50112" s="3"/>
      <c r="BP50112" s="3"/>
    </row>
    <row r="50113" spans="1:68" x14ac:dyDescent="0.25">
      <c r="A50113" s="1"/>
      <c r="B50113" s="2"/>
      <c r="BJ50113" s="3"/>
      <c r="BL50113" s="3"/>
      <c r="BN50113" s="3"/>
      <c r="BP50113" s="3"/>
    </row>
    <row r="50114" spans="1:68" x14ac:dyDescent="0.25">
      <c r="A50114" s="1"/>
      <c r="B50114" s="2"/>
      <c r="BJ50114" s="3"/>
      <c r="BL50114" s="3"/>
      <c r="BN50114" s="3"/>
      <c r="BP50114" s="3"/>
    </row>
    <row r="50115" spans="1:68" x14ac:dyDescent="0.25">
      <c r="A50115" s="1"/>
      <c r="B50115" s="2"/>
      <c r="BJ50115" s="3"/>
      <c r="BL50115" s="3"/>
      <c r="BN50115" s="3"/>
      <c r="BP50115" s="3"/>
    </row>
    <row r="50116" spans="1:68" x14ac:dyDescent="0.25">
      <c r="A50116" s="1"/>
      <c r="B50116" s="2"/>
      <c r="BJ50116" s="3"/>
      <c r="BL50116" s="3"/>
      <c r="BN50116" s="3"/>
      <c r="BP50116" s="3"/>
    </row>
    <row r="50117" spans="1:68" x14ac:dyDescent="0.25">
      <c r="A50117" s="1"/>
      <c r="B50117" s="2"/>
      <c r="BJ50117" s="3"/>
      <c r="BL50117" s="3"/>
      <c r="BN50117" s="3"/>
      <c r="BP50117" s="3"/>
    </row>
    <row r="50118" spans="1:68" x14ac:dyDescent="0.25">
      <c r="A50118" s="1"/>
      <c r="B50118" s="2"/>
      <c r="BJ50118" s="3"/>
      <c r="BL50118" s="3"/>
      <c r="BN50118" s="3"/>
      <c r="BP50118" s="3"/>
    </row>
    <row r="50119" spans="1:68" x14ac:dyDescent="0.25">
      <c r="A50119" s="1"/>
      <c r="B50119" s="2"/>
      <c r="BJ50119" s="3"/>
      <c r="BL50119" s="3"/>
      <c r="BN50119" s="3"/>
      <c r="BP50119" s="3"/>
    </row>
    <row r="50120" spans="1:68" x14ac:dyDescent="0.25">
      <c r="A50120" s="1"/>
      <c r="B50120" s="2"/>
      <c r="BJ50120" s="3"/>
      <c r="BL50120" s="3"/>
      <c r="BN50120" s="3"/>
      <c r="BP50120" s="3"/>
    </row>
    <row r="50121" spans="1:68" x14ac:dyDescent="0.25">
      <c r="A50121" s="1"/>
      <c r="B50121" s="2"/>
      <c r="BJ50121" s="3"/>
      <c r="BL50121" s="3"/>
      <c r="BN50121" s="3"/>
      <c r="BP50121" s="3"/>
    </row>
    <row r="50122" spans="1:68" x14ac:dyDescent="0.25">
      <c r="A50122" s="1"/>
      <c r="B50122" s="2"/>
      <c r="BJ50122" s="3"/>
      <c r="BL50122" s="3"/>
      <c r="BN50122" s="3"/>
      <c r="BP50122" s="3"/>
    </row>
    <row r="50123" spans="1:68" x14ac:dyDescent="0.25">
      <c r="A50123" s="1"/>
      <c r="B50123" s="2"/>
      <c r="BJ50123" s="3"/>
      <c r="BL50123" s="3"/>
      <c r="BN50123" s="3"/>
      <c r="BP50123" s="3"/>
    </row>
    <row r="50124" spans="1:68" x14ac:dyDescent="0.25">
      <c r="A50124" s="1"/>
      <c r="B50124" s="2"/>
      <c r="BJ50124" s="3"/>
      <c r="BL50124" s="3"/>
      <c r="BN50124" s="3"/>
      <c r="BP50124" s="3"/>
    </row>
    <row r="50125" spans="1:68" x14ac:dyDescent="0.25">
      <c r="A50125" s="1"/>
      <c r="B50125" s="2"/>
      <c r="BJ50125" s="3"/>
      <c r="BL50125" s="3"/>
      <c r="BN50125" s="3"/>
      <c r="BP50125" s="3"/>
    </row>
    <row r="50126" spans="1:68" x14ac:dyDescent="0.25">
      <c r="A50126" s="1"/>
      <c r="B50126" s="2"/>
      <c r="BJ50126" s="3"/>
      <c r="BL50126" s="3"/>
      <c r="BN50126" s="3"/>
      <c r="BP50126" s="3"/>
    </row>
    <row r="50127" spans="1:68" x14ac:dyDescent="0.25">
      <c r="A50127" s="1"/>
      <c r="B50127" s="2"/>
      <c r="BJ50127" s="3"/>
      <c r="BL50127" s="3"/>
      <c r="BN50127" s="3"/>
      <c r="BP50127" s="3"/>
    </row>
    <row r="50128" spans="1:68" x14ac:dyDescent="0.25">
      <c r="A50128" s="1"/>
      <c r="B50128" s="2"/>
      <c r="BJ50128" s="3"/>
      <c r="BL50128" s="3"/>
      <c r="BN50128" s="3"/>
      <c r="BP50128" s="3"/>
    </row>
    <row r="50129" spans="1:68" x14ac:dyDescent="0.25">
      <c r="A50129" s="1"/>
      <c r="B50129" s="2"/>
      <c r="BJ50129" s="3"/>
      <c r="BL50129" s="3"/>
      <c r="BN50129" s="3"/>
      <c r="BP50129" s="3"/>
    </row>
    <row r="50130" spans="1:68" x14ac:dyDescent="0.25">
      <c r="A50130" s="1"/>
      <c r="B50130" s="2"/>
      <c r="BJ50130" s="3"/>
      <c r="BL50130" s="3"/>
      <c r="BN50130" s="3"/>
      <c r="BP50130" s="3"/>
    </row>
    <row r="50131" spans="1:68" x14ac:dyDescent="0.25">
      <c r="A50131" s="1"/>
      <c r="B50131" s="2"/>
      <c r="BJ50131" s="3"/>
      <c r="BL50131" s="3"/>
      <c r="BN50131" s="3"/>
      <c r="BP50131" s="3"/>
    </row>
    <row r="50132" spans="1:68" x14ac:dyDescent="0.25">
      <c r="A50132" s="1"/>
      <c r="B50132" s="2"/>
      <c r="BJ50132" s="3"/>
      <c r="BL50132" s="3"/>
      <c r="BN50132" s="3"/>
      <c r="BP50132" s="3"/>
    </row>
    <row r="50133" spans="1:68" x14ac:dyDescent="0.25">
      <c r="A50133" s="1"/>
      <c r="B50133" s="2"/>
      <c r="BJ50133" s="3"/>
      <c r="BL50133" s="3"/>
      <c r="BN50133" s="3"/>
      <c r="BP50133" s="3"/>
    </row>
    <row r="50134" spans="1:68" x14ac:dyDescent="0.25">
      <c r="A50134" s="1"/>
      <c r="B50134" s="2"/>
      <c r="BJ50134" s="3"/>
      <c r="BL50134" s="3"/>
      <c r="BN50134" s="3"/>
      <c r="BP50134" s="3"/>
    </row>
    <row r="50135" spans="1:68" x14ac:dyDescent="0.25">
      <c r="A50135" s="1"/>
      <c r="B50135" s="2"/>
      <c r="BJ50135" s="3"/>
      <c r="BL50135" s="3"/>
      <c r="BN50135" s="3"/>
      <c r="BP50135" s="3"/>
    </row>
    <row r="50136" spans="1:68" x14ac:dyDescent="0.25">
      <c r="A50136" s="1"/>
      <c r="B50136" s="2"/>
      <c r="BJ50136" s="3"/>
      <c r="BL50136" s="3"/>
      <c r="BN50136" s="3"/>
      <c r="BP50136" s="3"/>
    </row>
    <row r="50137" spans="1:68" x14ac:dyDescent="0.25">
      <c r="A50137" s="1"/>
      <c r="B50137" s="2"/>
      <c r="BJ50137" s="3"/>
      <c r="BL50137" s="3"/>
      <c r="BN50137" s="3"/>
      <c r="BP50137" s="3"/>
    </row>
    <row r="50138" spans="1:68" x14ac:dyDescent="0.25">
      <c r="A50138" s="1"/>
      <c r="B50138" s="2"/>
      <c r="BJ50138" s="3"/>
      <c r="BL50138" s="3"/>
      <c r="BN50138" s="3"/>
      <c r="BP50138" s="3"/>
    </row>
    <row r="50139" spans="1:68" x14ac:dyDescent="0.25">
      <c r="A50139" s="1"/>
      <c r="B50139" s="2"/>
      <c r="BJ50139" s="3"/>
      <c r="BL50139" s="3"/>
      <c r="BN50139" s="3"/>
      <c r="BP50139" s="3"/>
    </row>
    <row r="50140" spans="1:68" x14ac:dyDescent="0.25">
      <c r="A50140" s="1"/>
      <c r="B50140" s="2"/>
      <c r="BJ50140" s="3"/>
      <c r="BL50140" s="3"/>
      <c r="BN50140" s="3"/>
      <c r="BP50140" s="3"/>
    </row>
    <row r="50141" spans="1:68" x14ac:dyDescent="0.25">
      <c r="A50141" s="1"/>
      <c r="B50141" s="2"/>
      <c r="BJ50141" s="3"/>
      <c r="BL50141" s="3"/>
      <c r="BN50141" s="3"/>
      <c r="BP50141" s="3"/>
    </row>
    <row r="50142" spans="1:68" x14ac:dyDescent="0.25">
      <c r="A50142" s="1"/>
      <c r="B50142" s="2"/>
      <c r="BJ50142" s="3"/>
      <c r="BL50142" s="3"/>
      <c r="BN50142" s="3"/>
      <c r="BP50142" s="3"/>
    </row>
    <row r="50143" spans="1:68" x14ac:dyDescent="0.25">
      <c r="A50143" s="1"/>
      <c r="B50143" s="2"/>
      <c r="BJ50143" s="3"/>
      <c r="BL50143" s="3"/>
      <c r="BN50143" s="3"/>
      <c r="BP50143" s="3"/>
    </row>
    <row r="50144" spans="1:68" x14ac:dyDescent="0.25">
      <c r="A50144" s="1"/>
      <c r="B50144" s="2"/>
      <c r="BJ50144" s="3"/>
      <c r="BL50144" s="3"/>
      <c r="BN50144" s="3"/>
      <c r="BP50144" s="3"/>
    </row>
    <row r="50145" spans="1:68" x14ac:dyDescent="0.25">
      <c r="A50145" s="1"/>
      <c r="B50145" s="2"/>
      <c r="BJ50145" s="3"/>
      <c r="BL50145" s="3"/>
      <c r="BN50145" s="3"/>
      <c r="BP50145" s="3"/>
    </row>
    <row r="50146" spans="1:68" x14ac:dyDescent="0.25">
      <c r="A50146" s="1"/>
      <c r="B50146" s="2"/>
      <c r="BJ50146" s="3"/>
      <c r="BL50146" s="3"/>
      <c r="BN50146" s="3"/>
      <c r="BP50146" s="3"/>
    </row>
    <row r="50147" spans="1:68" x14ac:dyDescent="0.25">
      <c r="A50147" s="1"/>
      <c r="B50147" s="2"/>
      <c r="BJ50147" s="3"/>
      <c r="BL50147" s="3"/>
      <c r="BN50147" s="3"/>
      <c r="BP50147" s="3"/>
    </row>
    <row r="50148" spans="1:68" x14ac:dyDescent="0.25">
      <c r="A50148" s="1"/>
      <c r="B50148" s="2"/>
      <c r="BJ50148" s="3"/>
      <c r="BL50148" s="3"/>
      <c r="BN50148" s="3"/>
      <c r="BP50148" s="3"/>
    </row>
    <row r="50149" spans="1:68" x14ac:dyDescent="0.25">
      <c r="A50149" s="1"/>
      <c r="B50149" s="2"/>
      <c r="BJ50149" s="3"/>
      <c r="BL50149" s="3"/>
      <c r="BN50149" s="3"/>
      <c r="BP50149" s="3"/>
    </row>
    <row r="50150" spans="1:68" x14ac:dyDescent="0.25">
      <c r="A50150" s="1"/>
      <c r="B50150" s="2"/>
      <c r="BJ50150" s="3"/>
      <c r="BL50150" s="3"/>
      <c r="BN50150" s="3"/>
      <c r="BP50150" s="3"/>
    </row>
    <row r="50151" spans="1:68" x14ac:dyDescent="0.25">
      <c r="A50151" s="1"/>
      <c r="B50151" s="2"/>
      <c r="BJ50151" s="3"/>
      <c r="BL50151" s="3"/>
      <c r="BN50151" s="3"/>
      <c r="BP50151" s="3"/>
    </row>
    <row r="50152" spans="1:68" x14ac:dyDescent="0.25">
      <c r="A50152" s="1"/>
      <c r="B50152" s="2"/>
      <c r="BJ50152" s="3"/>
      <c r="BL50152" s="3"/>
      <c r="BN50152" s="3"/>
      <c r="BP50152" s="3"/>
    </row>
    <row r="50153" spans="1:68" x14ac:dyDescent="0.25">
      <c r="A50153" s="1"/>
      <c r="B50153" s="2"/>
      <c r="BJ50153" s="3"/>
      <c r="BL50153" s="3"/>
      <c r="BN50153" s="3"/>
      <c r="BP50153" s="3"/>
    </row>
    <row r="50154" spans="1:68" x14ac:dyDescent="0.25">
      <c r="A50154" s="1"/>
      <c r="B50154" s="2"/>
      <c r="BJ50154" s="3"/>
      <c r="BL50154" s="3"/>
      <c r="BN50154" s="3"/>
      <c r="BP50154" s="3"/>
    </row>
    <row r="50155" spans="1:68" x14ac:dyDescent="0.25">
      <c r="A50155" s="1"/>
      <c r="B50155" s="2"/>
      <c r="BJ50155" s="3"/>
      <c r="BL50155" s="3"/>
      <c r="BN50155" s="3"/>
      <c r="BP50155" s="3"/>
    </row>
    <row r="50156" spans="1:68" x14ac:dyDescent="0.25">
      <c r="A50156" s="1"/>
      <c r="B50156" s="2"/>
      <c r="BJ50156" s="3"/>
      <c r="BL50156" s="3"/>
      <c r="BN50156" s="3"/>
      <c r="BP50156" s="3"/>
    </row>
    <row r="50157" spans="1:68" x14ac:dyDescent="0.25">
      <c r="A50157" s="1"/>
      <c r="B50157" s="2"/>
      <c r="BJ50157" s="3"/>
      <c r="BL50157" s="3"/>
      <c r="BN50157" s="3"/>
      <c r="BP50157" s="3"/>
    </row>
    <row r="50158" spans="1:68" x14ac:dyDescent="0.25">
      <c r="A50158" s="1"/>
      <c r="B50158" s="2"/>
      <c r="BJ50158" s="3"/>
      <c r="BL50158" s="3"/>
      <c r="BN50158" s="3"/>
      <c r="BP50158" s="3"/>
    </row>
    <row r="50159" spans="1:68" x14ac:dyDescent="0.25">
      <c r="A50159" s="1"/>
      <c r="B50159" s="2"/>
      <c r="BJ50159" s="3"/>
      <c r="BL50159" s="3"/>
      <c r="BN50159" s="3"/>
      <c r="BP50159" s="3"/>
    </row>
    <row r="50160" spans="1:68" x14ac:dyDescent="0.25">
      <c r="A50160" s="1"/>
      <c r="B50160" s="2"/>
      <c r="BJ50160" s="3"/>
      <c r="BL50160" s="3"/>
      <c r="BN50160" s="3"/>
      <c r="BP50160" s="3"/>
    </row>
    <row r="50161" spans="1:68" x14ac:dyDescent="0.25">
      <c r="A50161" s="1"/>
      <c r="B50161" s="2"/>
      <c r="BJ50161" s="3"/>
      <c r="BL50161" s="3"/>
      <c r="BN50161" s="3"/>
      <c r="BP50161" s="3"/>
    </row>
    <row r="50162" spans="1:68" x14ac:dyDescent="0.25">
      <c r="A50162" s="1"/>
      <c r="B50162" s="2"/>
      <c r="BJ50162" s="3"/>
      <c r="BL50162" s="3"/>
      <c r="BN50162" s="3"/>
      <c r="BP50162" s="3"/>
    </row>
    <row r="50163" spans="1:68" x14ac:dyDescent="0.25">
      <c r="A50163" s="1"/>
      <c r="B50163" s="2"/>
      <c r="BJ50163" s="3"/>
      <c r="BL50163" s="3"/>
      <c r="BN50163" s="3"/>
      <c r="BP50163" s="3"/>
    </row>
    <row r="50164" spans="1:68" x14ac:dyDescent="0.25">
      <c r="A50164" s="1"/>
      <c r="B50164" s="2"/>
      <c r="BJ50164" s="3"/>
      <c r="BL50164" s="3"/>
      <c r="BN50164" s="3"/>
      <c r="BP50164" s="3"/>
    </row>
    <row r="50165" spans="1:68" x14ac:dyDescent="0.25">
      <c r="A50165" s="1"/>
      <c r="B50165" s="2"/>
      <c r="BJ50165" s="3"/>
      <c r="BL50165" s="3"/>
      <c r="BN50165" s="3"/>
      <c r="BP50165" s="3"/>
    </row>
    <row r="50166" spans="1:68" x14ac:dyDescent="0.25">
      <c r="A50166" s="1"/>
      <c r="B50166" s="2"/>
      <c r="BJ50166" s="3"/>
      <c r="BL50166" s="3"/>
      <c r="BN50166" s="3"/>
      <c r="BP50166" s="3"/>
    </row>
    <row r="50167" spans="1:68" x14ac:dyDescent="0.25">
      <c r="A50167" s="1"/>
      <c r="B50167" s="2"/>
      <c r="BJ50167" s="3"/>
      <c r="BL50167" s="3"/>
      <c r="BN50167" s="3"/>
      <c r="BP50167" s="3"/>
    </row>
    <row r="50168" spans="1:68" x14ac:dyDescent="0.25">
      <c r="A50168" s="1"/>
      <c r="B50168" s="2"/>
      <c r="BJ50168" s="3"/>
      <c r="BL50168" s="3"/>
      <c r="BN50168" s="3"/>
      <c r="BP50168" s="3"/>
    </row>
    <row r="50169" spans="1:68" x14ac:dyDescent="0.25">
      <c r="A50169" s="1"/>
      <c r="B50169" s="2"/>
      <c r="BJ50169" s="3"/>
      <c r="BL50169" s="3"/>
      <c r="BN50169" s="3"/>
      <c r="BP50169" s="3"/>
    </row>
    <row r="50170" spans="1:68" x14ac:dyDescent="0.25">
      <c r="A50170" s="1"/>
      <c r="B50170" s="2"/>
      <c r="BJ50170" s="3"/>
      <c r="BL50170" s="3"/>
      <c r="BN50170" s="3"/>
      <c r="BP50170" s="3"/>
    </row>
    <row r="50171" spans="1:68" x14ac:dyDescent="0.25">
      <c r="A50171" s="1"/>
      <c r="B50171" s="2"/>
      <c r="BJ50171" s="3"/>
      <c r="BL50171" s="3"/>
      <c r="BN50171" s="3"/>
      <c r="BP50171" s="3"/>
    </row>
    <row r="50172" spans="1:68" x14ac:dyDescent="0.25">
      <c r="A50172" s="1"/>
      <c r="B50172" s="2"/>
      <c r="BJ50172" s="3"/>
      <c r="BL50172" s="3"/>
      <c r="BN50172" s="3"/>
      <c r="BP50172" s="3"/>
    </row>
    <row r="50173" spans="1:68" x14ac:dyDescent="0.25">
      <c r="A50173" s="1"/>
      <c r="B50173" s="2"/>
      <c r="BJ50173" s="3"/>
      <c r="BL50173" s="3"/>
      <c r="BN50173" s="3"/>
      <c r="BP50173" s="3"/>
    </row>
    <row r="50174" spans="1:68" x14ac:dyDescent="0.25">
      <c r="A50174" s="1"/>
      <c r="B50174" s="2"/>
      <c r="BJ50174" s="3"/>
      <c r="BL50174" s="3"/>
      <c r="BN50174" s="3"/>
      <c r="BP50174" s="3"/>
    </row>
    <row r="50175" spans="1:68" x14ac:dyDescent="0.25">
      <c r="A50175" s="1"/>
      <c r="B50175" s="2"/>
      <c r="BJ50175" s="3"/>
      <c r="BL50175" s="3"/>
      <c r="BN50175" s="3"/>
      <c r="BP50175" s="3"/>
    </row>
    <row r="50176" spans="1:68" x14ac:dyDescent="0.25">
      <c r="A50176" s="1"/>
      <c r="B50176" s="2"/>
      <c r="BJ50176" s="3"/>
      <c r="BL50176" s="3"/>
      <c r="BN50176" s="3"/>
      <c r="BP50176" s="3"/>
    </row>
    <row r="50177" spans="1:68" x14ac:dyDescent="0.25">
      <c r="A50177" s="1"/>
      <c r="B50177" s="2"/>
      <c r="BJ50177" s="3"/>
      <c r="BL50177" s="3"/>
      <c r="BN50177" s="3"/>
      <c r="BP50177" s="3"/>
    </row>
    <row r="50178" spans="1:68" x14ac:dyDescent="0.25">
      <c r="A50178" s="1"/>
      <c r="B50178" s="2"/>
      <c r="BJ50178" s="3"/>
      <c r="BL50178" s="3"/>
      <c r="BN50178" s="3"/>
      <c r="BP50178" s="3"/>
    </row>
    <row r="50179" spans="1:68" x14ac:dyDescent="0.25">
      <c r="A50179" s="1"/>
      <c r="B50179" s="2"/>
      <c r="BJ50179" s="3"/>
      <c r="BL50179" s="3"/>
      <c r="BN50179" s="3"/>
      <c r="BP50179" s="3"/>
    </row>
    <row r="50180" spans="1:68" x14ac:dyDescent="0.25">
      <c r="A50180" s="1"/>
      <c r="B50180" s="2"/>
      <c r="BJ50180" s="3"/>
      <c r="BL50180" s="3"/>
      <c r="BN50180" s="3"/>
      <c r="BP50180" s="3"/>
    </row>
    <row r="50181" spans="1:68" x14ac:dyDescent="0.25">
      <c r="A50181" s="1"/>
      <c r="B50181" s="2"/>
      <c r="BJ50181" s="3"/>
      <c r="BL50181" s="3"/>
      <c r="BN50181" s="3"/>
      <c r="BP50181" s="3"/>
    </row>
    <row r="50182" spans="1:68" x14ac:dyDescent="0.25">
      <c r="A50182" s="1"/>
      <c r="B50182" s="2"/>
      <c r="BJ50182" s="3"/>
      <c r="BL50182" s="3"/>
      <c r="BN50182" s="3"/>
      <c r="BP50182" s="3"/>
    </row>
    <row r="50183" spans="1:68" x14ac:dyDescent="0.25">
      <c r="A50183" s="1"/>
      <c r="B50183" s="2"/>
      <c r="BJ50183" s="3"/>
      <c r="BL50183" s="3"/>
      <c r="BN50183" s="3"/>
      <c r="BP50183" s="3"/>
    </row>
    <row r="50184" spans="1:68" x14ac:dyDescent="0.25">
      <c r="A50184" s="1"/>
      <c r="B50184" s="2"/>
      <c r="BJ50184" s="3"/>
      <c r="BL50184" s="3"/>
      <c r="BN50184" s="3"/>
      <c r="BP50184" s="3"/>
    </row>
    <row r="50185" spans="1:68" x14ac:dyDescent="0.25">
      <c r="A50185" s="1"/>
      <c r="B50185" s="2"/>
      <c r="BJ50185" s="3"/>
      <c r="BL50185" s="3"/>
      <c r="BN50185" s="3"/>
      <c r="BP50185" s="3"/>
    </row>
    <row r="50186" spans="1:68" x14ac:dyDescent="0.25">
      <c r="A50186" s="1"/>
      <c r="B50186" s="2"/>
      <c r="BJ50186" s="3"/>
      <c r="BL50186" s="3"/>
      <c r="BN50186" s="3"/>
      <c r="BP50186" s="3"/>
    </row>
    <row r="50187" spans="1:68" x14ac:dyDescent="0.25">
      <c r="A50187" s="1"/>
      <c r="B50187" s="2"/>
      <c r="BJ50187" s="3"/>
      <c r="BL50187" s="3"/>
      <c r="BN50187" s="3"/>
      <c r="BP50187" s="3"/>
    </row>
    <row r="50188" spans="1:68" x14ac:dyDescent="0.25">
      <c r="A50188" s="1"/>
      <c r="B50188" s="2"/>
      <c r="BJ50188" s="3"/>
      <c r="BL50188" s="3"/>
      <c r="BN50188" s="3"/>
      <c r="BP50188" s="3"/>
    </row>
    <row r="50189" spans="1:68" x14ac:dyDescent="0.25">
      <c r="A50189" s="1"/>
      <c r="B50189" s="2"/>
      <c r="BJ50189" s="3"/>
      <c r="BL50189" s="3"/>
      <c r="BN50189" s="3"/>
      <c r="BP50189" s="3"/>
    </row>
    <row r="50190" spans="1:68" x14ac:dyDescent="0.25">
      <c r="A50190" s="1"/>
      <c r="B50190" s="2"/>
      <c r="BJ50190" s="3"/>
      <c r="BL50190" s="3"/>
      <c r="BN50190" s="3"/>
      <c r="BP50190" s="3"/>
    </row>
    <row r="50191" spans="1:68" x14ac:dyDescent="0.25">
      <c r="A50191" s="1"/>
      <c r="B50191" s="2"/>
      <c r="BJ50191" s="3"/>
      <c r="BL50191" s="3"/>
      <c r="BN50191" s="3"/>
      <c r="BP50191" s="3"/>
    </row>
    <row r="50192" spans="1:68" x14ac:dyDescent="0.25">
      <c r="A50192" s="1"/>
      <c r="B50192" s="2"/>
      <c r="BJ50192" s="3"/>
      <c r="BL50192" s="3"/>
      <c r="BN50192" s="3"/>
      <c r="BP50192" s="3"/>
    </row>
    <row r="50193" spans="1:68" x14ac:dyDescent="0.25">
      <c r="A50193" s="1"/>
      <c r="B50193" s="2"/>
      <c r="BJ50193" s="3"/>
      <c r="BL50193" s="3"/>
      <c r="BN50193" s="3"/>
      <c r="BP50193" s="3"/>
    </row>
    <row r="50194" spans="1:68" x14ac:dyDescent="0.25">
      <c r="A50194" s="1"/>
      <c r="B50194" s="2"/>
      <c r="BJ50194" s="3"/>
      <c r="BL50194" s="3"/>
      <c r="BN50194" s="3"/>
      <c r="BP50194" s="3"/>
    </row>
    <row r="50195" spans="1:68" x14ac:dyDescent="0.25">
      <c r="A50195" s="1"/>
      <c r="B50195" s="2"/>
      <c r="BJ50195" s="3"/>
      <c r="BL50195" s="3"/>
      <c r="BN50195" s="3"/>
      <c r="BP50195" s="3"/>
    </row>
    <row r="50196" spans="1:68" x14ac:dyDescent="0.25">
      <c r="A50196" s="1"/>
      <c r="B50196" s="2"/>
      <c r="BJ50196" s="3"/>
      <c r="BL50196" s="3"/>
      <c r="BN50196" s="3"/>
      <c r="BP50196" s="3"/>
    </row>
    <row r="50197" spans="1:68" x14ac:dyDescent="0.25">
      <c r="A50197" s="1"/>
      <c r="B50197" s="2"/>
      <c r="BJ50197" s="3"/>
      <c r="BL50197" s="3"/>
      <c r="BN50197" s="3"/>
      <c r="BP50197" s="3"/>
    </row>
    <row r="50198" spans="1:68" x14ac:dyDescent="0.25">
      <c r="A50198" s="1"/>
      <c r="B50198" s="2"/>
      <c r="BJ50198" s="3"/>
      <c r="BL50198" s="3"/>
      <c r="BN50198" s="3"/>
      <c r="BP50198" s="3"/>
    </row>
    <row r="50199" spans="1:68" x14ac:dyDescent="0.25">
      <c r="A50199" s="1"/>
      <c r="B50199" s="2"/>
      <c r="BJ50199" s="3"/>
      <c r="BL50199" s="3"/>
      <c r="BN50199" s="3"/>
      <c r="BP50199" s="3"/>
    </row>
    <row r="50200" spans="1:68" x14ac:dyDescent="0.25">
      <c r="A50200" s="1"/>
      <c r="B50200" s="2"/>
      <c r="BJ50200" s="3"/>
      <c r="BL50200" s="3"/>
      <c r="BN50200" s="3"/>
      <c r="BP50200" s="3"/>
    </row>
    <row r="50201" spans="1:68" x14ac:dyDescent="0.25">
      <c r="A50201" s="1"/>
      <c r="B50201" s="2"/>
      <c r="BJ50201" s="3"/>
      <c r="BL50201" s="3"/>
      <c r="BN50201" s="3"/>
      <c r="BP50201" s="3"/>
    </row>
    <row r="50202" spans="1:68" x14ac:dyDescent="0.25">
      <c r="A50202" s="1"/>
      <c r="B50202" s="2"/>
      <c r="BJ50202" s="3"/>
      <c r="BL50202" s="3"/>
      <c r="BN50202" s="3"/>
      <c r="BP50202" s="3"/>
    </row>
    <row r="50203" spans="1:68" x14ac:dyDescent="0.25">
      <c r="A50203" s="1"/>
      <c r="B50203" s="2"/>
      <c r="BJ50203" s="3"/>
      <c r="BL50203" s="3"/>
      <c r="BN50203" s="3"/>
      <c r="BP50203" s="3"/>
    </row>
    <row r="50204" spans="1:68" x14ac:dyDescent="0.25">
      <c r="A50204" s="1"/>
      <c r="B50204" s="2"/>
      <c r="BJ50204" s="3"/>
      <c r="BL50204" s="3"/>
      <c r="BN50204" s="3"/>
      <c r="BP50204" s="3"/>
    </row>
    <row r="50205" spans="1:68" x14ac:dyDescent="0.25">
      <c r="A50205" s="1"/>
      <c r="B50205" s="2"/>
      <c r="BJ50205" s="3"/>
      <c r="BL50205" s="3"/>
      <c r="BN50205" s="3"/>
      <c r="BP50205" s="3"/>
    </row>
    <row r="50206" spans="1:68" x14ac:dyDescent="0.25">
      <c r="A50206" s="1"/>
      <c r="B50206" s="2"/>
      <c r="BJ50206" s="3"/>
      <c r="BL50206" s="3"/>
      <c r="BN50206" s="3"/>
      <c r="BP50206" s="3"/>
    </row>
    <row r="50207" spans="1:68" x14ac:dyDescent="0.25">
      <c r="A50207" s="1"/>
      <c r="B50207" s="2"/>
      <c r="BJ50207" s="3"/>
      <c r="BL50207" s="3"/>
      <c r="BN50207" s="3"/>
      <c r="BP50207" s="3"/>
    </row>
    <row r="50208" spans="1:68" x14ac:dyDescent="0.25">
      <c r="A50208" s="1"/>
      <c r="B50208" s="2"/>
      <c r="BJ50208" s="3"/>
      <c r="BL50208" s="3"/>
      <c r="BN50208" s="3"/>
      <c r="BP50208" s="3"/>
    </row>
    <row r="50209" spans="1:68" x14ac:dyDescent="0.25">
      <c r="A50209" s="1"/>
      <c r="B50209" s="2"/>
      <c r="BJ50209" s="3"/>
      <c r="BL50209" s="3"/>
      <c r="BN50209" s="3"/>
      <c r="BP50209" s="3"/>
    </row>
    <row r="50210" spans="1:68" x14ac:dyDescent="0.25">
      <c r="A50210" s="1"/>
      <c r="B50210" s="2"/>
      <c r="BJ50210" s="3"/>
      <c r="BL50210" s="3"/>
      <c r="BN50210" s="3"/>
      <c r="BP50210" s="3"/>
    </row>
    <row r="50211" spans="1:68" x14ac:dyDescent="0.25">
      <c r="A50211" s="1"/>
      <c r="B50211" s="2"/>
      <c r="BJ50211" s="3"/>
      <c r="BL50211" s="3"/>
      <c r="BN50211" s="3"/>
      <c r="BP50211" s="3"/>
    </row>
    <row r="50212" spans="1:68" x14ac:dyDescent="0.25">
      <c r="A50212" s="1"/>
      <c r="B50212" s="2"/>
      <c r="BJ50212" s="3"/>
      <c r="BL50212" s="3"/>
      <c r="BN50212" s="3"/>
      <c r="BP50212" s="3"/>
    </row>
    <row r="50213" spans="1:68" x14ac:dyDescent="0.25">
      <c r="A50213" s="1"/>
      <c r="B50213" s="2"/>
      <c r="BJ50213" s="3"/>
      <c r="BL50213" s="3"/>
      <c r="BN50213" s="3"/>
      <c r="BP50213" s="3"/>
    </row>
    <row r="50214" spans="1:68" x14ac:dyDescent="0.25">
      <c r="A50214" s="1"/>
      <c r="B50214" s="2"/>
      <c r="BJ50214" s="3"/>
      <c r="BL50214" s="3"/>
      <c r="BN50214" s="3"/>
      <c r="BP50214" s="3"/>
    </row>
    <row r="50215" spans="1:68" x14ac:dyDescent="0.25">
      <c r="A50215" s="1"/>
      <c r="B50215" s="2"/>
      <c r="BJ50215" s="3"/>
      <c r="BL50215" s="3"/>
      <c r="BN50215" s="3"/>
      <c r="BP50215" s="3"/>
    </row>
    <row r="50216" spans="1:68" x14ac:dyDescent="0.25">
      <c r="A50216" s="1"/>
      <c r="B50216" s="2"/>
      <c r="BJ50216" s="3"/>
      <c r="BL50216" s="3"/>
      <c r="BN50216" s="3"/>
      <c r="BP50216" s="3"/>
    </row>
    <row r="50217" spans="1:68" x14ac:dyDescent="0.25">
      <c r="A50217" s="1"/>
      <c r="B50217" s="2"/>
      <c r="BJ50217" s="3"/>
      <c r="BL50217" s="3"/>
      <c r="BN50217" s="3"/>
      <c r="BP50217" s="3"/>
    </row>
    <row r="50218" spans="1:68" x14ac:dyDescent="0.25">
      <c r="A50218" s="1"/>
      <c r="B50218" s="2"/>
      <c r="BJ50218" s="3"/>
      <c r="BL50218" s="3"/>
      <c r="BN50218" s="3"/>
      <c r="BP50218" s="3"/>
    </row>
    <row r="50219" spans="1:68" x14ac:dyDescent="0.25">
      <c r="A50219" s="1"/>
      <c r="B50219" s="2"/>
      <c r="BJ50219" s="3"/>
      <c r="BL50219" s="3"/>
      <c r="BN50219" s="3"/>
      <c r="BP50219" s="3"/>
    </row>
    <row r="50220" spans="1:68" x14ac:dyDescent="0.25">
      <c r="A50220" s="1"/>
      <c r="B50220" s="2"/>
      <c r="BJ50220" s="3"/>
      <c r="BL50220" s="3"/>
      <c r="BN50220" s="3"/>
      <c r="BP50220" s="3"/>
    </row>
    <row r="50221" spans="1:68" x14ac:dyDescent="0.25">
      <c r="A50221" s="1"/>
      <c r="B50221" s="2"/>
      <c r="BJ50221" s="3"/>
      <c r="BL50221" s="3"/>
      <c r="BN50221" s="3"/>
      <c r="BP50221" s="3"/>
    </row>
    <row r="50222" spans="1:68" x14ac:dyDescent="0.25">
      <c r="A50222" s="1"/>
      <c r="B50222" s="2"/>
      <c r="BJ50222" s="3"/>
      <c r="BL50222" s="3"/>
      <c r="BN50222" s="3"/>
      <c r="BP50222" s="3"/>
    </row>
    <row r="50223" spans="1:68" x14ac:dyDescent="0.25">
      <c r="A50223" s="1"/>
      <c r="B50223" s="2"/>
      <c r="BJ50223" s="3"/>
      <c r="BL50223" s="3"/>
      <c r="BN50223" s="3"/>
      <c r="BP50223" s="3"/>
    </row>
    <row r="50224" spans="1:68" x14ac:dyDescent="0.25">
      <c r="A50224" s="1"/>
      <c r="B50224" s="2"/>
      <c r="BJ50224" s="3"/>
      <c r="BL50224" s="3"/>
      <c r="BN50224" s="3"/>
      <c r="BP50224" s="3"/>
    </row>
    <row r="50225" spans="1:68" x14ac:dyDescent="0.25">
      <c r="A50225" s="1"/>
      <c r="B50225" s="2"/>
      <c r="BJ50225" s="3"/>
      <c r="BL50225" s="3"/>
      <c r="BN50225" s="3"/>
      <c r="BP50225" s="3"/>
    </row>
    <row r="50226" spans="1:68" x14ac:dyDescent="0.25">
      <c r="A50226" s="1"/>
      <c r="B50226" s="2"/>
      <c r="BJ50226" s="3"/>
      <c r="BL50226" s="3"/>
      <c r="BN50226" s="3"/>
      <c r="BP50226" s="3"/>
    </row>
    <row r="50227" spans="1:68" x14ac:dyDescent="0.25">
      <c r="A50227" s="1"/>
      <c r="B50227" s="2"/>
      <c r="BJ50227" s="3"/>
      <c r="BL50227" s="3"/>
      <c r="BN50227" s="3"/>
      <c r="BP50227" s="3"/>
    </row>
    <row r="50228" spans="1:68" x14ac:dyDescent="0.25">
      <c r="A50228" s="1"/>
      <c r="B50228" s="2"/>
      <c r="BJ50228" s="3"/>
      <c r="BL50228" s="3"/>
      <c r="BN50228" s="3"/>
      <c r="BP50228" s="3"/>
    </row>
    <row r="50229" spans="1:68" x14ac:dyDescent="0.25">
      <c r="A50229" s="1"/>
      <c r="B50229" s="2"/>
      <c r="BJ50229" s="3"/>
      <c r="BL50229" s="3"/>
      <c r="BN50229" s="3"/>
      <c r="BP50229" s="3"/>
    </row>
    <row r="50230" spans="1:68" x14ac:dyDescent="0.25">
      <c r="A50230" s="1"/>
      <c r="B50230" s="2"/>
      <c r="BJ50230" s="3"/>
      <c r="BL50230" s="3"/>
      <c r="BN50230" s="3"/>
      <c r="BP50230" s="3"/>
    </row>
    <row r="50231" spans="1:68" x14ac:dyDescent="0.25">
      <c r="A50231" s="1"/>
      <c r="B50231" s="2"/>
      <c r="BJ50231" s="3"/>
      <c r="BL50231" s="3"/>
      <c r="BN50231" s="3"/>
      <c r="BP50231" s="3"/>
    </row>
    <row r="50232" spans="1:68" x14ac:dyDescent="0.25">
      <c r="A50232" s="1"/>
      <c r="B50232" s="2"/>
      <c r="BJ50232" s="3"/>
      <c r="BL50232" s="3"/>
      <c r="BN50232" s="3"/>
      <c r="BP50232" s="3"/>
    </row>
    <row r="50233" spans="1:68" x14ac:dyDescent="0.25">
      <c r="A50233" s="1"/>
      <c r="B50233" s="2"/>
      <c r="BJ50233" s="3"/>
      <c r="BL50233" s="3"/>
      <c r="BN50233" s="3"/>
      <c r="BP50233" s="3"/>
    </row>
    <row r="50234" spans="1:68" x14ac:dyDescent="0.25">
      <c r="A50234" s="1"/>
      <c r="B50234" s="2"/>
      <c r="BJ50234" s="3"/>
      <c r="BL50234" s="3"/>
      <c r="BN50234" s="3"/>
      <c r="BP50234" s="3"/>
    </row>
    <row r="50235" spans="1:68" x14ac:dyDescent="0.25">
      <c r="A50235" s="1"/>
      <c r="B50235" s="2"/>
      <c r="BJ50235" s="3"/>
      <c r="BL50235" s="3"/>
      <c r="BN50235" s="3"/>
      <c r="BP50235" s="3"/>
    </row>
    <row r="50236" spans="1:68" x14ac:dyDescent="0.25">
      <c r="A50236" s="1"/>
      <c r="B50236" s="2"/>
      <c r="BJ50236" s="3"/>
      <c r="BL50236" s="3"/>
      <c r="BN50236" s="3"/>
      <c r="BP50236" s="3"/>
    </row>
    <row r="50237" spans="1:68" x14ac:dyDescent="0.25">
      <c r="A50237" s="1"/>
      <c r="B50237" s="2"/>
      <c r="BJ50237" s="3"/>
      <c r="BL50237" s="3"/>
      <c r="BN50237" s="3"/>
      <c r="BP50237" s="3"/>
    </row>
    <row r="50238" spans="1:68" x14ac:dyDescent="0.25">
      <c r="A50238" s="1"/>
      <c r="B50238" s="2"/>
      <c r="BJ50238" s="3"/>
      <c r="BL50238" s="3"/>
      <c r="BN50238" s="3"/>
      <c r="BP50238" s="3"/>
    </row>
    <row r="50239" spans="1:68" x14ac:dyDescent="0.25">
      <c r="A50239" s="1"/>
      <c r="B50239" s="2"/>
      <c r="BJ50239" s="3"/>
      <c r="BL50239" s="3"/>
      <c r="BN50239" s="3"/>
      <c r="BP50239" s="3"/>
    </row>
    <row r="50240" spans="1:68" x14ac:dyDescent="0.25">
      <c r="A50240" s="1"/>
      <c r="B50240" s="2"/>
      <c r="BJ50240" s="3"/>
      <c r="BL50240" s="3"/>
      <c r="BN50240" s="3"/>
      <c r="BP50240" s="3"/>
    </row>
    <row r="50241" spans="1:68" x14ac:dyDescent="0.25">
      <c r="A50241" s="1"/>
      <c r="B50241" s="2"/>
      <c r="BJ50241" s="3"/>
      <c r="BL50241" s="3"/>
      <c r="BN50241" s="3"/>
      <c r="BP50241" s="3"/>
    </row>
    <row r="50242" spans="1:68" x14ac:dyDescent="0.25">
      <c r="A50242" s="1"/>
      <c r="B50242" s="2"/>
      <c r="BJ50242" s="3"/>
      <c r="BL50242" s="3"/>
      <c r="BN50242" s="3"/>
      <c r="BP50242" s="3"/>
    </row>
    <row r="50243" spans="1:68" x14ac:dyDescent="0.25">
      <c r="A50243" s="1"/>
      <c r="B50243" s="2"/>
      <c r="BJ50243" s="3"/>
      <c r="BL50243" s="3"/>
      <c r="BN50243" s="3"/>
      <c r="BP50243" s="3"/>
    </row>
    <row r="50244" spans="1:68" x14ac:dyDescent="0.25">
      <c r="A50244" s="1"/>
      <c r="B50244" s="2"/>
      <c r="BJ50244" s="3"/>
      <c r="BL50244" s="3"/>
      <c r="BN50244" s="3"/>
      <c r="BP50244" s="3"/>
    </row>
    <row r="50245" spans="1:68" x14ac:dyDescent="0.25">
      <c r="A50245" s="1"/>
      <c r="B50245" s="2"/>
      <c r="BJ50245" s="3"/>
      <c r="BL50245" s="3"/>
      <c r="BN50245" s="3"/>
      <c r="BP50245" s="3"/>
    </row>
    <row r="50246" spans="1:68" x14ac:dyDescent="0.25">
      <c r="A50246" s="1"/>
      <c r="B50246" s="2"/>
      <c r="BJ50246" s="3"/>
      <c r="BL50246" s="3"/>
      <c r="BN50246" s="3"/>
      <c r="BP50246" s="3"/>
    </row>
    <row r="50247" spans="1:68" x14ac:dyDescent="0.25">
      <c r="A50247" s="1"/>
      <c r="B50247" s="2"/>
      <c r="BJ50247" s="3"/>
      <c r="BL50247" s="3"/>
      <c r="BN50247" s="3"/>
      <c r="BP50247" s="3"/>
    </row>
    <row r="50248" spans="1:68" x14ac:dyDescent="0.25">
      <c r="A50248" s="1"/>
      <c r="B50248" s="2"/>
      <c r="BJ50248" s="3"/>
      <c r="BL50248" s="3"/>
      <c r="BN50248" s="3"/>
      <c r="BP50248" s="3"/>
    </row>
    <row r="50249" spans="1:68" x14ac:dyDescent="0.25">
      <c r="A50249" s="1"/>
      <c r="B50249" s="2"/>
      <c r="BJ50249" s="3"/>
      <c r="BL50249" s="3"/>
      <c r="BN50249" s="3"/>
      <c r="BP50249" s="3"/>
    </row>
    <row r="50250" spans="1:68" x14ac:dyDescent="0.25">
      <c r="A50250" s="1"/>
      <c r="B50250" s="2"/>
      <c r="BJ50250" s="3"/>
      <c r="BL50250" s="3"/>
      <c r="BN50250" s="3"/>
      <c r="BP50250" s="3"/>
    </row>
    <row r="50251" spans="1:68" x14ac:dyDescent="0.25">
      <c r="A50251" s="1"/>
      <c r="B50251" s="2"/>
      <c r="BJ50251" s="3"/>
      <c r="BL50251" s="3"/>
      <c r="BN50251" s="3"/>
      <c r="BP50251" s="3"/>
    </row>
    <row r="50252" spans="1:68" x14ac:dyDescent="0.25">
      <c r="A50252" s="1"/>
      <c r="B50252" s="2"/>
      <c r="BJ50252" s="3"/>
      <c r="BL50252" s="3"/>
      <c r="BN50252" s="3"/>
      <c r="BP50252" s="3"/>
    </row>
    <row r="50253" spans="1:68" x14ac:dyDescent="0.25">
      <c r="A50253" s="1"/>
      <c r="B50253" s="2"/>
      <c r="BJ50253" s="3"/>
      <c r="BL50253" s="3"/>
      <c r="BN50253" s="3"/>
      <c r="BP50253" s="3"/>
    </row>
    <row r="50254" spans="1:68" x14ac:dyDescent="0.25">
      <c r="A50254" s="1"/>
      <c r="B50254" s="2"/>
      <c r="BJ50254" s="3"/>
      <c r="BL50254" s="3"/>
      <c r="BN50254" s="3"/>
      <c r="BP50254" s="3"/>
    </row>
    <row r="50255" spans="1:68" x14ac:dyDescent="0.25">
      <c r="A50255" s="1"/>
      <c r="B50255" s="2"/>
      <c r="BJ50255" s="3"/>
      <c r="BL50255" s="3"/>
      <c r="BN50255" s="3"/>
      <c r="BP50255" s="3"/>
    </row>
    <row r="50256" spans="1:68" x14ac:dyDescent="0.25">
      <c r="A50256" s="1"/>
      <c r="B50256" s="2"/>
      <c r="BJ50256" s="3"/>
      <c r="BL50256" s="3"/>
      <c r="BN50256" s="3"/>
      <c r="BP50256" s="3"/>
    </row>
    <row r="50257" spans="1:68" x14ac:dyDescent="0.25">
      <c r="A50257" s="1"/>
      <c r="B50257" s="2"/>
      <c r="BJ50257" s="3"/>
      <c r="BL50257" s="3"/>
      <c r="BN50257" s="3"/>
      <c r="BP50257" s="3"/>
    </row>
    <row r="50258" spans="1:68" x14ac:dyDescent="0.25">
      <c r="A50258" s="1"/>
      <c r="B50258" s="2"/>
      <c r="BJ50258" s="3"/>
      <c r="BL50258" s="3"/>
      <c r="BN50258" s="3"/>
      <c r="BP50258" s="3"/>
    </row>
    <row r="50259" spans="1:68" x14ac:dyDescent="0.25">
      <c r="A50259" s="1"/>
      <c r="B50259" s="2"/>
      <c r="BJ50259" s="3"/>
      <c r="BL50259" s="3"/>
      <c r="BN50259" s="3"/>
      <c r="BP50259" s="3"/>
    </row>
    <row r="50260" spans="1:68" x14ac:dyDescent="0.25">
      <c r="A50260" s="1"/>
      <c r="B50260" s="2"/>
      <c r="BJ50260" s="3"/>
      <c r="BL50260" s="3"/>
      <c r="BN50260" s="3"/>
      <c r="BP50260" s="3"/>
    </row>
    <row r="50261" spans="1:68" x14ac:dyDescent="0.25">
      <c r="A50261" s="1"/>
      <c r="B50261" s="2"/>
      <c r="BJ50261" s="3"/>
      <c r="BL50261" s="3"/>
      <c r="BN50261" s="3"/>
      <c r="BP50261" s="3"/>
    </row>
    <row r="50262" spans="1:68" x14ac:dyDescent="0.25">
      <c r="A50262" s="1"/>
      <c r="B50262" s="2"/>
      <c r="BJ50262" s="3"/>
      <c r="BL50262" s="3"/>
      <c r="BN50262" s="3"/>
      <c r="BP50262" s="3"/>
    </row>
    <row r="50263" spans="1:68" x14ac:dyDescent="0.25">
      <c r="A50263" s="1"/>
      <c r="B50263" s="2"/>
      <c r="BJ50263" s="3"/>
      <c r="BL50263" s="3"/>
      <c r="BN50263" s="3"/>
      <c r="BP50263" s="3"/>
    </row>
    <row r="50264" spans="1:68" x14ac:dyDescent="0.25">
      <c r="A50264" s="1"/>
      <c r="B50264" s="2"/>
      <c r="BJ50264" s="3"/>
      <c r="BL50264" s="3"/>
      <c r="BN50264" s="3"/>
      <c r="BP50264" s="3"/>
    </row>
    <row r="50265" spans="1:68" x14ac:dyDescent="0.25">
      <c r="A50265" s="1"/>
      <c r="B50265" s="2"/>
      <c r="BJ50265" s="3"/>
      <c r="BL50265" s="3"/>
      <c r="BN50265" s="3"/>
      <c r="BP50265" s="3"/>
    </row>
    <row r="50266" spans="1:68" x14ac:dyDescent="0.25">
      <c r="A50266" s="1"/>
      <c r="B50266" s="2"/>
      <c r="BJ50266" s="3"/>
      <c r="BL50266" s="3"/>
      <c r="BN50266" s="3"/>
      <c r="BP50266" s="3"/>
    </row>
    <row r="50267" spans="1:68" x14ac:dyDescent="0.25">
      <c r="A50267" s="1"/>
      <c r="B50267" s="2"/>
      <c r="BJ50267" s="3"/>
      <c r="BL50267" s="3"/>
      <c r="BN50267" s="3"/>
      <c r="BP50267" s="3"/>
    </row>
    <row r="50268" spans="1:68" x14ac:dyDescent="0.25">
      <c r="A50268" s="1"/>
      <c r="B50268" s="2"/>
      <c r="BJ50268" s="3"/>
      <c r="BL50268" s="3"/>
      <c r="BN50268" s="3"/>
      <c r="BP50268" s="3"/>
    </row>
    <row r="50269" spans="1:68" x14ac:dyDescent="0.25">
      <c r="A50269" s="1"/>
      <c r="B50269" s="2"/>
      <c r="BJ50269" s="3"/>
      <c r="BL50269" s="3"/>
      <c r="BN50269" s="3"/>
      <c r="BP50269" s="3"/>
    </row>
    <row r="50270" spans="1:68" x14ac:dyDescent="0.25">
      <c r="A50270" s="1"/>
      <c r="B50270" s="2"/>
      <c r="BJ50270" s="3"/>
      <c r="BL50270" s="3"/>
      <c r="BN50270" s="3"/>
      <c r="BP50270" s="3"/>
    </row>
    <row r="50271" spans="1:68" x14ac:dyDescent="0.25">
      <c r="A50271" s="1"/>
      <c r="B50271" s="2"/>
      <c r="BJ50271" s="3"/>
      <c r="BL50271" s="3"/>
      <c r="BN50271" s="3"/>
      <c r="BP50271" s="3"/>
    </row>
    <row r="50272" spans="1:68" x14ac:dyDescent="0.25">
      <c r="A50272" s="1"/>
      <c r="B50272" s="2"/>
      <c r="BJ50272" s="3"/>
      <c r="BL50272" s="3"/>
      <c r="BN50272" s="3"/>
      <c r="BP50272" s="3"/>
    </row>
    <row r="50273" spans="1:68" x14ac:dyDescent="0.25">
      <c r="A50273" s="1"/>
      <c r="B50273" s="2"/>
      <c r="BJ50273" s="3"/>
      <c r="BL50273" s="3"/>
      <c r="BN50273" s="3"/>
      <c r="BP50273" s="3"/>
    </row>
    <row r="50274" spans="1:68" x14ac:dyDescent="0.25">
      <c r="A50274" s="1"/>
      <c r="B50274" s="2"/>
      <c r="BJ50274" s="3"/>
      <c r="BL50274" s="3"/>
      <c r="BN50274" s="3"/>
      <c r="BP50274" s="3"/>
    </row>
    <row r="50275" spans="1:68" x14ac:dyDescent="0.25">
      <c r="A50275" s="1"/>
      <c r="B50275" s="2"/>
      <c r="BJ50275" s="3"/>
      <c r="BL50275" s="3"/>
      <c r="BN50275" s="3"/>
      <c r="BP50275" s="3"/>
    </row>
    <row r="50276" spans="1:68" x14ac:dyDescent="0.25">
      <c r="A50276" s="1"/>
      <c r="B50276" s="2"/>
      <c r="BJ50276" s="3"/>
      <c r="BL50276" s="3"/>
      <c r="BN50276" s="3"/>
      <c r="BP50276" s="3"/>
    </row>
    <row r="50277" spans="1:68" x14ac:dyDescent="0.25">
      <c r="A50277" s="1"/>
      <c r="B50277" s="2"/>
      <c r="BJ50277" s="3"/>
      <c r="BL50277" s="3"/>
      <c r="BN50277" s="3"/>
      <c r="BP50277" s="3"/>
    </row>
    <row r="50278" spans="1:68" x14ac:dyDescent="0.25">
      <c r="A50278" s="1"/>
      <c r="B50278" s="2"/>
      <c r="BJ50278" s="3"/>
      <c r="BL50278" s="3"/>
      <c r="BN50278" s="3"/>
      <c r="BP50278" s="3"/>
    </row>
    <row r="50279" spans="1:68" x14ac:dyDescent="0.25">
      <c r="A50279" s="1"/>
      <c r="B50279" s="2"/>
      <c r="BJ50279" s="3"/>
      <c r="BL50279" s="3"/>
      <c r="BN50279" s="3"/>
      <c r="BP50279" s="3"/>
    </row>
    <row r="50280" spans="1:68" x14ac:dyDescent="0.25">
      <c r="A50280" s="1"/>
      <c r="B50280" s="2"/>
      <c r="BJ50280" s="3"/>
      <c r="BL50280" s="3"/>
      <c r="BN50280" s="3"/>
      <c r="BP50280" s="3"/>
    </row>
    <row r="50281" spans="1:68" x14ac:dyDescent="0.25">
      <c r="A50281" s="1"/>
      <c r="B50281" s="2"/>
      <c r="BJ50281" s="3"/>
      <c r="BL50281" s="3"/>
      <c r="BN50281" s="3"/>
      <c r="BP50281" s="3"/>
    </row>
    <row r="50282" spans="1:68" x14ac:dyDescent="0.25">
      <c r="A50282" s="1"/>
      <c r="B50282" s="2"/>
      <c r="BJ50282" s="3"/>
      <c r="BL50282" s="3"/>
      <c r="BN50282" s="3"/>
      <c r="BP50282" s="3"/>
    </row>
    <row r="50283" spans="1:68" x14ac:dyDescent="0.25">
      <c r="A50283" s="1"/>
      <c r="B50283" s="2"/>
      <c r="BJ50283" s="3"/>
      <c r="BL50283" s="3"/>
      <c r="BN50283" s="3"/>
      <c r="BP50283" s="3"/>
    </row>
    <row r="50284" spans="1:68" x14ac:dyDescent="0.25">
      <c r="A50284" s="1"/>
      <c r="B50284" s="2"/>
      <c r="BJ50284" s="3"/>
      <c r="BL50284" s="3"/>
      <c r="BN50284" s="3"/>
      <c r="BP50284" s="3"/>
    </row>
    <row r="50285" spans="1:68" x14ac:dyDescent="0.25">
      <c r="A50285" s="1"/>
      <c r="B50285" s="2"/>
      <c r="BJ50285" s="3"/>
      <c r="BL50285" s="3"/>
      <c r="BN50285" s="3"/>
      <c r="BP50285" s="3"/>
    </row>
    <row r="50286" spans="1:68" x14ac:dyDescent="0.25">
      <c r="A50286" s="1"/>
      <c r="B50286" s="2"/>
      <c r="BJ50286" s="3"/>
      <c r="BL50286" s="3"/>
      <c r="BN50286" s="3"/>
      <c r="BP50286" s="3"/>
    </row>
    <row r="50287" spans="1:68" x14ac:dyDescent="0.25">
      <c r="A50287" s="1"/>
      <c r="B50287" s="2"/>
      <c r="BJ50287" s="3"/>
      <c r="BL50287" s="3"/>
      <c r="BN50287" s="3"/>
      <c r="BP50287" s="3"/>
    </row>
    <row r="50288" spans="1:68" x14ac:dyDescent="0.25">
      <c r="A50288" s="1"/>
      <c r="B50288" s="2"/>
      <c r="BJ50288" s="3"/>
      <c r="BL50288" s="3"/>
      <c r="BN50288" s="3"/>
      <c r="BP50288" s="3"/>
    </row>
    <row r="50289" spans="1:68" x14ac:dyDescent="0.25">
      <c r="A50289" s="1"/>
      <c r="B50289" s="2"/>
      <c r="BJ50289" s="3"/>
      <c r="BL50289" s="3"/>
      <c r="BN50289" s="3"/>
      <c r="BP50289" s="3"/>
    </row>
    <row r="50290" spans="1:68" x14ac:dyDescent="0.25">
      <c r="A50290" s="1"/>
      <c r="B50290" s="2"/>
      <c r="BJ50290" s="3"/>
      <c r="BL50290" s="3"/>
      <c r="BN50290" s="3"/>
      <c r="BP50290" s="3"/>
    </row>
    <row r="50291" spans="1:68" x14ac:dyDescent="0.25">
      <c r="A50291" s="1"/>
      <c r="B50291" s="2"/>
      <c r="BJ50291" s="3"/>
      <c r="BL50291" s="3"/>
      <c r="BN50291" s="3"/>
      <c r="BP50291" s="3"/>
    </row>
    <row r="50292" spans="1:68" x14ac:dyDescent="0.25">
      <c r="A50292" s="1"/>
      <c r="B50292" s="2"/>
      <c r="BJ50292" s="3"/>
      <c r="BL50292" s="3"/>
      <c r="BN50292" s="3"/>
      <c r="BP50292" s="3"/>
    </row>
    <row r="50293" spans="1:68" x14ac:dyDescent="0.25">
      <c r="A50293" s="1"/>
      <c r="B50293" s="2"/>
      <c r="BJ50293" s="3"/>
      <c r="BL50293" s="3"/>
      <c r="BN50293" s="3"/>
      <c r="BP50293" s="3"/>
    </row>
    <row r="50294" spans="1:68" x14ac:dyDescent="0.25">
      <c r="A50294" s="1"/>
      <c r="B50294" s="2"/>
      <c r="BJ50294" s="3"/>
      <c r="BL50294" s="3"/>
      <c r="BN50294" s="3"/>
      <c r="BP50294" s="3"/>
    </row>
    <row r="50295" spans="1:68" x14ac:dyDescent="0.25">
      <c r="A50295" s="1"/>
      <c r="B50295" s="2"/>
      <c r="BJ50295" s="3"/>
      <c r="BL50295" s="3"/>
      <c r="BN50295" s="3"/>
      <c r="BP50295" s="3"/>
    </row>
    <row r="50296" spans="1:68" x14ac:dyDescent="0.25">
      <c r="A50296" s="1"/>
      <c r="B50296" s="2"/>
      <c r="BJ50296" s="3"/>
      <c r="BL50296" s="3"/>
      <c r="BN50296" s="3"/>
      <c r="BP50296" s="3"/>
    </row>
    <row r="50297" spans="1:68" x14ac:dyDescent="0.25">
      <c r="A50297" s="1"/>
      <c r="B50297" s="2"/>
      <c r="BJ50297" s="3"/>
      <c r="BL50297" s="3"/>
      <c r="BN50297" s="3"/>
      <c r="BP50297" s="3"/>
    </row>
    <row r="50298" spans="1:68" x14ac:dyDescent="0.25">
      <c r="A50298" s="1"/>
      <c r="B50298" s="2"/>
      <c r="BJ50298" s="3"/>
      <c r="BL50298" s="3"/>
      <c r="BN50298" s="3"/>
      <c r="BP50298" s="3"/>
    </row>
    <row r="50299" spans="1:68" x14ac:dyDescent="0.25">
      <c r="A50299" s="1"/>
      <c r="B50299" s="2"/>
      <c r="BJ50299" s="3"/>
      <c r="BL50299" s="3"/>
      <c r="BN50299" s="3"/>
      <c r="BP50299" s="3"/>
    </row>
    <row r="50300" spans="1:68" x14ac:dyDescent="0.25">
      <c r="A50300" s="1"/>
      <c r="B50300" s="2"/>
      <c r="BJ50300" s="3"/>
      <c r="BL50300" s="3"/>
      <c r="BN50300" s="3"/>
      <c r="BP50300" s="3"/>
    </row>
    <row r="50301" spans="1:68" x14ac:dyDescent="0.25">
      <c r="A50301" s="1"/>
      <c r="B50301" s="2"/>
      <c r="BJ50301" s="3"/>
      <c r="BL50301" s="3"/>
      <c r="BN50301" s="3"/>
      <c r="BP50301" s="3"/>
    </row>
    <row r="50302" spans="1:68" x14ac:dyDescent="0.25">
      <c r="A50302" s="1"/>
      <c r="B50302" s="2"/>
      <c r="BJ50302" s="3"/>
      <c r="BL50302" s="3"/>
      <c r="BN50302" s="3"/>
      <c r="BP50302" s="3"/>
    </row>
    <row r="50303" spans="1:68" x14ac:dyDescent="0.25">
      <c r="A50303" s="1"/>
      <c r="B50303" s="2"/>
      <c r="BJ50303" s="3"/>
      <c r="BL50303" s="3"/>
      <c r="BN50303" s="3"/>
      <c r="BP50303" s="3"/>
    </row>
    <row r="50304" spans="1:68" x14ac:dyDescent="0.25">
      <c r="A50304" s="1"/>
      <c r="B50304" s="2"/>
      <c r="BJ50304" s="3"/>
      <c r="BL50304" s="3"/>
      <c r="BN50304" s="3"/>
      <c r="BP50304" s="3"/>
    </row>
    <row r="50305" spans="1:68" x14ac:dyDescent="0.25">
      <c r="A50305" s="1"/>
      <c r="B50305" s="2"/>
      <c r="BJ50305" s="3"/>
      <c r="BL50305" s="3"/>
      <c r="BN50305" s="3"/>
      <c r="BP50305" s="3"/>
    </row>
    <row r="50306" spans="1:68" x14ac:dyDescent="0.25">
      <c r="A50306" s="1"/>
      <c r="B50306" s="2"/>
      <c r="BJ50306" s="3"/>
      <c r="BL50306" s="3"/>
      <c r="BN50306" s="3"/>
      <c r="BP50306" s="3"/>
    </row>
    <row r="50307" spans="1:68" x14ac:dyDescent="0.25">
      <c r="A50307" s="1"/>
      <c r="B50307" s="2"/>
      <c r="BJ50307" s="3"/>
      <c r="BL50307" s="3"/>
      <c r="BN50307" s="3"/>
      <c r="BP50307" s="3"/>
    </row>
    <row r="50308" spans="1:68" x14ac:dyDescent="0.25">
      <c r="A50308" s="1"/>
      <c r="B50308" s="2"/>
      <c r="BJ50308" s="3"/>
      <c r="BL50308" s="3"/>
      <c r="BN50308" s="3"/>
      <c r="BP50308" s="3"/>
    </row>
    <row r="50309" spans="1:68" x14ac:dyDescent="0.25">
      <c r="A50309" s="1"/>
      <c r="B50309" s="2"/>
      <c r="BJ50309" s="3"/>
      <c r="BL50309" s="3"/>
      <c r="BN50309" s="3"/>
      <c r="BP50309" s="3"/>
    </row>
    <row r="50310" spans="1:68" x14ac:dyDescent="0.25">
      <c r="A50310" s="1"/>
      <c r="B50310" s="2"/>
      <c r="BJ50310" s="3"/>
      <c r="BL50310" s="3"/>
      <c r="BN50310" s="3"/>
      <c r="BP50310" s="3"/>
    </row>
    <row r="50311" spans="1:68" x14ac:dyDescent="0.25">
      <c r="A50311" s="1"/>
      <c r="B50311" s="2"/>
      <c r="BJ50311" s="3"/>
      <c r="BL50311" s="3"/>
      <c r="BN50311" s="3"/>
      <c r="BP50311" s="3"/>
    </row>
    <row r="50312" spans="1:68" x14ac:dyDescent="0.25">
      <c r="A50312" s="1"/>
      <c r="B50312" s="2"/>
      <c r="BJ50312" s="3"/>
      <c r="BL50312" s="3"/>
      <c r="BN50312" s="3"/>
      <c r="BP50312" s="3"/>
    </row>
    <row r="50313" spans="1:68" x14ac:dyDescent="0.25">
      <c r="A50313" s="1"/>
      <c r="B50313" s="2"/>
      <c r="BJ50313" s="3"/>
      <c r="BL50313" s="3"/>
      <c r="BN50313" s="3"/>
      <c r="BP50313" s="3"/>
    </row>
    <row r="50314" spans="1:68" x14ac:dyDescent="0.25">
      <c r="A50314" s="1"/>
      <c r="B50314" s="2"/>
      <c r="BJ50314" s="3"/>
      <c r="BL50314" s="3"/>
      <c r="BN50314" s="3"/>
      <c r="BP50314" s="3"/>
    </row>
    <row r="50315" spans="1:68" x14ac:dyDescent="0.25">
      <c r="A50315" s="1"/>
      <c r="B50315" s="2"/>
      <c r="BJ50315" s="3"/>
      <c r="BL50315" s="3"/>
      <c r="BN50315" s="3"/>
      <c r="BP50315" s="3"/>
    </row>
    <row r="50316" spans="1:68" x14ac:dyDescent="0.25">
      <c r="A50316" s="1"/>
      <c r="B50316" s="2"/>
      <c r="BJ50316" s="3"/>
      <c r="BL50316" s="3"/>
      <c r="BN50316" s="3"/>
      <c r="BP50316" s="3"/>
    </row>
    <row r="50317" spans="1:68" x14ac:dyDescent="0.25">
      <c r="A50317" s="1"/>
      <c r="B50317" s="2"/>
      <c r="BJ50317" s="3"/>
      <c r="BL50317" s="3"/>
      <c r="BN50317" s="3"/>
      <c r="BP50317" s="3"/>
    </row>
    <row r="50318" spans="1:68" x14ac:dyDescent="0.25">
      <c r="A50318" s="1"/>
      <c r="B50318" s="2"/>
      <c r="BJ50318" s="3"/>
      <c r="BL50318" s="3"/>
      <c r="BN50318" s="3"/>
      <c r="BP50318" s="3"/>
    </row>
    <row r="50319" spans="1:68" x14ac:dyDescent="0.25">
      <c r="A50319" s="1"/>
      <c r="B50319" s="2"/>
      <c r="BJ50319" s="3"/>
      <c r="BL50319" s="3"/>
      <c r="BN50319" s="3"/>
      <c r="BP50319" s="3"/>
    </row>
    <row r="50320" spans="1:68" x14ac:dyDescent="0.25">
      <c r="A50320" s="1"/>
      <c r="B50320" s="2"/>
      <c r="BJ50320" s="3"/>
      <c r="BL50320" s="3"/>
      <c r="BN50320" s="3"/>
      <c r="BP50320" s="3"/>
    </row>
    <row r="50321" spans="1:68" x14ac:dyDescent="0.25">
      <c r="A50321" s="1"/>
      <c r="B50321" s="2"/>
      <c r="BJ50321" s="3"/>
      <c r="BL50321" s="3"/>
      <c r="BN50321" s="3"/>
      <c r="BP50321" s="3"/>
    </row>
    <row r="50322" spans="1:68" x14ac:dyDescent="0.25">
      <c r="A50322" s="1"/>
      <c r="B50322" s="2"/>
      <c r="BJ50322" s="3"/>
      <c r="BL50322" s="3"/>
      <c r="BN50322" s="3"/>
      <c r="BP50322" s="3"/>
    </row>
    <row r="50323" spans="1:68" x14ac:dyDescent="0.25">
      <c r="A50323" s="1"/>
      <c r="B50323" s="2"/>
      <c r="BJ50323" s="3"/>
      <c r="BL50323" s="3"/>
      <c r="BN50323" s="3"/>
      <c r="BP50323" s="3"/>
    </row>
    <row r="50324" spans="1:68" x14ac:dyDescent="0.25">
      <c r="A50324" s="1"/>
      <c r="B50324" s="2"/>
      <c r="BJ50324" s="3"/>
      <c r="BL50324" s="3"/>
      <c r="BN50324" s="3"/>
      <c r="BP50324" s="3"/>
    </row>
    <row r="50325" spans="1:68" x14ac:dyDescent="0.25">
      <c r="A50325" s="1"/>
      <c r="B50325" s="2"/>
      <c r="BJ50325" s="3"/>
      <c r="BL50325" s="3"/>
      <c r="BN50325" s="3"/>
      <c r="BP50325" s="3"/>
    </row>
    <row r="50326" spans="1:68" x14ac:dyDescent="0.25">
      <c r="A50326" s="1"/>
      <c r="B50326" s="2"/>
      <c r="BJ50326" s="3"/>
      <c r="BL50326" s="3"/>
      <c r="BN50326" s="3"/>
      <c r="BP50326" s="3"/>
    </row>
    <row r="50327" spans="1:68" x14ac:dyDescent="0.25">
      <c r="A50327" s="1"/>
      <c r="B50327" s="2"/>
      <c r="BJ50327" s="3"/>
      <c r="BL50327" s="3"/>
      <c r="BN50327" s="3"/>
      <c r="BP50327" s="3"/>
    </row>
    <row r="50328" spans="1:68" x14ac:dyDescent="0.25">
      <c r="A50328" s="1"/>
      <c r="B50328" s="2"/>
      <c r="BJ50328" s="3"/>
      <c r="BL50328" s="3"/>
      <c r="BN50328" s="3"/>
      <c r="BP50328" s="3"/>
    </row>
    <row r="50329" spans="1:68" x14ac:dyDescent="0.25">
      <c r="A50329" s="1"/>
      <c r="B50329" s="2"/>
      <c r="BJ50329" s="3"/>
      <c r="BL50329" s="3"/>
      <c r="BN50329" s="3"/>
      <c r="BP50329" s="3"/>
    </row>
    <row r="50330" spans="1:68" x14ac:dyDescent="0.25">
      <c r="A50330" s="1"/>
      <c r="B50330" s="2"/>
      <c r="BJ50330" s="3"/>
      <c r="BL50330" s="3"/>
      <c r="BN50330" s="3"/>
      <c r="BP50330" s="3"/>
    </row>
    <row r="50331" spans="1:68" x14ac:dyDescent="0.25">
      <c r="A50331" s="1"/>
      <c r="B50331" s="2"/>
      <c r="BJ50331" s="3"/>
      <c r="BL50331" s="3"/>
      <c r="BN50331" s="3"/>
      <c r="BP50331" s="3"/>
    </row>
    <row r="50332" spans="1:68" x14ac:dyDescent="0.25">
      <c r="A50332" s="1"/>
      <c r="B50332" s="2"/>
      <c r="BJ50332" s="3"/>
      <c r="BL50332" s="3"/>
      <c r="BN50332" s="3"/>
      <c r="BP50332" s="3"/>
    </row>
    <row r="50333" spans="1:68" x14ac:dyDescent="0.25">
      <c r="A50333" s="1"/>
      <c r="B50333" s="2"/>
      <c r="BJ50333" s="3"/>
      <c r="BL50333" s="3"/>
      <c r="BN50333" s="3"/>
      <c r="BP50333" s="3"/>
    </row>
    <row r="50334" spans="1:68" x14ac:dyDescent="0.25">
      <c r="A50334" s="1"/>
      <c r="B50334" s="2"/>
      <c r="BJ50334" s="3"/>
      <c r="BL50334" s="3"/>
      <c r="BN50334" s="3"/>
      <c r="BP50334" s="3"/>
    </row>
    <row r="50335" spans="1:68" x14ac:dyDescent="0.25">
      <c r="A50335" s="1"/>
      <c r="B50335" s="2"/>
      <c r="BJ50335" s="3"/>
      <c r="BL50335" s="3"/>
      <c r="BN50335" s="3"/>
      <c r="BP50335" s="3"/>
    </row>
    <row r="50336" spans="1:68" x14ac:dyDescent="0.25">
      <c r="A50336" s="1"/>
      <c r="B50336" s="2"/>
      <c r="BJ50336" s="3"/>
      <c r="BL50336" s="3"/>
      <c r="BN50336" s="3"/>
      <c r="BP50336" s="3"/>
    </row>
    <row r="50337" spans="1:68" x14ac:dyDescent="0.25">
      <c r="A50337" s="1"/>
      <c r="B50337" s="2"/>
      <c r="BJ50337" s="3"/>
      <c r="BL50337" s="3"/>
      <c r="BN50337" s="3"/>
      <c r="BP50337" s="3"/>
    </row>
    <row r="50338" spans="1:68" x14ac:dyDescent="0.25">
      <c r="A50338" s="1"/>
      <c r="B50338" s="2"/>
      <c r="BJ50338" s="3"/>
      <c r="BL50338" s="3"/>
      <c r="BN50338" s="3"/>
      <c r="BP50338" s="3"/>
    </row>
    <row r="50339" spans="1:68" x14ac:dyDescent="0.25">
      <c r="A50339" s="1"/>
      <c r="B50339" s="2"/>
      <c r="BJ50339" s="3"/>
      <c r="BL50339" s="3"/>
      <c r="BN50339" s="3"/>
      <c r="BP50339" s="3"/>
    </row>
    <row r="50340" spans="1:68" x14ac:dyDescent="0.25">
      <c r="A50340" s="1"/>
      <c r="B50340" s="2"/>
      <c r="BJ50340" s="3"/>
      <c r="BL50340" s="3"/>
      <c r="BN50340" s="3"/>
      <c r="BP50340" s="3"/>
    </row>
    <row r="50341" spans="1:68" x14ac:dyDescent="0.25">
      <c r="A50341" s="1"/>
      <c r="B50341" s="2"/>
      <c r="BJ50341" s="3"/>
      <c r="BL50341" s="3"/>
      <c r="BN50341" s="3"/>
      <c r="BP50341" s="3"/>
    </row>
    <row r="50342" spans="1:68" x14ac:dyDescent="0.25">
      <c r="A50342" s="1"/>
      <c r="B50342" s="2"/>
      <c r="BJ50342" s="3"/>
      <c r="BL50342" s="3"/>
      <c r="BN50342" s="3"/>
      <c r="BP50342" s="3"/>
    </row>
    <row r="50343" spans="1:68" x14ac:dyDescent="0.25">
      <c r="A50343" s="1"/>
      <c r="B50343" s="2"/>
      <c r="BJ50343" s="3"/>
      <c r="BL50343" s="3"/>
      <c r="BN50343" s="3"/>
      <c r="BP50343" s="3"/>
    </row>
    <row r="50344" spans="1:68" x14ac:dyDescent="0.25">
      <c r="A50344" s="1"/>
      <c r="B50344" s="2"/>
      <c r="BJ50344" s="3"/>
      <c r="BL50344" s="3"/>
      <c r="BN50344" s="3"/>
      <c r="BP50344" s="3"/>
    </row>
    <row r="50345" spans="1:68" x14ac:dyDescent="0.25">
      <c r="A50345" s="1"/>
      <c r="B50345" s="2"/>
      <c r="BJ50345" s="3"/>
      <c r="BL50345" s="3"/>
      <c r="BN50345" s="3"/>
      <c r="BP50345" s="3"/>
    </row>
    <row r="50346" spans="1:68" x14ac:dyDescent="0.25">
      <c r="A50346" s="1"/>
      <c r="B50346" s="2"/>
      <c r="BJ50346" s="3"/>
      <c r="BL50346" s="3"/>
      <c r="BN50346" s="3"/>
      <c r="BP50346" s="3"/>
    </row>
    <row r="50347" spans="1:68" x14ac:dyDescent="0.25">
      <c r="A50347" s="1"/>
      <c r="B50347" s="2"/>
      <c r="BJ50347" s="3"/>
      <c r="BL50347" s="3"/>
      <c r="BN50347" s="3"/>
      <c r="BP50347" s="3"/>
    </row>
    <row r="50348" spans="1:68" x14ac:dyDescent="0.25">
      <c r="A50348" s="1"/>
      <c r="B50348" s="2"/>
      <c r="BJ50348" s="3"/>
      <c r="BL50348" s="3"/>
      <c r="BN50348" s="3"/>
      <c r="BP50348" s="3"/>
    </row>
    <row r="50349" spans="1:68" x14ac:dyDescent="0.25">
      <c r="A50349" s="1"/>
      <c r="B50349" s="2"/>
      <c r="BJ50349" s="3"/>
      <c r="BL50349" s="3"/>
      <c r="BN50349" s="3"/>
      <c r="BP50349" s="3"/>
    </row>
    <row r="50350" spans="1:68" x14ac:dyDescent="0.25">
      <c r="A50350" s="1"/>
      <c r="B50350" s="2"/>
      <c r="BJ50350" s="3"/>
      <c r="BL50350" s="3"/>
      <c r="BN50350" s="3"/>
      <c r="BP50350" s="3"/>
    </row>
    <row r="50351" spans="1:68" x14ac:dyDescent="0.25">
      <c r="A50351" s="1"/>
      <c r="B50351" s="2"/>
      <c r="BJ50351" s="3"/>
      <c r="BL50351" s="3"/>
      <c r="BN50351" s="3"/>
      <c r="BP50351" s="3"/>
    </row>
    <row r="50352" spans="1:68" x14ac:dyDescent="0.25">
      <c r="A50352" s="1"/>
      <c r="B50352" s="2"/>
      <c r="BJ50352" s="3"/>
      <c r="BL50352" s="3"/>
      <c r="BN50352" s="3"/>
      <c r="BP50352" s="3"/>
    </row>
    <row r="50353" spans="1:68" x14ac:dyDescent="0.25">
      <c r="A50353" s="1"/>
      <c r="B50353" s="2"/>
      <c r="BJ50353" s="3"/>
      <c r="BL50353" s="3"/>
      <c r="BN50353" s="3"/>
      <c r="BP50353" s="3"/>
    </row>
    <row r="50354" spans="1:68" x14ac:dyDescent="0.25">
      <c r="A50354" s="1"/>
      <c r="B50354" s="2"/>
      <c r="BJ50354" s="3"/>
      <c r="BL50354" s="3"/>
      <c r="BN50354" s="3"/>
      <c r="BP50354" s="3"/>
    </row>
    <row r="50355" spans="1:68" x14ac:dyDescent="0.25">
      <c r="A50355" s="1"/>
      <c r="B50355" s="2"/>
      <c r="BJ50355" s="3"/>
      <c r="BL50355" s="3"/>
      <c r="BN50355" s="3"/>
      <c r="BP50355" s="3"/>
    </row>
    <row r="50356" spans="1:68" x14ac:dyDescent="0.25">
      <c r="A50356" s="1"/>
      <c r="B50356" s="2"/>
      <c r="BJ50356" s="3"/>
      <c r="BL50356" s="3"/>
      <c r="BN50356" s="3"/>
      <c r="BP50356" s="3"/>
    </row>
    <row r="50357" spans="1:68" x14ac:dyDescent="0.25">
      <c r="A50357" s="1"/>
      <c r="B50357" s="2"/>
      <c r="BJ50357" s="3"/>
      <c r="BL50357" s="3"/>
      <c r="BN50357" s="3"/>
      <c r="BP50357" s="3"/>
    </row>
    <row r="50358" spans="1:68" x14ac:dyDescent="0.25">
      <c r="A50358" s="1"/>
      <c r="B50358" s="2"/>
      <c r="BJ50358" s="3"/>
      <c r="BL50358" s="3"/>
      <c r="BN50358" s="3"/>
      <c r="BP50358" s="3"/>
    </row>
    <row r="50359" spans="1:68" x14ac:dyDescent="0.25">
      <c r="A50359" s="1"/>
      <c r="B50359" s="2"/>
      <c r="BJ50359" s="3"/>
      <c r="BL50359" s="3"/>
      <c r="BN50359" s="3"/>
      <c r="BP50359" s="3"/>
    </row>
    <row r="50360" spans="1:68" x14ac:dyDescent="0.25">
      <c r="A50360" s="1"/>
      <c r="B50360" s="2"/>
      <c r="BJ50360" s="3"/>
      <c r="BL50360" s="3"/>
      <c r="BN50360" s="3"/>
      <c r="BP50360" s="3"/>
    </row>
    <row r="50361" spans="1:68" x14ac:dyDescent="0.25">
      <c r="A50361" s="1"/>
      <c r="B50361" s="2"/>
      <c r="BJ50361" s="3"/>
      <c r="BL50361" s="3"/>
      <c r="BN50361" s="3"/>
      <c r="BP50361" s="3"/>
    </row>
    <row r="50362" spans="1:68" x14ac:dyDescent="0.25">
      <c r="A50362" s="1"/>
      <c r="B50362" s="2"/>
      <c r="BJ50362" s="3"/>
      <c r="BL50362" s="3"/>
      <c r="BN50362" s="3"/>
      <c r="BP50362" s="3"/>
    </row>
    <row r="50363" spans="1:68" x14ac:dyDescent="0.25">
      <c r="A50363" s="1"/>
      <c r="B50363" s="2"/>
      <c r="BJ50363" s="3"/>
      <c r="BL50363" s="3"/>
      <c r="BN50363" s="3"/>
      <c r="BP50363" s="3"/>
    </row>
    <row r="50364" spans="1:68" x14ac:dyDescent="0.25">
      <c r="A50364" s="1"/>
      <c r="B50364" s="2"/>
      <c r="BJ50364" s="3"/>
      <c r="BL50364" s="3"/>
      <c r="BN50364" s="3"/>
      <c r="BP50364" s="3"/>
    </row>
    <row r="50365" spans="1:68" x14ac:dyDescent="0.25">
      <c r="A50365" s="1"/>
      <c r="B50365" s="2"/>
      <c r="BJ50365" s="3"/>
      <c r="BL50365" s="3"/>
      <c r="BN50365" s="3"/>
      <c r="BP50365" s="3"/>
    </row>
    <row r="50366" spans="1:68" x14ac:dyDescent="0.25">
      <c r="A50366" s="1"/>
      <c r="B50366" s="2"/>
      <c r="BJ50366" s="3"/>
      <c r="BL50366" s="3"/>
      <c r="BN50366" s="3"/>
      <c r="BP50366" s="3"/>
    </row>
    <row r="50367" spans="1:68" x14ac:dyDescent="0.25">
      <c r="A50367" s="1"/>
      <c r="B50367" s="2"/>
      <c r="BJ50367" s="3"/>
      <c r="BL50367" s="3"/>
      <c r="BN50367" s="3"/>
      <c r="BP50367" s="3"/>
    </row>
    <row r="50368" spans="1:68" x14ac:dyDescent="0.25">
      <c r="A50368" s="1"/>
      <c r="B50368" s="2"/>
      <c r="BJ50368" s="3"/>
      <c r="BL50368" s="3"/>
      <c r="BN50368" s="3"/>
      <c r="BP50368" s="3"/>
    </row>
    <row r="50369" spans="1:68" x14ac:dyDescent="0.25">
      <c r="A50369" s="1"/>
      <c r="B50369" s="2"/>
      <c r="BJ50369" s="3"/>
      <c r="BL50369" s="3"/>
      <c r="BN50369" s="3"/>
      <c r="BP50369" s="3"/>
    </row>
    <row r="50370" spans="1:68" x14ac:dyDescent="0.25">
      <c r="A50370" s="1"/>
      <c r="B50370" s="2"/>
      <c r="BJ50370" s="3"/>
      <c r="BL50370" s="3"/>
      <c r="BN50370" s="3"/>
      <c r="BP50370" s="3"/>
    </row>
    <row r="50371" spans="1:68" x14ac:dyDescent="0.25">
      <c r="A50371" s="1"/>
      <c r="B50371" s="2"/>
      <c r="BJ50371" s="3"/>
      <c r="BL50371" s="3"/>
      <c r="BN50371" s="3"/>
      <c r="BP50371" s="3"/>
    </row>
    <row r="50372" spans="1:68" x14ac:dyDescent="0.25">
      <c r="A50372" s="1"/>
      <c r="B50372" s="2"/>
      <c r="BJ50372" s="3"/>
      <c r="BL50372" s="3"/>
      <c r="BN50372" s="3"/>
      <c r="BP50372" s="3"/>
    </row>
    <row r="50373" spans="1:68" x14ac:dyDescent="0.25">
      <c r="A50373" s="1"/>
      <c r="B50373" s="2"/>
      <c r="BJ50373" s="3"/>
      <c r="BL50373" s="3"/>
      <c r="BN50373" s="3"/>
      <c r="BP50373" s="3"/>
    </row>
    <row r="50374" spans="1:68" x14ac:dyDescent="0.25">
      <c r="A50374" s="1"/>
      <c r="B50374" s="2"/>
      <c r="BJ50374" s="3"/>
      <c r="BL50374" s="3"/>
      <c r="BN50374" s="3"/>
      <c r="BP50374" s="3"/>
    </row>
    <row r="50375" spans="1:68" x14ac:dyDescent="0.25">
      <c r="A50375" s="1"/>
      <c r="B50375" s="2"/>
      <c r="BJ50375" s="3"/>
      <c r="BL50375" s="3"/>
      <c r="BN50375" s="3"/>
      <c r="BP50375" s="3"/>
    </row>
    <row r="50376" spans="1:68" x14ac:dyDescent="0.25">
      <c r="A50376" s="1"/>
      <c r="B50376" s="2"/>
      <c r="BJ50376" s="3"/>
      <c r="BL50376" s="3"/>
      <c r="BN50376" s="3"/>
      <c r="BP50376" s="3"/>
    </row>
    <row r="50377" spans="1:68" x14ac:dyDescent="0.25">
      <c r="A50377" s="1"/>
      <c r="B50377" s="2"/>
      <c r="BJ50377" s="3"/>
      <c r="BL50377" s="3"/>
      <c r="BN50377" s="3"/>
      <c r="BP50377" s="3"/>
    </row>
    <row r="50378" spans="1:68" x14ac:dyDescent="0.25">
      <c r="A50378" s="1"/>
      <c r="B50378" s="2"/>
      <c r="BJ50378" s="3"/>
      <c r="BL50378" s="3"/>
      <c r="BN50378" s="3"/>
      <c r="BP50378" s="3"/>
    </row>
    <row r="50379" spans="1:68" x14ac:dyDescent="0.25">
      <c r="A50379" s="1"/>
      <c r="B50379" s="2"/>
      <c r="BJ50379" s="3"/>
      <c r="BL50379" s="3"/>
      <c r="BN50379" s="3"/>
      <c r="BP50379" s="3"/>
    </row>
    <row r="50380" spans="1:68" x14ac:dyDescent="0.25">
      <c r="A50380" s="1"/>
      <c r="B50380" s="2"/>
      <c r="BJ50380" s="3"/>
      <c r="BL50380" s="3"/>
      <c r="BN50380" s="3"/>
      <c r="BP50380" s="3"/>
    </row>
    <row r="50381" spans="1:68" x14ac:dyDescent="0.25">
      <c r="A50381" s="1"/>
      <c r="B50381" s="2"/>
      <c r="BJ50381" s="3"/>
      <c r="BL50381" s="3"/>
      <c r="BN50381" s="3"/>
      <c r="BP50381" s="3"/>
    </row>
    <row r="50382" spans="1:68" x14ac:dyDescent="0.25">
      <c r="A50382" s="1"/>
      <c r="B50382" s="2"/>
      <c r="BJ50382" s="3"/>
      <c r="BL50382" s="3"/>
      <c r="BN50382" s="3"/>
      <c r="BP50382" s="3"/>
    </row>
    <row r="50383" spans="1:68" x14ac:dyDescent="0.25">
      <c r="A50383" s="1"/>
      <c r="B50383" s="2"/>
      <c r="BJ50383" s="3"/>
      <c r="BL50383" s="3"/>
      <c r="BN50383" s="3"/>
      <c r="BP50383" s="3"/>
    </row>
    <row r="50384" spans="1:68" x14ac:dyDescent="0.25">
      <c r="A50384" s="1"/>
      <c r="B50384" s="2"/>
      <c r="BJ50384" s="3"/>
      <c r="BL50384" s="3"/>
      <c r="BN50384" s="3"/>
      <c r="BP50384" s="3"/>
    </row>
    <row r="50385" spans="1:68" x14ac:dyDescent="0.25">
      <c r="A50385" s="1"/>
      <c r="B50385" s="2"/>
      <c r="BJ50385" s="3"/>
      <c r="BL50385" s="3"/>
      <c r="BN50385" s="3"/>
      <c r="BP50385" s="3"/>
    </row>
    <row r="50386" spans="1:68" x14ac:dyDescent="0.25">
      <c r="A50386" s="1"/>
      <c r="B50386" s="2"/>
      <c r="BJ50386" s="3"/>
      <c r="BL50386" s="3"/>
      <c r="BN50386" s="3"/>
      <c r="BP50386" s="3"/>
    </row>
    <row r="50387" spans="1:68" x14ac:dyDescent="0.25">
      <c r="A50387" s="1"/>
      <c r="B50387" s="2"/>
      <c r="BJ50387" s="3"/>
      <c r="BL50387" s="3"/>
      <c r="BN50387" s="3"/>
      <c r="BP50387" s="3"/>
    </row>
    <row r="50388" spans="1:68" x14ac:dyDescent="0.25">
      <c r="A50388" s="1"/>
      <c r="B50388" s="2"/>
      <c r="BJ50388" s="3"/>
      <c r="BL50388" s="3"/>
      <c r="BN50388" s="3"/>
      <c r="BP50388" s="3"/>
    </row>
    <row r="50389" spans="1:68" x14ac:dyDescent="0.25">
      <c r="A50389" s="1"/>
      <c r="B50389" s="2"/>
      <c r="BJ50389" s="3"/>
      <c r="BL50389" s="3"/>
      <c r="BN50389" s="3"/>
      <c r="BP50389" s="3"/>
    </row>
    <row r="50390" spans="1:68" x14ac:dyDescent="0.25">
      <c r="A50390" s="1"/>
      <c r="B50390" s="2"/>
      <c r="BJ50390" s="3"/>
      <c r="BL50390" s="3"/>
      <c r="BN50390" s="3"/>
      <c r="BP50390" s="3"/>
    </row>
    <row r="50391" spans="1:68" x14ac:dyDescent="0.25">
      <c r="A50391" s="1"/>
      <c r="B50391" s="2"/>
      <c r="BJ50391" s="3"/>
      <c r="BL50391" s="3"/>
      <c r="BN50391" s="3"/>
      <c r="BP50391" s="3"/>
    </row>
    <row r="50392" spans="1:68" x14ac:dyDescent="0.25">
      <c r="A50392" s="1"/>
      <c r="B50392" s="2"/>
      <c r="BJ50392" s="3"/>
      <c r="BL50392" s="3"/>
      <c r="BN50392" s="3"/>
      <c r="BP50392" s="3"/>
    </row>
    <row r="50393" spans="1:68" x14ac:dyDescent="0.25">
      <c r="A50393" s="1"/>
      <c r="B50393" s="2"/>
      <c r="BJ50393" s="3"/>
      <c r="BL50393" s="3"/>
      <c r="BN50393" s="3"/>
      <c r="BP50393" s="3"/>
    </row>
    <row r="50394" spans="1:68" x14ac:dyDescent="0.25">
      <c r="A50394" s="1"/>
      <c r="B50394" s="2"/>
      <c r="BJ50394" s="3"/>
      <c r="BL50394" s="3"/>
      <c r="BN50394" s="3"/>
      <c r="BP50394" s="3"/>
    </row>
    <row r="50395" spans="1:68" x14ac:dyDescent="0.25">
      <c r="A50395" s="1"/>
      <c r="B50395" s="2"/>
      <c r="BJ50395" s="3"/>
      <c r="BL50395" s="3"/>
      <c r="BN50395" s="3"/>
      <c r="BP50395" s="3"/>
    </row>
    <row r="50396" spans="1:68" x14ac:dyDescent="0.25">
      <c r="A50396" s="1"/>
      <c r="B50396" s="2"/>
      <c r="BJ50396" s="3"/>
      <c r="BL50396" s="3"/>
      <c r="BN50396" s="3"/>
      <c r="BP50396" s="3"/>
    </row>
    <row r="50397" spans="1:68" x14ac:dyDescent="0.25">
      <c r="A50397" s="1"/>
      <c r="B50397" s="2"/>
      <c r="BJ50397" s="3"/>
      <c r="BL50397" s="3"/>
      <c r="BN50397" s="3"/>
      <c r="BP50397" s="3"/>
    </row>
    <row r="50398" spans="1:68" x14ac:dyDescent="0.25">
      <c r="A50398" s="1"/>
      <c r="B50398" s="2"/>
      <c r="BJ50398" s="3"/>
      <c r="BL50398" s="3"/>
      <c r="BN50398" s="3"/>
      <c r="BP50398" s="3"/>
    </row>
    <row r="50399" spans="1:68" x14ac:dyDescent="0.25">
      <c r="A50399" s="1"/>
      <c r="B50399" s="2"/>
      <c r="BJ50399" s="3"/>
      <c r="BL50399" s="3"/>
      <c r="BN50399" s="3"/>
      <c r="BP50399" s="3"/>
    </row>
    <row r="50400" spans="1:68" x14ac:dyDescent="0.25">
      <c r="A50400" s="1"/>
      <c r="B50400" s="2"/>
      <c r="BJ50400" s="3"/>
      <c r="BL50400" s="3"/>
      <c r="BN50400" s="3"/>
      <c r="BP50400" s="3"/>
    </row>
    <row r="50401" spans="1:68" x14ac:dyDescent="0.25">
      <c r="A50401" s="1"/>
      <c r="B50401" s="2"/>
      <c r="BJ50401" s="3"/>
      <c r="BL50401" s="3"/>
      <c r="BN50401" s="3"/>
      <c r="BP50401" s="3"/>
    </row>
    <row r="50402" spans="1:68" x14ac:dyDescent="0.25">
      <c r="A50402" s="1"/>
      <c r="B50402" s="2"/>
      <c r="BJ50402" s="3"/>
      <c r="BL50402" s="3"/>
      <c r="BN50402" s="3"/>
      <c r="BP50402" s="3"/>
    </row>
    <row r="50403" spans="1:68" x14ac:dyDescent="0.25">
      <c r="A50403" s="1"/>
      <c r="B50403" s="2"/>
      <c r="BJ50403" s="3"/>
      <c r="BL50403" s="3"/>
      <c r="BN50403" s="3"/>
      <c r="BP50403" s="3"/>
    </row>
    <row r="50404" spans="1:68" x14ac:dyDescent="0.25">
      <c r="A50404" s="1"/>
      <c r="B50404" s="2"/>
      <c r="BJ50404" s="3"/>
      <c r="BL50404" s="3"/>
      <c r="BN50404" s="3"/>
      <c r="BP50404" s="3"/>
    </row>
    <row r="50405" spans="1:68" x14ac:dyDescent="0.25">
      <c r="A50405" s="1"/>
      <c r="B50405" s="2"/>
      <c r="BJ50405" s="3"/>
      <c r="BL50405" s="3"/>
      <c r="BN50405" s="3"/>
      <c r="BP50405" s="3"/>
    </row>
    <row r="50406" spans="1:68" x14ac:dyDescent="0.25">
      <c r="A50406" s="1"/>
      <c r="B50406" s="2"/>
      <c r="BJ50406" s="3"/>
      <c r="BL50406" s="3"/>
      <c r="BN50406" s="3"/>
      <c r="BP50406" s="3"/>
    </row>
    <row r="50407" spans="1:68" x14ac:dyDescent="0.25">
      <c r="A50407" s="1"/>
      <c r="B50407" s="2"/>
      <c r="BJ50407" s="3"/>
      <c r="BL50407" s="3"/>
      <c r="BN50407" s="3"/>
      <c r="BP50407" s="3"/>
    </row>
    <row r="50408" spans="1:68" x14ac:dyDescent="0.25">
      <c r="A50408" s="1"/>
      <c r="B50408" s="2"/>
      <c r="BJ50408" s="3"/>
      <c r="BL50408" s="3"/>
      <c r="BN50408" s="3"/>
      <c r="BP50408" s="3"/>
    </row>
    <row r="50409" spans="1:68" x14ac:dyDescent="0.25">
      <c r="A50409" s="1"/>
      <c r="B50409" s="2"/>
      <c r="BJ50409" s="3"/>
      <c r="BL50409" s="3"/>
      <c r="BN50409" s="3"/>
      <c r="BP50409" s="3"/>
    </row>
    <row r="50410" spans="1:68" x14ac:dyDescent="0.25">
      <c r="A50410" s="1"/>
      <c r="B50410" s="2"/>
      <c r="BJ50410" s="3"/>
      <c r="BL50410" s="3"/>
      <c r="BN50410" s="3"/>
      <c r="BP50410" s="3"/>
    </row>
    <row r="50411" spans="1:68" x14ac:dyDescent="0.25">
      <c r="A50411" s="1"/>
      <c r="B50411" s="2"/>
      <c r="BJ50411" s="3"/>
      <c r="BL50411" s="3"/>
      <c r="BN50411" s="3"/>
      <c r="BP50411" s="3"/>
    </row>
    <row r="50412" spans="1:68" x14ac:dyDescent="0.25">
      <c r="A50412" s="1"/>
      <c r="B50412" s="2"/>
      <c r="BJ50412" s="3"/>
      <c r="BL50412" s="3"/>
      <c r="BN50412" s="3"/>
      <c r="BP50412" s="3"/>
    </row>
    <row r="50413" spans="1:68" x14ac:dyDescent="0.25">
      <c r="A50413" s="1"/>
      <c r="B50413" s="2"/>
      <c r="BJ50413" s="3"/>
      <c r="BL50413" s="3"/>
      <c r="BN50413" s="3"/>
      <c r="BP50413" s="3"/>
    </row>
    <row r="50414" spans="1:68" x14ac:dyDescent="0.25">
      <c r="A50414" s="1"/>
      <c r="B50414" s="2"/>
      <c r="BJ50414" s="3"/>
      <c r="BL50414" s="3"/>
      <c r="BN50414" s="3"/>
      <c r="BP50414" s="3"/>
    </row>
    <row r="50415" spans="1:68" x14ac:dyDescent="0.25">
      <c r="A50415" s="1"/>
      <c r="B50415" s="2"/>
      <c r="BJ50415" s="3"/>
      <c r="BL50415" s="3"/>
      <c r="BN50415" s="3"/>
      <c r="BP50415" s="3"/>
    </row>
    <row r="50416" spans="1:68" x14ac:dyDescent="0.25">
      <c r="A50416" s="1"/>
      <c r="B50416" s="2"/>
      <c r="BJ50416" s="3"/>
      <c r="BL50416" s="3"/>
      <c r="BN50416" s="3"/>
      <c r="BP50416" s="3"/>
    </row>
    <row r="50417" spans="1:68" x14ac:dyDescent="0.25">
      <c r="A50417" s="1"/>
      <c r="B50417" s="2"/>
      <c r="BJ50417" s="3"/>
      <c r="BL50417" s="3"/>
      <c r="BN50417" s="3"/>
      <c r="BP50417" s="3"/>
    </row>
    <row r="50418" spans="1:68" x14ac:dyDescent="0.25">
      <c r="A50418" s="1"/>
      <c r="B50418" s="2"/>
      <c r="BJ50418" s="3"/>
      <c r="BL50418" s="3"/>
      <c r="BN50418" s="3"/>
      <c r="BP50418" s="3"/>
    </row>
    <row r="50419" spans="1:68" x14ac:dyDescent="0.25">
      <c r="A50419" s="1"/>
      <c r="B50419" s="2"/>
      <c r="BJ50419" s="3"/>
      <c r="BL50419" s="3"/>
      <c r="BN50419" s="3"/>
      <c r="BP50419" s="3"/>
    </row>
    <row r="50420" spans="1:68" x14ac:dyDescent="0.25">
      <c r="A50420" s="1"/>
      <c r="B50420" s="2"/>
      <c r="BJ50420" s="3"/>
      <c r="BL50420" s="3"/>
      <c r="BN50420" s="3"/>
      <c r="BP50420" s="3"/>
    </row>
    <row r="50421" spans="1:68" x14ac:dyDescent="0.25">
      <c r="A50421" s="1"/>
      <c r="B50421" s="2"/>
      <c r="BJ50421" s="3"/>
      <c r="BL50421" s="3"/>
      <c r="BN50421" s="3"/>
      <c r="BP50421" s="3"/>
    </row>
    <row r="50422" spans="1:68" x14ac:dyDescent="0.25">
      <c r="A50422" s="1"/>
      <c r="B50422" s="2"/>
      <c r="BJ50422" s="3"/>
      <c r="BL50422" s="3"/>
      <c r="BN50422" s="3"/>
      <c r="BP50422" s="3"/>
    </row>
    <row r="50423" spans="1:68" x14ac:dyDescent="0.25">
      <c r="A50423" s="1"/>
      <c r="B50423" s="2"/>
      <c r="BJ50423" s="3"/>
      <c r="BL50423" s="3"/>
      <c r="BN50423" s="3"/>
      <c r="BP50423" s="3"/>
    </row>
    <row r="50424" spans="1:68" x14ac:dyDescent="0.25">
      <c r="A50424" s="1"/>
      <c r="B50424" s="2"/>
      <c r="BJ50424" s="3"/>
      <c r="BL50424" s="3"/>
      <c r="BN50424" s="3"/>
      <c r="BP50424" s="3"/>
    </row>
    <row r="50425" spans="1:68" x14ac:dyDescent="0.25">
      <c r="A50425" s="1"/>
      <c r="B50425" s="2"/>
      <c r="BJ50425" s="3"/>
      <c r="BL50425" s="3"/>
      <c r="BN50425" s="3"/>
      <c r="BP50425" s="3"/>
    </row>
    <row r="50426" spans="1:68" x14ac:dyDescent="0.25">
      <c r="A50426" s="1"/>
      <c r="B50426" s="2"/>
      <c r="BJ50426" s="3"/>
      <c r="BL50426" s="3"/>
      <c r="BN50426" s="3"/>
      <c r="BP50426" s="3"/>
    </row>
    <row r="50427" spans="1:68" x14ac:dyDescent="0.25">
      <c r="A50427" s="1"/>
      <c r="B50427" s="2"/>
      <c r="BJ50427" s="3"/>
      <c r="BL50427" s="3"/>
      <c r="BN50427" s="3"/>
      <c r="BP50427" s="3"/>
    </row>
    <row r="50428" spans="1:68" x14ac:dyDescent="0.25">
      <c r="A50428" s="1"/>
      <c r="B50428" s="2"/>
      <c r="BJ50428" s="3"/>
      <c r="BL50428" s="3"/>
      <c r="BN50428" s="3"/>
      <c r="BP50428" s="3"/>
    </row>
    <row r="50429" spans="1:68" x14ac:dyDescent="0.25">
      <c r="A50429" s="1"/>
      <c r="B50429" s="2"/>
      <c r="BJ50429" s="3"/>
      <c r="BL50429" s="3"/>
      <c r="BN50429" s="3"/>
      <c r="BP50429" s="3"/>
    </row>
    <row r="50430" spans="1:68" x14ac:dyDescent="0.25">
      <c r="A50430" s="1"/>
      <c r="B50430" s="2"/>
      <c r="BJ50430" s="3"/>
      <c r="BL50430" s="3"/>
      <c r="BN50430" s="3"/>
      <c r="BP50430" s="3"/>
    </row>
    <row r="50431" spans="1:68" x14ac:dyDescent="0.25">
      <c r="A50431" s="1"/>
      <c r="B50431" s="2"/>
      <c r="BJ50431" s="3"/>
      <c r="BL50431" s="3"/>
      <c r="BN50431" s="3"/>
      <c r="BP50431" s="3"/>
    </row>
    <row r="50432" spans="1:68" x14ac:dyDescent="0.25">
      <c r="A50432" s="1"/>
      <c r="B50432" s="2"/>
      <c r="BJ50432" s="3"/>
      <c r="BL50432" s="3"/>
      <c r="BN50432" s="3"/>
      <c r="BP50432" s="3"/>
    </row>
    <row r="50433" spans="1:68" x14ac:dyDescent="0.25">
      <c r="A50433" s="1"/>
      <c r="B50433" s="2"/>
      <c r="BJ50433" s="3"/>
      <c r="BL50433" s="3"/>
      <c r="BN50433" s="3"/>
      <c r="BP50433" s="3"/>
    </row>
    <row r="50434" spans="1:68" x14ac:dyDescent="0.25">
      <c r="A50434" s="1"/>
      <c r="B50434" s="2"/>
      <c r="BJ50434" s="3"/>
      <c r="BL50434" s="3"/>
      <c r="BN50434" s="3"/>
      <c r="BP50434" s="3"/>
    </row>
    <row r="50435" spans="1:68" x14ac:dyDescent="0.25">
      <c r="A50435" s="1"/>
      <c r="B50435" s="2"/>
      <c r="BJ50435" s="3"/>
      <c r="BL50435" s="3"/>
      <c r="BN50435" s="3"/>
      <c r="BP50435" s="3"/>
    </row>
    <row r="50436" spans="1:68" x14ac:dyDescent="0.25">
      <c r="A50436" s="1"/>
      <c r="B50436" s="2"/>
      <c r="BJ50436" s="3"/>
      <c r="BL50436" s="3"/>
      <c r="BN50436" s="3"/>
      <c r="BP50436" s="3"/>
    </row>
    <row r="50437" spans="1:68" x14ac:dyDescent="0.25">
      <c r="A50437" s="1"/>
      <c r="B50437" s="2"/>
      <c r="BJ50437" s="3"/>
      <c r="BL50437" s="3"/>
      <c r="BN50437" s="3"/>
      <c r="BP50437" s="3"/>
    </row>
    <row r="50438" spans="1:68" x14ac:dyDescent="0.25">
      <c r="A50438" s="1"/>
      <c r="B50438" s="2"/>
      <c r="BJ50438" s="3"/>
      <c r="BL50438" s="3"/>
      <c r="BN50438" s="3"/>
      <c r="BP50438" s="3"/>
    </row>
    <row r="50439" spans="1:68" x14ac:dyDescent="0.25">
      <c r="A50439" s="1"/>
      <c r="B50439" s="2"/>
      <c r="BJ50439" s="3"/>
      <c r="BL50439" s="3"/>
      <c r="BN50439" s="3"/>
      <c r="BP50439" s="3"/>
    </row>
    <row r="50440" spans="1:68" x14ac:dyDescent="0.25">
      <c r="A50440" s="1"/>
      <c r="B50440" s="2"/>
      <c r="BJ50440" s="3"/>
      <c r="BL50440" s="3"/>
      <c r="BN50440" s="3"/>
      <c r="BP50440" s="3"/>
    </row>
    <row r="50441" spans="1:68" x14ac:dyDescent="0.25">
      <c r="A50441" s="1"/>
      <c r="B50441" s="2"/>
      <c r="BJ50441" s="3"/>
      <c r="BL50441" s="3"/>
      <c r="BN50441" s="3"/>
      <c r="BP50441" s="3"/>
    </row>
    <row r="50442" spans="1:68" x14ac:dyDescent="0.25">
      <c r="A50442" s="1"/>
      <c r="B50442" s="2"/>
      <c r="BJ50442" s="3"/>
      <c r="BL50442" s="3"/>
      <c r="BN50442" s="3"/>
      <c r="BP50442" s="3"/>
    </row>
    <row r="50443" spans="1:68" x14ac:dyDescent="0.25">
      <c r="A50443" s="1"/>
      <c r="B50443" s="2"/>
      <c r="BJ50443" s="3"/>
      <c r="BL50443" s="3"/>
      <c r="BN50443" s="3"/>
      <c r="BP50443" s="3"/>
    </row>
    <row r="50444" spans="1:68" x14ac:dyDescent="0.25">
      <c r="A50444" s="1"/>
      <c r="B50444" s="2"/>
      <c r="BJ50444" s="3"/>
      <c r="BL50444" s="3"/>
      <c r="BN50444" s="3"/>
      <c r="BP50444" s="3"/>
    </row>
    <row r="50445" spans="1:68" x14ac:dyDescent="0.25">
      <c r="A50445" s="1"/>
      <c r="B50445" s="2"/>
      <c r="BJ50445" s="3"/>
      <c r="BL50445" s="3"/>
      <c r="BN50445" s="3"/>
      <c r="BP50445" s="3"/>
    </row>
    <row r="50446" spans="1:68" x14ac:dyDescent="0.25">
      <c r="A50446" s="1"/>
      <c r="B50446" s="2"/>
      <c r="BJ50446" s="3"/>
      <c r="BL50446" s="3"/>
      <c r="BN50446" s="3"/>
      <c r="BP50446" s="3"/>
    </row>
    <row r="50447" spans="1:68" x14ac:dyDescent="0.25">
      <c r="A50447" s="1"/>
      <c r="B50447" s="2"/>
      <c r="BJ50447" s="3"/>
      <c r="BL50447" s="3"/>
      <c r="BN50447" s="3"/>
      <c r="BP50447" s="3"/>
    </row>
    <row r="50448" spans="1:68" x14ac:dyDescent="0.25">
      <c r="A50448" s="1"/>
      <c r="B50448" s="2"/>
      <c r="BJ50448" s="3"/>
      <c r="BL50448" s="3"/>
      <c r="BN50448" s="3"/>
      <c r="BP50448" s="3"/>
    </row>
    <row r="50449" spans="1:68" x14ac:dyDescent="0.25">
      <c r="A50449" s="1"/>
      <c r="B50449" s="2"/>
      <c r="BJ50449" s="3"/>
      <c r="BL50449" s="3"/>
      <c r="BN50449" s="3"/>
      <c r="BP50449" s="3"/>
    </row>
    <row r="50450" spans="1:68" x14ac:dyDescent="0.25">
      <c r="A50450" s="1"/>
      <c r="B50450" s="2"/>
      <c r="BJ50450" s="3"/>
      <c r="BL50450" s="3"/>
      <c r="BN50450" s="3"/>
      <c r="BP50450" s="3"/>
    </row>
    <row r="50451" spans="1:68" x14ac:dyDescent="0.25">
      <c r="A50451" s="1"/>
      <c r="B50451" s="2"/>
      <c r="BJ50451" s="3"/>
      <c r="BL50451" s="3"/>
      <c r="BN50451" s="3"/>
      <c r="BP50451" s="3"/>
    </row>
    <row r="50452" spans="1:68" x14ac:dyDescent="0.25">
      <c r="A50452" s="1"/>
      <c r="B50452" s="2"/>
      <c r="BJ50452" s="3"/>
      <c r="BL50452" s="3"/>
      <c r="BN50452" s="3"/>
      <c r="BP50452" s="3"/>
    </row>
    <row r="50453" spans="1:68" x14ac:dyDescent="0.25">
      <c r="A50453" s="1"/>
      <c r="B50453" s="2"/>
      <c r="BJ50453" s="3"/>
      <c r="BL50453" s="3"/>
      <c r="BN50453" s="3"/>
      <c r="BP50453" s="3"/>
    </row>
    <row r="50454" spans="1:68" x14ac:dyDescent="0.25">
      <c r="A50454" s="1"/>
      <c r="B50454" s="2"/>
      <c r="BJ50454" s="3"/>
      <c r="BL50454" s="3"/>
      <c r="BN50454" s="3"/>
      <c r="BP50454" s="3"/>
    </row>
    <row r="50455" spans="1:68" x14ac:dyDescent="0.25">
      <c r="A50455" s="1"/>
      <c r="B50455" s="2"/>
      <c r="BJ50455" s="3"/>
      <c r="BL50455" s="3"/>
      <c r="BN50455" s="3"/>
      <c r="BP50455" s="3"/>
    </row>
    <row r="50456" spans="1:68" x14ac:dyDescent="0.25">
      <c r="A50456" s="1"/>
      <c r="B50456" s="2"/>
      <c r="BJ50456" s="3"/>
      <c r="BL50456" s="3"/>
      <c r="BN50456" s="3"/>
      <c r="BP50456" s="3"/>
    </row>
    <row r="50457" spans="1:68" x14ac:dyDescent="0.25">
      <c r="A50457" s="1"/>
      <c r="B50457" s="2"/>
      <c r="BJ50457" s="3"/>
      <c r="BL50457" s="3"/>
      <c r="BN50457" s="3"/>
      <c r="BP50457" s="3"/>
    </row>
    <row r="50458" spans="1:68" x14ac:dyDescent="0.25">
      <c r="A50458" s="1"/>
      <c r="B50458" s="2"/>
      <c r="BJ50458" s="3"/>
      <c r="BL50458" s="3"/>
      <c r="BN50458" s="3"/>
      <c r="BP50458" s="3"/>
    </row>
    <row r="50459" spans="1:68" x14ac:dyDescent="0.25">
      <c r="A50459" s="1"/>
      <c r="B50459" s="2"/>
      <c r="BJ50459" s="3"/>
      <c r="BL50459" s="3"/>
      <c r="BN50459" s="3"/>
      <c r="BP50459" s="3"/>
    </row>
    <row r="50460" spans="1:68" x14ac:dyDescent="0.25">
      <c r="A50460" s="1"/>
      <c r="B50460" s="2"/>
      <c r="BJ50460" s="3"/>
      <c r="BL50460" s="3"/>
      <c r="BN50460" s="3"/>
      <c r="BP50460" s="3"/>
    </row>
    <row r="50461" spans="1:68" x14ac:dyDescent="0.25">
      <c r="A50461" s="1"/>
      <c r="B50461" s="2"/>
      <c r="BJ50461" s="3"/>
      <c r="BL50461" s="3"/>
      <c r="BN50461" s="3"/>
      <c r="BP50461" s="3"/>
    </row>
    <row r="50462" spans="1:68" x14ac:dyDescent="0.25">
      <c r="A50462" s="1"/>
      <c r="B50462" s="2"/>
      <c r="BJ50462" s="3"/>
      <c r="BL50462" s="3"/>
      <c r="BN50462" s="3"/>
      <c r="BP50462" s="3"/>
    </row>
    <row r="50463" spans="1:68" x14ac:dyDescent="0.25">
      <c r="A50463" s="1"/>
      <c r="B50463" s="2"/>
      <c r="BJ50463" s="3"/>
      <c r="BL50463" s="3"/>
      <c r="BN50463" s="3"/>
      <c r="BP50463" s="3"/>
    </row>
    <row r="50464" spans="1:68" x14ac:dyDescent="0.25">
      <c r="A50464" s="1"/>
      <c r="B50464" s="2"/>
      <c r="BJ50464" s="3"/>
      <c r="BL50464" s="3"/>
      <c r="BN50464" s="3"/>
      <c r="BP50464" s="3"/>
    </row>
    <row r="50465" spans="1:68" x14ac:dyDescent="0.25">
      <c r="A50465" s="1"/>
      <c r="B50465" s="2"/>
      <c r="BJ50465" s="3"/>
      <c r="BL50465" s="3"/>
      <c r="BN50465" s="3"/>
      <c r="BP50465" s="3"/>
    </row>
    <row r="50466" spans="1:68" x14ac:dyDescent="0.25">
      <c r="A50466" s="1"/>
      <c r="B50466" s="2"/>
      <c r="BJ50466" s="3"/>
      <c r="BL50466" s="3"/>
      <c r="BN50466" s="3"/>
      <c r="BP50466" s="3"/>
    </row>
    <row r="50467" spans="1:68" x14ac:dyDescent="0.25">
      <c r="A50467" s="1"/>
      <c r="B50467" s="2"/>
      <c r="BJ50467" s="3"/>
      <c r="BL50467" s="3"/>
      <c r="BN50467" s="3"/>
      <c r="BP50467" s="3"/>
    </row>
    <row r="50468" spans="1:68" x14ac:dyDescent="0.25">
      <c r="A50468" s="1"/>
      <c r="B50468" s="2"/>
      <c r="BJ50468" s="3"/>
      <c r="BL50468" s="3"/>
      <c r="BN50468" s="3"/>
      <c r="BP50468" s="3"/>
    </row>
    <row r="50469" spans="1:68" x14ac:dyDescent="0.25">
      <c r="A50469" s="1"/>
      <c r="B50469" s="2"/>
      <c r="BJ50469" s="3"/>
      <c r="BL50469" s="3"/>
      <c r="BN50469" s="3"/>
      <c r="BP50469" s="3"/>
    </row>
    <row r="50470" spans="1:68" x14ac:dyDescent="0.25">
      <c r="A50470" s="1"/>
      <c r="B50470" s="2"/>
      <c r="BJ50470" s="3"/>
      <c r="BL50470" s="3"/>
      <c r="BN50470" s="3"/>
      <c r="BP50470" s="3"/>
    </row>
    <row r="50471" spans="1:68" x14ac:dyDescent="0.25">
      <c r="A50471" s="1"/>
      <c r="B50471" s="2"/>
      <c r="BJ50471" s="3"/>
      <c r="BL50471" s="3"/>
      <c r="BN50471" s="3"/>
      <c r="BP50471" s="3"/>
    </row>
    <row r="50472" spans="1:68" x14ac:dyDescent="0.25">
      <c r="A50472" s="1"/>
      <c r="B50472" s="2"/>
      <c r="BJ50472" s="3"/>
      <c r="BL50472" s="3"/>
      <c r="BN50472" s="3"/>
      <c r="BP50472" s="3"/>
    </row>
    <row r="50473" spans="1:68" x14ac:dyDescent="0.25">
      <c r="A50473" s="1"/>
      <c r="B50473" s="2"/>
      <c r="BJ50473" s="3"/>
      <c r="BL50473" s="3"/>
      <c r="BN50473" s="3"/>
      <c r="BP50473" s="3"/>
    </row>
    <row r="50474" spans="1:68" x14ac:dyDescent="0.25">
      <c r="A50474" s="1"/>
      <c r="B50474" s="2"/>
      <c r="BJ50474" s="3"/>
      <c r="BL50474" s="3"/>
      <c r="BN50474" s="3"/>
      <c r="BP50474" s="3"/>
    </row>
    <row r="50475" spans="1:68" x14ac:dyDescent="0.25">
      <c r="A50475" s="1"/>
      <c r="B50475" s="2"/>
      <c r="BJ50475" s="3"/>
      <c r="BL50475" s="3"/>
      <c r="BN50475" s="3"/>
      <c r="BP50475" s="3"/>
    </row>
    <row r="50476" spans="1:68" x14ac:dyDescent="0.25">
      <c r="A50476" s="1"/>
      <c r="B50476" s="2"/>
      <c r="BJ50476" s="3"/>
      <c r="BL50476" s="3"/>
      <c r="BN50476" s="3"/>
      <c r="BP50476" s="3"/>
    </row>
    <row r="50477" spans="1:68" x14ac:dyDescent="0.25">
      <c r="A50477" s="1"/>
      <c r="B50477" s="2"/>
      <c r="BJ50477" s="3"/>
      <c r="BL50477" s="3"/>
      <c r="BN50477" s="3"/>
      <c r="BP50477" s="3"/>
    </row>
    <row r="50478" spans="1:68" x14ac:dyDescent="0.25">
      <c r="A50478" s="1"/>
      <c r="B50478" s="2"/>
      <c r="BJ50478" s="3"/>
      <c r="BL50478" s="3"/>
      <c r="BN50478" s="3"/>
      <c r="BP50478" s="3"/>
    </row>
    <row r="50479" spans="1:68" x14ac:dyDescent="0.25">
      <c r="A50479" s="1"/>
      <c r="B50479" s="2"/>
      <c r="BJ50479" s="3"/>
      <c r="BL50479" s="3"/>
      <c r="BN50479" s="3"/>
      <c r="BP50479" s="3"/>
    </row>
    <row r="50480" spans="1:68" x14ac:dyDescent="0.25">
      <c r="A50480" s="1"/>
      <c r="B50480" s="2"/>
      <c r="BJ50480" s="3"/>
      <c r="BL50480" s="3"/>
      <c r="BN50480" s="3"/>
      <c r="BP50480" s="3"/>
    </row>
    <row r="50481" spans="1:68" x14ac:dyDescent="0.25">
      <c r="A50481" s="1"/>
      <c r="B50481" s="2"/>
      <c r="BJ50481" s="3"/>
      <c r="BL50481" s="3"/>
      <c r="BN50481" s="3"/>
      <c r="BP50481" s="3"/>
    </row>
    <row r="50482" spans="1:68" x14ac:dyDescent="0.25">
      <c r="A50482" s="1"/>
      <c r="B50482" s="2"/>
      <c r="BJ50482" s="3"/>
      <c r="BL50482" s="3"/>
      <c r="BN50482" s="3"/>
      <c r="BP50482" s="3"/>
    </row>
    <row r="50483" spans="1:68" x14ac:dyDescent="0.25">
      <c r="A50483" s="1"/>
      <c r="B50483" s="2"/>
      <c r="BJ50483" s="3"/>
      <c r="BL50483" s="3"/>
      <c r="BN50483" s="3"/>
      <c r="BP50483" s="3"/>
    </row>
    <row r="50484" spans="1:68" x14ac:dyDescent="0.25">
      <c r="A50484" s="1"/>
      <c r="B50484" s="2"/>
      <c r="BJ50484" s="3"/>
      <c r="BL50484" s="3"/>
      <c r="BN50484" s="3"/>
      <c r="BP50484" s="3"/>
    </row>
    <row r="50485" spans="1:68" x14ac:dyDescent="0.25">
      <c r="A50485" s="1"/>
      <c r="B50485" s="2"/>
      <c r="BJ50485" s="3"/>
      <c r="BL50485" s="3"/>
      <c r="BN50485" s="3"/>
      <c r="BP50485" s="3"/>
    </row>
    <row r="50486" spans="1:68" x14ac:dyDescent="0.25">
      <c r="A50486" s="1"/>
      <c r="B50486" s="2"/>
      <c r="BJ50486" s="3"/>
      <c r="BL50486" s="3"/>
      <c r="BN50486" s="3"/>
      <c r="BP50486" s="3"/>
    </row>
    <row r="50487" spans="1:68" x14ac:dyDescent="0.25">
      <c r="A50487" s="1"/>
      <c r="B50487" s="2"/>
      <c r="BJ50487" s="3"/>
      <c r="BL50487" s="3"/>
      <c r="BN50487" s="3"/>
      <c r="BP50487" s="3"/>
    </row>
    <row r="50488" spans="1:68" x14ac:dyDescent="0.25">
      <c r="A50488" s="1"/>
      <c r="B50488" s="2"/>
      <c r="BJ50488" s="3"/>
      <c r="BL50488" s="3"/>
      <c r="BN50488" s="3"/>
      <c r="BP50488" s="3"/>
    </row>
    <row r="50489" spans="1:68" x14ac:dyDescent="0.25">
      <c r="A50489" s="1"/>
      <c r="B50489" s="2"/>
      <c r="BJ50489" s="3"/>
      <c r="BL50489" s="3"/>
      <c r="BN50489" s="3"/>
      <c r="BP50489" s="3"/>
    </row>
    <row r="50490" spans="1:68" x14ac:dyDescent="0.25">
      <c r="A50490" s="1"/>
      <c r="B50490" s="2"/>
      <c r="BJ50490" s="3"/>
      <c r="BL50490" s="3"/>
      <c r="BN50490" s="3"/>
      <c r="BP50490" s="3"/>
    </row>
    <row r="50491" spans="1:68" x14ac:dyDescent="0.25">
      <c r="A50491" s="1"/>
      <c r="B50491" s="2"/>
      <c r="BJ50491" s="3"/>
      <c r="BL50491" s="3"/>
      <c r="BN50491" s="3"/>
      <c r="BP50491" s="3"/>
    </row>
    <row r="50492" spans="1:68" x14ac:dyDescent="0.25">
      <c r="A50492" s="1"/>
      <c r="B50492" s="2"/>
      <c r="BJ50492" s="3"/>
      <c r="BL50492" s="3"/>
      <c r="BN50492" s="3"/>
      <c r="BP50492" s="3"/>
    </row>
    <row r="50493" spans="1:68" x14ac:dyDescent="0.25">
      <c r="A50493" s="1"/>
      <c r="B50493" s="2"/>
      <c r="BJ50493" s="3"/>
      <c r="BL50493" s="3"/>
      <c r="BN50493" s="3"/>
      <c r="BP50493" s="3"/>
    </row>
    <row r="50494" spans="1:68" x14ac:dyDescent="0.25">
      <c r="A50494" s="1"/>
      <c r="B50494" s="2"/>
      <c r="BJ50494" s="3"/>
      <c r="BL50494" s="3"/>
      <c r="BN50494" s="3"/>
      <c r="BP50494" s="3"/>
    </row>
    <row r="50495" spans="1:68" x14ac:dyDescent="0.25">
      <c r="A50495" s="1"/>
      <c r="B50495" s="2"/>
      <c r="BJ50495" s="3"/>
      <c r="BL50495" s="3"/>
      <c r="BN50495" s="3"/>
      <c r="BP50495" s="3"/>
    </row>
    <row r="50496" spans="1:68" x14ac:dyDescent="0.25">
      <c r="A50496" s="1"/>
      <c r="B50496" s="2"/>
      <c r="BJ50496" s="3"/>
      <c r="BL50496" s="3"/>
      <c r="BN50496" s="3"/>
      <c r="BP50496" s="3"/>
    </row>
    <row r="50497" spans="1:68" x14ac:dyDescent="0.25">
      <c r="A50497" s="1"/>
      <c r="B50497" s="2"/>
      <c r="BJ50497" s="3"/>
      <c r="BL50497" s="3"/>
      <c r="BN50497" s="3"/>
      <c r="BP50497" s="3"/>
    </row>
    <row r="50498" spans="1:68" x14ac:dyDescent="0.25">
      <c r="A50498" s="1"/>
      <c r="B50498" s="2"/>
      <c r="BJ50498" s="3"/>
      <c r="BL50498" s="3"/>
      <c r="BN50498" s="3"/>
      <c r="BP50498" s="3"/>
    </row>
    <row r="50499" spans="1:68" x14ac:dyDescent="0.25">
      <c r="A50499" s="1"/>
      <c r="B50499" s="2"/>
      <c r="BJ50499" s="3"/>
      <c r="BL50499" s="3"/>
      <c r="BN50499" s="3"/>
      <c r="BP50499" s="3"/>
    </row>
    <row r="50500" spans="1:68" x14ac:dyDescent="0.25">
      <c r="A50500" s="1"/>
      <c r="B50500" s="2"/>
      <c r="BJ50500" s="3"/>
      <c r="BL50500" s="3"/>
      <c r="BN50500" s="3"/>
      <c r="BP50500" s="3"/>
    </row>
    <row r="50501" spans="1:68" x14ac:dyDescent="0.25">
      <c r="A50501" s="1"/>
      <c r="B50501" s="2"/>
      <c r="BJ50501" s="3"/>
      <c r="BL50501" s="3"/>
      <c r="BN50501" s="3"/>
      <c r="BP50501" s="3"/>
    </row>
    <row r="50502" spans="1:68" x14ac:dyDescent="0.25">
      <c r="A50502" s="1"/>
      <c r="B50502" s="2"/>
      <c r="BJ50502" s="3"/>
      <c r="BL50502" s="3"/>
      <c r="BN50502" s="3"/>
      <c r="BP50502" s="3"/>
    </row>
    <row r="50503" spans="1:68" x14ac:dyDescent="0.25">
      <c r="A50503" s="1"/>
      <c r="B50503" s="2"/>
      <c r="BJ50503" s="3"/>
      <c r="BL50503" s="3"/>
      <c r="BN50503" s="3"/>
      <c r="BP50503" s="3"/>
    </row>
    <row r="50504" spans="1:68" x14ac:dyDescent="0.25">
      <c r="A50504" s="1"/>
      <c r="B50504" s="2"/>
      <c r="BJ50504" s="3"/>
      <c r="BL50504" s="3"/>
      <c r="BN50504" s="3"/>
      <c r="BP50504" s="3"/>
    </row>
    <row r="50505" spans="1:68" x14ac:dyDescent="0.25">
      <c r="A50505" s="1"/>
      <c r="B50505" s="2"/>
      <c r="BJ50505" s="3"/>
      <c r="BL50505" s="3"/>
      <c r="BN50505" s="3"/>
      <c r="BP50505" s="3"/>
    </row>
    <row r="50506" spans="1:68" x14ac:dyDescent="0.25">
      <c r="A50506" s="1"/>
      <c r="B50506" s="2"/>
      <c r="BJ50506" s="3"/>
      <c r="BL50506" s="3"/>
      <c r="BN50506" s="3"/>
      <c r="BP50506" s="3"/>
    </row>
    <row r="50507" spans="1:68" x14ac:dyDescent="0.25">
      <c r="A50507" s="1"/>
      <c r="B50507" s="2"/>
      <c r="BJ50507" s="3"/>
      <c r="BL50507" s="3"/>
      <c r="BN50507" s="3"/>
      <c r="BP50507" s="3"/>
    </row>
    <row r="50508" spans="1:68" x14ac:dyDescent="0.25">
      <c r="A50508" s="1"/>
      <c r="B50508" s="2"/>
      <c r="BJ50508" s="3"/>
      <c r="BL50508" s="3"/>
      <c r="BN50508" s="3"/>
      <c r="BP50508" s="3"/>
    </row>
    <row r="50509" spans="1:68" x14ac:dyDescent="0.25">
      <c r="A50509" s="1"/>
      <c r="B50509" s="2"/>
      <c r="BJ50509" s="3"/>
      <c r="BL50509" s="3"/>
      <c r="BN50509" s="3"/>
      <c r="BP50509" s="3"/>
    </row>
    <row r="50510" spans="1:68" x14ac:dyDescent="0.25">
      <c r="A50510" s="1"/>
      <c r="B50510" s="2"/>
      <c r="BJ50510" s="3"/>
      <c r="BL50510" s="3"/>
      <c r="BN50510" s="3"/>
      <c r="BP50510" s="3"/>
    </row>
    <row r="50511" spans="1:68" x14ac:dyDescent="0.25">
      <c r="A50511" s="1"/>
      <c r="B50511" s="2"/>
      <c r="BJ50511" s="3"/>
      <c r="BL50511" s="3"/>
      <c r="BN50511" s="3"/>
      <c r="BP50511" s="3"/>
    </row>
    <row r="50512" spans="1:68" x14ac:dyDescent="0.25">
      <c r="A50512" s="1"/>
      <c r="B50512" s="2"/>
      <c r="BJ50512" s="3"/>
      <c r="BL50512" s="3"/>
      <c r="BN50512" s="3"/>
      <c r="BP50512" s="3"/>
    </row>
    <row r="50513" spans="1:68" x14ac:dyDescent="0.25">
      <c r="A50513" s="1"/>
      <c r="B50513" s="2"/>
      <c r="BJ50513" s="3"/>
      <c r="BL50513" s="3"/>
      <c r="BN50513" s="3"/>
      <c r="BP50513" s="3"/>
    </row>
    <row r="50514" spans="1:68" x14ac:dyDescent="0.25">
      <c r="A50514" s="1"/>
      <c r="B50514" s="2"/>
      <c r="BJ50514" s="3"/>
      <c r="BL50514" s="3"/>
      <c r="BN50514" s="3"/>
      <c r="BP50514" s="3"/>
    </row>
    <row r="50515" spans="1:68" x14ac:dyDescent="0.25">
      <c r="A50515" s="1"/>
      <c r="B50515" s="2"/>
      <c r="BJ50515" s="3"/>
      <c r="BL50515" s="3"/>
      <c r="BN50515" s="3"/>
      <c r="BP50515" s="3"/>
    </row>
    <row r="50516" spans="1:68" x14ac:dyDescent="0.25">
      <c r="A50516" s="1"/>
      <c r="B50516" s="2"/>
      <c r="BJ50516" s="3"/>
      <c r="BL50516" s="3"/>
      <c r="BN50516" s="3"/>
      <c r="BP50516" s="3"/>
    </row>
    <row r="50517" spans="1:68" x14ac:dyDescent="0.25">
      <c r="A50517" s="1"/>
      <c r="B50517" s="2"/>
      <c r="BJ50517" s="3"/>
      <c r="BL50517" s="3"/>
      <c r="BN50517" s="3"/>
      <c r="BP50517" s="3"/>
    </row>
    <row r="50518" spans="1:68" x14ac:dyDescent="0.25">
      <c r="A50518" s="1"/>
      <c r="B50518" s="2"/>
      <c r="BJ50518" s="3"/>
      <c r="BL50518" s="3"/>
      <c r="BN50518" s="3"/>
      <c r="BP50518" s="3"/>
    </row>
    <row r="50519" spans="1:68" x14ac:dyDescent="0.25">
      <c r="A50519" s="1"/>
      <c r="B50519" s="2"/>
      <c r="BJ50519" s="3"/>
      <c r="BL50519" s="3"/>
      <c r="BN50519" s="3"/>
      <c r="BP50519" s="3"/>
    </row>
    <row r="50520" spans="1:68" x14ac:dyDescent="0.25">
      <c r="A50520" s="1"/>
      <c r="B50520" s="2"/>
      <c r="BJ50520" s="3"/>
      <c r="BL50520" s="3"/>
      <c r="BN50520" s="3"/>
      <c r="BP50520" s="3"/>
    </row>
    <row r="50521" spans="1:68" x14ac:dyDescent="0.25">
      <c r="A50521" s="1"/>
      <c r="B50521" s="2"/>
      <c r="BJ50521" s="3"/>
      <c r="BL50521" s="3"/>
      <c r="BN50521" s="3"/>
      <c r="BP50521" s="3"/>
    </row>
    <row r="50522" spans="1:68" x14ac:dyDescent="0.25">
      <c r="A50522" s="1"/>
      <c r="B50522" s="2"/>
      <c r="BJ50522" s="3"/>
      <c r="BL50522" s="3"/>
      <c r="BN50522" s="3"/>
      <c r="BP50522" s="3"/>
    </row>
    <row r="50523" spans="1:68" x14ac:dyDescent="0.25">
      <c r="A50523" s="1"/>
      <c r="B50523" s="2"/>
      <c r="BJ50523" s="3"/>
      <c r="BL50523" s="3"/>
      <c r="BN50523" s="3"/>
      <c r="BP50523" s="3"/>
    </row>
    <row r="50524" spans="1:68" x14ac:dyDescent="0.25">
      <c r="A50524" s="1"/>
      <c r="B50524" s="2"/>
      <c r="BJ50524" s="3"/>
      <c r="BL50524" s="3"/>
      <c r="BN50524" s="3"/>
      <c r="BP50524" s="3"/>
    </row>
    <row r="50525" spans="1:68" x14ac:dyDescent="0.25">
      <c r="A50525" s="1"/>
      <c r="B50525" s="2"/>
      <c r="BJ50525" s="3"/>
      <c r="BL50525" s="3"/>
      <c r="BN50525" s="3"/>
      <c r="BP50525" s="3"/>
    </row>
    <row r="50526" spans="1:68" x14ac:dyDescent="0.25">
      <c r="A50526" s="1"/>
      <c r="B50526" s="2"/>
      <c r="BJ50526" s="3"/>
      <c r="BL50526" s="3"/>
      <c r="BN50526" s="3"/>
      <c r="BP50526" s="3"/>
    </row>
    <row r="50527" spans="1:68" x14ac:dyDescent="0.25">
      <c r="A50527" s="1"/>
      <c r="B50527" s="2"/>
      <c r="BJ50527" s="3"/>
      <c r="BL50527" s="3"/>
      <c r="BN50527" s="3"/>
      <c r="BP50527" s="3"/>
    </row>
    <row r="50528" spans="1:68" x14ac:dyDescent="0.25">
      <c r="A50528" s="1"/>
      <c r="B50528" s="2"/>
      <c r="BJ50528" s="3"/>
      <c r="BL50528" s="3"/>
      <c r="BN50528" s="3"/>
      <c r="BP50528" s="3"/>
    </row>
    <row r="50529" spans="1:68" x14ac:dyDescent="0.25">
      <c r="A50529" s="1"/>
      <c r="B50529" s="2"/>
      <c r="BJ50529" s="3"/>
      <c r="BL50529" s="3"/>
      <c r="BN50529" s="3"/>
      <c r="BP50529" s="3"/>
    </row>
    <row r="50530" spans="1:68" x14ac:dyDescent="0.25">
      <c r="A50530" s="1"/>
      <c r="B50530" s="2"/>
      <c r="BJ50530" s="3"/>
      <c r="BL50530" s="3"/>
      <c r="BN50530" s="3"/>
      <c r="BP50530" s="3"/>
    </row>
    <row r="50531" spans="1:68" x14ac:dyDescent="0.25">
      <c r="A50531" s="1"/>
      <c r="B50531" s="2"/>
      <c r="BJ50531" s="3"/>
      <c r="BL50531" s="3"/>
      <c r="BN50531" s="3"/>
      <c r="BP50531" s="3"/>
    </row>
    <row r="50532" spans="1:68" x14ac:dyDescent="0.25">
      <c r="A50532" s="1"/>
      <c r="B50532" s="2"/>
      <c r="BJ50532" s="3"/>
      <c r="BL50532" s="3"/>
      <c r="BN50532" s="3"/>
      <c r="BP50532" s="3"/>
    </row>
    <row r="50533" spans="1:68" x14ac:dyDescent="0.25">
      <c r="A50533" s="1"/>
      <c r="B50533" s="2"/>
      <c r="BJ50533" s="3"/>
      <c r="BL50533" s="3"/>
      <c r="BN50533" s="3"/>
      <c r="BP50533" s="3"/>
    </row>
    <row r="50534" spans="1:68" x14ac:dyDescent="0.25">
      <c r="A50534" s="1"/>
      <c r="B50534" s="2"/>
      <c r="BJ50534" s="3"/>
      <c r="BL50534" s="3"/>
      <c r="BN50534" s="3"/>
      <c r="BP50534" s="3"/>
    </row>
    <row r="50535" spans="1:68" x14ac:dyDescent="0.25">
      <c r="A50535" s="1"/>
      <c r="B50535" s="2"/>
      <c r="BJ50535" s="3"/>
      <c r="BL50535" s="3"/>
      <c r="BN50535" s="3"/>
      <c r="BP50535" s="3"/>
    </row>
    <row r="50536" spans="1:68" x14ac:dyDescent="0.25">
      <c r="A50536" s="1"/>
      <c r="B50536" s="2"/>
      <c r="BJ50536" s="3"/>
      <c r="BL50536" s="3"/>
      <c r="BN50536" s="3"/>
      <c r="BP50536" s="3"/>
    </row>
    <row r="50537" spans="1:68" x14ac:dyDescent="0.25">
      <c r="A50537" s="1"/>
      <c r="B50537" s="2"/>
      <c r="BJ50537" s="3"/>
      <c r="BL50537" s="3"/>
      <c r="BN50537" s="3"/>
      <c r="BP50537" s="3"/>
    </row>
    <row r="50538" spans="1:68" x14ac:dyDescent="0.25">
      <c r="A50538" s="1"/>
      <c r="B50538" s="2"/>
      <c r="BJ50538" s="3"/>
      <c r="BL50538" s="3"/>
      <c r="BN50538" s="3"/>
      <c r="BP50538" s="3"/>
    </row>
    <row r="50539" spans="1:68" x14ac:dyDescent="0.25">
      <c r="A50539" s="1"/>
      <c r="B50539" s="2"/>
      <c r="BJ50539" s="3"/>
      <c r="BL50539" s="3"/>
      <c r="BN50539" s="3"/>
      <c r="BP50539" s="3"/>
    </row>
    <row r="50540" spans="1:68" x14ac:dyDescent="0.25">
      <c r="A50540" s="1"/>
      <c r="B50540" s="2"/>
      <c r="BJ50540" s="3"/>
      <c r="BL50540" s="3"/>
      <c r="BN50540" s="3"/>
      <c r="BP50540" s="3"/>
    </row>
    <row r="50541" spans="1:68" x14ac:dyDescent="0.25">
      <c r="A50541" s="1"/>
      <c r="B50541" s="2"/>
      <c r="BJ50541" s="3"/>
      <c r="BL50541" s="3"/>
      <c r="BN50541" s="3"/>
      <c r="BP50541" s="3"/>
    </row>
    <row r="50542" spans="1:68" x14ac:dyDescent="0.25">
      <c r="A50542" s="1"/>
      <c r="B50542" s="2"/>
      <c r="BJ50542" s="3"/>
      <c r="BL50542" s="3"/>
      <c r="BN50542" s="3"/>
      <c r="BP50542" s="3"/>
    </row>
    <row r="50543" spans="1:68" x14ac:dyDescent="0.25">
      <c r="A50543" s="1"/>
      <c r="B50543" s="2"/>
      <c r="BJ50543" s="3"/>
      <c r="BL50543" s="3"/>
      <c r="BN50543" s="3"/>
      <c r="BP50543" s="3"/>
    </row>
    <row r="50544" spans="1:68" x14ac:dyDescent="0.25">
      <c r="A50544" s="1"/>
      <c r="B50544" s="2"/>
      <c r="BJ50544" s="3"/>
      <c r="BL50544" s="3"/>
      <c r="BN50544" s="3"/>
      <c r="BP50544" s="3"/>
    </row>
    <row r="50545" spans="1:68" x14ac:dyDescent="0.25">
      <c r="A50545" s="1"/>
      <c r="B50545" s="2"/>
      <c r="BJ50545" s="3"/>
      <c r="BL50545" s="3"/>
      <c r="BN50545" s="3"/>
      <c r="BP50545" s="3"/>
    </row>
    <row r="50546" spans="1:68" x14ac:dyDescent="0.25">
      <c r="A50546" s="1"/>
      <c r="B50546" s="2"/>
      <c r="BJ50546" s="3"/>
      <c r="BL50546" s="3"/>
      <c r="BN50546" s="3"/>
      <c r="BP50546" s="3"/>
    </row>
    <row r="50547" spans="1:68" x14ac:dyDescent="0.25">
      <c r="A50547" s="1"/>
      <c r="B50547" s="2"/>
      <c r="BJ50547" s="3"/>
      <c r="BL50547" s="3"/>
      <c r="BN50547" s="3"/>
      <c r="BP50547" s="3"/>
    </row>
    <row r="50548" spans="1:68" x14ac:dyDescent="0.25">
      <c r="A50548" s="1"/>
      <c r="B50548" s="2"/>
      <c r="BJ50548" s="3"/>
      <c r="BL50548" s="3"/>
      <c r="BN50548" s="3"/>
      <c r="BP50548" s="3"/>
    </row>
    <row r="50549" spans="1:68" x14ac:dyDescent="0.25">
      <c r="A50549" s="1"/>
      <c r="B50549" s="2"/>
      <c r="BJ50549" s="3"/>
      <c r="BL50549" s="3"/>
      <c r="BN50549" s="3"/>
      <c r="BP50549" s="3"/>
    </row>
    <row r="50550" spans="1:68" x14ac:dyDescent="0.25">
      <c r="A50550" s="1"/>
      <c r="B50550" s="2"/>
      <c r="BJ50550" s="3"/>
      <c r="BL50550" s="3"/>
      <c r="BN50550" s="3"/>
      <c r="BP50550" s="3"/>
    </row>
    <row r="50551" spans="1:68" x14ac:dyDescent="0.25">
      <c r="A50551" s="1"/>
      <c r="B50551" s="2"/>
      <c r="BJ50551" s="3"/>
      <c r="BL50551" s="3"/>
      <c r="BN50551" s="3"/>
      <c r="BP50551" s="3"/>
    </row>
    <row r="50552" spans="1:68" x14ac:dyDescent="0.25">
      <c r="A50552" s="1"/>
      <c r="B50552" s="2"/>
      <c r="BJ50552" s="3"/>
      <c r="BL50552" s="3"/>
      <c r="BN50552" s="3"/>
      <c r="BP50552" s="3"/>
    </row>
    <row r="50553" spans="1:68" x14ac:dyDescent="0.25">
      <c r="A50553" s="1"/>
      <c r="B50553" s="2"/>
      <c r="BJ50553" s="3"/>
      <c r="BL50553" s="3"/>
      <c r="BN50553" s="3"/>
      <c r="BP50553" s="3"/>
    </row>
    <row r="50554" spans="1:68" x14ac:dyDescent="0.25">
      <c r="A50554" s="1"/>
      <c r="B50554" s="2"/>
      <c r="BJ50554" s="3"/>
      <c r="BL50554" s="3"/>
      <c r="BN50554" s="3"/>
      <c r="BP50554" s="3"/>
    </row>
    <row r="50555" spans="1:68" x14ac:dyDescent="0.25">
      <c r="A50555" s="1"/>
      <c r="B50555" s="2"/>
      <c r="BJ50555" s="3"/>
      <c r="BL50555" s="3"/>
      <c r="BN50555" s="3"/>
      <c r="BP50555" s="3"/>
    </row>
    <row r="50556" spans="1:68" x14ac:dyDescent="0.25">
      <c r="A50556" s="1"/>
      <c r="B50556" s="2"/>
      <c r="BJ50556" s="3"/>
      <c r="BL50556" s="3"/>
      <c r="BN50556" s="3"/>
      <c r="BP50556" s="3"/>
    </row>
    <row r="50557" spans="1:68" x14ac:dyDescent="0.25">
      <c r="A50557" s="1"/>
      <c r="B50557" s="2"/>
      <c r="BJ50557" s="3"/>
      <c r="BL50557" s="3"/>
      <c r="BN50557" s="3"/>
      <c r="BP50557" s="3"/>
    </row>
    <row r="50558" spans="1:68" x14ac:dyDescent="0.25">
      <c r="A50558" s="1"/>
      <c r="B50558" s="2"/>
      <c r="BJ50558" s="3"/>
      <c r="BL50558" s="3"/>
      <c r="BN50558" s="3"/>
      <c r="BP50558" s="3"/>
    </row>
    <row r="50559" spans="1:68" x14ac:dyDescent="0.25">
      <c r="A50559" s="1"/>
      <c r="B50559" s="2"/>
      <c r="BJ50559" s="3"/>
      <c r="BL50559" s="3"/>
      <c r="BN50559" s="3"/>
      <c r="BP50559" s="3"/>
    </row>
    <row r="50560" spans="1:68" x14ac:dyDescent="0.25">
      <c r="A50560" s="1"/>
      <c r="B50560" s="2"/>
      <c r="BJ50560" s="3"/>
      <c r="BL50560" s="3"/>
      <c r="BN50560" s="3"/>
      <c r="BP50560" s="3"/>
    </row>
    <row r="50561" spans="1:68" x14ac:dyDescent="0.25">
      <c r="A50561" s="1"/>
      <c r="B50561" s="2"/>
      <c r="BJ50561" s="3"/>
      <c r="BL50561" s="3"/>
      <c r="BN50561" s="3"/>
      <c r="BP50561" s="3"/>
    </row>
    <row r="50562" spans="1:68" x14ac:dyDescent="0.25">
      <c r="A50562" s="1"/>
      <c r="B50562" s="2"/>
      <c r="BJ50562" s="3"/>
      <c r="BL50562" s="3"/>
      <c r="BN50562" s="3"/>
      <c r="BP50562" s="3"/>
    </row>
    <row r="50563" spans="1:68" x14ac:dyDescent="0.25">
      <c r="A50563" s="1"/>
      <c r="B50563" s="2"/>
      <c r="BJ50563" s="3"/>
      <c r="BL50563" s="3"/>
      <c r="BN50563" s="3"/>
      <c r="BP50563" s="3"/>
    </row>
    <row r="50564" spans="1:68" x14ac:dyDescent="0.25">
      <c r="A50564" s="1"/>
      <c r="B50564" s="2"/>
      <c r="BJ50564" s="3"/>
      <c r="BL50564" s="3"/>
      <c r="BN50564" s="3"/>
      <c r="BP50564" s="3"/>
    </row>
    <row r="50565" spans="1:68" x14ac:dyDescent="0.25">
      <c r="A50565" s="1"/>
      <c r="B50565" s="2"/>
      <c r="BJ50565" s="3"/>
      <c r="BL50565" s="3"/>
      <c r="BN50565" s="3"/>
      <c r="BP50565" s="3"/>
    </row>
    <row r="50566" spans="1:68" x14ac:dyDescent="0.25">
      <c r="A50566" s="1"/>
      <c r="B50566" s="2"/>
      <c r="BJ50566" s="3"/>
      <c r="BL50566" s="3"/>
      <c r="BN50566" s="3"/>
      <c r="BP50566" s="3"/>
    </row>
    <row r="50567" spans="1:68" x14ac:dyDescent="0.25">
      <c r="A50567" s="1"/>
      <c r="B50567" s="2"/>
      <c r="BJ50567" s="3"/>
      <c r="BL50567" s="3"/>
      <c r="BN50567" s="3"/>
      <c r="BP50567" s="3"/>
    </row>
    <row r="50568" spans="1:68" x14ac:dyDescent="0.25">
      <c r="A50568" s="1"/>
      <c r="B50568" s="2"/>
      <c r="BJ50568" s="3"/>
      <c r="BL50568" s="3"/>
      <c r="BN50568" s="3"/>
      <c r="BP50568" s="3"/>
    </row>
    <row r="50569" spans="1:68" x14ac:dyDescent="0.25">
      <c r="A50569" s="1"/>
      <c r="B50569" s="2"/>
      <c r="BJ50569" s="3"/>
      <c r="BL50569" s="3"/>
      <c r="BN50569" s="3"/>
      <c r="BP50569" s="3"/>
    </row>
    <row r="50570" spans="1:68" x14ac:dyDescent="0.25">
      <c r="A50570" s="1"/>
      <c r="B50570" s="2"/>
      <c r="BJ50570" s="3"/>
      <c r="BL50570" s="3"/>
      <c r="BN50570" s="3"/>
      <c r="BP50570" s="3"/>
    </row>
    <row r="50571" spans="1:68" x14ac:dyDescent="0.25">
      <c r="A50571" s="1"/>
      <c r="B50571" s="2"/>
      <c r="BJ50571" s="3"/>
      <c r="BL50571" s="3"/>
      <c r="BN50571" s="3"/>
      <c r="BP50571" s="3"/>
    </row>
    <row r="50572" spans="1:68" x14ac:dyDescent="0.25">
      <c r="A50572" s="1"/>
      <c r="B50572" s="2"/>
      <c r="BJ50572" s="3"/>
      <c r="BL50572" s="3"/>
      <c r="BN50572" s="3"/>
      <c r="BP50572" s="3"/>
    </row>
    <row r="50573" spans="1:68" x14ac:dyDescent="0.25">
      <c r="A50573" s="1"/>
      <c r="B50573" s="2"/>
      <c r="BJ50573" s="3"/>
      <c r="BL50573" s="3"/>
      <c r="BN50573" s="3"/>
      <c r="BP50573" s="3"/>
    </row>
    <row r="50574" spans="1:68" x14ac:dyDescent="0.25">
      <c r="A50574" s="1"/>
      <c r="B50574" s="2"/>
      <c r="BJ50574" s="3"/>
      <c r="BL50574" s="3"/>
      <c r="BN50574" s="3"/>
      <c r="BP50574" s="3"/>
    </row>
    <row r="50575" spans="1:68" x14ac:dyDescent="0.25">
      <c r="A50575" s="1"/>
      <c r="B50575" s="2"/>
      <c r="BJ50575" s="3"/>
      <c r="BL50575" s="3"/>
      <c r="BN50575" s="3"/>
      <c r="BP50575" s="3"/>
    </row>
    <row r="50576" spans="1:68" x14ac:dyDescent="0.25">
      <c r="A50576" s="1"/>
      <c r="B50576" s="2"/>
      <c r="BJ50576" s="3"/>
      <c r="BL50576" s="3"/>
      <c r="BN50576" s="3"/>
      <c r="BP50576" s="3"/>
    </row>
    <row r="50577" spans="1:68" x14ac:dyDescent="0.25">
      <c r="A50577" s="1"/>
      <c r="B50577" s="2"/>
      <c r="BJ50577" s="3"/>
      <c r="BL50577" s="3"/>
      <c r="BN50577" s="3"/>
      <c r="BP50577" s="3"/>
    </row>
    <row r="50578" spans="1:68" x14ac:dyDescent="0.25">
      <c r="A50578" s="1"/>
      <c r="B50578" s="2"/>
      <c r="BJ50578" s="3"/>
      <c r="BL50578" s="3"/>
      <c r="BN50578" s="3"/>
      <c r="BP50578" s="3"/>
    </row>
    <row r="50579" spans="1:68" x14ac:dyDescent="0.25">
      <c r="A50579" s="1"/>
      <c r="B50579" s="2"/>
      <c r="BJ50579" s="3"/>
      <c r="BL50579" s="3"/>
      <c r="BN50579" s="3"/>
      <c r="BP50579" s="3"/>
    </row>
    <row r="50580" spans="1:68" x14ac:dyDescent="0.25">
      <c r="A50580" s="1"/>
      <c r="B50580" s="2"/>
      <c r="BJ50580" s="3"/>
      <c r="BL50580" s="3"/>
      <c r="BN50580" s="3"/>
      <c r="BP50580" s="3"/>
    </row>
    <row r="50581" spans="1:68" x14ac:dyDescent="0.25">
      <c r="A50581" s="1"/>
      <c r="B50581" s="2"/>
      <c r="BJ50581" s="3"/>
      <c r="BL50581" s="3"/>
      <c r="BN50581" s="3"/>
      <c r="BP50581" s="3"/>
    </row>
    <row r="50582" spans="1:68" x14ac:dyDescent="0.25">
      <c r="A50582" s="1"/>
      <c r="B50582" s="2"/>
      <c r="BJ50582" s="3"/>
      <c r="BL50582" s="3"/>
      <c r="BN50582" s="3"/>
      <c r="BP50582" s="3"/>
    </row>
    <row r="50583" spans="1:68" x14ac:dyDescent="0.25">
      <c r="A50583" s="1"/>
      <c r="B50583" s="2"/>
      <c r="BJ50583" s="3"/>
      <c r="BL50583" s="3"/>
      <c r="BN50583" s="3"/>
      <c r="BP50583" s="3"/>
    </row>
    <row r="50584" spans="1:68" x14ac:dyDescent="0.25">
      <c r="A50584" s="1"/>
      <c r="B50584" s="2"/>
      <c r="BJ50584" s="3"/>
      <c r="BL50584" s="3"/>
      <c r="BN50584" s="3"/>
      <c r="BP50584" s="3"/>
    </row>
    <row r="50585" spans="1:68" x14ac:dyDescent="0.25">
      <c r="A50585" s="1"/>
      <c r="B50585" s="2"/>
      <c r="BJ50585" s="3"/>
      <c r="BL50585" s="3"/>
      <c r="BN50585" s="3"/>
      <c r="BP50585" s="3"/>
    </row>
    <row r="50586" spans="1:68" x14ac:dyDescent="0.25">
      <c r="A50586" s="1"/>
      <c r="B50586" s="2"/>
      <c r="BJ50586" s="3"/>
      <c r="BL50586" s="3"/>
      <c r="BN50586" s="3"/>
      <c r="BP50586" s="3"/>
    </row>
    <row r="50587" spans="1:68" x14ac:dyDescent="0.25">
      <c r="A50587" s="1"/>
      <c r="B50587" s="2"/>
      <c r="BJ50587" s="3"/>
      <c r="BL50587" s="3"/>
      <c r="BN50587" s="3"/>
      <c r="BP50587" s="3"/>
    </row>
    <row r="50588" spans="1:68" x14ac:dyDescent="0.25">
      <c r="A50588" s="1"/>
      <c r="B50588" s="2"/>
      <c r="BJ50588" s="3"/>
      <c r="BL50588" s="3"/>
      <c r="BN50588" s="3"/>
      <c r="BP50588" s="3"/>
    </row>
    <row r="50589" spans="1:68" x14ac:dyDescent="0.25">
      <c r="A50589" s="1"/>
      <c r="B50589" s="2"/>
      <c r="BJ50589" s="3"/>
      <c r="BL50589" s="3"/>
      <c r="BN50589" s="3"/>
      <c r="BP50589" s="3"/>
    </row>
    <row r="50590" spans="1:68" x14ac:dyDescent="0.25">
      <c r="A50590" s="1"/>
      <c r="B50590" s="2"/>
      <c r="BJ50590" s="3"/>
      <c r="BL50590" s="3"/>
      <c r="BN50590" s="3"/>
      <c r="BP50590" s="3"/>
    </row>
    <row r="50591" spans="1:68" x14ac:dyDescent="0.25">
      <c r="A50591" s="1"/>
      <c r="B50591" s="2"/>
      <c r="BJ50591" s="3"/>
      <c r="BL50591" s="3"/>
      <c r="BN50591" s="3"/>
      <c r="BP50591" s="3"/>
    </row>
    <row r="50592" spans="1:68" x14ac:dyDescent="0.25">
      <c r="A50592" s="1"/>
      <c r="B50592" s="2"/>
      <c r="BJ50592" s="3"/>
      <c r="BL50592" s="3"/>
      <c r="BN50592" s="3"/>
      <c r="BP50592" s="3"/>
    </row>
    <row r="50593" spans="1:68" x14ac:dyDescent="0.25">
      <c r="A50593" s="1"/>
      <c r="B50593" s="2"/>
      <c r="BJ50593" s="3"/>
      <c r="BL50593" s="3"/>
      <c r="BN50593" s="3"/>
      <c r="BP50593" s="3"/>
    </row>
    <row r="50594" spans="1:68" x14ac:dyDescent="0.25">
      <c r="A50594" s="1"/>
      <c r="B50594" s="2"/>
      <c r="BJ50594" s="3"/>
      <c r="BL50594" s="3"/>
      <c r="BN50594" s="3"/>
      <c r="BP50594" s="3"/>
    </row>
    <row r="50595" spans="1:68" x14ac:dyDescent="0.25">
      <c r="A50595" s="1"/>
      <c r="B50595" s="2"/>
      <c r="BJ50595" s="3"/>
      <c r="BL50595" s="3"/>
      <c r="BN50595" s="3"/>
      <c r="BP50595" s="3"/>
    </row>
    <row r="50596" spans="1:68" x14ac:dyDescent="0.25">
      <c r="A50596" s="1"/>
      <c r="B50596" s="2"/>
      <c r="BJ50596" s="3"/>
      <c r="BL50596" s="3"/>
      <c r="BN50596" s="3"/>
      <c r="BP50596" s="3"/>
    </row>
    <row r="50597" spans="1:68" x14ac:dyDescent="0.25">
      <c r="A50597" s="1"/>
      <c r="B50597" s="2"/>
      <c r="BJ50597" s="3"/>
      <c r="BL50597" s="3"/>
      <c r="BN50597" s="3"/>
      <c r="BP50597" s="3"/>
    </row>
    <row r="50598" spans="1:68" x14ac:dyDescent="0.25">
      <c r="A50598" s="1"/>
      <c r="B50598" s="2"/>
      <c r="BJ50598" s="3"/>
      <c r="BL50598" s="3"/>
      <c r="BN50598" s="3"/>
      <c r="BP50598" s="3"/>
    </row>
    <row r="50599" spans="1:68" x14ac:dyDescent="0.25">
      <c r="A50599" s="1"/>
      <c r="B50599" s="2"/>
      <c r="BJ50599" s="3"/>
      <c r="BL50599" s="3"/>
      <c r="BN50599" s="3"/>
      <c r="BP50599" s="3"/>
    </row>
    <row r="50600" spans="1:68" x14ac:dyDescent="0.25">
      <c r="A50600" s="1"/>
      <c r="B50600" s="2"/>
      <c r="BJ50600" s="3"/>
      <c r="BL50600" s="3"/>
      <c r="BN50600" s="3"/>
      <c r="BP50600" s="3"/>
    </row>
    <row r="50601" spans="1:68" x14ac:dyDescent="0.25">
      <c r="A50601" s="1"/>
      <c r="B50601" s="2"/>
      <c r="BJ50601" s="3"/>
      <c r="BL50601" s="3"/>
      <c r="BN50601" s="3"/>
      <c r="BP50601" s="3"/>
    </row>
    <row r="50602" spans="1:68" x14ac:dyDescent="0.25">
      <c r="A50602" s="1"/>
      <c r="B50602" s="2"/>
      <c r="BJ50602" s="3"/>
      <c r="BL50602" s="3"/>
      <c r="BN50602" s="3"/>
      <c r="BP50602" s="3"/>
    </row>
    <row r="50603" spans="1:68" x14ac:dyDescent="0.25">
      <c r="A50603" s="1"/>
      <c r="B50603" s="2"/>
      <c r="BJ50603" s="3"/>
      <c r="BL50603" s="3"/>
      <c r="BN50603" s="3"/>
      <c r="BP50603" s="3"/>
    </row>
    <row r="50604" spans="1:68" x14ac:dyDescent="0.25">
      <c r="A50604" s="1"/>
      <c r="B50604" s="2"/>
      <c r="BJ50604" s="3"/>
      <c r="BL50604" s="3"/>
      <c r="BN50604" s="3"/>
      <c r="BP50604" s="3"/>
    </row>
    <row r="50605" spans="1:68" x14ac:dyDescent="0.25">
      <c r="A50605" s="1"/>
      <c r="B50605" s="2"/>
      <c r="BJ50605" s="3"/>
      <c r="BL50605" s="3"/>
      <c r="BN50605" s="3"/>
      <c r="BP50605" s="3"/>
    </row>
    <row r="50606" spans="1:68" x14ac:dyDescent="0.25">
      <c r="A50606" s="1"/>
      <c r="B50606" s="2"/>
      <c r="BJ50606" s="3"/>
      <c r="BL50606" s="3"/>
      <c r="BN50606" s="3"/>
      <c r="BP50606" s="3"/>
    </row>
    <row r="50607" spans="1:68" x14ac:dyDescent="0.25">
      <c r="A50607" s="1"/>
      <c r="B50607" s="2"/>
      <c r="BJ50607" s="3"/>
      <c r="BL50607" s="3"/>
      <c r="BN50607" s="3"/>
      <c r="BP50607" s="3"/>
    </row>
    <row r="50608" spans="1:68" x14ac:dyDescent="0.25">
      <c r="A50608" s="1"/>
      <c r="B50608" s="2"/>
      <c r="BJ50608" s="3"/>
      <c r="BL50608" s="3"/>
      <c r="BN50608" s="3"/>
      <c r="BP50608" s="3"/>
    </row>
    <row r="50609" spans="1:68" x14ac:dyDescent="0.25">
      <c r="A50609" s="1"/>
      <c r="B50609" s="2"/>
      <c r="BJ50609" s="3"/>
      <c r="BL50609" s="3"/>
      <c r="BN50609" s="3"/>
      <c r="BP50609" s="3"/>
    </row>
    <row r="50610" spans="1:68" x14ac:dyDescent="0.25">
      <c r="A50610" s="1"/>
      <c r="B50610" s="2"/>
      <c r="BJ50610" s="3"/>
      <c r="BL50610" s="3"/>
      <c r="BN50610" s="3"/>
      <c r="BP50610" s="3"/>
    </row>
    <row r="50611" spans="1:68" x14ac:dyDescent="0.25">
      <c r="A50611" s="1"/>
      <c r="B50611" s="2"/>
      <c r="BJ50611" s="3"/>
      <c r="BL50611" s="3"/>
      <c r="BN50611" s="3"/>
      <c r="BP50611" s="3"/>
    </row>
    <row r="50612" spans="1:68" x14ac:dyDescent="0.25">
      <c r="A50612" s="1"/>
      <c r="B50612" s="2"/>
      <c r="BJ50612" s="3"/>
      <c r="BL50612" s="3"/>
      <c r="BN50612" s="3"/>
      <c r="BP50612" s="3"/>
    </row>
    <row r="50613" spans="1:68" x14ac:dyDescent="0.25">
      <c r="A50613" s="1"/>
      <c r="B50613" s="2"/>
      <c r="BJ50613" s="3"/>
      <c r="BL50613" s="3"/>
      <c r="BN50613" s="3"/>
      <c r="BP50613" s="3"/>
    </row>
    <row r="50614" spans="1:68" x14ac:dyDescent="0.25">
      <c r="A50614" s="1"/>
      <c r="B50614" s="2"/>
      <c r="BJ50614" s="3"/>
      <c r="BL50614" s="3"/>
      <c r="BN50614" s="3"/>
      <c r="BP50614" s="3"/>
    </row>
    <row r="50615" spans="1:68" x14ac:dyDescent="0.25">
      <c r="A50615" s="1"/>
      <c r="B50615" s="2"/>
      <c r="BJ50615" s="3"/>
      <c r="BL50615" s="3"/>
      <c r="BN50615" s="3"/>
      <c r="BP50615" s="3"/>
    </row>
    <row r="50616" spans="1:68" x14ac:dyDescent="0.25">
      <c r="A50616" s="1"/>
      <c r="B50616" s="2"/>
      <c r="BJ50616" s="3"/>
      <c r="BL50616" s="3"/>
      <c r="BN50616" s="3"/>
      <c r="BP50616" s="3"/>
    </row>
    <row r="50617" spans="1:68" x14ac:dyDescent="0.25">
      <c r="A50617" s="1"/>
      <c r="B50617" s="2"/>
      <c r="BJ50617" s="3"/>
      <c r="BL50617" s="3"/>
      <c r="BN50617" s="3"/>
      <c r="BP50617" s="3"/>
    </row>
    <row r="50618" spans="1:68" x14ac:dyDescent="0.25">
      <c r="A50618" s="1"/>
      <c r="B50618" s="2"/>
      <c r="BJ50618" s="3"/>
      <c r="BL50618" s="3"/>
      <c r="BN50618" s="3"/>
      <c r="BP50618" s="3"/>
    </row>
    <row r="50619" spans="1:68" x14ac:dyDescent="0.25">
      <c r="A50619" s="1"/>
      <c r="B50619" s="2"/>
      <c r="BJ50619" s="3"/>
      <c r="BL50619" s="3"/>
      <c r="BN50619" s="3"/>
      <c r="BP50619" s="3"/>
    </row>
    <row r="50620" spans="1:68" x14ac:dyDescent="0.25">
      <c r="A50620" s="1"/>
      <c r="B50620" s="2"/>
      <c r="BJ50620" s="3"/>
      <c r="BL50620" s="3"/>
      <c r="BN50620" s="3"/>
      <c r="BP50620" s="3"/>
    </row>
    <row r="50621" spans="1:68" x14ac:dyDescent="0.25">
      <c r="A50621" s="1"/>
      <c r="B50621" s="2"/>
      <c r="BJ50621" s="3"/>
      <c r="BL50621" s="3"/>
      <c r="BN50621" s="3"/>
      <c r="BP50621" s="3"/>
    </row>
    <row r="50622" spans="1:68" x14ac:dyDescent="0.25">
      <c r="A50622" s="1"/>
      <c r="B50622" s="2"/>
      <c r="BJ50622" s="3"/>
      <c r="BL50622" s="3"/>
      <c r="BN50622" s="3"/>
      <c r="BP50622" s="3"/>
    </row>
    <row r="50623" spans="1:68" x14ac:dyDescent="0.25">
      <c r="A50623" s="1"/>
      <c r="B50623" s="2"/>
      <c r="BJ50623" s="3"/>
      <c r="BL50623" s="3"/>
      <c r="BN50623" s="3"/>
      <c r="BP50623" s="3"/>
    </row>
    <row r="50624" spans="1:68" x14ac:dyDescent="0.25">
      <c r="A50624" s="1"/>
      <c r="B50624" s="2"/>
      <c r="BJ50624" s="3"/>
      <c r="BL50624" s="3"/>
      <c r="BN50624" s="3"/>
      <c r="BP50624" s="3"/>
    </row>
    <row r="50625" spans="1:68" x14ac:dyDescent="0.25">
      <c r="A50625" s="1"/>
      <c r="B50625" s="2"/>
      <c r="BJ50625" s="3"/>
      <c r="BL50625" s="3"/>
      <c r="BN50625" s="3"/>
      <c r="BP50625" s="3"/>
    </row>
    <row r="50626" spans="1:68" x14ac:dyDescent="0.25">
      <c r="A50626" s="1"/>
      <c r="B50626" s="2"/>
      <c r="BJ50626" s="3"/>
      <c r="BL50626" s="3"/>
      <c r="BN50626" s="3"/>
      <c r="BP50626" s="3"/>
    </row>
    <row r="50627" spans="1:68" x14ac:dyDescent="0.25">
      <c r="A50627" s="1"/>
      <c r="B50627" s="2"/>
      <c r="BJ50627" s="3"/>
      <c r="BL50627" s="3"/>
      <c r="BN50627" s="3"/>
      <c r="BP50627" s="3"/>
    </row>
    <row r="50628" spans="1:68" x14ac:dyDescent="0.25">
      <c r="A50628" s="1"/>
      <c r="B50628" s="2"/>
      <c r="BJ50628" s="3"/>
      <c r="BL50628" s="3"/>
      <c r="BN50628" s="3"/>
      <c r="BP50628" s="3"/>
    </row>
    <row r="50629" spans="1:68" x14ac:dyDescent="0.25">
      <c r="A50629" s="1"/>
      <c r="B50629" s="2"/>
      <c r="BJ50629" s="3"/>
      <c r="BL50629" s="3"/>
      <c r="BN50629" s="3"/>
      <c r="BP50629" s="3"/>
    </row>
    <row r="50630" spans="1:68" x14ac:dyDescent="0.25">
      <c r="A50630" s="1"/>
      <c r="B50630" s="2"/>
      <c r="BJ50630" s="3"/>
      <c r="BL50630" s="3"/>
      <c r="BN50630" s="3"/>
      <c r="BP50630" s="3"/>
    </row>
    <row r="50631" spans="1:68" x14ac:dyDescent="0.25">
      <c r="A50631" s="1"/>
      <c r="B50631" s="2"/>
      <c r="BJ50631" s="3"/>
      <c r="BL50631" s="3"/>
      <c r="BN50631" s="3"/>
      <c r="BP50631" s="3"/>
    </row>
    <row r="50632" spans="1:68" x14ac:dyDescent="0.25">
      <c r="A50632" s="1"/>
      <c r="B50632" s="2"/>
      <c r="BJ50632" s="3"/>
      <c r="BL50632" s="3"/>
      <c r="BN50632" s="3"/>
      <c r="BP50632" s="3"/>
    </row>
    <row r="50633" spans="1:68" x14ac:dyDescent="0.25">
      <c r="A50633" s="1"/>
      <c r="B50633" s="2"/>
      <c r="BJ50633" s="3"/>
      <c r="BL50633" s="3"/>
      <c r="BN50633" s="3"/>
      <c r="BP50633" s="3"/>
    </row>
    <row r="50634" spans="1:68" x14ac:dyDescent="0.25">
      <c r="A50634" s="1"/>
      <c r="B50634" s="2"/>
      <c r="BJ50634" s="3"/>
      <c r="BL50634" s="3"/>
      <c r="BN50634" s="3"/>
      <c r="BP50634" s="3"/>
    </row>
    <row r="50635" spans="1:68" x14ac:dyDescent="0.25">
      <c r="A50635" s="1"/>
      <c r="B50635" s="2"/>
      <c r="BJ50635" s="3"/>
      <c r="BL50635" s="3"/>
      <c r="BN50635" s="3"/>
      <c r="BP50635" s="3"/>
    </row>
    <row r="50636" spans="1:68" x14ac:dyDescent="0.25">
      <c r="A50636" s="1"/>
      <c r="B50636" s="2"/>
      <c r="BJ50636" s="3"/>
      <c r="BL50636" s="3"/>
      <c r="BN50636" s="3"/>
      <c r="BP50636" s="3"/>
    </row>
    <row r="50637" spans="1:68" x14ac:dyDescent="0.25">
      <c r="A50637" s="1"/>
      <c r="B50637" s="2"/>
      <c r="BJ50637" s="3"/>
      <c r="BL50637" s="3"/>
      <c r="BN50637" s="3"/>
      <c r="BP50637" s="3"/>
    </row>
    <row r="50638" spans="1:68" x14ac:dyDescent="0.25">
      <c r="A50638" s="1"/>
      <c r="B50638" s="2"/>
      <c r="BJ50638" s="3"/>
      <c r="BL50638" s="3"/>
      <c r="BN50638" s="3"/>
      <c r="BP50638" s="3"/>
    </row>
    <row r="50639" spans="1:68" x14ac:dyDescent="0.25">
      <c r="A50639" s="1"/>
      <c r="B50639" s="2"/>
      <c r="BJ50639" s="3"/>
      <c r="BL50639" s="3"/>
      <c r="BN50639" s="3"/>
      <c r="BP50639" s="3"/>
    </row>
    <row r="50640" spans="1:68" x14ac:dyDescent="0.25">
      <c r="A50640" s="1"/>
      <c r="B50640" s="2"/>
      <c r="BJ50640" s="3"/>
      <c r="BL50640" s="3"/>
      <c r="BN50640" s="3"/>
      <c r="BP50640" s="3"/>
    </row>
    <row r="50641" spans="1:68" x14ac:dyDescent="0.25">
      <c r="A50641" s="1"/>
      <c r="B50641" s="2"/>
      <c r="BJ50641" s="3"/>
      <c r="BL50641" s="3"/>
      <c r="BN50641" s="3"/>
      <c r="BP50641" s="3"/>
    </row>
    <row r="50642" spans="1:68" x14ac:dyDescent="0.25">
      <c r="A50642" s="1"/>
      <c r="B50642" s="2"/>
      <c r="BJ50642" s="3"/>
      <c r="BL50642" s="3"/>
      <c r="BN50642" s="3"/>
      <c r="BP50642" s="3"/>
    </row>
    <row r="50643" spans="1:68" x14ac:dyDescent="0.25">
      <c r="A50643" s="1"/>
      <c r="B50643" s="2"/>
      <c r="BJ50643" s="3"/>
      <c r="BL50643" s="3"/>
      <c r="BN50643" s="3"/>
      <c r="BP50643" s="3"/>
    </row>
    <row r="50644" spans="1:68" x14ac:dyDescent="0.25">
      <c r="A50644" s="1"/>
      <c r="B50644" s="2"/>
      <c r="BJ50644" s="3"/>
      <c r="BL50644" s="3"/>
      <c r="BN50644" s="3"/>
      <c r="BP50644" s="3"/>
    </row>
    <row r="50645" spans="1:68" x14ac:dyDescent="0.25">
      <c r="A50645" s="1"/>
      <c r="B50645" s="2"/>
      <c r="BJ50645" s="3"/>
      <c r="BL50645" s="3"/>
      <c r="BN50645" s="3"/>
      <c r="BP50645" s="3"/>
    </row>
    <row r="50646" spans="1:68" x14ac:dyDescent="0.25">
      <c r="A50646" s="1"/>
      <c r="B50646" s="2"/>
      <c r="BJ50646" s="3"/>
      <c r="BL50646" s="3"/>
      <c r="BN50646" s="3"/>
      <c r="BP50646" s="3"/>
    </row>
    <row r="50647" spans="1:68" x14ac:dyDescent="0.25">
      <c r="A50647" s="1"/>
      <c r="B50647" s="2"/>
      <c r="BJ50647" s="3"/>
      <c r="BL50647" s="3"/>
      <c r="BN50647" s="3"/>
      <c r="BP50647" s="3"/>
    </row>
    <row r="50648" spans="1:68" x14ac:dyDescent="0.25">
      <c r="A50648" s="1"/>
      <c r="B50648" s="2"/>
      <c r="BJ50648" s="3"/>
      <c r="BL50648" s="3"/>
      <c r="BN50648" s="3"/>
      <c r="BP50648" s="3"/>
    </row>
    <row r="50649" spans="1:68" x14ac:dyDescent="0.25">
      <c r="A50649" s="1"/>
      <c r="B50649" s="2"/>
      <c r="BJ50649" s="3"/>
      <c r="BL50649" s="3"/>
      <c r="BN50649" s="3"/>
      <c r="BP50649" s="3"/>
    </row>
    <row r="50650" spans="1:68" x14ac:dyDescent="0.25">
      <c r="A50650" s="1"/>
      <c r="B50650" s="2"/>
      <c r="BJ50650" s="3"/>
      <c r="BL50650" s="3"/>
      <c r="BN50650" s="3"/>
      <c r="BP50650" s="3"/>
    </row>
    <row r="50651" spans="1:68" x14ac:dyDescent="0.25">
      <c r="A50651" s="1"/>
      <c r="B50651" s="2"/>
      <c r="BJ50651" s="3"/>
      <c r="BL50651" s="3"/>
      <c r="BN50651" s="3"/>
      <c r="BP50651" s="3"/>
    </row>
    <row r="50652" spans="1:68" x14ac:dyDescent="0.25">
      <c r="A50652" s="1"/>
      <c r="B50652" s="2"/>
      <c r="BJ50652" s="3"/>
      <c r="BL50652" s="3"/>
      <c r="BN50652" s="3"/>
      <c r="BP50652" s="3"/>
    </row>
    <row r="50653" spans="1:68" x14ac:dyDescent="0.25">
      <c r="A50653" s="1"/>
      <c r="B50653" s="2"/>
      <c r="BJ50653" s="3"/>
      <c r="BL50653" s="3"/>
      <c r="BN50653" s="3"/>
      <c r="BP50653" s="3"/>
    </row>
    <row r="50654" spans="1:68" x14ac:dyDescent="0.25">
      <c r="A50654" s="1"/>
      <c r="B50654" s="2"/>
      <c r="BJ50654" s="3"/>
      <c r="BL50654" s="3"/>
      <c r="BN50654" s="3"/>
      <c r="BP50654" s="3"/>
    </row>
    <row r="50655" spans="1:68" x14ac:dyDescent="0.25">
      <c r="A50655" s="1"/>
      <c r="B50655" s="2"/>
      <c r="BJ50655" s="3"/>
      <c r="BL50655" s="3"/>
      <c r="BN50655" s="3"/>
      <c r="BP50655" s="3"/>
    </row>
    <row r="50656" spans="1:68" x14ac:dyDescent="0.25">
      <c r="A50656" s="1"/>
      <c r="B50656" s="2"/>
      <c r="BJ50656" s="3"/>
      <c r="BL50656" s="3"/>
      <c r="BN50656" s="3"/>
      <c r="BP50656" s="3"/>
    </row>
    <row r="50657" spans="1:68" x14ac:dyDescent="0.25">
      <c r="A50657" s="1"/>
      <c r="B50657" s="2"/>
      <c r="BJ50657" s="3"/>
      <c r="BL50657" s="3"/>
      <c r="BN50657" s="3"/>
      <c r="BP50657" s="3"/>
    </row>
    <row r="50658" spans="1:68" x14ac:dyDescent="0.25">
      <c r="A50658" s="1"/>
      <c r="B50658" s="2"/>
      <c r="BJ50658" s="3"/>
      <c r="BL50658" s="3"/>
      <c r="BN50658" s="3"/>
      <c r="BP50658" s="3"/>
    </row>
    <row r="50659" spans="1:68" x14ac:dyDescent="0.25">
      <c r="A50659" s="1"/>
      <c r="B50659" s="2"/>
      <c r="BJ50659" s="3"/>
      <c r="BL50659" s="3"/>
      <c r="BN50659" s="3"/>
      <c r="BP50659" s="3"/>
    </row>
    <row r="50660" spans="1:68" x14ac:dyDescent="0.25">
      <c r="A50660" s="1"/>
      <c r="B50660" s="2"/>
      <c r="BJ50660" s="3"/>
      <c r="BL50660" s="3"/>
      <c r="BN50660" s="3"/>
      <c r="BP50660" s="3"/>
    </row>
    <row r="50661" spans="1:68" x14ac:dyDescent="0.25">
      <c r="A50661" s="1"/>
      <c r="B50661" s="2"/>
      <c r="BJ50661" s="3"/>
      <c r="BL50661" s="3"/>
      <c r="BN50661" s="3"/>
      <c r="BP50661" s="3"/>
    </row>
    <row r="50662" spans="1:68" x14ac:dyDescent="0.25">
      <c r="A50662" s="1"/>
      <c r="B50662" s="2"/>
      <c r="BJ50662" s="3"/>
      <c r="BL50662" s="3"/>
      <c r="BN50662" s="3"/>
      <c r="BP50662" s="3"/>
    </row>
    <row r="50663" spans="1:68" x14ac:dyDescent="0.25">
      <c r="A50663" s="1"/>
      <c r="B50663" s="2"/>
      <c r="BJ50663" s="3"/>
      <c r="BL50663" s="3"/>
      <c r="BN50663" s="3"/>
      <c r="BP50663" s="3"/>
    </row>
    <row r="50664" spans="1:68" x14ac:dyDescent="0.25">
      <c r="A50664" s="1"/>
      <c r="B50664" s="2"/>
      <c r="BJ50664" s="3"/>
      <c r="BL50664" s="3"/>
      <c r="BN50664" s="3"/>
      <c r="BP50664" s="3"/>
    </row>
    <row r="50665" spans="1:68" x14ac:dyDescent="0.25">
      <c r="A50665" s="1"/>
      <c r="B50665" s="2"/>
      <c r="BJ50665" s="3"/>
      <c r="BL50665" s="3"/>
      <c r="BN50665" s="3"/>
      <c r="BP50665" s="3"/>
    </row>
    <row r="50666" spans="1:68" x14ac:dyDescent="0.25">
      <c r="A50666" s="1"/>
      <c r="B50666" s="2"/>
      <c r="BJ50666" s="3"/>
      <c r="BL50666" s="3"/>
      <c r="BN50666" s="3"/>
      <c r="BP50666" s="3"/>
    </row>
    <row r="50667" spans="1:68" x14ac:dyDescent="0.25">
      <c r="A50667" s="1"/>
      <c r="B50667" s="2"/>
      <c r="BJ50667" s="3"/>
      <c r="BL50667" s="3"/>
      <c r="BN50667" s="3"/>
      <c r="BP50667" s="3"/>
    </row>
    <row r="50668" spans="1:68" x14ac:dyDescent="0.25">
      <c r="A50668" s="1"/>
      <c r="B50668" s="2"/>
      <c r="BJ50668" s="3"/>
      <c r="BL50668" s="3"/>
      <c r="BN50668" s="3"/>
      <c r="BP50668" s="3"/>
    </row>
    <row r="50669" spans="1:68" x14ac:dyDescent="0.25">
      <c r="A50669" s="1"/>
      <c r="B50669" s="2"/>
      <c r="BJ50669" s="3"/>
      <c r="BL50669" s="3"/>
      <c r="BN50669" s="3"/>
      <c r="BP50669" s="3"/>
    </row>
    <row r="50670" spans="1:68" x14ac:dyDescent="0.25">
      <c r="A50670" s="1"/>
      <c r="B50670" s="2"/>
      <c r="BJ50670" s="3"/>
      <c r="BL50670" s="3"/>
      <c r="BN50670" s="3"/>
      <c r="BP50670" s="3"/>
    </row>
    <row r="50671" spans="1:68" x14ac:dyDescent="0.25">
      <c r="A50671" s="1"/>
      <c r="B50671" s="2"/>
      <c r="BJ50671" s="3"/>
      <c r="BL50671" s="3"/>
      <c r="BN50671" s="3"/>
      <c r="BP50671" s="3"/>
    </row>
    <row r="50672" spans="1:68" x14ac:dyDescent="0.25">
      <c r="A50672" s="1"/>
      <c r="B50672" s="2"/>
      <c r="BJ50672" s="3"/>
      <c r="BL50672" s="3"/>
      <c r="BN50672" s="3"/>
      <c r="BP50672" s="3"/>
    </row>
    <row r="50673" spans="1:68" x14ac:dyDescent="0.25">
      <c r="A50673" s="1"/>
      <c r="B50673" s="2"/>
      <c r="BJ50673" s="3"/>
      <c r="BL50673" s="3"/>
      <c r="BN50673" s="3"/>
      <c r="BP50673" s="3"/>
    </row>
    <row r="50674" spans="1:68" x14ac:dyDescent="0.25">
      <c r="A50674" s="1"/>
      <c r="B50674" s="2"/>
      <c r="BJ50674" s="3"/>
      <c r="BL50674" s="3"/>
      <c r="BN50674" s="3"/>
      <c r="BP50674" s="3"/>
    </row>
    <row r="50675" spans="1:68" x14ac:dyDescent="0.25">
      <c r="A50675" s="1"/>
      <c r="B50675" s="2"/>
      <c r="BJ50675" s="3"/>
      <c r="BL50675" s="3"/>
      <c r="BN50675" s="3"/>
      <c r="BP50675" s="3"/>
    </row>
    <row r="50676" spans="1:68" x14ac:dyDescent="0.25">
      <c r="A50676" s="1"/>
      <c r="B50676" s="2"/>
      <c r="BJ50676" s="3"/>
      <c r="BL50676" s="3"/>
      <c r="BN50676" s="3"/>
      <c r="BP50676" s="3"/>
    </row>
    <row r="50677" spans="1:68" x14ac:dyDescent="0.25">
      <c r="A50677" s="1"/>
      <c r="B50677" s="2"/>
      <c r="BJ50677" s="3"/>
      <c r="BL50677" s="3"/>
      <c r="BN50677" s="3"/>
      <c r="BP50677" s="3"/>
    </row>
    <row r="50678" spans="1:68" x14ac:dyDescent="0.25">
      <c r="A50678" s="1"/>
      <c r="B50678" s="2"/>
      <c r="BJ50678" s="3"/>
      <c r="BL50678" s="3"/>
      <c r="BN50678" s="3"/>
      <c r="BP50678" s="3"/>
    </row>
    <row r="50679" spans="1:68" x14ac:dyDescent="0.25">
      <c r="A50679" s="1"/>
      <c r="B50679" s="2"/>
      <c r="BJ50679" s="3"/>
      <c r="BL50679" s="3"/>
      <c r="BN50679" s="3"/>
      <c r="BP50679" s="3"/>
    </row>
    <row r="50680" spans="1:68" x14ac:dyDescent="0.25">
      <c r="A50680" s="1"/>
      <c r="B50680" s="2"/>
      <c r="BJ50680" s="3"/>
      <c r="BL50680" s="3"/>
      <c r="BN50680" s="3"/>
      <c r="BP50680" s="3"/>
    </row>
    <row r="50681" spans="1:68" x14ac:dyDescent="0.25">
      <c r="A50681" s="1"/>
      <c r="B50681" s="2"/>
      <c r="BJ50681" s="3"/>
      <c r="BL50681" s="3"/>
      <c r="BN50681" s="3"/>
      <c r="BP50681" s="3"/>
    </row>
    <row r="50682" spans="1:68" x14ac:dyDescent="0.25">
      <c r="A50682" s="1"/>
      <c r="B50682" s="2"/>
      <c r="BJ50682" s="3"/>
      <c r="BL50682" s="3"/>
      <c r="BN50682" s="3"/>
      <c r="BP50682" s="3"/>
    </row>
    <row r="50683" spans="1:68" x14ac:dyDescent="0.25">
      <c r="A50683" s="1"/>
      <c r="B50683" s="2"/>
      <c r="BJ50683" s="3"/>
      <c r="BL50683" s="3"/>
      <c r="BN50683" s="3"/>
      <c r="BP50683" s="3"/>
    </row>
    <row r="50684" spans="1:68" x14ac:dyDescent="0.25">
      <c r="A50684" s="1"/>
      <c r="B50684" s="2"/>
      <c r="BJ50684" s="3"/>
      <c r="BL50684" s="3"/>
      <c r="BN50684" s="3"/>
      <c r="BP50684" s="3"/>
    </row>
    <row r="50685" spans="1:68" x14ac:dyDescent="0.25">
      <c r="A50685" s="1"/>
      <c r="B50685" s="2"/>
      <c r="BJ50685" s="3"/>
      <c r="BL50685" s="3"/>
      <c r="BN50685" s="3"/>
      <c r="BP50685" s="3"/>
    </row>
    <row r="50686" spans="1:68" x14ac:dyDescent="0.25">
      <c r="A50686" s="1"/>
      <c r="B50686" s="2"/>
      <c r="BJ50686" s="3"/>
      <c r="BL50686" s="3"/>
      <c r="BN50686" s="3"/>
      <c r="BP50686" s="3"/>
    </row>
    <row r="50687" spans="1:68" x14ac:dyDescent="0.25">
      <c r="A50687" s="1"/>
      <c r="B50687" s="2"/>
      <c r="BJ50687" s="3"/>
      <c r="BL50687" s="3"/>
      <c r="BN50687" s="3"/>
      <c r="BP50687" s="3"/>
    </row>
    <row r="50688" spans="1:68" x14ac:dyDescent="0.25">
      <c r="A50688" s="1"/>
      <c r="B50688" s="2"/>
      <c r="BJ50688" s="3"/>
      <c r="BL50688" s="3"/>
      <c r="BN50688" s="3"/>
      <c r="BP50688" s="3"/>
    </row>
    <row r="50689" spans="1:68" x14ac:dyDescent="0.25">
      <c r="A50689" s="1"/>
      <c r="B50689" s="2"/>
      <c r="BJ50689" s="3"/>
      <c r="BL50689" s="3"/>
      <c r="BN50689" s="3"/>
      <c r="BP50689" s="3"/>
    </row>
    <row r="50690" spans="1:68" x14ac:dyDescent="0.25">
      <c r="A50690" s="1"/>
      <c r="B50690" s="2"/>
      <c r="BJ50690" s="3"/>
      <c r="BL50690" s="3"/>
      <c r="BN50690" s="3"/>
      <c r="BP50690" s="3"/>
    </row>
    <row r="50691" spans="1:68" x14ac:dyDescent="0.25">
      <c r="A50691" s="1"/>
      <c r="B50691" s="2"/>
      <c r="BJ50691" s="3"/>
      <c r="BL50691" s="3"/>
      <c r="BN50691" s="3"/>
      <c r="BP50691" s="3"/>
    </row>
    <row r="50692" spans="1:68" x14ac:dyDescent="0.25">
      <c r="A50692" s="1"/>
      <c r="B50692" s="2"/>
      <c r="BJ50692" s="3"/>
      <c r="BL50692" s="3"/>
      <c r="BN50692" s="3"/>
      <c r="BP50692" s="3"/>
    </row>
    <row r="50693" spans="1:68" x14ac:dyDescent="0.25">
      <c r="A50693" s="1"/>
      <c r="B50693" s="2"/>
      <c r="BJ50693" s="3"/>
      <c r="BL50693" s="3"/>
      <c r="BN50693" s="3"/>
      <c r="BP50693" s="3"/>
    </row>
    <row r="50694" spans="1:68" x14ac:dyDescent="0.25">
      <c r="A50694" s="1"/>
      <c r="B50694" s="2"/>
      <c r="BJ50694" s="3"/>
      <c r="BL50694" s="3"/>
      <c r="BN50694" s="3"/>
      <c r="BP50694" s="3"/>
    </row>
    <row r="50695" spans="1:68" x14ac:dyDescent="0.25">
      <c r="A50695" s="1"/>
      <c r="B50695" s="2"/>
      <c r="BJ50695" s="3"/>
      <c r="BL50695" s="3"/>
      <c r="BN50695" s="3"/>
      <c r="BP50695" s="3"/>
    </row>
    <row r="50696" spans="1:68" x14ac:dyDescent="0.25">
      <c r="A50696" s="1"/>
      <c r="B50696" s="2"/>
      <c r="BJ50696" s="3"/>
      <c r="BL50696" s="3"/>
      <c r="BN50696" s="3"/>
      <c r="BP50696" s="3"/>
    </row>
    <row r="50697" spans="1:68" x14ac:dyDescent="0.25">
      <c r="A50697" s="1"/>
      <c r="B50697" s="2"/>
      <c r="BJ50697" s="3"/>
      <c r="BL50697" s="3"/>
      <c r="BN50697" s="3"/>
      <c r="BP50697" s="3"/>
    </row>
    <row r="50698" spans="1:68" x14ac:dyDescent="0.25">
      <c r="A50698" s="1"/>
      <c r="B50698" s="2"/>
      <c r="BJ50698" s="3"/>
      <c r="BL50698" s="3"/>
      <c r="BN50698" s="3"/>
      <c r="BP50698" s="3"/>
    </row>
    <row r="50699" spans="1:68" x14ac:dyDescent="0.25">
      <c r="A50699" s="1"/>
      <c r="B50699" s="2"/>
      <c r="BJ50699" s="3"/>
      <c r="BL50699" s="3"/>
      <c r="BN50699" s="3"/>
      <c r="BP50699" s="3"/>
    </row>
    <row r="50700" spans="1:68" x14ac:dyDescent="0.25">
      <c r="A50700" s="1"/>
      <c r="B50700" s="2"/>
      <c r="BJ50700" s="3"/>
      <c r="BL50700" s="3"/>
      <c r="BN50700" s="3"/>
      <c r="BP50700" s="3"/>
    </row>
    <row r="50701" spans="1:68" x14ac:dyDescent="0.25">
      <c r="A50701" s="1"/>
      <c r="B50701" s="2"/>
      <c r="BJ50701" s="3"/>
      <c r="BL50701" s="3"/>
      <c r="BN50701" s="3"/>
      <c r="BP50701" s="3"/>
    </row>
    <row r="50702" spans="1:68" x14ac:dyDescent="0.25">
      <c r="A50702" s="1"/>
      <c r="B50702" s="2"/>
      <c r="BJ50702" s="3"/>
      <c r="BL50702" s="3"/>
      <c r="BN50702" s="3"/>
      <c r="BP50702" s="3"/>
    </row>
    <row r="50703" spans="1:68" x14ac:dyDescent="0.25">
      <c r="A50703" s="1"/>
      <c r="B50703" s="2"/>
      <c r="BJ50703" s="3"/>
      <c r="BL50703" s="3"/>
      <c r="BN50703" s="3"/>
      <c r="BP50703" s="3"/>
    </row>
    <row r="50704" spans="1:68" x14ac:dyDescent="0.25">
      <c r="A50704" s="1"/>
      <c r="B50704" s="2"/>
      <c r="BJ50704" s="3"/>
      <c r="BL50704" s="3"/>
      <c r="BN50704" s="3"/>
      <c r="BP50704" s="3"/>
    </row>
    <row r="50705" spans="1:68" x14ac:dyDescent="0.25">
      <c r="A50705" s="1"/>
      <c r="B50705" s="2"/>
      <c r="BJ50705" s="3"/>
      <c r="BL50705" s="3"/>
      <c r="BN50705" s="3"/>
      <c r="BP50705" s="3"/>
    </row>
    <row r="50706" spans="1:68" x14ac:dyDescent="0.25">
      <c r="A50706" s="1"/>
      <c r="B50706" s="2"/>
      <c r="BJ50706" s="3"/>
      <c r="BL50706" s="3"/>
      <c r="BN50706" s="3"/>
      <c r="BP50706" s="3"/>
    </row>
    <row r="50707" spans="1:68" x14ac:dyDescent="0.25">
      <c r="A50707" s="1"/>
      <c r="B50707" s="2"/>
      <c r="BJ50707" s="3"/>
      <c r="BL50707" s="3"/>
      <c r="BN50707" s="3"/>
      <c r="BP50707" s="3"/>
    </row>
    <row r="50708" spans="1:68" x14ac:dyDescent="0.25">
      <c r="A50708" s="1"/>
      <c r="B50708" s="2"/>
      <c r="BJ50708" s="3"/>
      <c r="BL50708" s="3"/>
      <c r="BN50708" s="3"/>
      <c r="BP50708" s="3"/>
    </row>
    <row r="50709" spans="1:68" x14ac:dyDescent="0.25">
      <c r="A50709" s="1"/>
      <c r="B50709" s="2"/>
      <c r="BJ50709" s="3"/>
      <c r="BL50709" s="3"/>
      <c r="BN50709" s="3"/>
      <c r="BP50709" s="3"/>
    </row>
    <row r="50710" spans="1:68" x14ac:dyDescent="0.25">
      <c r="A50710" s="1"/>
      <c r="B50710" s="2"/>
      <c r="BJ50710" s="3"/>
      <c r="BL50710" s="3"/>
      <c r="BN50710" s="3"/>
      <c r="BP50710" s="3"/>
    </row>
    <row r="50711" spans="1:68" x14ac:dyDescent="0.25">
      <c r="A50711" s="1"/>
      <c r="B50711" s="2"/>
      <c r="BJ50711" s="3"/>
      <c r="BL50711" s="3"/>
      <c r="BN50711" s="3"/>
      <c r="BP50711" s="3"/>
    </row>
    <row r="50712" spans="1:68" x14ac:dyDescent="0.25">
      <c r="A50712" s="1"/>
      <c r="B50712" s="2"/>
      <c r="BJ50712" s="3"/>
      <c r="BL50712" s="3"/>
      <c r="BN50712" s="3"/>
      <c r="BP50712" s="3"/>
    </row>
    <row r="50713" spans="1:68" x14ac:dyDescent="0.25">
      <c r="A50713" s="1"/>
      <c r="B50713" s="2"/>
      <c r="BJ50713" s="3"/>
      <c r="BL50713" s="3"/>
      <c r="BN50713" s="3"/>
      <c r="BP50713" s="3"/>
    </row>
    <row r="50714" spans="1:68" x14ac:dyDescent="0.25">
      <c r="A50714" s="1"/>
      <c r="B50714" s="2"/>
      <c r="BJ50714" s="3"/>
      <c r="BL50714" s="3"/>
      <c r="BN50714" s="3"/>
      <c r="BP50714" s="3"/>
    </row>
    <row r="50715" spans="1:68" x14ac:dyDescent="0.25">
      <c r="A50715" s="1"/>
      <c r="B50715" s="2"/>
      <c r="BJ50715" s="3"/>
      <c r="BL50715" s="3"/>
      <c r="BN50715" s="3"/>
      <c r="BP50715" s="3"/>
    </row>
    <row r="50716" spans="1:68" x14ac:dyDescent="0.25">
      <c r="A50716" s="1"/>
      <c r="B50716" s="2"/>
      <c r="BJ50716" s="3"/>
      <c r="BL50716" s="3"/>
      <c r="BN50716" s="3"/>
      <c r="BP50716" s="3"/>
    </row>
    <row r="50717" spans="1:68" x14ac:dyDescent="0.25">
      <c r="A50717" s="1"/>
      <c r="B50717" s="2"/>
      <c r="BJ50717" s="3"/>
      <c r="BL50717" s="3"/>
      <c r="BN50717" s="3"/>
      <c r="BP50717" s="3"/>
    </row>
    <row r="50718" spans="1:68" x14ac:dyDescent="0.25">
      <c r="A50718" s="1"/>
      <c r="B50718" s="2"/>
      <c r="BJ50718" s="3"/>
      <c r="BL50718" s="3"/>
      <c r="BN50718" s="3"/>
      <c r="BP50718" s="3"/>
    </row>
    <row r="50719" spans="1:68" x14ac:dyDescent="0.25">
      <c r="A50719" s="1"/>
      <c r="B50719" s="2"/>
      <c r="BJ50719" s="3"/>
      <c r="BL50719" s="3"/>
      <c r="BN50719" s="3"/>
      <c r="BP50719" s="3"/>
    </row>
    <row r="50720" spans="1:68" x14ac:dyDescent="0.25">
      <c r="A50720" s="1"/>
      <c r="B50720" s="2"/>
      <c r="BJ50720" s="3"/>
      <c r="BL50720" s="3"/>
      <c r="BN50720" s="3"/>
      <c r="BP50720" s="3"/>
    </row>
    <row r="50721" spans="1:68" x14ac:dyDescent="0.25">
      <c r="A50721" s="1"/>
      <c r="B50721" s="2"/>
      <c r="BJ50721" s="3"/>
      <c r="BL50721" s="3"/>
      <c r="BN50721" s="3"/>
      <c r="BP50721" s="3"/>
    </row>
    <row r="50722" spans="1:68" x14ac:dyDescent="0.25">
      <c r="A50722" s="1"/>
      <c r="B50722" s="2"/>
      <c r="BJ50722" s="3"/>
      <c r="BL50722" s="3"/>
      <c r="BN50722" s="3"/>
      <c r="BP50722" s="3"/>
    </row>
    <row r="50723" spans="1:68" x14ac:dyDescent="0.25">
      <c r="A50723" s="1"/>
      <c r="B50723" s="2"/>
      <c r="BJ50723" s="3"/>
      <c r="BL50723" s="3"/>
      <c r="BN50723" s="3"/>
      <c r="BP50723" s="3"/>
    </row>
    <row r="50724" spans="1:68" x14ac:dyDescent="0.25">
      <c r="A50724" s="1"/>
      <c r="B50724" s="2"/>
      <c r="BJ50724" s="3"/>
      <c r="BL50724" s="3"/>
      <c r="BN50724" s="3"/>
      <c r="BP50724" s="3"/>
    </row>
    <row r="50725" spans="1:68" x14ac:dyDescent="0.25">
      <c r="A50725" s="1"/>
      <c r="B50725" s="2"/>
      <c r="BJ50725" s="3"/>
      <c r="BL50725" s="3"/>
      <c r="BN50725" s="3"/>
      <c r="BP50725" s="3"/>
    </row>
    <row r="50726" spans="1:68" x14ac:dyDescent="0.25">
      <c r="A50726" s="1"/>
      <c r="B50726" s="2"/>
      <c r="BJ50726" s="3"/>
      <c r="BL50726" s="3"/>
      <c r="BN50726" s="3"/>
      <c r="BP50726" s="3"/>
    </row>
    <row r="50727" spans="1:68" x14ac:dyDescent="0.25">
      <c r="A50727" s="1"/>
      <c r="B50727" s="2"/>
      <c r="BJ50727" s="3"/>
      <c r="BL50727" s="3"/>
      <c r="BN50727" s="3"/>
      <c r="BP50727" s="3"/>
    </row>
    <row r="50728" spans="1:68" x14ac:dyDescent="0.25">
      <c r="A50728" s="1"/>
      <c r="B50728" s="2"/>
      <c r="BJ50728" s="3"/>
      <c r="BL50728" s="3"/>
      <c r="BN50728" s="3"/>
      <c r="BP50728" s="3"/>
    </row>
    <row r="50729" spans="1:68" x14ac:dyDescent="0.25">
      <c r="A50729" s="1"/>
      <c r="B50729" s="2"/>
      <c r="BJ50729" s="3"/>
      <c r="BL50729" s="3"/>
      <c r="BN50729" s="3"/>
      <c r="BP50729" s="3"/>
    </row>
    <row r="50730" spans="1:68" x14ac:dyDescent="0.25">
      <c r="A50730" s="1"/>
      <c r="B50730" s="2"/>
      <c r="BJ50730" s="3"/>
      <c r="BL50730" s="3"/>
      <c r="BN50730" s="3"/>
      <c r="BP50730" s="3"/>
    </row>
    <row r="50731" spans="1:68" x14ac:dyDescent="0.25">
      <c r="A50731" s="1"/>
      <c r="B50731" s="2"/>
      <c r="BJ50731" s="3"/>
      <c r="BL50731" s="3"/>
      <c r="BN50731" s="3"/>
      <c r="BP50731" s="3"/>
    </row>
    <row r="50732" spans="1:68" x14ac:dyDescent="0.25">
      <c r="A50732" s="1"/>
      <c r="B50732" s="2"/>
      <c r="BJ50732" s="3"/>
      <c r="BL50732" s="3"/>
      <c r="BN50732" s="3"/>
      <c r="BP50732" s="3"/>
    </row>
    <row r="50733" spans="1:68" x14ac:dyDescent="0.25">
      <c r="A50733" s="1"/>
      <c r="B50733" s="2"/>
      <c r="BJ50733" s="3"/>
      <c r="BL50733" s="3"/>
      <c r="BN50733" s="3"/>
      <c r="BP50733" s="3"/>
    </row>
    <row r="50734" spans="1:68" x14ac:dyDescent="0.25">
      <c r="A50734" s="1"/>
      <c r="B50734" s="2"/>
      <c r="BJ50734" s="3"/>
      <c r="BL50734" s="3"/>
      <c r="BN50734" s="3"/>
      <c r="BP50734" s="3"/>
    </row>
    <row r="50735" spans="1:68" x14ac:dyDescent="0.25">
      <c r="A50735" s="1"/>
      <c r="B50735" s="2"/>
      <c r="BJ50735" s="3"/>
      <c r="BL50735" s="3"/>
      <c r="BN50735" s="3"/>
      <c r="BP50735" s="3"/>
    </row>
    <row r="50736" spans="1:68" x14ac:dyDescent="0.25">
      <c r="A50736" s="1"/>
      <c r="B50736" s="2"/>
      <c r="BJ50736" s="3"/>
      <c r="BL50736" s="3"/>
      <c r="BN50736" s="3"/>
      <c r="BP50736" s="3"/>
    </row>
    <row r="50737" spans="1:68" x14ac:dyDescent="0.25">
      <c r="A50737" s="1"/>
      <c r="B50737" s="2"/>
      <c r="BJ50737" s="3"/>
      <c r="BL50737" s="3"/>
      <c r="BN50737" s="3"/>
      <c r="BP50737" s="3"/>
    </row>
    <row r="50738" spans="1:68" x14ac:dyDescent="0.25">
      <c r="A50738" s="1"/>
      <c r="B50738" s="2"/>
      <c r="BJ50738" s="3"/>
      <c r="BL50738" s="3"/>
      <c r="BN50738" s="3"/>
      <c r="BP50738" s="3"/>
    </row>
    <row r="50739" spans="1:68" x14ac:dyDescent="0.25">
      <c r="A50739" s="1"/>
      <c r="B50739" s="2"/>
      <c r="BJ50739" s="3"/>
      <c r="BL50739" s="3"/>
      <c r="BN50739" s="3"/>
      <c r="BP50739" s="3"/>
    </row>
    <row r="50740" spans="1:68" x14ac:dyDescent="0.25">
      <c r="A50740" s="1"/>
      <c r="B50740" s="2"/>
      <c r="BJ50740" s="3"/>
      <c r="BL50740" s="3"/>
      <c r="BN50740" s="3"/>
      <c r="BP50740" s="3"/>
    </row>
    <row r="50741" spans="1:68" x14ac:dyDescent="0.25">
      <c r="A50741" s="1"/>
      <c r="B50741" s="2"/>
      <c r="BJ50741" s="3"/>
      <c r="BL50741" s="3"/>
      <c r="BN50741" s="3"/>
      <c r="BP50741" s="3"/>
    </row>
    <row r="50742" spans="1:68" x14ac:dyDescent="0.25">
      <c r="A50742" s="1"/>
      <c r="B50742" s="2"/>
      <c r="BJ50742" s="3"/>
      <c r="BL50742" s="3"/>
      <c r="BN50742" s="3"/>
      <c r="BP50742" s="3"/>
    </row>
    <row r="50743" spans="1:68" x14ac:dyDescent="0.25">
      <c r="A50743" s="1"/>
      <c r="B50743" s="2"/>
      <c r="BJ50743" s="3"/>
      <c r="BL50743" s="3"/>
      <c r="BN50743" s="3"/>
      <c r="BP50743" s="3"/>
    </row>
    <row r="50744" spans="1:68" x14ac:dyDescent="0.25">
      <c r="A50744" s="1"/>
      <c r="B50744" s="2"/>
      <c r="BJ50744" s="3"/>
      <c r="BL50744" s="3"/>
      <c r="BN50744" s="3"/>
      <c r="BP50744" s="3"/>
    </row>
    <row r="50745" spans="1:68" x14ac:dyDescent="0.25">
      <c r="A50745" s="1"/>
      <c r="B50745" s="2"/>
      <c r="BJ50745" s="3"/>
      <c r="BL50745" s="3"/>
      <c r="BN50745" s="3"/>
      <c r="BP50745" s="3"/>
    </row>
    <row r="50746" spans="1:68" x14ac:dyDescent="0.25">
      <c r="A50746" s="1"/>
      <c r="B50746" s="2"/>
      <c r="BJ50746" s="3"/>
      <c r="BL50746" s="3"/>
      <c r="BN50746" s="3"/>
      <c r="BP50746" s="3"/>
    </row>
    <row r="50747" spans="1:68" x14ac:dyDescent="0.25">
      <c r="A50747" s="1"/>
      <c r="B50747" s="2"/>
      <c r="BJ50747" s="3"/>
      <c r="BL50747" s="3"/>
      <c r="BN50747" s="3"/>
      <c r="BP50747" s="3"/>
    </row>
    <row r="50748" spans="1:68" x14ac:dyDescent="0.25">
      <c r="A50748" s="1"/>
      <c r="B50748" s="2"/>
      <c r="BJ50748" s="3"/>
      <c r="BL50748" s="3"/>
      <c r="BN50748" s="3"/>
      <c r="BP50748" s="3"/>
    </row>
    <row r="50749" spans="1:68" x14ac:dyDescent="0.25">
      <c r="A50749" s="1"/>
      <c r="B50749" s="2"/>
      <c r="BJ50749" s="3"/>
      <c r="BL50749" s="3"/>
      <c r="BN50749" s="3"/>
      <c r="BP50749" s="3"/>
    </row>
    <row r="50750" spans="1:68" x14ac:dyDescent="0.25">
      <c r="A50750" s="1"/>
      <c r="B50750" s="2"/>
      <c r="BJ50750" s="3"/>
      <c r="BL50750" s="3"/>
      <c r="BN50750" s="3"/>
      <c r="BP50750" s="3"/>
    </row>
    <row r="50751" spans="1:68" x14ac:dyDescent="0.25">
      <c r="A50751" s="1"/>
      <c r="B50751" s="2"/>
      <c r="BJ50751" s="3"/>
      <c r="BL50751" s="3"/>
      <c r="BN50751" s="3"/>
      <c r="BP50751" s="3"/>
    </row>
    <row r="50752" spans="1:68" x14ac:dyDescent="0.25">
      <c r="A50752" s="1"/>
      <c r="B50752" s="2"/>
      <c r="BJ50752" s="3"/>
      <c r="BL50752" s="3"/>
      <c r="BN50752" s="3"/>
      <c r="BP50752" s="3"/>
    </row>
    <row r="50753" spans="1:68" x14ac:dyDescent="0.25">
      <c r="A50753" s="1"/>
      <c r="B50753" s="2"/>
      <c r="BJ50753" s="3"/>
      <c r="BL50753" s="3"/>
      <c r="BN50753" s="3"/>
      <c r="BP50753" s="3"/>
    </row>
    <row r="50754" spans="1:68" x14ac:dyDescent="0.25">
      <c r="A50754" s="1"/>
      <c r="B50754" s="2"/>
      <c r="BJ50754" s="3"/>
      <c r="BL50754" s="3"/>
      <c r="BN50754" s="3"/>
      <c r="BP50754" s="3"/>
    </row>
    <row r="50755" spans="1:68" x14ac:dyDescent="0.25">
      <c r="A50755" s="1"/>
      <c r="B50755" s="2"/>
      <c r="BJ50755" s="3"/>
      <c r="BL50755" s="3"/>
      <c r="BN50755" s="3"/>
      <c r="BP50755" s="3"/>
    </row>
    <row r="50756" spans="1:68" x14ac:dyDescent="0.25">
      <c r="A50756" s="1"/>
      <c r="B50756" s="2"/>
      <c r="BJ50756" s="3"/>
      <c r="BL50756" s="3"/>
      <c r="BN50756" s="3"/>
      <c r="BP50756" s="3"/>
    </row>
    <row r="50757" spans="1:68" x14ac:dyDescent="0.25">
      <c r="A50757" s="1"/>
      <c r="B50757" s="2"/>
      <c r="BJ50757" s="3"/>
      <c r="BL50757" s="3"/>
      <c r="BN50757" s="3"/>
      <c r="BP50757" s="3"/>
    </row>
    <row r="50758" spans="1:68" x14ac:dyDescent="0.25">
      <c r="A50758" s="1"/>
      <c r="B50758" s="2"/>
      <c r="BJ50758" s="3"/>
      <c r="BL50758" s="3"/>
      <c r="BN50758" s="3"/>
      <c r="BP50758" s="3"/>
    </row>
    <row r="50759" spans="1:68" x14ac:dyDescent="0.25">
      <c r="A50759" s="1"/>
      <c r="B50759" s="2"/>
      <c r="BJ50759" s="3"/>
      <c r="BL50759" s="3"/>
      <c r="BN50759" s="3"/>
      <c r="BP50759" s="3"/>
    </row>
    <row r="50760" spans="1:68" x14ac:dyDescent="0.25">
      <c r="A50760" s="1"/>
      <c r="B50760" s="2"/>
      <c r="BJ50760" s="3"/>
      <c r="BL50760" s="3"/>
      <c r="BN50760" s="3"/>
      <c r="BP50760" s="3"/>
    </row>
    <row r="50761" spans="1:68" x14ac:dyDescent="0.25">
      <c r="A50761" s="1"/>
      <c r="B50761" s="2"/>
      <c r="BJ50761" s="3"/>
      <c r="BL50761" s="3"/>
      <c r="BN50761" s="3"/>
      <c r="BP50761" s="3"/>
    </row>
    <row r="50762" spans="1:68" x14ac:dyDescent="0.25">
      <c r="A50762" s="1"/>
      <c r="B50762" s="2"/>
      <c r="BJ50762" s="3"/>
      <c r="BL50762" s="3"/>
      <c r="BN50762" s="3"/>
      <c r="BP50762" s="3"/>
    </row>
    <row r="50763" spans="1:68" x14ac:dyDescent="0.25">
      <c r="A50763" s="1"/>
      <c r="B50763" s="2"/>
      <c r="BJ50763" s="3"/>
      <c r="BL50763" s="3"/>
      <c r="BN50763" s="3"/>
      <c r="BP50763" s="3"/>
    </row>
    <row r="50764" spans="1:68" x14ac:dyDescent="0.25">
      <c r="A50764" s="1"/>
      <c r="B50764" s="2"/>
      <c r="BJ50764" s="3"/>
      <c r="BL50764" s="3"/>
      <c r="BN50764" s="3"/>
      <c r="BP50764" s="3"/>
    </row>
    <row r="50765" spans="1:68" x14ac:dyDescent="0.25">
      <c r="A50765" s="1"/>
      <c r="B50765" s="2"/>
      <c r="BJ50765" s="3"/>
      <c r="BL50765" s="3"/>
      <c r="BN50765" s="3"/>
      <c r="BP50765" s="3"/>
    </row>
    <row r="50766" spans="1:68" x14ac:dyDescent="0.25">
      <c r="A50766" s="1"/>
      <c r="B50766" s="2"/>
      <c r="BJ50766" s="3"/>
      <c r="BL50766" s="3"/>
      <c r="BN50766" s="3"/>
      <c r="BP50766" s="3"/>
    </row>
    <row r="50767" spans="1:68" x14ac:dyDescent="0.25">
      <c r="A50767" s="1"/>
      <c r="B50767" s="2"/>
      <c r="BJ50767" s="3"/>
      <c r="BL50767" s="3"/>
      <c r="BN50767" s="3"/>
      <c r="BP50767" s="3"/>
    </row>
    <row r="50768" spans="1:68" x14ac:dyDescent="0.25">
      <c r="A50768" s="1"/>
      <c r="B50768" s="2"/>
      <c r="BJ50768" s="3"/>
      <c r="BL50768" s="3"/>
      <c r="BN50768" s="3"/>
      <c r="BP50768" s="3"/>
    </row>
    <row r="50769" spans="1:68" x14ac:dyDescent="0.25">
      <c r="A50769" s="1"/>
      <c r="B50769" s="2"/>
      <c r="BJ50769" s="3"/>
      <c r="BL50769" s="3"/>
      <c r="BN50769" s="3"/>
      <c r="BP50769" s="3"/>
    </row>
    <row r="50770" spans="1:68" x14ac:dyDescent="0.25">
      <c r="A50770" s="1"/>
      <c r="B50770" s="2"/>
      <c r="BJ50770" s="3"/>
      <c r="BL50770" s="3"/>
      <c r="BN50770" s="3"/>
      <c r="BP50770" s="3"/>
    </row>
    <row r="50771" spans="1:68" x14ac:dyDescent="0.25">
      <c r="A50771" s="1"/>
      <c r="B50771" s="2"/>
      <c r="BJ50771" s="3"/>
      <c r="BL50771" s="3"/>
      <c r="BN50771" s="3"/>
      <c r="BP50771" s="3"/>
    </row>
    <row r="50772" spans="1:68" x14ac:dyDescent="0.25">
      <c r="A50772" s="1"/>
      <c r="B50772" s="2"/>
      <c r="BJ50772" s="3"/>
      <c r="BL50772" s="3"/>
      <c r="BN50772" s="3"/>
      <c r="BP50772" s="3"/>
    </row>
    <row r="50773" spans="1:68" x14ac:dyDescent="0.25">
      <c r="A50773" s="1"/>
      <c r="B50773" s="2"/>
      <c r="BJ50773" s="3"/>
      <c r="BL50773" s="3"/>
      <c r="BN50773" s="3"/>
      <c r="BP50773" s="3"/>
    </row>
    <row r="50774" spans="1:68" x14ac:dyDescent="0.25">
      <c r="A50774" s="1"/>
      <c r="B50774" s="2"/>
      <c r="BJ50774" s="3"/>
      <c r="BL50774" s="3"/>
      <c r="BN50774" s="3"/>
      <c r="BP50774" s="3"/>
    </row>
    <row r="50775" spans="1:68" x14ac:dyDescent="0.25">
      <c r="A50775" s="1"/>
      <c r="B50775" s="2"/>
      <c r="BJ50775" s="3"/>
      <c r="BL50775" s="3"/>
      <c r="BN50775" s="3"/>
      <c r="BP50775" s="3"/>
    </row>
    <row r="50776" spans="1:68" x14ac:dyDescent="0.25">
      <c r="A50776" s="1"/>
      <c r="B50776" s="2"/>
      <c r="BJ50776" s="3"/>
      <c r="BL50776" s="3"/>
      <c r="BN50776" s="3"/>
      <c r="BP50776" s="3"/>
    </row>
    <row r="50777" spans="1:68" x14ac:dyDescent="0.25">
      <c r="A50777" s="1"/>
      <c r="B50777" s="2"/>
      <c r="BJ50777" s="3"/>
      <c r="BL50777" s="3"/>
      <c r="BN50777" s="3"/>
      <c r="BP50777" s="3"/>
    </row>
    <row r="50778" spans="1:68" x14ac:dyDescent="0.25">
      <c r="A50778" s="1"/>
      <c r="B50778" s="2"/>
      <c r="BJ50778" s="3"/>
      <c r="BL50778" s="3"/>
      <c r="BN50778" s="3"/>
      <c r="BP50778" s="3"/>
    </row>
    <row r="50779" spans="1:68" x14ac:dyDescent="0.25">
      <c r="A50779" s="1"/>
      <c r="B50779" s="2"/>
      <c r="BJ50779" s="3"/>
      <c r="BL50779" s="3"/>
      <c r="BN50779" s="3"/>
      <c r="BP50779" s="3"/>
    </row>
    <row r="50780" spans="1:68" x14ac:dyDescent="0.25">
      <c r="A50780" s="1"/>
      <c r="B50780" s="2"/>
      <c r="BJ50780" s="3"/>
      <c r="BL50780" s="3"/>
      <c r="BN50780" s="3"/>
      <c r="BP50780" s="3"/>
    </row>
    <row r="50781" spans="1:68" x14ac:dyDescent="0.25">
      <c r="A50781" s="1"/>
      <c r="B50781" s="2"/>
      <c r="BJ50781" s="3"/>
      <c r="BL50781" s="3"/>
      <c r="BN50781" s="3"/>
      <c r="BP50781" s="3"/>
    </row>
    <row r="50782" spans="1:68" x14ac:dyDescent="0.25">
      <c r="A50782" s="1"/>
      <c r="B50782" s="2"/>
      <c r="BJ50782" s="3"/>
      <c r="BL50782" s="3"/>
      <c r="BN50782" s="3"/>
      <c r="BP50782" s="3"/>
    </row>
    <row r="50783" spans="1:68" x14ac:dyDescent="0.25">
      <c r="A50783" s="1"/>
      <c r="B50783" s="2"/>
      <c r="BJ50783" s="3"/>
      <c r="BL50783" s="3"/>
      <c r="BN50783" s="3"/>
      <c r="BP50783" s="3"/>
    </row>
    <row r="50784" spans="1:68" x14ac:dyDescent="0.25">
      <c r="A50784" s="1"/>
      <c r="B50784" s="2"/>
      <c r="BJ50784" s="3"/>
      <c r="BL50784" s="3"/>
      <c r="BN50784" s="3"/>
      <c r="BP50784" s="3"/>
    </row>
    <row r="50785" spans="1:68" x14ac:dyDescent="0.25">
      <c r="A50785" s="1"/>
      <c r="B50785" s="2"/>
      <c r="BJ50785" s="3"/>
      <c r="BL50785" s="3"/>
      <c r="BN50785" s="3"/>
      <c r="BP50785" s="3"/>
    </row>
    <row r="50786" spans="1:68" x14ac:dyDescent="0.25">
      <c r="A50786" s="1"/>
      <c r="B50786" s="2"/>
      <c r="BJ50786" s="3"/>
      <c r="BL50786" s="3"/>
      <c r="BN50786" s="3"/>
      <c r="BP50786" s="3"/>
    </row>
    <row r="50787" spans="1:68" x14ac:dyDescent="0.25">
      <c r="A50787" s="1"/>
      <c r="B50787" s="2"/>
      <c r="BJ50787" s="3"/>
      <c r="BL50787" s="3"/>
      <c r="BN50787" s="3"/>
      <c r="BP50787" s="3"/>
    </row>
    <row r="50788" spans="1:68" x14ac:dyDescent="0.25">
      <c r="A50788" s="1"/>
      <c r="B50788" s="2"/>
      <c r="BJ50788" s="3"/>
      <c r="BL50788" s="3"/>
      <c r="BN50788" s="3"/>
      <c r="BP50788" s="3"/>
    </row>
    <row r="50789" spans="1:68" x14ac:dyDescent="0.25">
      <c r="A50789" s="1"/>
      <c r="B50789" s="2"/>
      <c r="BJ50789" s="3"/>
      <c r="BL50789" s="3"/>
      <c r="BN50789" s="3"/>
      <c r="BP50789" s="3"/>
    </row>
    <row r="50790" spans="1:68" x14ac:dyDescent="0.25">
      <c r="A50790" s="1"/>
      <c r="B50790" s="2"/>
      <c r="BJ50790" s="3"/>
      <c r="BL50790" s="3"/>
      <c r="BN50790" s="3"/>
      <c r="BP50790" s="3"/>
    </row>
    <row r="50791" spans="1:68" x14ac:dyDescent="0.25">
      <c r="A50791" s="1"/>
      <c r="B50791" s="2"/>
      <c r="BJ50791" s="3"/>
      <c r="BL50791" s="3"/>
      <c r="BN50791" s="3"/>
      <c r="BP50791" s="3"/>
    </row>
    <row r="50792" spans="1:68" x14ac:dyDescent="0.25">
      <c r="A50792" s="1"/>
      <c r="B50792" s="2"/>
      <c r="BJ50792" s="3"/>
      <c r="BL50792" s="3"/>
      <c r="BN50792" s="3"/>
      <c r="BP50792" s="3"/>
    </row>
    <row r="50793" spans="1:68" x14ac:dyDescent="0.25">
      <c r="A50793" s="1"/>
      <c r="B50793" s="2"/>
      <c r="BJ50793" s="3"/>
      <c r="BL50793" s="3"/>
      <c r="BN50793" s="3"/>
      <c r="BP50793" s="3"/>
    </row>
    <row r="50794" spans="1:68" x14ac:dyDescent="0.25">
      <c r="A50794" s="1"/>
      <c r="B50794" s="2"/>
      <c r="BJ50794" s="3"/>
      <c r="BL50794" s="3"/>
      <c r="BN50794" s="3"/>
      <c r="BP50794" s="3"/>
    </row>
    <row r="50795" spans="1:68" x14ac:dyDescent="0.25">
      <c r="A50795" s="1"/>
      <c r="B50795" s="2"/>
      <c r="BJ50795" s="3"/>
      <c r="BL50795" s="3"/>
      <c r="BN50795" s="3"/>
      <c r="BP50795" s="3"/>
    </row>
    <row r="50796" spans="1:68" x14ac:dyDescent="0.25">
      <c r="A50796" s="1"/>
      <c r="B50796" s="2"/>
      <c r="BJ50796" s="3"/>
      <c r="BL50796" s="3"/>
      <c r="BN50796" s="3"/>
      <c r="BP50796" s="3"/>
    </row>
    <row r="50797" spans="1:68" x14ac:dyDescent="0.25">
      <c r="A50797" s="1"/>
      <c r="B50797" s="2"/>
      <c r="BJ50797" s="3"/>
      <c r="BL50797" s="3"/>
      <c r="BN50797" s="3"/>
      <c r="BP50797" s="3"/>
    </row>
    <row r="50798" spans="1:68" x14ac:dyDescent="0.25">
      <c r="A50798" s="1"/>
      <c r="B50798" s="2"/>
      <c r="BJ50798" s="3"/>
      <c r="BL50798" s="3"/>
      <c r="BN50798" s="3"/>
      <c r="BP50798" s="3"/>
    </row>
    <row r="50799" spans="1:68" x14ac:dyDescent="0.25">
      <c r="A50799" s="1"/>
      <c r="B50799" s="2"/>
      <c r="BJ50799" s="3"/>
      <c r="BL50799" s="3"/>
      <c r="BN50799" s="3"/>
      <c r="BP50799" s="3"/>
    </row>
    <row r="50800" spans="1:68" x14ac:dyDescent="0.25">
      <c r="A50800" s="1"/>
      <c r="B50800" s="2"/>
      <c r="BJ50800" s="3"/>
      <c r="BL50800" s="3"/>
      <c r="BN50800" s="3"/>
      <c r="BP50800" s="3"/>
    </row>
    <row r="50801" spans="1:68" x14ac:dyDescent="0.25">
      <c r="A50801" s="1"/>
      <c r="B50801" s="2"/>
      <c r="BJ50801" s="3"/>
      <c r="BL50801" s="3"/>
      <c r="BN50801" s="3"/>
      <c r="BP50801" s="3"/>
    </row>
    <row r="50802" spans="1:68" x14ac:dyDescent="0.25">
      <c r="A50802" s="1"/>
      <c r="B50802" s="2"/>
      <c r="BJ50802" s="3"/>
      <c r="BL50802" s="3"/>
      <c r="BN50802" s="3"/>
      <c r="BP50802" s="3"/>
    </row>
    <row r="50803" spans="1:68" x14ac:dyDescent="0.25">
      <c r="A50803" s="1"/>
      <c r="B50803" s="2"/>
      <c r="BJ50803" s="3"/>
      <c r="BL50803" s="3"/>
      <c r="BN50803" s="3"/>
      <c r="BP50803" s="3"/>
    </row>
    <row r="50804" spans="1:68" x14ac:dyDescent="0.25">
      <c r="A50804" s="1"/>
      <c r="B50804" s="2"/>
      <c r="BJ50804" s="3"/>
      <c r="BL50804" s="3"/>
      <c r="BN50804" s="3"/>
      <c r="BP50804" s="3"/>
    </row>
    <row r="50805" spans="1:68" x14ac:dyDescent="0.25">
      <c r="A50805" s="1"/>
      <c r="B50805" s="2"/>
      <c r="BJ50805" s="3"/>
      <c r="BL50805" s="3"/>
      <c r="BN50805" s="3"/>
      <c r="BP50805" s="3"/>
    </row>
    <row r="50806" spans="1:68" x14ac:dyDescent="0.25">
      <c r="A50806" s="1"/>
      <c r="B50806" s="2"/>
      <c r="BJ50806" s="3"/>
      <c r="BL50806" s="3"/>
      <c r="BN50806" s="3"/>
      <c r="BP50806" s="3"/>
    </row>
    <row r="50807" spans="1:68" x14ac:dyDescent="0.25">
      <c r="A50807" s="1"/>
      <c r="B50807" s="2"/>
      <c r="BJ50807" s="3"/>
      <c r="BL50807" s="3"/>
      <c r="BN50807" s="3"/>
      <c r="BP50807" s="3"/>
    </row>
    <row r="50808" spans="1:68" x14ac:dyDescent="0.25">
      <c r="A50808" s="1"/>
      <c r="B50808" s="2"/>
      <c r="BJ50808" s="3"/>
      <c r="BL50808" s="3"/>
      <c r="BN50808" s="3"/>
      <c r="BP50808" s="3"/>
    </row>
    <row r="50809" spans="1:68" x14ac:dyDescent="0.25">
      <c r="A50809" s="1"/>
      <c r="B50809" s="2"/>
      <c r="BJ50809" s="3"/>
      <c r="BL50809" s="3"/>
      <c r="BN50809" s="3"/>
      <c r="BP50809" s="3"/>
    </row>
    <row r="50810" spans="1:68" x14ac:dyDescent="0.25">
      <c r="A50810" s="1"/>
      <c r="B50810" s="2"/>
      <c r="BJ50810" s="3"/>
      <c r="BL50810" s="3"/>
      <c r="BN50810" s="3"/>
      <c r="BP50810" s="3"/>
    </row>
    <row r="50811" spans="1:68" x14ac:dyDescent="0.25">
      <c r="A50811" s="1"/>
      <c r="B50811" s="2"/>
      <c r="BJ50811" s="3"/>
      <c r="BL50811" s="3"/>
      <c r="BN50811" s="3"/>
      <c r="BP50811" s="3"/>
    </row>
    <row r="50812" spans="1:68" x14ac:dyDescent="0.25">
      <c r="A50812" s="1"/>
      <c r="B50812" s="2"/>
      <c r="BJ50812" s="3"/>
      <c r="BL50812" s="3"/>
      <c r="BN50812" s="3"/>
      <c r="BP50812" s="3"/>
    </row>
    <row r="50813" spans="1:68" x14ac:dyDescent="0.25">
      <c r="A50813" s="1"/>
      <c r="B50813" s="2"/>
      <c r="BJ50813" s="3"/>
      <c r="BL50813" s="3"/>
      <c r="BN50813" s="3"/>
      <c r="BP50813" s="3"/>
    </row>
    <row r="50814" spans="1:68" x14ac:dyDescent="0.25">
      <c r="A50814" s="1"/>
      <c r="B50814" s="2"/>
      <c r="BJ50814" s="3"/>
      <c r="BL50814" s="3"/>
      <c r="BN50814" s="3"/>
      <c r="BP50814" s="3"/>
    </row>
    <row r="50815" spans="1:68" x14ac:dyDescent="0.25">
      <c r="A50815" s="1"/>
      <c r="B50815" s="2"/>
      <c r="BJ50815" s="3"/>
      <c r="BL50815" s="3"/>
      <c r="BN50815" s="3"/>
      <c r="BP50815" s="3"/>
    </row>
    <row r="50816" spans="1:68" x14ac:dyDescent="0.25">
      <c r="A50816" s="1"/>
      <c r="B50816" s="2"/>
      <c r="BJ50816" s="3"/>
      <c r="BL50816" s="3"/>
      <c r="BN50816" s="3"/>
      <c r="BP50816" s="3"/>
    </row>
    <row r="50817" spans="1:68" x14ac:dyDescent="0.25">
      <c r="A50817" s="1"/>
      <c r="B50817" s="2"/>
      <c r="BJ50817" s="3"/>
      <c r="BL50817" s="3"/>
      <c r="BN50817" s="3"/>
      <c r="BP50817" s="3"/>
    </row>
    <row r="50818" spans="1:68" x14ac:dyDescent="0.25">
      <c r="A50818" s="1"/>
      <c r="B50818" s="2"/>
      <c r="BJ50818" s="3"/>
      <c r="BL50818" s="3"/>
      <c r="BN50818" s="3"/>
      <c r="BP50818" s="3"/>
    </row>
    <row r="50819" spans="1:68" x14ac:dyDescent="0.25">
      <c r="A50819" s="1"/>
      <c r="B50819" s="2"/>
      <c r="BJ50819" s="3"/>
      <c r="BL50819" s="3"/>
      <c r="BN50819" s="3"/>
      <c r="BP50819" s="3"/>
    </row>
    <row r="50820" spans="1:68" x14ac:dyDescent="0.25">
      <c r="A50820" s="1"/>
      <c r="B50820" s="2"/>
      <c r="BJ50820" s="3"/>
      <c r="BL50820" s="3"/>
      <c r="BN50820" s="3"/>
      <c r="BP50820" s="3"/>
    </row>
    <row r="50821" spans="1:68" x14ac:dyDescent="0.25">
      <c r="A50821" s="1"/>
      <c r="B50821" s="2"/>
      <c r="BJ50821" s="3"/>
      <c r="BL50821" s="3"/>
      <c r="BN50821" s="3"/>
      <c r="BP50821" s="3"/>
    </row>
    <row r="50822" spans="1:68" x14ac:dyDescent="0.25">
      <c r="A50822" s="1"/>
      <c r="B50822" s="2"/>
      <c r="BJ50822" s="3"/>
      <c r="BL50822" s="3"/>
      <c r="BN50822" s="3"/>
      <c r="BP50822" s="3"/>
    </row>
    <row r="50823" spans="1:68" x14ac:dyDescent="0.25">
      <c r="A50823" s="1"/>
      <c r="B50823" s="2"/>
      <c r="BJ50823" s="3"/>
      <c r="BL50823" s="3"/>
      <c r="BN50823" s="3"/>
      <c r="BP50823" s="3"/>
    </row>
    <row r="50824" spans="1:68" x14ac:dyDescent="0.25">
      <c r="A50824" s="1"/>
      <c r="B50824" s="2"/>
      <c r="BJ50824" s="3"/>
      <c r="BL50824" s="3"/>
      <c r="BN50824" s="3"/>
      <c r="BP50824" s="3"/>
    </row>
    <row r="50825" spans="1:68" x14ac:dyDescent="0.25">
      <c r="A50825" s="1"/>
      <c r="B50825" s="2"/>
      <c r="BJ50825" s="3"/>
      <c r="BL50825" s="3"/>
      <c r="BN50825" s="3"/>
      <c r="BP50825" s="3"/>
    </row>
    <row r="50826" spans="1:68" x14ac:dyDescent="0.25">
      <c r="A50826" s="1"/>
      <c r="B50826" s="2"/>
      <c r="BJ50826" s="3"/>
      <c r="BL50826" s="3"/>
      <c r="BN50826" s="3"/>
      <c r="BP50826" s="3"/>
    </row>
    <row r="50827" spans="1:68" x14ac:dyDescent="0.25">
      <c r="A50827" s="1"/>
      <c r="B50827" s="2"/>
      <c r="BJ50827" s="3"/>
      <c r="BL50827" s="3"/>
      <c r="BN50827" s="3"/>
      <c r="BP50827" s="3"/>
    </row>
    <row r="50828" spans="1:68" x14ac:dyDescent="0.25">
      <c r="A50828" s="1"/>
      <c r="B50828" s="2"/>
      <c r="BJ50828" s="3"/>
      <c r="BL50828" s="3"/>
      <c r="BN50828" s="3"/>
      <c r="BP50828" s="3"/>
    </row>
    <row r="50829" spans="1:68" x14ac:dyDescent="0.25">
      <c r="A50829" s="1"/>
      <c r="B50829" s="2"/>
      <c r="BJ50829" s="3"/>
      <c r="BL50829" s="3"/>
      <c r="BN50829" s="3"/>
      <c r="BP50829" s="3"/>
    </row>
    <row r="50830" spans="1:68" x14ac:dyDescent="0.25">
      <c r="A50830" s="1"/>
      <c r="B50830" s="2"/>
      <c r="BJ50830" s="3"/>
      <c r="BL50830" s="3"/>
      <c r="BN50830" s="3"/>
      <c r="BP50830" s="3"/>
    </row>
    <row r="50831" spans="1:68" x14ac:dyDescent="0.25">
      <c r="A50831" s="1"/>
      <c r="B50831" s="2"/>
      <c r="BJ50831" s="3"/>
      <c r="BL50831" s="3"/>
      <c r="BN50831" s="3"/>
      <c r="BP50831" s="3"/>
    </row>
    <row r="50832" spans="1:68" x14ac:dyDescent="0.25">
      <c r="A50832" s="1"/>
      <c r="B50832" s="2"/>
      <c r="BJ50832" s="3"/>
      <c r="BL50832" s="3"/>
      <c r="BN50832" s="3"/>
      <c r="BP50832" s="3"/>
    </row>
    <row r="50833" spans="1:68" x14ac:dyDescent="0.25">
      <c r="A50833" s="1"/>
      <c r="B50833" s="2"/>
      <c r="BJ50833" s="3"/>
      <c r="BL50833" s="3"/>
      <c r="BN50833" s="3"/>
      <c r="BP50833" s="3"/>
    </row>
    <row r="50834" spans="1:68" x14ac:dyDescent="0.25">
      <c r="A50834" s="1"/>
      <c r="B50834" s="2"/>
      <c r="BJ50834" s="3"/>
      <c r="BL50834" s="3"/>
      <c r="BN50834" s="3"/>
      <c r="BP50834" s="3"/>
    </row>
    <row r="50835" spans="1:68" x14ac:dyDescent="0.25">
      <c r="A50835" s="1"/>
      <c r="B50835" s="2"/>
      <c r="BJ50835" s="3"/>
      <c r="BL50835" s="3"/>
      <c r="BN50835" s="3"/>
      <c r="BP50835" s="3"/>
    </row>
    <row r="50836" spans="1:68" x14ac:dyDescent="0.25">
      <c r="A50836" s="1"/>
      <c r="B50836" s="2"/>
      <c r="BJ50836" s="3"/>
      <c r="BL50836" s="3"/>
      <c r="BN50836" s="3"/>
      <c r="BP50836" s="3"/>
    </row>
    <row r="50837" spans="1:68" x14ac:dyDescent="0.25">
      <c r="A50837" s="1"/>
      <c r="B50837" s="2"/>
      <c r="BJ50837" s="3"/>
      <c r="BL50837" s="3"/>
      <c r="BN50837" s="3"/>
      <c r="BP50837" s="3"/>
    </row>
    <row r="50838" spans="1:68" x14ac:dyDescent="0.25">
      <c r="A50838" s="1"/>
      <c r="B50838" s="2"/>
      <c r="BJ50838" s="3"/>
      <c r="BL50838" s="3"/>
      <c r="BN50838" s="3"/>
      <c r="BP50838" s="3"/>
    </row>
    <row r="50839" spans="1:68" x14ac:dyDescent="0.25">
      <c r="A50839" s="1"/>
      <c r="B50839" s="2"/>
      <c r="BJ50839" s="3"/>
      <c r="BL50839" s="3"/>
      <c r="BN50839" s="3"/>
      <c r="BP50839" s="3"/>
    </row>
    <row r="50840" spans="1:68" x14ac:dyDescent="0.25">
      <c r="A50840" s="1"/>
      <c r="B50840" s="2"/>
      <c r="BJ50840" s="3"/>
      <c r="BL50840" s="3"/>
      <c r="BN50840" s="3"/>
      <c r="BP50840" s="3"/>
    </row>
    <row r="50841" spans="1:68" x14ac:dyDescent="0.25">
      <c r="A50841" s="1"/>
      <c r="B50841" s="2"/>
      <c r="BJ50841" s="3"/>
      <c r="BL50841" s="3"/>
      <c r="BN50841" s="3"/>
      <c r="BP50841" s="3"/>
    </row>
    <row r="50842" spans="1:68" x14ac:dyDescent="0.25">
      <c r="A50842" s="1"/>
      <c r="B50842" s="2"/>
      <c r="BJ50842" s="3"/>
      <c r="BL50842" s="3"/>
      <c r="BN50842" s="3"/>
      <c r="BP50842" s="3"/>
    </row>
    <row r="50843" spans="1:68" x14ac:dyDescent="0.25">
      <c r="A50843" s="1"/>
      <c r="B50843" s="2"/>
      <c r="BJ50843" s="3"/>
      <c r="BL50843" s="3"/>
      <c r="BN50843" s="3"/>
      <c r="BP50843" s="3"/>
    </row>
    <row r="50844" spans="1:68" x14ac:dyDescent="0.25">
      <c r="A50844" s="1"/>
      <c r="B50844" s="2"/>
      <c r="BJ50844" s="3"/>
      <c r="BL50844" s="3"/>
      <c r="BN50844" s="3"/>
      <c r="BP50844" s="3"/>
    </row>
    <row r="50845" spans="1:68" x14ac:dyDescent="0.25">
      <c r="A50845" s="1"/>
      <c r="B50845" s="2"/>
      <c r="BJ50845" s="3"/>
      <c r="BL50845" s="3"/>
      <c r="BN50845" s="3"/>
      <c r="BP50845" s="3"/>
    </row>
    <row r="50846" spans="1:68" x14ac:dyDescent="0.25">
      <c r="A50846" s="1"/>
      <c r="B50846" s="2"/>
      <c r="BJ50846" s="3"/>
      <c r="BL50846" s="3"/>
      <c r="BN50846" s="3"/>
      <c r="BP50846" s="3"/>
    </row>
    <row r="50847" spans="1:68" x14ac:dyDescent="0.25">
      <c r="A50847" s="1"/>
      <c r="B50847" s="2"/>
      <c r="BJ50847" s="3"/>
      <c r="BL50847" s="3"/>
      <c r="BN50847" s="3"/>
      <c r="BP50847" s="3"/>
    </row>
    <row r="50848" spans="1:68" x14ac:dyDescent="0.25">
      <c r="A50848" s="1"/>
      <c r="B50848" s="2"/>
      <c r="BJ50848" s="3"/>
      <c r="BL50848" s="3"/>
      <c r="BN50848" s="3"/>
      <c r="BP50848" s="3"/>
    </row>
    <row r="50849" spans="1:68" x14ac:dyDescent="0.25">
      <c r="A50849" s="1"/>
      <c r="B50849" s="2"/>
      <c r="BJ50849" s="3"/>
      <c r="BL50849" s="3"/>
      <c r="BN50849" s="3"/>
      <c r="BP50849" s="3"/>
    </row>
    <row r="50850" spans="1:68" x14ac:dyDescent="0.25">
      <c r="A50850" s="1"/>
      <c r="B50850" s="2"/>
      <c r="BJ50850" s="3"/>
      <c r="BL50850" s="3"/>
      <c r="BN50850" s="3"/>
      <c r="BP50850" s="3"/>
    </row>
    <row r="50851" spans="1:68" x14ac:dyDescent="0.25">
      <c r="A50851" s="1"/>
      <c r="B50851" s="2"/>
      <c r="BJ50851" s="3"/>
      <c r="BL50851" s="3"/>
      <c r="BN50851" s="3"/>
      <c r="BP50851" s="3"/>
    </row>
    <row r="50852" spans="1:68" x14ac:dyDescent="0.25">
      <c r="A50852" s="1"/>
      <c r="B50852" s="2"/>
      <c r="BJ50852" s="3"/>
      <c r="BL50852" s="3"/>
      <c r="BN50852" s="3"/>
      <c r="BP50852" s="3"/>
    </row>
    <row r="50853" spans="1:68" x14ac:dyDescent="0.25">
      <c r="A50853" s="1"/>
      <c r="B50853" s="2"/>
      <c r="BJ50853" s="3"/>
      <c r="BL50853" s="3"/>
      <c r="BN50853" s="3"/>
      <c r="BP50853" s="3"/>
    </row>
    <row r="50854" spans="1:68" x14ac:dyDescent="0.25">
      <c r="A50854" s="1"/>
      <c r="B50854" s="2"/>
      <c r="BJ50854" s="3"/>
      <c r="BL50854" s="3"/>
      <c r="BN50854" s="3"/>
      <c r="BP50854" s="3"/>
    </row>
    <row r="50855" spans="1:68" x14ac:dyDescent="0.25">
      <c r="A50855" s="1"/>
      <c r="B50855" s="2"/>
      <c r="BJ50855" s="3"/>
      <c r="BL50855" s="3"/>
      <c r="BN50855" s="3"/>
      <c r="BP50855" s="3"/>
    </row>
    <row r="50856" spans="1:68" x14ac:dyDescent="0.25">
      <c r="A50856" s="1"/>
      <c r="B50856" s="2"/>
      <c r="BJ50856" s="3"/>
      <c r="BL50856" s="3"/>
      <c r="BN50856" s="3"/>
      <c r="BP50856" s="3"/>
    </row>
    <row r="50857" spans="1:68" x14ac:dyDescent="0.25">
      <c r="A50857" s="1"/>
      <c r="B50857" s="2"/>
      <c r="BJ50857" s="3"/>
      <c r="BL50857" s="3"/>
      <c r="BN50857" s="3"/>
      <c r="BP50857" s="3"/>
    </row>
    <row r="50858" spans="1:68" x14ac:dyDescent="0.25">
      <c r="A50858" s="1"/>
      <c r="B50858" s="2"/>
      <c r="BJ50858" s="3"/>
      <c r="BL50858" s="3"/>
      <c r="BN50858" s="3"/>
      <c r="BP50858" s="3"/>
    </row>
    <row r="50859" spans="1:68" x14ac:dyDescent="0.25">
      <c r="A50859" s="1"/>
      <c r="B50859" s="2"/>
      <c r="BJ50859" s="3"/>
      <c r="BL50859" s="3"/>
      <c r="BN50859" s="3"/>
      <c r="BP50859" s="3"/>
    </row>
    <row r="50860" spans="1:68" x14ac:dyDescent="0.25">
      <c r="A50860" s="1"/>
      <c r="B50860" s="2"/>
      <c r="BJ50860" s="3"/>
      <c r="BL50860" s="3"/>
      <c r="BN50860" s="3"/>
      <c r="BP50860" s="3"/>
    </row>
    <row r="50861" spans="1:68" x14ac:dyDescent="0.25">
      <c r="A50861" s="1"/>
      <c r="B50861" s="2"/>
      <c r="BJ50861" s="3"/>
      <c r="BL50861" s="3"/>
      <c r="BN50861" s="3"/>
      <c r="BP50861" s="3"/>
    </row>
    <row r="50862" spans="1:68" x14ac:dyDescent="0.25">
      <c r="A50862" s="1"/>
      <c r="B50862" s="2"/>
      <c r="BJ50862" s="3"/>
      <c r="BL50862" s="3"/>
      <c r="BN50862" s="3"/>
      <c r="BP50862" s="3"/>
    </row>
    <row r="50863" spans="1:68" x14ac:dyDescent="0.25">
      <c r="A50863" s="1"/>
      <c r="B50863" s="2"/>
      <c r="BJ50863" s="3"/>
      <c r="BL50863" s="3"/>
      <c r="BN50863" s="3"/>
      <c r="BP50863" s="3"/>
    </row>
    <row r="50864" spans="1:68" x14ac:dyDescent="0.25">
      <c r="A50864" s="1"/>
      <c r="B50864" s="2"/>
      <c r="BJ50864" s="3"/>
      <c r="BL50864" s="3"/>
      <c r="BN50864" s="3"/>
      <c r="BP50864" s="3"/>
    </row>
    <row r="50865" spans="1:68" x14ac:dyDescent="0.25">
      <c r="A50865" s="1"/>
      <c r="B50865" s="2"/>
      <c r="BJ50865" s="3"/>
      <c r="BL50865" s="3"/>
      <c r="BN50865" s="3"/>
      <c r="BP50865" s="3"/>
    </row>
    <row r="50866" spans="1:68" x14ac:dyDescent="0.25">
      <c r="A50866" s="1"/>
      <c r="B50866" s="2"/>
      <c r="BJ50866" s="3"/>
      <c r="BL50866" s="3"/>
      <c r="BN50866" s="3"/>
      <c r="BP50866" s="3"/>
    </row>
    <row r="50867" spans="1:68" x14ac:dyDescent="0.25">
      <c r="A50867" s="1"/>
      <c r="B50867" s="2"/>
      <c r="BJ50867" s="3"/>
      <c r="BL50867" s="3"/>
      <c r="BN50867" s="3"/>
      <c r="BP50867" s="3"/>
    </row>
    <row r="50868" spans="1:68" x14ac:dyDescent="0.25">
      <c r="A50868" s="1"/>
      <c r="B50868" s="2"/>
      <c r="BJ50868" s="3"/>
      <c r="BL50868" s="3"/>
      <c r="BN50868" s="3"/>
      <c r="BP50868" s="3"/>
    </row>
    <row r="50869" spans="1:68" x14ac:dyDescent="0.25">
      <c r="A50869" s="1"/>
      <c r="B50869" s="2"/>
      <c r="BJ50869" s="3"/>
      <c r="BL50869" s="3"/>
      <c r="BN50869" s="3"/>
      <c r="BP50869" s="3"/>
    </row>
    <row r="50870" spans="1:68" x14ac:dyDescent="0.25">
      <c r="A50870" s="1"/>
      <c r="B50870" s="2"/>
      <c r="BJ50870" s="3"/>
      <c r="BL50870" s="3"/>
      <c r="BN50870" s="3"/>
      <c r="BP50870" s="3"/>
    </row>
    <row r="50871" spans="1:68" x14ac:dyDescent="0.25">
      <c r="A50871" s="1"/>
      <c r="B50871" s="2"/>
      <c r="BJ50871" s="3"/>
      <c r="BL50871" s="3"/>
      <c r="BN50871" s="3"/>
      <c r="BP50871" s="3"/>
    </row>
    <row r="50872" spans="1:68" x14ac:dyDescent="0.25">
      <c r="A50872" s="1"/>
      <c r="B50872" s="2"/>
      <c r="BJ50872" s="3"/>
      <c r="BL50872" s="3"/>
      <c r="BN50872" s="3"/>
      <c r="BP50872" s="3"/>
    </row>
    <row r="50873" spans="1:68" x14ac:dyDescent="0.25">
      <c r="A50873" s="1"/>
      <c r="B50873" s="2"/>
      <c r="BJ50873" s="3"/>
      <c r="BL50873" s="3"/>
      <c r="BN50873" s="3"/>
      <c r="BP50873" s="3"/>
    </row>
    <row r="50874" spans="1:68" x14ac:dyDescent="0.25">
      <c r="A50874" s="1"/>
      <c r="B50874" s="2"/>
      <c r="BJ50874" s="3"/>
      <c r="BL50874" s="3"/>
      <c r="BN50874" s="3"/>
      <c r="BP50874" s="3"/>
    </row>
    <row r="50875" spans="1:68" x14ac:dyDescent="0.25">
      <c r="A50875" s="1"/>
      <c r="B50875" s="2"/>
      <c r="BJ50875" s="3"/>
      <c r="BL50875" s="3"/>
      <c r="BN50875" s="3"/>
      <c r="BP50875" s="3"/>
    </row>
    <row r="50876" spans="1:68" x14ac:dyDescent="0.25">
      <c r="A50876" s="1"/>
      <c r="B50876" s="2"/>
      <c r="BJ50876" s="3"/>
      <c r="BL50876" s="3"/>
      <c r="BN50876" s="3"/>
      <c r="BP50876" s="3"/>
    </row>
    <row r="50877" spans="1:68" x14ac:dyDescent="0.25">
      <c r="A50877" s="1"/>
      <c r="B50877" s="2"/>
      <c r="BJ50877" s="3"/>
      <c r="BL50877" s="3"/>
      <c r="BN50877" s="3"/>
      <c r="BP50877" s="3"/>
    </row>
    <row r="50878" spans="1:68" x14ac:dyDescent="0.25">
      <c r="A50878" s="1"/>
      <c r="B50878" s="2"/>
      <c r="BJ50878" s="3"/>
      <c r="BL50878" s="3"/>
      <c r="BN50878" s="3"/>
      <c r="BP50878" s="3"/>
    </row>
    <row r="50879" spans="1:68" x14ac:dyDescent="0.25">
      <c r="A50879" s="1"/>
      <c r="B50879" s="2"/>
      <c r="BJ50879" s="3"/>
      <c r="BL50879" s="3"/>
      <c r="BN50879" s="3"/>
      <c r="BP50879" s="3"/>
    </row>
    <row r="50880" spans="1:68" x14ac:dyDescent="0.25">
      <c r="A50880" s="1"/>
      <c r="B50880" s="2"/>
      <c r="BJ50880" s="3"/>
      <c r="BL50880" s="3"/>
      <c r="BN50880" s="3"/>
      <c r="BP50880" s="3"/>
    </row>
    <row r="50881" spans="1:68" x14ac:dyDescent="0.25">
      <c r="A50881" s="1"/>
      <c r="B50881" s="2"/>
      <c r="BJ50881" s="3"/>
      <c r="BL50881" s="3"/>
      <c r="BN50881" s="3"/>
      <c r="BP50881" s="3"/>
    </row>
    <row r="50882" spans="1:68" x14ac:dyDescent="0.25">
      <c r="A50882" s="1"/>
      <c r="B50882" s="2"/>
      <c r="BJ50882" s="3"/>
      <c r="BL50882" s="3"/>
      <c r="BN50882" s="3"/>
      <c r="BP50882" s="3"/>
    </row>
    <row r="50883" spans="1:68" x14ac:dyDescent="0.25">
      <c r="A50883" s="1"/>
      <c r="B50883" s="2"/>
      <c r="BJ50883" s="3"/>
      <c r="BL50883" s="3"/>
      <c r="BN50883" s="3"/>
      <c r="BP50883" s="3"/>
    </row>
    <row r="50884" spans="1:68" x14ac:dyDescent="0.25">
      <c r="A50884" s="1"/>
      <c r="B50884" s="2"/>
      <c r="BJ50884" s="3"/>
      <c r="BL50884" s="3"/>
      <c r="BN50884" s="3"/>
      <c r="BP50884" s="3"/>
    </row>
    <row r="50885" spans="1:68" x14ac:dyDescent="0.25">
      <c r="A50885" s="1"/>
      <c r="B50885" s="2"/>
      <c r="BJ50885" s="3"/>
      <c r="BL50885" s="3"/>
      <c r="BN50885" s="3"/>
      <c r="BP50885" s="3"/>
    </row>
    <row r="50886" spans="1:68" x14ac:dyDescent="0.25">
      <c r="A50886" s="1"/>
      <c r="B50886" s="2"/>
      <c r="BJ50886" s="3"/>
      <c r="BL50886" s="3"/>
      <c r="BN50886" s="3"/>
      <c r="BP50886" s="3"/>
    </row>
    <row r="50887" spans="1:68" x14ac:dyDescent="0.25">
      <c r="A50887" s="1"/>
      <c r="B50887" s="2"/>
      <c r="BJ50887" s="3"/>
      <c r="BL50887" s="3"/>
      <c r="BN50887" s="3"/>
      <c r="BP50887" s="3"/>
    </row>
    <row r="50888" spans="1:68" x14ac:dyDescent="0.25">
      <c r="A50888" s="1"/>
      <c r="B50888" s="2"/>
      <c r="BJ50888" s="3"/>
      <c r="BL50888" s="3"/>
      <c r="BN50888" s="3"/>
      <c r="BP50888" s="3"/>
    </row>
    <row r="50889" spans="1:68" x14ac:dyDescent="0.25">
      <c r="A50889" s="1"/>
      <c r="B50889" s="2"/>
      <c r="BJ50889" s="3"/>
      <c r="BL50889" s="3"/>
      <c r="BN50889" s="3"/>
      <c r="BP50889" s="3"/>
    </row>
    <row r="50890" spans="1:68" x14ac:dyDescent="0.25">
      <c r="A50890" s="1"/>
      <c r="B50890" s="2"/>
      <c r="BJ50890" s="3"/>
      <c r="BL50890" s="3"/>
      <c r="BN50890" s="3"/>
      <c r="BP50890" s="3"/>
    </row>
    <row r="50891" spans="1:68" x14ac:dyDescent="0.25">
      <c r="A50891" s="1"/>
      <c r="B50891" s="2"/>
      <c r="BJ50891" s="3"/>
      <c r="BL50891" s="3"/>
      <c r="BN50891" s="3"/>
      <c r="BP50891" s="3"/>
    </row>
    <row r="50892" spans="1:68" x14ac:dyDescent="0.25">
      <c r="A50892" s="1"/>
      <c r="B50892" s="2"/>
      <c r="BJ50892" s="3"/>
      <c r="BL50892" s="3"/>
      <c r="BN50892" s="3"/>
      <c r="BP50892" s="3"/>
    </row>
    <row r="50893" spans="1:68" x14ac:dyDescent="0.25">
      <c r="A50893" s="1"/>
      <c r="B50893" s="2"/>
      <c r="BJ50893" s="3"/>
      <c r="BL50893" s="3"/>
      <c r="BN50893" s="3"/>
      <c r="BP50893" s="3"/>
    </row>
    <row r="50894" spans="1:68" x14ac:dyDescent="0.25">
      <c r="A50894" s="1"/>
      <c r="B50894" s="2"/>
      <c r="BJ50894" s="3"/>
      <c r="BL50894" s="3"/>
      <c r="BN50894" s="3"/>
      <c r="BP50894" s="3"/>
    </row>
    <row r="50895" spans="1:68" x14ac:dyDescent="0.25">
      <c r="A50895" s="1"/>
      <c r="B50895" s="2"/>
      <c r="BJ50895" s="3"/>
      <c r="BL50895" s="3"/>
      <c r="BN50895" s="3"/>
      <c r="BP50895" s="3"/>
    </row>
    <row r="50896" spans="1:68" x14ac:dyDescent="0.25">
      <c r="A50896" s="1"/>
      <c r="B50896" s="2"/>
      <c r="BJ50896" s="3"/>
      <c r="BL50896" s="3"/>
      <c r="BN50896" s="3"/>
      <c r="BP50896" s="3"/>
    </row>
    <row r="50897" spans="1:68" x14ac:dyDescent="0.25">
      <c r="A50897" s="1"/>
      <c r="B50897" s="2"/>
      <c r="BJ50897" s="3"/>
      <c r="BL50897" s="3"/>
      <c r="BN50897" s="3"/>
      <c r="BP50897" s="3"/>
    </row>
    <row r="50898" spans="1:68" x14ac:dyDescent="0.25">
      <c r="A50898" s="1"/>
      <c r="B50898" s="2"/>
      <c r="BJ50898" s="3"/>
      <c r="BL50898" s="3"/>
      <c r="BN50898" s="3"/>
      <c r="BP50898" s="3"/>
    </row>
    <row r="50899" spans="1:68" x14ac:dyDescent="0.25">
      <c r="A50899" s="1"/>
      <c r="B50899" s="2"/>
      <c r="BJ50899" s="3"/>
      <c r="BL50899" s="3"/>
      <c r="BN50899" s="3"/>
      <c r="BP50899" s="3"/>
    </row>
    <row r="50900" spans="1:68" x14ac:dyDescent="0.25">
      <c r="A50900" s="1"/>
      <c r="B50900" s="2"/>
      <c r="BJ50900" s="3"/>
      <c r="BL50900" s="3"/>
      <c r="BN50900" s="3"/>
      <c r="BP50900" s="3"/>
    </row>
    <row r="50901" spans="1:68" x14ac:dyDescent="0.25">
      <c r="A50901" s="1"/>
      <c r="B50901" s="2"/>
      <c r="BJ50901" s="3"/>
      <c r="BL50901" s="3"/>
      <c r="BN50901" s="3"/>
      <c r="BP50901" s="3"/>
    </row>
    <row r="50902" spans="1:68" x14ac:dyDescent="0.25">
      <c r="A50902" s="1"/>
      <c r="B50902" s="2"/>
      <c r="BJ50902" s="3"/>
      <c r="BL50902" s="3"/>
      <c r="BN50902" s="3"/>
      <c r="BP50902" s="3"/>
    </row>
    <row r="50903" spans="1:68" x14ac:dyDescent="0.25">
      <c r="A50903" s="1"/>
      <c r="B50903" s="2"/>
      <c r="BJ50903" s="3"/>
      <c r="BL50903" s="3"/>
      <c r="BN50903" s="3"/>
      <c r="BP50903" s="3"/>
    </row>
    <row r="50904" spans="1:68" x14ac:dyDescent="0.25">
      <c r="A50904" s="1"/>
      <c r="B50904" s="2"/>
      <c r="BJ50904" s="3"/>
      <c r="BL50904" s="3"/>
      <c r="BN50904" s="3"/>
      <c r="BP50904" s="3"/>
    </row>
    <row r="50905" spans="1:68" x14ac:dyDescent="0.25">
      <c r="A50905" s="1"/>
      <c r="B50905" s="2"/>
      <c r="BJ50905" s="3"/>
      <c r="BL50905" s="3"/>
      <c r="BN50905" s="3"/>
      <c r="BP50905" s="3"/>
    </row>
    <row r="50906" spans="1:68" x14ac:dyDescent="0.25">
      <c r="A50906" s="1"/>
      <c r="B50906" s="2"/>
      <c r="BJ50906" s="3"/>
      <c r="BL50906" s="3"/>
      <c r="BN50906" s="3"/>
      <c r="BP50906" s="3"/>
    </row>
    <row r="50907" spans="1:68" x14ac:dyDescent="0.25">
      <c r="A50907" s="1"/>
      <c r="B50907" s="2"/>
      <c r="BJ50907" s="3"/>
      <c r="BL50907" s="3"/>
      <c r="BN50907" s="3"/>
      <c r="BP50907" s="3"/>
    </row>
    <row r="50908" spans="1:68" x14ac:dyDescent="0.25">
      <c r="A50908" s="1"/>
      <c r="B50908" s="2"/>
      <c r="BJ50908" s="3"/>
      <c r="BL50908" s="3"/>
      <c r="BN50908" s="3"/>
      <c r="BP50908" s="3"/>
    </row>
    <row r="50909" spans="1:68" x14ac:dyDescent="0.25">
      <c r="A50909" s="1"/>
      <c r="B50909" s="2"/>
      <c r="BJ50909" s="3"/>
      <c r="BL50909" s="3"/>
      <c r="BN50909" s="3"/>
      <c r="BP50909" s="3"/>
    </row>
    <row r="50910" spans="1:68" x14ac:dyDescent="0.25">
      <c r="A50910" s="1"/>
      <c r="B50910" s="2"/>
      <c r="BJ50910" s="3"/>
      <c r="BL50910" s="3"/>
      <c r="BN50910" s="3"/>
      <c r="BP50910" s="3"/>
    </row>
    <row r="50911" spans="1:68" x14ac:dyDescent="0.25">
      <c r="A50911" s="1"/>
      <c r="B50911" s="2"/>
      <c r="BJ50911" s="3"/>
      <c r="BL50911" s="3"/>
      <c r="BN50911" s="3"/>
      <c r="BP50911" s="3"/>
    </row>
    <row r="50912" spans="1:68" x14ac:dyDescent="0.25">
      <c r="A50912" s="1"/>
      <c r="B50912" s="2"/>
      <c r="BJ50912" s="3"/>
      <c r="BL50912" s="3"/>
      <c r="BN50912" s="3"/>
      <c r="BP50912" s="3"/>
    </row>
    <row r="50913" spans="1:68" x14ac:dyDescent="0.25">
      <c r="A50913" s="1"/>
      <c r="B50913" s="2"/>
      <c r="BJ50913" s="3"/>
      <c r="BL50913" s="3"/>
      <c r="BN50913" s="3"/>
      <c r="BP50913" s="3"/>
    </row>
    <row r="50914" spans="1:68" x14ac:dyDescent="0.25">
      <c r="A50914" s="1"/>
      <c r="B50914" s="2"/>
      <c r="BJ50914" s="3"/>
      <c r="BL50914" s="3"/>
      <c r="BN50914" s="3"/>
      <c r="BP50914" s="3"/>
    </row>
    <row r="50915" spans="1:68" x14ac:dyDescent="0.25">
      <c r="A50915" s="1"/>
      <c r="B50915" s="2"/>
      <c r="BJ50915" s="3"/>
      <c r="BL50915" s="3"/>
      <c r="BN50915" s="3"/>
      <c r="BP50915" s="3"/>
    </row>
    <row r="50916" spans="1:68" x14ac:dyDescent="0.25">
      <c r="A50916" s="1"/>
      <c r="B50916" s="2"/>
      <c r="BJ50916" s="3"/>
      <c r="BL50916" s="3"/>
      <c r="BN50916" s="3"/>
      <c r="BP50916" s="3"/>
    </row>
    <row r="50917" spans="1:68" x14ac:dyDescent="0.25">
      <c r="A50917" s="1"/>
      <c r="B50917" s="2"/>
      <c r="BJ50917" s="3"/>
      <c r="BL50917" s="3"/>
      <c r="BN50917" s="3"/>
      <c r="BP50917" s="3"/>
    </row>
    <row r="50918" spans="1:68" x14ac:dyDescent="0.25">
      <c r="A50918" s="1"/>
      <c r="B50918" s="2"/>
      <c r="BJ50918" s="3"/>
      <c r="BL50918" s="3"/>
      <c r="BN50918" s="3"/>
      <c r="BP50918" s="3"/>
    </row>
    <row r="50919" spans="1:68" x14ac:dyDescent="0.25">
      <c r="A50919" s="1"/>
      <c r="B50919" s="2"/>
      <c r="BJ50919" s="3"/>
      <c r="BL50919" s="3"/>
      <c r="BN50919" s="3"/>
      <c r="BP50919" s="3"/>
    </row>
    <row r="50920" spans="1:68" x14ac:dyDescent="0.25">
      <c r="A50920" s="1"/>
      <c r="B50920" s="2"/>
      <c r="BJ50920" s="3"/>
      <c r="BL50920" s="3"/>
      <c r="BN50920" s="3"/>
      <c r="BP50920" s="3"/>
    </row>
    <row r="50921" spans="1:68" x14ac:dyDescent="0.25">
      <c r="A50921" s="1"/>
      <c r="B50921" s="2"/>
      <c r="BJ50921" s="3"/>
      <c r="BL50921" s="3"/>
      <c r="BN50921" s="3"/>
      <c r="BP50921" s="3"/>
    </row>
    <row r="50922" spans="1:68" x14ac:dyDescent="0.25">
      <c r="A50922" s="1"/>
      <c r="B50922" s="2"/>
      <c r="BJ50922" s="3"/>
      <c r="BL50922" s="3"/>
      <c r="BN50922" s="3"/>
      <c r="BP50922" s="3"/>
    </row>
    <row r="50923" spans="1:68" x14ac:dyDescent="0.25">
      <c r="A50923" s="1"/>
      <c r="B50923" s="2"/>
      <c r="BJ50923" s="3"/>
      <c r="BL50923" s="3"/>
      <c r="BN50923" s="3"/>
      <c r="BP50923" s="3"/>
    </row>
    <row r="50924" spans="1:68" x14ac:dyDescent="0.25">
      <c r="A50924" s="1"/>
      <c r="B50924" s="2"/>
      <c r="BJ50924" s="3"/>
      <c r="BL50924" s="3"/>
      <c r="BN50924" s="3"/>
      <c r="BP50924" s="3"/>
    </row>
    <row r="50925" spans="1:68" x14ac:dyDescent="0.25">
      <c r="A50925" s="1"/>
      <c r="B50925" s="2"/>
      <c r="BJ50925" s="3"/>
      <c r="BL50925" s="3"/>
      <c r="BN50925" s="3"/>
      <c r="BP50925" s="3"/>
    </row>
    <row r="50926" spans="1:68" x14ac:dyDescent="0.25">
      <c r="A50926" s="1"/>
      <c r="B50926" s="2"/>
      <c r="BJ50926" s="3"/>
      <c r="BL50926" s="3"/>
      <c r="BN50926" s="3"/>
      <c r="BP50926" s="3"/>
    </row>
    <row r="50927" spans="1:68" x14ac:dyDescent="0.25">
      <c r="A50927" s="1"/>
      <c r="B50927" s="2"/>
      <c r="BJ50927" s="3"/>
      <c r="BL50927" s="3"/>
      <c r="BN50927" s="3"/>
      <c r="BP50927" s="3"/>
    </row>
    <row r="50928" spans="1:68" x14ac:dyDescent="0.25">
      <c r="A50928" s="1"/>
      <c r="B50928" s="2"/>
      <c r="BJ50928" s="3"/>
      <c r="BL50928" s="3"/>
      <c r="BN50928" s="3"/>
      <c r="BP50928" s="3"/>
    </row>
    <row r="50929" spans="1:68" x14ac:dyDescent="0.25">
      <c r="A50929" s="1"/>
      <c r="B50929" s="2"/>
      <c r="BJ50929" s="3"/>
      <c r="BL50929" s="3"/>
      <c r="BN50929" s="3"/>
      <c r="BP50929" s="3"/>
    </row>
    <row r="50930" spans="1:68" x14ac:dyDescent="0.25">
      <c r="A50930" s="1"/>
      <c r="B50930" s="2"/>
      <c r="BJ50930" s="3"/>
      <c r="BL50930" s="3"/>
      <c r="BN50930" s="3"/>
      <c r="BP50930" s="3"/>
    </row>
    <row r="50931" spans="1:68" x14ac:dyDescent="0.25">
      <c r="A50931" s="1"/>
      <c r="B50931" s="2"/>
      <c r="BJ50931" s="3"/>
      <c r="BL50931" s="3"/>
      <c r="BN50931" s="3"/>
      <c r="BP50931" s="3"/>
    </row>
    <row r="50932" spans="1:68" x14ac:dyDescent="0.25">
      <c r="A50932" s="1"/>
      <c r="B50932" s="2"/>
      <c r="BJ50932" s="3"/>
      <c r="BL50932" s="3"/>
      <c r="BN50932" s="3"/>
      <c r="BP50932" s="3"/>
    </row>
    <row r="50933" spans="1:68" x14ac:dyDescent="0.25">
      <c r="A50933" s="1"/>
      <c r="B50933" s="2"/>
      <c r="BJ50933" s="3"/>
      <c r="BL50933" s="3"/>
      <c r="BN50933" s="3"/>
      <c r="BP50933" s="3"/>
    </row>
    <row r="50934" spans="1:68" x14ac:dyDescent="0.25">
      <c r="A50934" s="1"/>
      <c r="B50934" s="2"/>
      <c r="BJ50934" s="3"/>
      <c r="BL50934" s="3"/>
      <c r="BN50934" s="3"/>
      <c r="BP50934" s="3"/>
    </row>
    <row r="50935" spans="1:68" x14ac:dyDescent="0.25">
      <c r="A50935" s="1"/>
      <c r="B50935" s="2"/>
      <c r="BJ50935" s="3"/>
      <c r="BL50935" s="3"/>
      <c r="BN50935" s="3"/>
      <c r="BP50935" s="3"/>
    </row>
    <row r="50936" spans="1:68" x14ac:dyDescent="0.25">
      <c r="A50936" s="1"/>
      <c r="B50936" s="2"/>
      <c r="BJ50936" s="3"/>
      <c r="BL50936" s="3"/>
      <c r="BN50936" s="3"/>
      <c r="BP50936" s="3"/>
    </row>
    <row r="50937" spans="1:68" x14ac:dyDescent="0.25">
      <c r="A50937" s="1"/>
      <c r="B50937" s="2"/>
      <c r="BJ50937" s="3"/>
      <c r="BL50937" s="3"/>
      <c r="BN50937" s="3"/>
      <c r="BP50937" s="3"/>
    </row>
    <row r="50938" spans="1:68" x14ac:dyDescent="0.25">
      <c r="A50938" s="1"/>
      <c r="B50938" s="2"/>
      <c r="BJ50938" s="3"/>
      <c r="BL50938" s="3"/>
      <c r="BN50938" s="3"/>
      <c r="BP50938" s="3"/>
    </row>
    <row r="50939" spans="1:68" x14ac:dyDescent="0.25">
      <c r="A50939" s="1"/>
      <c r="B50939" s="2"/>
      <c r="BJ50939" s="3"/>
      <c r="BL50939" s="3"/>
      <c r="BN50939" s="3"/>
      <c r="BP50939" s="3"/>
    </row>
    <row r="50940" spans="1:68" x14ac:dyDescent="0.25">
      <c r="A50940" s="1"/>
      <c r="B50940" s="2"/>
      <c r="BJ50940" s="3"/>
      <c r="BL50940" s="3"/>
      <c r="BN50940" s="3"/>
      <c r="BP50940" s="3"/>
    </row>
    <row r="50941" spans="1:68" x14ac:dyDescent="0.25">
      <c r="A50941" s="1"/>
      <c r="B50941" s="2"/>
      <c r="BJ50941" s="3"/>
      <c r="BL50941" s="3"/>
      <c r="BN50941" s="3"/>
      <c r="BP50941" s="3"/>
    </row>
    <row r="50942" spans="1:68" x14ac:dyDescent="0.25">
      <c r="A50942" s="1"/>
      <c r="B50942" s="2"/>
      <c r="BJ50942" s="3"/>
      <c r="BL50942" s="3"/>
      <c r="BN50942" s="3"/>
      <c r="BP50942" s="3"/>
    </row>
    <row r="50943" spans="1:68" x14ac:dyDescent="0.25">
      <c r="A50943" s="1"/>
      <c r="B50943" s="2"/>
      <c r="BJ50943" s="3"/>
      <c r="BL50943" s="3"/>
      <c r="BN50943" s="3"/>
      <c r="BP50943" s="3"/>
    </row>
    <row r="50944" spans="1:68" x14ac:dyDescent="0.25">
      <c r="A50944" s="1"/>
      <c r="B50944" s="2"/>
      <c r="BJ50944" s="3"/>
      <c r="BL50944" s="3"/>
      <c r="BN50944" s="3"/>
      <c r="BP50944" s="3"/>
    </row>
    <row r="50945" spans="1:68" x14ac:dyDescent="0.25">
      <c r="A50945" s="1"/>
      <c r="B50945" s="2"/>
      <c r="BJ50945" s="3"/>
      <c r="BL50945" s="3"/>
      <c r="BN50945" s="3"/>
      <c r="BP50945" s="3"/>
    </row>
    <row r="50946" spans="1:68" x14ac:dyDescent="0.25">
      <c r="A50946" s="1"/>
      <c r="B50946" s="2"/>
      <c r="BJ50946" s="3"/>
      <c r="BL50946" s="3"/>
      <c r="BN50946" s="3"/>
      <c r="BP50946" s="3"/>
    </row>
    <row r="50947" spans="1:68" x14ac:dyDescent="0.25">
      <c r="A50947" s="1"/>
      <c r="B50947" s="2"/>
      <c r="BJ50947" s="3"/>
      <c r="BL50947" s="3"/>
      <c r="BN50947" s="3"/>
      <c r="BP50947" s="3"/>
    </row>
    <row r="50948" spans="1:68" x14ac:dyDescent="0.25">
      <c r="A50948" s="1"/>
      <c r="B50948" s="2"/>
      <c r="BJ50948" s="3"/>
      <c r="BL50948" s="3"/>
      <c r="BN50948" s="3"/>
      <c r="BP50948" s="3"/>
    </row>
    <row r="50949" spans="1:68" x14ac:dyDescent="0.25">
      <c r="A50949" s="1"/>
      <c r="B50949" s="2"/>
      <c r="BJ50949" s="3"/>
      <c r="BL50949" s="3"/>
      <c r="BN50949" s="3"/>
      <c r="BP50949" s="3"/>
    </row>
    <row r="50950" spans="1:68" x14ac:dyDescent="0.25">
      <c r="A50950" s="1"/>
      <c r="B50950" s="2"/>
      <c r="BJ50950" s="3"/>
      <c r="BL50950" s="3"/>
      <c r="BN50950" s="3"/>
      <c r="BP50950" s="3"/>
    </row>
    <row r="50951" spans="1:68" x14ac:dyDescent="0.25">
      <c r="A50951" s="1"/>
      <c r="B50951" s="2"/>
      <c r="BJ50951" s="3"/>
      <c r="BL50951" s="3"/>
      <c r="BN50951" s="3"/>
      <c r="BP50951" s="3"/>
    </row>
    <row r="50952" spans="1:68" x14ac:dyDescent="0.25">
      <c r="A50952" s="1"/>
      <c r="B50952" s="2"/>
      <c r="BJ50952" s="3"/>
      <c r="BL50952" s="3"/>
      <c r="BN50952" s="3"/>
      <c r="BP50952" s="3"/>
    </row>
    <row r="50953" spans="1:68" x14ac:dyDescent="0.25">
      <c r="A50953" s="1"/>
      <c r="B50953" s="2"/>
      <c r="BJ50953" s="3"/>
      <c r="BL50953" s="3"/>
      <c r="BN50953" s="3"/>
      <c r="BP50953" s="3"/>
    </row>
    <row r="50954" spans="1:68" x14ac:dyDescent="0.25">
      <c r="A50954" s="1"/>
      <c r="B50954" s="2"/>
      <c r="BJ50954" s="3"/>
      <c r="BL50954" s="3"/>
      <c r="BN50954" s="3"/>
      <c r="BP50954" s="3"/>
    </row>
    <row r="50955" spans="1:68" x14ac:dyDescent="0.25">
      <c r="A50955" s="1"/>
      <c r="B50955" s="2"/>
      <c r="BJ50955" s="3"/>
      <c r="BL50955" s="3"/>
      <c r="BN50955" s="3"/>
      <c r="BP50955" s="3"/>
    </row>
    <row r="50956" spans="1:68" x14ac:dyDescent="0.25">
      <c r="A50956" s="1"/>
      <c r="B50956" s="2"/>
      <c r="BJ50956" s="3"/>
      <c r="BL50956" s="3"/>
      <c r="BN50956" s="3"/>
      <c r="BP50956" s="3"/>
    </row>
    <row r="50957" spans="1:68" x14ac:dyDescent="0.25">
      <c r="A50957" s="1"/>
      <c r="B50957" s="2"/>
      <c r="BJ50957" s="3"/>
      <c r="BL50957" s="3"/>
      <c r="BN50957" s="3"/>
      <c r="BP50957" s="3"/>
    </row>
    <row r="50958" spans="1:68" x14ac:dyDescent="0.25">
      <c r="A50958" s="1"/>
      <c r="B50958" s="2"/>
      <c r="BJ50958" s="3"/>
      <c r="BL50958" s="3"/>
      <c r="BN50958" s="3"/>
      <c r="BP50958" s="3"/>
    </row>
    <row r="50959" spans="1:68" x14ac:dyDescent="0.25">
      <c r="A50959" s="1"/>
      <c r="B50959" s="2"/>
      <c r="BJ50959" s="3"/>
      <c r="BL50959" s="3"/>
      <c r="BN50959" s="3"/>
      <c r="BP50959" s="3"/>
    </row>
    <row r="50960" spans="1:68" x14ac:dyDescent="0.25">
      <c r="A50960" s="1"/>
      <c r="B50960" s="2"/>
      <c r="BJ50960" s="3"/>
      <c r="BL50960" s="3"/>
      <c r="BN50960" s="3"/>
      <c r="BP50960" s="3"/>
    </row>
    <row r="50961" spans="1:68" x14ac:dyDescent="0.25">
      <c r="A50961" s="1"/>
      <c r="B50961" s="2"/>
      <c r="BJ50961" s="3"/>
      <c r="BL50961" s="3"/>
      <c r="BN50961" s="3"/>
      <c r="BP50961" s="3"/>
    </row>
    <row r="50962" spans="1:68" x14ac:dyDescent="0.25">
      <c r="A50962" s="1"/>
      <c r="B50962" s="2"/>
      <c r="BJ50962" s="3"/>
      <c r="BL50962" s="3"/>
      <c r="BN50962" s="3"/>
      <c r="BP50962" s="3"/>
    </row>
    <row r="50963" spans="1:68" x14ac:dyDescent="0.25">
      <c r="A50963" s="1"/>
      <c r="B50963" s="2"/>
      <c r="BJ50963" s="3"/>
      <c r="BL50963" s="3"/>
      <c r="BN50963" s="3"/>
      <c r="BP50963" s="3"/>
    </row>
    <row r="50964" spans="1:68" x14ac:dyDescent="0.25">
      <c r="A50964" s="1"/>
      <c r="B50964" s="2"/>
      <c r="BJ50964" s="3"/>
      <c r="BL50964" s="3"/>
      <c r="BN50964" s="3"/>
      <c r="BP50964" s="3"/>
    </row>
    <row r="50965" spans="1:68" x14ac:dyDescent="0.25">
      <c r="A50965" s="1"/>
      <c r="B50965" s="2"/>
      <c r="BJ50965" s="3"/>
      <c r="BL50965" s="3"/>
      <c r="BN50965" s="3"/>
      <c r="BP50965" s="3"/>
    </row>
    <row r="50966" spans="1:68" x14ac:dyDescent="0.25">
      <c r="A50966" s="1"/>
      <c r="B50966" s="2"/>
      <c r="BJ50966" s="3"/>
      <c r="BL50966" s="3"/>
      <c r="BN50966" s="3"/>
      <c r="BP50966" s="3"/>
    </row>
    <row r="50967" spans="1:68" x14ac:dyDescent="0.25">
      <c r="A50967" s="1"/>
      <c r="B50967" s="2"/>
      <c r="BJ50967" s="3"/>
      <c r="BL50967" s="3"/>
      <c r="BN50967" s="3"/>
      <c r="BP50967" s="3"/>
    </row>
    <row r="50968" spans="1:68" x14ac:dyDescent="0.25">
      <c r="A50968" s="1"/>
      <c r="B50968" s="2"/>
      <c r="BJ50968" s="3"/>
      <c r="BL50968" s="3"/>
      <c r="BN50968" s="3"/>
      <c r="BP50968" s="3"/>
    </row>
    <row r="50969" spans="1:68" x14ac:dyDescent="0.25">
      <c r="A50969" s="1"/>
      <c r="B50969" s="2"/>
      <c r="BJ50969" s="3"/>
      <c r="BL50969" s="3"/>
      <c r="BN50969" s="3"/>
      <c r="BP50969" s="3"/>
    </row>
    <row r="50970" spans="1:68" x14ac:dyDescent="0.25">
      <c r="A50970" s="1"/>
      <c r="B50970" s="2"/>
      <c r="BJ50970" s="3"/>
      <c r="BL50970" s="3"/>
      <c r="BN50970" s="3"/>
      <c r="BP50970" s="3"/>
    </row>
    <row r="50971" spans="1:68" x14ac:dyDescent="0.25">
      <c r="A50971" s="1"/>
      <c r="B50971" s="2"/>
      <c r="BJ50971" s="3"/>
      <c r="BL50971" s="3"/>
      <c r="BN50971" s="3"/>
      <c r="BP50971" s="3"/>
    </row>
    <row r="50972" spans="1:68" x14ac:dyDescent="0.25">
      <c r="A50972" s="1"/>
      <c r="B50972" s="2"/>
      <c r="BJ50972" s="3"/>
      <c r="BL50972" s="3"/>
      <c r="BN50972" s="3"/>
      <c r="BP50972" s="3"/>
    </row>
    <row r="50973" spans="1:68" x14ac:dyDescent="0.25">
      <c r="A50973" s="1"/>
      <c r="B50973" s="2"/>
      <c r="BJ50973" s="3"/>
      <c r="BL50973" s="3"/>
      <c r="BN50973" s="3"/>
      <c r="BP50973" s="3"/>
    </row>
    <row r="50974" spans="1:68" x14ac:dyDescent="0.25">
      <c r="A50974" s="1"/>
      <c r="B50974" s="2"/>
      <c r="BJ50974" s="3"/>
      <c r="BL50974" s="3"/>
      <c r="BN50974" s="3"/>
      <c r="BP50974" s="3"/>
    </row>
    <row r="50975" spans="1:68" x14ac:dyDescent="0.25">
      <c r="A50975" s="1"/>
      <c r="B50975" s="2"/>
      <c r="BJ50975" s="3"/>
      <c r="BL50975" s="3"/>
      <c r="BN50975" s="3"/>
      <c r="BP50975" s="3"/>
    </row>
    <row r="50976" spans="1:68" x14ac:dyDescent="0.25">
      <c r="A50976" s="1"/>
      <c r="B50976" s="2"/>
      <c r="BJ50976" s="3"/>
      <c r="BL50976" s="3"/>
      <c r="BN50976" s="3"/>
      <c r="BP50976" s="3"/>
    </row>
    <row r="50977" spans="1:68" x14ac:dyDescent="0.25">
      <c r="A50977" s="1"/>
      <c r="B50977" s="2"/>
      <c r="BJ50977" s="3"/>
      <c r="BL50977" s="3"/>
      <c r="BN50977" s="3"/>
      <c r="BP50977" s="3"/>
    </row>
    <row r="50978" spans="1:68" x14ac:dyDescent="0.25">
      <c r="A50978" s="1"/>
      <c r="B50978" s="2"/>
      <c r="BJ50978" s="3"/>
      <c r="BL50978" s="3"/>
      <c r="BN50978" s="3"/>
      <c r="BP50978" s="3"/>
    </row>
    <row r="50979" spans="1:68" x14ac:dyDescent="0.25">
      <c r="A50979" s="1"/>
      <c r="B50979" s="2"/>
      <c r="BJ50979" s="3"/>
      <c r="BL50979" s="3"/>
      <c r="BN50979" s="3"/>
      <c r="BP50979" s="3"/>
    </row>
    <row r="50980" spans="1:68" x14ac:dyDescent="0.25">
      <c r="A50980" s="1"/>
      <c r="B50980" s="2"/>
      <c r="BJ50980" s="3"/>
      <c r="BL50980" s="3"/>
      <c r="BN50980" s="3"/>
      <c r="BP50980" s="3"/>
    </row>
    <row r="50981" spans="1:68" x14ac:dyDescent="0.25">
      <c r="A50981" s="1"/>
      <c r="B50981" s="2"/>
      <c r="BJ50981" s="3"/>
      <c r="BL50981" s="3"/>
      <c r="BN50981" s="3"/>
      <c r="BP50981" s="3"/>
    </row>
    <row r="50982" spans="1:68" x14ac:dyDescent="0.25">
      <c r="A50982" s="1"/>
      <c r="B50982" s="2"/>
      <c r="BJ50982" s="3"/>
      <c r="BL50982" s="3"/>
      <c r="BN50982" s="3"/>
      <c r="BP50982" s="3"/>
    </row>
    <row r="50983" spans="1:68" x14ac:dyDescent="0.25">
      <c r="A50983" s="1"/>
      <c r="B50983" s="2"/>
      <c r="BJ50983" s="3"/>
      <c r="BL50983" s="3"/>
      <c r="BN50983" s="3"/>
      <c r="BP50983" s="3"/>
    </row>
    <row r="50984" spans="1:68" x14ac:dyDescent="0.25">
      <c r="A50984" s="1"/>
      <c r="B50984" s="2"/>
      <c r="BJ50984" s="3"/>
      <c r="BL50984" s="3"/>
      <c r="BN50984" s="3"/>
      <c r="BP50984" s="3"/>
    </row>
    <row r="50985" spans="1:68" x14ac:dyDescent="0.25">
      <c r="A50985" s="1"/>
      <c r="B50985" s="2"/>
      <c r="BJ50985" s="3"/>
      <c r="BL50985" s="3"/>
      <c r="BN50985" s="3"/>
      <c r="BP50985" s="3"/>
    </row>
    <row r="50986" spans="1:68" x14ac:dyDescent="0.25">
      <c r="A50986" s="1"/>
      <c r="B50986" s="2"/>
      <c r="BJ50986" s="3"/>
      <c r="BL50986" s="3"/>
      <c r="BN50986" s="3"/>
      <c r="BP50986" s="3"/>
    </row>
    <row r="50987" spans="1:68" x14ac:dyDescent="0.25">
      <c r="A50987" s="1"/>
      <c r="B50987" s="2"/>
      <c r="BJ50987" s="3"/>
      <c r="BL50987" s="3"/>
      <c r="BN50987" s="3"/>
      <c r="BP50987" s="3"/>
    </row>
    <row r="50988" spans="1:68" x14ac:dyDescent="0.25">
      <c r="A50988" s="1"/>
      <c r="B50988" s="2"/>
      <c r="BJ50988" s="3"/>
      <c r="BL50988" s="3"/>
      <c r="BN50988" s="3"/>
      <c r="BP50988" s="3"/>
    </row>
    <row r="50989" spans="1:68" x14ac:dyDescent="0.25">
      <c r="A50989" s="1"/>
      <c r="B50989" s="2"/>
      <c r="BJ50989" s="3"/>
      <c r="BL50989" s="3"/>
      <c r="BN50989" s="3"/>
      <c r="BP50989" s="3"/>
    </row>
    <row r="50990" spans="1:68" x14ac:dyDescent="0.25">
      <c r="A50990" s="1"/>
      <c r="B50990" s="2"/>
      <c r="BJ50990" s="3"/>
      <c r="BL50990" s="3"/>
      <c r="BN50990" s="3"/>
      <c r="BP50990" s="3"/>
    </row>
    <row r="50991" spans="1:68" x14ac:dyDescent="0.25">
      <c r="A50991" s="1"/>
      <c r="B50991" s="2"/>
      <c r="BJ50991" s="3"/>
      <c r="BL50991" s="3"/>
      <c r="BN50991" s="3"/>
      <c r="BP50991" s="3"/>
    </row>
    <row r="50992" spans="1:68" x14ac:dyDescent="0.25">
      <c r="A50992" s="1"/>
      <c r="B50992" s="2"/>
      <c r="BJ50992" s="3"/>
      <c r="BL50992" s="3"/>
      <c r="BN50992" s="3"/>
      <c r="BP50992" s="3"/>
    </row>
    <row r="50993" spans="1:68" x14ac:dyDescent="0.25">
      <c r="A50993" s="1"/>
      <c r="B50993" s="2"/>
      <c r="BJ50993" s="3"/>
      <c r="BL50993" s="3"/>
      <c r="BN50993" s="3"/>
      <c r="BP50993" s="3"/>
    </row>
    <row r="50994" spans="1:68" x14ac:dyDescent="0.25">
      <c r="A50994" s="1"/>
      <c r="B50994" s="2"/>
      <c r="BJ50994" s="3"/>
      <c r="BL50994" s="3"/>
      <c r="BN50994" s="3"/>
      <c r="BP50994" s="3"/>
    </row>
    <row r="50995" spans="1:68" x14ac:dyDescent="0.25">
      <c r="A50995" s="1"/>
      <c r="B50995" s="2"/>
      <c r="BJ50995" s="3"/>
      <c r="BL50995" s="3"/>
      <c r="BN50995" s="3"/>
      <c r="BP50995" s="3"/>
    </row>
    <row r="50996" spans="1:68" x14ac:dyDescent="0.25">
      <c r="A50996" s="1"/>
      <c r="B50996" s="2"/>
      <c r="BJ50996" s="3"/>
      <c r="BL50996" s="3"/>
      <c r="BN50996" s="3"/>
      <c r="BP50996" s="3"/>
    </row>
    <row r="50997" spans="1:68" x14ac:dyDescent="0.25">
      <c r="A50997" s="1"/>
      <c r="B50997" s="2"/>
      <c r="BJ50997" s="3"/>
      <c r="BL50997" s="3"/>
      <c r="BN50997" s="3"/>
      <c r="BP50997" s="3"/>
    </row>
    <row r="50998" spans="1:68" x14ac:dyDescent="0.25">
      <c r="A50998" s="1"/>
      <c r="B50998" s="2"/>
      <c r="BJ50998" s="3"/>
      <c r="BL50998" s="3"/>
      <c r="BN50998" s="3"/>
      <c r="BP50998" s="3"/>
    </row>
    <row r="50999" spans="1:68" x14ac:dyDescent="0.25">
      <c r="A50999" s="1"/>
      <c r="B50999" s="2"/>
      <c r="BJ50999" s="3"/>
      <c r="BL50999" s="3"/>
      <c r="BN50999" s="3"/>
      <c r="BP50999" s="3"/>
    </row>
    <row r="51000" spans="1:68" x14ac:dyDescent="0.25">
      <c r="A51000" s="1"/>
      <c r="B51000" s="2"/>
      <c r="BJ51000" s="3"/>
      <c r="BL51000" s="3"/>
      <c r="BN51000" s="3"/>
      <c r="BP51000" s="3"/>
    </row>
    <row r="51001" spans="1:68" x14ac:dyDescent="0.25">
      <c r="A51001" s="1"/>
      <c r="B51001" s="2"/>
      <c r="BJ51001" s="3"/>
      <c r="BL51001" s="3"/>
      <c r="BN51001" s="3"/>
      <c r="BP51001" s="3"/>
    </row>
    <row r="51002" spans="1:68" x14ac:dyDescent="0.25">
      <c r="A51002" s="1"/>
      <c r="B51002" s="2"/>
      <c r="BJ51002" s="3"/>
      <c r="BL51002" s="3"/>
      <c r="BN51002" s="3"/>
      <c r="BP51002" s="3"/>
    </row>
    <row r="51003" spans="1:68" x14ac:dyDescent="0.25">
      <c r="A51003" s="1"/>
      <c r="B51003" s="2"/>
      <c r="BJ51003" s="3"/>
      <c r="BL51003" s="3"/>
      <c r="BN51003" s="3"/>
      <c r="BP51003" s="3"/>
    </row>
    <row r="51004" spans="1:68" x14ac:dyDescent="0.25">
      <c r="A51004" s="1"/>
      <c r="B51004" s="2"/>
      <c r="BJ51004" s="3"/>
      <c r="BL51004" s="3"/>
      <c r="BN51004" s="3"/>
      <c r="BP51004" s="3"/>
    </row>
    <row r="51005" spans="1:68" x14ac:dyDescent="0.25">
      <c r="A51005" s="1"/>
      <c r="B51005" s="2"/>
      <c r="BJ51005" s="3"/>
      <c r="BL51005" s="3"/>
      <c r="BN51005" s="3"/>
      <c r="BP51005" s="3"/>
    </row>
    <row r="51006" spans="1:68" x14ac:dyDescent="0.25">
      <c r="A51006" s="1"/>
      <c r="B51006" s="2"/>
      <c r="BJ51006" s="3"/>
      <c r="BL51006" s="3"/>
      <c r="BN51006" s="3"/>
      <c r="BP51006" s="3"/>
    </row>
    <row r="51007" spans="1:68" x14ac:dyDescent="0.25">
      <c r="A51007" s="1"/>
      <c r="B51007" s="2"/>
      <c r="BJ51007" s="3"/>
      <c r="BL51007" s="3"/>
      <c r="BN51007" s="3"/>
      <c r="BP51007" s="3"/>
    </row>
    <row r="51008" spans="1:68" x14ac:dyDescent="0.25">
      <c r="A51008" s="1"/>
      <c r="B51008" s="2"/>
      <c r="BJ51008" s="3"/>
      <c r="BL51008" s="3"/>
      <c r="BN51008" s="3"/>
      <c r="BP51008" s="3"/>
    </row>
    <row r="51009" spans="1:68" x14ac:dyDescent="0.25">
      <c r="A51009" s="1"/>
      <c r="B51009" s="2"/>
      <c r="BJ51009" s="3"/>
      <c r="BL51009" s="3"/>
      <c r="BN51009" s="3"/>
      <c r="BP51009" s="3"/>
    </row>
    <row r="51010" spans="1:68" x14ac:dyDescent="0.25">
      <c r="A51010" s="1"/>
      <c r="B51010" s="2"/>
      <c r="BJ51010" s="3"/>
      <c r="BL51010" s="3"/>
      <c r="BN51010" s="3"/>
      <c r="BP51010" s="3"/>
    </row>
    <row r="51011" spans="1:68" x14ac:dyDescent="0.25">
      <c r="A51011" s="1"/>
      <c r="B51011" s="2"/>
      <c r="BJ51011" s="3"/>
      <c r="BL51011" s="3"/>
      <c r="BN51011" s="3"/>
      <c r="BP51011" s="3"/>
    </row>
    <row r="51012" spans="1:68" x14ac:dyDescent="0.25">
      <c r="A51012" s="1"/>
      <c r="B51012" s="2"/>
      <c r="BJ51012" s="3"/>
      <c r="BL51012" s="3"/>
      <c r="BN51012" s="3"/>
      <c r="BP51012" s="3"/>
    </row>
    <row r="51013" spans="1:68" x14ac:dyDescent="0.25">
      <c r="A51013" s="1"/>
      <c r="B51013" s="2"/>
      <c r="BJ51013" s="3"/>
      <c r="BL51013" s="3"/>
      <c r="BN51013" s="3"/>
      <c r="BP51013" s="3"/>
    </row>
    <row r="51014" spans="1:68" x14ac:dyDescent="0.25">
      <c r="A51014" s="1"/>
      <c r="B51014" s="2"/>
      <c r="BJ51014" s="3"/>
      <c r="BL51014" s="3"/>
      <c r="BN51014" s="3"/>
      <c r="BP51014" s="3"/>
    </row>
    <row r="51015" spans="1:68" x14ac:dyDescent="0.25">
      <c r="A51015" s="1"/>
      <c r="B51015" s="2"/>
      <c r="BJ51015" s="3"/>
      <c r="BL51015" s="3"/>
      <c r="BN51015" s="3"/>
      <c r="BP51015" s="3"/>
    </row>
    <row r="51016" spans="1:68" x14ac:dyDescent="0.25">
      <c r="A51016" s="1"/>
      <c r="B51016" s="2"/>
      <c r="BJ51016" s="3"/>
      <c r="BL51016" s="3"/>
      <c r="BN51016" s="3"/>
      <c r="BP51016" s="3"/>
    </row>
    <row r="51017" spans="1:68" x14ac:dyDescent="0.25">
      <c r="A51017" s="1"/>
      <c r="B51017" s="2"/>
      <c r="BJ51017" s="3"/>
      <c r="BL51017" s="3"/>
      <c r="BN51017" s="3"/>
      <c r="BP51017" s="3"/>
    </row>
    <row r="51018" spans="1:68" x14ac:dyDescent="0.25">
      <c r="A51018" s="1"/>
      <c r="B51018" s="2"/>
      <c r="BJ51018" s="3"/>
      <c r="BL51018" s="3"/>
      <c r="BN51018" s="3"/>
      <c r="BP51018" s="3"/>
    </row>
    <row r="51019" spans="1:68" x14ac:dyDescent="0.25">
      <c r="A51019" s="1"/>
      <c r="B51019" s="2"/>
      <c r="BJ51019" s="3"/>
      <c r="BL51019" s="3"/>
      <c r="BN51019" s="3"/>
      <c r="BP51019" s="3"/>
    </row>
    <row r="51020" spans="1:68" x14ac:dyDescent="0.25">
      <c r="A51020" s="1"/>
      <c r="B51020" s="2"/>
      <c r="BJ51020" s="3"/>
      <c r="BL51020" s="3"/>
      <c r="BN51020" s="3"/>
      <c r="BP51020" s="3"/>
    </row>
    <row r="51021" spans="1:68" x14ac:dyDescent="0.25">
      <c r="A51021" s="1"/>
      <c r="B51021" s="2"/>
      <c r="BJ51021" s="3"/>
      <c r="BL51021" s="3"/>
      <c r="BN51021" s="3"/>
      <c r="BP51021" s="3"/>
    </row>
    <row r="51022" spans="1:68" x14ac:dyDescent="0.25">
      <c r="A51022" s="1"/>
      <c r="B51022" s="2"/>
      <c r="BJ51022" s="3"/>
      <c r="BL51022" s="3"/>
      <c r="BN51022" s="3"/>
      <c r="BP51022" s="3"/>
    </row>
    <row r="51023" spans="1:68" x14ac:dyDescent="0.25">
      <c r="A51023" s="1"/>
      <c r="B51023" s="2"/>
      <c r="BJ51023" s="3"/>
      <c r="BL51023" s="3"/>
      <c r="BN51023" s="3"/>
      <c r="BP51023" s="3"/>
    </row>
    <row r="51024" spans="1:68" x14ac:dyDescent="0.25">
      <c r="A51024" s="1"/>
      <c r="B51024" s="2"/>
      <c r="BJ51024" s="3"/>
      <c r="BL51024" s="3"/>
      <c r="BN51024" s="3"/>
      <c r="BP51024" s="3"/>
    </row>
    <row r="51025" spans="1:68" x14ac:dyDescent="0.25">
      <c r="A51025" s="1"/>
      <c r="B51025" s="2"/>
      <c r="BJ51025" s="3"/>
      <c r="BL51025" s="3"/>
      <c r="BN51025" s="3"/>
      <c r="BP51025" s="3"/>
    </row>
    <row r="51026" spans="1:68" x14ac:dyDescent="0.25">
      <c r="A51026" s="1"/>
      <c r="B51026" s="2"/>
      <c r="BJ51026" s="3"/>
      <c r="BL51026" s="3"/>
      <c r="BN51026" s="3"/>
      <c r="BP51026" s="3"/>
    </row>
    <row r="51027" spans="1:68" x14ac:dyDescent="0.25">
      <c r="A51027" s="1"/>
      <c r="B51027" s="2"/>
      <c r="BJ51027" s="3"/>
      <c r="BL51027" s="3"/>
      <c r="BN51027" s="3"/>
      <c r="BP51027" s="3"/>
    </row>
    <row r="51028" spans="1:68" x14ac:dyDescent="0.25">
      <c r="A51028" s="1"/>
      <c r="B51028" s="2"/>
      <c r="BJ51028" s="3"/>
      <c r="BL51028" s="3"/>
      <c r="BN51028" s="3"/>
      <c r="BP51028" s="3"/>
    </row>
    <row r="51029" spans="1:68" x14ac:dyDescent="0.25">
      <c r="A51029" s="1"/>
      <c r="B51029" s="2"/>
      <c r="BJ51029" s="3"/>
      <c r="BL51029" s="3"/>
      <c r="BN51029" s="3"/>
      <c r="BP51029" s="3"/>
    </row>
    <row r="51030" spans="1:68" x14ac:dyDescent="0.25">
      <c r="A51030" s="1"/>
      <c r="B51030" s="2"/>
      <c r="BJ51030" s="3"/>
      <c r="BL51030" s="3"/>
      <c r="BN51030" s="3"/>
      <c r="BP51030" s="3"/>
    </row>
    <row r="51031" spans="1:68" x14ac:dyDescent="0.25">
      <c r="A51031" s="1"/>
      <c r="B51031" s="2"/>
      <c r="BJ51031" s="3"/>
      <c r="BL51031" s="3"/>
      <c r="BN51031" s="3"/>
      <c r="BP51031" s="3"/>
    </row>
    <row r="51032" spans="1:68" x14ac:dyDescent="0.25">
      <c r="A51032" s="1"/>
      <c r="B51032" s="2"/>
      <c r="BJ51032" s="3"/>
      <c r="BL51032" s="3"/>
      <c r="BN51032" s="3"/>
      <c r="BP51032" s="3"/>
    </row>
    <row r="51033" spans="1:68" x14ac:dyDescent="0.25">
      <c r="A51033" s="1"/>
      <c r="B51033" s="2"/>
      <c r="BJ51033" s="3"/>
      <c r="BL51033" s="3"/>
      <c r="BN51033" s="3"/>
      <c r="BP51033" s="3"/>
    </row>
    <row r="51034" spans="1:68" x14ac:dyDescent="0.25">
      <c r="A51034" s="1"/>
      <c r="B51034" s="2"/>
      <c r="BJ51034" s="3"/>
      <c r="BL51034" s="3"/>
      <c r="BN51034" s="3"/>
      <c r="BP51034" s="3"/>
    </row>
    <row r="51035" spans="1:68" x14ac:dyDescent="0.25">
      <c r="A51035" s="1"/>
      <c r="B51035" s="2"/>
      <c r="BJ51035" s="3"/>
      <c r="BL51035" s="3"/>
      <c r="BN51035" s="3"/>
      <c r="BP51035" s="3"/>
    </row>
    <row r="51036" spans="1:68" x14ac:dyDescent="0.25">
      <c r="A51036" s="1"/>
      <c r="B51036" s="2"/>
      <c r="BJ51036" s="3"/>
      <c r="BL51036" s="3"/>
      <c r="BN51036" s="3"/>
      <c r="BP51036" s="3"/>
    </row>
    <row r="51037" spans="1:68" x14ac:dyDescent="0.25">
      <c r="A51037" s="1"/>
      <c r="B51037" s="2"/>
      <c r="BJ51037" s="3"/>
      <c r="BL51037" s="3"/>
      <c r="BN51037" s="3"/>
      <c r="BP51037" s="3"/>
    </row>
    <row r="51038" spans="1:68" x14ac:dyDescent="0.25">
      <c r="A51038" s="1"/>
      <c r="B51038" s="2"/>
      <c r="BJ51038" s="3"/>
      <c r="BL51038" s="3"/>
      <c r="BN51038" s="3"/>
      <c r="BP51038" s="3"/>
    </row>
    <row r="51039" spans="1:68" x14ac:dyDescent="0.25">
      <c r="A51039" s="1"/>
      <c r="B51039" s="2"/>
      <c r="BJ51039" s="3"/>
      <c r="BL51039" s="3"/>
      <c r="BN51039" s="3"/>
      <c r="BP51039" s="3"/>
    </row>
    <row r="51040" spans="1:68" x14ac:dyDescent="0.25">
      <c r="A51040" s="1"/>
      <c r="B51040" s="2"/>
      <c r="BJ51040" s="3"/>
      <c r="BL51040" s="3"/>
      <c r="BN51040" s="3"/>
      <c r="BP51040" s="3"/>
    </row>
    <row r="51041" spans="1:68" x14ac:dyDescent="0.25">
      <c r="A51041" s="1"/>
      <c r="B51041" s="2"/>
      <c r="BJ51041" s="3"/>
      <c r="BL51041" s="3"/>
      <c r="BN51041" s="3"/>
      <c r="BP51041" s="3"/>
    </row>
    <row r="51042" spans="1:68" x14ac:dyDescent="0.25">
      <c r="A51042" s="1"/>
      <c r="B51042" s="2"/>
      <c r="BJ51042" s="3"/>
      <c r="BL51042" s="3"/>
      <c r="BN51042" s="3"/>
      <c r="BP51042" s="3"/>
    </row>
    <row r="51043" spans="1:68" x14ac:dyDescent="0.25">
      <c r="A51043" s="1"/>
      <c r="B51043" s="2"/>
      <c r="BJ51043" s="3"/>
      <c r="BL51043" s="3"/>
      <c r="BN51043" s="3"/>
      <c r="BP51043" s="3"/>
    </row>
    <row r="51044" spans="1:68" x14ac:dyDescent="0.25">
      <c r="A51044" s="1"/>
      <c r="B51044" s="2"/>
      <c r="BJ51044" s="3"/>
      <c r="BL51044" s="3"/>
      <c r="BN51044" s="3"/>
      <c r="BP51044" s="3"/>
    </row>
    <row r="51045" spans="1:68" x14ac:dyDescent="0.25">
      <c r="A51045" s="1"/>
      <c r="B51045" s="2"/>
      <c r="BJ51045" s="3"/>
      <c r="BL51045" s="3"/>
      <c r="BN51045" s="3"/>
      <c r="BP51045" s="3"/>
    </row>
    <row r="51046" spans="1:68" x14ac:dyDescent="0.25">
      <c r="A51046" s="1"/>
      <c r="B51046" s="2"/>
      <c r="BJ51046" s="3"/>
      <c r="BL51046" s="3"/>
      <c r="BN51046" s="3"/>
      <c r="BP51046" s="3"/>
    </row>
    <row r="51047" spans="1:68" x14ac:dyDescent="0.25">
      <c r="A51047" s="1"/>
      <c r="B51047" s="2"/>
      <c r="BJ51047" s="3"/>
      <c r="BL51047" s="3"/>
      <c r="BN51047" s="3"/>
      <c r="BP51047" s="3"/>
    </row>
    <row r="51048" spans="1:68" x14ac:dyDescent="0.25">
      <c r="A51048" s="1"/>
      <c r="B51048" s="2"/>
      <c r="BJ51048" s="3"/>
      <c r="BL51048" s="3"/>
      <c r="BN51048" s="3"/>
      <c r="BP51048" s="3"/>
    </row>
    <row r="51049" spans="1:68" x14ac:dyDescent="0.25">
      <c r="A51049" s="1"/>
      <c r="B51049" s="2"/>
      <c r="BJ51049" s="3"/>
      <c r="BL51049" s="3"/>
      <c r="BN51049" s="3"/>
      <c r="BP51049" s="3"/>
    </row>
    <row r="51050" spans="1:68" x14ac:dyDescent="0.25">
      <c r="A51050" s="1"/>
      <c r="B51050" s="2"/>
      <c r="BJ51050" s="3"/>
      <c r="BL51050" s="3"/>
      <c r="BN51050" s="3"/>
      <c r="BP51050" s="3"/>
    </row>
    <row r="51051" spans="1:68" x14ac:dyDescent="0.25">
      <c r="A51051" s="1"/>
      <c r="B51051" s="2"/>
      <c r="BJ51051" s="3"/>
      <c r="BL51051" s="3"/>
      <c r="BN51051" s="3"/>
      <c r="BP51051" s="3"/>
    </row>
    <row r="51052" spans="1:68" x14ac:dyDescent="0.25">
      <c r="A51052" s="1"/>
      <c r="B51052" s="2"/>
      <c r="BJ51052" s="3"/>
      <c r="BL51052" s="3"/>
      <c r="BN51052" s="3"/>
      <c r="BP51052" s="3"/>
    </row>
    <row r="51053" spans="1:68" x14ac:dyDescent="0.25">
      <c r="A51053" s="1"/>
      <c r="B51053" s="2"/>
      <c r="BJ51053" s="3"/>
      <c r="BL51053" s="3"/>
      <c r="BN51053" s="3"/>
      <c r="BP51053" s="3"/>
    </row>
    <row r="51054" spans="1:68" x14ac:dyDescent="0.25">
      <c r="A51054" s="1"/>
      <c r="B51054" s="2"/>
      <c r="BJ51054" s="3"/>
      <c r="BL51054" s="3"/>
      <c r="BN51054" s="3"/>
      <c r="BP51054" s="3"/>
    </row>
    <row r="51055" spans="1:68" x14ac:dyDescent="0.25">
      <c r="A51055" s="1"/>
      <c r="B51055" s="2"/>
      <c r="BJ51055" s="3"/>
      <c r="BL51055" s="3"/>
      <c r="BN51055" s="3"/>
      <c r="BP51055" s="3"/>
    </row>
    <row r="51056" spans="1:68" x14ac:dyDescent="0.25">
      <c r="A51056" s="1"/>
      <c r="B51056" s="2"/>
      <c r="BJ51056" s="3"/>
      <c r="BL51056" s="3"/>
      <c r="BN51056" s="3"/>
      <c r="BP51056" s="3"/>
    </row>
    <row r="51057" spans="1:68" x14ac:dyDescent="0.25">
      <c r="A51057" s="1"/>
      <c r="B51057" s="2"/>
      <c r="BJ51057" s="3"/>
      <c r="BL51057" s="3"/>
      <c r="BN51057" s="3"/>
      <c r="BP51057" s="3"/>
    </row>
    <row r="51058" spans="1:68" x14ac:dyDescent="0.25">
      <c r="A51058" s="1"/>
      <c r="B51058" s="2"/>
      <c r="BJ51058" s="3"/>
      <c r="BL51058" s="3"/>
      <c r="BN51058" s="3"/>
      <c r="BP51058" s="3"/>
    </row>
    <row r="51059" spans="1:68" x14ac:dyDescent="0.25">
      <c r="A51059" s="1"/>
      <c r="B51059" s="2"/>
      <c r="BJ51059" s="3"/>
      <c r="BL51059" s="3"/>
      <c r="BN51059" s="3"/>
      <c r="BP51059" s="3"/>
    </row>
    <row r="51060" spans="1:68" x14ac:dyDescent="0.25">
      <c r="A51060" s="1"/>
      <c r="B51060" s="2"/>
      <c r="BJ51060" s="3"/>
      <c r="BL51060" s="3"/>
      <c r="BN51060" s="3"/>
      <c r="BP51060" s="3"/>
    </row>
    <row r="51061" spans="1:68" x14ac:dyDescent="0.25">
      <c r="A51061" s="1"/>
      <c r="B51061" s="2"/>
      <c r="BJ51061" s="3"/>
      <c r="BL51061" s="3"/>
      <c r="BN51061" s="3"/>
      <c r="BP51061" s="3"/>
    </row>
    <row r="51062" spans="1:68" x14ac:dyDescent="0.25">
      <c r="A51062" s="1"/>
      <c r="B51062" s="2"/>
      <c r="BJ51062" s="3"/>
      <c r="BL51062" s="3"/>
      <c r="BN51062" s="3"/>
      <c r="BP51062" s="3"/>
    </row>
    <row r="51063" spans="1:68" x14ac:dyDescent="0.25">
      <c r="A51063" s="1"/>
      <c r="B51063" s="2"/>
      <c r="BJ51063" s="3"/>
      <c r="BL51063" s="3"/>
      <c r="BN51063" s="3"/>
      <c r="BP51063" s="3"/>
    </row>
    <row r="51064" spans="1:68" x14ac:dyDescent="0.25">
      <c r="A51064" s="1"/>
      <c r="B51064" s="2"/>
      <c r="BJ51064" s="3"/>
      <c r="BL51064" s="3"/>
      <c r="BN51064" s="3"/>
      <c r="BP51064" s="3"/>
    </row>
    <row r="51065" spans="1:68" x14ac:dyDescent="0.25">
      <c r="A51065" s="1"/>
      <c r="B51065" s="2"/>
      <c r="BJ51065" s="3"/>
      <c r="BL51065" s="3"/>
      <c r="BN51065" s="3"/>
      <c r="BP51065" s="3"/>
    </row>
    <row r="51066" spans="1:68" x14ac:dyDescent="0.25">
      <c r="A51066" s="1"/>
      <c r="B51066" s="2"/>
      <c r="BJ51066" s="3"/>
      <c r="BL51066" s="3"/>
      <c r="BN51066" s="3"/>
      <c r="BP51066" s="3"/>
    </row>
    <row r="51067" spans="1:68" x14ac:dyDescent="0.25">
      <c r="A51067" s="1"/>
      <c r="B51067" s="2"/>
      <c r="BJ51067" s="3"/>
      <c r="BL51067" s="3"/>
      <c r="BN51067" s="3"/>
      <c r="BP51067" s="3"/>
    </row>
    <row r="51068" spans="1:68" x14ac:dyDescent="0.25">
      <c r="A51068" s="1"/>
      <c r="B51068" s="2"/>
      <c r="BJ51068" s="3"/>
      <c r="BL51068" s="3"/>
      <c r="BN51068" s="3"/>
      <c r="BP51068" s="3"/>
    </row>
    <row r="51069" spans="1:68" x14ac:dyDescent="0.25">
      <c r="A51069" s="1"/>
      <c r="B51069" s="2"/>
      <c r="BJ51069" s="3"/>
      <c r="BL51069" s="3"/>
      <c r="BN51069" s="3"/>
      <c r="BP51069" s="3"/>
    </row>
    <row r="51070" spans="1:68" x14ac:dyDescent="0.25">
      <c r="A51070" s="1"/>
      <c r="B51070" s="2"/>
      <c r="BJ51070" s="3"/>
      <c r="BL51070" s="3"/>
      <c r="BN51070" s="3"/>
      <c r="BP51070" s="3"/>
    </row>
    <row r="51071" spans="1:68" x14ac:dyDescent="0.25">
      <c r="A51071" s="1"/>
      <c r="B51071" s="2"/>
      <c r="BJ51071" s="3"/>
      <c r="BL51071" s="3"/>
      <c r="BN51071" s="3"/>
      <c r="BP51071" s="3"/>
    </row>
    <row r="51072" spans="1:68" x14ac:dyDescent="0.25">
      <c r="A51072" s="1"/>
      <c r="B51072" s="2"/>
      <c r="BJ51072" s="3"/>
      <c r="BL51072" s="3"/>
      <c r="BN51072" s="3"/>
      <c r="BP51072" s="3"/>
    </row>
    <row r="51073" spans="1:68" x14ac:dyDescent="0.25">
      <c r="A51073" s="1"/>
      <c r="B51073" s="2"/>
      <c r="BJ51073" s="3"/>
      <c r="BL51073" s="3"/>
      <c r="BN51073" s="3"/>
      <c r="BP51073" s="3"/>
    </row>
    <row r="51074" spans="1:68" x14ac:dyDescent="0.25">
      <c r="A51074" s="1"/>
      <c r="B51074" s="2"/>
      <c r="BJ51074" s="3"/>
      <c r="BL51074" s="3"/>
      <c r="BN51074" s="3"/>
      <c r="BP51074" s="3"/>
    </row>
    <row r="51075" spans="1:68" x14ac:dyDescent="0.25">
      <c r="A51075" s="1"/>
      <c r="B51075" s="2"/>
      <c r="BJ51075" s="3"/>
      <c r="BL51075" s="3"/>
      <c r="BN51075" s="3"/>
      <c r="BP51075" s="3"/>
    </row>
    <row r="51076" spans="1:68" x14ac:dyDescent="0.25">
      <c r="A51076" s="1"/>
      <c r="B51076" s="2"/>
      <c r="BJ51076" s="3"/>
      <c r="BL51076" s="3"/>
      <c r="BN51076" s="3"/>
      <c r="BP51076" s="3"/>
    </row>
    <row r="51077" spans="1:68" x14ac:dyDescent="0.25">
      <c r="A51077" s="1"/>
      <c r="B51077" s="2"/>
      <c r="BJ51077" s="3"/>
      <c r="BL51077" s="3"/>
      <c r="BN51077" s="3"/>
      <c r="BP51077" s="3"/>
    </row>
    <row r="51078" spans="1:68" x14ac:dyDescent="0.25">
      <c r="A51078" s="1"/>
      <c r="B51078" s="2"/>
      <c r="BJ51078" s="3"/>
      <c r="BL51078" s="3"/>
      <c r="BN51078" s="3"/>
      <c r="BP51078" s="3"/>
    </row>
    <row r="51079" spans="1:68" x14ac:dyDescent="0.25">
      <c r="A51079" s="1"/>
      <c r="B51079" s="2"/>
      <c r="BJ51079" s="3"/>
      <c r="BL51079" s="3"/>
      <c r="BN51079" s="3"/>
      <c r="BP51079" s="3"/>
    </row>
    <row r="51080" spans="1:68" x14ac:dyDescent="0.25">
      <c r="A51080" s="1"/>
      <c r="B51080" s="2"/>
      <c r="BJ51080" s="3"/>
      <c r="BL51080" s="3"/>
      <c r="BN51080" s="3"/>
      <c r="BP51080" s="3"/>
    </row>
    <row r="51081" spans="1:68" x14ac:dyDescent="0.25">
      <c r="A51081" s="1"/>
      <c r="B51081" s="2"/>
      <c r="BJ51081" s="3"/>
      <c r="BL51081" s="3"/>
      <c r="BN51081" s="3"/>
      <c r="BP51081" s="3"/>
    </row>
    <row r="51082" spans="1:68" x14ac:dyDescent="0.25">
      <c r="A51082" s="1"/>
      <c r="B51082" s="2"/>
      <c r="BJ51082" s="3"/>
      <c r="BL51082" s="3"/>
      <c r="BN51082" s="3"/>
      <c r="BP51082" s="3"/>
    </row>
    <row r="51083" spans="1:68" x14ac:dyDescent="0.25">
      <c r="A51083" s="1"/>
      <c r="B51083" s="2"/>
      <c r="BJ51083" s="3"/>
      <c r="BL51083" s="3"/>
      <c r="BN51083" s="3"/>
      <c r="BP51083" s="3"/>
    </row>
    <row r="51084" spans="1:68" x14ac:dyDescent="0.25">
      <c r="A51084" s="1"/>
      <c r="B51084" s="2"/>
      <c r="BJ51084" s="3"/>
      <c r="BL51084" s="3"/>
      <c r="BN51084" s="3"/>
      <c r="BP51084" s="3"/>
    </row>
    <row r="51085" spans="1:68" x14ac:dyDescent="0.25">
      <c r="A51085" s="1"/>
      <c r="B51085" s="2"/>
      <c r="BJ51085" s="3"/>
      <c r="BL51085" s="3"/>
      <c r="BN51085" s="3"/>
      <c r="BP51085" s="3"/>
    </row>
    <row r="51086" spans="1:68" x14ac:dyDescent="0.25">
      <c r="A51086" s="1"/>
      <c r="B51086" s="2"/>
      <c r="BJ51086" s="3"/>
      <c r="BL51086" s="3"/>
      <c r="BN51086" s="3"/>
      <c r="BP51086" s="3"/>
    </row>
    <row r="51087" spans="1:68" x14ac:dyDescent="0.25">
      <c r="A51087" s="1"/>
      <c r="B51087" s="2"/>
      <c r="BJ51087" s="3"/>
      <c r="BL51087" s="3"/>
      <c r="BN51087" s="3"/>
      <c r="BP51087" s="3"/>
    </row>
    <row r="51088" spans="1:68" x14ac:dyDescent="0.25">
      <c r="A51088" s="1"/>
      <c r="B51088" s="2"/>
      <c r="BJ51088" s="3"/>
      <c r="BL51088" s="3"/>
      <c r="BN51088" s="3"/>
      <c r="BP51088" s="3"/>
    </row>
    <row r="51089" spans="1:68" x14ac:dyDescent="0.25">
      <c r="A51089" s="1"/>
      <c r="B51089" s="2"/>
      <c r="BJ51089" s="3"/>
      <c r="BL51089" s="3"/>
      <c r="BN51089" s="3"/>
      <c r="BP51089" s="3"/>
    </row>
    <row r="51090" spans="1:68" x14ac:dyDescent="0.25">
      <c r="A51090" s="1"/>
      <c r="B51090" s="2"/>
      <c r="BJ51090" s="3"/>
      <c r="BL51090" s="3"/>
      <c r="BN51090" s="3"/>
      <c r="BP51090" s="3"/>
    </row>
    <row r="51091" spans="1:68" x14ac:dyDescent="0.25">
      <c r="A51091" s="1"/>
      <c r="B51091" s="2"/>
      <c r="BJ51091" s="3"/>
      <c r="BL51091" s="3"/>
      <c r="BN51091" s="3"/>
      <c r="BP51091" s="3"/>
    </row>
    <row r="51092" spans="1:68" x14ac:dyDescent="0.25">
      <c r="A51092" s="1"/>
      <c r="B51092" s="2"/>
      <c r="BJ51092" s="3"/>
      <c r="BL51092" s="3"/>
      <c r="BN51092" s="3"/>
      <c r="BP51092" s="3"/>
    </row>
    <row r="51093" spans="1:68" x14ac:dyDescent="0.25">
      <c r="A51093" s="1"/>
      <c r="B51093" s="2"/>
      <c r="BJ51093" s="3"/>
      <c r="BL51093" s="3"/>
      <c r="BN51093" s="3"/>
      <c r="BP51093" s="3"/>
    </row>
    <row r="51094" spans="1:68" x14ac:dyDescent="0.25">
      <c r="A51094" s="1"/>
      <c r="B51094" s="2"/>
      <c r="BJ51094" s="3"/>
      <c r="BL51094" s="3"/>
      <c r="BN51094" s="3"/>
      <c r="BP51094" s="3"/>
    </row>
    <row r="51095" spans="1:68" x14ac:dyDescent="0.25">
      <c r="A51095" s="1"/>
      <c r="B51095" s="2"/>
      <c r="BJ51095" s="3"/>
      <c r="BL51095" s="3"/>
      <c r="BN51095" s="3"/>
      <c r="BP51095" s="3"/>
    </row>
    <row r="51096" spans="1:68" x14ac:dyDescent="0.25">
      <c r="A51096" s="1"/>
      <c r="B51096" s="2"/>
      <c r="BJ51096" s="3"/>
      <c r="BL51096" s="3"/>
      <c r="BN51096" s="3"/>
      <c r="BP51096" s="3"/>
    </row>
    <row r="51097" spans="1:68" x14ac:dyDescent="0.25">
      <c r="A51097" s="1"/>
      <c r="B51097" s="2"/>
      <c r="BJ51097" s="3"/>
      <c r="BL51097" s="3"/>
      <c r="BN51097" s="3"/>
      <c r="BP51097" s="3"/>
    </row>
    <row r="51098" spans="1:68" x14ac:dyDescent="0.25">
      <c r="A51098" s="1"/>
      <c r="B51098" s="2"/>
      <c r="BJ51098" s="3"/>
      <c r="BL51098" s="3"/>
      <c r="BN51098" s="3"/>
      <c r="BP51098" s="3"/>
    </row>
    <row r="51099" spans="1:68" x14ac:dyDescent="0.25">
      <c r="A51099" s="1"/>
      <c r="B51099" s="2"/>
      <c r="BJ51099" s="3"/>
      <c r="BL51099" s="3"/>
      <c r="BN51099" s="3"/>
      <c r="BP51099" s="3"/>
    </row>
    <row r="51100" spans="1:68" x14ac:dyDescent="0.25">
      <c r="A51100" s="1"/>
      <c r="B51100" s="2"/>
      <c r="BJ51100" s="3"/>
      <c r="BL51100" s="3"/>
      <c r="BN51100" s="3"/>
      <c r="BP51100" s="3"/>
    </row>
    <row r="51101" spans="1:68" x14ac:dyDescent="0.25">
      <c r="A51101" s="1"/>
      <c r="B51101" s="2"/>
      <c r="BJ51101" s="3"/>
      <c r="BL51101" s="3"/>
      <c r="BN51101" s="3"/>
      <c r="BP51101" s="3"/>
    </row>
    <row r="51102" spans="1:68" x14ac:dyDescent="0.25">
      <c r="A51102" s="1"/>
      <c r="B51102" s="2"/>
      <c r="BJ51102" s="3"/>
      <c r="BL51102" s="3"/>
      <c r="BN51102" s="3"/>
      <c r="BP51102" s="3"/>
    </row>
    <row r="51103" spans="1:68" x14ac:dyDescent="0.25">
      <c r="A51103" s="1"/>
      <c r="B51103" s="2"/>
      <c r="BJ51103" s="3"/>
      <c r="BL51103" s="3"/>
      <c r="BN51103" s="3"/>
      <c r="BP51103" s="3"/>
    </row>
    <row r="51104" spans="1:68" x14ac:dyDescent="0.25">
      <c r="A51104" s="1"/>
      <c r="B51104" s="2"/>
      <c r="BJ51104" s="3"/>
      <c r="BL51104" s="3"/>
      <c r="BN51104" s="3"/>
      <c r="BP51104" s="3"/>
    </row>
    <row r="51105" spans="1:68" x14ac:dyDescent="0.25">
      <c r="A51105" s="1"/>
      <c r="B51105" s="2"/>
      <c r="BJ51105" s="3"/>
      <c r="BL51105" s="3"/>
      <c r="BN51105" s="3"/>
      <c r="BP51105" s="3"/>
    </row>
    <row r="51106" spans="1:68" x14ac:dyDescent="0.25">
      <c r="A51106" s="1"/>
      <c r="B51106" s="2"/>
      <c r="BJ51106" s="3"/>
      <c r="BL51106" s="3"/>
      <c r="BN51106" s="3"/>
      <c r="BP51106" s="3"/>
    </row>
    <row r="51107" spans="1:68" x14ac:dyDescent="0.25">
      <c r="A51107" s="1"/>
      <c r="B51107" s="2"/>
      <c r="BJ51107" s="3"/>
      <c r="BL51107" s="3"/>
      <c r="BN51107" s="3"/>
      <c r="BP51107" s="3"/>
    </row>
    <row r="51108" spans="1:68" x14ac:dyDescent="0.25">
      <c r="A51108" s="1"/>
      <c r="B51108" s="2"/>
      <c r="BJ51108" s="3"/>
      <c r="BL51108" s="3"/>
      <c r="BN51108" s="3"/>
      <c r="BP51108" s="3"/>
    </row>
    <row r="51109" spans="1:68" x14ac:dyDescent="0.25">
      <c r="A51109" s="1"/>
      <c r="B51109" s="2"/>
      <c r="BJ51109" s="3"/>
      <c r="BL51109" s="3"/>
      <c r="BN51109" s="3"/>
      <c r="BP51109" s="3"/>
    </row>
    <row r="51110" spans="1:68" x14ac:dyDescent="0.25">
      <c r="A51110" s="1"/>
      <c r="B51110" s="2"/>
      <c r="BJ51110" s="3"/>
      <c r="BL51110" s="3"/>
      <c r="BN51110" s="3"/>
      <c r="BP51110" s="3"/>
    </row>
    <row r="51111" spans="1:68" x14ac:dyDescent="0.25">
      <c r="A51111" s="1"/>
      <c r="B51111" s="2"/>
      <c r="BJ51111" s="3"/>
      <c r="BL51111" s="3"/>
      <c r="BN51111" s="3"/>
      <c r="BP51111" s="3"/>
    </row>
    <row r="51112" spans="1:68" x14ac:dyDescent="0.25">
      <c r="A51112" s="1"/>
      <c r="B51112" s="2"/>
      <c r="BJ51112" s="3"/>
      <c r="BL51112" s="3"/>
      <c r="BN51112" s="3"/>
      <c r="BP51112" s="3"/>
    </row>
    <row r="51113" spans="1:68" x14ac:dyDescent="0.25">
      <c r="A51113" s="1"/>
      <c r="B51113" s="2"/>
      <c r="BJ51113" s="3"/>
      <c r="BL51113" s="3"/>
      <c r="BN51113" s="3"/>
      <c r="BP51113" s="3"/>
    </row>
    <row r="51114" spans="1:68" x14ac:dyDescent="0.25">
      <c r="A51114" s="1"/>
      <c r="B51114" s="2"/>
      <c r="BJ51114" s="3"/>
      <c r="BL51114" s="3"/>
      <c r="BN51114" s="3"/>
      <c r="BP51114" s="3"/>
    </row>
    <row r="51115" spans="1:68" x14ac:dyDescent="0.25">
      <c r="A51115" s="1"/>
      <c r="B51115" s="2"/>
      <c r="BJ51115" s="3"/>
      <c r="BL51115" s="3"/>
      <c r="BN51115" s="3"/>
      <c r="BP51115" s="3"/>
    </row>
    <row r="51116" spans="1:68" x14ac:dyDescent="0.25">
      <c r="A51116" s="1"/>
      <c r="B51116" s="2"/>
      <c r="BJ51116" s="3"/>
      <c r="BL51116" s="3"/>
      <c r="BN51116" s="3"/>
      <c r="BP51116" s="3"/>
    </row>
    <row r="51117" spans="1:68" x14ac:dyDescent="0.25">
      <c r="A51117" s="1"/>
      <c r="B51117" s="2"/>
      <c r="BJ51117" s="3"/>
      <c r="BL51117" s="3"/>
      <c r="BN51117" s="3"/>
      <c r="BP51117" s="3"/>
    </row>
    <row r="51118" spans="1:68" x14ac:dyDescent="0.25">
      <c r="A51118" s="1"/>
      <c r="B51118" s="2"/>
      <c r="BJ51118" s="3"/>
      <c r="BL51118" s="3"/>
      <c r="BN51118" s="3"/>
      <c r="BP51118" s="3"/>
    </row>
    <row r="51119" spans="1:68" x14ac:dyDescent="0.25">
      <c r="A51119" s="1"/>
      <c r="B51119" s="2"/>
      <c r="BJ51119" s="3"/>
      <c r="BL51119" s="3"/>
      <c r="BN51119" s="3"/>
      <c r="BP51119" s="3"/>
    </row>
    <row r="51120" spans="1:68" x14ac:dyDescent="0.25">
      <c r="A51120" s="1"/>
      <c r="B51120" s="2"/>
      <c r="BJ51120" s="3"/>
      <c r="BL51120" s="3"/>
      <c r="BN51120" s="3"/>
      <c r="BP51120" s="3"/>
    </row>
    <row r="51121" spans="1:68" x14ac:dyDescent="0.25">
      <c r="A51121" s="1"/>
      <c r="B51121" s="2"/>
      <c r="BJ51121" s="3"/>
      <c r="BL51121" s="3"/>
      <c r="BN51121" s="3"/>
      <c r="BP51121" s="3"/>
    </row>
    <row r="51122" spans="1:68" x14ac:dyDescent="0.25">
      <c r="A51122" s="1"/>
      <c r="B51122" s="2"/>
      <c r="BJ51122" s="3"/>
      <c r="BL51122" s="3"/>
      <c r="BN51122" s="3"/>
      <c r="BP51122" s="3"/>
    </row>
    <row r="51123" spans="1:68" x14ac:dyDescent="0.25">
      <c r="A51123" s="1"/>
      <c r="B51123" s="2"/>
      <c r="BJ51123" s="3"/>
      <c r="BL51123" s="3"/>
      <c r="BN51123" s="3"/>
      <c r="BP51123" s="3"/>
    </row>
    <row r="51124" spans="1:68" x14ac:dyDescent="0.25">
      <c r="A51124" s="1"/>
      <c r="B51124" s="2"/>
      <c r="BJ51124" s="3"/>
      <c r="BL51124" s="3"/>
      <c r="BN51124" s="3"/>
      <c r="BP51124" s="3"/>
    </row>
    <row r="51125" spans="1:68" x14ac:dyDescent="0.25">
      <c r="A51125" s="1"/>
      <c r="B51125" s="2"/>
      <c r="BJ51125" s="3"/>
      <c r="BL51125" s="3"/>
      <c r="BN51125" s="3"/>
      <c r="BP51125" s="3"/>
    </row>
    <row r="51126" spans="1:68" x14ac:dyDescent="0.25">
      <c r="A51126" s="1"/>
      <c r="B51126" s="2"/>
      <c r="BJ51126" s="3"/>
      <c r="BL51126" s="3"/>
      <c r="BN51126" s="3"/>
      <c r="BP51126" s="3"/>
    </row>
    <row r="51127" spans="1:68" x14ac:dyDescent="0.25">
      <c r="A51127" s="1"/>
      <c r="B51127" s="2"/>
      <c r="BJ51127" s="3"/>
      <c r="BL51127" s="3"/>
      <c r="BN51127" s="3"/>
      <c r="BP51127" s="3"/>
    </row>
    <row r="51128" spans="1:68" x14ac:dyDescent="0.25">
      <c r="A51128" s="1"/>
      <c r="B51128" s="2"/>
      <c r="BJ51128" s="3"/>
      <c r="BL51128" s="3"/>
      <c r="BN51128" s="3"/>
      <c r="BP51128" s="3"/>
    </row>
    <row r="51129" spans="1:68" x14ac:dyDescent="0.25">
      <c r="A51129" s="1"/>
      <c r="B51129" s="2"/>
      <c r="BJ51129" s="3"/>
      <c r="BL51129" s="3"/>
      <c r="BN51129" s="3"/>
      <c r="BP51129" s="3"/>
    </row>
    <row r="51130" spans="1:68" x14ac:dyDescent="0.25">
      <c r="A51130" s="1"/>
      <c r="B51130" s="2"/>
      <c r="BJ51130" s="3"/>
      <c r="BL51130" s="3"/>
      <c r="BN51130" s="3"/>
      <c r="BP51130" s="3"/>
    </row>
    <row r="51131" spans="1:68" x14ac:dyDescent="0.25">
      <c r="A51131" s="1"/>
      <c r="B51131" s="2"/>
      <c r="BJ51131" s="3"/>
      <c r="BL51131" s="3"/>
      <c r="BN51131" s="3"/>
      <c r="BP51131" s="3"/>
    </row>
    <row r="51132" spans="1:68" x14ac:dyDescent="0.25">
      <c r="A51132" s="1"/>
      <c r="B51132" s="2"/>
      <c r="BJ51132" s="3"/>
      <c r="BL51132" s="3"/>
      <c r="BN51132" s="3"/>
      <c r="BP51132" s="3"/>
    </row>
    <row r="51133" spans="1:68" x14ac:dyDescent="0.25">
      <c r="A51133" s="1"/>
      <c r="B51133" s="2"/>
      <c r="BJ51133" s="3"/>
      <c r="BL51133" s="3"/>
      <c r="BN51133" s="3"/>
      <c r="BP51133" s="3"/>
    </row>
    <row r="51134" spans="1:68" x14ac:dyDescent="0.25">
      <c r="A51134" s="1"/>
      <c r="B51134" s="2"/>
      <c r="BJ51134" s="3"/>
      <c r="BL51134" s="3"/>
      <c r="BN51134" s="3"/>
      <c r="BP51134" s="3"/>
    </row>
    <row r="51135" spans="1:68" x14ac:dyDescent="0.25">
      <c r="A51135" s="1"/>
      <c r="B51135" s="2"/>
      <c r="BJ51135" s="3"/>
      <c r="BL51135" s="3"/>
      <c r="BN51135" s="3"/>
      <c r="BP51135" s="3"/>
    </row>
    <row r="51136" spans="1:68" x14ac:dyDescent="0.25">
      <c r="A51136" s="1"/>
      <c r="B51136" s="2"/>
      <c r="BJ51136" s="3"/>
      <c r="BL51136" s="3"/>
      <c r="BN51136" s="3"/>
      <c r="BP51136" s="3"/>
    </row>
    <row r="51137" spans="1:68" x14ac:dyDescent="0.25">
      <c r="A51137" s="1"/>
      <c r="B51137" s="2"/>
      <c r="BJ51137" s="3"/>
      <c r="BL51137" s="3"/>
      <c r="BN51137" s="3"/>
      <c r="BP51137" s="3"/>
    </row>
    <row r="51138" spans="1:68" x14ac:dyDescent="0.25">
      <c r="A51138" s="1"/>
      <c r="B51138" s="2"/>
      <c r="BJ51138" s="3"/>
      <c r="BL51138" s="3"/>
      <c r="BN51138" s="3"/>
      <c r="BP51138" s="3"/>
    </row>
    <row r="51139" spans="1:68" x14ac:dyDescent="0.25">
      <c r="A51139" s="1"/>
      <c r="B51139" s="2"/>
      <c r="BJ51139" s="3"/>
      <c r="BL51139" s="3"/>
      <c r="BN51139" s="3"/>
      <c r="BP51139" s="3"/>
    </row>
    <row r="51140" spans="1:68" x14ac:dyDescent="0.25">
      <c r="A51140" s="1"/>
      <c r="B51140" s="2"/>
      <c r="BJ51140" s="3"/>
      <c r="BL51140" s="3"/>
      <c r="BN51140" s="3"/>
      <c r="BP51140" s="3"/>
    </row>
    <row r="51141" spans="1:68" x14ac:dyDescent="0.25">
      <c r="A51141" s="1"/>
      <c r="B51141" s="2"/>
      <c r="BJ51141" s="3"/>
      <c r="BL51141" s="3"/>
      <c r="BN51141" s="3"/>
      <c r="BP51141" s="3"/>
    </row>
    <row r="51142" spans="1:68" x14ac:dyDescent="0.25">
      <c r="A51142" s="1"/>
      <c r="B51142" s="2"/>
      <c r="BJ51142" s="3"/>
      <c r="BL51142" s="3"/>
      <c r="BN51142" s="3"/>
      <c r="BP51142" s="3"/>
    </row>
    <row r="51143" spans="1:68" x14ac:dyDescent="0.25">
      <c r="A51143" s="1"/>
      <c r="B51143" s="2"/>
      <c r="BJ51143" s="3"/>
      <c r="BL51143" s="3"/>
      <c r="BN51143" s="3"/>
      <c r="BP51143" s="3"/>
    </row>
    <row r="51144" spans="1:68" x14ac:dyDescent="0.25">
      <c r="A51144" s="1"/>
      <c r="B51144" s="2"/>
      <c r="BJ51144" s="3"/>
      <c r="BL51144" s="3"/>
      <c r="BN51144" s="3"/>
      <c r="BP51144" s="3"/>
    </row>
    <row r="51145" spans="1:68" x14ac:dyDescent="0.25">
      <c r="A51145" s="1"/>
      <c r="B51145" s="2"/>
      <c r="BJ51145" s="3"/>
      <c r="BL51145" s="3"/>
      <c r="BN51145" s="3"/>
      <c r="BP51145" s="3"/>
    </row>
    <row r="51146" spans="1:68" x14ac:dyDescent="0.25">
      <c r="A51146" s="1"/>
      <c r="B51146" s="2"/>
      <c r="BJ51146" s="3"/>
      <c r="BL51146" s="3"/>
      <c r="BN51146" s="3"/>
      <c r="BP51146" s="3"/>
    </row>
    <row r="51147" spans="1:68" x14ac:dyDescent="0.25">
      <c r="A51147" s="1"/>
      <c r="B51147" s="2"/>
      <c r="BJ51147" s="3"/>
      <c r="BL51147" s="3"/>
      <c r="BN51147" s="3"/>
      <c r="BP51147" s="3"/>
    </row>
    <row r="51148" spans="1:68" x14ac:dyDescent="0.25">
      <c r="A51148" s="1"/>
      <c r="B51148" s="2"/>
      <c r="BJ51148" s="3"/>
      <c r="BL51148" s="3"/>
      <c r="BN51148" s="3"/>
      <c r="BP51148" s="3"/>
    </row>
    <row r="51149" spans="1:68" x14ac:dyDescent="0.25">
      <c r="A51149" s="1"/>
      <c r="B51149" s="2"/>
      <c r="BJ51149" s="3"/>
      <c r="BL51149" s="3"/>
      <c r="BN51149" s="3"/>
      <c r="BP51149" s="3"/>
    </row>
    <row r="51150" spans="1:68" x14ac:dyDescent="0.25">
      <c r="A51150" s="1"/>
      <c r="B51150" s="2"/>
      <c r="BJ51150" s="3"/>
      <c r="BL51150" s="3"/>
      <c r="BN51150" s="3"/>
      <c r="BP51150" s="3"/>
    </row>
    <row r="51151" spans="1:68" x14ac:dyDescent="0.25">
      <c r="A51151" s="1"/>
      <c r="B51151" s="2"/>
      <c r="BJ51151" s="3"/>
      <c r="BL51151" s="3"/>
      <c r="BN51151" s="3"/>
      <c r="BP51151" s="3"/>
    </row>
    <row r="51152" spans="1:68" x14ac:dyDescent="0.25">
      <c r="A51152" s="1"/>
      <c r="B51152" s="2"/>
      <c r="BJ51152" s="3"/>
      <c r="BL51152" s="3"/>
      <c r="BN51152" s="3"/>
      <c r="BP51152" s="3"/>
    </row>
    <row r="51153" spans="1:68" x14ac:dyDescent="0.25">
      <c r="A51153" s="1"/>
      <c r="B51153" s="2"/>
      <c r="BJ51153" s="3"/>
      <c r="BL51153" s="3"/>
      <c r="BN51153" s="3"/>
      <c r="BP51153" s="3"/>
    </row>
    <row r="51154" spans="1:68" x14ac:dyDescent="0.25">
      <c r="A51154" s="1"/>
      <c r="B51154" s="2"/>
      <c r="BJ51154" s="3"/>
      <c r="BL51154" s="3"/>
      <c r="BN51154" s="3"/>
      <c r="BP51154" s="3"/>
    </row>
    <row r="51155" spans="1:68" x14ac:dyDescent="0.25">
      <c r="A51155" s="1"/>
      <c r="B51155" s="2"/>
      <c r="BJ51155" s="3"/>
      <c r="BL51155" s="3"/>
      <c r="BN51155" s="3"/>
      <c r="BP51155" s="3"/>
    </row>
    <row r="51156" spans="1:68" x14ac:dyDescent="0.25">
      <c r="A51156" s="1"/>
      <c r="B51156" s="2"/>
      <c r="BJ51156" s="3"/>
      <c r="BL51156" s="3"/>
      <c r="BN51156" s="3"/>
      <c r="BP51156" s="3"/>
    </row>
    <row r="51157" spans="1:68" x14ac:dyDescent="0.25">
      <c r="A51157" s="1"/>
      <c r="B51157" s="2"/>
      <c r="BJ51157" s="3"/>
      <c r="BL51157" s="3"/>
      <c r="BN51157" s="3"/>
      <c r="BP51157" s="3"/>
    </row>
    <row r="51158" spans="1:68" x14ac:dyDescent="0.25">
      <c r="A51158" s="1"/>
      <c r="B51158" s="2"/>
      <c r="BJ51158" s="3"/>
      <c r="BL51158" s="3"/>
      <c r="BN51158" s="3"/>
      <c r="BP51158" s="3"/>
    </row>
    <row r="51159" spans="1:68" x14ac:dyDescent="0.25">
      <c r="A51159" s="1"/>
      <c r="B51159" s="2"/>
      <c r="BJ51159" s="3"/>
      <c r="BL51159" s="3"/>
      <c r="BN51159" s="3"/>
      <c r="BP51159" s="3"/>
    </row>
    <row r="51160" spans="1:68" x14ac:dyDescent="0.25">
      <c r="A51160" s="1"/>
      <c r="B51160" s="2"/>
      <c r="BJ51160" s="3"/>
      <c r="BL51160" s="3"/>
      <c r="BN51160" s="3"/>
      <c r="BP51160" s="3"/>
    </row>
    <row r="51161" spans="1:68" x14ac:dyDescent="0.25">
      <c r="A51161" s="1"/>
      <c r="B51161" s="2"/>
      <c r="BJ51161" s="3"/>
      <c r="BL51161" s="3"/>
      <c r="BN51161" s="3"/>
      <c r="BP51161" s="3"/>
    </row>
    <row r="51162" spans="1:68" x14ac:dyDescent="0.25">
      <c r="A51162" s="1"/>
      <c r="B51162" s="2"/>
      <c r="BJ51162" s="3"/>
      <c r="BL51162" s="3"/>
      <c r="BN51162" s="3"/>
      <c r="BP51162" s="3"/>
    </row>
    <row r="51163" spans="1:68" x14ac:dyDescent="0.25">
      <c r="A51163" s="1"/>
      <c r="B51163" s="2"/>
      <c r="BJ51163" s="3"/>
      <c r="BL51163" s="3"/>
      <c r="BN51163" s="3"/>
      <c r="BP51163" s="3"/>
    </row>
    <row r="51164" spans="1:68" x14ac:dyDescent="0.25">
      <c r="A51164" s="1"/>
      <c r="B51164" s="2"/>
      <c r="BJ51164" s="3"/>
      <c r="BL51164" s="3"/>
      <c r="BN51164" s="3"/>
      <c r="BP51164" s="3"/>
    </row>
    <row r="51165" spans="1:68" x14ac:dyDescent="0.25">
      <c r="A51165" s="1"/>
      <c r="B51165" s="2"/>
      <c r="BJ51165" s="3"/>
      <c r="BL51165" s="3"/>
      <c r="BN51165" s="3"/>
      <c r="BP51165" s="3"/>
    </row>
    <row r="51166" spans="1:68" x14ac:dyDescent="0.25">
      <c r="A51166" s="1"/>
      <c r="B51166" s="2"/>
      <c r="BJ51166" s="3"/>
      <c r="BL51166" s="3"/>
      <c r="BN51166" s="3"/>
      <c r="BP51166" s="3"/>
    </row>
    <row r="51167" spans="1:68" x14ac:dyDescent="0.25">
      <c r="A51167" s="1"/>
      <c r="B51167" s="2"/>
      <c r="BJ51167" s="3"/>
      <c r="BL51167" s="3"/>
      <c r="BN51167" s="3"/>
      <c r="BP51167" s="3"/>
    </row>
    <row r="51168" spans="1:68" x14ac:dyDescent="0.25">
      <c r="A51168" s="1"/>
      <c r="B51168" s="2"/>
      <c r="BJ51168" s="3"/>
      <c r="BL51168" s="3"/>
      <c r="BN51168" s="3"/>
      <c r="BP51168" s="3"/>
    </row>
    <row r="51169" spans="1:68" x14ac:dyDescent="0.25">
      <c r="A51169" s="1"/>
      <c r="B51169" s="2"/>
      <c r="BJ51169" s="3"/>
      <c r="BL51169" s="3"/>
      <c r="BN51169" s="3"/>
      <c r="BP51169" s="3"/>
    </row>
    <row r="51170" spans="1:68" x14ac:dyDescent="0.25">
      <c r="A51170" s="1"/>
      <c r="B51170" s="2"/>
      <c r="BJ51170" s="3"/>
      <c r="BL51170" s="3"/>
      <c r="BN51170" s="3"/>
      <c r="BP51170" s="3"/>
    </row>
    <row r="51171" spans="1:68" x14ac:dyDescent="0.25">
      <c r="A51171" s="1"/>
      <c r="B51171" s="2"/>
      <c r="BJ51171" s="3"/>
      <c r="BL51171" s="3"/>
      <c r="BN51171" s="3"/>
      <c r="BP51171" s="3"/>
    </row>
    <row r="51172" spans="1:68" x14ac:dyDescent="0.25">
      <c r="A51172" s="1"/>
      <c r="B51172" s="2"/>
      <c r="BJ51172" s="3"/>
      <c r="BL51172" s="3"/>
      <c r="BN51172" s="3"/>
      <c r="BP51172" s="3"/>
    </row>
    <row r="51173" spans="1:68" x14ac:dyDescent="0.25">
      <c r="A51173" s="1"/>
      <c r="B51173" s="2"/>
      <c r="BJ51173" s="3"/>
      <c r="BL51173" s="3"/>
      <c r="BN51173" s="3"/>
      <c r="BP51173" s="3"/>
    </row>
    <row r="51174" spans="1:68" x14ac:dyDescent="0.25">
      <c r="A51174" s="1"/>
      <c r="B51174" s="2"/>
      <c r="BJ51174" s="3"/>
      <c r="BL51174" s="3"/>
      <c r="BN51174" s="3"/>
      <c r="BP51174" s="3"/>
    </row>
    <row r="51175" spans="1:68" x14ac:dyDescent="0.25">
      <c r="A51175" s="1"/>
      <c r="B51175" s="2"/>
      <c r="BJ51175" s="3"/>
      <c r="BL51175" s="3"/>
      <c r="BN51175" s="3"/>
      <c r="BP51175" s="3"/>
    </row>
    <row r="51176" spans="1:68" x14ac:dyDescent="0.25">
      <c r="A51176" s="1"/>
      <c r="B51176" s="2"/>
      <c r="BJ51176" s="3"/>
      <c r="BL51176" s="3"/>
      <c r="BN51176" s="3"/>
      <c r="BP51176" s="3"/>
    </row>
    <row r="51177" spans="1:68" x14ac:dyDescent="0.25">
      <c r="A51177" s="1"/>
      <c r="B51177" s="2"/>
      <c r="BJ51177" s="3"/>
      <c r="BL51177" s="3"/>
      <c r="BN51177" s="3"/>
      <c r="BP51177" s="3"/>
    </row>
    <row r="51178" spans="1:68" x14ac:dyDescent="0.25">
      <c r="A51178" s="1"/>
      <c r="B51178" s="2"/>
      <c r="BJ51178" s="3"/>
      <c r="BL51178" s="3"/>
      <c r="BN51178" s="3"/>
      <c r="BP51178" s="3"/>
    </row>
    <row r="51179" spans="1:68" x14ac:dyDescent="0.25">
      <c r="A51179" s="1"/>
      <c r="B51179" s="2"/>
      <c r="BJ51179" s="3"/>
      <c r="BL51179" s="3"/>
      <c r="BN51179" s="3"/>
      <c r="BP51179" s="3"/>
    </row>
    <row r="51180" spans="1:68" x14ac:dyDescent="0.25">
      <c r="A51180" s="1"/>
      <c r="B51180" s="2"/>
      <c r="BJ51180" s="3"/>
      <c r="BL51180" s="3"/>
      <c r="BN51180" s="3"/>
      <c r="BP51180" s="3"/>
    </row>
    <row r="51181" spans="1:68" x14ac:dyDescent="0.25">
      <c r="A51181" s="1"/>
      <c r="B51181" s="2"/>
      <c r="BJ51181" s="3"/>
      <c r="BL51181" s="3"/>
      <c r="BN51181" s="3"/>
      <c r="BP51181" s="3"/>
    </row>
    <row r="51182" spans="1:68" x14ac:dyDescent="0.25">
      <c r="A51182" s="1"/>
      <c r="B51182" s="2"/>
      <c r="BJ51182" s="3"/>
      <c r="BL51182" s="3"/>
      <c r="BN51182" s="3"/>
      <c r="BP51182" s="3"/>
    </row>
    <row r="51183" spans="1:68" x14ac:dyDescent="0.25">
      <c r="A51183" s="1"/>
      <c r="B51183" s="2"/>
      <c r="BJ51183" s="3"/>
      <c r="BL51183" s="3"/>
      <c r="BN51183" s="3"/>
      <c r="BP51183" s="3"/>
    </row>
    <row r="51184" spans="1:68" x14ac:dyDescent="0.25">
      <c r="A51184" s="1"/>
      <c r="B51184" s="2"/>
      <c r="BJ51184" s="3"/>
      <c r="BL51184" s="3"/>
      <c r="BN51184" s="3"/>
      <c r="BP51184" s="3"/>
    </row>
    <row r="51185" spans="1:68" x14ac:dyDescent="0.25">
      <c r="A51185" s="1"/>
      <c r="B51185" s="2"/>
      <c r="BJ51185" s="3"/>
      <c r="BL51185" s="3"/>
      <c r="BN51185" s="3"/>
      <c r="BP51185" s="3"/>
    </row>
    <row r="51186" spans="1:68" x14ac:dyDescent="0.25">
      <c r="A51186" s="1"/>
      <c r="B51186" s="2"/>
      <c r="BJ51186" s="3"/>
      <c r="BL51186" s="3"/>
      <c r="BN51186" s="3"/>
      <c r="BP51186" s="3"/>
    </row>
    <row r="51187" spans="1:68" x14ac:dyDescent="0.25">
      <c r="A51187" s="1"/>
      <c r="B51187" s="2"/>
      <c r="BJ51187" s="3"/>
      <c r="BL51187" s="3"/>
      <c r="BN51187" s="3"/>
      <c r="BP51187" s="3"/>
    </row>
    <row r="51188" spans="1:68" x14ac:dyDescent="0.25">
      <c r="A51188" s="1"/>
      <c r="B51188" s="2"/>
      <c r="BJ51188" s="3"/>
      <c r="BL51188" s="3"/>
      <c r="BN51188" s="3"/>
      <c r="BP51188" s="3"/>
    </row>
    <row r="51189" spans="1:68" x14ac:dyDescent="0.25">
      <c r="A51189" s="1"/>
      <c r="B51189" s="2"/>
      <c r="BJ51189" s="3"/>
      <c r="BL51189" s="3"/>
      <c r="BN51189" s="3"/>
      <c r="BP51189" s="3"/>
    </row>
    <row r="51190" spans="1:68" x14ac:dyDescent="0.25">
      <c r="A51190" s="1"/>
      <c r="B51190" s="2"/>
      <c r="BJ51190" s="3"/>
      <c r="BL51190" s="3"/>
      <c r="BN51190" s="3"/>
      <c r="BP51190" s="3"/>
    </row>
    <row r="51191" spans="1:68" x14ac:dyDescent="0.25">
      <c r="A51191" s="1"/>
      <c r="B51191" s="2"/>
      <c r="BJ51191" s="3"/>
      <c r="BL51191" s="3"/>
      <c r="BN51191" s="3"/>
      <c r="BP51191" s="3"/>
    </row>
    <row r="51192" spans="1:68" x14ac:dyDescent="0.25">
      <c r="A51192" s="1"/>
      <c r="B51192" s="2"/>
      <c r="BJ51192" s="3"/>
      <c r="BL51192" s="3"/>
      <c r="BN51192" s="3"/>
      <c r="BP51192" s="3"/>
    </row>
    <row r="51193" spans="1:68" x14ac:dyDescent="0.25">
      <c r="A51193" s="1"/>
      <c r="B51193" s="2"/>
      <c r="BJ51193" s="3"/>
      <c r="BL51193" s="3"/>
      <c r="BN51193" s="3"/>
      <c r="BP51193" s="3"/>
    </row>
    <row r="51194" spans="1:68" x14ac:dyDescent="0.25">
      <c r="A51194" s="1"/>
      <c r="B51194" s="2"/>
      <c r="BJ51194" s="3"/>
      <c r="BL51194" s="3"/>
      <c r="BN51194" s="3"/>
      <c r="BP51194" s="3"/>
    </row>
    <row r="51195" spans="1:68" x14ac:dyDescent="0.25">
      <c r="A51195" s="1"/>
      <c r="B51195" s="2"/>
      <c r="BJ51195" s="3"/>
      <c r="BL51195" s="3"/>
      <c r="BN51195" s="3"/>
      <c r="BP51195" s="3"/>
    </row>
    <row r="51196" spans="1:68" x14ac:dyDescent="0.25">
      <c r="A51196" s="1"/>
      <c r="B51196" s="2"/>
      <c r="BJ51196" s="3"/>
      <c r="BL51196" s="3"/>
      <c r="BN51196" s="3"/>
      <c r="BP51196" s="3"/>
    </row>
    <row r="51197" spans="1:68" x14ac:dyDescent="0.25">
      <c r="A51197" s="1"/>
      <c r="B51197" s="2"/>
      <c r="BJ51197" s="3"/>
      <c r="BL51197" s="3"/>
      <c r="BN51197" s="3"/>
      <c r="BP51197" s="3"/>
    </row>
    <row r="51198" spans="1:68" x14ac:dyDescent="0.25">
      <c r="A51198" s="1"/>
      <c r="B51198" s="2"/>
      <c r="BJ51198" s="3"/>
      <c r="BL51198" s="3"/>
      <c r="BN51198" s="3"/>
      <c r="BP51198" s="3"/>
    </row>
    <row r="51199" spans="1:68" x14ac:dyDescent="0.25">
      <c r="A51199" s="1"/>
      <c r="B51199" s="2"/>
      <c r="BJ51199" s="3"/>
      <c r="BL51199" s="3"/>
      <c r="BN51199" s="3"/>
      <c r="BP51199" s="3"/>
    </row>
    <row r="51200" spans="1:68" x14ac:dyDescent="0.25">
      <c r="A51200" s="1"/>
      <c r="B51200" s="2"/>
      <c r="BJ51200" s="3"/>
      <c r="BL51200" s="3"/>
      <c r="BN51200" s="3"/>
      <c r="BP51200" s="3"/>
    </row>
    <row r="51201" spans="1:68" x14ac:dyDescent="0.25">
      <c r="A51201" s="1"/>
      <c r="B51201" s="2"/>
      <c r="BJ51201" s="3"/>
      <c r="BL51201" s="3"/>
      <c r="BN51201" s="3"/>
      <c r="BP51201" s="3"/>
    </row>
    <row r="51202" spans="1:68" x14ac:dyDescent="0.25">
      <c r="A51202" s="1"/>
      <c r="B51202" s="2"/>
      <c r="BJ51202" s="3"/>
      <c r="BL51202" s="3"/>
      <c r="BN51202" s="3"/>
      <c r="BP51202" s="3"/>
    </row>
    <row r="51203" spans="1:68" x14ac:dyDescent="0.25">
      <c r="A51203" s="1"/>
      <c r="B51203" s="2"/>
      <c r="BJ51203" s="3"/>
      <c r="BL51203" s="3"/>
      <c r="BN51203" s="3"/>
      <c r="BP51203" s="3"/>
    </row>
    <row r="51204" spans="1:68" x14ac:dyDescent="0.25">
      <c r="A51204" s="1"/>
      <c r="B51204" s="2"/>
      <c r="BJ51204" s="3"/>
      <c r="BL51204" s="3"/>
      <c r="BN51204" s="3"/>
      <c r="BP51204" s="3"/>
    </row>
    <row r="51205" spans="1:68" x14ac:dyDescent="0.25">
      <c r="A51205" s="1"/>
      <c r="B51205" s="2"/>
      <c r="BJ51205" s="3"/>
      <c r="BL51205" s="3"/>
      <c r="BN51205" s="3"/>
      <c r="BP51205" s="3"/>
    </row>
    <row r="51206" spans="1:68" x14ac:dyDescent="0.25">
      <c r="A51206" s="1"/>
      <c r="B51206" s="2"/>
      <c r="BJ51206" s="3"/>
      <c r="BL51206" s="3"/>
      <c r="BN51206" s="3"/>
      <c r="BP51206" s="3"/>
    </row>
    <row r="51207" spans="1:68" x14ac:dyDescent="0.25">
      <c r="A51207" s="1"/>
      <c r="B51207" s="2"/>
      <c r="BJ51207" s="3"/>
      <c r="BL51207" s="3"/>
      <c r="BN51207" s="3"/>
      <c r="BP51207" s="3"/>
    </row>
    <row r="51208" spans="1:68" x14ac:dyDescent="0.25">
      <c r="A51208" s="1"/>
      <c r="B51208" s="2"/>
      <c r="BJ51208" s="3"/>
      <c r="BL51208" s="3"/>
      <c r="BN51208" s="3"/>
      <c r="BP51208" s="3"/>
    </row>
    <row r="51209" spans="1:68" x14ac:dyDescent="0.25">
      <c r="A51209" s="1"/>
      <c r="B51209" s="2"/>
      <c r="BJ51209" s="3"/>
      <c r="BL51209" s="3"/>
      <c r="BN51209" s="3"/>
      <c r="BP51209" s="3"/>
    </row>
    <row r="51210" spans="1:68" x14ac:dyDescent="0.25">
      <c r="A51210" s="1"/>
      <c r="B51210" s="2"/>
      <c r="BJ51210" s="3"/>
      <c r="BL51210" s="3"/>
      <c r="BN51210" s="3"/>
      <c r="BP51210" s="3"/>
    </row>
    <row r="51211" spans="1:68" x14ac:dyDescent="0.25">
      <c r="A51211" s="1"/>
      <c r="B51211" s="2"/>
      <c r="BJ51211" s="3"/>
      <c r="BL51211" s="3"/>
      <c r="BN51211" s="3"/>
      <c r="BP51211" s="3"/>
    </row>
    <row r="51212" spans="1:68" x14ac:dyDescent="0.25">
      <c r="A51212" s="1"/>
      <c r="B51212" s="2"/>
      <c r="BJ51212" s="3"/>
      <c r="BL51212" s="3"/>
      <c r="BN51212" s="3"/>
      <c r="BP51212" s="3"/>
    </row>
    <row r="51213" spans="1:68" x14ac:dyDescent="0.25">
      <c r="A51213" s="1"/>
      <c r="B51213" s="2"/>
      <c r="BJ51213" s="3"/>
      <c r="BL51213" s="3"/>
      <c r="BN51213" s="3"/>
      <c r="BP51213" s="3"/>
    </row>
    <row r="51214" spans="1:68" x14ac:dyDescent="0.25">
      <c r="A51214" s="1"/>
      <c r="B51214" s="2"/>
      <c r="BJ51214" s="3"/>
      <c r="BL51214" s="3"/>
      <c r="BN51214" s="3"/>
      <c r="BP51214" s="3"/>
    </row>
    <row r="51215" spans="1:68" x14ac:dyDescent="0.25">
      <c r="A51215" s="1"/>
      <c r="B51215" s="2"/>
      <c r="BJ51215" s="3"/>
      <c r="BL51215" s="3"/>
      <c r="BN51215" s="3"/>
      <c r="BP51215" s="3"/>
    </row>
    <row r="51216" spans="1:68" x14ac:dyDescent="0.25">
      <c r="A51216" s="1"/>
      <c r="B51216" s="2"/>
      <c r="BJ51216" s="3"/>
      <c r="BL51216" s="3"/>
      <c r="BN51216" s="3"/>
      <c r="BP51216" s="3"/>
    </row>
    <row r="51217" spans="1:68" x14ac:dyDescent="0.25">
      <c r="A51217" s="1"/>
      <c r="B51217" s="2"/>
      <c r="BJ51217" s="3"/>
      <c r="BL51217" s="3"/>
      <c r="BN51217" s="3"/>
      <c r="BP51217" s="3"/>
    </row>
    <row r="51218" spans="1:68" x14ac:dyDescent="0.25">
      <c r="A51218" s="1"/>
      <c r="B51218" s="2"/>
      <c r="BJ51218" s="3"/>
      <c r="BL51218" s="3"/>
      <c r="BN51218" s="3"/>
      <c r="BP51218" s="3"/>
    </row>
    <row r="51219" spans="1:68" x14ac:dyDescent="0.25">
      <c r="A51219" s="1"/>
      <c r="B51219" s="2"/>
      <c r="BJ51219" s="3"/>
      <c r="BL51219" s="3"/>
      <c r="BN51219" s="3"/>
      <c r="BP51219" s="3"/>
    </row>
    <row r="51220" spans="1:68" x14ac:dyDescent="0.25">
      <c r="A51220" s="1"/>
      <c r="B51220" s="2"/>
      <c r="BJ51220" s="3"/>
      <c r="BL51220" s="3"/>
      <c r="BN51220" s="3"/>
      <c r="BP51220" s="3"/>
    </row>
    <row r="51221" spans="1:68" x14ac:dyDescent="0.25">
      <c r="A51221" s="1"/>
      <c r="B51221" s="2"/>
      <c r="BJ51221" s="3"/>
      <c r="BL51221" s="3"/>
      <c r="BN51221" s="3"/>
      <c r="BP51221" s="3"/>
    </row>
    <row r="51222" spans="1:68" x14ac:dyDescent="0.25">
      <c r="A51222" s="1"/>
      <c r="B51222" s="2"/>
      <c r="BJ51222" s="3"/>
      <c r="BL51222" s="3"/>
      <c r="BN51222" s="3"/>
      <c r="BP51222" s="3"/>
    </row>
    <row r="51223" spans="1:68" x14ac:dyDescent="0.25">
      <c r="A51223" s="1"/>
      <c r="B51223" s="2"/>
      <c r="BJ51223" s="3"/>
      <c r="BL51223" s="3"/>
      <c r="BN51223" s="3"/>
      <c r="BP51223" s="3"/>
    </row>
    <row r="51224" spans="1:68" x14ac:dyDescent="0.25">
      <c r="A51224" s="1"/>
      <c r="B51224" s="2"/>
      <c r="BJ51224" s="3"/>
      <c r="BL51224" s="3"/>
      <c r="BN51224" s="3"/>
      <c r="BP51224" s="3"/>
    </row>
    <row r="51225" spans="1:68" x14ac:dyDescent="0.25">
      <c r="A51225" s="1"/>
      <c r="B51225" s="2"/>
      <c r="BJ51225" s="3"/>
      <c r="BL51225" s="3"/>
      <c r="BN51225" s="3"/>
      <c r="BP51225" s="3"/>
    </row>
    <row r="51226" spans="1:68" x14ac:dyDescent="0.25">
      <c r="A51226" s="1"/>
      <c r="B51226" s="2"/>
      <c r="BJ51226" s="3"/>
      <c r="BL51226" s="3"/>
      <c r="BN51226" s="3"/>
      <c r="BP51226" s="3"/>
    </row>
    <row r="51227" spans="1:68" x14ac:dyDescent="0.25">
      <c r="A51227" s="1"/>
      <c r="B51227" s="2"/>
      <c r="BJ51227" s="3"/>
      <c r="BL51227" s="3"/>
      <c r="BN51227" s="3"/>
      <c r="BP51227" s="3"/>
    </row>
    <row r="51228" spans="1:68" x14ac:dyDescent="0.25">
      <c r="A51228" s="1"/>
      <c r="B51228" s="2"/>
      <c r="BJ51228" s="3"/>
      <c r="BL51228" s="3"/>
      <c r="BN51228" s="3"/>
      <c r="BP51228" s="3"/>
    </row>
    <row r="51229" spans="1:68" x14ac:dyDescent="0.25">
      <c r="A51229" s="1"/>
      <c r="B51229" s="2"/>
      <c r="BJ51229" s="3"/>
      <c r="BL51229" s="3"/>
      <c r="BN51229" s="3"/>
      <c r="BP51229" s="3"/>
    </row>
    <row r="51230" spans="1:68" x14ac:dyDescent="0.25">
      <c r="A51230" s="1"/>
      <c r="B51230" s="2"/>
      <c r="BJ51230" s="3"/>
      <c r="BL51230" s="3"/>
      <c r="BN51230" s="3"/>
      <c r="BP51230" s="3"/>
    </row>
    <row r="51231" spans="1:68" x14ac:dyDescent="0.25">
      <c r="A51231" s="1"/>
      <c r="B51231" s="2"/>
      <c r="BJ51231" s="3"/>
      <c r="BL51231" s="3"/>
      <c r="BN51231" s="3"/>
      <c r="BP51231" s="3"/>
    </row>
    <row r="51232" spans="1:68" x14ac:dyDescent="0.25">
      <c r="A51232" s="1"/>
      <c r="B51232" s="2"/>
      <c r="BJ51232" s="3"/>
      <c r="BL51232" s="3"/>
      <c r="BN51232" s="3"/>
      <c r="BP51232" s="3"/>
    </row>
    <row r="51233" spans="1:68" x14ac:dyDescent="0.25">
      <c r="A51233" s="1"/>
      <c r="B51233" s="2"/>
      <c r="BJ51233" s="3"/>
      <c r="BL51233" s="3"/>
      <c r="BN51233" s="3"/>
      <c r="BP51233" s="3"/>
    </row>
    <row r="51234" spans="1:68" x14ac:dyDescent="0.25">
      <c r="A51234" s="1"/>
      <c r="B51234" s="2"/>
      <c r="BJ51234" s="3"/>
      <c r="BL51234" s="3"/>
      <c r="BN51234" s="3"/>
      <c r="BP51234" s="3"/>
    </row>
    <row r="51235" spans="1:68" x14ac:dyDescent="0.25">
      <c r="A51235" s="1"/>
      <c r="B51235" s="2"/>
      <c r="BJ51235" s="3"/>
      <c r="BL51235" s="3"/>
      <c r="BN51235" s="3"/>
      <c r="BP51235" s="3"/>
    </row>
    <row r="51236" spans="1:68" x14ac:dyDescent="0.25">
      <c r="A51236" s="1"/>
      <c r="B51236" s="2"/>
      <c r="BJ51236" s="3"/>
      <c r="BL51236" s="3"/>
      <c r="BN51236" s="3"/>
      <c r="BP51236" s="3"/>
    </row>
    <row r="51237" spans="1:68" x14ac:dyDescent="0.25">
      <c r="A51237" s="1"/>
      <c r="B51237" s="2"/>
      <c r="BJ51237" s="3"/>
      <c r="BL51237" s="3"/>
      <c r="BN51237" s="3"/>
      <c r="BP51237" s="3"/>
    </row>
    <row r="51238" spans="1:68" x14ac:dyDescent="0.25">
      <c r="A51238" s="1"/>
      <c r="B51238" s="2"/>
      <c r="BJ51238" s="3"/>
      <c r="BL51238" s="3"/>
      <c r="BN51238" s="3"/>
      <c r="BP51238" s="3"/>
    </row>
    <row r="51239" spans="1:68" x14ac:dyDescent="0.25">
      <c r="A51239" s="1"/>
      <c r="B51239" s="2"/>
      <c r="BJ51239" s="3"/>
      <c r="BL51239" s="3"/>
      <c r="BN51239" s="3"/>
      <c r="BP51239" s="3"/>
    </row>
    <row r="51240" spans="1:68" x14ac:dyDescent="0.25">
      <c r="A51240" s="1"/>
      <c r="B51240" s="2"/>
      <c r="BJ51240" s="3"/>
      <c r="BL51240" s="3"/>
      <c r="BN51240" s="3"/>
      <c r="BP51240" s="3"/>
    </row>
    <row r="51241" spans="1:68" x14ac:dyDescent="0.25">
      <c r="A51241" s="1"/>
      <c r="B51241" s="2"/>
      <c r="BJ51241" s="3"/>
      <c r="BL51241" s="3"/>
      <c r="BN51241" s="3"/>
      <c r="BP51241" s="3"/>
    </row>
    <row r="51242" spans="1:68" x14ac:dyDescent="0.25">
      <c r="A51242" s="1"/>
      <c r="B51242" s="2"/>
      <c r="BJ51242" s="3"/>
      <c r="BL51242" s="3"/>
      <c r="BN51242" s="3"/>
      <c r="BP51242" s="3"/>
    </row>
    <row r="51243" spans="1:68" x14ac:dyDescent="0.25">
      <c r="A51243" s="1"/>
      <c r="B51243" s="2"/>
      <c r="BJ51243" s="3"/>
      <c r="BL51243" s="3"/>
      <c r="BN51243" s="3"/>
      <c r="BP51243" s="3"/>
    </row>
    <row r="51244" spans="1:68" x14ac:dyDescent="0.25">
      <c r="A51244" s="1"/>
      <c r="B51244" s="2"/>
      <c r="BJ51244" s="3"/>
      <c r="BL51244" s="3"/>
      <c r="BN51244" s="3"/>
      <c r="BP51244" s="3"/>
    </row>
    <row r="51245" spans="1:68" x14ac:dyDescent="0.25">
      <c r="A51245" s="1"/>
      <c r="B51245" s="2"/>
      <c r="BJ51245" s="3"/>
      <c r="BL51245" s="3"/>
      <c r="BN51245" s="3"/>
      <c r="BP51245" s="3"/>
    </row>
    <row r="51246" spans="1:68" x14ac:dyDescent="0.25">
      <c r="A51246" s="1"/>
      <c r="B51246" s="2"/>
      <c r="BJ51246" s="3"/>
      <c r="BL51246" s="3"/>
      <c r="BN51246" s="3"/>
      <c r="BP51246" s="3"/>
    </row>
    <row r="51247" spans="1:68" x14ac:dyDescent="0.25">
      <c r="A51247" s="1"/>
      <c r="B51247" s="2"/>
      <c r="BJ51247" s="3"/>
      <c r="BL51247" s="3"/>
      <c r="BN51247" s="3"/>
      <c r="BP51247" s="3"/>
    </row>
    <row r="51248" spans="1:68" x14ac:dyDescent="0.25">
      <c r="A51248" s="1"/>
      <c r="B51248" s="2"/>
      <c r="BJ51248" s="3"/>
      <c r="BL51248" s="3"/>
      <c r="BN51248" s="3"/>
      <c r="BP51248" s="3"/>
    </row>
    <row r="51249" spans="1:68" x14ac:dyDescent="0.25">
      <c r="A51249" s="1"/>
      <c r="B51249" s="2"/>
      <c r="BJ51249" s="3"/>
      <c r="BL51249" s="3"/>
      <c r="BN51249" s="3"/>
      <c r="BP51249" s="3"/>
    </row>
    <row r="51250" spans="1:68" x14ac:dyDescent="0.25">
      <c r="A51250" s="1"/>
      <c r="B51250" s="2"/>
      <c r="BJ51250" s="3"/>
      <c r="BL51250" s="3"/>
      <c r="BN51250" s="3"/>
      <c r="BP51250" s="3"/>
    </row>
    <row r="51251" spans="1:68" x14ac:dyDescent="0.25">
      <c r="A51251" s="1"/>
      <c r="B51251" s="2"/>
      <c r="BJ51251" s="3"/>
      <c r="BL51251" s="3"/>
      <c r="BN51251" s="3"/>
      <c r="BP51251" s="3"/>
    </row>
    <row r="51252" spans="1:68" x14ac:dyDescent="0.25">
      <c r="A51252" s="1"/>
      <c r="B51252" s="2"/>
      <c r="BJ51252" s="3"/>
      <c r="BL51252" s="3"/>
      <c r="BN51252" s="3"/>
      <c r="BP51252" s="3"/>
    </row>
    <row r="51253" spans="1:68" x14ac:dyDescent="0.25">
      <c r="A51253" s="1"/>
      <c r="B51253" s="2"/>
      <c r="BJ51253" s="3"/>
      <c r="BL51253" s="3"/>
      <c r="BN51253" s="3"/>
      <c r="BP51253" s="3"/>
    </row>
    <row r="51254" spans="1:68" x14ac:dyDescent="0.25">
      <c r="A51254" s="1"/>
      <c r="B51254" s="2"/>
      <c r="BJ51254" s="3"/>
      <c r="BL51254" s="3"/>
      <c r="BN51254" s="3"/>
      <c r="BP51254" s="3"/>
    </row>
    <row r="51255" spans="1:68" x14ac:dyDescent="0.25">
      <c r="A51255" s="1"/>
      <c r="B51255" s="2"/>
      <c r="BJ51255" s="3"/>
      <c r="BL51255" s="3"/>
      <c r="BN51255" s="3"/>
      <c r="BP51255" s="3"/>
    </row>
    <row r="51256" spans="1:68" x14ac:dyDescent="0.25">
      <c r="A51256" s="1"/>
      <c r="B51256" s="2"/>
      <c r="BJ51256" s="3"/>
      <c r="BL51256" s="3"/>
      <c r="BN51256" s="3"/>
      <c r="BP51256" s="3"/>
    </row>
    <row r="51257" spans="1:68" x14ac:dyDescent="0.25">
      <c r="A51257" s="1"/>
      <c r="B51257" s="2"/>
      <c r="BJ51257" s="3"/>
      <c r="BL51257" s="3"/>
      <c r="BN51257" s="3"/>
      <c r="BP51257" s="3"/>
    </row>
    <row r="51258" spans="1:68" x14ac:dyDescent="0.25">
      <c r="A51258" s="1"/>
      <c r="B51258" s="2"/>
      <c r="BJ51258" s="3"/>
      <c r="BL51258" s="3"/>
      <c r="BN51258" s="3"/>
      <c r="BP51258" s="3"/>
    </row>
    <row r="51259" spans="1:68" x14ac:dyDescent="0.25">
      <c r="A51259" s="1"/>
      <c r="B51259" s="2"/>
      <c r="BJ51259" s="3"/>
      <c r="BL51259" s="3"/>
      <c r="BN51259" s="3"/>
      <c r="BP51259" s="3"/>
    </row>
    <row r="51260" spans="1:68" x14ac:dyDescent="0.25">
      <c r="A51260" s="1"/>
      <c r="B51260" s="2"/>
      <c r="BJ51260" s="3"/>
      <c r="BL51260" s="3"/>
      <c r="BN51260" s="3"/>
      <c r="BP51260" s="3"/>
    </row>
    <row r="51261" spans="1:68" x14ac:dyDescent="0.25">
      <c r="A51261" s="1"/>
      <c r="B51261" s="2"/>
      <c r="BJ51261" s="3"/>
      <c r="BL51261" s="3"/>
      <c r="BN51261" s="3"/>
      <c r="BP51261" s="3"/>
    </row>
    <row r="51262" spans="1:68" x14ac:dyDescent="0.25">
      <c r="A51262" s="1"/>
      <c r="B51262" s="2"/>
      <c r="BJ51262" s="3"/>
      <c r="BL51262" s="3"/>
      <c r="BN51262" s="3"/>
      <c r="BP51262" s="3"/>
    </row>
    <row r="51263" spans="1:68" x14ac:dyDescent="0.25">
      <c r="A51263" s="1"/>
      <c r="B51263" s="2"/>
      <c r="BJ51263" s="3"/>
      <c r="BL51263" s="3"/>
      <c r="BN51263" s="3"/>
      <c r="BP51263" s="3"/>
    </row>
    <row r="51264" spans="1:68" x14ac:dyDescent="0.25">
      <c r="A51264" s="1"/>
      <c r="B51264" s="2"/>
      <c r="BJ51264" s="3"/>
      <c r="BL51264" s="3"/>
      <c r="BN51264" s="3"/>
      <c r="BP51264" s="3"/>
    </row>
    <row r="51265" spans="1:68" x14ac:dyDescent="0.25">
      <c r="A51265" s="1"/>
      <c r="B51265" s="2"/>
      <c r="BJ51265" s="3"/>
      <c r="BL51265" s="3"/>
      <c r="BN51265" s="3"/>
      <c r="BP51265" s="3"/>
    </row>
    <row r="51266" spans="1:68" x14ac:dyDescent="0.25">
      <c r="A51266" s="1"/>
      <c r="B51266" s="2"/>
      <c r="BJ51266" s="3"/>
      <c r="BL51266" s="3"/>
      <c r="BN51266" s="3"/>
      <c r="BP51266" s="3"/>
    </row>
    <row r="51267" spans="1:68" x14ac:dyDescent="0.25">
      <c r="A51267" s="1"/>
      <c r="B51267" s="2"/>
      <c r="BJ51267" s="3"/>
      <c r="BL51267" s="3"/>
      <c r="BN51267" s="3"/>
      <c r="BP51267" s="3"/>
    </row>
    <row r="51268" spans="1:68" x14ac:dyDescent="0.25">
      <c r="A51268" s="1"/>
      <c r="B51268" s="2"/>
      <c r="BJ51268" s="3"/>
      <c r="BL51268" s="3"/>
      <c r="BN51268" s="3"/>
      <c r="BP51268" s="3"/>
    </row>
    <row r="51269" spans="1:68" x14ac:dyDescent="0.25">
      <c r="A51269" s="1"/>
      <c r="B51269" s="2"/>
      <c r="BJ51269" s="3"/>
      <c r="BL51269" s="3"/>
      <c r="BN51269" s="3"/>
      <c r="BP51269" s="3"/>
    </row>
    <row r="51270" spans="1:68" x14ac:dyDescent="0.25">
      <c r="A51270" s="1"/>
      <c r="B51270" s="2"/>
      <c r="BJ51270" s="3"/>
      <c r="BL51270" s="3"/>
      <c r="BN51270" s="3"/>
      <c r="BP51270" s="3"/>
    </row>
    <row r="51271" spans="1:68" x14ac:dyDescent="0.25">
      <c r="A51271" s="1"/>
      <c r="B51271" s="2"/>
      <c r="BJ51271" s="3"/>
      <c r="BL51271" s="3"/>
      <c r="BN51271" s="3"/>
      <c r="BP51271" s="3"/>
    </row>
    <row r="51272" spans="1:68" x14ac:dyDescent="0.25">
      <c r="A51272" s="1"/>
      <c r="B51272" s="2"/>
      <c r="BJ51272" s="3"/>
      <c r="BL51272" s="3"/>
      <c r="BN51272" s="3"/>
      <c r="BP51272" s="3"/>
    </row>
    <row r="51273" spans="1:68" x14ac:dyDescent="0.25">
      <c r="A51273" s="1"/>
      <c r="B51273" s="2"/>
      <c r="BJ51273" s="3"/>
      <c r="BL51273" s="3"/>
      <c r="BN51273" s="3"/>
      <c r="BP51273" s="3"/>
    </row>
    <row r="51274" spans="1:68" x14ac:dyDescent="0.25">
      <c r="A51274" s="1"/>
      <c r="B51274" s="2"/>
      <c r="BJ51274" s="3"/>
      <c r="BL51274" s="3"/>
      <c r="BN51274" s="3"/>
      <c r="BP51274" s="3"/>
    </row>
    <row r="51275" spans="1:68" x14ac:dyDescent="0.25">
      <c r="A51275" s="1"/>
      <c r="B51275" s="2"/>
      <c r="BJ51275" s="3"/>
      <c r="BL51275" s="3"/>
      <c r="BN51275" s="3"/>
      <c r="BP51275" s="3"/>
    </row>
    <row r="51276" spans="1:68" x14ac:dyDescent="0.25">
      <c r="A51276" s="1"/>
      <c r="B51276" s="2"/>
      <c r="BJ51276" s="3"/>
      <c r="BL51276" s="3"/>
      <c r="BN51276" s="3"/>
      <c r="BP51276" s="3"/>
    </row>
    <row r="51277" spans="1:68" x14ac:dyDescent="0.25">
      <c r="A51277" s="1"/>
      <c r="B51277" s="2"/>
      <c r="BJ51277" s="3"/>
      <c r="BL51277" s="3"/>
      <c r="BN51277" s="3"/>
      <c r="BP51277" s="3"/>
    </row>
    <row r="51278" spans="1:68" x14ac:dyDescent="0.25">
      <c r="A51278" s="1"/>
      <c r="B51278" s="2"/>
      <c r="BJ51278" s="3"/>
      <c r="BL51278" s="3"/>
      <c r="BN51278" s="3"/>
      <c r="BP51278" s="3"/>
    </row>
    <row r="51279" spans="1:68" x14ac:dyDescent="0.25">
      <c r="A51279" s="1"/>
      <c r="B51279" s="2"/>
      <c r="BJ51279" s="3"/>
      <c r="BL51279" s="3"/>
      <c r="BN51279" s="3"/>
      <c r="BP51279" s="3"/>
    </row>
    <row r="51280" spans="1:68" x14ac:dyDescent="0.25">
      <c r="A51280" s="1"/>
      <c r="B51280" s="2"/>
      <c r="BJ51280" s="3"/>
      <c r="BL51280" s="3"/>
      <c r="BN51280" s="3"/>
      <c r="BP51280" s="3"/>
    </row>
    <row r="51281" spans="1:68" x14ac:dyDescent="0.25">
      <c r="A51281" s="1"/>
      <c r="B51281" s="2"/>
      <c r="BJ51281" s="3"/>
      <c r="BL51281" s="3"/>
      <c r="BN51281" s="3"/>
      <c r="BP51281" s="3"/>
    </row>
    <row r="51282" spans="1:68" x14ac:dyDescent="0.25">
      <c r="A51282" s="1"/>
      <c r="B51282" s="2"/>
      <c r="BJ51282" s="3"/>
      <c r="BL51282" s="3"/>
      <c r="BN51282" s="3"/>
      <c r="BP51282" s="3"/>
    </row>
    <row r="51283" spans="1:68" x14ac:dyDescent="0.25">
      <c r="A51283" s="1"/>
      <c r="B51283" s="2"/>
      <c r="BJ51283" s="3"/>
      <c r="BL51283" s="3"/>
      <c r="BN51283" s="3"/>
      <c r="BP51283" s="3"/>
    </row>
    <row r="51284" spans="1:68" x14ac:dyDescent="0.25">
      <c r="A51284" s="1"/>
      <c r="B51284" s="2"/>
      <c r="BJ51284" s="3"/>
      <c r="BL51284" s="3"/>
      <c r="BN51284" s="3"/>
      <c r="BP51284" s="3"/>
    </row>
    <row r="51285" spans="1:68" x14ac:dyDescent="0.25">
      <c r="A51285" s="1"/>
      <c r="B51285" s="2"/>
      <c r="BJ51285" s="3"/>
      <c r="BL51285" s="3"/>
      <c r="BN51285" s="3"/>
      <c r="BP51285" s="3"/>
    </row>
    <row r="51286" spans="1:68" x14ac:dyDescent="0.25">
      <c r="A51286" s="1"/>
      <c r="B51286" s="2"/>
      <c r="BJ51286" s="3"/>
      <c r="BL51286" s="3"/>
      <c r="BN51286" s="3"/>
      <c r="BP51286" s="3"/>
    </row>
    <row r="51287" spans="1:68" x14ac:dyDescent="0.25">
      <c r="A51287" s="1"/>
      <c r="B51287" s="2"/>
      <c r="BJ51287" s="3"/>
      <c r="BL51287" s="3"/>
      <c r="BN51287" s="3"/>
      <c r="BP51287" s="3"/>
    </row>
    <row r="51288" spans="1:68" x14ac:dyDescent="0.25">
      <c r="A51288" s="1"/>
      <c r="B51288" s="2"/>
      <c r="BJ51288" s="3"/>
      <c r="BL51288" s="3"/>
      <c r="BN51288" s="3"/>
      <c r="BP51288" s="3"/>
    </row>
    <row r="51289" spans="1:68" x14ac:dyDescent="0.25">
      <c r="A51289" s="1"/>
      <c r="B51289" s="2"/>
      <c r="BJ51289" s="3"/>
      <c r="BL51289" s="3"/>
      <c r="BN51289" s="3"/>
      <c r="BP51289" s="3"/>
    </row>
    <row r="51290" spans="1:68" x14ac:dyDescent="0.25">
      <c r="A51290" s="1"/>
      <c r="B51290" s="2"/>
      <c r="BJ51290" s="3"/>
      <c r="BL51290" s="3"/>
      <c r="BN51290" s="3"/>
      <c r="BP51290" s="3"/>
    </row>
    <row r="51291" spans="1:68" x14ac:dyDescent="0.25">
      <c r="A51291" s="1"/>
      <c r="B51291" s="2"/>
      <c r="BJ51291" s="3"/>
      <c r="BL51291" s="3"/>
      <c r="BN51291" s="3"/>
      <c r="BP51291" s="3"/>
    </row>
    <row r="51292" spans="1:68" x14ac:dyDescent="0.25">
      <c r="A51292" s="1"/>
      <c r="B51292" s="2"/>
      <c r="BJ51292" s="3"/>
      <c r="BL51292" s="3"/>
      <c r="BN51292" s="3"/>
      <c r="BP51292" s="3"/>
    </row>
    <row r="51293" spans="1:68" x14ac:dyDescent="0.25">
      <c r="A51293" s="1"/>
      <c r="B51293" s="2"/>
      <c r="BJ51293" s="3"/>
      <c r="BL51293" s="3"/>
      <c r="BN51293" s="3"/>
      <c r="BP51293" s="3"/>
    </row>
    <row r="51294" spans="1:68" x14ac:dyDescent="0.25">
      <c r="A51294" s="1"/>
      <c r="B51294" s="2"/>
      <c r="BJ51294" s="3"/>
      <c r="BL51294" s="3"/>
      <c r="BN51294" s="3"/>
      <c r="BP51294" s="3"/>
    </row>
    <row r="51295" spans="1:68" x14ac:dyDescent="0.25">
      <c r="A51295" s="1"/>
      <c r="B51295" s="2"/>
      <c r="BJ51295" s="3"/>
      <c r="BL51295" s="3"/>
      <c r="BN51295" s="3"/>
      <c r="BP51295" s="3"/>
    </row>
    <row r="51296" spans="1:68" x14ac:dyDescent="0.25">
      <c r="A51296" s="1"/>
      <c r="B51296" s="2"/>
      <c r="BJ51296" s="3"/>
      <c r="BL51296" s="3"/>
      <c r="BN51296" s="3"/>
      <c r="BP51296" s="3"/>
    </row>
    <row r="51297" spans="1:68" x14ac:dyDescent="0.25">
      <c r="A51297" s="1"/>
      <c r="B51297" s="2"/>
      <c r="BJ51297" s="3"/>
      <c r="BL51297" s="3"/>
      <c r="BN51297" s="3"/>
      <c r="BP51297" s="3"/>
    </row>
    <row r="51298" spans="1:68" x14ac:dyDescent="0.25">
      <c r="A51298" s="1"/>
      <c r="B51298" s="2"/>
      <c r="BJ51298" s="3"/>
      <c r="BL51298" s="3"/>
      <c r="BN51298" s="3"/>
      <c r="BP51298" s="3"/>
    </row>
    <row r="51299" spans="1:68" x14ac:dyDescent="0.25">
      <c r="A51299" s="1"/>
      <c r="B51299" s="2"/>
      <c r="BJ51299" s="3"/>
      <c r="BL51299" s="3"/>
      <c r="BN51299" s="3"/>
      <c r="BP51299" s="3"/>
    </row>
    <row r="51300" spans="1:68" x14ac:dyDescent="0.25">
      <c r="A51300" s="1"/>
      <c r="B51300" s="2"/>
      <c r="BJ51300" s="3"/>
      <c r="BL51300" s="3"/>
      <c r="BN51300" s="3"/>
      <c r="BP51300" s="3"/>
    </row>
    <row r="51301" spans="1:68" x14ac:dyDescent="0.25">
      <c r="A51301" s="1"/>
      <c r="B51301" s="2"/>
      <c r="BJ51301" s="3"/>
      <c r="BL51301" s="3"/>
      <c r="BN51301" s="3"/>
      <c r="BP51301" s="3"/>
    </row>
    <row r="51302" spans="1:68" x14ac:dyDescent="0.25">
      <c r="A51302" s="1"/>
      <c r="B51302" s="2"/>
      <c r="BJ51302" s="3"/>
      <c r="BL51302" s="3"/>
      <c r="BN51302" s="3"/>
      <c r="BP51302" s="3"/>
    </row>
    <row r="51303" spans="1:68" x14ac:dyDescent="0.25">
      <c r="A51303" s="1"/>
      <c r="B51303" s="2"/>
      <c r="BJ51303" s="3"/>
      <c r="BL51303" s="3"/>
      <c r="BN51303" s="3"/>
      <c r="BP51303" s="3"/>
    </row>
    <row r="51304" spans="1:68" x14ac:dyDescent="0.25">
      <c r="A51304" s="1"/>
      <c r="B51304" s="2"/>
      <c r="BJ51304" s="3"/>
      <c r="BL51304" s="3"/>
      <c r="BN51304" s="3"/>
      <c r="BP51304" s="3"/>
    </row>
    <row r="51305" spans="1:68" x14ac:dyDescent="0.25">
      <c r="A51305" s="1"/>
      <c r="B51305" s="2"/>
      <c r="BJ51305" s="3"/>
      <c r="BL51305" s="3"/>
      <c r="BN51305" s="3"/>
      <c r="BP51305" s="3"/>
    </row>
    <row r="51306" spans="1:68" x14ac:dyDescent="0.25">
      <c r="A51306" s="1"/>
      <c r="B51306" s="2"/>
      <c r="BJ51306" s="3"/>
      <c r="BL51306" s="3"/>
      <c r="BN51306" s="3"/>
      <c r="BP51306" s="3"/>
    </row>
    <row r="51307" spans="1:68" x14ac:dyDescent="0.25">
      <c r="A51307" s="1"/>
      <c r="B51307" s="2"/>
      <c r="BJ51307" s="3"/>
      <c r="BL51307" s="3"/>
      <c r="BN51307" s="3"/>
      <c r="BP51307" s="3"/>
    </row>
    <row r="51308" spans="1:68" x14ac:dyDescent="0.25">
      <c r="A51308" s="1"/>
      <c r="B51308" s="2"/>
      <c r="BJ51308" s="3"/>
      <c r="BL51308" s="3"/>
      <c r="BN51308" s="3"/>
      <c r="BP51308" s="3"/>
    </row>
    <row r="51309" spans="1:68" x14ac:dyDescent="0.25">
      <c r="A51309" s="1"/>
      <c r="B51309" s="2"/>
      <c r="BJ51309" s="3"/>
      <c r="BL51309" s="3"/>
      <c r="BN51309" s="3"/>
      <c r="BP51309" s="3"/>
    </row>
    <row r="51310" spans="1:68" x14ac:dyDescent="0.25">
      <c r="A51310" s="1"/>
      <c r="B51310" s="2"/>
      <c r="BJ51310" s="3"/>
      <c r="BL51310" s="3"/>
      <c r="BN51310" s="3"/>
      <c r="BP51310" s="3"/>
    </row>
    <row r="51311" spans="1:68" x14ac:dyDescent="0.25">
      <c r="A51311" s="1"/>
      <c r="B51311" s="2"/>
      <c r="BJ51311" s="3"/>
      <c r="BL51311" s="3"/>
      <c r="BN51311" s="3"/>
      <c r="BP51311" s="3"/>
    </row>
    <row r="51312" spans="1:68" x14ac:dyDescent="0.25">
      <c r="A51312" s="1"/>
      <c r="B51312" s="2"/>
      <c r="BJ51312" s="3"/>
      <c r="BL51312" s="3"/>
      <c r="BN51312" s="3"/>
      <c r="BP51312" s="3"/>
    </row>
    <row r="51313" spans="1:68" x14ac:dyDescent="0.25">
      <c r="A51313" s="1"/>
      <c r="B51313" s="2"/>
      <c r="BJ51313" s="3"/>
      <c r="BL51313" s="3"/>
      <c r="BN51313" s="3"/>
      <c r="BP51313" s="3"/>
    </row>
    <row r="51314" spans="1:68" x14ac:dyDescent="0.25">
      <c r="A51314" s="1"/>
      <c r="B51314" s="2"/>
      <c r="BJ51314" s="3"/>
      <c r="BL51314" s="3"/>
      <c r="BN51314" s="3"/>
      <c r="BP51314" s="3"/>
    </row>
    <row r="51315" spans="1:68" x14ac:dyDescent="0.25">
      <c r="A51315" s="1"/>
      <c r="B51315" s="2"/>
      <c r="BJ51315" s="3"/>
      <c r="BL51315" s="3"/>
      <c r="BN51315" s="3"/>
      <c r="BP51315" s="3"/>
    </row>
    <row r="51316" spans="1:68" x14ac:dyDescent="0.25">
      <c r="A51316" s="1"/>
      <c r="B51316" s="2"/>
      <c r="BJ51316" s="3"/>
      <c r="BL51316" s="3"/>
      <c r="BN51316" s="3"/>
      <c r="BP51316" s="3"/>
    </row>
    <row r="51317" spans="1:68" x14ac:dyDescent="0.25">
      <c r="A51317" s="1"/>
      <c r="B51317" s="2"/>
      <c r="BJ51317" s="3"/>
      <c r="BL51317" s="3"/>
      <c r="BN51317" s="3"/>
      <c r="BP51317" s="3"/>
    </row>
    <row r="51318" spans="1:68" x14ac:dyDescent="0.25">
      <c r="A51318" s="1"/>
      <c r="B51318" s="2"/>
      <c r="BJ51318" s="3"/>
      <c r="BL51318" s="3"/>
      <c r="BN51318" s="3"/>
      <c r="BP51318" s="3"/>
    </row>
    <row r="51319" spans="1:68" x14ac:dyDescent="0.25">
      <c r="A51319" s="1"/>
      <c r="B51319" s="2"/>
      <c r="BJ51319" s="3"/>
      <c r="BL51319" s="3"/>
      <c r="BN51319" s="3"/>
      <c r="BP51319" s="3"/>
    </row>
    <row r="51320" spans="1:68" x14ac:dyDescent="0.25">
      <c r="A51320" s="1"/>
      <c r="B51320" s="2"/>
      <c r="BJ51320" s="3"/>
      <c r="BL51320" s="3"/>
      <c r="BN51320" s="3"/>
      <c r="BP51320" s="3"/>
    </row>
    <row r="51321" spans="1:68" x14ac:dyDescent="0.25">
      <c r="A51321" s="1"/>
      <c r="B51321" s="2"/>
      <c r="BJ51321" s="3"/>
      <c r="BL51321" s="3"/>
      <c r="BN51321" s="3"/>
      <c r="BP51321" s="3"/>
    </row>
    <row r="51322" spans="1:68" x14ac:dyDescent="0.25">
      <c r="A51322" s="1"/>
      <c r="B51322" s="2"/>
      <c r="BJ51322" s="3"/>
      <c r="BL51322" s="3"/>
      <c r="BN51322" s="3"/>
      <c r="BP51322" s="3"/>
    </row>
    <row r="51323" spans="1:68" x14ac:dyDescent="0.25">
      <c r="A51323" s="1"/>
      <c r="B51323" s="2"/>
      <c r="BJ51323" s="3"/>
      <c r="BL51323" s="3"/>
      <c r="BN51323" s="3"/>
      <c r="BP51323" s="3"/>
    </row>
    <row r="51324" spans="1:68" x14ac:dyDescent="0.25">
      <c r="A51324" s="1"/>
      <c r="B51324" s="2"/>
      <c r="BJ51324" s="3"/>
      <c r="BL51324" s="3"/>
      <c r="BN51324" s="3"/>
      <c r="BP51324" s="3"/>
    </row>
    <row r="51325" spans="1:68" x14ac:dyDescent="0.25">
      <c r="A51325" s="1"/>
      <c r="B51325" s="2"/>
      <c r="BJ51325" s="3"/>
      <c r="BL51325" s="3"/>
      <c r="BN51325" s="3"/>
      <c r="BP51325" s="3"/>
    </row>
    <row r="51326" spans="1:68" x14ac:dyDescent="0.25">
      <c r="A51326" s="1"/>
      <c r="B51326" s="2"/>
      <c r="BJ51326" s="3"/>
      <c r="BL51326" s="3"/>
      <c r="BN51326" s="3"/>
      <c r="BP51326" s="3"/>
    </row>
    <row r="51327" spans="1:68" x14ac:dyDescent="0.25">
      <c r="A51327" s="1"/>
      <c r="B51327" s="2"/>
      <c r="BJ51327" s="3"/>
      <c r="BL51327" s="3"/>
      <c r="BN51327" s="3"/>
      <c r="BP51327" s="3"/>
    </row>
    <row r="51328" spans="1:68" x14ac:dyDescent="0.25">
      <c r="A51328" s="1"/>
      <c r="B51328" s="2"/>
      <c r="BJ51328" s="3"/>
      <c r="BL51328" s="3"/>
      <c r="BN51328" s="3"/>
      <c r="BP51328" s="3"/>
    </row>
    <row r="51329" spans="1:68" x14ac:dyDescent="0.25">
      <c r="A51329" s="1"/>
      <c r="B51329" s="2"/>
      <c r="BJ51329" s="3"/>
      <c r="BL51329" s="3"/>
      <c r="BN51329" s="3"/>
      <c r="BP51329" s="3"/>
    </row>
    <row r="51330" spans="1:68" x14ac:dyDescent="0.25">
      <c r="A51330" s="1"/>
      <c r="B51330" s="2"/>
      <c r="BJ51330" s="3"/>
      <c r="BL51330" s="3"/>
      <c r="BN51330" s="3"/>
      <c r="BP51330" s="3"/>
    </row>
    <row r="51331" spans="1:68" x14ac:dyDescent="0.25">
      <c r="A51331" s="1"/>
      <c r="B51331" s="2"/>
      <c r="BJ51331" s="3"/>
      <c r="BL51331" s="3"/>
      <c r="BN51331" s="3"/>
      <c r="BP51331" s="3"/>
    </row>
    <row r="51332" spans="1:68" x14ac:dyDescent="0.25">
      <c r="A51332" s="1"/>
      <c r="B51332" s="2"/>
      <c r="BJ51332" s="3"/>
      <c r="BL51332" s="3"/>
      <c r="BN51332" s="3"/>
      <c r="BP51332" s="3"/>
    </row>
    <row r="51333" spans="1:68" x14ac:dyDescent="0.25">
      <c r="A51333" s="1"/>
      <c r="B51333" s="2"/>
      <c r="BJ51333" s="3"/>
      <c r="BL51333" s="3"/>
      <c r="BN51333" s="3"/>
      <c r="BP51333" s="3"/>
    </row>
    <row r="51334" spans="1:68" x14ac:dyDescent="0.25">
      <c r="A51334" s="1"/>
      <c r="B51334" s="2"/>
      <c r="BJ51334" s="3"/>
      <c r="BL51334" s="3"/>
      <c r="BN51334" s="3"/>
      <c r="BP51334" s="3"/>
    </row>
    <row r="51335" spans="1:68" x14ac:dyDescent="0.25">
      <c r="A51335" s="1"/>
      <c r="B51335" s="2"/>
      <c r="BJ51335" s="3"/>
      <c r="BL51335" s="3"/>
      <c r="BN51335" s="3"/>
      <c r="BP51335" s="3"/>
    </row>
    <row r="51336" spans="1:68" x14ac:dyDescent="0.25">
      <c r="A51336" s="1"/>
      <c r="B51336" s="2"/>
      <c r="BJ51336" s="3"/>
      <c r="BL51336" s="3"/>
      <c r="BN51336" s="3"/>
      <c r="BP51336" s="3"/>
    </row>
    <row r="51337" spans="1:68" x14ac:dyDescent="0.25">
      <c r="A51337" s="1"/>
      <c r="B51337" s="2"/>
      <c r="BJ51337" s="3"/>
      <c r="BL51337" s="3"/>
      <c r="BN51337" s="3"/>
      <c r="BP51337" s="3"/>
    </row>
    <row r="51338" spans="1:68" x14ac:dyDescent="0.25">
      <c r="A51338" s="1"/>
      <c r="B51338" s="2"/>
      <c r="BJ51338" s="3"/>
      <c r="BL51338" s="3"/>
      <c r="BN51338" s="3"/>
      <c r="BP51338" s="3"/>
    </row>
    <row r="51339" spans="1:68" x14ac:dyDescent="0.25">
      <c r="A51339" s="1"/>
      <c r="B51339" s="2"/>
      <c r="BJ51339" s="3"/>
      <c r="BL51339" s="3"/>
      <c r="BN51339" s="3"/>
      <c r="BP51339" s="3"/>
    </row>
    <row r="51340" spans="1:68" x14ac:dyDescent="0.25">
      <c r="A51340" s="1"/>
      <c r="B51340" s="2"/>
      <c r="BJ51340" s="3"/>
      <c r="BL51340" s="3"/>
      <c r="BN51340" s="3"/>
      <c r="BP51340" s="3"/>
    </row>
    <row r="51341" spans="1:68" x14ac:dyDescent="0.25">
      <c r="A51341" s="1"/>
      <c r="B51341" s="2"/>
      <c r="BJ51341" s="3"/>
      <c r="BL51341" s="3"/>
      <c r="BN51341" s="3"/>
      <c r="BP51341" s="3"/>
    </row>
    <row r="51342" spans="1:68" x14ac:dyDescent="0.25">
      <c r="A51342" s="1"/>
      <c r="B51342" s="2"/>
      <c r="BJ51342" s="3"/>
      <c r="BL51342" s="3"/>
      <c r="BN51342" s="3"/>
      <c r="BP51342" s="3"/>
    </row>
    <row r="51343" spans="1:68" x14ac:dyDescent="0.25">
      <c r="A51343" s="1"/>
      <c r="B51343" s="2"/>
      <c r="BJ51343" s="3"/>
      <c r="BL51343" s="3"/>
      <c r="BN51343" s="3"/>
      <c r="BP51343" s="3"/>
    </row>
    <row r="51344" spans="1:68" x14ac:dyDescent="0.25">
      <c r="A51344" s="1"/>
      <c r="B51344" s="2"/>
      <c r="BJ51344" s="3"/>
      <c r="BL51344" s="3"/>
      <c r="BN51344" s="3"/>
      <c r="BP51344" s="3"/>
    </row>
    <row r="51345" spans="1:68" x14ac:dyDescent="0.25">
      <c r="A51345" s="1"/>
      <c r="B51345" s="2"/>
      <c r="BJ51345" s="3"/>
      <c r="BL51345" s="3"/>
      <c r="BN51345" s="3"/>
      <c r="BP51345" s="3"/>
    </row>
    <row r="51346" spans="1:68" x14ac:dyDescent="0.25">
      <c r="A51346" s="1"/>
      <c r="B51346" s="2"/>
      <c r="BJ51346" s="3"/>
      <c r="BL51346" s="3"/>
      <c r="BN51346" s="3"/>
      <c r="BP51346" s="3"/>
    </row>
    <row r="51347" spans="1:68" x14ac:dyDescent="0.25">
      <c r="A51347" s="1"/>
      <c r="B51347" s="2"/>
      <c r="BJ51347" s="3"/>
      <c r="BL51347" s="3"/>
      <c r="BN51347" s="3"/>
      <c r="BP51347" s="3"/>
    </row>
    <row r="51348" spans="1:68" x14ac:dyDescent="0.25">
      <c r="A51348" s="1"/>
      <c r="B51348" s="2"/>
      <c r="BJ51348" s="3"/>
      <c r="BL51348" s="3"/>
      <c r="BN51348" s="3"/>
      <c r="BP51348" s="3"/>
    </row>
    <row r="51349" spans="1:68" x14ac:dyDescent="0.25">
      <c r="A51349" s="1"/>
      <c r="B51349" s="2"/>
      <c r="BJ51349" s="3"/>
      <c r="BL51349" s="3"/>
      <c r="BN51349" s="3"/>
      <c r="BP51349" s="3"/>
    </row>
    <row r="51350" spans="1:68" x14ac:dyDescent="0.25">
      <c r="A51350" s="1"/>
      <c r="B51350" s="2"/>
      <c r="BJ51350" s="3"/>
      <c r="BL51350" s="3"/>
      <c r="BN51350" s="3"/>
      <c r="BP51350" s="3"/>
    </row>
    <row r="51351" spans="1:68" x14ac:dyDescent="0.25">
      <c r="A51351" s="1"/>
      <c r="B51351" s="2"/>
      <c r="BJ51351" s="3"/>
      <c r="BL51351" s="3"/>
      <c r="BN51351" s="3"/>
      <c r="BP51351" s="3"/>
    </row>
    <row r="51352" spans="1:68" x14ac:dyDescent="0.25">
      <c r="A51352" s="1"/>
      <c r="B51352" s="2"/>
      <c r="BJ51352" s="3"/>
      <c r="BL51352" s="3"/>
      <c r="BN51352" s="3"/>
      <c r="BP51352" s="3"/>
    </row>
    <row r="51353" spans="1:68" x14ac:dyDescent="0.25">
      <c r="A51353" s="1"/>
      <c r="B51353" s="2"/>
      <c r="BJ51353" s="3"/>
      <c r="BL51353" s="3"/>
      <c r="BN51353" s="3"/>
      <c r="BP51353" s="3"/>
    </row>
    <row r="51354" spans="1:68" x14ac:dyDescent="0.25">
      <c r="A51354" s="1"/>
      <c r="B51354" s="2"/>
      <c r="BJ51354" s="3"/>
      <c r="BL51354" s="3"/>
      <c r="BN51354" s="3"/>
      <c r="BP51354" s="3"/>
    </row>
    <row r="51355" spans="1:68" x14ac:dyDescent="0.25">
      <c r="A51355" s="1"/>
      <c r="B51355" s="2"/>
      <c r="BJ51355" s="3"/>
      <c r="BL51355" s="3"/>
      <c r="BN51355" s="3"/>
      <c r="BP51355" s="3"/>
    </row>
    <row r="51356" spans="1:68" x14ac:dyDescent="0.25">
      <c r="A51356" s="1"/>
      <c r="B51356" s="2"/>
      <c r="BJ51356" s="3"/>
      <c r="BL51356" s="3"/>
      <c r="BN51356" s="3"/>
      <c r="BP51356" s="3"/>
    </row>
    <row r="51357" spans="1:68" x14ac:dyDescent="0.25">
      <c r="A51357" s="1"/>
      <c r="B51357" s="2"/>
      <c r="BJ51357" s="3"/>
      <c r="BL51357" s="3"/>
      <c r="BN51357" s="3"/>
      <c r="BP51357" s="3"/>
    </row>
    <row r="51358" spans="1:68" x14ac:dyDescent="0.25">
      <c r="A51358" s="1"/>
      <c r="B51358" s="2"/>
      <c r="BJ51358" s="3"/>
      <c r="BL51358" s="3"/>
      <c r="BN51358" s="3"/>
      <c r="BP51358" s="3"/>
    </row>
    <row r="51359" spans="1:68" x14ac:dyDescent="0.25">
      <c r="A51359" s="1"/>
      <c r="B51359" s="2"/>
      <c r="BJ51359" s="3"/>
      <c r="BL51359" s="3"/>
      <c r="BN51359" s="3"/>
      <c r="BP51359" s="3"/>
    </row>
    <row r="51360" spans="1:68" x14ac:dyDescent="0.25">
      <c r="A51360" s="1"/>
      <c r="B51360" s="2"/>
      <c r="BJ51360" s="3"/>
      <c r="BL51360" s="3"/>
      <c r="BN51360" s="3"/>
      <c r="BP51360" s="3"/>
    </row>
    <row r="51361" spans="1:68" x14ac:dyDescent="0.25">
      <c r="A51361" s="1"/>
      <c r="B51361" s="2"/>
      <c r="BJ51361" s="3"/>
      <c r="BL51361" s="3"/>
      <c r="BN51361" s="3"/>
      <c r="BP51361" s="3"/>
    </row>
    <row r="51362" spans="1:68" x14ac:dyDescent="0.25">
      <c r="A51362" s="1"/>
      <c r="B51362" s="2"/>
      <c r="BJ51362" s="3"/>
      <c r="BL51362" s="3"/>
      <c r="BN51362" s="3"/>
      <c r="BP51362" s="3"/>
    </row>
    <row r="51363" spans="1:68" x14ac:dyDescent="0.25">
      <c r="A51363" s="1"/>
      <c r="B51363" s="2"/>
      <c r="BJ51363" s="3"/>
      <c r="BL51363" s="3"/>
      <c r="BN51363" s="3"/>
      <c r="BP51363" s="3"/>
    </row>
    <row r="51364" spans="1:68" x14ac:dyDescent="0.25">
      <c r="A51364" s="1"/>
      <c r="B51364" s="2"/>
      <c r="BJ51364" s="3"/>
      <c r="BL51364" s="3"/>
      <c r="BN51364" s="3"/>
      <c r="BP51364" s="3"/>
    </row>
    <row r="51365" spans="1:68" x14ac:dyDescent="0.25">
      <c r="A51365" s="1"/>
      <c r="B51365" s="2"/>
      <c r="BJ51365" s="3"/>
      <c r="BL51365" s="3"/>
      <c r="BN51365" s="3"/>
      <c r="BP51365" s="3"/>
    </row>
    <row r="51366" spans="1:68" x14ac:dyDescent="0.25">
      <c r="A51366" s="1"/>
      <c r="B51366" s="2"/>
      <c r="BJ51366" s="3"/>
      <c r="BL51366" s="3"/>
      <c r="BN51366" s="3"/>
      <c r="BP51366" s="3"/>
    </row>
    <row r="51367" spans="1:68" x14ac:dyDescent="0.25">
      <c r="A51367" s="1"/>
      <c r="B51367" s="2"/>
      <c r="BJ51367" s="3"/>
      <c r="BL51367" s="3"/>
      <c r="BN51367" s="3"/>
      <c r="BP51367" s="3"/>
    </row>
    <row r="51368" spans="1:68" x14ac:dyDescent="0.25">
      <c r="A51368" s="1"/>
      <c r="B51368" s="2"/>
      <c r="BJ51368" s="3"/>
      <c r="BL51368" s="3"/>
      <c r="BN51368" s="3"/>
      <c r="BP51368" s="3"/>
    </row>
    <row r="51369" spans="1:68" x14ac:dyDescent="0.25">
      <c r="A51369" s="1"/>
      <c r="B51369" s="2"/>
      <c r="BJ51369" s="3"/>
      <c r="BL51369" s="3"/>
      <c r="BN51369" s="3"/>
      <c r="BP51369" s="3"/>
    </row>
    <row r="51370" spans="1:68" x14ac:dyDescent="0.25">
      <c r="A51370" s="1"/>
      <c r="B51370" s="2"/>
      <c r="BJ51370" s="3"/>
      <c r="BL51370" s="3"/>
      <c r="BN51370" s="3"/>
      <c r="BP51370" s="3"/>
    </row>
    <row r="51371" spans="1:68" x14ac:dyDescent="0.25">
      <c r="A51371" s="1"/>
      <c r="B51371" s="2"/>
      <c r="BJ51371" s="3"/>
      <c r="BL51371" s="3"/>
      <c r="BN51371" s="3"/>
      <c r="BP51371" s="3"/>
    </row>
    <row r="51372" spans="1:68" x14ac:dyDescent="0.25">
      <c r="A51372" s="1"/>
      <c r="B51372" s="2"/>
      <c r="BJ51372" s="3"/>
      <c r="BL51372" s="3"/>
      <c r="BN51372" s="3"/>
      <c r="BP51372" s="3"/>
    </row>
    <row r="51373" spans="1:68" x14ac:dyDescent="0.25">
      <c r="A51373" s="1"/>
      <c r="B51373" s="2"/>
      <c r="BJ51373" s="3"/>
      <c r="BL51373" s="3"/>
      <c r="BN51373" s="3"/>
      <c r="BP51373" s="3"/>
    </row>
    <row r="51374" spans="1:68" x14ac:dyDescent="0.25">
      <c r="A51374" s="1"/>
      <c r="B51374" s="2"/>
      <c r="BJ51374" s="3"/>
      <c r="BL51374" s="3"/>
      <c r="BN51374" s="3"/>
      <c r="BP51374" s="3"/>
    </row>
    <row r="51375" spans="1:68" x14ac:dyDescent="0.25">
      <c r="A51375" s="1"/>
      <c r="B51375" s="2"/>
      <c r="BJ51375" s="3"/>
      <c r="BL51375" s="3"/>
      <c r="BN51375" s="3"/>
      <c r="BP51375" s="3"/>
    </row>
    <row r="51376" spans="1:68" x14ac:dyDescent="0.25">
      <c r="A51376" s="1"/>
      <c r="B51376" s="2"/>
      <c r="BJ51376" s="3"/>
      <c r="BL51376" s="3"/>
      <c r="BN51376" s="3"/>
      <c r="BP51376" s="3"/>
    </row>
    <row r="51377" spans="1:68" x14ac:dyDescent="0.25">
      <c r="A51377" s="1"/>
      <c r="B51377" s="2"/>
      <c r="BJ51377" s="3"/>
      <c r="BL51377" s="3"/>
      <c r="BN51377" s="3"/>
      <c r="BP51377" s="3"/>
    </row>
    <row r="51378" spans="1:68" x14ac:dyDescent="0.25">
      <c r="A51378" s="1"/>
      <c r="B51378" s="2"/>
      <c r="BJ51378" s="3"/>
      <c r="BL51378" s="3"/>
      <c r="BN51378" s="3"/>
      <c r="BP51378" s="3"/>
    </row>
    <row r="51379" spans="1:68" x14ac:dyDescent="0.25">
      <c r="A51379" s="1"/>
      <c r="B51379" s="2"/>
      <c r="BJ51379" s="3"/>
      <c r="BL51379" s="3"/>
      <c r="BN51379" s="3"/>
      <c r="BP51379" s="3"/>
    </row>
    <row r="51380" spans="1:68" x14ac:dyDescent="0.25">
      <c r="A51380" s="1"/>
      <c r="B51380" s="2"/>
      <c r="BJ51380" s="3"/>
      <c r="BL51380" s="3"/>
      <c r="BN51380" s="3"/>
      <c r="BP51380" s="3"/>
    </row>
    <row r="51381" spans="1:68" x14ac:dyDescent="0.25">
      <c r="A51381" s="1"/>
      <c r="B51381" s="2"/>
      <c r="BJ51381" s="3"/>
      <c r="BL51381" s="3"/>
      <c r="BN51381" s="3"/>
      <c r="BP51381" s="3"/>
    </row>
    <row r="51382" spans="1:68" x14ac:dyDescent="0.25">
      <c r="A51382" s="1"/>
      <c r="B51382" s="2"/>
      <c r="BJ51382" s="3"/>
      <c r="BL51382" s="3"/>
      <c r="BN51382" s="3"/>
      <c r="BP51382" s="3"/>
    </row>
    <row r="51383" spans="1:68" x14ac:dyDescent="0.25">
      <c r="A51383" s="1"/>
      <c r="B51383" s="2"/>
      <c r="BJ51383" s="3"/>
      <c r="BL51383" s="3"/>
      <c r="BN51383" s="3"/>
      <c r="BP51383" s="3"/>
    </row>
    <row r="51384" spans="1:68" x14ac:dyDescent="0.25">
      <c r="A51384" s="1"/>
      <c r="B51384" s="2"/>
      <c r="BJ51384" s="3"/>
      <c r="BL51384" s="3"/>
      <c r="BN51384" s="3"/>
      <c r="BP51384" s="3"/>
    </row>
    <row r="51385" spans="1:68" x14ac:dyDescent="0.25">
      <c r="A51385" s="1"/>
      <c r="B51385" s="2"/>
      <c r="BJ51385" s="3"/>
      <c r="BL51385" s="3"/>
      <c r="BN51385" s="3"/>
      <c r="BP51385" s="3"/>
    </row>
    <row r="51386" spans="1:68" x14ac:dyDescent="0.25">
      <c r="A51386" s="1"/>
      <c r="B51386" s="2"/>
      <c r="BJ51386" s="3"/>
      <c r="BL51386" s="3"/>
      <c r="BN51386" s="3"/>
      <c r="BP51386" s="3"/>
    </row>
    <row r="51387" spans="1:68" x14ac:dyDescent="0.25">
      <c r="A51387" s="1"/>
      <c r="B51387" s="2"/>
      <c r="BJ51387" s="3"/>
      <c r="BL51387" s="3"/>
      <c r="BN51387" s="3"/>
      <c r="BP51387" s="3"/>
    </row>
    <row r="51388" spans="1:68" x14ac:dyDescent="0.25">
      <c r="A51388" s="1"/>
      <c r="B51388" s="2"/>
      <c r="BJ51388" s="3"/>
      <c r="BL51388" s="3"/>
      <c r="BN51388" s="3"/>
      <c r="BP51388" s="3"/>
    </row>
    <row r="51389" spans="1:68" x14ac:dyDescent="0.25">
      <c r="A51389" s="1"/>
      <c r="B51389" s="2"/>
      <c r="BJ51389" s="3"/>
      <c r="BL51389" s="3"/>
      <c r="BN51389" s="3"/>
      <c r="BP51389" s="3"/>
    </row>
    <row r="51390" spans="1:68" x14ac:dyDescent="0.25">
      <c r="A51390" s="1"/>
      <c r="B51390" s="2"/>
      <c r="BJ51390" s="3"/>
      <c r="BL51390" s="3"/>
      <c r="BN51390" s="3"/>
      <c r="BP51390" s="3"/>
    </row>
    <row r="51391" spans="1:68" x14ac:dyDescent="0.25">
      <c r="A51391" s="1"/>
      <c r="B51391" s="2"/>
      <c r="BJ51391" s="3"/>
      <c r="BL51391" s="3"/>
      <c r="BN51391" s="3"/>
      <c r="BP51391" s="3"/>
    </row>
    <row r="51392" spans="1:68" x14ac:dyDescent="0.25">
      <c r="A51392" s="1"/>
      <c r="B51392" s="2"/>
      <c r="BJ51392" s="3"/>
      <c r="BL51392" s="3"/>
      <c r="BN51392" s="3"/>
      <c r="BP51392" s="3"/>
    </row>
    <row r="51393" spans="1:68" x14ac:dyDescent="0.25">
      <c r="A51393" s="1"/>
      <c r="B51393" s="2"/>
      <c r="BJ51393" s="3"/>
      <c r="BL51393" s="3"/>
      <c r="BN51393" s="3"/>
      <c r="BP51393" s="3"/>
    </row>
    <row r="51394" spans="1:68" x14ac:dyDescent="0.25">
      <c r="A51394" s="1"/>
      <c r="B51394" s="2"/>
      <c r="BJ51394" s="3"/>
      <c r="BL51394" s="3"/>
      <c r="BN51394" s="3"/>
      <c r="BP51394" s="3"/>
    </row>
    <row r="51395" spans="1:68" x14ac:dyDescent="0.25">
      <c r="A51395" s="1"/>
      <c r="B51395" s="2"/>
      <c r="BJ51395" s="3"/>
      <c r="BL51395" s="3"/>
      <c r="BN51395" s="3"/>
      <c r="BP51395" s="3"/>
    </row>
    <row r="51396" spans="1:68" x14ac:dyDescent="0.25">
      <c r="A51396" s="1"/>
      <c r="B51396" s="2"/>
      <c r="BJ51396" s="3"/>
      <c r="BL51396" s="3"/>
      <c r="BN51396" s="3"/>
      <c r="BP51396" s="3"/>
    </row>
    <row r="51397" spans="1:68" x14ac:dyDescent="0.25">
      <c r="A51397" s="1"/>
      <c r="B51397" s="2"/>
      <c r="BJ51397" s="3"/>
      <c r="BL51397" s="3"/>
      <c r="BN51397" s="3"/>
      <c r="BP51397" s="3"/>
    </row>
    <row r="51398" spans="1:68" x14ac:dyDescent="0.25">
      <c r="A51398" s="1"/>
      <c r="B51398" s="2"/>
      <c r="BJ51398" s="3"/>
      <c r="BL51398" s="3"/>
      <c r="BN51398" s="3"/>
      <c r="BP51398" s="3"/>
    </row>
    <row r="51399" spans="1:68" x14ac:dyDescent="0.25">
      <c r="A51399" s="1"/>
      <c r="B51399" s="2"/>
      <c r="BJ51399" s="3"/>
      <c r="BL51399" s="3"/>
      <c r="BN51399" s="3"/>
      <c r="BP51399" s="3"/>
    </row>
    <row r="51400" spans="1:68" x14ac:dyDescent="0.25">
      <c r="A51400" s="1"/>
      <c r="B51400" s="2"/>
      <c r="BJ51400" s="3"/>
      <c r="BL51400" s="3"/>
      <c r="BN51400" s="3"/>
      <c r="BP51400" s="3"/>
    </row>
    <row r="51401" spans="1:68" x14ac:dyDescent="0.25">
      <c r="A51401" s="1"/>
      <c r="B51401" s="2"/>
      <c r="BJ51401" s="3"/>
      <c r="BL51401" s="3"/>
      <c r="BN51401" s="3"/>
      <c r="BP51401" s="3"/>
    </row>
    <row r="51402" spans="1:68" x14ac:dyDescent="0.25">
      <c r="A51402" s="1"/>
      <c r="B51402" s="2"/>
      <c r="BJ51402" s="3"/>
      <c r="BL51402" s="3"/>
      <c r="BN51402" s="3"/>
      <c r="BP51402" s="3"/>
    </row>
    <row r="51403" spans="1:68" x14ac:dyDescent="0.25">
      <c r="A51403" s="1"/>
      <c r="B51403" s="2"/>
      <c r="BJ51403" s="3"/>
      <c r="BL51403" s="3"/>
      <c r="BN51403" s="3"/>
      <c r="BP51403" s="3"/>
    </row>
    <row r="51404" spans="1:68" x14ac:dyDescent="0.25">
      <c r="A51404" s="1"/>
      <c r="B51404" s="2"/>
      <c r="BJ51404" s="3"/>
      <c r="BL51404" s="3"/>
      <c r="BN51404" s="3"/>
      <c r="BP51404" s="3"/>
    </row>
    <row r="51405" spans="1:68" x14ac:dyDescent="0.25">
      <c r="A51405" s="1"/>
      <c r="B51405" s="2"/>
      <c r="BJ51405" s="3"/>
      <c r="BL51405" s="3"/>
      <c r="BN51405" s="3"/>
      <c r="BP51405" s="3"/>
    </row>
    <row r="51406" spans="1:68" x14ac:dyDescent="0.25">
      <c r="A51406" s="1"/>
      <c r="B51406" s="2"/>
      <c r="BJ51406" s="3"/>
      <c r="BL51406" s="3"/>
      <c r="BN51406" s="3"/>
      <c r="BP51406" s="3"/>
    </row>
    <row r="51407" spans="1:68" x14ac:dyDescent="0.25">
      <c r="A51407" s="1"/>
      <c r="B51407" s="2"/>
      <c r="BJ51407" s="3"/>
      <c r="BL51407" s="3"/>
      <c r="BN51407" s="3"/>
      <c r="BP51407" s="3"/>
    </row>
    <row r="51408" spans="1:68" x14ac:dyDescent="0.25">
      <c r="A51408" s="1"/>
      <c r="B51408" s="2"/>
      <c r="BJ51408" s="3"/>
      <c r="BL51408" s="3"/>
      <c r="BN51408" s="3"/>
      <c r="BP51408" s="3"/>
    </row>
    <row r="51409" spans="1:68" x14ac:dyDescent="0.25">
      <c r="A51409" s="1"/>
      <c r="B51409" s="2"/>
      <c r="BJ51409" s="3"/>
      <c r="BL51409" s="3"/>
      <c r="BN51409" s="3"/>
      <c r="BP51409" s="3"/>
    </row>
    <row r="51410" spans="1:68" x14ac:dyDescent="0.25">
      <c r="A51410" s="1"/>
      <c r="B51410" s="2"/>
      <c r="BJ51410" s="3"/>
      <c r="BL51410" s="3"/>
      <c r="BN51410" s="3"/>
      <c r="BP51410" s="3"/>
    </row>
    <row r="51411" spans="1:68" x14ac:dyDescent="0.25">
      <c r="A51411" s="1"/>
      <c r="B51411" s="2"/>
      <c r="BJ51411" s="3"/>
      <c r="BL51411" s="3"/>
      <c r="BN51411" s="3"/>
      <c r="BP51411" s="3"/>
    </row>
    <row r="51412" spans="1:68" x14ac:dyDescent="0.25">
      <c r="A51412" s="1"/>
      <c r="B51412" s="2"/>
      <c r="BJ51412" s="3"/>
      <c r="BL51412" s="3"/>
      <c r="BN51412" s="3"/>
      <c r="BP51412" s="3"/>
    </row>
    <row r="51413" spans="1:68" x14ac:dyDescent="0.25">
      <c r="A51413" s="1"/>
      <c r="B51413" s="2"/>
      <c r="BJ51413" s="3"/>
      <c r="BL51413" s="3"/>
      <c r="BN51413" s="3"/>
      <c r="BP51413" s="3"/>
    </row>
    <row r="51414" spans="1:68" x14ac:dyDescent="0.25">
      <c r="A51414" s="1"/>
      <c r="B51414" s="2"/>
      <c r="BJ51414" s="3"/>
      <c r="BL51414" s="3"/>
      <c r="BN51414" s="3"/>
      <c r="BP51414" s="3"/>
    </row>
    <row r="51415" spans="1:68" x14ac:dyDescent="0.25">
      <c r="A51415" s="1"/>
      <c r="B51415" s="2"/>
      <c r="BJ51415" s="3"/>
      <c r="BL51415" s="3"/>
      <c r="BN51415" s="3"/>
      <c r="BP51415" s="3"/>
    </row>
    <row r="51416" spans="1:68" x14ac:dyDescent="0.25">
      <c r="A51416" s="1"/>
      <c r="B51416" s="2"/>
      <c r="BJ51416" s="3"/>
      <c r="BL51416" s="3"/>
      <c r="BN51416" s="3"/>
      <c r="BP51416" s="3"/>
    </row>
    <row r="51417" spans="1:68" x14ac:dyDescent="0.25">
      <c r="A51417" s="1"/>
      <c r="B51417" s="2"/>
      <c r="BJ51417" s="3"/>
      <c r="BL51417" s="3"/>
      <c r="BN51417" s="3"/>
      <c r="BP51417" s="3"/>
    </row>
    <row r="51418" spans="1:68" x14ac:dyDescent="0.25">
      <c r="A51418" s="1"/>
      <c r="B51418" s="2"/>
      <c r="BJ51418" s="3"/>
      <c r="BL51418" s="3"/>
      <c r="BN51418" s="3"/>
      <c r="BP51418" s="3"/>
    </row>
    <row r="51419" spans="1:68" x14ac:dyDescent="0.25">
      <c r="A51419" s="1"/>
      <c r="B51419" s="2"/>
      <c r="BJ51419" s="3"/>
      <c r="BL51419" s="3"/>
      <c r="BN51419" s="3"/>
      <c r="BP51419" s="3"/>
    </row>
    <row r="51420" spans="1:68" x14ac:dyDescent="0.25">
      <c r="A51420" s="1"/>
      <c r="B51420" s="2"/>
      <c r="BJ51420" s="3"/>
      <c r="BL51420" s="3"/>
      <c r="BN51420" s="3"/>
      <c r="BP51420" s="3"/>
    </row>
    <row r="51421" spans="1:68" x14ac:dyDescent="0.25">
      <c r="A51421" s="1"/>
      <c r="B51421" s="2"/>
      <c r="BJ51421" s="3"/>
      <c r="BL51421" s="3"/>
      <c r="BN51421" s="3"/>
      <c r="BP51421" s="3"/>
    </row>
    <row r="51422" spans="1:68" x14ac:dyDescent="0.25">
      <c r="A51422" s="1"/>
      <c r="B51422" s="2"/>
      <c r="BJ51422" s="3"/>
      <c r="BL51422" s="3"/>
      <c r="BN51422" s="3"/>
      <c r="BP51422" s="3"/>
    </row>
    <row r="51423" spans="1:68" x14ac:dyDescent="0.25">
      <c r="A51423" s="1"/>
      <c r="B51423" s="2"/>
      <c r="BJ51423" s="3"/>
      <c r="BL51423" s="3"/>
      <c r="BN51423" s="3"/>
      <c r="BP51423" s="3"/>
    </row>
    <row r="51424" spans="1:68" x14ac:dyDescent="0.25">
      <c r="A51424" s="1"/>
      <c r="B51424" s="2"/>
      <c r="BJ51424" s="3"/>
      <c r="BL51424" s="3"/>
      <c r="BN51424" s="3"/>
      <c r="BP51424" s="3"/>
    </row>
    <row r="51425" spans="1:68" x14ac:dyDescent="0.25">
      <c r="A51425" s="1"/>
      <c r="B51425" s="2"/>
      <c r="BJ51425" s="3"/>
      <c r="BL51425" s="3"/>
      <c r="BN51425" s="3"/>
      <c r="BP51425" s="3"/>
    </row>
    <row r="51426" spans="1:68" x14ac:dyDescent="0.25">
      <c r="A51426" s="1"/>
      <c r="B51426" s="2"/>
      <c r="BJ51426" s="3"/>
      <c r="BL51426" s="3"/>
      <c r="BN51426" s="3"/>
      <c r="BP51426" s="3"/>
    </row>
    <row r="51427" spans="1:68" x14ac:dyDescent="0.25">
      <c r="A51427" s="1"/>
      <c r="B51427" s="2"/>
      <c r="BJ51427" s="3"/>
      <c r="BL51427" s="3"/>
      <c r="BN51427" s="3"/>
      <c r="BP51427" s="3"/>
    </row>
    <row r="51428" spans="1:68" x14ac:dyDescent="0.25">
      <c r="A51428" s="1"/>
      <c r="B51428" s="2"/>
      <c r="BJ51428" s="3"/>
      <c r="BL51428" s="3"/>
      <c r="BN51428" s="3"/>
      <c r="BP51428" s="3"/>
    </row>
    <row r="51429" spans="1:68" x14ac:dyDescent="0.25">
      <c r="A51429" s="1"/>
      <c r="B51429" s="2"/>
      <c r="BJ51429" s="3"/>
      <c r="BL51429" s="3"/>
      <c r="BN51429" s="3"/>
      <c r="BP51429" s="3"/>
    </row>
    <row r="51430" spans="1:68" x14ac:dyDescent="0.25">
      <c r="A51430" s="1"/>
      <c r="B51430" s="2"/>
      <c r="BJ51430" s="3"/>
      <c r="BL51430" s="3"/>
      <c r="BN51430" s="3"/>
      <c r="BP51430" s="3"/>
    </row>
    <row r="51431" spans="1:68" x14ac:dyDescent="0.25">
      <c r="A51431" s="1"/>
      <c r="B51431" s="2"/>
      <c r="BJ51431" s="3"/>
      <c r="BL51431" s="3"/>
      <c r="BN51431" s="3"/>
      <c r="BP51431" s="3"/>
    </row>
    <row r="51432" spans="1:68" x14ac:dyDescent="0.25">
      <c r="A51432" s="1"/>
      <c r="B51432" s="2"/>
      <c r="BJ51432" s="3"/>
      <c r="BL51432" s="3"/>
      <c r="BN51432" s="3"/>
      <c r="BP51432" s="3"/>
    </row>
    <row r="51433" spans="1:68" x14ac:dyDescent="0.25">
      <c r="A51433" s="1"/>
      <c r="B51433" s="2"/>
      <c r="BJ51433" s="3"/>
      <c r="BL51433" s="3"/>
      <c r="BN51433" s="3"/>
      <c r="BP51433" s="3"/>
    </row>
    <row r="51434" spans="1:68" x14ac:dyDescent="0.25">
      <c r="A51434" s="1"/>
      <c r="B51434" s="2"/>
      <c r="BJ51434" s="3"/>
      <c r="BL51434" s="3"/>
      <c r="BN51434" s="3"/>
      <c r="BP51434" s="3"/>
    </row>
    <row r="51435" spans="1:68" x14ac:dyDescent="0.25">
      <c r="A51435" s="1"/>
      <c r="B51435" s="2"/>
      <c r="BJ51435" s="3"/>
      <c r="BL51435" s="3"/>
      <c r="BN51435" s="3"/>
      <c r="BP51435" s="3"/>
    </row>
    <row r="51436" spans="1:68" x14ac:dyDescent="0.25">
      <c r="A51436" s="1"/>
      <c r="B51436" s="2"/>
      <c r="BJ51436" s="3"/>
      <c r="BL51436" s="3"/>
      <c r="BN51436" s="3"/>
      <c r="BP51436" s="3"/>
    </row>
    <row r="51437" spans="1:68" x14ac:dyDescent="0.25">
      <c r="A51437" s="1"/>
      <c r="B51437" s="2"/>
      <c r="BJ51437" s="3"/>
      <c r="BL51437" s="3"/>
      <c r="BN51437" s="3"/>
      <c r="BP51437" s="3"/>
    </row>
    <row r="51438" spans="1:68" x14ac:dyDescent="0.25">
      <c r="A51438" s="1"/>
      <c r="B51438" s="2"/>
      <c r="BJ51438" s="3"/>
      <c r="BL51438" s="3"/>
      <c r="BN51438" s="3"/>
      <c r="BP51438" s="3"/>
    </row>
    <row r="51439" spans="1:68" x14ac:dyDescent="0.25">
      <c r="A51439" s="1"/>
      <c r="B51439" s="2"/>
      <c r="BJ51439" s="3"/>
      <c r="BL51439" s="3"/>
      <c r="BN51439" s="3"/>
      <c r="BP51439" s="3"/>
    </row>
    <row r="51440" spans="1:68" x14ac:dyDescent="0.25">
      <c r="A51440" s="1"/>
      <c r="B51440" s="2"/>
      <c r="BJ51440" s="3"/>
      <c r="BL51440" s="3"/>
      <c r="BN51440" s="3"/>
      <c r="BP51440" s="3"/>
    </row>
    <row r="51441" spans="1:68" x14ac:dyDescent="0.25">
      <c r="A51441" s="1"/>
      <c r="B51441" s="2"/>
      <c r="BJ51441" s="3"/>
      <c r="BL51441" s="3"/>
      <c r="BN51441" s="3"/>
      <c r="BP51441" s="3"/>
    </row>
    <row r="51442" spans="1:68" x14ac:dyDescent="0.25">
      <c r="A51442" s="1"/>
      <c r="B51442" s="2"/>
      <c r="BJ51442" s="3"/>
      <c r="BL51442" s="3"/>
      <c r="BN51442" s="3"/>
      <c r="BP51442" s="3"/>
    </row>
    <row r="51443" spans="1:68" x14ac:dyDescent="0.25">
      <c r="A51443" s="1"/>
      <c r="B51443" s="2"/>
      <c r="BJ51443" s="3"/>
      <c r="BL51443" s="3"/>
      <c r="BN51443" s="3"/>
      <c r="BP51443" s="3"/>
    </row>
    <row r="51444" spans="1:68" x14ac:dyDescent="0.25">
      <c r="A51444" s="1"/>
      <c r="B51444" s="2"/>
      <c r="BJ51444" s="3"/>
      <c r="BL51444" s="3"/>
      <c r="BN51444" s="3"/>
      <c r="BP51444" s="3"/>
    </row>
    <row r="51445" spans="1:68" x14ac:dyDescent="0.25">
      <c r="A51445" s="1"/>
      <c r="B51445" s="2"/>
      <c r="BJ51445" s="3"/>
      <c r="BL51445" s="3"/>
      <c r="BN51445" s="3"/>
      <c r="BP51445" s="3"/>
    </row>
    <row r="51446" spans="1:68" x14ac:dyDescent="0.25">
      <c r="A51446" s="1"/>
      <c r="B51446" s="2"/>
      <c r="BJ51446" s="3"/>
      <c r="BL51446" s="3"/>
      <c r="BN51446" s="3"/>
      <c r="BP51446" s="3"/>
    </row>
    <row r="51447" spans="1:68" x14ac:dyDescent="0.25">
      <c r="A51447" s="1"/>
      <c r="B51447" s="2"/>
      <c r="BJ51447" s="3"/>
      <c r="BL51447" s="3"/>
      <c r="BN51447" s="3"/>
      <c r="BP51447" s="3"/>
    </row>
    <row r="51448" spans="1:68" x14ac:dyDescent="0.25">
      <c r="A51448" s="1"/>
      <c r="B51448" s="2"/>
      <c r="BJ51448" s="3"/>
      <c r="BL51448" s="3"/>
      <c r="BN51448" s="3"/>
      <c r="BP51448" s="3"/>
    </row>
    <row r="51449" spans="1:68" x14ac:dyDescent="0.25">
      <c r="A51449" s="1"/>
      <c r="B51449" s="2"/>
      <c r="BJ51449" s="3"/>
      <c r="BL51449" s="3"/>
      <c r="BN51449" s="3"/>
      <c r="BP51449" s="3"/>
    </row>
    <row r="51450" spans="1:68" x14ac:dyDescent="0.25">
      <c r="A51450" s="1"/>
      <c r="B51450" s="2"/>
      <c r="BJ51450" s="3"/>
      <c r="BL51450" s="3"/>
      <c r="BN51450" s="3"/>
      <c r="BP51450" s="3"/>
    </row>
    <row r="51451" spans="1:68" x14ac:dyDescent="0.25">
      <c r="A51451" s="1"/>
      <c r="B51451" s="2"/>
      <c r="BJ51451" s="3"/>
      <c r="BL51451" s="3"/>
      <c r="BN51451" s="3"/>
      <c r="BP51451" s="3"/>
    </row>
    <row r="51452" spans="1:68" x14ac:dyDescent="0.25">
      <c r="A51452" s="1"/>
      <c r="B51452" s="2"/>
      <c r="BJ51452" s="3"/>
      <c r="BL51452" s="3"/>
      <c r="BN51452" s="3"/>
      <c r="BP51452" s="3"/>
    </row>
    <row r="51453" spans="1:68" x14ac:dyDescent="0.25">
      <c r="A51453" s="1"/>
      <c r="B51453" s="2"/>
      <c r="BJ51453" s="3"/>
      <c r="BL51453" s="3"/>
      <c r="BN51453" s="3"/>
      <c r="BP51453" s="3"/>
    </row>
    <row r="51454" spans="1:68" x14ac:dyDescent="0.25">
      <c r="A51454" s="1"/>
      <c r="B51454" s="2"/>
      <c r="BJ51454" s="3"/>
      <c r="BL51454" s="3"/>
      <c r="BN51454" s="3"/>
      <c r="BP51454" s="3"/>
    </row>
    <row r="51455" spans="1:68" x14ac:dyDescent="0.25">
      <c r="A51455" s="1"/>
      <c r="B51455" s="2"/>
      <c r="BJ51455" s="3"/>
      <c r="BL51455" s="3"/>
      <c r="BN51455" s="3"/>
      <c r="BP51455" s="3"/>
    </row>
    <row r="51456" spans="1:68" x14ac:dyDescent="0.25">
      <c r="A51456" s="1"/>
      <c r="B51456" s="2"/>
      <c r="BJ51456" s="3"/>
      <c r="BL51456" s="3"/>
      <c r="BN51456" s="3"/>
      <c r="BP51456" s="3"/>
    </row>
    <row r="51457" spans="1:68" x14ac:dyDescent="0.25">
      <c r="A51457" s="1"/>
      <c r="B51457" s="2"/>
      <c r="BJ51457" s="3"/>
      <c r="BL51457" s="3"/>
      <c r="BN51457" s="3"/>
      <c r="BP51457" s="3"/>
    </row>
    <row r="51458" spans="1:68" x14ac:dyDescent="0.25">
      <c r="A51458" s="1"/>
      <c r="B51458" s="2"/>
      <c r="BJ51458" s="3"/>
      <c r="BL51458" s="3"/>
      <c r="BN51458" s="3"/>
      <c r="BP51458" s="3"/>
    </row>
    <row r="51459" spans="1:68" x14ac:dyDescent="0.25">
      <c r="A51459" s="1"/>
      <c r="B51459" s="2"/>
      <c r="BJ51459" s="3"/>
      <c r="BL51459" s="3"/>
      <c r="BN51459" s="3"/>
      <c r="BP51459" s="3"/>
    </row>
    <row r="51460" spans="1:68" x14ac:dyDescent="0.25">
      <c r="A51460" s="1"/>
      <c r="B51460" s="2"/>
      <c r="BJ51460" s="3"/>
      <c r="BL51460" s="3"/>
      <c r="BN51460" s="3"/>
      <c r="BP51460" s="3"/>
    </row>
    <row r="51461" spans="1:68" x14ac:dyDescent="0.25">
      <c r="A51461" s="1"/>
      <c r="B51461" s="2"/>
      <c r="BJ51461" s="3"/>
      <c r="BL51461" s="3"/>
      <c r="BN51461" s="3"/>
      <c r="BP51461" s="3"/>
    </row>
    <row r="51462" spans="1:68" x14ac:dyDescent="0.25">
      <c r="A51462" s="1"/>
      <c r="B51462" s="2"/>
      <c r="BJ51462" s="3"/>
      <c r="BL51462" s="3"/>
      <c r="BN51462" s="3"/>
      <c r="BP51462" s="3"/>
    </row>
    <row r="51463" spans="1:68" x14ac:dyDescent="0.25">
      <c r="A51463" s="1"/>
      <c r="B51463" s="2"/>
      <c r="BJ51463" s="3"/>
      <c r="BL51463" s="3"/>
      <c r="BN51463" s="3"/>
      <c r="BP51463" s="3"/>
    </row>
    <row r="51464" spans="1:68" x14ac:dyDescent="0.25">
      <c r="A51464" s="1"/>
      <c r="B51464" s="2"/>
      <c r="BJ51464" s="3"/>
      <c r="BL51464" s="3"/>
      <c r="BN51464" s="3"/>
      <c r="BP51464" s="3"/>
    </row>
    <row r="51465" spans="1:68" x14ac:dyDescent="0.25">
      <c r="A51465" s="1"/>
      <c r="B51465" s="2"/>
      <c r="BJ51465" s="3"/>
      <c r="BL51465" s="3"/>
      <c r="BN51465" s="3"/>
      <c r="BP51465" s="3"/>
    </row>
    <row r="51466" spans="1:68" x14ac:dyDescent="0.25">
      <c r="A51466" s="1"/>
      <c r="B51466" s="2"/>
      <c r="BJ51466" s="3"/>
      <c r="BL51466" s="3"/>
      <c r="BN51466" s="3"/>
      <c r="BP51466" s="3"/>
    </row>
    <row r="51467" spans="1:68" x14ac:dyDescent="0.25">
      <c r="A51467" s="1"/>
      <c r="B51467" s="2"/>
      <c r="BJ51467" s="3"/>
      <c r="BL51467" s="3"/>
      <c r="BN51467" s="3"/>
      <c r="BP51467" s="3"/>
    </row>
    <row r="51468" spans="1:68" x14ac:dyDescent="0.25">
      <c r="A51468" s="1"/>
      <c r="B51468" s="2"/>
      <c r="BJ51468" s="3"/>
      <c r="BL51468" s="3"/>
      <c r="BN51468" s="3"/>
      <c r="BP51468" s="3"/>
    </row>
    <row r="51469" spans="1:68" x14ac:dyDescent="0.25">
      <c r="A51469" s="1"/>
      <c r="B51469" s="2"/>
      <c r="BJ51469" s="3"/>
      <c r="BL51469" s="3"/>
      <c r="BN51469" s="3"/>
      <c r="BP51469" s="3"/>
    </row>
    <row r="51470" spans="1:68" x14ac:dyDescent="0.25">
      <c r="A51470" s="1"/>
      <c r="B51470" s="2"/>
      <c r="BJ51470" s="3"/>
      <c r="BL51470" s="3"/>
      <c r="BN51470" s="3"/>
      <c r="BP51470" s="3"/>
    </row>
    <row r="51471" spans="1:68" x14ac:dyDescent="0.25">
      <c r="A51471" s="1"/>
      <c r="B51471" s="2"/>
      <c r="BJ51471" s="3"/>
      <c r="BL51471" s="3"/>
      <c r="BN51471" s="3"/>
      <c r="BP51471" s="3"/>
    </row>
    <row r="51472" spans="1:68" x14ac:dyDescent="0.25">
      <c r="A51472" s="1"/>
      <c r="B51472" s="2"/>
      <c r="BJ51472" s="3"/>
      <c r="BL51472" s="3"/>
      <c r="BN51472" s="3"/>
      <c r="BP51472" s="3"/>
    </row>
    <row r="51473" spans="1:68" x14ac:dyDescent="0.25">
      <c r="A51473" s="1"/>
      <c r="B51473" s="2"/>
      <c r="BJ51473" s="3"/>
      <c r="BL51473" s="3"/>
      <c r="BN51473" s="3"/>
      <c r="BP51473" s="3"/>
    </row>
    <row r="51474" spans="1:68" x14ac:dyDescent="0.25">
      <c r="A51474" s="1"/>
      <c r="B51474" s="2"/>
      <c r="BJ51474" s="3"/>
      <c r="BL51474" s="3"/>
      <c r="BN51474" s="3"/>
      <c r="BP51474" s="3"/>
    </row>
    <row r="51475" spans="1:68" x14ac:dyDescent="0.25">
      <c r="A51475" s="1"/>
      <c r="B51475" s="2"/>
      <c r="BJ51475" s="3"/>
      <c r="BL51475" s="3"/>
      <c r="BN51475" s="3"/>
      <c r="BP51475" s="3"/>
    </row>
    <row r="51476" spans="1:68" x14ac:dyDescent="0.25">
      <c r="A51476" s="1"/>
      <c r="B51476" s="2"/>
      <c r="BJ51476" s="3"/>
      <c r="BL51476" s="3"/>
      <c r="BN51476" s="3"/>
      <c r="BP51476" s="3"/>
    </row>
    <row r="51477" spans="1:68" x14ac:dyDescent="0.25">
      <c r="A51477" s="1"/>
      <c r="B51477" s="2"/>
      <c r="BJ51477" s="3"/>
      <c r="BL51477" s="3"/>
      <c r="BN51477" s="3"/>
      <c r="BP51477" s="3"/>
    </row>
    <row r="51478" spans="1:68" x14ac:dyDescent="0.25">
      <c r="A51478" s="1"/>
      <c r="B51478" s="2"/>
      <c r="BJ51478" s="3"/>
      <c r="BL51478" s="3"/>
      <c r="BN51478" s="3"/>
      <c r="BP51478" s="3"/>
    </row>
    <row r="51479" spans="1:68" x14ac:dyDescent="0.25">
      <c r="A51479" s="1"/>
      <c r="B51479" s="2"/>
      <c r="BJ51479" s="3"/>
      <c r="BL51479" s="3"/>
      <c r="BN51479" s="3"/>
      <c r="BP51479" s="3"/>
    </row>
    <row r="51480" spans="1:68" x14ac:dyDescent="0.25">
      <c r="A51480" s="1"/>
      <c r="B51480" s="2"/>
      <c r="BJ51480" s="3"/>
      <c r="BL51480" s="3"/>
      <c r="BN51480" s="3"/>
      <c r="BP51480" s="3"/>
    </row>
    <row r="51481" spans="1:68" x14ac:dyDescent="0.25">
      <c r="A51481" s="1"/>
      <c r="B51481" s="2"/>
      <c r="BJ51481" s="3"/>
      <c r="BL51481" s="3"/>
      <c r="BN51481" s="3"/>
      <c r="BP51481" s="3"/>
    </row>
    <row r="51482" spans="1:68" x14ac:dyDescent="0.25">
      <c r="A51482" s="1"/>
      <c r="B51482" s="2"/>
      <c r="BJ51482" s="3"/>
      <c r="BL51482" s="3"/>
      <c r="BN51482" s="3"/>
      <c r="BP51482" s="3"/>
    </row>
    <row r="51483" spans="1:68" x14ac:dyDescent="0.25">
      <c r="A51483" s="1"/>
      <c r="B51483" s="2"/>
      <c r="BJ51483" s="3"/>
      <c r="BL51483" s="3"/>
      <c r="BN51483" s="3"/>
      <c r="BP51483" s="3"/>
    </row>
    <row r="51484" spans="1:68" x14ac:dyDescent="0.25">
      <c r="A51484" s="1"/>
      <c r="B51484" s="2"/>
      <c r="BJ51484" s="3"/>
      <c r="BL51484" s="3"/>
      <c r="BN51484" s="3"/>
      <c r="BP51484" s="3"/>
    </row>
    <row r="51485" spans="1:68" x14ac:dyDescent="0.25">
      <c r="A51485" s="1"/>
      <c r="B51485" s="2"/>
      <c r="BJ51485" s="3"/>
      <c r="BL51485" s="3"/>
      <c r="BN51485" s="3"/>
      <c r="BP51485" s="3"/>
    </row>
    <row r="51486" spans="1:68" x14ac:dyDescent="0.25">
      <c r="A51486" s="1"/>
      <c r="B51486" s="2"/>
      <c r="BJ51486" s="3"/>
      <c r="BL51486" s="3"/>
      <c r="BN51486" s="3"/>
      <c r="BP51486" s="3"/>
    </row>
    <row r="51487" spans="1:68" x14ac:dyDescent="0.25">
      <c r="A51487" s="1"/>
      <c r="B51487" s="2"/>
      <c r="BJ51487" s="3"/>
      <c r="BL51487" s="3"/>
      <c r="BN51487" s="3"/>
      <c r="BP51487" s="3"/>
    </row>
    <row r="51488" spans="1:68" x14ac:dyDescent="0.25">
      <c r="A51488" s="1"/>
      <c r="B51488" s="2"/>
      <c r="BJ51488" s="3"/>
      <c r="BL51488" s="3"/>
      <c r="BN51488" s="3"/>
      <c r="BP51488" s="3"/>
    </row>
    <row r="51489" spans="1:68" x14ac:dyDescent="0.25">
      <c r="A51489" s="1"/>
      <c r="B51489" s="2"/>
      <c r="BJ51489" s="3"/>
      <c r="BL51489" s="3"/>
      <c r="BN51489" s="3"/>
      <c r="BP51489" s="3"/>
    </row>
    <row r="51490" spans="1:68" x14ac:dyDescent="0.25">
      <c r="A51490" s="1"/>
      <c r="B51490" s="2"/>
      <c r="BJ51490" s="3"/>
      <c r="BL51490" s="3"/>
      <c r="BN51490" s="3"/>
      <c r="BP51490" s="3"/>
    </row>
    <row r="51491" spans="1:68" x14ac:dyDescent="0.25">
      <c r="A51491" s="1"/>
      <c r="B51491" s="2"/>
      <c r="BJ51491" s="3"/>
      <c r="BL51491" s="3"/>
      <c r="BN51491" s="3"/>
      <c r="BP51491" s="3"/>
    </row>
    <row r="51492" spans="1:68" x14ac:dyDescent="0.25">
      <c r="A51492" s="1"/>
      <c r="B51492" s="2"/>
      <c r="BJ51492" s="3"/>
      <c r="BL51492" s="3"/>
      <c r="BN51492" s="3"/>
      <c r="BP51492" s="3"/>
    </row>
    <row r="51493" spans="1:68" x14ac:dyDescent="0.25">
      <c r="A51493" s="1"/>
      <c r="B51493" s="2"/>
      <c r="BJ51493" s="3"/>
      <c r="BL51493" s="3"/>
      <c r="BN51493" s="3"/>
      <c r="BP51493" s="3"/>
    </row>
    <row r="51494" spans="1:68" x14ac:dyDescent="0.25">
      <c r="A51494" s="1"/>
      <c r="B51494" s="2"/>
      <c r="BJ51494" s="3"/>
      <c r="BL51494" s="3"/>
      <c r="BN51494" s="3"/>
      <c r="BP51494" s="3"/>
    </row>
    <row r="51495" spans="1:68" x14ac:dyDescent="0.25">
      <c r="A51495" s="1"/>
      <c r="B51495" s="2"/>
      <c r="BJ51495" s="3"/>
      <c r="BL51495" s="3"/>
      <c r="BN51495" s="3"/>
      <c r="BP51495" s="3"/>
    </row>
    <row r="51496" spans="1:68" x14ac:dyDescent="0.25">
      <c r="A51496" s="1"/>
      <c r="B51496" s="2"/>
      <c r="BJ51496" s="3"/>
      <c r="BL51496" s="3"/>
      <c r="BN51496" s="3"/>
      <c r="BP51496" s="3"/>
    </row>
    <row r="51497" spans="1:68" x14ac:dyDescent="0.25">
      <c r="A51497" s="1"/>
      <c r="B51497" s="2"/>
      <c r="BJ51497" s="3"/>
      <c r="BL51497" s="3"/>
      <c r="BN51497" s="3"/>
      <c r="BP51497" s="3"/>
    </row>
    <row r="51498" spans="1:68" x14ac:dyDescent="0.25">
      <c r="A51498" s="1"/>
      <c r="B51498" s="2"/>
      <c r="BJ51498" s="3"/>
      <c r="BL51498" s="3"/>
      <c r="BN51498" s="3"/>
      <c r="BP51498" s="3"/>
    </row>
    <row r="51499" spans="1:68" x14ac:dyDescent="0.25">
      <c r="A51499" s="1"/>
      <c r="B51499" s="2"/>
      <c r="BJ51499" s="3"/>
      <c r="BL51499" s="3"/>
      <c r="BN51499" s="3"/>
      <c r="BP51499" s="3"/>
    </row>
    <row r="51500" spans="1:68" x14ac:dyDescent="0.25">
      <c r="A51500" s="1"/>
      <c r="B51500" s="2"/>
      <c r="BJ51500" s="3"/>
      <c r="BL51500" s="3"/>
      <c r="BN51500" s="3"/>
      <c r="BP51500" s="3"/>
    </row>
    <row r="51501" spans="1:68" x14ac:dyDescent="0.25">
      <c r="A51501" s="1"/>
      <c r="B51501" s="2"/>
      <c r="BJ51501" s="3"/>
      <c r="BL51501" s="3"/>
      <c r="BN51501" s="3"/>
      <c r="BP51501" s="3"/>
    </row>
    <row r="51502" spans="1:68" x14ac:dyDescent="0.25">
      <c r="A51502" s="1"/>
      <c r="B51502" s="2"/>
      <c r="BJ51502" s="3"/>
      <c r="BL51502" s="3"/>
      <c r="BN51502" s="3"/>
      <c r="BP51502" s="3"/>
    </row>
    <row r="51503" spans="1:68" x14ac:dyDescent="0.25">
      <c r="A51503" s="1"/>
      <c r="B51503" s="2"/>
      <c r="BJ51503" s="3"/>
      <c r="BL51503" s="3"/>
      <c r="BN51503" s="3"/>
      <c r="BP51503" s="3"/>
    </row>
    <row r="51504" spans="1:68" x14ac:dyDescent="0.25">
      <c r="A51504" s="1"/>
      <c r="B51504" s="2"/>
      <c r="BJ51504" s="3"/>
      <c r="BL51504" s="3"/>
      <c r="BN51504" s="3"/>
      <c r="BP51504" s="3"/>
    </row>
    <row r="51505" spans="1:68" x14ac:dyDescent="0.25">
      <c r="A51505" s="1"/>
      <c r="B51505" s="2"/>
      <c r="BJ51505" s="3"/>
      <c r="BL51505" s="3"/>
      <c r="BN51505" s="3"/>
      <c r="BP51505" s="3"/>
    </row>
    <row r="51506" spans="1:68" x14ac:dyDescent="0.25">
      <c r="A51506" s="1"/>
      <c r="B51506" s="2"/>
      <c r="BJ51506" s="3"/>
      <c r="BL51506" s="3"/>
      <c r="BN51506" s="3"/>
      <c r="BP51506" s="3"/>
    </row>
    <row r="51507" spans="1:68" x14ac:dyDescent="0.25">
      <c r="A51507" s="1"/>
      <c r="B51507" s="2"/>
      <c r="BJ51507" s="3"/>
      <c r="BL51507" s="3"/>
      <c r="BN51507" s="3"/>
      <c r="BP51507" s="3"/>
    </row>
    <row r="51508" spans="1:68" x14ac:dyDescent="0.25">
      <c r="A51508" s="1"/>
      <c r="B51508" s="2"/>
      <c r="BJ51508" s="3"/>
      <c r="BL51508" s="3"/>
      <c r="BN51508" s="3"/>
      <c r="BP51508" s="3"/>
    </row>
    <row r="51509" spans="1:68" x14ac:dyDescent="0.25">
      <c r="A51509" s="1"/>
      <c r="B51509" s="2"/>
      <c r="BJ51509" s="3"/>
      <c r="BL51509" s="3"/>
      <c r="BN51509" s="3"/>
      <c r="BP51509" s="3"/>
    </row>
    <row r="51510" spans="1:68" x14ac:dyDescent="0.25">
      <c r="A51510" s="1"/>
      <c r="B51510" s="2"/>
      <c r="BJ51510" s="3"/>
      <c r="BL51510" s="3"/>
      <c r="BN51510" s="3"/>
      <c r="BP51510" s="3"/>
    </row>
    <row r="51511" spans="1:68" x14ac:dyDescent="0.25">
      <c r="A51511" s="1"/>
      <c r="B51511" s="2"/>
      <c r="BJ51511" s="3"/>
      <c r="BL51511" s="3"/>
      <c r="BN51511" s="3"/>
      <c r="BP51511" s="3"/>
    </row>
    <row r="51512" spans="1:68" x14ac:dyDescent="0.25">
      <c r="A51512" s="1"/>
      <c r="B51512" s="2"/>
      <c r="BJ51512" s="3"/>
      <c r="BL51512" s="3"/>
      <c r="BN51512" s="3"/>
      <c r="BP51512" s="3"/>
    </row>
    <row r="51513" spans="1:68" x14ac:dyDescent="0.25">
      <c r="A51513" s="1"/>
      <c r="B51513" s="2"/>
      <c r="BJ51513" s="3"/>
      <c r="BL51513" s="3"/>
      <c r="BN51513" s="3"/>
      <c r="BP51513" s="3"/>
    </row>
    <row r="51514" spans="1:68" x14ac:dyDescent="0.25">
      <c r="A51514" s="1"/>
      <c r="B51514" s="2"/>
      <c r="BJ51514" s="3"/>
      <c r="BL51514" s="3"/>
      <c r="BN51514" s="3"/>
      <c r="BP51514" s="3"/>
    </row>
    <row r="51515" spans="1:68" x14ac:dyDescent="0.25">
      <c r="A51515" s="1"/>
      <c r="B51515" s="2"/>
      <c r="BJ51515" s="3"/>
      <c r="BL51515" s="3"/>
      <c r="BN51515" s="3"/>
      <c r="BP51515" s="3"/>
    </row>
    <row r="51516" spans="1:68" x14ac:dyDescent="0.25">
      <c r="A51516" s="1"/>
      <c r="B51516" s="2"/>
      <c r="BJ51516" s="3"/>
      <c r="BL51516" s="3"/>
      <c r="BN51516" s="3"/>
      <c r="BP51516" s="3"/>
    </row>
    <row r="51517" spans="1:68" x14ac:dyDescent="0.25">
      <c r="A51517" s="1"/>
      <c r="B51517" s="2"/>
      <c r="BJ51517" s="3"/>
      <c r="BL51517" s="3"/>
      <c r="BN51517" s="3"/>
      <c r="BP51517" s="3"/>
    </row>
    <row r="51518" spans="1:68" x14ac:dyDescent="0.25">
      <c r="A51518" s="1"/>
      <c r="B51518" s="2"/>
      <c r="BJ51518" s="3"/>
      <c r="BL51518" s="3"/>
      <c r="BN51518" s="3"/>
      <c r="BP51518" s="3"/>
    </row>
    <row r="51519" spans="1:68" x14ac:dyDescent="0.25">
      <c r="A51519" s="1"/>
      <c r="B51519" s="2"/>
      <c r="BJ51519" s="3"/>
      <c r="BL51519" s="3"/>
      <c r="BN51519" s="3"/>
      <c r="BP51519" s="3"/>
    </row>
    <row r="51520" spans="1:68" x14ac:dyDescent="0.25">
      <c r="A51520" s="1"/>
      <c r="B51520" s="2"/>
      <c r="BJ51520" s="3"/>
      <c r="BL51520" s="3"/>
      <c r="BN51520" s="3"/>
      <c r="BP51520" s="3"/>
    </row>
    <row r="51521" spans="1:68" x14ac:dyDescent="0.25">
      <c r="A51521" s="1"/>
      <c r="B51521" s="2"/>
      <c r="BJ51521" s="3"/>
      <c r="BL51521" s="3"/>
      <c r="BN51521" s="3"/>
      <c r="BP51521" s="3"/>
    </row>
    <row r="51522" spans="1:68" x14ac:dyDescent="0.25">
      <c r="A51522" s="1"/>
      <c r="B51522" s="2"/>
      <c r="BJ51522" s="3"/>
      <c r="BL51522" s="3"/>
      <c r="BN51522" s="3"/>
      <c r="BP51522" s="3"/>
    </row>
    <row r="51523" spans="1:68" x14ac:dyDescent="0.25">
      <c r="A51523" s="1"/>
      <c r="B51523" s="2"/>
      <c r="BJ51523" s="3"/>
      <c r="BL51523" s="3"/>
      <c r="BN51523" s="3"/>
      <c r="BP51523" s="3"/>
    </row>
    <row r="51524" spans="1:68" x14ac:dyDescent="0.25">
      <c r="A51524" s="1"/>
      <c r="B51524" s="2"/>
      <c r="BJ51524" s="3"/>
      <c r="BL51524" s="3"/>
      <c r="BN51524" s="3"/>
      <c r="BP51524" s="3"/>
    </row>
    <row r="51525" spans="1:68" x14ac:dyDescent="0.25">
      <c r="A51525" s="1"/>
      <c r="B51525" s="2"/>
      <c r="BJ51525" s="3"/>
      <c r="BL51525" s="3"/>
      <c r="BN51525" s="3"/>
      <c r="BP51525" s="3"/>
    </row>
    <row r="51526" spans="1:68" x14ac:dyDescent="0.25">
      <c r="A51526" s="1"/>
      <c r="B51526" s="2"/>
      <c r="BJ51526" s="3"/>
      <c r="BL51526" s="3"/>
      <c r="BN51526" s="3"/>
      <c r="BP51526" s="3"/>
    </row>
    <row r="51527" spans="1:68" x14ac:dyDescent="0.25">
      <c r="A51527" s="1"/>
      <c r="B51527" s="2"/>
      <c r="BJ51527" s="3"/>
      <c r="BL51527" s="3"/>
      <c r="BN51527" s="3"/>
      <c r="BP51527" s="3"/>
    </row>
    <row r="51528" spans="1:68" x14ac:dyDescent="0.25">
      <c r="A51528" s="1"/>
      <c r="B51528" s="2"/>
      <c r="BJ51528" s="3"/>
      <c r="BL51528" s="3"/>
      <c r="BN51528" s="3"/>
      <c r="BP51528" s="3"/>
    </row>
    <row r="51529" spans="1:68" x14ac:dyDescent="0.25">
      <c r="A51529" s="1"/>
      <c r="B51529" s="2"/>
      <c r="BJ51529" s="3"/>
      <c r="BL51529" s="3"/>
      <c r="BN51529" s="3"/>
      <c r="BP51529" s="3"/>
    </row>
    <row r="51530" spans="1:68" x14ac:dyDescent="0.25">
      <c r="A51530" s="1"/>
      <c r="B51530" s="2"/>
      <c r="BJ51530" s="3"/>
      <c r="BL51530" s="3"/>
      <c r="BN51530" s="3"/>
      <c r="BP51530" s="3"/>
    </row>
    <row r="51531" spans="1:68" x14ac:dyDescent="0.25">
      <c r="A51531" s="1"/>
      <c r="B51531" s="2"/>
      <c r="BJ51531" s="3"/>
      <c r="BL51531" s="3"/>
      <c r="BN51531" s="3"/>
      <c r="BP51531" s="3"/>
    </row>
    <row r="51532" spans="1:68" x14ac:dyDescent="0.25">
      <c r="A51532" s="1"/>
      <c r="B51532" s="2"/>
      <c r="BJ51532" s="3"/>
      <c r="BL51532" s="3"/>
      <c r="BN51532" s="3"/>
      <c r="BP51532" s="3"/>
    </row>
    <row r="51533" spans="1:68" x14ac:dyDescent="0.25">
      <c r="A51533" s="1"/>
      <c r="B51533" s="2"/>
      <c r="BJ51533" s="3"/>
      <c r="BL51533" s="3"/>
      <c r="BN51533" s="3"/>
      <c r="BP51533" s="3"/>
    </row>
    <row r="51534" spans="1:68" x14ac:dyDescent="0.25">
      <c r="A51534" s="1"/>
      <c r="B51534" s="2"/>
      <c r="BJ51534" s="3"/>
      <c r="BL51534" s="3"/>
      <c r="BN51534" s="3"/>
      <c r="BP51534" s="3"/>
    </row>
    <row r="51535" spans="1:68" x14ac:dyDescent="0.25">
      <c r="A51535" s="1"/>
      <c r="B51535" s="2"/>
      <c r="BJ51535" s="3"/>
      <c r="BL51535" s="3"/>
      <c r="BN51535" s="3"/>
      <c r="BP51535" s="3"/>
    </row>
    <row r="51536" spans="1:68" x14ac:dyDescent="0.25">
      <c r="A51536" s="1"/>
      <c r="B51536" s="2"/>
      <c r="BJ51536" s="3"/>
      <c r="BL51536" s="3"/>
      <c r="BN51536" s="3"/>
      <c r="BP51536" s="3"/>
    </row>
    <row r="51537" spans="1:68" x14ac:dyDescent="0.25">
      <c r="A51537" s="1"/>
      <c r="B51537" s="2"/>
      <c r="BJ51537" s="3"/>
      <c r="BL51537" s="3"/>
      <c r="BN51537" s="3"/>
      <c r="BP51537" s="3"/>
    </row>
    <row r="51538" spans="1:68" x14ac:dyDescent="0.25">
      <c r="A51538" s="1"/>
      <c r="B51538" s="2"/>
      <c r="BJ51538" s="3"/>
      <c r="BL51538" s="3"/>
      <c r="BN51538" s="3"/>
      <c r="BP51538" s="3"/>
    </row>
    <row r="51539" spans="1:68" x14ac:dyDescent="0.25">
      <c r="A51539" s="1"/>
      <c r="B51539" s="2"/>
      <c r="BJ51539" s="3"/>
      <c r="BL51539" s="3"/>
      <c r="BN51539" s="3"/>
      <c r="BP51539" s="3"/>
    </row>
    <row r="51540" spans="1:68" x14ac:dyDescent="0.25">
      <c r="A51540" s="1"/>
      <c r="B51540" s="2"/>
      <c r="BJ51540" s="3"/>
      <c r="BL51540" s="3"/>
      <c r="BN51540" s="3"/>
      <c r="BP51540" s="3"/>
    </row>
    <row r="51541" spans="1:68" x14ac:dyDescent="0.25">
      <c r="A51541" s="1"/>
      <c r="B51541" s="2"/>
      <c r="BJ51541" s="3"/>
      <c r="BL51541" s="3"/>
      <c r="BN51541" s="3"/>
      <c r="BP51541" s="3"/>
    </row>
    <row r="51542" spans="1:68" x14ac:dyDescent="0.25">
      <c r="A51542" s="1"/>
      <c r="B51542" s="2"/>
      <c r="BJ51542" s="3"/>
      <c r="BL51542" s="3"/>
      <c r="BN51542" s="3"/>
      <c r="BP51542" s="3"/>
    </row>
    <row r="51543" spans="1:68" x14ac:dyDescent="0.25">
      <c r="A51543" s="1"/>
      <c r="B51543" s="2"/>
      <c r="BJ51543" s="3"/>
      <c r="BL51543" s="3"/>
      <c r="BN51543" s="3"/>
      <c r="BP51543" s="3"/>
    </row>
    <row r="51544" spans="1:68" x14ac:dyDescent="0.25">
      <c r="A51544" s="1"/>
      <c r="B51544" s="2"/>
      <c r="BJ51544" s="3"/>
      <c r="BL51544" s="3"/>
      <c r="BN51544" s="3"/>
      <c r="BP51544" s="3"/>
    </row>
    <row r="51545" spans="1:68" x14ac:dyDescent="0.25">
      <c r="A51545" s="1"/>
      <c r="B51545" s="2"/>
      <c r="BJ51545" s="3"/>
      <c r="BL51545" s="3"/>
      <c r="BN51545" s="3"/>
      <c r="BP51545" s="3"/>
    </row>
    <row r="51546" spans="1:68" x14ac:dyDescent="0.25">
      <c r="A51546" s="1"/>
      <c r="B51546" s="2"/>
      <c r="BJ51546" s="3"/>
      <c r="BL51546" s="3"/>
      <c r="BN51546" s="3"/>
      <c r="BP51546" s="3"/>
    </row>
    <row r="51547" spans="1:68" x14ac:dyDescent="0.25">
      <c r="A51547" s="1"/>
      <c r="B51547" s="2"/>
      <c r="BJ51547" s="3"/>
      <c r="BL51547" s="3"/>
      <c r="BN51547" s="3"/>
      <c r="BP51547" s="3"/>
    </row>
    <row r="51548" spans="1:68" x14ac:dyDescent="0.25">
      <c r="A51548" s="1"/>
      <c r="B51548" s="2"/>
      <c r="BJ51548" s="3"/>
      <c r="BL51548" s="3"/>
      <c r="BN51548" s="3"/>
      <c r="BP51548" s="3"/>
    </row>
    <row r="51549" spans="1:68" x14ac:dyDescent="0.25">
      <c r="A51549" s="1"/>
      <c r="B51549" s="2"/>
      <c r="BJ51549" s="3"/>
      <c r="BL51549" s="3"/>
      <c r="BN51549" s="3"/>
      <c r="BP51549" s="3"/>
    </row>
    <row r="51550" spans="1:68" x14ac:dyDescent="0.25">
      <c r="A51550" s="1"/>
      <c r="B51550" s="2"/>
      <c r="BJ51550" s="3"/>
      <c r="BL51550" s="3"/>
      <c r="BN51550" s="3"/>
      <c r="BP51550" s="3"/>
    </row>
    <row r="51551" spans="1:68" x14ac:dyDescent="0.25">
      <c r="A51551" s="1"/>
      <c r="B51551" s="2"/>
      <c r="BJ51551" s="3"/>
      <c r="BL51551" s="3"/>
      <c r="BN51551" s="3"/>
      <c r="BP51551" s="3"/>
    </row>
    <row r="51552" spans="1:68" x14ac:dyDescent="0.25">
      <c r="A51552" s="1"/>
      <c r="B51552" s="2"/>
      <c r="BJ51552" s="3"/>
      <c r="BL51552" s="3"/>
      <c r="BN51552" s="3"/>
      <c r="BP51552" s="3"/>
    </row>
    <row r="51553" spans="1:68" x14ac:dyDescent="0.25">
      <c r="A51553" s="1"/>
      <c r="B51553" s="2"/>
      <c r="BJ51553" s="3"/>
      <c r="BL51553" s="3"/>
      <c r="BN51553" s="3"/>
      <c r="BP51553" s="3"/>
    </row>
    <row r="51554" spans="1:68" x14ac:dyDescent="0.25">
      <c r="A51554" s="1"/>
      <c r="B51554" s="2"/>
      <c r="BJ51554" s="3"/>
      <c r="BL51554" s="3"/>
      <c r="BN51554" s="3"/>
      <c r="BP51554" s="3"/>
    </row>
    <row r="51555" spans="1:68" x14ac:dyDescent="0.25">
      <c r="A51555" s="1"/>
      <c r="B51555" s="2"/>
      <c r="BJ51555" s="3"/>
      <c r="BL51555" s="3"/>
      <c r="BN51555" s="3"/>
      <c r="BP51555" s="3"/>
    </row>
    <row r="51556" spans="1:68" x14ac:dyDescent="0.25">
      <c r="A51556" s="1"/>
      <c r="B51556" s="2"/>
      <c r="BJ51556" s="3"/>
      <c r="BL51556" s="3"/>
      <c r="BN51556" s="3"/>
      <c r="BP51556" s="3"/>
    </row>
    <row r="51557" spans="1:68" x14ac:dyDescent="0.25">
      <c r="A51557" s="1"/>
      <c r="B51557" s="2"/>
      <c r="BJ51557" s="3"/>
      <c r="BL51557" s="3"/>
      <c r="BN51557" s="3"/>
      <c r="BP51557" s="3"/>
    </row>
    <row r="51558" spans="1:68" x14ac:dyDescent="0.25">
      <c r="A51558" s="1"/>
      <c r="B51558" s="2"/>
      <c r="BJ51558" s="3"/>
      <c r="BL51558" s="3"/>
      <c r="BN51558" s="3"/>
      <c r="BP51558" s="3"/>
    </row>
    <row r="51559" spans="1:68" x14ac:dyDescent="0.25">
      <c r="A51559" s="1"/>
      <c r="B51559" s="2"/>
      <c r="BJ51559" s="3"/>
      <c r="BL51559" s="3"/>
      <c r="BN51559" s="3"/>
      <c r="BP51559" s="3"/>
    </row>
    <row r="51560" spans="1:68" x14ac:dyDescent="0.25">
      <c r="A51560" s="1"/>
      <c r="B51560" s="2"/>
      <c r="BJ51560" s="3"/>
      <c r="BL51560" s="3"/>
      <c r="BN51560" s="3"/>
      <c r="BP51560" s="3"/>
    </row>
    <row r="51561" spans="1:68" x14ac:dyDescent="0.25">
      <c r="A51561" s="1"/>
      <c r="B51561" s="2"/>
      <c r="BJ51561" s="3"/>
      <c r="BL51561" s="3"/>
      <c r="BN51561" s="3"/>
      <c r="BP51561" s="3"/>
    </row>
    <row r="51562" spans="1:68" x14ac:dyDescent="0.25">
      <c r="A51562" s="1"/>
      <c r="B51562" s="2"/>
      <c r="BJ51562" s="3"/>
      <c r="BL51562" s="3"/>
      <c r="BN51562" s="3"/>
      <c r="BP51562" s="3"/>
    </row>
    <row r="51563" spans="1:68" x14ac:dyDescent="0.25">
      <c r="A51563" s="1"/>
      <c r="B51563" s="2"/>
      <c r="BJ51563" s="3"/>
      <c r="BL51563" s="3"/>
      <c r="BN51563" s="3"/>
      <c r="BP51563" s="3"/>
    </row>
    <row r="51564" spans="1:68" x14ac:dyDescent="0.25">
      <c r="A51564" s="1"/>
      <c r="B51564" s="2"/>
      <c r="BJ51564" s="3"/>
      <c r="BL51564" s="3"/>
      <c r="BN51564" s="3"/>
      <c r="BP51564" s="3"/>
    </row>
    <row r="51565" spans="1:68" x14ac:dyDescent="0.25">
      <c r="A51565" s="1"/>
      <c r="B51565" s="2"/>
      <c r="BJ51565" s="3"/>
      <c r="BL51565" s="3"/>
      <c r="BN51565" s="3"/>
      <c r="BP51565" s="3"/>
    </row>
    <row r="51566" spans="1:68" x14ac:dyDescent="0.25">
      <c r="A51566" s="1"/>
      <c r="B51566" s="2"/>
      <c r="BJ51566" s="3"/>
      <c r="BL51566" s="3"/>
      <c r="BN51566" s="3"/>
      <c r="BP51566" s="3"/>
    </row>
    <row r="51567" spans="1:68" x14ac:dyDescent="0.25">
      <c r="A51567" s="1"/>
      <c r="B51567" s="2"/>
      <c r="BJ51567" s="3"/>
      <c r="BL51567" s="3"/>
      <c r="BN51567" s="3"/>
      <c r="BP51567" s="3"/>
    </row>
    <row r="51568" spans="1:68" x14ac:dyDescent="0.25">
      <c r="A51568" s="1"/>
      <c r="B51568" s="2"/>
      <c r="BJ51568" s="3"/>
      <c r="BL51568" s="3"/>
      <c r="BN51568" s="3"/>
      <c r="BP51568" s="3"/>
    </row>
    <row r="51569" spans="1:68" x14ac:dyDescent="0.25">
      <c r="A51569" s="1"/>
      <c r="B51569" s="2"/>
      <c r="BJ51569" s="3"/>
      <c r="BL51569" s="3"/>
      <c r="BN51569" s="3"/>
      <c r="BP51569" s="3"/>
    </row>
    <row r="51570" spans="1:68" x14ac:dyDescent="0.25">
      <c r="A51570" s="1"/>
      <c r="B51570" s="2"/>
      <c r="BJ51570" s="3"/>
      <c r="BL51570" s="3"/>
      <c r="BN51570" s="3"/>
      <c r="BP51570" s="3"/>
    </row>
    <row r="51571" spans="1:68" x14ac:dyDescent="0.25">
      <c r="A51571" s="1"/>
      <c r="B51571" s="2"/>
      <c r="BJ51571" s="3"/>
      <c r="BL51571" s="3"/>
      <c r="BN51571" s="3"/>
      <c r="BP51571" s="3"/>
    </row>
    <row r="51572" spans="1:68" x14ac:dyDescent="0.25">
      <c r="A51572" s="1"/>
      <c r="B51572" s="2"/>
      <c r="BJ51572" s="3"/>
      <c r="BL51572" s="3"/>
      <c r="BN51572" s="3"/>
      <c r="BP51572" s="3"/>
    </row>
    <row r="51573" spans="1:68" x14ac:dyDescent="0.25">
      <c r="A51573" s="1"/>
      <c r="B51573" s="2"/>
      <c r="BJ51573" s="3"/>
      <c r="BL51573" s="3"/>
      <c r="BN51573" s="3"/>
      <c r="BP51573" s="3"/>
    </row>
    <row r="51574" spans="1:68" x14ac:dyDescent="0.25">
      <c r="A51574" s="1"/>
      <c r="B51574" s="2"/>
      <c r="BJ51574" s="3"/>
      <c r="BL51574" s="3"/>
      <c r="BN51574" s="3"/>
      <c r="BP51574" s="3"/>
    </row>
    <row r="51575" spans="1:68" x14ac:dyDescent="0.25">
      <c r="A51575" s="1"/>
      <c r="B51575" s="2"/>
      <c r="BJ51575" s="3"/>
      <c r="BL51575" s="3"/>
      <c r="BN51575" s="3"/>
      <c r="BP51575" s="3"/>
    </row>
    <row r="51576" spans="1:68" x14ac:dyDescent="0.25">
      <c r="A51576" s="1"/>
      <c r="B51576" s="2"/>
      <c r="BJ51576" s="3"/>
      <c r="BL51576" s="3"/>
      <c r="BN51576" s="3"/>
      <c r="BP51576" s="3"/>
    </row>
    <row r="51577" spans="1:68" x14ac:dyDescent="0.25">
      <c r="A51577" s="1"/>
      <c r="B51577" s="2"/>
      <c r="BJ51577" s="3"/>
      <c r="BL51577" s="3"/>
      <c r="BN51577" s="3"/>
      <c r="BP51577" s="3"/>
    </row>
    <row r="51578" spans="1:68" x14ac:dyDescent="0.25">
      <c r="A51578" s="1"/>
      <c r="B51578" s="2"/>
      <c r="BJ51578" s="3"/>
      <c r="BL51578" s="3"/>
      <c r="BN51578" s="3"/>
      <c r="BP51578" s="3"/>
    </row>
    <row r="51579" spans="1:68" x14ac:dyDescent="0.25">
      <c r="A51579" s="1"/>
      <c r="B51579" s="2"/>
      <c r="BJ51579" s="3"/>
      <c r="BL51579" s="3"/>
      <c r="BN51579" s="3"/>
      <c r="BP51579" s="3"/>
    </row>
    <row r="51580" spans="1:68" x14ac:dyDescent="0.25">
      <c r="A51580" s="1"/>
      <c r="B51580" s="2"/>
      <c r="BJ51580" s="3"/>
      <c r="BL51580" s="3"/>
      <c r="BN51580" s="3"/>
      <c r="BP51580" s="3"/>
    </row>
    <row r="51581" spans="1:68" x14ac:dyDescent="0.25">
      <c r="A51581" s="1"/>
      <c r="B51581" s="2"/>
      <c r="BJ51581" s="3"/>
      <c r="BL51581" s="3"/>
      <c r="BN51581" s="3"/>
      <c r="BP51581" s="3"/>
    </row>
    <row r="51582" spans="1:68" x14ac:dyDescent="0.25">
      <c r="A51582" s="1"/>
      <c r="B51582" s="2"/>
      <c r="BJ51582" s="3"/>
      <c r="BL51582" s="3"/>
      <c r="BN51582" s="3"/>
      <c r="BP51582" s="3"/>
    </row>
    <row r="51583" spans="1:68" x14ac:dyDescent="0.25">
      <c r="A51583" s="1"/>
      <c r="B51583" s="2"/>
      <c r="BJ51583" s="3"/>
      <c r="BL51583" s="3"/>
      <c r="BN51583" s="3"/>
      <c r="BP51583" s="3"/>
    </row>
    <row r="51584" spans="1:68" x14ac:dyDescent="0.25">
      <c r="A51584" s="1"/>
      <c r="B51584" s="2"/>
      <c r="BJ51584" s="3"/>
      <c r="BL51584" s="3"/>
      <c r="BN51584" s="3"/>
      <c r="BP51584" s="3"/>
    </row>
    <row r="51585" spans="1:68" x14ac:dyDescent="0.25">
      <c r="A51585" s="1"/>
      <c r="B51585" s="2"/>
      <c r="BJ51585" s="3"/>
      <c r="BL51585" s="3"/>
      <c r="BN51585" s="3"/>
      <c r="BP51585" s="3"/>
    </row>
    <row r="51586" spans="1:68" x14ac:dyDescent="0.25">
      <c r="A51586" s="1"/>
      <c r="B51586" s="2"/>
      <c r="BJ51586" s="3"/>
      <c r="BL51586" s="3"/>
      <c r="BN51586" s="3"/>
      <c r="BP51586" s="3"/>
    </row>
    <row r="51587" spans="1:68" x14ac:dyDescent="0.25">
      <c r="A51587" s="1"/>
      <c r="B51587" s="2"/>
      <c r="BJ51587" s="3"/>
      <c r="BL51587" s="3"/>
      <c r="BN51587" s="3"/>
      <c r="BP51587" s="3"/>
    </row>
    <row r="51588" spans="1:68" x14ac:dyDescent="0.25">
      <c r="A51588" s="1"/>
      <c r="B51588" s="2"/>
      <c r="BJ51588" s="3"/>
      <c r="BL51588" s="3"/>
      <c r="BN51588" s="3"/>
      <c r="BP51588" s="3"/>
    </row>
    <row r="51589" spans="1:68" x14ac:dyDescent="0.25">
      <c r="A51589" s="1"/>
      <c r="B51589" s="2"/>
      <c r="BJ51589" s="3"/>
      <c r="BL51589" s="3"/>
      <c r="BN51589" s="3"/>
      <c r="BP51589" s="3"/>
    </row>
    <row r="51590" spans="1:68" x14ac:dyDescent="0.25">
      <c r="A51590" s="1"/>
      <c r="B51590" s="2"/>
      <c r="BJ51590" s="3"/>
      <c r="BL51590" s="3"/>
      <c r="BN51590" s="3"/>
      <c r="BP51590" s="3"/>
    </row>
    <row r="51591" spans="1:68" x14ac:dyDescent="0.25">
      <c r="A51591" s="1"/>
      <c r="B51591" s="2"/>
      <c r="BJ51591" s="3"/>
      <c r="BL51591" s="3"/>
      <c r="BN51591" s="3"/>
      <c r="BP51591" s="3"/>
    </row>
    <row r="51592" spans="1:68" x14ac:dyDescent="0.25">
      <c r="A51592" s="1"/>
      <c r="B51592" s="2"/>
      <c r="BJ51592" s="3"/>
      <c r="BL51592" s="3"/>
      <c r="BN51592" s="3"/>
      <c r="BP51592" s="3"/>
    </row>
    <row r="51593" spans="1:68" x14ac:dyDescent="0.25">
      <c r="A51593" s="1"/>
      <c r="B51593" s="2"/>
      <c r="BJ51593" s="3"/>
      <c r="BL51593" s="3"/>
      <c r="BN51593" s="3"/>
      <c r="BP51593" s="3"/>
    </row>
    <row r="51594" spans="1:68" x14ac:dyDescent="0.25">
      <c r="A51594" s="1"/>
      <c r="B51594" s="2"/>
      <c r="BJ51594" s="3"/>
      <c r="BL51594" s="3"/>
      <c r="BN51594" s="3"/>
      <c r="BP51594" s="3"/>
    </row>
    <row r="51595" spans="1:68" x14ac:dyDescent="0.25">
      <c r="A51595" s="1"/>
      <c r="B51595" s="2"/>
      <c r="BJ51595" s="3"/>
      <c r="BL51595" s="3"/>
      <c r="BN51595" s="3"/>
      <c r="BP51595" s="3"/>
    </row>
    <row r="51596" spans="1:68" x14ac:dyDescent="0.25">
      <c r="A51596" s="1"/>
      <c r="B51596" s="2"/>
      <c r="BJ51596" s="3"/>
      <c r="BL51596" s="3"/>
      <c r="BN51596" s="3"/>
      <c r="BP51596" s="3"/>
    </row>
    <row r="51597" spans="1:68" x14ac:dyDescent="0.25">
      <c r="A51597" s="1"/>
      <c r="B51597" s="2"/>
      <c r="BJ51597" s="3"/>
      <c r="BL51597" s="3"/>
      <c r="BN51597" s="3"/>
      <c r="BP51597" s="3"/>
    </row>
    <row r="51598" spans="1:68" x14ac:dyDescent="0.25">
      <c r="A51598" s="1"/>
      <c r="B51598" s="2"/>
      <c r="BJ51598" s="3"/>
      <c r="BL51598" s="3"/>
      <c r="BN51598" s="3"/>
      <c r="BP51598" s="3"/>
    </row>
    <row r="51599" spans="1:68" x14ac:dyDescent="0.25">
      <c r="A51599" s="1"/>
      <c r="B51599" s="2"/>
      <c r="BJ51599" s="3"/>
      <c r="BL51599" s="3"/>
      <c r="BN51599" s="3"/>
      <c r="BP51599" s="3"/>
    </row>
    <row r="51600" spans="1:68" x14ac:dyDescent="0.25">
      <c r="A51600" s="1"/>
      <c r="B51600" s="2"/>
      <c r="BJ51600" s="3"/>
      <c r="BL51600" s="3"/>
      <c r="BN51600" s="3"/>
      <c r="BP51600" s="3"/>
    </row>
    <row r="51601" spans="1:68" x14ac:dyDescent="0.25">
      <c r="A51601" s="1"/>
      <c r="B51601" s="2"/>
      <c r="BJ51601" s="3"/>
      <c r="BL51601" s="3"/>
      <c r="BN51601" s="3"/>
      <c r="BP51601" s="3"/>
    </row>
    <row r="51602" spans="1:68" x14ac:dyDescent="0.25">
      <c r="A51602" s="1"/>
      <c r="B51602" s="2"/>
      <c r="BJ51602" s="3"/>
      <c r="BL51602" s="3"/>
      <c r="BN51602" s="3"/>
      <c r="BP51602" s="3"/>
    </row>
    <row r="51603" spans="1:68" x14ac:dyDescent="0.25">
      <c r="A51603" s="1"/>
      <c r="B51603" s="2"/>
      <c r="BJ51603" s="3"/>
      <c r="BL51603" s="3"/>
      <c r="BN51603" s="3"/>
      <c r="BP51603" s="3"/>
    </row>
    <row r="51604" spans="1:68" x14ac:dyDescent="0.25">
      <c r="A51604" s="1"/>
      <c r="B51604" s="2"/>
      <c r="BJ51604" s="3"/>
      <c r="BL51604" s="3"/>
      <c r="BN51604" s="3"/>
      <c r="BP51604" s="3"/>
    </row>
    <row r="51605" spans="1:68" x14ac:dyDescent="0.25">
      <c r="A51605" s="1"/>
      <c r="B51605" s="2"/>
      <c r="BJ51605" s="3"/>
      <c r="BL51605" s="3"/>
      <c r="BN51605" s="3"/>
      <c r="BP51605" s="3"/>
    </row>
    <row r="51606" spans="1:68" x14ac:dyDescent="0.25">
      <c r="A51606" s="1"/>
      <c r="B51606" s="2"/>
      <c r="BJ51606" s="3"/>
      <c r="BL51606" s="3"/>
      <c r="BN51606" s="3"/>
      <c r="BP51606" s="3"/>
    </row>
    <row r="51607" spans="1:68" x14ac:dyDescent="0.25">
      <c r="A51607" s="1"/>
      <c r="B51607" s="2"/>
      <c r="BJ51607" s="3"/>
      <c r="BL51607" s="3"/>
      <c r="BN51607" s="3"/>
      <c r="BP51607" s="3"/>
    </row>
    <row r="51608" spans="1:68" x14ac:dyDescent="0.25">
      <c r="A51608" s="1"/>
      <c r="B51608" s="2"/>
      <c r="BJ51608" s="3"/>
      <c r="BL51608" s="3"/>
      <c r="BN51608" s="3"/>
      <c r="BP51608" s="3"/>
    </row>
    <row r="51609" spans="1:68" x14ac:dyDescent="0.25">
      <c r="A51609" s="1"/>
      <c r="B51609" s="2"/>
      <c r="BJ51609" s="3"/>
      <c r="BL51609" s="3"/>
      <c r="BN51609" s="3"/>
      <c r="BP51609" s="3"/>
    </row>
    <row r="51610" spans="1:68" x14ac:dyDescent="0.25">
      <c r="A51610" s="1"/>
      <c r="B51610" s="2"/>
      <c r="BJ51610" s="3"/>
      <c r="BL51610" s="3"/>
      <c r="BN51610" s="3"/>
      <c r="BP51610" s="3"/>
    </row>
    <row r="51611" spans="1:68" x14ac:dyDescent="0.25">
      <c r="A51611" s="1"/>
      <c r="B51611" s="2"/>
      <c r="BJ51611" s="3"/>
      <c r="BL51611" s="3"/>
      <c r="BN51611" s="3"/>
      <c r="BP51611" s="3"/>
    </row>
    <row r="51612" spans="1:68" x14ac:dyDescent="0.25">
      <c r="A51612" s="1"/>
      <c r="B51612" s="2"/>
      <c r="BJ51612" s="3"/>
      <c r="BL51612" s="3"/>
      <c r="BN51612" s="3"/>
      <c r="BP51612" s="3"/>
    </row>
    <row r="51613" spans="1:68" x14ac:dyDescent="0.25">
      <c r="A51613" s="1"/>
      <c r="B51613" s="2"/>
      <c r="BJ51613" s="3"/>
      <c r="BL51613" s="3"/>
      <c r="BN51613" s="3"/>
      <c r="BP51613" s="3"/>
    </row>
    <row r="51614" spans="1:68" x14ac:dyDescent="0.25">
      <c r="A51614" s="1"/>
      <c r="B51614" s="2"/>
      <c r="BJ51614" s="3"/>
      <c r="BL51614" s="3"/>
      <c r="BN51614" s="3"/>
      <c r="BP51614" s="3"/>
    </row>
    <row r="51615" spans="1:68" x14ac:dyDescent="0.25">
      <c r="A51615" s="1"/>
      <c r="B51615" s="2"/>
      <c r="BJ51615" s="3"/>
      <c r="BL51615" s="3"/>
      <c r="BN51615" s="3"/>
      <c r="BP51615" s="3"/>
    </row>
    <row r="51616" spans="1:68" x14ac:dyDescent="0.25">
      <c r="A51616" s="1"/>
      <c r="B51616" s="2"/>
      <c r="BJ51616" s="3"/>
      <c r="BL51616" s="3"/>
      <c r="BN51616" s="3"/>
      <c r="BP51616" s="3"/>
    </row>
    <row r="51617" spans="1:68" x14ac:dyDescent="0.25">
      <c r="A51617" s="1"/>
      <c r="B51617" s="2"/>
      <c r="BJ51617" s="3"/>
      <c r="BL51617" s="3"/>
      <c r="BN51617" s="3"/>
      <c r="BP51617" s="3"/>
    </row>
    <row r="51618" spans="1:68" x14ac:dyDescent="0.25">
      <c r="A51618" s="1"/>
      <c r="B51618" s="2"/>
      <c r="BJ51618" s="3"/>
      <c r="BL51618" s="3"/>
      <c r="BN51618" s="3"/>
      <c r="BP51618" s="3"/>
    </row>
    <row r="51619" spans="1:68" x14ac:dyDescent="0.25">
      <c r="A51619" s="1"/>
      <c r="B51619" s="2"/>
      <c r="BJ51619" s="3"/>
      <c r="BL51619" s="3"/>
      <c r="BN51619" s="3"/>
      <c r="BP51619" s="3"/>
    </row>
    <row r="51620" spans="1:68" x14ac:dyDescent="0.25">
      <c r="A51620" s="1"/>
      <c r="B51620" s="2"/>
      <c r="BJ51620" s="3"/>
      <c r="BL51620" s="3"/>
      <c r="BN51620" s="3"/>
      <c r="BP51620" s="3"/>
    </row>
    <row r="51621" spans="1:68" x14ac:dyDescent="0.25">
      <c r="A51621" s="1"/>
      <c r="B51621" s="2"/>
      <c r="BJ51621" s="3"/>
      <c r="BL51621" s="3"/>
      <c r="BN51621" s="3"/>
      <c r="BP51621" s="3"/>
    </row>
    <row r="51622" spans="1:68" x14ac:dyDescent="0.25">
      <c r="A51622" s="1"/>
      <c r="B51622" s="2"/>
      <c r="BJ51622" s="3"/>
      <c r="BL51622" s="3"/>
      <c r="BN51622" s="3"/>
      <c r="BP51622" s="3"/>
    </row>
    <row r="51623" spans="1:68" x14ac:dyDescent="0.25">
      <c r="A51623" s="1"/>
      <c r="B51623" s="2"/>
      <c r="BJ51623" s="3"/>
      <c r="BL51623" s="3"/>
      <c r="BN51623" s="3"/>
      <c r="BP51623" s="3"/>
    </row>
    <row r="51624" spans="1:68" x14ac:dyDescent="0.25">
      <c r="A51624" s="1"/>
      <c r="B51624" s="2"/>
      <c r="BJ51624" s="3"/>
      <c r="BL51624" s="3"/>
      <c r="BN51624" s="3"/>
      <c r="BP51624" s="3"/>
    </row>
    <row r="51625" spans="1:68" x14ac:dyDescent="0.25">
      <c r="A51625" s="1"/>
      <c r="B51625" s="2"/>
      <c r="BJ51625" s="3"/>
      <c r="BL51625" s="3"/>
      <c r="BN51625" s="3"/>
      <c r="BP51625" s="3"/>
    </row>
    <row r="51626" spans="1:68" x14ac:dyDescent="0.25">
      <c r="A51626" s="1"/>
      <c r="B51626" s="2"/>
      <c r="BJ51626" s="3"/>
      <c r="BL51626" s="3"/>
      <c r="BN51626" s="3"/>
      <c r="BP51626" s="3"/>
    </row>
    <row r="51627" spans="1:68" x14ac:dyDescent="0.25">
      <c r="A51627" s="1"/>
      <c r="B51627" s="2"/>
      <c r="BJ51627" s="3"/>
      <c r="BL51627" s="3"/>
      <c r="BN51627" s="3"/>
      <c r="BP51627" s="3"/>
    </row>
    <row r="51628" spans="1:68" x14ac:dyDescent="0.25">
      <c r="A51628" s="1"/>
      <c r="B51628" s="2"/>
      <c r="BJ51628" s="3"/>
      <c r="BL51628" s="3"/>
      <c r="BN51628" s="3"/>
      <c r="BP51628" s="3"/>
    </row>
    <row r="51629" spans="1:68" x14ac:dyDescent="0.25">
      <c r="A51629" s="1"/>
      <c r="B51629" s="2"/>
      <c r="BJ51629" s="3"/>
      <c r="BL51629" s="3"/>
      <c r="BN51629" s="3"/>
      <c r="BP51629" s="3"/>
    </row>
    <row r="51630" spans="1:68" x14ac:dyDescent="0.25">
      <c r="A51630" s="1"/>
      <c r="B51630" s="2"/>
      <c r="BJ51630" s="3"/>
      <c r="BL51630" s="3"/>
      <c r="BN51630" s="3"/>
      <c r="BP51630" s="3"/>
    </row>
    <row r="51631" spans="1:68" x14ac:dyDescent="0.25">
      <c r="A51631" s="1"/>
      <c r="B51631" s="2"/>
      <c r="BJ51631" s="3"/>
      <c r="BL51631" s="3"/>
      <c r="BN51631" s="3"/>
      <c r="BP51631" s="3"/>
    </row>
    <row r="51632" spans="1:68" x14ac:dyDescent="0.25">
      <c r="A51632" s="1"/>
      <c r="B51632" s="2"/>
      <c r="BJ51632" s="3"/>
      <c r="BL51632" s="3"/>
      <c r="BN51632" s="3"/>
      <c r="BP51632" s="3"/>
    </row>
    <row r="51633" spans="1:68" x14ac:dyDescent="0.25">
      <c r="A51633" s="1"/>
      <c r="B51633" s="2"/>
      <c r="BJ51633" s="3"/>
      <c r="BL51633" s="3"/>
      <c r="BN51633" s="3"/>
      <c r="BP51633" s="3"/>
    </row>
    <row r="51634" spans="1:68" x14ac:dyDescent="0.25">
      <c r="A51634" s="1"/>
      <c r="B51634" s="2"/>
      <c r="BJ51634" s="3"/>
      <c r="BL51634" s="3"/>
      <c r="BN51634" s="3"/>
      <c r="BP51634" s="3"/>
    </row>
    <row r="51635" spans="1:68" x14ac:dyDescent="0.25">
      <c r="A51635" s="1"/>
      <c r="B51635" s="2"/>
      <c r="BJ51635" s="3"/>
      <c r="BL51635" s="3"/>
      <c r="BN51635" s="3"/>
      <c r="BP51635" s="3"/>
    </row>
    <row r="51636" spans="1:68" x14ac:dyDescent="0.25">
      <c r="A51636" s="1"/>
      <c r="B51636" s="2"/>
      <c r="BJ51636" s="3"/>
      <c r="BL51636" s="3"/>
      <c r="BN51636" s="3"/>
      <c r="BP51636" s="3"/>
    </row>
    <row r="51637" spans="1:68" x14ac:dyDescent="0.25">
      <c r="A51637" s="1"/>
      <c r="B51637" s="2"/>
      <c r="BJ51637" s="3"/>
      <c r="BL51637" s="3"/>
      <c r="BN51637" s="3"/>
      <c r="BP51637" s="3"/>
    </row>
    <row r="51638" spans="1:68" x14ac:dyDescent="0.25">
      <c r="A51638" s="1"/>
      <c r="B51638" s="2"/>
      <c r="BJ51638" s="3"/>
      <c r="BL51638" s="3"/>
      <c r="BN51638" s="3"/>
      <c r="BP51638" s="3"/>
    </row>
    <row r="51639" spans="1:68" x14ac:dyDescent="0.25">
      <c r="A51639" s="1"/>
      <c r="B51639" s="2"/>
      <c r="BJ51639" s="3"/>
      <c r="BL51639" s="3"/>
      <c r="BN51639" s="3"/>
      <c r="BP51639" s="3"/>
    </row>
    <row r="51640" spans="1:68" x14ac:dyDescent="0.25">
      <c r="A51640" s="1"/>
      <c r="B51640" s="2"/>
      <c r="BJ51640" s="3"/>
      <c r="BL51640" s="3"/>
      <c r="BN51640" s="3"/>
      <c r="BP51640" s="3"/>
    </row>
    <row r="51641" spans="1:68" x14ac:dyDescent="0.25">
      <c r="A51641" s="1"/>
      <c r="B51641" s="2"/>
      <c r="BJ51641" s="3"/>
      <c r="BL51641" s="3"/>
      <c r="BN51641" s="3"/>
      <c r="BP51641" s="3"/>
    </row>
    <row r="51642" spans="1:68" x14ac:dyDescent="0.25">
      <c r="A51642" s="1"/>
      <c r="B51642" s="2"/>
      <c r="BJ51642" s="3"/>
      <c r="BL51642" s="3"/>
      <c r="BN51642" s="3"/>
      <c r="BP51642" s="3"/>
    </row>
    <row r="51643" spans="1:68" x14ac:dyDescent="0.25">
      <c r="A51643" s="1"/>
      <c r="B51643" s="2"/>
      <c r="BJ51643" s="3"/>
      <c r="BL51643" s="3"/>
      <c r="BN51643" s="3"/>
      <c r="BP51643" s="3"/>
    </row>
    <row r="51644" spans="1:68" x14ac:dyDescent="0.25">
      <c r="A51644" s="1"/>
      <c r="B51644" s="2"/>
      <c r="BJ51644" s="3"/>
      <c r="BL51644" s="3"/>
      <c r="BN51644" s="3"/>
      <c r="BP51644" s="3"/>
    </row>
    <row r="51645" spans="1:68" x14ac:dyDescent="0.25">
      <c r="A51645" s="1"/>
      <c r="B51645" s="2"/>
      <c r="BJ51645" s="3"/>
      <c r="BL51645" s="3"/>
      <c r="BN51645" s="3"/>
      <c r="BP51645" s="3"/>
    </row>
    <row r="51646" spans="1:68" x14ac:dyDescent="0.25">
      <c r="A51646" s="1"/>
      <c r="B51646" s="2"/>
      <c r="BJ51646" s="3"/>
      <c r="BL51646" s="3"/>
      <c r="BN51646" s="3"/>
      <c r="BP51646" s="3"/>
    </row>
    <row r="51647" spans="1:68" x14ac:dyDescent="0.25">
      <c r="A51647" s="1"/>
      <c r="B51647" s="2"/>
      <c r="BJ51647" s="3"/>
      <c r="BL51647" s="3"/>
      <c r="BN51647" s="3"/>
      <c r="BP51647" s="3"/>
    </row>
    <row r="51648" spans="1:68" x14ac:dyDescent="0.25">
      <c r="A51648" s="1"/>
      <c r="B51648" s="2"/>
      <c r="BJ51648" s="3"/>
      <c r="BL51648" s="3"/>
      <c r="BN51648" s="3"/>
      <c r="BP51648" s="3"/>
    </row>
    <row r="51649" spans="1:68" x14ac:dyDescent="0.25">
      <c r="A51649" s="1"/>
      <c r="B51649" s="2"/>
      <c r="BJ51649" s="3"/>
      <c r="BL51649" s="3"/>
      <c r="BN51649" s="3"/>
      <c r="BP51649" s="3"/>
    </row>
    <row r="51650" spans="1:68" x14ac:dyDescent="0.25">
      <c r="A51650" s="1"/>
      <c r="B51650" s="2"/>
      <c r="BJ51650" s="3"/>
      <c r="BL51650" s="3"/>
      <c r="BN51650" s="3"/>
      <c r="BP51650" s="3"/>
    </row>
    <row r="51651" spans="1:68" x14ac:dyDescent="0.25">
      <c r="A51651" s="1"/>
      <c r="B51651" s="2"/>
      <c r="BJ51651" s="3"/>
      <c r="BL51651" s="3"/>
      <c r="BN51651" s="3"/>
      <c r="BP51651" s="3"/>
    </row>
    <row r="51652" spans="1:68" x14ac:dyDescent="0.25">
      <c r="A51652" s="1"/>
      <c r="B51652" s="2"/>
      <c r="BJ51652" s="3"/>
      <c r="BL51652" s="3"/>
      <c r="BN51652" s="3"/>
      <c r="BP51652" s="3"/>
    </row>
    <row r="51653" spans="1:68" x14ac:dyDescent="0.25">
      <c r="A51653" s="1"/>
      <c r="B51653" s="2"/>
      <c r="BJ51653" s="3"/>
      <c r="BL51653" s="3"/>
      <c r="BN51653" s="3"/>
      <c r="BP51653" s="3"/>
    </row>
    <row r="51654" spans="1:68" x14ac:dyDescent="0.25">
      <c r="A51654" s="1"/>
      <c r="B51654" s="2"/>
      <c r="BJ51654" s="3"/>
      <c r="BL51654" s="3"/>
      <c r="BN51654" s="3"/>
      <c r="BP51654" s="3"/>
    </row>
    <row r="51655" spans="1:68" x14ac:dyDescent="0.25">
      <c r="A51655" s="1"/>
      <c r="B51655" s="2"/>
      <c r="BJ51655" s="3"/>
      <c r="BL51655" s="3"/>
      <c r="BN51655" s="3"/>
      <c r="BP51655" s="3"/>
    </row>
    <row r="51656" spans="1:68" x14ac:dyDescent="0.25">
      <c r="A51656" s="1"/>
      <c r="B51656" s="2"/>
      <c r="BJ51656" s="3"/>
      <c r="BL51656" s="3"/>
      <c r="BN51656" s="3"/>
      <c r="BP51656" s="3"/>
    </row>
    <row r="51657" spans="1:68" x14ac:dyDescent="0.25">
      <c r="A51657" s="1"/>
      <c r="B51657" s="2"/>
      <c r="BJ51657" s="3"/>
      <c r="BL51657" s="3"/>
      <c r="BN51657" s="3"/>
      <c r="BP51657" s="3"/>
    </row>
    <row r="51658" spans="1:68" x14ac:dyDescent="0.25">
      <c r="A51658" s="1"/>
      <c r="B51658" s="2"/>
      <c r="BJ51658" s="3"/>
      <c r="BL51658" s="3"/>
      <c r="BN51658" s="3"/>
      <c r="BP51658" s="3"/>
    </row>
    <row r="51659" spans="1:68" x14ac:dyDescent="0.25">
      <c r="A51659" s="1"/>
      <c r="B51659" s="2"/>
      <c r="BJ51659" s="3"/>
      <c r="BL51659" s="3"/>
      <c r="BN51659" s="3"/>
      <c r="BP51659" s="3"/>
    </row>
    <row r="51660" spans="1:68" x14ac:dyDescent="0.25">
      <c r="A51660" s="1"/>
      <c r="B51660" s="2"/>
      <c r="BJ51660" s="3"/>
      <c r="BL51660" s="3"/>
      <c r="BN51660" s="3"/>
      <c r="BP51660" s="3"/>
    </row>
    <row r="51661" spans="1:68" x14ac:dyDescent="0.25">
      <c r="A51661" s="1"/>
      <c r="B51661" s="2"/>
      <c r="BJ51661" s="3"/>
      <c r="BL51661" s="3"/>
      <c r="BN51661" s="3"/>
      <c r="BP51661" s="3"/>
    </row>
    <row r="51662" spans="1:68" x14ac:dyDescent="0.25">
      <c r="A51662" s="1"/>
      <c r="B51662" s="2"/>
      <c r="BJ51662" s="3"/>
      <c r="BL51662" s="3"/>
      <c r="BN51662" s="3"/>
      <c r="BP51662" s="3"/>
    </row>
    <row r="51663" spans="1:68" x14ac:dyDescent="0.25">
      <c r="A51663" s="1"/>
      <c r="B51663" s="2"/>
      <c r="BJ51663" s="3"/>
      <c r="BL51663" s="3"/>
      <c r="BN51663" s="3"/>
      <c r="BP51663" s="3"/>
    </row>
    <row r="51664" spans="1:68" x14ac:dyDescent="0.25">
      <c r="A51664" s="1"/>
      <c r="B51664" s="2"/>
      <c r="BJ51664" s="3"/>
      <c r="BL51664" s="3"/>
      <c r="BN51664" s="3"/>
      <c r="BP51664" s="3"/>
    </row>
    <row r="51665" spans="1:68" x14ac:dyDescent="0.25">
      <c r="A51665" s="1"/>
      <c r="B51665" s="2"/>
      <c r="BJ51665" s="3"/>
      <c r="BL51665" s="3"/>
      <c r="BN51665" s="3"/>
      <c r="BP51665" s="3"/>
    </row>
    <row r="51666" spans="1:68" x14ac:dyDescent="0.25">
      <c r="A51666" s="1"/>
      <c r="B51666" s="2"/>
      <c r="BJ51666" s="3"/>
      <c r="BL51666" s="3"/>
      <c r="BN51666" s="3"/>
      <c r="BP51666" s="3"/>
    </row>
    <row r="51667" spans="1:68" x14ac:dyDescent="0.25">
      <c r="A51667" s="1"/>
      <c r="B51667" s="2"/>
      <c r="BJ51667" s="3"/>
      <c r="BL51667" s="3"/>
      <c r="BN51667" s="3"/>
      <c r="BP51667" s="3"/>
    </row>
    <row r="51668" spans="1:68" x14ac:dyDescent="0.25">
      <c r="A51668" s="1"/>
      <c r="B51668" s="2"/>
      <c r="BJ51668" s="3"/>
      <c r="BL51668" s="3"/>
      <c r="BN51668" s="3"/>
      <c r="BP51668" s="3"/>
    </row>
    <row r="51669" spans="1:68" x14ac:dyDescent="0.25">
      <c r="A51669" s="1"/>
      <c r="B51669" s="2"/>
      <c r="BJ51669" s="3"/>
      <c r="BL51669" s="3"/>
      <c r="BN51669" s="3"/>
      <c r="BP51669" s="3"/>
    </row>
    <row r="51670" spans="1:68" x14ac:dyDescent="0.25">
      <c r="A51670" s="1"/>
      <c r="B51670" s="2"/>
      <c r="BJ51670" s="3"/>
      <c r="BL51670" s="3"/>
      <c r="BN51670" s="3"/>
      <c r="BP51670" s="3"/>
    </row>
    <row r="51671" spans="1:68" x14ac:dyDescent="0.25">
      <c r="A51671" s="1"/>
      <c r="B51671" s="2"/>
      <c r="BJ51671" s="3"/>
      <c r="BL51671" s="3"/>
      <c r="BN51671" s="3"/>
      <c r="BP51671" s="3"/>
    </row>
    <row r="51672" spans="1:68" x14ac:dyDescent="0.25">
      <c r="A51672" s="1"/>
      <c r="B51672" s="2"/>
      <c r="BJ51672" s="3"/>
      <c r="BL51672" s="3"/>
      <c r="BN51672" s="3"/>
      <c r="BP51672" s="3"/>
    </row>
    <row r="51673" spans="1:68" x14ac:dyDescent="0.25">
      <c r="A51673" s="1"/>
      <c r="B51673" s="2"/>
      <c r="BJ51673" s="3"/>
      <c r="BL51673" s="3"/>
      <c r="BN51673" s="3"/>
      <c r="BP51673" s="3"/>
    </row>
    <row r="51674" spans="1:68" x14ac:dyDescent="0.25">
      <c r="A51674" s="1"/>
      <c r="B51674" s="2"/>
      <c r="BJ51674" s="3"/>
      <c r="BL51674" s="3"/>
      <c r="BN51674" s="3"/>
      <c r="BP51674" s="3"/>
    </row>
    <row r="51675" spans="1:68" x14ac:dyDescent="0.25">
      <c r="A51675" s="1"/>
      <c r="B51675" s="2"/>
      <c r="BJ51675" s="3"/>
      <c r="BL51675" s="3"/>
      <c r="BN51675" s="3"/>
      <c r="BP51675" s="3"/>
    </row>
    <row r="51676" spans="1:68" x14ac:dyDescent="0.25">
      <c r="A51676" s="1"/>
      <c r="B51676" s="2"/>
      <c r="BJ51676" s="3"/>
      <c r="BL51676" s="3"/>
      <c r="BN51676" s="3"/>
      <c r="BP51676" s="3"/>
    </row>
    <row r="51677" spans="1:68" x14ac:dyDescent="0.25">
      <c r="A51677" s="1"/>
      <c r="B51677" s="2"/>
      <c r="BJ51677" s="3"/>
      <c r="BL51677" s="3"/>
      <c r="BN51677" s="3"/>
      <c r="BP51677" s="3"/>
    </row>
    <row r="51678" spans="1:68" x14ac:dyDescent="0.25">
      <c r="A51678" s="1"/>
      <c r="B51678" s="2"/>
      <c r="BJ51678" s="3"/>
      <c r="BL51678" s="3"/>
      <c r="BN51678" s="3"/>
      <c r="BP51678" s="3"/>
    </row>
    <row r="51679" spans="1:68" x14ac:dyDescent="0.25">
      <c r="A51679" s="1"/>
      <c r="B51679" s="2"/>
      <c r="BJ51679" s="3"/>
      <c r="BL51679" s="3"/>
      <c r="BN51679" s="3"/>
      <c r="BP51679" s="3"/>
    </row>
    <row r="51680" spans="1:68" x14ac:dyDescent="0.25">
      <c r="A51680" s="1"/>
      <c r="B51680" s="2"/>
      <c r="BJ51680" s="3"/>
      <c r="BL51680" s="3"/>
      <c r="BN51680" s="3"/>
      <c r="BP51680" s="3"/>
    </row>
    <row r="51681" spans="1:68" x14ac:dyDescent="0.25">
      <c r="A51681" s="1"/>
      <c r="B51681" s="2"/>
      <c r="BJ51681" s="3"/>
      <c r="BL51681" s="3"/>
      <c r="BN51681" s="3"/>
      <c r="BP51681" s="3"/>
    </row>
    <row r="51682" spans="1:68" x14ac:dyDescent="0.25">
      <c r="A51682" s="1"/>
      <c r="B51682" s="2"/>
      <c r="BJ51682" s="3"/>
      <c r="BL51682" s="3"/>
      <c r="BN51682" s="3"/>
      <c r="BP51682" s="3"/>
    </row>
    <row r="51683" spans="1:68" x14ac:dyDescent="0.25">
      <c r="A51683" s="1"/>
      <c r="B51683" s="2"/>
      <c r="BJ51683" s="3"/>
      <c r="BL51683" s="3"/>
      <c r="BN51683" s="3"/>
      <c r="BP51683" s="3"/>
    </row>
    <row r="51684" spans="1:68" x14ac:dyDescent="0.25">
      <c r="A51684" s="1"/>
      <c r="B51684" s="2"/>
      <c r="BJ51684" s="3"/>
      <c r="BL51684" s="3"/>
      <c r="BN51684" s="3"/>
      <c r="BP51684" s="3"/>
    </row>
    <row r="51685" spans="1:68" x14ac:dyDescent="0.25">
      <c r="A51685" s="1"/>
      <c r="B51685" s="2"/>
      <c r="BJ51685" s="3"/>
      <c r="BL51685" s="3"/>
      <c r="BN51685" s="3"/>
      <c r="BP51685" s="3"/>
    </row>
    <row r="51686" spans="1:68" x14ac:dyDescent="0.25">
      <c r="A51686" s="1"/>
      <c r="B51686" s="2"/>
      <c r="BJ51686" s="3"/>
      <c r="BL51686" s="3"/>
      <c r="BN51686" s="3"/>
      <c r="BP51686" s="3"/>
    </row>
    <row r="51687" spans="1:68" x14ac:dyDescent="0.25">
      <c r="A51687" s="1"/>
      <c r="B51687" s="2"/>
      <c r="BJ51687" s="3"/>
      <c r="BL51687" s="3"/>
      <c r="BN51687" s="3"/>
      <c r="BP51687" s="3"/>
    </row>
    <row r="51688" spans="1:68" x14ac:dyDescent="0.25">
      <c r="A51688" s="1"/>
      <c r="B51688" s="2"/>
      <c r="BJ51688" s="3"/>
      <c r="BL51688" s="3"/>
      <c r="BN51688" s="3"/>
      <c r="BP51688" s="3"/>
    </row>
    <row r="51689" spans="1:68" x14ac:dyDescent="0.25">
      <c r="A51689" s="1"/>
      <c r="B51689" s="2"/>
      <c r="BJ51689" s="3"/>
      <c r="BL51689" s="3"/>
      <c r="BN51689" s="3"/>
      <c r="BP51689" s="3"/>
    </row>
    <row r="51690" spans="1:68" x14ac:dyDescent="0.25">
      <c r="A51690" s="1"/>
      <c r="B51690" s="2"/>
      <c r="BJ51690" s="3"/>
      <c r="BL51690" s="3"/>
      <c r="BN51690" s="3"/>
      <c r="BP51690" s="3"/>
    </row>
    <row r="51691" spans="1:68" x14ac:dyDescent="0.25">
      <c r="A51691" s="1"/>
      <c r="B51691" s="2"/>
      <c r="BJ51691" s="3"/>
      <c r="BL51691" s="3"/>
      <c r="BN51691" s="3"/>
      <c r="BP51691" s="3"/>
    </row>
    <row r="51692" spans="1:68" x14ac:dyDescent="0.25">
      <c r="A51692" s="1"/>
      <c r="B51692" s="2"/>
      <c r="BJ51692" s="3"/>
      <c r="BL51692" s="3"/>
      <c r="BN51692" s="3"/>
      <c r="BP51692" s="3"/>
    </row>
    <row r="51693" spans="1:68" x14ac:dyDescent="0.25">
      <c r="A51693" s="1"/>
      <c r="B51693" s="2"/>
      <c r="BJ51693" s="3"/>
      <c r="BL51693" s="3"/>
      <c r="BN51693" s="3"/>
      <c r="BP51693" s="3"/>
    </row>
    <row r="51694" spans="1:68" x14ac:dyDescent="0.25">
      <c r="A51694" s="1"/>
      <c r="B51694" s="2"/>
      <c r="BJ51694" s="3"/>
      <c r="BL51694" s="3"/>
      <c r="BN51694" s="3"/>
      <c r="BP51694" s="3"/>
    </row>
    <row r="51695" spans="1:68" x14ac:dyDescent="0.25">
      <c r="A51695" s="1"/>
      <c r="B51695" s="2"/>
      <c r="BJ51695" s="3"/>
      <c r="BL51695" s="3"/>
      <c r="BN51695" s="3"/>
      <c r="BP51695" s="3"/>
    </row>
    <row r="51696" spans="1:68" x14ac:dyDescent="0.25">
      <c r="A51696" s="1"/>
      <c r="B51696" s="2"/>
      <c r="BJ51696" s="3"/>
      <c r="BL51696" s="3"/>
      <c r="BN51696" s="3"/>
      <c r="BP51696" s="3"/>
    </row>
    <row r="51697" spans="1:68" x14ac:dyDescent="0.25">
      <c r="A51697" s="1"/>
      <c r="B51697" s="2"/>
      <c r="BJ51697" s="3"/>
      <c r="BL51697" s="3"/>
      <c r="BN51697" s="3"/>
      <c r="BP51697" s="3"/>
    </row>
    <row r="51698" spans="1:68" x14ac:dyDescent="0.25">
      <c r="A51698" s="1"/>
      <c r="B51698" s="2"/>
      <c r="BJ51698" s="3"/>
      <c r="BL51698" s="3"/>
      <c r="BN51698" s="3"/>
      <c r="BP51698" s="3"/>
    </row>
    <row r="51699" spans="1:68" x14ac:dyDescent="0.25">
      <c r="A51699" s="1"/>
      <c r="B51699" s="2"/>
      <c r="BJ51699" s="3"/>
      <c r="BL51699" s="3"/>
      <c r="BN51699" s="3"/>
      <c r="BP51699" s="3"/>
    </row>
    <row r="51700" spans="1:68" x14ac:dyDescent="0.25">
      <c r="A51700" s="1"/>
      <c r="B51700" s="2"/>
      <c r="BJ51700" s="3"/>
      <c r="BL51700" s="3"/>
      <c r="BN51700" s="3"/>
      <c r="BP51700" s="3"/>
    </row>
    <row r="51701" spans="1:68" x14ac:dyDescent="0.25">
      <c r="A51701" s="1"/>
      <c r="B51701" s="2"/>
      <c r="BJ51701" s="3"/>
      <c r="BL51701" s="3"/>
      <c r="BN51701" s="3"/>
      <c r="BP51701" s="3"/>
    </row>
    <row r="51702" spans="1:68" x14ac:dyDescent="0.25">
      <c r="A51702" s="1"/>
      <c r="B51702" s="2"/>
      <c r="BJ51702" s="3"/>
      <c r="BL51702" s="3"/>
      <c r="BN51702" s="3"/>
      <c r="BP51702" s="3"/>
    </row>
    <row r="51703" spans="1:68" x14ac:dyDescent="0.25">
      <c r="A51703" s="1"/>
      <c r="B51703" s="2"/>
      <c r="BJ51703" s="3"/>
      <c r="BL51703" s="3"/>
      <c r="BN51703" s="3"/>
      <c r="BP51703" s="3"/>
    </row>
    <row r="51704" spans="1:68" x14ac:dyDescent="0.25">
      <c r="A51704" s="1"/>
      <c r="B51704" s="2"/>
      <c r="BJ51704" s="3"/>
      <c r="BL51704" s="3"/>
      <c r="BN51704" s="3"/>
      <c r="BP51704" s="3"/>
    </row>
    <row r="51705" spans="1:68" x14ac:dyDescent="0.25">
      <c r="A51705" s="1"/>
      <c r="B51705" s="2"/>
      <c r="BJ51705" s="3"/>
      <c r="BL51705" s="3"/>
      <c r="BN51705" s="3"/>
      <c r="BP51705" s="3"/>
    </row>
    <row r="51706" spans="1:68" x14ac:dyDescent="0.25">
      <c r="A51706" s="1"/>
      <c r="B51706" s="2"/>
      <c r="BJ51706" s="3"/>
      <c r="BL51706" s="3"/>
      <c r="BN51706" s="3"/>
      <c r="BP51706" s="3"/>
    </row>
    <row r="51707" spans="1:68" x14ac:dyDescent="0.25">
      <c r="A51707" s="1"/>
      <c r="B51707" s="2"/>
      <c r="BJ51707" s="3"/>
      <c r="BL51707" s="3"/>
      <c r="BN51707" s="3"/>
      <c r="BP51707" s="3"/>
    </row>
    <row r="51708" spans="1:68" x14ac:dyDescent="0.25">
      <c r="A51708" s="1"/>
      <c r="B51708" s="2"/>
      <c r="BJ51708" s="3"/>
      <c r="BL51708" s="3"/>
      <c r="BN51708" s="3"/>
      <c r="BP51708" s="3"/>
    </row>
    <row r="51709" spans="1:68" x14ac:dyDescent="0.25">
      <c r="A51709" s="1"/>
      <c r="B51709" s="2"/>
      <c r="BJ51709" s="3"/>
      <c r="BL51709" s="3"/>
      <c r="BN51709" s="3"/>
      <c r="BP51709" s="3"/>
    </row>
    <row r="51710" spans="1:68" x14ac:dyDescent="0.25">
      <c r="A51710" s="1"/>
      <c r="B51710" s="2"/>
      <c r="BJ51710" s="3"/>
      <c r="BL51710" s="3"/>
      <c r="BN51710" s="3"/>
      <c r="BP51710" s="3"/>
    </row>
    <row r="51711" spans="1:68" x14ac:dyDescent="0.25">
      <c r="A51711" s="1"/>
      <c r="B51711" s="2"/>
      <c r="BJ51711" s="3"/>
      <c r="BL51711" s="3"/>
      <c r="BN51711" s="3"/>
      <c r="BP51711" s="3"/>
    </row>
    <row r="51712" spans="1:68" x14ac:dyDescent="0.25">
      <c r="A51712" s="1"/>
      <c r="B51712" s="2"/>
      <c r="BJ51712" s="3"/>
      <c r="BL51712" s="3"/>
      <c r="BN51712" s="3"/>
      <c r="BP51712" s="3"/>
    </row>
    <row r="51713" spans="1:68" x14ac:dyDescent="0.25">
      <c r="A51713" s="1"/>
      <c r="B51713" s="2"/>
      <c r="BJ51713" s="3"/>
      <c r="BL51713" s="3"/>
      <c r="BN51713" s="3"/>
      <c r="BP51713" s="3"/>
    </row>
    <row r="51714" spans="1:68" x14ac:dyDescent="0.25">
      <c r="A51714" s="1"/>
      <c r="B51714" s="2"/>
      <c r="BJ51714" s="3"/>
      <c r="BL51714" s="3"/>
      <c r="BN51714" s="3"/>
      <c r="BP51714" s="3"/>
    </row>
    <row r="51715" spans="1:68" x14ac:dyDescent="0.25">
      <c r="A51715" s="1"/>
      <c r="B51715" s="2"/>
      <c r="BJ51715" s="3"/>
      <c r="BL51715" s="3"/>
      <c r="BN51715" s="3"/>
      <c r="BP51715" s="3"/>
    </row>
    <row r="51716" spans="1:68" x14ac:dyDescent="0.25">
      <c r="A51716" s="1"/>
      <c r="B51716" s="2"/>
      <c r="BJ51716" s="3"/>
      <c r="BL51716" s="3"/>
      <c r="BN51716" s="3"/>
      <c r="BP51716" s="3"/>
    </row>
    <row r="51717" spans="1:68" x14ac:dyDescent="0.25">
      <c r="A51717" s="1"/>
      <c r="B51717" s="2"/>
      <c r="BJ51717" s="3"/>
      <c r="BL51717" s="3"/>
      <c r="BN51717" s="3"/>
      <c r="BP51717" s="3"/>
    </row>
    <row r="51718" spans="1:68" x14ac:dyDescent="0.25">
      <c r="A51718" s="1"/>
      <c r="B51718" s="2"/>
      <c r="BJ51718" s="3"/>
      <c r="BL51718" s="3"/>
      <c r="BN51718" s="3"/>
      <c r="BP51718" s="3"/>
    </row>
    <row r="51719" spans="1:68" x14ac:dyDescent="0.25">
      <c r="A51719" s="1"/>
      <c r="B51719" s="2"/>
      <c r="BJ51719" s="3"/>
      <c r="BL51719" s="3"/>
      <c r="BN51719" s="3"/>
      <c r="BP51719" s="3"/>
    </row>
    <row r="51720" spans="1:68" x14ac:dyDescent="0.25">
      <c r="A51720" s="1"/>
      <c r="B51720" s="2"/>
      <c r="BJ51720" s="3"/>
      <c r="BL51720" s="3"/>
      <c r="BN51720" s="3"/>
      <c r="BP51720" s="3"/>
    </row>
    <row r="51721" spans="1:68" x14ac:dyDescent="0.25">
      <c r="A51721" s="1"/>
      <c r="B51721" s="2"/>
      <c r="BJ51721" s="3"/>
      <c r="BL51721" s="3"/>
      <c r="BN51721" s="3"/>
      <c r="BP51721" s="3"/>
    </row>
    <row r="51722" spans="1:68" x14ac:dyDescent="0.25">
      <c r="A51722" s="1"/>
      <c r="B51722" s="2"/>
      <c r="BJ51722" s="3"/>
      <c r="BL51722" s="3"/>
      <c r="BN51722" s="3"/>
      <c r="BP51722" s="3"/>
    </row>
    <row r="51723" spans="1:68" x14ac:dyDescent="0.25">
      <c r="A51723" s="1"/>
      <c r="B51723" s="2"/>
      <c r="BJ51723" s="3"/>
      <c r="BL51723" s="3"/>
      <c r="BN51723" s="3"/>
      <c r="BP51723" s="3"/>
    </row>
    <row r="51724" spans="1:68" x14ac:dyDescent="0.25">
      <c r="A51724" s="1"/>
      <c r="B51724" s="2"/>
      <c r="BJ51724" s="3"/>
      <c r="BL51724" s="3"/>
      <c r="BN51724" s="3"/>
      <c r="BP51724" s="3"/>
    </row>
    <row r="51725" spans="1:68" x14ac:dyDescent="0.25">
      <c r="A51725" s="1"/>
      <c r="B51725" s="2"/>
      <c r="BJ51725" s="3"/>
      <c r="BL51725" s="3"/>
      <c r="BN51725" s="3"/>
      <c r="BP51725" s="3"/>
    </row>
    <row r="51726" spans="1:68" x14ac:dyDescent="0.25">
      <c r="A51726" s="1"/>
      <c r="B51726" s="2"/>
      <c r="BJ51726" s="3"/>
      <c r="BL51726" s="3"/>
      <c r="BN51726" s="3"/>
      <c r="BP51726" s="3"/>
    </row>
    <row r="51727" spans="1:68" x14ac:dyDescent="0.25">
      <c r="A51727" s="1"/>
      <c r="B51727" s="2"/>
      <c r="BJ51727" s="3"/>
      <c r="BL51727" s="3"/>
      <c r="BN51727" s="3"/>
      <c r="BP51727" s="3"/>
    </row>
    <row r="51728" spans="1:68" x14ac:dyDescent="0.25">
      <c r="A51728" s="1"/>
      <c r="B51728" s="2"/>
      <c r="BJ51728" s="3"/>
      <c r="BL51728" s="3"/>
      <c r="BN51728" s="3"/>
      <c r="BP51728" s="3"/>
    </row>
    <row r="51729" spans="1:68" x14ac:dyDescent="0.25">
      <c r="A51729" s="1"/>
      <c r="B51729" s="2"/>
      <c r="BJ51729" s="3"/>
      <c r="BL51729" s="3"/>
      <c r="BN51729" s="3"/>
      <c r="BP51729" s="3"/>
    </row>
    <row r="51730" spans="1:68" x14ac:dyDescent="0.25">
      <c r="A51730" s="1"/>
      <c r="B51730" s="2"/>
      <c r="BJ51730" s="3"/>
      <c r="BL51730" s="3"/>
      <c r="BN51730" s="3"/>
      <c r="BP51730" s="3"/>
    </row>
    <row r="51731" spans="1:68" x14ac:dyDescent="0.25">
      <c r="A51731" s="1"/>
      <c r="B51731" s="2"/>
      <c r="BJ51731" s="3"/>
      <c r="BL51731" s="3"/>
      <c r="BN51731" s="3"/>
      <c r="BP51731" s="3"/>
    </row>
    <row r="51732" spans="1:68" x14ac:dyDescent="0.25">
      <c r="A51732" s="1"/>
      <c r="B51732" s="2"/>
      <c r="BJ51732" s="3"/>
      <c r="BL51732" s="3"/>
      <c r="BN51732" s="3"/>
      <c r="BP51732" s="3"/>
    </row>
    <row r="51733" spans="1:68" x14ac:dyDescent="0.25">
      <c r="A51733" s="1"/>
      <c r="B51733" s="2"/>
      <c r="BJ51733" s="3"/>
      <c r="BL51733" s="3"/>
      <c r="BN51733" s="3"/>
      <c r="BP51733" s="3"/>
    </row>
    <row r="51734" spans="1:68" x14ac:dyDescent="0.25">
      <c r="A51734" s="1"/>
      <c r="B51734" s="2"/>
      <c r="BJ51734" s="3"/>
      <c r="BL51734" s="3"/>
      <c r="BN51734" s="3"/>
      <c r="BP51734" s="3"/>
    </row>
    <row r="51735" spans="1:68" x14ac:dyDescent="0.25">
      <c r="A51735" s="1"/>
      <c r="B51735" s="2"/>
      <c r="BJ51735" s="3"/>
      <c r="BL51735" s="3"/>
      <c r="BN51735" s="3"/>
      <c r="BP51735" s="3"/>
    </row>
    <row r="51736" spans="1:68" x14ac:dyDescent="0.25">
      <c r="A51736" s="1"/>
      <c r="B51736" s="2"/>
      <c r="BJ51736" s="3"/>
      <c r="BL51736" s="3"/>
      <c r="BN51736" s="3"/>
      <c r="BP51736" s="3"/>
    </row>
    <row r="51737" spans="1:68" x14ac:dyDescent="0.25">
      <c r="A51737" s="1"/>
      <c r="B51737" s="2"/>
      <c r="BJ51737" s="3"/>
      <c r="BL51737" s="3"/>
      <c r="BN51737" s="3"/>
      <c r="BP51737" s="3"/>
    </row>
    <row r="51738" spans="1:68" x14ac:dyDescent="0.25">
      <c r="A51738" s="1"/>
      <c r="B51738" s="2"/>
      <c r="BJ51738" s="3"/>
      <c r="BL51738" s="3"/>
      <c r="BN51738" s="3"/>
      <c r="BP51738" s="3"/>
    </row>
    <row r="51739" spans="1:68" x14ac:dyDescent="0.25">
      <c r="A51739" s="1"/>
      <c r="B51739" s="2"/>
      <c r="BJ51739" s="3"/>
      <c r="BL51739" s="3"/>
      <c r="BN51739" s="3"/>
      <c r="BP51739" s="3"/>
    </row>
    <row r="51740" spans="1:68" x14ac:dyDescent="0.25">
      <c r="A51740" s="1"/>
      <c r="B51740" s="2"/>
      <c r="BJ51740" s="3"/>
      <c r="BL51740" s="3"/>
      <c r="BN51740" s="3"/>
      <c r="BP51740" s="3"/>
    </row>
    <row r="51741" spans="1:68" x14ac:dyDescent="0.25">
      <c r="A51741" s="1"/>
      <c r="B51741" s="2"/>
      <c r="BJ51741" s="3"/>
      <c r="BL51741" s="3"/>
      <c r="BN51741" s="3"/>
      <c r="BP51741" s="3"/>
    </row>
    <row r="51742" spans="1:68" x14ac:dyDescent="0.25">
      <c r="A51742" s="1"/>
      <c r="B51742" s="2"/>
      <c r="BJ51742" s="3"/>
      <c r="BL51742" s="3"/>
      <c r="BN51742" s="3"/>
      <c r="BP51742" s="3"/>
    </row>
    <row r="51743" spans="1:68" x14ac:dyDescent="0.25">
      <c r="A51743" s="1"/>
      <c r="B51743" s="2"/>
      <c r="BJ51743" s="3"/>
      <c r="BL51743" s="3"/>
      <c r="BN51743" s="3"/>
      <c r="BP51743" s="3"/>
    </row>
    <row r="51744" spans="1:68" x14ac:dyDescent="0.25">
      <c r="A51744" s="1"/>
      <c r="B51744" s="2"/>
      <c r="BJ51744" s="3"/>
      <c r="BL51744" s="3"/>
      <c r="BN51744" s="3"/>
      <c r="BP51744" s="3"/>
    </row>
    <row r="51745" spans="1:68" x14ac:dyDescent="0.25">
      <c r="A51745" s="1"/>
      <c r="B51745" s="2"/>
      <c r="BJ51745" s="3"/>
      <c r="BL51745" s="3"/>
      <c r="BN51745" s="3"/>
      <c r="BP51745" s="3"/>
    </row>
    <row r="51746" spans="1:68" x14ac:dyDescent="0.25">
      <c r="A51746" s="1"/>
      <c r="B51746" s="2"/>
      <c r="BJ51746" s="3"/>
      <c r="BL51746" s="3"/>
      <c r="BN51746" s="3"/>
      <c r="BP51746" s="3"/>
    </row>
    <row r="51747" spans="1:68" x14ac:dyDescent="0.25">
      <c r="A51747" s="1"/>
      <c r="B51747" s="2"/>
      <c r="BJ51747" s="3"/>
      <c r="BL51747" s="3"/>
      <c r="BN51747" s="3"/>
      <c r="BP51747" s="3"/>
    </row>
    <row r="51748" spans="1:68" x14ac:dyDescent="0.25">
      <c r="A51748" s="1"/>
      <c r="B51748" s="2"/>
      <c r="BJ51748" s="3"/>
      <c r="BL51748" s="3"/>
      <c r="BN51748" s="3"/>
      <c r="BP51748" s="3"/>
    </row>
    <row r="51749" spans="1:68" x14ac:dyDescent="0.25">
      <c r="A51749" s="1"/>
      <c r="B51749" s="2"/>
      <c r="BJ51749" s="3"/>
      <c r="BL51749" s="3"/>
      <c r="BN51749" s="3"/>
      <c r="BP51749" s="3"/>
    </row>
    <row r="51750" spans="1:68" x14ac:dyDescent="0.25">
      <c r="A51750" s="1"/>
      <c r="B51750" s="2"/>
      <c r="BJ51750" s="3"/>
      <c r="BL51750" s="3"/>
      <c r="BN51750" s="3"/>
      <c r="BP51750" s="3"/>
    </row>
    <row r="51751" spans="1:68" x14ac:dyDescent="0.25">
      <c r="A51751" s="1"/>
      <c r="B51751" s="2"/>
      <c r="BJ51751" s="3"/>
      <c r="BL51751" s="3"/>
      <c r="BN51751" s="3"/>
      <c r="BP51751" s="3"/>
    </row>
    <row r="51752" spans="1:68" x14ac:dyDescent="0.25">
      <c r="A51752" s="1"/>
      <c r="B51752" s="2"/>
      <c r="BJ51752" s="3"/>
      <c r="BL51752" s="3"/>
      <c r="BN51752" s="3"/>
      <c r="BP51752" s="3"/>
    </row>
    <row r="51753" spans="1:68" x14ac:dyDescent="0.25">
      <c r="A51753" s="1"/>
      <c r="B51753" s="2"/>
      <c r="BJ51753" s="3"/>
      <c r="BL51753" s="3"/>
      <c r="BN51753" s="3"/>
      <c r="BP51753" s="3"/>
    </row>
    <row r="51754" spans="1:68" x14ac:dyDescent="0.25">
      <c r="A51754" s="1"/>
      <c r="B51754" s="2"/>
      <c r="BJ51754" s="3"/>
      <c r="BL51754" s="3"/>
      <c r="BN51754" s="3"/>
      <c r="BP51754" s="3"/>
    </row>
    <row r="51755" spans="1:68" x14ac:dyDescent="0.25">
      <c r="A51755" s="1"/>
      <c r="B51755" s="2"/>
      <c r="BJ51755" s="3"/>
      <c r="BL51755" s="3"/>
      <c r="BN51755" s="3"/>
      <c r="BP51755" s="3"/>
    </row>
    <row r="51756" spans="1:68" x14ac:dyDescent="0.25">
      <c r="A51756" s="1"/>
      <c r="B51756" s="2"/>
      <c r="BJ51756" s="3"/>
      <c r="BL51756" s="3"/>
      <c r="BN51756" s="3"/>
      <c r="BP51756" s="3"/>
    </row>
    <row r="51757" spans="1:68" x14ac:dyDescent="0.25">
      <c r="A51757" s="1"/>
      <c r="B51757" s="2"/>
      <c r="BJ51757" s="3"/>
      <c r="BL51757" s="3"/>
      <c r="BN51757" s="3"/>
      <c r="BP51757" s="3"/>
    </row>
    <row r="51758" spans="1:68" x14ac:dyDescent="0.25">
      <c r="A51758" s="1"/>
      <c r="B51758" s="2"/>
      <c r="BJ51758" s="3"/>
      <c r="BL51758" s="3"/>
      <c r="BN51758" s="3"/>
      <c r="BP51758" s="3"/>
    </row>
    <row r="51759" spans="1:68" x14ac:dyDescent="0.25">
      <c r="A51759" s="1"/>
      <c r="B51759" s="2"/>
      <c r="BJ51759" s="3"/>
      <c r="BL51759" s="3"/>
      <c r="BN51759" s="3"/>
      <c r="BP51759" s="3"/>
    </row>
    <row r="51760" spans="1:68" x14ac:dyDescent="0.25">
      <c r="A51760" s="1"/>
      <c r="B51760" s="2"/>
      <c r="BJ51760" s="3"/>
      <c r="BL51760" s="3"/>
      <c r="BN51760" s="3"/>
      <c r="BP51760" s="3"/>
    </row>
    <row r="51761" spans="1:68" x14ac:dyDescent="0.25">
      <c r="A51761" s="1"/>
      <c r="B51761" s="2"/>
      <c r="BJ51761" s="3"/>
      <c r="BL51761" s="3"/>
      <c r="BN51761" s="3"/>
      <c r="BP51761" s="3"/>
    </row>
    <row r="51762" spans="1:68" x14ac:dyDescent="0.25">
      <c r="A51762" s="1"/>
      <c r="B51762" s="2"/>
      <c r="BJ51762" s="3"/>
      <c r="BL51762" s="3"/>
      <c r="BN51762" s="3"/>
      <c r="BP51762" s="3"/>
    </row>
    <row r="51763" spans="1:68" x14ac:dyDescent="0.25">
      <c r="A51763" s="1"/>
      <c r="B51763" s="2"/>
      <c r="BJ51763" s="3"/>
      <c r="BL51763" s="3"/>
      <c r="BN51763" s="3"/>
      <c r="BP51763" s="3"/>
    </row>
    <row r="51764" spans="1:68" x14ac:dyDescent="0.25">
      <c r="A51764" s="1"/>
      <c r="B51764" s="2"/>
      <c r="BJ51764" s="3"/>
      <c r="BL51764" s="3"/>
      <c r="BN51764" s="3"/>
      <c r="BP51764" s="3"/>
    </row>
    <row r="51765" spans="1:68" x14ac:dyDescent="0.25">
      <c r="A51765" s="1"/>
      <c r="B51765" s="2"/>
      <c r="BJ51765" s="3"/>
      <c r="BL51765" s="3"/>
      <c r="BN51765" s="3"/>
      <c r="BP51765" s="3"/>
    </row>
    <row r="51766" spans="1:68" x14ac:dyDescent="0.25">
      <c r="A51766" s="1"/>
      <c r="B51766" s="2"/>
      <c r="BJ51766" s="3"/>
      <c r="BL51766" s="3"/>
      <c r="BN51766" s="3"/>
      <c r="BP51766" s="3"/>
    </row>
    <row r="51767" spans="1:68" x14ac:dyDescent="0.25">
      <c r="A51767" s="1"/>
      <c r="B51767" s="2"/>
      <c r="BJ51767" s="3"/>
      <c r="BL51767" s="3"/>
      <c r="BN51767" s="3"/>
      <c r="BP51767" s="3"/>
    </row>
    <row r="51768" spans="1:68" x14ac:dyDescent="0.25">
      <c r="A51768" s="1"/>
      <c r="B51768" s="2"/>
      <c r="BJ51768" s="3"/>
      <c r="BL51768" s="3"/>
      <c r="BN51768" s="3"/>
      <c r="BP51768" s="3"/>
    </row>
    <row r="51769" spans="1:68" x14ac:dyDescent="0.25">
      <c r="A51769" s="1"/>
      <c r="B51769" s="2"/>
      <c r="BJ51769" s="3"/>
      <c r="BL51769" s="3"/>
      <c r="BN51769" s="3"/>
      <c r="BP51769" s="3"/>
    </row>
    <row r="51770" spans="1:68" x14ac:dyDescent="0.25">
      <c r="A51770" s="1"/>
      <c r="B51770" s="2"/>
      <c r="BJ51770" s="3"/>
      <c r="BL51770" s="3"/>
      <c r="BN51770" s="3"/>
      <c r="BP51770" s="3"/>
    </row>
    <row r="51771" spans="1:68" x14ac:dyDescent="0.25">
      <c r="A51771" s="1"/>
      <c r="B51771" s="2"/>
      <c r="BJ51771" s="3"/>
      <c r="BL51771" s="3"/>
      <c r="BN51771" s="3"/>
      <c r="BP51771" s="3"/>
    </row>
    <row r="51772" spans="1:68" x14ac:dyDescent="0.25">
      <c r="A51772" s="1"/>
      <c r="B51772" s="2"/>
      <c r="BJ51772" s="3"/>
      <c r="BL51772" s="3"/>
      <c r="BN51772" s="3"/>
      <c r="BP51772" s="3"/>
    </row>
    <row r="51773" spans="1:68" x14ac:dyDescent="0.25">
      <c r="A51773" s="1"/>
      <c r="B51773" s="2"/>
      <c r="BJ51773" s="3"/>
      <c r="BL51773" s="3"/>
      <c r="BN51773" s="3"/>
      <c r="BP51773" s="3"/>
    </row>
    <row r="51774" spans="1:68" x14ac:dyDescent="0.25">
      <c r="A51774" s="1"/>
      <c r="B51774" s="2"/>
      <c r="BJ51774" s="3"/>
      <c r="BL51774" s="3"/>
      <c r="BN51774" s="3"/>
      <c r="BP51774" s="3"/>
    </row>
    <row r="51775" spans="1:68" x14ac:dyDescent="0.25">
      <c r="A51775" s="1"/>
      <c r="B51775" s="2"/>
      <c r="BJ51775" s="3"/>
      <c r="BL51775" s="3"/>
      <c r="BN51775" s="3"/>
      <c r="BP51775" s="3"/>
    </row>
    <row r="51776" spans="1:68" x14ac:dyDescent="0.25">
      <c r="A51776" s="1"/>
      <c r="B51776" s="2"/>
      <c r="BJ51776" s="3"/>
      <c r="BL51776" s="3"/>
      <c r="BN51776" s="3"/>
      <c r="BP51776" s="3"/>
    </row>
    <row r="51777" spans="1:68" x14ac:dyDescent="0.25">
      <c r="A51777" s="1"/>
      <c r="B51777" s="2"/>
      <c r="BJ51777" s="3"/>
      <c r="BL51777" s="3"/>
      <c r="BN51777" s="3"/>
      <c r="BP51777" s="3"/>
    </row>
    <row r="51778" spans="1:68" x14ac:dyDescent="0.25">
      <c r="A51778" s="1"/>
      <c r="B51778" s="2"/>
      <c r="BJ51778" s="3"/>
      <c r="BL51778" s="3"/>
      <c r="BN51778" s="3"/>
      <c r="BP51778" s="3"/>
    </row>
    <row r="51779" spans="1:68" x14ac:dyDescent="0.25">
      <c r="A51779" s="1"/>
      <c r="B51779" s="2"/>
      <c r="BJ51779" s="3"/>
      <c r="BL51779" s="3"/>
      <c r="BN51779" s="3"/>
      <c r="BP51779" s="3"/>
    </row>
    <row r="51780" spans="1:68" x14ac:dyDescent="0.25">
      <c r="A51780" s="1"/>
      <c r="B51780" s="2"/>
      <c r="BJ51780" s="3"/>
      <c r="BL51780" s="3"/>
      <c r="BN51780" s="3"/>
      <c r="BP51780" s="3"/>
    </row>
    <row r="51781" spans="1:68" x14ac:dyDescent="0.25">
      <c r="A51781" s="1"/>
      <c r="B51781" s="2"/>
      <c r="BJ51781" s="3"/>
      <c r="BL51781" s="3"/>
      <c r="BN51781" s="3"/>
      <c r="BP51781" s="3"/>
    </row>
    <row r="51782" spans="1:68" x14ac:dyDescent="0.25">
      <c r="A51782" s="1"/>
      <c r="B51782" s="2"/>
      <c r="BJ51782" s="3"/>
      <c r="BL51782" s="3"/>
      <c r="BN51782" s="3"/>
      <c r="BP51782" s="3"/>
    </row>
    <row r="51783" spans="1:68" x14ac:dyDescent="0.25">
      <c r="A51783" s="1"/>
      <c r="B51783" s="2"/>
      <c r="BJ51783" s="3"/>
      <c r="BL51783" s="3"/>
      <c r="BN51783" s="3"/>
      <c r="BP51783" s="3"/>
    </row>
    <row r="51784" spans="1:68" x14ac:dyDescent="0.25">
      <c r="A51784" s="1"/>
      <c r="B51784" s="2"/>
      <c r="BJ51784" s="3"/>
      <c r="BL51784" s="3"/>
      <c r="BN51784" s="3"/>
      <c r="BP51784" s="3"/>
    </row>
    <row r="51785" spans="1:68" x14ac:dyDescent="0.25">
      <c r="A51785" s="1"/>
      <c r="B51785" s="2"/>
      <c r="BJ51785" s="3"/>
      <c r="BL51785" s="3"/>
      <c r="BN51785" s="3"/>
      <c r="BP51785" s="3"/>
    </row>
    <row r="51786" spans="1:68" x14ac:dyDescent="0.25">
      <c r="A51786" s="1"/>
      <c r="B51786" s="2"/>
      <c r="BJ51786" s="3"/>
      <c r="BL51786" s="3"/>
      <c r="BN51786" s="3"/>
      <c r="BP51786" s="3"/>
    </row>
    <row r="51787" spans="1:68" x14ac:dyDescent="0.25">
      <c r="A51787" s="1"/>
      <c r="B51787" s="2"/>
      <c r="BJ51787" s="3"/>
      <c r="BL51787" s="3"/>
      <c r="BN51787" s="3"/>
      <c r="BP51787" s="3"/>
    </row>
    <row r="51788" spans="1:68" x14ac:dyDescent="0.25">
      <c r="A51788" s="1"/>
      <c r="B51788" s="2"/>
      <c r="BJ51788" s="3"/>
      <c r="BL51788" s="3"/>
      <c r="BN51788" s="3"/>
      <c r="BP51788" s="3"/>
    </row>
    <row r="51789" spans="1:68" x14ac:dyDescent="0.25">
      <c r="A51789" s="1"/>
      <c r="B51789" s="2"/>
      <c r="BJ51789" s="3"/>
      <c r="BL51789" s="3"/>
      <c r="BN51789" s="3"/>
      <c r="BP51789" s="3"/>
    </row>
    <row r="51790" spans="1:68" x14ac:dyDescent="0.25">
      <c r="A51790" s="1"/>
      <c r="B51790" s="2"/>
      <c r="BJ51790" s="3"/>
      <c r="BL51790" s="3"/>
      <c r="BN51790" s="3"/>
      <c r="BP51790" s="3"/>
    </row>
    <row r="51791" spans="1:68" x14ac:dyDescent="0.25">
      <c r="A51791" s="1"/>
      <c r="B51791" s="2"/>
      <c r="BJ51791" s="3"/>
      <c r="BL51791" s="3"/>
      <c r="BN51791" s="3"/>
      <c r="BP51791" s="3"/>
    </row>
    <row r="51792" spans="1:68" x14ac:dyDescent="0.25">
      <c r="A51792" s="1"/>
      <c r="B51792" s="2"/>
      <c r="BJ51792" s="3"/>
      <c r="BL51792" s="3"/>
      <c r="BN51792" s="3"/>
      <c r="BP51792" s="3"/>
    </row>
    <row r="51793" spans="1:68" x14ac:dyDescent="0.25">
      <c r="A51793" s="1"/>
      <c r="B51793" s="2"/>
      <c r="BJ51793" s="3"/>
      <c r="BL51793" s="3"/>
      <c r="BN51793" s="3"/>
      <c r="BP51793" s="3"/>
    </row>
    <row r="51794" spans="1:68" x14ac:dyDescent="0.25">
      <c r="A51794" s="1"/>
      <c r="B51794" s="2"/>
      <c r="BJ51794" s="3"/>
      <c r="BL51794" s="3"/>
      <c r="BN51794" s="3"/>
      <c r="BP51794" s="3"/>
    </row>
    <row r="51795" spans="1:68" x14ac:dyDescent="0.25">
      <c r="A51795" s="1"/>
      <c r="B51795" s="2"/>
      <c r="BJ51795" s="3"/>
      <c r="BL51795" s="3"/>
      <c r="BN51795" s="3"/>
      <c r="BP51795" s="3"/>
    </row>
    <row r="51796" spans="1:68" x14ac:dyDescent="0.25">
      <c r="A51796" s="1"/>
      <c r="B51796" s="2"/>
      <c r="BJ51796" s="3"/>
      <c r="BL51796" s="3"/>
      <c r="BN51796" s="3"/>
      <c r="BP51796" s="3"/>
    </row>
    <row r="51797" spans="1:68" x14ac:dyDescent="0.25">
      <c r="A51797" s="1"/>
      <c r="B51797" s="2"/>
      <c r="BJ51797" s="3"/>
      <c r="BL51797" s="3"/>
      <c r="BN51797" s="3"/>
      <c r="BP51797" s="3"/>
    </row>
    <row r="51798" spans="1:68" x14ac:dyDescent="0.25">
      <c r="A51798" s="1"/>
      <c r="B51798" s="2"/>
      <c r="BJ51798" s="3"/>
      <c r="BL51798" s="3"/>
      <c r="BN51798" s="3"/>
      <c r="BP51798" s="3"/>
    </row>
    <row r="51799" spans="1:68" x14ac:dyDescent="0.25">
      <c r="A51799" s="1"/>
      <c r="B51799" s="2"/>
      <c r="BJ51799" s="3"/>
      <c r="BL51799" s="3"/>
      <c r="BN51799" s="3"/>
      <c r="BP51799" s="3"/>
    </row>
    <row r="51800" spans="1:68" x14ac:dyDescent="0.25">
      <c r="A51800" s="1"/>
      <c r="B51800" s="2"/>
      <c r="BJ51800" s="3"/>
      <c r="BL51800" s="3"/>
      <c r="BN51800" s="3"/>
      <c r="BP51800" s="3"/>
    </row>
    <row r="51801" spans="1:68" x14ac:dyDescent="0.25">
      <c r="A51801" s="1"/>
      <c r="B51801" s="2"/>
      <c r="BJ51801" s="3"/>
      <c r="BL51801" s="3"/>
      <c r="BN51801" s="3"/>
      <c r="BP51801" s="3"/>
    </row>
    <row r="51802" spans="1:68" x14ac:dyDescent="0.25">
      <c r="A51802" s="1"/>
      <c r="B51802" s="2"/>
      <c r="BJ51802" s="3"/>
      <c r="BL51802" s="3"/>
      <c r="BN51802" s="3"/>
      <c r="BP51802" s="3"/>
    </row>
    <row r="51803" spans="1:68" x14ac:dyDescent="0.25">
      <c r="A51803" s="1"/>
      <c r="B51803" s="2"/>
      <c r="BJ51803" s="3"/>
      <c r="BL51803" s="3"/>
      <c r="BN51803" s="3"/>
      <c r="BP51803" s="3"/>
    </row>
    <row r="51804" spans="1:68" x14ac:dyDescent="0.25">
      <c r="A51804" s="1"/>
      <c r="B51804" s="2"/>
      <c r="BJ51804" s="3"/>
      <c r="BL51804" s="3"/>
      <c r="BN51804" s="3"/>
      <c r="BP51804" s="3"/>
    </row>
    <row r="51805" spans="1:68" x14ac:dyDescent="0.25">
      <c r="A51805" s="1"/>
      <c r="B51805" s="2"/>
      <c r="BJ51805" s="3"/>
      <c r="BL51805" s="3"/>
      <c r="BN51805" s="3"/>
      <c r="BP51805" s="3"/>
    </row>
    <row r="51806" spans="1:68" x14ac:dyDescent="0.25">
      <c r="A51806" s="1"/>
      <c r="B51806" s="2"/>
      <c r="BJ51806" s="3"/>
      <c r="BL51806" s="3"/>
      <c r="BN51806" s="3"/>
      <c r="BP51806" s="3"/>
    </row>
    <row r="51807" spans="1:68" x14ac:dyDescent="0.25">
      <c r="A51807" s="1"/>
      <c r="B51807" s="2"/>
      <c r="BJ51807" s="3"/>
      <c r="BL51807" s="3"/>
      <c r="BN51807" s="3"/>
      <c r="BP51807" s="3"/>
    </row>
    <row r="51808" spans="1:68" x14ac:dyDescent="0.25">
      <c r="A51808" s="1"/>
      <c r="B51808" s="2"/>
      <c r="BJ51808" s="3"/>
      <c r="BL51808" s="3"/>
      <c r="BN51808" s="3"/>
      <c r="BP51808" s="3"/>
    </row>
    <row r="51809" spans="1:68" x14ac:dyDescent="0.25">
      <c r="A51809" s="1"/>
      <c r="B51809" s="2"/>
      <c r="BJ51809" s="3"/>
      <c r="BL51809" s="3"/>
      <c r="BN51809" s="3"/>
      <c r="BP51809" s="3"/>
    </row>
    <row r="51810" spans="1:68" x14ac:dyDescent="0.25">
      <c r="A51810" s="1"/>
      <c r="B51810" s="2"/>
      <c r="BJ51810" s="3"/>
      <c r="BL51810" s="3"/>
      <c r="BN51810" s="3"/>
      <c r="BP51810" s="3"/>
    </row>
    <row r="51811" spans="1:68" x14ac:dyDescent="0.25">
      <c r="A51811" s="1"/>
      <c r="B51811" s="2"/>
      <c r="BJ51811" s="3"/>
      <c r="BL51811" s="3"/>
      <c r="BN51811" s="3"/>
      <c r="BP51811" s="3"/>
    </row>
    <row r="51812" spans="1:68" x14ac:dyDescent="0.25">
      <c r="A51812" s="1"/>
      <c r="B51812" s="2"/>
      <c r="BJ51812" s="3"/>
      <c r="BL51812" s="3"/>
      <c r="BN51812" s="3"/>
      <c r="BP51812" s="3"/>
    </row>
    <row r="51813" spans="1:68" x14ac:dyDescent="0.25">
      <c r="A51813" s="1"/>
      <c r="B51813" s="2"/>
      <c r="BJ51813" s="3"/>
      <c r="BL51813" s="3"/>
      <c r="BN51813" s="3"/>
      <c r="BP51813" s="3"/>
    </row>
    <row r="51814" spans="1:68" x14ac:dyDescent="0.25">
      <c r="A51814" s="1"/>
      <c r="B51814" s="2"/>
      <c r="BJ51814" s="3"/>
      <c r="BL51814" s="3"/>
      <c r="BN51814" s="3"/>
      <c r="BP51814" s="3"/>
    </row>
    <row r="51815" spans="1:68" x14ac:dyDescent="0.25">
      <c r="A51815" s="1"/>
      <c r="B51815" s="2"/>
      <c r="BJ51815" s="3"/>
      <c r="BL51815" s="3"/>
      <c r="BN51815" s="3"/>
      <c r="BP51815" s="3"/>
    </row>
    <row r="51816" spans="1:68" x14ac:dyDescent="0.25">
      <c r="A51816" s="1"/>
      <c r="B51816" s="2"/>
      <c r="BJ51816" s="3"/>
      <c r="BL51816" s="3"/>
      <c r="BN51816" s="3"/>
      <c r="BP51816" s="3"/>
    </row>
    <row r="51817" spans="1:68" x14ac:dyDescent="0.25">
      <c r="A51817" s="1"/>
      <c r="B51817" s="2"/>
      <c r="BJ51817" s="3"/>
      <c r="BL51817" s="3"/>
      <c r="BN51817" s="3"/>
      <c r="BP51817" s="3"/>
    </row>
    <row r="51818" spans="1:68" x14ac:dyDescent="0.25">
      <c r="A51818" s="1"/>
      <c r="B51818" s="2"/>
      <c r="BJ51818" s="3"/>
      <c r="BL51818" s="3"/>
      <c r="BN51818" s="3"/>
      <c r="BP51818" s="3"/>
    </row>
    <row r="51819" spans="1:68" x14ac:dyDescent="0.25">
      <c r="A51819" s="1"/>
      <c r="B51819" s="2"/>
      <c r="BJ51819" s="3"/>
      <c r="BL51819" s="3"/>
      <c r="BN51819" s="3"/>
      <c r="BP51819" s="3"/>
    </row>
    <row r="51820" spans="1:68" x14ac:dyDescent="0.25">
      <c r="A51820" s="1"/>
      <c r="B51820" s="2"/>
      <c r="BJ51820" s="3"/>
      <c r="BL51820" s="3"/>
      <c r="BN51820" s="3"/>
      <c r="BP51820" s="3"/>
    </row>
    <row r="51821" spans="1:68" x14ac:dyDescent="0.25">
      <c r="A51821" s="1"/>
      <c r="B51821" s="2"/>
      <c r="BJ51821" s="3"/>
      <c r="BL51821" s="3"/>
      <c r="BN51821" s="3"/>
      <c r="BP51821" s="3"/>
    </row>
    <row r="51822" spans="1:68" x14ac:dyDescent="0.25">
      <c r="A51822" s="1"/>
      <c r="B51822" s="2"/>
      <c r="BJ51822" s="3"/>
      <c r="BL51822" s="3"/>
      <c r="BN51822" s="3"/>
      <c r="BP51822" s="3"/>
    </row>
    <row r="51823" spans="1:68" x14ac:dyDescent="0.25">
      <c r="A51823" s="1"/>
      <c r="B51823" s="2"/>
      <c r="BJ51823" s="3"/>
      <c r="BL51823" s="3"/>
      <c r="BN51823" s="3"/>
      <c r="BP51823" s="3"/>
    </row>
    <row r="51824" spans="1:68" x14ac:dyDescent="0.25">
      <c r="A51824" s="1"/>
      <c r="B51824" s="2"/>
      <c r="BJ51824" s="3"/>
      <c r="BL51824" s="3"/>
      <c r="BN51824" s="3"/>
      <c r="BP51824" s="3"/>
    </row>
    <row r="51825" spans="1:68" x14ac:dyDescent="0.25">
      <c r="A51825" s="1"/>
      <c r="B51825" s="2"/>
      <c r="BJ51825" s="3"/>
      <c r="BL51825" s="3"/>
      <c r="BN51825" s="3"/>
      <c r="BP51825" s="3"/>
    </row>
    <row r="51826" spans="1:68" x14ac:dyDescent="0.25">
      <c r="A51826" s="1"/>
      <c r="B51826" s="2"/>
      <c r="BJ51826" s="3"/>
      <c r="BL51826" s="3"/>
      <c r="BN51826" s="3"/>
      <c r="BP51826" s="3"/>
    </row>
    <row r="51827" spans="1:68" x14ac:dyDescent="0.25">
      <c r="A51827" s="1"/>
      <c r="B51827" s="2"/>
      <c r="BJ51827" s="3"/>
      <c r="BL51827" s="3"/>
      <c r="BN51827" s="3"/>
      <c r="BP51827" s="3"/>
    </row>
    <row r="51828" spans="1:68" x14ac:dyDescent="0.25">
      <c r="A51828" s="1"/>
      <c r="B51828" s="2"/>
      <c r="BJ51828" s="3"/>
      <c r="BL51828" s="3"/>
      <c r="BN51828" s="3"/>
      <c r="BP51828" s="3"/>
    </row>
    <row r="51829" spans="1:68" x14ac:dyDescent="0.25">
      <c r="A51829" s="1"/>
      <c r="B51829" s="2"/>
      <c r="BJ51829" s="3"/>
      <c r="BL51829" s="3"/>
      <c r="BN51829" s="3"/>
      <c r="BP51829" s="3"/>
    </row>
    <row r="51830" spans="1:68" x14ac:dyDescent="0.25">
      <c r="A51830" s="1"/>
      <c r="B51830" s="2"/>
      <c r="BJ51830" s="3"/>
      <c r="BL51830" s="3"/>
      <c r="BN51830" s="3"/>
      <c r="BP51830" s="3"/>
    </row>
    <row r="51831" spans="1:68" x14ac:dyDescent="0.25">
      <c r="A51831" s="1"/>
      <c r="B51831" s="2"/>
      <c r="BJ51831" s="3"/>
      <c r="BL51831" s="3"/>
      <c r="BN51831" s="3"/>
      <c r="BP51831" s="3"/>
    </row>
    <row r="51832" spans="1:68" x14ac:dyDescent="0.25">
      <c r="A51832" s="1"/>
      <c r="B51832" s="2"/>
      <c r="BJ51832" s="3"/>
      <c r="BL51832" s="3"/>
      <c r="BN51832" s="3"/>
      <c r="BP51832" s="3"/>
    </row>
    <row r="51833" spans="1:68" x14ac:dyDescent="0.25">
      <c r="A51833" s="1"/>
      <c r="B51833" s="2"/>
      <c r="BJ51833" s="3"/>
      <c r="BL51833" s="3"/>
      <c r="BN51833" s="3"/>
      <c r="BP51833" s="3"/>
    </row>
    <row r="51834" spans="1:68" x14ac:dyDescent="0.25">
      <c r="A51834" s="1"/>
      <c r="B51834" s="2"/>
      <c r="BJ51834" s="3"/>
      <c r="BL51834" s="3"/>
      <c r="BN51834" s="3"/>
      <c r="BP51834" s="3"/>
    </row>
    <row r="51835" spans="1:68" x14ac:dyDescent="0.25">
      <c r="A51835" s="1"/>
      <c r="B51835" s="2"/>
      <c r="BJ51835" s="3"/>
      <c r="BL51835" s="3"/>
      <c r="BN51835" s="3"/>
      <c r="BP51835" s="3"/>
    </row>
    <row r="51836" spans="1:68" x14ac:dyDescent="0.25">
      <c r="A51836" s="1"/>
      <c r="B51836" s="2"/>
      <c r="BJ51836" s="3"/>
      <c r="BL51836" s="3"/>
      <c r="BN51836" s="3"/>
      <c r="BP51836" s="3"/>
    </row>
    <row r="51837" spans="1:68" x14ac:dyDescent="0.25">
      <c r="A51837" s="1"/>
      <c r="B51837" s="2"/>
      <c r="BJ51837" s="3"/>
      <c r="BL51837" s="3"/>
      <c r="BN51837" s="3"/>
      <c r="BP51837" s="3"/>
    </row>
    <row r="51838" spans="1:68" x14ac:dyDescent="0.25">
      <c r="A51838" s="1"/>
      <c r="B51838" s="2"/>
      <c r="BJ51838" s="3"/>
      <c r="BL51838" s="3"/>
      <c r="BN51838" s="3"/>
      <c r="BP51838" s="3"/>
    </row>
    <row r="51839" spans="1:68" x14ac:dyDescent="0.25">
      <c r="A51839" s="1"/>
      <c r="B51839" s="2"/>
      <c r="BJ51839" s="3"/>
      <c r="BL51839" s="3"/>
      <c r="BN51839" s="3"/>
      <c r="BP51839" s="3"/>
    </row>
    <row r="51840" spans="1:68" x14ac:dyDescent="0.25">
      <c r="A51840" s="1"/>
      <c r="B51840" s="2"/>
      <c r="BJ51840" s="3"/>
      <c r="BL51840" s="3"/>
      <c r="BN51840" s="3"/>
      <c r="BP51840" s="3"/>
    </row>
    <row r="51841" spans="1:68" x14ac:dyDescent="0.25">
      <c r="A51841" s="1"/>
      <c r="B51841" s="2"/>
      <c r="BJ51841" s="3"/>
      <c r="BL51841" s="3"/>
      <c r="BN51841" s="3"/>
      <c r="BP51841" s="3"/>
    </row>
    <row r="51842" spans="1:68" x14ac:dyDescent="0.25">
      <c r="A51842" s="1"/>
      <c r="B51842" s="2"/>
      <c r="BJ51842" s="3"/>
      <c r="BL51842" s="3"/>
      <c r="BN51842" s="3"/>
      <c r="BP51842" s="3"/>
    </row>
    <row r="51843" spans="1:68" x14ac:dyDescent="0.25">
      <c r="A51843" s="1"/>
      <c r="B51843" s="2"/>
      <c r="BJ51843" s="3"/>
      <c r="BL51843" s="3"/>
      <c r="BN51843" s="3"/>
      <c r="BP51843" s="3"/>
    </row>
    <row r="51844" spans="1:68" x14ac:dyDescent="0.25">
      <c r="A51844" s="1"/>
      <c r="B51844" s="2"/>
      <c r="BJ51844" s="3"/>
      <c r="BL51844" s="3"/>
      <c r="BN51844" s="3"/>
      <c r="BP51844" s="3"/>
    </row>
    <row r="51845" spans="1:68" x14ac:dyDescent="0.25">
      <c r="A51845" s="1"/>
      <c r="B51845" s="2"/>
      <c r="BJ51845" s="3"/>
      <c r="BL51845" s="3"/>
      <c r="BN51845" s="3"/>
      <c r="BP51845" s="3"/>
    </row>
    <row r="51846" spans="1:68" x14ac:dyDescent="0.25">
      <c r="A51846" s="1"/>
      <c r="B51846" s="2"/>
      <c r="BJ51846" s="3"/>
      <c r="BL51846" s="3"/>
      <c r="BN51846" s="3"/>
      <c r="BP51846" s="3"/>
    </row>
    <row r="51847" spans="1:68" x14ac:dyDescent="0.25">
      <c r="A51847" s="1"/>
      <c r="B51847" s="2"/>
      <c r="BJ51847" s="3"/>
      <c r="BL51847" s="3"/>
      <c r="BN51847" s="3"/>
      <c r="BP51847" s="3"/>
    </row>
    <row r="51848" spans="1:68" x14ac:dyDescent="0.25">
      <c r="A51848" s="1"/>
      <c r="B51848" s="2"/>
      <c r="BJ51848" s="3"/>
      <c r="BL51848" s="3"/>
      <c r="BN51848" s="3"/>
      <c r="BP51848" s="3"/>
    </row>
    <row r="51849" spans="1:68" x14ac:dyDescent="0.25">
      <c r="A51849" s="1"/>
      <c r="B51849" s="2"/>
      <c r="BJ51849" s="3"/>
      <c r="BL51849" s="3"/>
      <c r="BN51849" s="3"/>
      <c r="BP51849" s="3"/>
    </row>
    <row r="51850" spans="1:68" x14ac:dyDescent="0.25">
      <c r="A51850" s="1"/>
      <c r="B51850" s="2"/>
      <c r="BJ51850" s="3"/>
      <c r="BL51850" s="3"/>
      <c r="BN51850" s="3"/>
      <c r="BP51850" s="3"/>
    </row>
    <row r="51851" spans="1:68" x14ac:dyDescent="0.25">
      <c r="A51851" s="1"/>
      <c r="B51851" s="2"/>
      <c r="BJ51851" s="3"/>
      <c r="BL51851" s="3"/>
      <c r="BN51851" s="3"/>
      <c r="BP51851" s="3"/>
    </row>
    <row r="51852" spans="1:68" x14ac:dyDescent="0.25">
      <c r="A51852" s="1"/>
      <c r="B51852" s="2"/>
      <c r="BJ51852" s="3"/>
      <c r="BL51852" s="3"/>
      <c r="BN51852" s="3"/>
      <c r="BP51852" s="3"/>
    </row>
    <row r="51853" spans="1:68" x14ac:dyDescent="0.25">
      <c r="A51853" s="1"/>
      <c r="B51853" s="2"/>
      <c r="BJ51853" s="3"/>
      <c r="BL51853" s="3"/>
      <c r="BN51853" s="3"/>
      <c r="BP51853" s="3"/>
    </row>
    <row r="51854" spans="1:68" x14ac:dyDescent="0.25">
      <c r="A51854" s="1"/>
      <c r="B51854" s="2"/>
      <c r="BJ51854" s="3"/>
      <c r="BL51854" s="3"/>
      <c r="BN51854" s="3"/>
      <c r="BP51854" s="3"/>
    </row>
    <row r="51855" spans="1:68" x14ac:dyDescent="0.25">
      <c r="A51855" s="1"/>
      <c r="B51855" s="2"/>
      <c r="BJ51855" s="3"/>
      <c r="BL51855" s="3"/>
      <c r="BN51855" s="3"/>
      <c r="BP51855" s="3"/>
    </row>
    <row r="51856" spans="1:68" x14ac:dyDescent="0.25">
      <c r="A51856" s="1"/>
      <c r="B51856" s="2"/>
      <c r="BJ51856" s="3"/>
      <c r="BL51856" s="3"/>
      <c r="BN51856" s="3"/>
      <c r="BP51856" s="3"/>
    </row>
    <row r="51857" spans="1:68" x14ac:dyDescent="0.25">
      <c r="A51857" s="1"/>
      <c r="B51857" s="2"/>
      <c r="BJ51857" s="3"/>
      <c r="BL51857" s="3"/>
      <c r="BN51857" s="3"/>
      <c r="BP51857" s="3"/>
    </row>
    <row r="51858" spans="1:68" x14ac:dyDescent="0.25">
      <c r="A51858" s="1"/>
      <c r="B51858" s="2"/>
      <c r="BJ51858" s="3"/>
      <c r="BL51858" s="3"/>
      <c r="BN51858" s="3"/>
      <c r="BP51858" s="3"/>
    </row>
    <row r="51859" spans="1:68" x14ac:dyDescent="0.25">
      <c r="A51859" s="1"/>
      <c r="B51859" s="2"/>
      <c r="BJ51859" s="3"/>
      <c r="BL51859" s="3"/>
      <c r="BN51859" s="3"/>
      <c r="BP51859" s="3"/>
    </row>
    <row r="51860" spans="1:68" x14ac:dyDescent="0.25">
      <c r="A51860" s="1"/>
      <c r="B51860" s="2"/>
      <c r="BJ51860" s="3"/>
      <c r="BL51860" s="3"/>
      <c r="BN51860" s="3"/>
      <c r="BP51860" s="3"/>
    </row>
    <row r="51861" spans="1:68" x14ac:dyDescent="0.25">
      <c r="A51861" s="1"/>
      <c r="B51861" s="2"/>
      <c r="BJ51861" s="3"/>
      <c r="BL51861" s="3"/>
      <c r="BN51861" s="3"/>
      <c r="BP51861" s="3"/>
    </row>
    <row r="51862" spans="1:68" x14ac:dyDescent="0.25">
      <c r="A51862" s="1"/>
      <c r="B51862" s="2"/>
      <c r="BJ51862" s="3"/>
      <c r="BL51862" s="3"/>
      <c r="BN51862" s="3"/>
      <c r="BP51862" s="3"/>
    </row>
    <row r="51863" spans="1:68" x14ac:dyDescent="0.25">
      <c r="A51863" s="1"/>
      <c r="B51863" s="2"/>
      <c r="BJ51863" s="3"/>
      <c r="BL51863" s="3"/>
      <c r="BN51863" s="3"/>
      <c r="BP51863" s="3"/>
    </row>
    <row r="51864" spans="1:68" x14ac:dyDescent="0.25">
      <c r="A51864" s="1"/>
      <c r="B51864" s="2"/>
      <c r="BJ51864" s="3"/>
      <c r="BL51864" s="3"/>
      <c r="BN51864" s="3"/>
      <c r="BP51864" s="3"/>
    </row>
    <row r="51865" spans="1:68" x14ac:dyDescent="0.25">
      <c r="A51865" s="1"/>
      <c r="B51865" s="2"/>
      <c r="BJ51865" s="3"/>
      <c r="BL51865" s="3"/>
      <c r="BN51865" s="3"/>
      <c r="BP51865" s="3"/>
    </row>
    <row r="51866" spans="1:68" x14ac:dyDescent="0.25">
      <c r="A51866" s="1"/>
      <c r="B51866" s="2"/>
      <c r="BJ51866" s="3"/>
      <c r="BL51866" s="3"/>
      <c r="BN51866" s="3"/>
      <c r="BP51866" s="3"/>
    </row>
    <row r="51867" spans="1:68" x14ac:dyDescent="0.25">
      <c r="A51867" s="1"/>
      <c r="B51867" s="2"/>
      <c r="BJ51867" s="3"/>
      <c r="BL51867" s="3"/>
      <c r="BN51867" s="3"/>
      <c r="BP51867" s="3"/>
    </row>
    <row r="51868" spans="1:68" x14ac:dyDescent="0.25">
      <c r="A51868" s="1"/>
      <c r="B51868" s="2"/>
      <c r="BJ51868" s="3"/>
      <c r="BL51868" s="3"/>
      <c r="BN51868" s="3"/>
      <c r="BP51868" s="3"/>
    </row>
    <row r="51869" spans="1:68" x14ac:dyDescent="0.25">
      <c r="A51869" s="1"/>
      <c r="B51869" s="2"/>
      <c r="BJ51869" s="3"/>
      <c r="BL51869" s="3"/>
      <c r="BN51869" s="3"/>
      <c r="BP51869" s="3"/>
    </row>
    <row r="51870" spans="1:68" x14ac:dyDescent="0.25">
      <c r="A51870" s="1"/>
      <c r="B51870" s="2"/>
      <c r="BJ51870" s="3"/>
      <c r="BL51870" s="3"/>
      <c r="BN51870" s="3"/>
      <c r="BP51870" s="3"/>
    </row>
    <row r="51871" spans="1:68" x14ac:dyDescent="0.25">
      <c r="A51871" s="1"/>
      <c r="B51871" s="2"/>
      <c r="BJ51871" s="3"/>
      <c r="BL51871" s="3"/>
      <c r="BN51871" s="3"/>
      <c r="BP51871" s="3"/>
    </row>
    <row r="51872" spans="1:68" x14ac:dyDescent="0.25">
      <c r="A51872" s="1"/>
      <c r="B51872" s="2"/>
      <c r="BJ51872" s="3"/>
      <c r="BL51872" s="3"/>
      <c r="BN51872" s="3"/>
      <c r="BP51872" s="3"/>
    </row>
    <row r="51873" spans="1:68" x14ac:dyDescent="0.25">
      <c r="A51873" s="1"/>
      <c r="B51873" s="2"/>
      <c r="BJ51873" s="3"/>
      <c r="BL51873" s="3"/>
      <c r="BN51873" s="3"/>
      <c r="BP51873" s="3"/>
    </row>
    <row r="51874" spans="1:68" x14ac:dyDescent="0.25">
      <c r="A51874" s="1"/>
      <c r="B51874" s="2"/>
      <c r="BJ51874" s="3"/>
      <c r="BL51874" s="3"/>
      <c r="BN51874" s="3"/>
      <c r="BP51874" s="3"/>
    </row>
    <row r="51875" spans="1:68" x14ac:dyDescent="0.25">
      <c r="A51875" s="1"/>
      <c r="B51875" s="2"/>
      <c r="BJ51875" s="3"/>
      <c r="BL51875" s="3"/>
      <c r="BN51875" s="3"/>
      <c r="BP51875" s="3"/>
    </row>
    <row r="51876" spans="1:68" x14ac:dyDescent="0.25">
      <c r="A51876" s="1"/>
      <c r="B51876" s="2"/>
      <c r="BJ51876" s="3"/>
      <c r="BL51876" s="3"/>
      <c r="BN51876" s="3"/>
      <c r="BP51876" s="3"/>
    </row>
    <row r="51877" spans="1:68" x14ac:dyDescent="0.25">
      <c r="A51877" s="1"/>
      <c r="B51877" s="2"/>
      <c r="BJ51877" s="3"/>
      <c r="BL51877" s="3"/>
      <c r="BN51877" s="3"/>
      <c r="BP51877" s="3"/>
    </row>
    <row r="51878" spans="1:68" x14ac:dyDescent="0.25">
      <c r="A51878" s="1"/>
      <c r="B51878" s="2"/>
      <c r="BJ51878" s="3"/>
      <c r="BL51878" s="3"/>
      <c r="BN51878" s="3"/>
      <c r="BP51878" s="3"/>
    </row>
    <row r="51879" spans="1:68" x14ac:dyDescent="0.25">
      <c r="A51879" s="1"/>
      <c r="B51879" s="2"/>
      <c r="BJ51879" s="3"/>
      <c r="BL51879" s="3"/>
      <c r="BN51879" s="3"/>
      <c r="BP51879" s="3"/>
    </row>
    <row r="51880" spans="1:68" x14ac:dyDescent="0.25">
      <c r="A51880" s="1"/>
      <c r="B51880" s="2"/>
      <c r="BJ51880" s="3"/>
      <c r="BL51880" s="3"/>
      <c r="BN51880" s="3"/>
      <c r="BP51880" s="3"/>
    </row>
    <row r="51881" spans="1:68" x14ac:dyDescent="0.25">
      <c r="A51881" s="1"/>
      <c r="B51881" s="2"/>
      <c r="BJ51881" s="3"/>
      <c r="BL51881" s="3"/>
      <c r="BN51881" s="3"/>
      <c r="BP51881" s="3"/>
    </row>
    <row r="51882" spans="1:68" x14ac:dyDescent="0.25">
      <c r="A51882" s="1"/>
      <c r="B51882" s="2"/>
      <c r="BJ51882" s="3"/>
      <c r="BL51882" s="3"/>
      <c r="BN51882" s="3"/>
      <c r="BP51882" s="3"/>
    </row>
    <row r="51883" spans="1:68" x14ac:dyDescent="0.25">
      <c r="A51883" s="1"/>
      <c r="B51883" s="2"/>
      <c r="BJ51883" s="3"/>
      <c r="BL51883" s="3"/>
      <c r="BN51883" s="3"/>
      <c r="BP51883" s="3"/>
    </row>
    <row r="51884" spans="1:68" x14ac:dyDescent="0.25">
      <c r="A51884" s="1"/>
      <c r="B51884" s="2"/>
      <c r="BJ51884" s="3"/>
      <c r="BL51884" s="3"/>
      <c r="BN51884" s="3"/>
      <c r="BP51884" s="3"/>
    </row>
    <row r="51885" spans="1:68" x14ac:dyDescent="0.25">
      <c r="A51885" s="1"/>
      <c r="B51885" s="2"/>
      <c r="BJ51885" s="3"/>
      <c r="BL51885" s="3"/>
      <c r="BN51885" s="3"/>
      <c r="BP51885" s="3"/>
    </row>
    <row r="51886" spans="1:68" x14ac:dyDescent="0.25">
      <c r="A51886" s="1"/>
      <c r="B51886" s="2"/>
      <c r="BJ51886" s="3"/>
      <c r="BL51886" s="3"/>
      <c r="BN51886" s="3"/>
      <c r="BP51886" s="3"/>
    </row>
    <row r="51887" spans="1:68" x14ac:dyDescent="0.25">
      <c r="A51887" s="1"/>
      <c r="B51887" s="2"/>
      <c r="BJ51887" s="3"/>
      <c r="BL51887" s="3"/>
      <c r="BN51887" s="3"/>
      <c r="BP51887" s="3"/>
    </row>
    <row r="51888" spans="1:68" x14ac:dyDescent="0.25">
      <c r="A51888" s="1"/>
      <c r="B51888" s="2"/>
      <c r="BJ51888" s="3"/>
      <c r="BL51888" s="3"/>
      <c r="BN51888" s="3"/>
      <c r="BP51888" s="3"/>
    </row>
    <row r="51889" spans="1:68" x14ac:dyDescent="0.25">
      <c r="A51889" s="1"/>
      <c r="B51889" s="2"/>
      <c r="BJ51889" s="3"/>
      <c r="BL51889" s="3"/>
      <c r="BN51889" s="3"/>
      <c r="BP51889" s="3"/>
    </row>
    <row r="51890" spans="1:68" x14ac:dyDescent="0.25">
      <c r="A51890" s="1"/>
      <c r="B51890" s="2"/>
      <c r="BJ51890" s="3"/>
      <c r="BL51890" s="3"/>
      <c r="BN51890" s="3"/>
      <c r="BP51890" s="3"/>
    </row>
    <row r="51891" spans="1:68" x14ac:dyDescent="0.25">
      <c r="A51891" s="1"/>
      <c r="B51891" s="2"/>
      <c r="BJ51891" s="3"/>
      <c r="BL51891" s="3"/>
      <c r="BN51891" s="3"/>
      <c r="BP51891" s="3"/>
    </row>
    <row r="51892" spans="1:68" x14ac:dyDescent="0.25">
      <c r="A51892" s="1"/>
      <c r="B51892" s="2"/>
      <c r="BJ51892" s="3"/>
      <c r="BL51892" s="3"/>
      <c r="BN51892" s="3"/>
      <c r="BP51892" s="3"/>
    </row>
    <row r="51893" spans="1:68" x14ac:dyDescent="0.25">
      <c r="A51893" s="1"/>
      <c r="B51893" s="2"/>
      <c r="BJ51893" s="3"/>
      <c r="BL51893" s="3"/>
      <c r="BN51893" s="3"/>
      <c r="BP51893" s="3"/>
    </row>
    <row r="51894" spans="1:68" x14ac:dyDescent="0.25">
      <c r="A51894" s="1"/>
      <c r="B51894" s="2"/>
      <c r="BJ51894" s="3"/>
      <c r="BL51894" s="3"/>
      <c r="BN51894" s="3"/>
      <c r="BP51894" s="3"/>
    </row>
    <row r="51895" spans="1:68" x14ac:dyDescent="0.25">
      <c r="A51895" s="1"/>
      <c r="B51895" s="2"/>
      <c r="BJ51895" s="3"/>
      <c r="BL51895" s="3"/>
      <c r="BN51895" s="3"/>
      <c r="BP51895" s="3"/>
    </row>
    <row r="51896" spans="1:68" x14ac:dyDescent="0.25">
      <c r="A51896" s="1"/>
      <c r="B51896" s="2"/>
      <c r="BJ51896" s="3"/>
      <c r="BL51896" s="3"/>
      <c r="BN51896" s="3"/>
      <c r="BP51896" s="3"/>
    </row>
    <row r="51897" spans="1:68" x14ac:dyDescent="0.25">
      <c r="A51897" s="1"/>
      <c r="B51897" s="2"/>
      <c r="BJ51897" s="3"/>
      <c r="BL51897" s="3"/>
      <c r="BN51897" s="3"/>
      <c r="BP51897" s="3"/>
    </row>
    <row r="51898" spans="1:68" x14ac:dyDescent="0.25">
      <c r="A51898" s="1"/>
      <c r="B51898" s="2"/>
      <c r="BJ51898" s="3"/>
      <c r="BL51898" s="3"/>
      <c r="BN51898" s="3"/>
      <c r="BP51898" s="3"/>
    </row>
    <row r="51899" spans="1:68" x14ac:dyDescent="0.25">
      <c r="A51899" s="1"/>
      <c r="B51899" s="2"/>
      <c r="BJ51899" s="3"/>
      <c r="BL51899" s="3"/>
      <c r="BN51899" s="3"/>
      <c r="BP51899" s="3"/>
    </row>
    <row r="51900" spans="1:68" x14ac:dyDescent="0.25">
      <c r="A51900" s="1"/>
      <c r="B51900" s="2"/>
      <c r="BJ51900" s="3"/>
      <c r="BL51900" s="3"/>
      <c r="BN51900" s="3"/>
      <c r="BP51900" s="3"/>
    </row>
    <row r="51901" spans="1:68" x14ac:dyDescent="0.25">
      <c r="A51901" s="1"/>
      <c r="B51901" s="2"/>
      <c r="BJ51901" s="3"/>
      <c r="BL51901" s="3"/>
      <c r="BN51901" s="3"/>
      <c r="BP51901" s="3"/>
    </row>
    <row r="51902" spans="1:68" x14ac:dyDescent="0.25">
      <c r="A51902" s="1"/>
      <c r="B51902" s="2"/>
      <c r="BJ51902" s="3"/>
      <c r="BL51902" s="3"/>
      <c r="BN51902" s="3"/>
      <c r="BP51902" s="3"/>
    </row>
    <row r="51903" spans="1:68" x14ac:dyDescent="0.25">
      <c r="A51903" s="1"/>
      <c r="B51903" s="2"/>
      <c r="BJ51903" s="3"/>
      <c r="BL51903" s="3"/>
      <c r="BN51903" s="3"/>
      <c r="BP51903" s="3"/>
    </row>
    <row r="51904" spans="1:68" x14ac:dyDescent="0.25">
      <c r="A51904" s="1"/>
      <c r="B51904" s="2"/>
      <c r="BJ51904" s="3"/>
      <c r="BL51904" s="3"/>
      <c r="BN51904" s="3"/>
      <c r="BP51904" s="3"/>
    </row>
    <row r="51905" spans="1:68" x14ac:dyDescent="0.25">
      <c r="A51905" s="1"/>
      <c r="B51905" s="2"/>
      <c r="BJ51905" s="3"/>
      <c r="BL51905" s="3"/>
      <c r="BN51905" s="3"/>
      <c r="BP51905" s="3"/>
    </row>
    <row r="51906" spans="1:68" x14ac:dyDescent="0.25">
      <c r="A51906" s="1"/>
      <c r="B51906" s="2"/>
      <c r="BJ51906" s="3"/>
      <c r="BL51906" s="3"/>
      <c r="BN51906" s="3"/>
      <c r="BP51906" s="3"/>
    </row>
    <row r="51907" spans="1:68" x14ac:dyDescent="0.25">
      <c r="A51907" s="1"/>
      <c r="B51907" s="2"/>
      <c r="BJ51907" s="3"/>
      <c r="BL51907" s="3"/>
      <c r="BN51907" s="3"/>
      <c r="BP51907" s="3"/>
    </row>
    <row r="51908" spans="1:68" x14ac:dyDescent="0.25">
      <c r="A51908" s="1"/>
      <c r="B51908" s="2"/>
      <c r="BJ51908" s="3"/>
      <c r="BL51908" s="3"/>
      <c r="BN51908" s="3"/>
      <c r="BP51908" s="3"/>
    </row>
    <row r="51909" spans="1:68" x14ac:dyDescent="0.25">
      <c r="A51909" s="1"/>
      <c r="B51909" s="2"/>
      <c r="BJ51909" s="3"/>
      <c r="BL51909" s="3"/>
      <c r="BN51909" s="3"/>
      <c r="BP51909" s="3"/>
    </row>
    <row r="51910" spans="1:68" x14ac:dyDescent="0.25">
      <c r="A51910" s="1"/>
      <c r="B51910" s="2"/>
      <c r="BJ51910" s="3"/>
      <c r="BL51910" s="3"/>
      <c r="BN51910" s="3"/>
      <c r="BP51910" s="3"/>
    </row>
    <row r="51911" spans="1:68" x14ac:dyDescent="0.25">
      <c r="A51911" s="1"/>
      <c r="B51911" s="2"/>
      <c r="BJ51911" s="3"/>
      <c r="BL51911" s="3"/>
      <c r="BN51911" s="3"/>
      <c r="BP51911" s="3"/>
    </row>
    <row r="51912" spans="1:68" x14ac:dyDescent="0.25">
      <c r="A51912" s="1"/>
      <c r="B51912" s="2"/>
      <c r="BJ51912" s="3"/>
      <c r="BL51912" s="3"/>
      <c r="BN51912" s="3"/>
      <c r="BP51912" s="3"/>
    </row>
    <row r="51913" spans="1:68" x14ac:dyDescent="0.25">
      <c r="A51913" s="1"/>
      <c r="B51913" s="2"/>
      <c r="BJ51913" s="3"/>
      <c r="BL51913" s="3"/>
      <c r="BN51913" s="3"/>
      <c r="BP51913" s="3"/>
    </row>
    <row r="51914" spans="1:68" x14ac:dyDescent="0.25">
      <c r="A51914" s="1"/>
      <c r="B51914" s="2"/>
      <c r="BJ51914" s="3"/>
      <c r="BL51914" s="3"/>
      <c r="BN51914" s="3"/>
      <c r="BP51914" s="3"/>
    </row>
    <row r="51915" spans="1:68" x14ac:dyDescent="0.25">
      <c r="A51915" s="1"/>
      <c r="B51915" s="2"/>
      <c r="BJ51915" s="3"/>
      <c r="BL51915" s="3"/>
      <c r="BN51915" s="3"/>
      <c r="BP51915" s="3"/>
    </row>
    <row r="51916" spans="1:68" x14ac:dyDescent="0.25">
      <c r="A51916" s="1"/>
      <c r="B51916" s="2"/>
      <c r="BJ51916" s="3"/>
      <c r="BL51916" s="3"/>
      <c r="BN51916" s="3"/>
      <c r="BP51916" s="3"/>
    </row>
    <row r="51917" spans="1:68" x14ac:dyDescent="0.25">
      <c r="A51917" s="1"/>
      <c r="B51917" s="2"/>
      <c r="BJ51917" s="3"/>
      <c r="BL51917" s="3"/>
      <c r="BN51917" s="3"/>
      <c r="BP51917" s="3"/>
    </row>
    <row r="51918" spans="1:68" x14ac:dyDescent="0.25">
      <c r="A51918" s="1"/>
      <c r="B51918" s="2"/>
      <c r="BJ51918" s="3"/>
      <c r="BL51918" s="3"/>
      <c r="BN51918" s="3"/>
      <c r="BP51918" s="3"/>
    </row>
    <row r="51919" spans="1:68" x14ac:dyDescent="0.25">
      <c r="A51919" s="1"/>
      <c r="B51919" s="2"/>
      <c r="BJ51919" s="3"/>
      <c r="BL51919" s="3"/>
      <c r="BN51919" s="3"/>
      <c r="BP51919" s="3"/>
    </row>
    <row r="51920" spans="1:68" x14ac:dyDescent="0.25">
      <c r="A51920" s="1"/>
      <c r="B51920" s="2"/>
      <c r="BJ51920" s="3"/>
      <c r="BL51920" s="3"/>
      <c r="BN51920" s="3"/>
      <c r="BP51920" s="3"/>
    </row>
    <row r="51921" spans="1:68" x14ac:dyDescent="0.25">
      <c r="A51921" s="1"/>
      <c r="B51921" s="2"/>
      <c r="BJ51921" s="3"/>
      <c r="BL51921" s="3"/>
      <c r="BN51921" s="3"/>
      <c r="BP51921" s="3"/>
    </row>
    <row r="51922" spans="1:68" x14ac:dyDescent="0.25">
      <c r="A51922" s="1"/>
      <c r="B51922" s="2"/>
      <c r="BJ51922" s="3"/>
      <c r="BL51922" s="3"/>
      <c r="BN51922" s="3"/>
      <c r="BP51922" s="3"/>
    </row>
    <row r="51923" spans="1:68" x14ac:dyDescent="0.25">
      <c r="A51923" s="1"/>
      <c r="B51923" s="2"/>
      <c r="BJ51923" s="3"/>
      <c r="BL51923" s="3"/>
      <c r="BN51923" s="3"/>
      <c r="BP51923" s="3"/>
    </row>
    <row r="51924" spans="1:68" x14ac:dyDescent="0.25">
      <c r="A51924" s="1"/>
      <c r="B51924" s="2"/>
      <c r="BJ51924" s="3"/>
      <c r="BL51924" s="3"/>
      <c r="BN51924" s="3"/>
      <c r="BP51924" s="3"/>
    </row>
    <row r="51925" spans="1:68" x14ac:dyDescent="0.25">
      <c r="A51925" s="1"/>
      <c r="B51925" s="2"/>
      <c r="BJ51925" s="3"/>
      <c r="BL51925" s="3"/>
      <c r="BN51925" s="3"/>
      <c r="BP51925" s="3"/>
    </row>
    <row r="51926" spans="1:68" x14ac:dyDescent="0.25">
      <c r="A51926" s="1"/>
      <c r="B51926" s="2"/>
      <c r="BJ51926" s="3"/>
      <c r="BL51926" s="3"/>
      <c r="BN51926" s="3"/>
      <c r="BP51926" s="3"/>
    </row>
    <row r="51927" spans="1:68" x14ac:dyDescent="0.25">
      <c r="A51927" s="1"/>
      <c r="B51927" s="2"/>
      <c r="BJ51927" s="3"/>
      <c r="BL51927" s="3"/>
      <c r="BN51927" s="3"/>
      <c r="BP51927" s="3"/>
    </row>
    <row r="51928" spans="1:68" x14ac:dyDescent="0.25">
      <c r="A51928" s="1"/>
      <c r="B51928" s="2"/>
      <c r="BJ51928" s="3"/>
      <c r="BL51928" s="3"/>
      <c r="BN51928" s="3"/>
      <c r="BP51928" s="3"/>
    </row>
    <row r="51929" spans="1:68" x14ac:dyDescent="0.25">
      <c r="A51929" s="1"/>
      <c r="B51929" s="2"/>
      <c r="BJ51929" s="3"/>
      <c r="BL51929" s="3"/>
      <c r="BN51929" s="3"/>
      <c r="BP51929" s="3"/>
    </row>
    <row r="51930" spans="1:68" x14ac:dyDescent="0.25">
      <c r="A51930" s="1"/>
      <c r="B51930" s="2"/>
      <c r="BJ51930" s="3"/>
      <c r="BL51930" s="3"/>
      <c r="BN51930" s="3"/>
      <c r="BP51930" s="3"/>
    </row>
    <row r="51931" spans="1:68" x14ac:dyDescent="0.25">
      <c r="A51931" s="1"/>
      <c r="B51931" s="2"/>
      <c r="BJ51931" s="3"/>
      <c r="BL51931" s="3"/>
      <c r="BN51931" s="3"/>
      <c r="BP51931" s="3"/>
    </row>
    <row r="51932" spans="1:68" x14ac:dyDescent="0.25">
      <c r="A51932" s="1"/>
      <c r="B51932" s="2"/>
      <c r="BJ51932" s="3"/>
      <c r="BL51932" s="3"/>
      <c r="BN51932" s="3"/>
      <c r="BP51932" s="3"/>
    </row>
    <row r="51933" spans="1:68" x14ac:dyDescent="0.25">
      <c r="A51933" s="1"/>
      <c r="B51933" s="2"/>
      <c r="BJ51933" s="3"/>
      <c r="BL51933" s="3"/>
      <c r="BN51933" s="3"/>
      <c r="BP51933" s="3"/>
    </row>
    <row r="51934" spans="1:68" x14ac:dyDescent="0.25">
      <c r="A51934" s="1"/>
      <c r="B51934" s="2"/>
      <c r="BJ51934" s="3"/>
      <c r="BL51934" s="3"/>
      <c r="BN51934" s="3"/>
      <c r="BP51934" s="3"/>
    </row>
    <row r="51935" spans="1:68" x14ac:dyDescent="0.25">
      <c r="A51935" s="1"/>
      <c r="B51935" s="2"/>
      <c r="BJ51935" s="3"/>
      <c r="BL51935" s="3"/>
      <c r="BN51935" s="3"/>
      <c r="BP51935" s="3"/>
    </row>
    <row r="51936" spans="1:68" x14ac:dyDescent="0.25">
      <c r="A51936" s="1"/>
      <c r="B51936" s="2"/>
      <c r="BJ51936" s="3"/>
      <c r="BL51936" s="3"/>
      <c r="BN51936" s="3"/>
      <c r="BP51936" s="3"/>
    </row>
    <row r="51937" spans="1:68" x14ac:dyDescent="0.25">
      <c r="A51937" s="1"/>
      <c r="B51937" s="2"/>
      <c r="BJ51937" s="3"/>
      <c r="BL51937" s="3"/>
      <c r="BN51937" s="3"/>
      <c r="BP51937" s="3"/>
    </row>
    <row r="51938" spans="1:68" x14ac:dyDescent="0.25">
      <c r="A51938" s="1"/>
      <c r="B51938" s="2"/>
      <c r="BJ51938" s="3"/>
      <c r="BL51938" s="3"/>
      <c r="BN51938" s="3"/>
      <c r="BP51938" s="3"/>
    </row>
    <row r="51939" spans="1:68" x14ac:dyDescent="0.25">
      <c r="A51939" s="1"/>
      <c r="B51939" s="2"/>
      <c r="BJ51939" s="3"/>
      <c r="BL51939" s="3"/>
      <c r="BN51939" s="3"/>
      <c r="BP51939" s="3"/>
    </row>
    <row r="51940" spans="1:68" x14ac:dyDescent="0.25">
      <c r="A51940" s="1"/>
      <c r="B51940" s="2"/>
      <c r="BJ51940" s="3"/>
      <c r="BL51940" s="3"/>
      <c r="BN51940" s="3"/>
      <c r="BP51940" s="3"/>
    </row>
    <row r="51941" spans="1:68" x14ac:dyDescent="0.25">
      <c r="A51941" s="1"/>
      <c r="B51941" s="2"/>
      <c r="BJ51941" s="3"/>
      <c r="BL51941" s="3"/>
      <c r="BN51941" s="3"/>
      <c r="BP51941" s="3"/>
    </row>
    <row r="51942" spans="1:68" x14ac:dyDescent="0.25">
      <c r="A51942" s="1"/>
      <c r="B51942" s="2"/>
      <c r="BJ51942" s="3"/>
      <c r="BL51942" s="3"/>
      <c r="BN51942" s="3"/>
      <c r="BP51942" s="3"/>
    </row>
    <row r="51943" spans="1:68" x14ac:dyDescent="0.25">
      <c r="A51943" s="1"/>
      <c r="B51943" s="2"/>
      <c r="BJ51943" s="3"/>
      <c r="BL51943" s="3"/>
      <c r="BN51943" s="3"/>
      <c r="BP51943" s="3"/>
    </row>
    <row r="51944" spans="1:68" x14ac:dyDescent="0.25">
      <c r="A51944" s="1"/>
      <c r="B51944" s="2"/>
      <c r="BJ51944" s="3"/>
      <c r="BL51944" s="3"/>
      <c r="BN51944" s="3"/>
      <c r="BP51944" s="3"/>
    </row>
    <row r="51945" spans="1:68" x14ac:dyDescent="0.25">
      <c r="A51945" s="1"/>
      <c r="B51945" s="2"/>
      <c r="BJ51945" s="3"/>
      <c r="BL51945" s="3"/>
      <c r="BN51945" s="3"/>
      <c r="BP51945" s="3"/>
    </row>
    <row r="51946" spans="1:68" x14ac:dyDescent="0.25">
      <c r="A51946" s="1"/>
      <c r="B51946" s="2"/>
      <c r="BJ51946" s="3"/>
      <c r="BL51946" s="3"/>
      <c r="BN51946" s="3"/>
      <c r="BP51946" s="3"/>
    </row>
    <row r="51947" spans="1:68" x14ac:dyDescent="0.25">
      <c r="A51947" s="1"/>
      <c r="B51947" s="2"/>
      <c r="BJ51947" s="3"/>
      <c r="BL51947" s="3"/>
      <c r="BN51947" s="3"/>
      <c r="BP51947" s="3"/>
    </row>
    <row r="51948" spans="1:68" x14ac:dyDescent="0.25">
      <c r="A51948" s="1"/>
      <c r="B51948" s="2"/>
      <c r="BJ51948" s="3"/>
      <c r="BL51948" s="3"/>
      <c r="BN51948" s="3"/>
      <c r="BP51948" s="3"/>
    </row>
    <row r="51949" spans="1:68" x14ac:dyDescent="0.25">
      <c r="A51949" s="1"/>
      <c r="B51949" s="2"/>
      <c r="BJ51949" s="3"/>
      <c r="BL51949" s="3"/>
      <c r="BN51949" s="3"/>
      <c r="BP51949" s="3"/>
    </row>
    <row r="51950" spans="1:68" x14ac:dyDescent="0.25">
      <c r="A51950" s="1"/>
      <c r="B51950" s="2"/>
      <c r="BJ51950" s="3"/>
      <c r="BL51950" s="3"/>
      <c r="BN51950" s="3"/>
      <c r="BP51950" s="3"/>
    </row>
    <row r="51951" spans="1:68" x14ac:dyDescent="0.25">
      <c r="A51951" s="1"/>
      <c r="B51951" s="2"/>
      <c r="BJ51951" s="3"/>
      <c r="BL51951" s="3"/>
      <c r="BN51951" s="3"/>
      <c r="BP51951" s="3"/>
    </row>
    <row r="51952" spans="1:68" x14ac:dyDescent="0.25">
      <c r="A51952" s="1"/>
      <c r="B51952" s="2"/>
      <c r="BJ51952" s="3"/>
      <c r="BL51952" s="3"/>
      <c r="BN51952" s="3"/>
      <c r="BP51952" s="3"/>
    </row>
    <row r="51953" spans="1:68" x14ac:dyDescent="0.25">
      <c r="A51953" s="1"/>
      <c r="B51953" s="2"/>
      <c r="BJ51953" s="3"/>
      <c r="BL51953" s="3"/>
      <c r="BN51953" s="3"/>
      <c r="BP51953" s="3"/>
    </row>
    <row r="51954" spans="1:68" x14ac:dyDescent="0.25">
      <c r="A51954" s="1"/>
      <c r="B51954" s="2"/>
      <c r="BJ51954" s="3"/>
      <c r="BL51954" s="3"/>
      <c r="BN51954" s="3"/>
      <c r="BP51954" s="3"/>
    </row>
    <row r="51955" spans="1:68" x14ac:dyDescent="0.25">
      <c r="A51955" s="1"/>
      <c r="B51955" s="2"/>
      <c r="BJ51955" s="3"/>
      <c r="BL51955" s="3"/>
      <c r="BN51955" s="3"/>
      <c r="BP51955" s="3"/>
    </row>
    <row r="51956" spans="1:68" x14ac:dyDescent="0.25">
      <c r="A51956" s="1"/>
      <c r="B51956" s="2"/>
      <c r="BJ51956" s="3"/>
      <c r="BL51956" s="3"/>
      <c r="BN51956" s="3"/>
      <c r="BP51956" s="3"/>
    </row>
    <row r="51957" spans="1:68" x14ac:dyDescent="0.25">
      <c r="A51957" s="1"/>
      <c r="B51957" s="2"/>
      <c r="BJ51957" s="3"/>
      <c r="BL51957" s="3"/>
      <c r="BN51957" s="3"/>
      <c r="BP51957" s="3"/>
    </row>
    <row r="51958" spans="1:68" x14ac:dyDescent="0.25">
      <c r="A51958" s="1"/>
      <c r="B51958" s="2"/>
      <c r="BJ51958" s="3"/>
      <c r="BL51958" s="3"/>
      <c r="BN51958" s="3"/>
      <c r="BP51958" s="3"/>
    </row>
    <row r="51959" spans="1:68" x14ac:dyDescent="0.25">
      <c r="A51959" s="1"/>
      <c r="B51959" s="2"/>
      <c r="BJ51959" s="3"/>
      <c r="BL51959" s="3"/>
      <c r="BN51959" s="3"/>
      <c r="BP51959" s="3"/>
    </row>
    <row r="51960" spans="1:68" x14ac:dyDescent="0.25">
      <c r="A51960" s="1"/>
      <c r="B51960" s="2"/>
      <c r="BJ51960" s="3"/>
      <c r="BL51960" s="3"/>
      <c r="BN51960" s="3"/>
      <c r="BP51960" s="3"/>
    </row>
    <row r="51961" spans="1:68" x14ac:dyDescent="0.25">
      <c r="A51961" s="1"/>
      <c r="B51961" s="2"/>
      <c r="BJ51961" s="3"/>
      <c r="BL51961" s="3"/>
      <c r="BN51961" s="3"/>
      <c r="BP51961" s="3"/>
    </row>
    <row r="51962" spans="1:68" x14ac:dyDescent="0.25">
      <c r="A51962" s="1"/>
      <c r="B51962" s="2"/>
      <c r="BJ51962" s="3"/>
      <c r="BL51962" s="3"/>
      <c r="BN51962" s="3"/>
      <c r="BP51962" s="3"/>
    </row>
    <row r="51963" spans="1:68" x14ac:dyDescent="0.25">
      <c r="A51963" s="1"/>
      <c r="B51963" s="2"/>
      <c r="BJ51963" s="3"/>
      <c r="BL51963" s="3"/>
      <c r="BN51963" s="3"/>
      <c r="BP51963" s="3"/>
    </row>
    <row r="51964" spans="1:68" x14ac:dyDescent="0.25">
      <c r="A51964" s="1"/>
      <c r="B51964" s="2"/>
      <c r="BJ51964" s="3"/>
      <c r="BL51964" s="3"/>
      <c r="BN51964" s="3"/>
      <c r="BP51964" s="3"/>
    </row>
    <row r="51965" spans="1:68" x14ac:dyDescent="0.25">
      <c r="A51965" s="1"/>
      <c r="B51965" s="2"/>
      <c r="BJ51965" s="3"/>
      <c r="BL51965" s="3"/>
      <c r="BN51965" s="3"/>
      <c r="BP51965" s="3"/>
    </row>
    <row r="51966" spans="1:68" x14ac:dyDescent="0.25">
      <c r="A51966" s="1"/>
      <c r="B51966" s="2"/>
      <c r="BJ51966" s="3"/>
      <c r="BL51966" s="3"/>
      <c r="BN51966" s="3"/>
      <c r="BP51966" s="3"/>
    </row>
    <row r="51967" spans="1:68" x14ac:dyDescent="0.25">
      <c r="A51967" s="1"/>
      <c r="B51967" s="2"/>
      <c r="BJ51967" s="3"/>
      <c r="BL51967" s="3"/>
      <c r="BN51967" s="3"/>
      <c r="BP51967" s="3"/>
    </row>
    <row r="51968" spans="1:68" x14ac:dyDescent="0.25">
      <c r="A51968" s="1"/>
      <c r="B51968" s="2"/>
      <c r="BJ51968" s="3"/>
      <c r="BL51968" s="3"/>
      <c r="BN51968" s="3"/>
      <c r="BP51968" s="3"/>
    </row>
    <row r="51969" spans="1:68" x14ac:dyDescent="0.25">
      <c r="A51969" s="1"/>
      <c r="B51969" s="2"/>
      <c r="BJ51969" s="3"/>
      <c r="BL51969" s="3"/>
      <c r="BN51969" s="3"/>
      <c r="BP51969" s="3"/>
    </row>
    <row r="51970" spans="1:68" x14ac:dyDescent="0.25">
      <c r="A51970" s="1"/>
      <c r="B51970" s="2"/>
      <c r="BJ51970" s="3"/>
      <c r="BL51970" s="3"/>
      <c r="BN51970" s="3"/>
      <c r="BP51970" s="3"/>
    </row>
    <row r="51971" spans="1:68" x14ac:dyDescent="0.25">
      <c r="A51971" s="1"/>
      <c r="B51971" s="2"/>
      <c r="BJ51971" s="3"/>
      <c r="BL51971" s="3"/>
      <c r="BN51971" s="3"/>
      <c r="BP51971" s="3"/>
    </row>
    <row r="51972" spans="1:68" x14ac:dyDescent="0.25">
      <c r="A51972" s="1"/>
      <c r="B51972" s="2"/>
      <c r="BJ51972" s="3"/>
      <c r="BL51972" s="3"/>
      <c r="BN51972" s="3"/>
      <c r="BP51972" s="3"/>
    </row>
    <row r="51973" spans="1:68" x14ac:dyDescent="0.25">
      <c r="A51973" s="1"/>
      <c r="B51973" s="2"/>
      <c r="BJ51973" s="3"/>
      <c r="BL51973" s="3"/>
      <c r="BN51973" s="3"/>
      <c r="BP51973" s="3"/>
    </row>
    <row r="51974" spans="1:68" x14ac:dyDescent="0.25">
      <c r="A51974" s="1"/>
      <c r="B51974" s="2"/>
      <c r="BJ51974" s="3"/>
      <c r="BL51974" s="3"/>
      <c r="BN51974" s="3"/>
      <c r="BP51974" s="3"/>
    </row>
    <row r="51975" spans="1:68" x14ac:dyDescent="0.25">
      <c r="A51975" s="1"/>
      <c r="B51975" s="2"/>
      <c r="BJ51975" s="3"/>
      <c r="BL51975" s="3"/>
      <c r="BN51975" s="3"/>
      <c r="BP51975" s="3"/>
    </row>
    <row r="51976" spans="1:68" x14ac:dyDescent="0.25">
      <c r="A51976" s="1"/>
      <c r="B51976" s="2"/>
      <c r="BJ51976" s="3"/>
      <c r="BL51976" s="3"/>
      <c r="BN51976" s="3"/>
      <c r="BP51976" s="3"/>
    </row>
    <row r="51977" spans="1:68" x14ac:dyDescent="0.25">
      <c r="A51977" s="1"/>
      <c r="B51977" s="2"/>
      <c r="BJ51977" s="3"/>
      <c r="BL51977" s="3"/>
      <c r="BN51977" s="3"/>
      <c r="BP51977" s="3"/>
    </row>
    <row r="51978" spans="1:68" x14ac:dyDescent="0.25">
      <c r="A51978" s="1"/>
      <c r="B51978" s="2"/>
      <c r="BJ51978" s="3"/>
      <c r="BL51978" s="3"/>
      <c r="BN51978" s="3"/>
      <c r="BP51978" s="3"/>
    </row>
    <row r="51979" spans="1:68" x14ac:dyDescent="0.25">
      <c r="A51979" s="1"/>
      <c r="B51979" s="2"/>
      <c r="BJ51979" s="3"/>
      <c r="BL51979" s="3"/>
      <c r="BN51979" s="3"/>
      <c r="BP51979" s="3"/>
    </row>
    <row r="51980" spans="1:68" x14ac:dyDescent="0.25">
      <c r="A51980" s="1"/>
      <c r="B51980" s="2"/>
      <c r="BJ51980" s="3"/>
      <c r="BL51980" s="3"/>
      <c r="BN51980" s="3"/>
      <c r="BP51980" s="3"/>
    </row>
    <row r="51981" spans="1:68" x14ac:dyDescent="0.25">
      <c r="A51981" s="1"/>
      <c r="B51981" s="2"/>
      <c r="BJ51981" s="3"/>
      <c r="BL51981" s="3"/>
      <c r="BN51981" s="3"/>
      <c r="BP51981" s="3"/>
    </row>
    <row r="51982" spans="1:68" x14ac:dyDescent="0.25">
      <c r="A51982" s="1"/>
      <c r="B51982" s="2"/>
      <c r="BJ51982" s="3"/>
      <c r="BL51982" s="3"/>
      <c r="BN51982" s="3"/>
      <c r="BP51982" s="3"/>
    </row>
    <row r="51983" spans="1:68" x14ac:dyDescent="0.25">
      <c r="A51983" s="1"/>
      <c r="B51983" s="2"/>
      <c r="BJ51983" s="3"/>
      <c r="BL51983" s="3"/>
      <c r="BN51983" s="3"/>
      <c r="BP51983" s="3"/>
    </row>
    <row r="51984" spans="1:68" x14ac:dyDescent="0.25">
      <c r="A51984" s="1"/>
      <c r="B51984" s="2"/>
      <c r="BJ51984" s="3"/>
      <c r="BL51984" s="3"/>
      <c r="BN51984" s="3"/>
      <c r="BP51984" s="3"/>
    </row>
    <row r="51985" spans="1:68" x14ac:dyDescent="0.25">
      <c r="A51985" s="1"/>
      <c r="B51985" s="2"/>
      <c r="BJ51985" s="3"/>
      <c r="BL51985" s="3"/>
      <c r="BN51985" s="3"/>
      <c r="BP51985" s="3"/>
    </row>
    <row r="51986" spans="1:68" x14ac:dyDescent="0.25">
      <c r="A51986" s="1"/>
      <c r="B51986" s="2"/>
      <c r="BJ51986" s="3"/>
      <c r="BL51986" s="3"/>
      <c r="BN51986" s="3"/>
      <c r="BP51986" s="3"/>
    </row>
    <row r="51987" spans="1:68" x14ac:dyDescent="0.25">
      <c r="A51987" s="1"/>
      <c r="B51987" s="2"/>
      <c r="BJ51987" s="3"/>
      <c r="BL51987" s="3"/>
      <c r="BN51987" s="3"/>
      <c r="BP51987" s="3"/>
    </row>
    <row r="51988" spans="1:68" x14ac:dyDescent="0.25">
      <c r="A51988" s="1"/>
      <c r="B51988" s="2"/>
      <c r="BJ51988" s="3"/>
      <c r="BL51988" s="3"/>
      <c r="BN51988" s="3"/>
      <c r="BP51988" s="3"/>
    </row>
    <row r="51989" spans="1:68" x14ac:dyDescent="0.25">
      <c r="A51989" s="1"/>
      <c r="B51989" s="2"/>
      <c r="BJ51989" s="3"/>
      <c r="BL51989" s="3"/>
      <c r="BN51989" s="3"/>
      <c r="BP51989" s="3"/>
    </row>
    <row r="51990" spans="1:68" x14ac:dyDescent="0.25">
      <c r="A51990" s="1"/>
      <c r="B51990" s="2"/>
      <c r="BJ51990" s="3"/>
      <c r="BL51990" s="3"/>
      <c r="BN51990" s="3"/>
      <c r="BP51990" s="3"/>
    </row>
    <row r="51991" spans="1:68" x14ac:dyDescent="0.25">
      <c r="A51991" s="1"/>
      <c r="B51991" s="2"/>
      <c r="BJ51991" s="3"/>
      <c r="BL51991" s="3"/>
      <c r="BN51991" s="3"/>
      <c r="BP51991" s="3"/>
    </row>
    <row r="51992" spans="1:68" x14ac:dyDescent="0.25">
      <c r="A51992" s="1"/>
      <c r="B51992" s="2"/>
      <c r="BJ51992" s="3"/>
      <c r="BL51992" s="3"/>
      <c r="BN51992" s="3"/>
      <c r="BP51992" s="3"/>
    </row>
    <row r="51993" spans="1:68" x14ac:dyDescent="0.25">
      <c r="A51993" s="1"/>
      <c r="B51993" s="2"/>
      <c r="BJ51993" s="3"/>
      <c r="BL51993" s="3"/>
      <c r="BN51993" s="3"/>
      <c r="BP51993" s="3"/>
    </row>
    <row r="51994" spans="1:68" x14ac:dyDescent="0.25">
      <c r="A51994" s="1"/>
      <c r="B51994" s="2"/>
      <c r="BJ51994" s="3"/>
      <c r="BL51994" s="3"/>
      <c r="BN51994" s="3"/>
      <c r="BP51994" s="3"/>
    </row>
    <row r="51995" spans="1:68" x14ac:dyDescent="0.25">
      <c r="A51995" s="1"/>
      <c r="B51995" s="2"/>
      <c r="BJ51995" s="3"/>
      <c r="BL51995" s="3"/>
      <c r="BN51995" s="3"/>
      <c r="BP51995" s="3"/>
    </row>
    <row r="51996" spans="1:68" x14ac:dyDescent="0.25">
      <c r="A51996" s="1"/>
      <c r="B51996" s="2"/>
      <c r="BJ51996" s="3"/>
      <c r="BL51996" s="3"/>
      <c r="BN51996" s="3"/>
      <c r="BP51996" s="3"/>
    </row>
    <row r="51997" spans="1:68" x14ac:dyDescent="0.25">
      <c r="A51997" s="1"/>
      <c r="B51997" s="2"/>
      <c r="BJ51997" s="3"/>
      <c r="BL51997" s="3"/>
      <c r="BN51997" s="3"/>
      <c r="BP51997" s="3"/>
    </row>
    <row r="51998" spans="1:68" x14ac:dyDescent="0.25">
      <c r="A51998" s="1"/>
      <c r="B51998" s="2"/>
      <c r="BJ51998" s="3"/>
      <c r="BL51998" s="3"/>
      <c r="BN51998" s="3"/>
      <c r="BP51998" s="3"/>
    </row>
    <row r="51999" spans="1:68" x14ac:dyDescent="0.25">
      <c r="A51999" s="1"/>
      <c r="B51999" s="2"/>
      <c r="BJ51999" s="3"/>
      <c r="BL51999" s="3"/>
      <c r="BN51999" s="3"/>
      <c r="BP51999" s="3"/>
    </row>
    <row r="52000" spans="1:68" x14ac:dyDescent="0.25">
      <c r="A52000" s="1"/>
      <c r="B52000" s="2"/>
      <c r="BJ52000" s="3"/>
      <c r="BL52000" s="3"/>
      <c r="BN52000" s="3"/>
      <c r="BP52000" s="3"/>
    </row>
    <row r="52001" spans="1:68" x14ac:dyDescent="0.25">
      <c r="A52001" s="1"/>
      <c r="B52001" s="2"/>
      <c r="BJ52001" s="3"/>
      <c r="BL52001" s="3"/>
      <c r="BN52001" s="3"/>
      <c r="BP52001" s="3"/>
    </row>
    <row r="52002" spans="1:68" x14ac:dyDescent="0.25">
      <c r="A52002" s="1"/>
      <c r="B52002" s="2"/>
      <c r="BJ52002" s="3"/>
      <c r="BL52002" s="3"/>
      <c r="BN52002" s="3"/>
      <c r="BP52002" s="3"/>
    </row>
    <row r="52003" spans="1:68" x14ac:dyDescent="0.25">
      <c r="A52003" s="1"/>
      <c r="B52003" s="2"/>
      <c r="BJ52003" s="3"/>
      <c r="BL52003" s="3"/>
      <c r="BN52003" s="3"/>
      <c r="BP52003" s="3"/>
    </row>
    <row r="52004" spans="1:68" x14ac:dyDescent="0.25">
      <c r="A52004" s="1"/>
      <c r="B52004" s="2"/>
      <c r="BJ52004" s="3"/>
      <c r="BL52004" s="3"/>
      <c r="BN52004" s="3"/>
      <c r="BP52004" s="3"/>
    </row>
    <row r="52005" spans="1:68" x14ac:dyDescent="0.25">
      <c r="A52005" s="1"/>
      <c r="B52005" s="2"/>
      <c r="BJ52005" s="3"/>
      <c r="BL52005" s="3"/>
      <c r="BN52005" s="3"/>
      <c r="BP52005" s="3"/>
    </row>
    <row r="52006" spans="1:68" x14ac:dyDescent="0.25">
      <c r="A52006" s="1"/>
      <c r="B52006" s="2"/>
      <c r="BJ52006" s="3"/>
      <c r="BL52006" s="3"/>
      <c r="BN52006" s="3"/>
      <c r="BP52006" s="3"/>
    </row>
    <row r="52007" spans="1:68" x14ac:dyDescent="0.25">
      <c r="A52007" s="1"/>
      <c r="B52007" s="2"/>
      <c r="BJ52007" s="3"/>
      <c r="BL52007" s="3"/>
      <c r="BN52007" s="3"/>
      <c r="BP52007" s="3"/>
    </row>
    <row r="52008" spans="1:68" x14ac:dyDescent="0.25">
      <c r="A52008" s="1"/>
      <c r="B52008" s="2"/>
      <c r="BJ52008" s="3"/>
      <c r="BL52008" s="3"/>
      <c r="BN52008" s="3"/>
      <c r="BP52008" s="3"/>
    </row>
    <row r="52009" spans="1:68" x14ac:dyDescent="0.25">
      <c r="A52009" s="1"/>
      <c r="B52009" s="2"/>
      <c r="BJ52009" s="3"/>
      <c r="BL52009" s="3"/>
      <c r="BN52009" s="3"/>
      <c r="BP52009" s="3"/>
    </row>
    <row r="52010" spans="1:68" x14ac:dyDescent="0.25">
      <c r="A52010" s="1"/>
      <c r="B52010" s="2"/>
      <c r="BJ52010" s="3"/>
      <c r="BL52010" s="3"/>
      <c r="BN52010" s="3"/>
      <c r="BP52010" s="3"/>
    </row>
    <row r="52011" spans="1:68" x14ac:dyDescent="0.25">
      <c r="A52011" s="1"/>
      <c r="B52011" s="2"/>
      <c r="BJ52011" s="3"/>
      <c r="BL52011" s="3"/>
      <c r="BN52011" s="3"/>
      <c r="BP52011" s="3"/>
    </row>
    <row r="52012" spans="1:68" x14ac:dyDescent="0.25">
      <c r="A52012" s="1"/>
      <c r="B52012" s="2"/>
      <c r="BJ52012" s="3"/>
      <c r="BL52012" s="3"/>
      <c r="BN52012" s="3"/>
      <c r="BP52012" s="3"/>
    </row>
    <row r="52013" spans="1:68" x14ac:dyDescent="0.25">
      <c r="A52013" s="1"/>
      <c r="B52013" s="2"/>
      <c r="BJ52013" s="3"/>
      <c r="BL52013" s="3"/>
      <c r="BN52013" s="3"/>
      <c r="BP52013" s="3"/>
    </row>
    <row r="52014" spans="1:68" x14ac:dyDescent="0.25">
      <c r="A52014" s="1"/>
      <c r="B52014" s="2"/>
      <c r="BJ52014" s="3"/>
      <c r="BL52014" s="3"/>
      <c r="BN52014" s="3"/>
      <c r="BP52014" s="3"/>
    </row>
    <row r="52015" spans="1:68" x14ac:dyDescent="0.25">
      <c r="A52015" s="1"/>
      <c r="B52015" s="2"/>
      <c r="BJ52015" s="3"/>
      <c r="BL52015" s="3"/>
      <c r="BN52015" s="3"/>
      <c r="BP52015" s="3"/>
    </row>
    <row r="52016" spans="1:68" x14ac:dyDescent="0.25">
      <c r="A52016" s="1"/>
      <c r="B52016" s="2"/>
      <c r="BJ52016" s="3"/>
      <c r="BL52016" s="3"/>
      <c r="BN52016" s="3"/>
      <c r="BP52016" s="3"/>
    </row>
    <row r="52017" spans="1:68" x14ac:dyDescent="0.25">
      <c r="A52017" s="1"/>
      <c r="B52017" s="2"/>
      <c r="BJ52017" s="3"/>
      <c r="BL52017" s="3"/>
      <c r="BN52017" s="3"/>
      <c r="BP52017" s="3"/>
    </row>
    <row r="52018" spans="1:68" x14ac:dyDescent="0.25">
      <c r="A52018" s="1"/>
      <c r="B52018" s="2"/>
      <c r="BJ52018" s="3"/>
      <c r="BL52018" s="3"/>
      <c r="BN52018" s="3"/>
      <c r="BP52018" s="3"/>
    </row>
    <row r="52019" spans="1:68" x14ac:dyDescent="0.25">
      <c r="A52019" s="1"/>
      <c r="B52019" s="2"/>
      <c r="BJ52019" s="3"/>
      <c r="BL52019" s="3"/>
      <c r="BN52019" s="3"/>
      <c r="BP52019" s="3"/>
    </row>
    <row r="52020" spans="1:68" x14ac:dyDescent="0.25">
      <c r="A52020" s="1"/>
      <c r="B52020" s="2"/>
      <c r="BJ52020" s="3"/>
      <c r="BL52020" s="3"/>
      <c r="BN52020" s="3"/>
      <c r="BP52020" s="3"/>
    </row>
    <row r="52021" spans="1:68" x14ac:dyDescent="0.25">
      <c r="A52021" s="1"/>
      <c r="B52021" s="2"/>
      <c r="BJ52021" s="3"/>
      <c r="BL52021" s="3"/>
      <c r="BN52021" s="3"/>
      <c r="BP52021" s="3"/>
    </row>
    <row r="52022" spans="1:68" x14ac:dyDescent="0.25">
      <c r="A52022" s="1"/>
      <c r="B52022" s="2"/>
      <c r="BJ52022" s="3"/>
      <c r="BL52022" s="3"/>
      <c r="BN52022" s="3"/>
      <c r="BP52022" s="3"/>
    </row>
    <row r="52023" spans="1:68" x14ac:dyDescent="0.25">
      <c r="A52023" s="1"/>
      <c r="B52023" s="2"/>
      <c r="BJ52023" s="3"/>
      <c r="BL52023" s="3"/>
      <c r="BN52023" s="3"/>
      <c r="BP52023" s="3"/>
    </row>
    <row r="52024" spans="1:68" x14ac:dyDescent="0.25">
      <c r="A52024" s="1"/>
      <c r="B52024" s="2"/>
      <c r="BJ52024" s="3"/>
      <c r="BL52024" s="3"/>
      <c r="BN52024" s="3"/>
      <c r="BP52024" s="3"/>
    </row>
    <row r="52025" spans="1:68" x14ac:dyDescent="0.25">
      <c r="A52025" s="1"/>
      <c r="B52025" s="2"/>
      <c r="BJ52025" s="3"/>
      <c r="BL52025" s="3"/>
      <c r="BN52025" s="3"/>
      <c r="BP52025" s="3"/>
    </row>
    <row r="52026" spans="1:68" x14ac:dyDescent="0.25">
      <c r="A52026" s="1"/>
      <c r="B52026" s="2"/>
      <c r="BJ52026" s="3"/>
      <c r="BL52026" s="3"/>
      <c r="BN52026" s="3"/>
      <c r="BP52026" s="3"/>
    </row>
    <row r="52027" spans="1:68" x14ac:dyDescent="0.25">
      <c r="A52027" s="1"/>
      <c r="B52027" s="2"/>
      <c r="BJ52027" s="3"/>
      <c r="BL52027" s="3"/>
      <c r="BN52027" s="3"/>
      <c r="BP52027" s="3"/>
    </row>
    <row r="52028" spans="1:68" x14ac:dyDescent="0.25">
      <c r="A52028" s="1"/>
      <c r="B52028" s="2"/>
      <c r="BJ52028" s="3"/>
      <c r="BL52028" s="3"/>
      <c r="BN52028" s="3"/>
      <c r="BP52028" s="3"/>
    </row>
    <row r="52029" spans="1:68" x14ac:dyDescent="0.25">
      <c r="A52029" s="1"/>
      <c r="B52029" s="2"/>
      <c r="BJ52029" s="3"/>
      <c r="BL52029" s="3"/>
      <c r="BN52029" s="3"/>
      <c r="BP52029" s="3"/>
    </row>
    <row r="52030" spans="1:68" x14ac:dyDescent="0.25">
      <c r="A52030" s="1"/>
      <c r="B52030" s="2"/>
      <c r="BJ52030" s="3"/>
      <c r="BL52030" s="3"/>
      <c r="BN52030" s="3"/>
      <c r="BP52030" s="3"/>
    </row>
    <row r="52031" spans="1:68" x14ac:dyDescent="0.25">
      <c r="A52031" s="1"/>
      <c r="B52031" s="2"/>
      <c r="BJ52031" s="3"/>
      <c r="BL52031" s="3"/>
      <c r="BN52031" s="3"/>
      <c r="BP52031" s="3"/>
    </row>
    <row r="52032" spans="1:68" x14ac:dyDescent="0.25">
      <c r="A52032" s="1"/>
      <c r="B52032" s="2"/>
      <c r="BJ52032" s="3"/>
      <c r="BL52032" s="3"/>
      <c r="BN52032" s="3"/>
      <c r="BP52032" s="3"/>
    </row>
    <row r="52033" spans="1:68" x14ac:dyDescent="0.25">
      <c r="A52033" s="1"/>
      <c r="B52033" s="2"/>
      <c r="BJ52033" s="3"/>
      <c r="BL52033" s="3"/>
      <c r="BN52033" s="3"/>
      <c r="BP52033" s="3"/>
    </row>
    <row r="52034" spans="1:68" x14ac:dyDescent="0.25">
      <c r="A52034" s="1"/>
      <c r="B52034" s="2"/>
      <c r="BJ52034" s="3"/>
      <c r="BL52034" s="3"/>
      <c r="BN52034" s="3"/>
      <c r="BP52034" s="3"/>
    </row>
    <row r="52035" spans="1:68" x14ac:dyDescent="0.25">
      <c r="A52035" s="1"/>
      <c r="B52035" s="2"/>
      <c r="BJ52035" s="3"/>
      <c r="BL52035" s="3"/>
      <c r="BN52035" s="3"/>
      <c r="BP52035" s="3"/>
    </row>
    <row r="52036" spans="1:68" x14ac:dyDescent="0.25">
      <c r="A52036" s="1"/>
      <c r="B52036" s="2"/>
      <c r="BJ52036" s="3"/>
      <c r="BL52036" s="3"/>
      <c r="BN52036" s="3"/>
      <c r="BP52036" s="3"/>
    </row>
    <row r="52037" spans="1:68" x14ac:dyDescent="0.25">
      <c r="A52037" s="1"/>
      <c r="B52037" s="2"/>
      <c r="BJ52037" s="3"/>
      <c r="BL52037" s="3"/>
      <c r="BN52037" s="3"/>
      <c r="BP52037" s="3"/>
    </row>
    <row r="52038" spans="1:68" x14ac:dyDescent="0.25">
      <c r="A52038" s="1"/>
      <c r="B52038" s="2"/>
      <c r="BJ52038" s="3"/>
      <c r="BL52038" s="3"/>
      <c r="BN52038" s="3"/>
      <c r="BP52038" s="3"/>
    </row>
    <row r="52039" spans="1:68" x14ac:dyDescent="0.25">
      <c r="A52039" s="1"/>
      <c r="B52039" s="2"/>
      <c r="BJ52039" s="3"/>
      <c r="BL52039" s="3"/>
      <c r="BN52039" s="3"/>
      <c r="BP52039" s="3"/>
    </row>
    <row r="52040" spans="1:68" x14ac:dyDescent="0.25">
      <c r="A52040" s="1"/>
      <c r="B52040" s="2"/>
      <c r="BJ52040" s="3"/>
      <c r="BL52040" s="3"/>
      <c r="BN52040" s="3"/>
      <c r="BP52040" s="3"/>
    </row>
    <row r="52041" spans="1:68" x14ac:dyDescent="0.25">
      <c r="A52041" s="1"/>
      <c r="B52041" s="2"/>
      <c r="BJ52041" s="3"/>
      <c r="BL52041" s="3"/>
      <c r="BN52041" s="3"/>
      <c r="BP52041" s="3"/>
    </row>
    <row r="52042" spans="1:68" x14ac:dyDescent="0.25">
      <c r="A52042" s="1"/>
      <c r="B52042" s="2"/>
      <c r="BJ52042" s="3"/>
      <c r="BL52042" s="3"/>
      <c r="BN52042" s="3"/>
      <c r="BP52042" s="3"/>
    </row>
    <row r="52043" spans="1:68" x14ac:dyDescent="0.25">
      <c r="A52043" s="1"/>
      <c r="B52043" s="2"/>
      <c r="BJ52043" s="3"/>
      <c r="BL52043" s="3"/>
      <c r="BN52043" s="3"/>
      <c r="BP52043" s="3"/>
    </row>
    <row r="52044" spans="1:68" x14ac:dyDescent="0.25">
      <c r="A52044" s="1"/>
      <c r="B52044" s="2"/>
      <c r="BJ52044" s="3"/>
      <c r="BL52044" s="3"/>
      <c r="BN52044" s="3"/>
      <c r="BP52044" s="3"/>
    </row>
    <row r="52045" spans="1:68" x14ac:dyDescent="0.25">
      <c r="A52045" s="1"/>
      <c r="B52045" s="2"/>
      <c r="BJ52045" s="3"/>
      <c r="BL52045" s="3"/>
      <c r="BN52045" s="3"/>
      <c r="BP52045" s="3"/>
    </row>
    <row r="52046" spans="1:68" x14ac:dyDescent="0.25">
      <c r="A52046" s="1"/>
      <c r="B52046" s="2"/>
      <c r="BJ52046" s="3"/>
      <c r="BL52046" s="3"/>
      <c r="BN52046" s="3"/>
      <c r="BP52046" s="3"/>
    </row>
    <row r="52047" spans="1:68" x14ac:dyDescent="0.25">
      <c r="A52047" s="1"/>
      <c r="B52047" s="2"/>
      <c r="BJ52047" s="3"/>
      <c r="BL52047" s="3"/>
      <c r="BN52047" s="3"/>
      <c r="BP52047" s="3"/>
    </row>
    <row r="52048" spans="1:68" x14ac:dyDescent="0.25">
      <c r="A52048" s="1"/>
      <c r="B52048" s="2"/>
      <c r="BJ52048" s="3"/>
      <c r="BL52048" s="3"/>
      <c r="BN52048" s="3"/>
      <c r="BP52048" s="3"/>
    </row>
    <row r="52049" spans="1:68" x14ac:dyDescent="0.25">
      <c r="A52049" s="1"/>
      <c r="B52049" s="2"/>
      <c r="BJ52049" s="3"/>
      <c r="BL52049" s="3"/>
      <c r="BN52049" s="3"/>
      <c r="BP52049" s="3"/>
    </row>
    <row r="52050" spans="1:68" x14ac:dyDescent="0.25">
      <c r="A52050" s="1"/>
      <c r="B52050" s="2"/>
      <c r="BJ52050" s="3"/>
      <c r="BL52050" s="3"/>
      <c r="BN52050" s="3"/>
      <c r="BP52050" s="3"/>
    </row>
    <row r="52051" spans="1:68" x14ac:dyDescent="0.25">
      <c r="A52051" s="1"/>
      <c r="B52051" s="2"/>
      <c r="BJ52051" s="3"/>
      <c r="BL52051" s="3"/>
      <c r="BN52051" s="3"/>
      <c r="BP52051" s="3"/>
    </row>
    <row r="52052" spans="1:68" x14ac:dyDescent="0.25">
      <c r="A52052" s="1"/>
      <c r="B52052" s="2"/>
      <c r="BJ52052" s="3"/>
      <c r="BL52052" s="3"/>
      <c r="BN52052" s="3"/>
      <c r="BP52052" s="3"/>
    </row>
    <row r="52053" spans="1:68" x14ac:dyDescent="0.25">
      <c r="A52053" s="1"/>
      <c r="B52053" s="2"/>
      <c r="BJ52053" s="3"/>
      <c r="BL52053" s="3"/>
      <c r="BN52053" s="3"/>
      <c r="BP52053" s="3"/>
    </row>
    <row r="52054" spans="1:68" x14ac:dyDescent="0.25">
      <c r="A52054" s="1"/>
      <c r="B52054" s="2"/>
      <c r="BJ52054" s="3"/>
      <c r="BL52054" s="3"/>
      <c r="BN52054" s="3"/>
      <c r="BP52054" s="3"/>
    </row>
    <row r="52055" spans="1:68" x14ac:dyDescent="0.25">
      <c r="A52055" s="1"/>
      <c r="B52055" s="2"/>
      <c r="BJ52055" s="3"/>
      <c r="BL52055" s="3"/>
      <c r="BN52055" s="3"/>
      <c r="BP52055" s="3"/>
    </row>
    <row r="52056" spans="1:68" x14ac:dyDescent="0.25">
      <c r="A52056" s="1"/>
      <c r="B52056" s="2"/>
      <c r="BJ52056" s="3"/>
      <c r="BL52056" s="3"/>
      <c r="BN52056" s="3"/>
      <c r="BP52056" s="3"/>
    </row>
    <row r="52057" spans="1:68" x14ac:dyDescent="0.25">
      <c r="A52057" s="1"/>
      <c r="B52057" s="2"/>
      <c r="BJ52057" s="3"/>
      <c r="BL52057" s="3"/>
      <c r="BN52057" s="3"/>
      <c r="BP52057" s="3"/>
    </row>
    <row r="52058" spans="1:68" x14ac:dyDescent="0.25">
      <c r="A52058" s="1"/>
      <c r="B52058" s="2"/>
      <c r="BJ52058" s="3"/>
      <c r="BL52058" s="3"/>
      <c r="BN52058" s="3"/>
      <c r="BP52058" s="3"/>
    </row>
    <row r="52059" spans="1:68" x14ac:dyDescent="0.25">
      <c r="A52059" s="1"/>
      <c r="B52059" s="2"/>
      <c r="BJ52059" s="3"/>
      <c r="BL52059" s="3"/>
      <c r="BN52059" s="3"/>
      <c r="BP52059" s="3"/>
    </row>
    <row r="52060" spans="1:68" x14ac:dyDescent="0.25">
      <c r="A52060" s="1"/>
      <c r="B52060" s="2"/>
      <c r="BJ52060" s="3"/>
      <c r="BL52060" s="3"/>
      <c r="BN52060" s="3"/>
      <c r="BP52060" s="3"/>
    </row>
    <row r="52061" spans="1:68" x14ac:dyDescent="0.25">
      <c r="A52061" s="1"/>
      <c r="B52061" s="2"/>
      <c r="BJ52061" s="3"/>
      <c r="BL52061" s="3"/>
      <c r="BN52061" s="3"/>
      <c r="BP52061" s="3"/>
    </row>
    <row r="52062" spans="1:68" x14ac:dyDescent="0.25">
      <c r="A52062" s="1"/>
      <c r="B52062" s="2"/>
      <c r="BJ52062" s="3"/>
      <c r="BL52062" s="3"/>
      <c r="BN52062" s="3"/>
      <c r="BP52062" s="3"/>
    </row>
    <row r="52063" spans="1:68" x14ac:dyDescent="0.25">
      <c r="A52063" s="1"/>
      <c r="B52063" s="2"/>
      <c r="BJ52063" s="3"/>
      <c r="BL52063" s="3"/>
      <c r="BN52063" s="3"/>
      <c r="BP52063" s="3"/>
    </row>
    <row r="52064" spans="1:68" x14ac:dyDescent="0.25">
      <c r="A52064" s="1"/>
      <c r="B52064" s="2"/>
      <c r="BJ52064" s="3"/>
      <c r="BL52064" s="3"/>
      <c r="BN52064" s="3"/>
      <c r="BP52064" s="3"/>
    </row>
    <row r="52065" spans="1:68" x14ac:dyDescent="0.25">
      <c r="A52065" s="1"/>
      <c r="B52065" s="2"/>
      <c r="BJ52065" s="3"/>
      <c r="BL52065" s="3"/>
      <c r="BN52065" s="3"/>
      <c r="BP52065" s="3"/>
    </row>
    <row r="52066" spans="1:68" x14ac:dyDescent="0.25">
      <c r="A52066" s="1"/>
      <c r="B52066" s="2"/>
      <c r="BJ52066" s="3"/>
      <c r="BL52066" s="3"/>
      <c r="BN52066" s="3"/>
      <c r="BP52066" s="3"/>
    </row>
    <row r="52067" spans="1:68" x14ac:dyDescent="0.25">
      <c r="A52067" s="1"/>
      <c r="B52067" s="2"/>
      <c r="BJ52067" s="3"/>
      <c r="BL52067" s="3"/>
      <c r="BN52067" s="3"/>
      <c r="BP52067" s="3"/>
    </row>
    <row r="52068" spans="1:68" x14ac:dyDescent="0.25">
      <c r="A52068" s="1"/>
      <c r="B52068" s="2"/>
      <c r="BJ52068" s="3"/>
      <c r="BL52068" s="3"/>
      <c r="BN52068" s="3"/>
      <c r="BP52068" s="3"/>
    </row>
    <row r="52069" spans="1:68" x14ac:dyDescent="0.25">
      <c r="A52069" s="1"/>
      <c r="B52069" s="2"/>
      <c r="BJ52069" s="3"/>
      <c r="BL52069" s="3"/>
      <c r="BN52069" s="3"/>
      <c r="BP52069" s="3"/>
    </row>
    <row r="52070" spans="1:68" x14ac:dyDescent="0.25">
      <c r="A52070" s="1"/>
      <c r="B52070" s="2"/>
      <c r="BJ52070" s="3"/>
      <c r="BL52070" s="3"/>
      <c r="BN52070" s="3"/>
      <c r="BP52070" s="3"/>
    </row>
    <row r="52071" spans="1:68" x14ac:dyDescent="0.25">
      <c r="A52071" s="1"/>
      <c r="B52071" s="2"/>
      <c r="BJ52071" s="3"/>
      <c r="BL52071" s="3"/>
      <c r="BN52071" s="3"/>
      <c r="BP52071" s="3"/>
    </row>
    <row r="52072" spans="1:68" x14ac:dyDescent="0.25">
      <c r="A52072" s="1"/>
      <c r="B52072" s="2"/>
      <c r="BJ52072" s="3"/>
      <c r="BL52072" s="3"/>
      <c r="BN52072" s="3"/>
      <c r="BP52072" s="3"/>
    </row>
    <row r="52073" spans="1:68" x14ac:dyDescent="0.25">
      <c r="A52073" s="1"/>
      <c r="B52073" s="2"/>
      <c r="BJ52073" s="3"/>
      <c r="BL52073" s="3"/>
      <c r="BN52073" s="3"/>
      <c r="BP52073" s="3"/>
    </row>
    <row r="52074" spans="1:68" x14ac:dyDescent="0.25">
      <c r="A52074" s="1"/>
      <c r="B52074" s="2"/>
      <c r="BJ52074" s="3"/>
      <c r="BL52074" s="3"/>
      <c r="BN52074" s="3"/>
      <c r="BP52074" s="3"/>
    </row>
    <row r="52075" spans="1:68" x14ac:dyDescent="0.25">
      <c r="A52075" s="1"/>
      <c r="B52075" s="2"/>
      <c r="BJ52075" s="3"/>
      <c r="BL52075" s="3"/>
      <c r="BN52075" s="3"/>
      <c r="BP52075" s="3"/>
    </row>
    <row r="52076" spans="1:68" x14ac:dyDescent="0.25">
      <c r="A52076" s="1"/>
      <c r="B52076" s="2"/>
      <c r="BJ52076" s="3"/>
      <c r="BL52076" s="3"/>
      <c r="BN52076" s="3"/>
      <c r="BP52076" s="3"/>
    </row>
    <row r="52077" spans="1:68" x14ac:dyDescent="0.25">
      <c r="A52077" s="1"/>
      <c r="B52077" s="2"/>
      <c r="BJ52077" s="3"/>
      <c r="BL52077" s="3"/>
      <c r="BN52077" s="3"/>
      <c r="BP52077" s="3"/>
    </row>
    <row r="52078" spans="1:68" x14ac:dyDescent="0.25">
      <c r="A52078" s="1"/>
      <c r="B52078" s="2"/>
      <c r="BJ52078" s="3"/>
      <c r="BL52078" s="3"/>
      <c r="BN52078" s="3"/>
      <c r="BP52078" s="3"/>
    </row>
    <row r="52079" spans="1:68" x14ac:dyDescent="0.25">
      <c r="A52079" s="1"/>
      <c r="B52079" s="2"/>
      <c r="BJ52079" s="3"/>
      <c r="BL52079" s="3"/>
      <c r="BN52079" s="3"/>
      <c r="BP52079" s="3"/>
    </row>
    <row r="52080" spans="1:68" x14ac:dyDescent="0.25">
      <c r="A52080" s="1"/>
      <c r="B52080" s="2"/>
      <c r="BJ52080" s="3"/>
      <c r="BL52080" s="3"/>
      <c r="BN52080" s="3"/>
      <c r="BP52080" s="3"/>
    </row>
    <row r="52081" spans="1:68" x14ac:dyDescent="0.25">
      <c r="A52081" s="1"/>
      <c r="B52081" s="2"/>
      <c r="BJ52081" s="3"/>
      <c r="BL52081" s="3"/>
      <c r="BN52081" s="3"/>
      <c r="BP52081" s="3"/>
    </row>
    <row r="52082" spans="1:68" x14ac:dyDescent="0.25">
      <c r="A52082" s="1"/>
      <c r="B52082" s="2"/>
      <c r="BJ52082" s="3"/>
      <c r="BL52082" s="3"/>
      <c r="BN52082" s="3"/>
      <c r="BP52082" s="3"/>
    </row>
    <row r="52083" spans="1:68" x14ac:dyDescent="0.25">
      <c r="A52083" s="1"/>
      <c r="B52083" s="2"/>
      <c r="BJ52083" s="3"/>
      <c r="BL52083" s="3"/>
      <c r="BN52083" s="3"/>
      <c r="BP52083" s="3"/>
    </row>
    <row r="52084" spans="1:68" x14ac:dyDescent="0.25">
      <c r="A52084" s="1"/>
      <c r="B52084" s="2"/>
      <c r="BJ52084" s="3"/>
      <c r="BL52084" s="3"/>
      <c r="BN52084" s="3"/>
      <c r="BP52084" s="3"/>
    </row>
    <row r="52085" spans="1:68" x14ac:dyDescent="0.25">
      <c r="A52085" s="1"/>
      <c r="B52085" s="2"/>
      <c r="BJ52085" s="3"/>
      <c r="BL52085" s="3"/>
      <c r="BN52085" s="3"/>
      <c r="BP52085" s="3"/>
    </row>
    <row r="52086" spans="1:68" x14ac:dyDescent="0.25">
      <c r="A52086" s="1"/>
      <c r="B52086" s="2"/>
      <c r="BJ52086" s="3"/>
      <c r="BL52086" s="3"/>
      <c r="BN52086" s="3"/>
      <c r="BP52086" s="3"/>
    </row>
    <row r="52087" spans="1:68" x14ac:dyDescent="0.25">
      <c r="A52087" s="1"/>
      <c r="B52087" s="2"/>
      <c r="BJ52087" s="3"/>
      <c r="BL52087" s="3"/>
      <c r="BN52087" s="3"/>
      <c r="BP52087" s="3"/>
    </row>
    <row r="52088" spans="1:68" x14ac:dyDescent="0.25">
      <c r="A52088" s="1"/>
      <c r="B52088" s="2"/>
      <c r="BJ52088" s="3"/>
      <c r="BL52088" s="3"/>
      <c r="BN52088" s="3"/>
      <c r="BP52088" s="3"/>
    </row>
    <row r="52089" spans="1:68" x14ac:dyDescent="0.25">
      <c r="A52089" s="1"/>
      <c r="B52089" s="2"/>
      <c r="BJ52089" s="3"/>
      <c r="BL52089" s="3"/>
      <c r="BN52089" s="3"/>
      <c r="BP52089" s="3"/>
    </row>
    <row r="52090" spans="1:68" x14ac:dyDescent="0.25">
      <c r="A52090" s="1"/>
      <c r="B52090" s="2"/>
      <c r="BJ52090" s="3"/>
      <c r="BL52090" s="3"/>
      <c r="BN52090" s="3"/>
      <c r="BP52090" s="3"/>
    </row>
    <row r="52091" spans="1:68" x14ac:dyDescent="0.25">
      <c r="A52091" s="1"/>
      <c r="B52091" s="2"/>
      <c r="BJ52091" s="3"/>
      <c r="BL52091" s="3"/>
      <c r="BN52091" s="3"/>
      <c r="BP52091" s="3"/>
    </row>
    <row r="52092" spans="1:68" x14ac:dyDescent="0.25">
      <c r="A52092" s="1"/>
      <c r="B52092" s="2"/>
      <c r="BJ52092" s="3"/>
      <c r="BL52092" s="3"/>
      <c r="BN52092" s="3"/>
      <c r="BP52092" s="3"/>
    </row>
    <row r="52093" spans="1:68" x14ac:dyDescent="0.25">
      <c r="A52093" s="1"/>
      <c r="B52093" s="2"/>
      <c r="BJ52093" s="3"/>
      <c r="BL52093" s="3"/>
      <c r="BN52093" s="3"/>
      <c r="BP52093" s="3"/>
    </row>
    <row r="52094" spans="1:68" x14ac:dyDescent="0.25">
      <c r="A52094" s="1"/>
      <c r="B52094" s="2"/>
      <c r="BJ52094" s="3"/>
      <c r="BL52094" s="3"/>
      <c r="BN52094" s="3"/>
      <c r="BP52094" s="3"/>
    </row>
    <row r="52095" spans="1:68" x14ac:dyDescent="0.25">
      <c r="A52095" s="1"/>
      <c r="B52095" s="2"/>
      <c r="BJ52095" s="3"/>
      <c r="BL52095" s="3"/>
      <c r="BN52095" s="3"/>
      <c r="BP52095" s="3"/>
    </row>
    <row r="52096" spans="1:68" x14ac:dyDescent="0.25">
      <c r="A52096" s="1"/>
      <c r="B52096" s="2"/>
      <c r="BJ52096" s="3"/>
      <c r="BL52096" s="3"/>
      <c r="BN52096" s="3"/>
      <c r="BP52096" s="3"/>
    </row>
    <row r="52097" spans="1:68" x14ac:dyDescent="0.25">
      <c r="A52097" s="1"/>
      <c r="B52097" s="2"/>
      <c r="BJ52097" s="3"/>
      <c r="BL52097" s="3"/>
      <c r="BN52097" s="3"/>
      <c r="BP52097" s="3"/>
    </row>
    <row r="52098" spans="1:68" x14ac:dyDescent="0.25">
      <c r="A52098" s="1"/>
      <c r="B52098" s="2"/>
      <c r="BJ52098" s="3"/>
      <c r="BL52098" s="3"/>
      <c r="BN52098" s="3"/>
      <c r="BP52098" s="3"/>
    </row>
    <row r="52099" spans="1:68" x14ac:dyDescent="0.25">
      <c r="A52099" s="1"/>
      <c r="B52099" s="2"/>
      <c r="BJ52099" s="3"/>
      <c r="BL52099" s="3"/>
      <c r="BN52099" s="3"/>
      <c r="BP52099" s="3"/>
    </row>
    <row r="52100" spans="1:68" x14ac:dyDescent="0.25">
      <c r="A52100" s="1"/>
      <c r="B52100" s="2"/>
      <c r="BJ52100" s="3"/>
      <c r="BL52100" s="3"/>
      <c r="BN52100" s="3"/>
      <c r="BP52100" s="3"/>
    </row>
    <row r="52101" spans="1:68" x14ac:dyDescent="0.25">
      <c r="A52101" s="1"/>
      <c r="B52101" s="2"/>
      <c r="BJ52101" s="3"/>
      <c r="BL52101" s="3"/>
      <c r="BN52101" s="3"/>
      <c r="BP52101" s="3"/>
    </row>
    <row r="52102" spans="1:68" x14ac:dyDescent="0.25">
      <c r="A52102" s="1"/>
      <c r="B52102" s="2"/>
      <c r="BJ52102" s="3"/>
      <c r="BL52102" s="3"/>
      <c r="BN52102" s="3"/>
      <c r="BP52102" s="3"/>
    </row>
    <row r="52103" spans="1:68" x14ac:dyDescent="0.25">
      <c r="A52103" s="1"/>
      <c r="B52103" s="2"/>
      <c r="BJ52103" s="3"/>
      <c r="BL52103" s="3"/>
      <c r="BN52103" s="3"/>
      <c r="BP52103" s="3"/>
    </row>
    <row r="52104" spans="1:68" x14ac:dyDescent="0.25">
      <c r="A52104" s="1"/>
      <c r="B52104" s="2"/>
      <c r="BJ52104" s="3"/>
      <c r="BL52104" s="3"/>
      <c r="BN52104" s="3"/>
      <c r="BP52104" s="3"/>
    </row>
    <row r="52105" spans="1:68" x14ac:dyDescent="0.25">
      <c r="A52105" s="1"/>
      <c r="B52105" s="2"/>
      <c r="BJ52105" s="3"/>
      <c r="BL52105" s="3"/>
      <c r="BN52105" s="3"/>
      <c r="BP52105" s="3"/>
    </row>
    <row r="52106" spans="1:68" x14ac:dyDescent="0.25">
      <c r="A52106" s="1"/>
      <c r="B52106" s="2"/>
      <c r="BJ52106" s="3"/>
      <c r="BL52106" s="3"/>
      <c r="BN52106" s="3"/>
      <c r="BP52106" s="3"/>
    </row>
    <row r="52107" spans="1:68" x14ac:dyDescent="0.25">
      <c r="A52107" s="1"/>
      <c r="B52107" s="2"/>
      <c r="BJ52107" s="3"/>
      <c r="BL52107" s="3"/>
      <c r="BN52107" s="3"/>
      <c r="BP52107" s="3"/>
    </row>
    <row r="52108" spans="1:68" x14ac:dyDescent="0.25">
      <c r="A52108" s="1"/>
      <c r="B52108" s="2"/>
      <c r="BJ52108" s="3"/>
      <c r="BL52108" s="3"/>
      <c r="BN52108" s="3"/>
      <c r="BP52108" s="3"/>
    </row>
    <row r="52109" spans="1:68" x14ac:dyDescent="0.25">
      <c r="A52109" s="1"/>
      <c r="B52109" s="2"/>
      <c r="BJ52109" s="3"/>
      <c r="BL52109" s="3"/>
      <c r="BN52109" s="3"/>
      <c r="BP52109" s="3"/>
    </row>
    <row r="52110" spans="1:68" x14ac:dyDescent="0.25">
      <c r="A52110" s="1"/>
      <c r="B52110" s="2"/>
      <c r="BJ52110" s="3"/>
      <c r="BL52110" s="3"/>
      <c r="BN52110" s="3"/>
      <c r="BP52110" s="3"/>
    </row>
    <row r="52111" spans="1:68" x14ac:dyDescent="0.25">
      <c r="A52111" s="1"/>
      <c r="B52111" s="2"/>
      <c r="BJ52111" s="3"/>
      <c r="BL52111" s="3"/>
      <c r="BN52111" s="3"/>
      <c r="BP52111" s="3"/>
    </row>
    <row r="52112" spans="1:68" x14ac:dyDescent="0.25">
      <c r="A52112" s="1"/>
      <c r="B52112" s="2"/>
      <c r="BJ52112" s="3"/>
      <c r="BL52112" s="3"/>
      <c r="BN52112" s="3"/>
      <c r="BP52112" s="3"/>
    </row>
    <row r="52113" spans="1:68" x14ac:dyDescent="0.25">
      <c r="A52113" s="1"/>
      <c r="B52113" s="2"/>
      <c r="BJ52113" s="3"/>
      <c r="BL52113" s="3"/>
      <c r="BN52113" s="3"/>
      <c r="BP52113" s="3"/>
    </row>
    <row r="52114" spans="1:68" x14ac:dyDescent="0.25">
      <c r="A52114" s="1"/>
      <c r="B52114" s="2"/>
      <c r="BJ52114" s="3"/>
      <c r="BL52114" s="3"/>
      <c r="BN52114" s="3"/>
      <c r="BP52114" s="3"/>
    </row>
    <row r="52115" spans="1:68" x14ac:dyDescent="0.25">
      <c r="A52115" s="1"/>
      <c r="B52115" s="2"/>
      <c r="BJ52115" s="3"/>
      <c r="BL52115" s="3"/>
      <c r="BN52115" s="3"/>
      <c r="BP52115" s="3"/>
    </row>
    <row r="52116" spans="1:68" x14ac:dyDescent="0.25">
      <c r="A52116" s="1"/>
      <c r="B52116" s="2"/>
      <c r="BJ52116" s="3"/>
      <c r="BL52116" s="3"/>
      <c r="BN52116" s="3"/>
      <c r="BP52116" s="3"/>
    </row>
    <row r="52117" spans="1:68" x14ac:dyDescent="0.25">
      <c r="A52117" s="1"/>
      <c r="B52117" s="2"/>
      <c r="BJ52117" s="3"/>
      <c r="BL52117" s="3"/>
      <c r="BN52117" s="3"/>
      <c r="BP52117" s="3"/>
    </row>
    <row r="52118" spans="1:68" x14ac:dyDescent="0.25">
      <c r="A52118" s="1"/>
      <c r="B52118" s="2"/>
      <c r="BJ52118" s="3"/>
      <c r="BL52118" s="3"/>
      <c r="BN52118" s="3"/>
      <c r="BP52118" s="3"/>
    </row>
    <row r="52119" spans="1:68" x14ac:dyDescent="0.25">
      <c r="A52119" s="1"/>
      <c r="B52119" s="2"/>
      <c r="BJ52119" s="3"/>
      <c r="BL52119" s="3"/>
      <c r="BN52119" s="3"/>
      <c r="BP52119" s="3"/>
    </row>
    <row r="52120" spans="1:68" x14ac:dyDescent="0.25">
      <c r="A52120" s="1"/>
      <c r="B52120" s="2"/>
      <c r="BJ52120" s="3"/>
      <c r="BL52120" s="3"/>
      <c r="BN52120" s="3"/>
      <c r="BP52120" s="3"/>
    </row>
    <row r="52121" spans="1:68" x14ac:dyDescent="0.25">
      <c r="A52121" s="1"/>
      <c r="B52121" s="2"/>
      <c r="BJ52121" s="3"/>
      <c r="BL52121" s="3"/>
      <c r="BN52121" s="3"/>
      <c r="BP52121" s="3"/>
    </row>
    <row r="52122" spans="1:68" x14ac:dyDescent="0.25">
      <c r="A52122" s="1"/>
      <c r="B52122" s="2"/>
      <c r="BJ52122" s="3"/>
      <c r="BL52122" s="3"/>
      <c r="BN52122" s="3"/>
      <c r="BP52122" s="3"/>
    </row>
    <row r="52123" spans="1:68" x14ac:dyDescent="0.25">
      <c r="A52123" s="1"/>
      <c r="B52123" s="2"/>
      <c r="BJ52123" s="3"/>
      <c r="BL52123" s="3"/>
      <c r="BN52123" s="3"/>
      <c r="BP52123" s="3"/>
    </row>
    <row r="52124" spans="1:68" x14ac:dyDescent="0.25">
      <c r="A52124" s="1"/>
      <c r="B52124" s="2"/>
      <c r="BJ52124" s="3"/>
      <c r="BL52124" s="3"/>
      <c r="BN52124" s="3"/>
      <c r="BP52124" s="3"/>
    </row>
    <row r="52125" spans="1:68" x14ac:dyDescent="0.25">
      <c r="A52125" s="1"/>
      <c r="B52125" s="2"/>
      <c r="BJ52125" s="3"/>
      <c r="BL52125" s="3"/>
      <c r="BN52125" s="3"/>
      <c r="BP52125" s="3"/>
    </row>
    <row r="52126" spans="1:68" x14ac:dyDescent="0.25">
      <c r="A52126" s="1"/>
      <c r="B52126" s="2"/>
      <c r="BJ52126" s="3"/>
      <c r="BL52126" s="3"/>
      <c r="BN52126" s="3"/>
      <c r="BP52126" s="3"/>
    </row>
    <row r="52127" spans="1:68" x14ac:dyDescent="0.25">
      <c r="A52127" s="1"/>
      <c r="B52127" s="2"/>
      <c r="BJ52127" s="3"/>
      <c r="BL52127" s="3"/>
      <c r="BN52127" s="3"/>
      <c r="BP52127" s="3"/>
    </row>
    <row r="52128" spans="1:68" x14ac:dyDescent="0.25">
      <c r="A52128" s="1"/>
      <c r="B52128" s="2"/>
      <c r="BJ52128" s="3"/>
      <c r="BL52128" s="3"/>
      <c r="BN52128" s="3"/>
      <c r="BP52128" s="3"/>
    </row>
    <row r="52129" spans="1:68" x14ac:dyDescent="0.25">
      <c r="A52129" s="1"/>
      <c r="B52129" s="2"/>
      <c r="BJ52129" s="3"/>
      <c r="BL52129" s="3"/>
      <c r="BN52129" s="3"/>
      <c r="BP52129" s="3"/>
    </row>
    <row r="52130" spans="1:68" x14ac:dyDescent="0.25">
      <c r="A52130" s="1"/>
      <c r="B52130" s="2"/>
      <c r="BJ52130" s="3"/>
      <c r="BL52130" s="3"/>
      <c r="BN52130" s="3"/>
      <c r="BP52130" s="3"/>
    </row>
    <row r="52131" spans="1:68" x14ac:dyDescent="0.25">
      <c r="A52131" s="1"/>
      <c r="B52131" s="2"/>
      <c r="BJ52131" s="3"/>
      <c r="BL52131" s="3"/>
      <c r="BN52131" s="3"/>
      <c r="BP52131" s="3"/>
    </row>
    <row r="52132" spans="1:68" x14ac:dyDescent="0.25">
      <c r="A52132" s="1"/>
      <c r="B52132" s="2"/>
      <c r="BJ52132" s="3"/>
      <c r="BL52132" s="3"/>
      <c r="BN52132" s="3"/>
      <c r="BP52132" s="3"/>
    </row>
    <row r="52133" spans="1:68" x14ac:dyDescent="0.25">
      <c r="A52133" s="1"/>
      <c r="B52133" s="2"/>
      <c r="BJ52133" s="3"/>
      <c r="BL52133" s="3"/>
      <c r="BN52133" s="3"/>
      <c r="BP52133" s="3"/>
    </row>
    <row r="52134" spans="1:68" x14ac:dyDescent="0.25">
      <c r="A52134" s="1"/>
      <c r="B52134" s="2"/>
      <c r="BJ52134" s="3"/>
      <c r="BL52134" s="3"/>
      <c r="BN52134" s="3"/>
      <c r="BP52134" s="3"/>
    </row>
    <row r="52135" spans="1:68" x14ac:dyDescent="0.25">
      <c r="A52135" s="1"/>
      <c r="B52135" s="2"/>
      <c r="BJ52135" s="3"/>
      <c r="BL52135" s="3"/>
      <c r="BN52135" s="3"/>
      <c r="BP52135" s="3"/>
    </row>
    <row r="52136" spans="1:68" x14ac:dyDescent="0.25">
      <c r="A52136" s="1"/>
      <c r="B52136" s="2"/>
      <c r="BJ52136" s="3"/>
      <c r="BL52136" s="3"/>
      <c r="BN52136" s="3"/>
      <c r="BP52136" s="3"/>
    </row>
    <row r="52137" spans="1:68" x14ac:dyDescent="0.25">
      <c r="A52137" s="1"/>
      <c r="B52137" s="2"/>
      <c r="BJ52137" s="3"/>
      <c r="BL52137" s="3"/>
      <c r="BN52137" s="3"/>
      <c r="BP52137" s="3"/>
    </row>
    <row r="52138" spans="1:68" x14ac:dyDescent="0.25">
      <c r="A52138" s="1"/>
      <c r="B52138" s="2"/>
      <c r="BJ52138" s="3"/>
      <c r="BL52138" s="3"/>
      <c r="BN52138" s="3"/>
      <c r="BP52138" s="3"/>
    </row>
    <row r="52139" spans="1:68" x14ac:dyDescent="0.25">
      <c r="A52139" s="1"/>
      <c r="B52139" s="2"/>
      <c r="BJ52139" s="3"/>
      <c r="BL52139" s="3"/>
      <c r="BN52139" s="3"/>
      <c r="BP52139" s="3"/>
    </row>
    <row r="52140" spans="1:68" x14ac:dyDescent="0.25">
      <c r="A52140" s="1"/>
      <c r="B52140" s="2"/>
      <c r="BJ52140" s="3"/>
      <c r="BL52140" s="3"/>
      <c r="BN52140" s="3"/>
      <c r="BP52140" s="3"/>
    </row>
    <row r="52141" spans="1:68" x14ac:dyDescent="0.25">
      <c r="A52141" s="1"/>
      <c r="B52141" s="2"/>
      <c r="BJ52141" s="3"/>
      <c r="BL52141" s="3"/>
      <c r="BN52141" s="3"/>
      <c r="BP52141" s="3"/>
    </row>
    <row r="52142" spans="1:68" x14ac:dyDescent="0.25">
      <c r="A52142" s="1"/>
      <c r="B52142" s="2"/>
      <c r="BJ52142" s="3"/>
      <c r="BL52142" s="3"/>
      <c r="BN52142" s="3"/>
      <c r="BP52142" s="3"/>
    </row>
    <row r="52143" spans="1:68" x14ac:dyDescent="0.25">
      <c r="A52143" s="1"/>
      <c r="B52143" s="2"/>
      <c r="BJ52143" s="3"/>
      <c r="BL52143" s="3"/>
      <c r="BN52143" s="3"/>
      <c r="BP52143" s="3"/>
    </row>
    <row r="52144" spans="1:68" x14ac:dyDescent="0.25">
      <c r="A52144" s="1"/>
      <c r="B52144" s="2"/>
      <c r="BJ52144" s="3"/>
      <c r="BL52144" s="3"/>
      <c r="BN52144" s="3"/>
      <c r="BP52144" s="3"/>
    </row>
    <row r="52145" spans="1:68" x14ac:dyDescent="0.25">
      <c r="A52145" s="1"/>
      <c r="B52145" s="2"/>
      <c r="BJ52145" s="3"/>
      <c r="BL52145" s="3"/>
      <c r="BN52145" s="3"/>
      <c r="BP52145" s="3"/>
    </row>
    <row r="52146" spans="1:68" x14ac:dyDescent="0.25">
      <c r="A52146" s="1"/>
      <c r="B52146" s="2"/>
      <c r="BJ52146" s="3"/>
      <c r="BL52146" s="3"/>
      <c r="BN52146" s="3"/>
      <c r="BP52146" s="3"/>
    </row>
    <row r="52147" spans="1:68" x14ac:dyDescent="0.25">
      <c r="A52147" s="1"/>
      <c r="B52147" s="2"/>
      <c r="BJ52147" s="3"/>
      <c r="BL52147" s="3"/>
      <c r="BN52147" s="3"/>
      <c r="BP52147" s="3"/>
    </row>
    <row r="52148" spans="1:68" x14ac:dyDescent="0.25">
      <c r="A52148" s="1"/>
      <c r="B52148" s="2"/>
      <c r="BJ52148" s="3"/>
      <c r="BL52148" s="3"/>
      <c r="BN52148" s="3"/>
      <c r="BP52148" s="3"/>
    </row>
    <row r="52149" spans="1:68" x14ac:dyDescent="0.25">
      <c r="A52149" s="1"/>
      <c r="B52149" s="2"/>
      <c r="BJ52149" s="3"/>
      <c r="BL52149" s="3"/>
      <c r="BN52149" s="3"/>
      <c r="BP52149" s="3"/>
    </row>
    <row r="52150" spans="1:68" x14ac:dyDescent="0.25">
      <c r="A52150" s="1"/>
      <c r="B52150" s="2"/>
      <c r="BJ52150" s="3"/>
      <c r="BL52150" s="3"/>
      <c r="BN52150" s="3"/>
      <c r="BP52150" s="3"/>
    </row>
    <row r="52151" spans="1:68" x14ac:dyDescent="0.25">
      <c r="A52151" s="1"/>
      <c r="B52151" s="2"/>
      <c r="BJ52151" s="3"/>
      <c r="BL52151" s="3"/>
      <c r="BN52151" s="3"/>
      <c r="BP52151" s="3"/>
    </row>
    <row r="52152" spans="1:68" x14ac:dyDescent="0.25">
      <c r="A52152" s="1"/>
      <c r="B52152" s="2"/>
      <c r="BJ52152" s="3"/>
      <c r="BL52152" s="3"/>
      <c r="BN52152" s="3"/>
      <c r="BP52152" s="3"/>
    </row>
    <row r="52153" spans="1:68" x14ac:dyDescent="0.25">
      <c r="A52153" s="1"/>
      <c r="B52153" s="2"/>
      <c r="BJ52153" s="3"/>
      <c r="BL52153" s="3"/>
      <c r="BN52153" s="3"/>
      <c r="BP52153" s="3"/>
    </row>
    <row r="52154" spans="1:68" x14ac:dyDescent="0.25">
      <c r="A52154" s="1"/>
      <c r="B52154" s="2"/>
      <c r="BJ52154" s="3"/>
      <c r="BL52154" s="3"/>
      <c r="BN52154" s="3"/>
      <c r="BP52154" s="3"/>
    </row>
    <row r="52155" spans="1:68" x14ac:dyDescent="0.25">
      <c r="A52155" s="1"/>
      <c r="B52155" s="2"/>
      <c r="BJ52155" s="3"/>
      <c r="BL52155" s="3"/>
      <c r="BN52155" s="3"/>
      <c r="BP52155" s="3"/>
    </row>
    <row r="52156" spans="1:68" x14ac:dyDescent="0.25">
      <c r="A52156" s="1"/>
      <c r="B52156" s="2"/>
      <c r="BJ52156" s="3"/>
      <c r="BL52156" s="3"/>
      <c r="BN52156" s="3"/>
      <c r="BP52156" s="3"/>
    </row>
    <row r="52157" spans="1:68" x14ac:dyDescent="0.25">
      <c r="A52157" s="1"/>
      <c r="B52157" s="2"/>
      <c r="BJ52157" s="3"/>
      <c r="BL52157" s="3"/>
      <c r="BN52157" s="3"/>
      <c r="BP52157" s="3"/>
    </row>
    <row r="52158" spans="1:68" x14ac:dyDescent="0.25">
      <c r="A52158" s="1"/>
      <c r="B52158" s="2"/>
      <c r="BJ52158" s="3"/>
      <c r="BL52158" s="3"/>
      <c r="BN52158" s="3"/>
      <c r="BP52158" s="3"/>
    </row>
    <row r="52159" spans="1:68" x14ac:dyDescent="0.25">
      <c r="A52159" s="1"/>
      <c r="B52159" s="2"/>
      <c r="BJ52159" s="3"/>
      <c r="BL52159" s="3"/>
      <c r="BN52159" s="3"/>
      <c r="BP52159" s="3"/>
    </row>
    <row r="52160" spans="1:68" x14ac:dyDescent="0.25">
      <c r="A52160" s="1"/>
      <c r="B52160" s="2"/>
      <c r="BJ52160" s="3"/>
      <c r="BL52160" s="3"/>
      <c r="BN52160" s="3"/>
      <c r="BP52160" s="3"/>
    </row>
    <row r="52161" spans="1:68" x14ac:dyDescent="0.25">
      <c r="A52161" s="1"/>
      <c r="B52161" s="2"/>
      <c r="BJ52161" s="3"/>
      <c r="BL52161" s="3"/>
      <c r="BN52161" s="3"/>
      <c r="BP52161" s="3"/>
    </row>
    <row r="52162" spans="1:68" x14ac:dyDescent="0.25">
      <c r="A52162" s="1"/>
      <c r="B52162" s="2"/>
      <c r="BJ52162" s="3"/>
      <c r="BL52162" s="3"/>
      <c r="BN52162" s="3"/>
      <c r="BP52162" s="3"/>
    </row>
    <row r="52163" spans="1:68" x14ac:dyDescent="0.25">
      <c r="A52163" s="1"/>
      <c r="B52163" s="2"/>
      <c r="BJ52163" s="3"/>
      <c r="BL52163" s="3"/>
      <c r="BN52163" s="3"/>
      <c r="BP52163" s="3"/>
    </row>
    <row r="52164" spans="1:68" x14ac:dyDescent="0.25">
      <c r="A52164" s="1"/>
      <c r="B52164" s="2"/>
      <c r="BJ52164" s="3"/>
      <c r="BL52164" s="3"/>
      <c r="BN52164" s="3"/>
      <c r="BP52164" s="3"/>
    </row>
    <row r="52165" spans="1:68" x14ac:dyDescent="0.25">
      <c r="A52165" s="1"/>
      <c r="B52165" s="2"/>
      <c r="BJ52165" s="3"/>
      <c r="BL52165" s="3"/>
      <c r="BN52165" s="3"/>
      <c r="BP52165" s="3"/>
    </row>
    <row r="52166" spans="1:68" x14ac:dyDescent="0.25">
      <c r="A52166" s="1"/>
      <c r="B52166" s="2"/>
      <c r="BJ52166" s="3"/>
      <c r="BL52166" s="3"/>
      <c r="BN52166" s="3"/>
      <c r="BP52166" s="3"/>
    </row>
    <row r="52167" spans="1:68" x14ac:dyDescent="0.25">
      <c r="A52167" s="1"/>
      <c r="B52167" s="2"/>
      <c r="BJ52167" s="3"/>
      <c r="BL52167" s="3"/>
      <c r="BN52167" s="3"/>
      <c r="BP52167" s="3"/>
    </row>
    <row r="52168" spans="1:68" x14ac:dyDescent="0.25">
      <c r="A52168" s="1"/>
      <c r="B52168" s="2"/>
      <c r="BJ52168" s="3"/>
      <c r="BL52168" s="3"/>
      <c r="BN52168" s="3"/>
      <c r="BP52168" s="3"/>
    </row>
    <row r="52169" spans="1:68" x14ac:dyDescent="0.25">
      <c r="A52169" s="1"/>
      <c r="B52169" s="2"/>
      <c r="BJ52169" s="3"/>
      <c r="BL52169" s="3"/>
      <c r="BN52169" s="3"/>
      <c r="BP52169" s="3"/>
    </row>
    <row r="52170" spans="1:68" x14ac:dyDescent="0.25">
      <c r="A52170" s="1"/>
      <c r="B52170" s="2"/>
      <c r="BJ52170" s="3"/>
      <c r="BL52170" s="3"/>
      <c r="BN52170" s="3"/>
      <c r="BP52170" s="3"/>
    </row>
    <row r="52171" spans="1:68" x14ac:dyDescent="0.25">
      <c r="A52171" s="1"/>
      <c r="B52171" s="2"/>
      <c r="BJ52171" s="3"/>
      <c r="BL52171" s="3"/>
      <c r="BN52171" s="3"/>
      <c r="BP52171" s="3"/>
    </row>
    <row r="52172" spans="1:68" x14ac:dyDescent="0.25">
      <c r="A52172" s="1"/>
      <c r="B52172" s="2"/>
      <c r="BJ52172" s="3"/>
      <c r="BL52172" s="3"/>
      <c r="BN52172" s="3"/>
      <c r="BP52172" s="3"/>
    </row>
    <row r="52173" spans="1:68" x14ac:dyDescent="0.25">
      <c r="A52173" s="1"/>
      <c r="B52173" s="2"/>
      <c r="BJ52173" s="3"/>
      <c r="BL52173" s="3"/>
      <c r="BN52173" s="3"/>
      <c r="BP52173" s="3"/>
    </row>
    <row r="52174" spans="1:68" x14ac:dyDescent="0.25">
      <c r="A52174" s="1"/>
      <c r="B52174" s="2"/>
      <c r="BJ52174" s="3"/>
      <c r="BL52174" s="3"/>
      <c r="BN52174" s="3"/>
      <c r="BP52174" s="3"/>
    </row>
    <row r="52175" spans="1:68" x14ac:dyDescent="0.25">
      <c r="A52175" s="1"/>
      <c r="B52175" s="2"/>
      <c r="BJ52175" s="3"/>
      <c r="BL52175" s="3"/>
      <c r="BN52175" s="3"/>
      <c r="BP52175" s="3"/>
    </row>
    <row r="52176" spans="1:68" x14ac:dyDescent="0.25">
      <c r="A52176" s="1"/>
      <c r="B52176" s="2"/>
      <c r="BJ52176" s="3"/>
      <c r="BL52176" s="3"/>
      <c r="BN52176" s="3"/>
      <c r="BP52176" s="3"/>
    </row>
    <row r="52177" spans="1:68" x14ac:dyDescent="0.25">
      <c r="A52177" s="1"/>
      <c r="B52177" s="2"/>
      <c r="BJ52177" s="3"/>
      <c r="BL52177" s="3"/>
      <c r="BN52177" s="3"/>
      <c r="BP52177" s="3"/>
    </row>
    <row r="52178" spans="1:68" x14ac:dyDescent="0.25">
      <c r="A52178" s="1"/>
      <c r="B52178" s="2"/>
      <c r="BJ52178" s="3"/>
      <c r="BL52178" s="3"/>
      <c r="BN52178" s="3"/>
      <c r="BP52178" s="3"/>
    </row>
    <row r="52179" spans="1:68" x14ac:dyDescent="0.25">
      <c r="A52179" s="1"/>
      <c r="B52179" s="2"/>
      <c r="BJ52179" s="3"/>
      <c r="BL52179" s="3"/>
      <c r="BN52179" s="3"/>
      <c r="BP52179" s="3"/>
    </row>
    <row r="52180" spans="1:68" x14ac:dyDescent="0.25">
      <c r="A52180" s="1"/>
      <c r="B52180" s="2"/>
      <c r="BJ52180" s="3"/>
      <c r="BL52180" s="3"/>
      <c r="BN52180" s="3"/>
      <c r="BP52180" s="3"/>
    </row>
    <row r="52181" spans="1:68" x14ac:dyDescent="0.25">
      <c r="A52181" s="1"/>
      <c r="B52181" s="2"/>
      <c r="BJ52181" s="3"/>
      <c r="BL52181" s="3"/>
      <c r="BN52181" s="3"/>
      <c r="BP52181" s="3"/>
    </row>
    <row r="52182" spans="1:68" x14ac:dyDescent="0.25">
      <c r="A52182" s="1"/>
      <c r="B52182" s="2"/>
      <c r="BJ52182" s="3"/>
      <c r="BL52182" s="3"/>
      <c r="BN52182" s="3"/>
      <c r="BP52182" s="3"/>
    </row>
    <row r="52183" spans="1:68" x14ac:dyDescent="0.25">
      <c r="A52183" s="1"/>
      <c r="B52183" s="2"/>
      <c r="BJ52183" s="3"/>
      <c r="BL52183" s="3"/>
      <c r="BN52183" s="3"/>
      <c r="BP52183" s="3"/>
    </row>
    <row r="52184" spans="1:68" x14ac:dyDescent="0.25">
      <c r="A52184" s="1"/>
      <c r="B52184" s="2"/>
      <c r="BJ52184" s="3"/>
      <c r="BL52184" s="3"/>
      <c r="BN52184" s="3"/>
      <c r="BP52184" s="3"/>
    </row>
    <row r="52185" spans="1:68" x14ac:dyDescent="0.25">
      <c r="A52185" s="1"/>
      <c r="B52185" s="2"/>
      <c r="BJ52185" s="3"/>
      <c r="BL52185" s="3"/>
      <c r="BN52185" s="3"/>
      <c r="BP52185" s="3"/>
    </row>
    <row r="52186" spans="1:68" x14ac:dyDescent="0.25">
      <c r="A52186" s="1"/>
      <c r="B52186" s="2"/>
      <c r="BJ52186" s="3"/>
      <c r="BL52186" s="3"/>
      <c r="BN52186" s="3"/>
      <c r="BP52186" s="3"/>
    </row>
    <row r="52187" spans="1:68" x14ac:dyDescent="0.25">
      <c r="A52187" s="1"/>
      <c r="B52187" s="2"/>
      <c r="BJ52187" s="3"/>
      <c r="BL52187" s="3"/>
      <c r="BN52187" s="3"/>
      <c r="BP52187" s="3"/>
    </row>
    <row r="52188" spans="1:68" x14ac:dyDescent="0.25">
      <c r="A52188" s="1"/>
      <c r="B52188" s="2"/>
      <c r="BJ52188" s="3"/>
      <c r="BL52188" s="3"/>
      <c r="BN52188" s="3"/>
      <c r="BP52188" s="3"/>
    </row>
    <row r="52189" spans="1:68" x14ac:dyDescent="0.25">
      <c r="A52189" s="1"/>
      <c r="B52189" s="2"/>
      <c r="BJ52189" s="3"/>
      <c r="BL52189" s="3"/>
      <c r="BN52189" s="3"/>
      <c r="BP52189" s="3"/>
    </row>
    <row r="52190" spans="1:68" x14ac:dyDescent="0.25">
      <c r="A52190" s="1"/>
      <c r="B52190" s="2"/>
      <c r="BJ52190" s="3"/>
      <c r="BL52190" s="3"/>
      <c r="BN52190" s="3"/>
      <c r="BP52190" s="3"/>
    </row>
    <row r="52191" spans="1:68" x14ac:dyDescent="0.25">
      <c r="A52191" s="1"/>
      <c r="B52191" s="2"/>
      <c r="BJ52191" s="3"/>
      <c r="BL52191" s="3"/>
      <c r="BN52191" s="3"/>
      <c r="BP52191" s="3"/>
    </row>
    <row r="52192" spans="1:68" x14ac:dyDescent="0.25">
      <c r="A52192" s="1"/>
      <c r="B52192" s="2"/>
      <c r="BJ52192" s="3"/>
      <c r="BL52192" s="3"/>
      <c r="BN52192" s="3"/>
      <c r="BP52192" s="3"/>
    </row>
    <row r="52193" spans="1:68" x14ac:dyDescent="0.25">
      <c r="A52193" s="1"/>
      <c r="B52193" s="2"/>
      <c r="BJ52193" s="3"/>
      <c r="BL52193" s="3"/>
      <c r="BN52193" s="3"/>
      <c r="BP52193" s="3"/>
    </row>
    <row r="52194" spans="1:68" x14ac:dyDescent="0.25">
      <c r="A52194" s="1"/>
      <c r="B52194" s="2"/>
      <c r="BJ52194" s="3"/>
      <c r="BL52194" s="3"/>
      <c r="BN52194" s="3"/>
      <c r="BP52194" s="3"/>
    </row>
    <row r="52195" spans="1:68" x14ac:dyDescent="0.25">
      <c r="A52195" s="1"/>
      <c r="B52195" s="2"/>
      <c r="BJ52195" s="3"/>
      <c r="BL52195" s="3"/>
      <c r="BN52195" s="3"/>
      <c r="BP52195" s="3"/>
    </row>
    <row r="52196" spans="1:68" x14ac:dyDescent="0.25">
      <c r="A52196" s="1"/>
      <c r="B52196" s="2"/>
      <c r="BJ52196" s="3"/>
      <c r="BL52196" s="3"/>
      <c r="BN52196" s="3"/>
      <c r="BP52196" s="3"/>
    </row>
    <row r="52197" spans="1:68" x14ac:dyDescent="0.25">
      <c r="A52197" s="1"/>
      <c r="B52197" s="2"/>
      <c r="BJ52197" s="3"/>
      <c r="BL52197" s="3"/>
      <c r="BN52197" s="3"/>
      <c r="BP52197" s="3"/>
    </row>
    <row r="52198" spans="1:68" x14ac:dyDescent="0.25">
      <c r="A52198" s="1"/>
      <c r="B52198" s="2"/>
      <c r="BJ52198" s="3"/>
      <c r="BL52198" s="3"/>
      <c r="BN52198" s="3"/>
      <c r="BP52198" s="3"/>
    </row>
    <row r="52199" spans="1:68" x14ac:dyDescent="0.25">
      <c r="A52199" s="1"/>
      <c r="B52199" s="2"/>
      <c r="BJ52199" s="3"/>
      <c r="BL52199" s="3"/>
      <c r="BN52199" s="3"/>
      <c r="BP52199" s="3"/>
    </row>
    <row r="52200" spans="1:68" x14ac:dyDescent="0.25">
      <c r="A52200" s="1"/>
      <c r="B52200" s="2"/>
      <c r="BJ52200" s="3"/>
      <c r="BL52200" s="3"/>
      <c r="BN52200" s="3"/>
      <c r="BP52200" s="3"/>
    </row>
    <row r="52201" spans="1:68" x14ac:dyDescent="0.25">
      <c r="A52201" s="1"/>
      <c r="B52201" s="2"/>
      <c r="BJ52201" s="3"/>
      <c r="BL52201" s="3"/>
      <c r="BN52201" s="3"/>
      <c r="BP52201" s="3"/>
    </row>
    <row r="52202" spans="1:68" x14ac:dyDescent="0.25">
      <c r="A52202" s="1"/>
      <c r="B52202" s="2"/>
      <c r="BJ52202" s="3"/>
      <c r="BL52202" s="3"/>
      <c r="BN52202" s="3"/>
      <c r="BP52202" s="3"/>
    </row>
    <row r="52203" spans="1:68" x14ac:dyDescent="0.25">
      <c r="A52203" s="1"/>
      <c r="B52203" s="2"/>
      <c r="BJ52203" s="3"/>
      <c r="BL52203" s="3"/>
      <c r="BN52203" s="3"/>
      <c r="BP52203" s="3"/>
    </row>
    <row r="52204" spans="1:68" x14ac:dyDescent="0.25">
      <c r="A52204" s="1"/>
      <c r="B52204" s="2"/>
      <c r="BJ52204" s="3"/>
      <c r="BL52204" s="3"/>
      <c r="BN52204" s="3"/>
      <c r="BP52204" s="3"/>
    </row>
    <row r="52205" spans="1:68" x14ac:dyDescent="0.25">
      <c r="A52205" s="1"/>
      <c r="B52205" s="2"/>
      <c r="BJ52205" s="3"/>
      <c r="BL52205" s="3"/>
      <c r="BN52205" s="3"/>
      <c r="BP52205" s="3"/>
    </row>
    <row r="52206" spans="1:68" x14ac:dyDescent="0.25">
      <c r="A52206" s="1"/>
      <c r="B52206" s="2"/>
      <c r="BJ52206" s="3"/>
      <c r="BL52206" s="3"/>
      <c r="BN52206" s="3"/>
      <c r="BP52206" s="3"/>
    </row>
    <row r="52207" spans="1:68" x14ac:dyDescent="0.25">
      <c r="A52207" s="1"/>
      <c r="B52207" s="2"/>
      <c r="BJ52207" s="3"/>
      <c r="BL52207" s="3"/>
      <c r="BN52207" s="3"/>
      <c r="BP52207" s="3"/>
    </row>
    <row r="52208" spans="1:68" x14ac:dyDescent="0.25">
      <c r="A52208" s="1"/>
      <c r="B52208" s="2"/>
      <c r="BJ52208" s="3"/>
      <c r="BL52208" s="3"/>
      <c r="BN52208" s="3"/>
      <c r="BP52208" s="3"/>
    </row>
    <row r="52209" spans="1:68" x14ac:dyDescent="0.25">
      <c r="A52209" s="1"/>
      <c r="B52209" s="2"/>
      <c r="BJ52209" s="3"/>
      <c r="BL52209" s="3"/>
      <c r="BN52209" s="3"/>
      <c r="BP52209" s="3"/>
    </row>
    <row r="52210" spans="1:68" x14ac:dyDescent="0.25">
      <c r="A52210" s="1"/>
      <c r="B52210" s="2"/>
      <c r="BJ52210" s="3"/>
      <c r="BL52210" s="3"/>
      <c r="BN52210" s="3"/>
      <c r="BP52210" s="3"/>
    </row>
    <row r="52211" spans="1:68" x14ac:dyDescent="0.25">
      <c r="A52211" s="1"/>
      <c r="B52211" s="2"/>
      <c r="BJ52211" s="3"/>
      <c r="BL52211" s="3"/>
      <c r="BN52211" s="3"/>
      <c r="BP52211" s="3"/>
    </row>
    <row r="52212" spans="1:68" x14ac:dyDescent="0.25">
      <c r="A52212" s="1"/>
      <c r="B52212" s="2"/>
      <c r="BJ52212" s="3"/>
      <c r="BL52212" s="3"/>
      <c r="BN52212" s="3"/>
      <c r="BP52212" s="3"/>
    </row>
    <row r="52213" spans="1:68" x14ac:dyDescent="0.25">
      <c r="A52213" s="1"/>
      <c r="B52213" s="2"/>
      <c r="BJ52213" s="3"/>
      <c r="BL52213" s="3"/>
      <c r="BN52213" s="3"/>
      <c r="BP52213" s="3"/>
    </row>
    <row r="52214" spans="1:68" x14ac:dyDescent="0.25">
      <c r="A52214" s="1"/>
      <c r="B52214" s="2"/>
      <c r="BJ52214" s="3"/>
      <c r="BL52214" s="3"/>
      <c r="BN52214" s="3"/>
      <c r="BP52214" s="3"/>
    </row>
    <row r="52215" spans="1:68" x14ac:dyDescent="0.25">
      <c r="A52215" s="1"/>
      <c r="B52215" s="2"/>
      <c r="BJ52215" s="3"/>
      <c r="BL52215" s="3"/>
      <c r="BN52215" s="3"/>
      <c r="BP52215" s="3"/>
    </row>
    <row r="52216" spans="1:68" x14ac:dyDescent="0.25">
      <c r="A52216" s="1"/>
      <c r="B52216" s="2"/>
      <c r="BJ52216" s="3"/>
      <c r="BL52216" s="3"/>
      <c r="BN52216" s="3"/>
      <c r="BP52216" s="3"/>
    </row>
    <row r="52217" spans="1:68" x14ac:dyDescent="0.25">
      <c r="A52217" s="1"/>
      <c r="B52217" s="2"/>
      <c r="BJ52217" s="3"/>
      <c r="BL52217" s="3"/>
      <c r="BN52217" s="3"/>
      <c r="BP52217" s="3"/>
    </row>
    <row r="52218" spans="1:68" x14ac:dyDescent="0.25">
      <c r="A52218" s="1"/>
      <c r="B52218" s="2"/>
      <c r="BJ52218" s="3"/>
      <c r="BL52218" s="3"/>
      <c r="BN52218" s="3"/>
      <c r="BP52218" s="3"/>
    </row>
    <row r="52219" spans="1:68" x14ac:dyDescent="0.25">
      <c r="A52219" s="1"/>
      <c r="B52219" s="2"/>
      <c r="BJ52219" s="3"/>
      <c r="BL52219" s="3"/>
      <c r="BN52219" s="3"/>
      <c r="BP52219" s="3"/>
    </row>
    <row r="52220" spans="1:68" x14ac:dyDescent="0.25">
      <c r="A52220" s="1"/>
      <c r="B52220" s="2"/>
      <c r="BJ52220" s="3"/>
      <c r="BL52220" s="3"/>
      <c r="BN52220" s="3"/>
      <c r="BP52220" s="3"/>
    </row>
    <row r="52221" spans="1:68" x14ac:dyDescent="0.25">
      <c r="A52221" s="1"/>
      <c r="B52221" s="2"/>
      <c r="BJ52221" s="3"/>
      <c r="BL52221" s="3"/>
      <c r="BN52221" s="3"/>
      <c r="BP52221" s="3"/>
    </row>
    <row r="52222" spans="1:68" x14ac:dyDescent="0.25">
      <c r="A52222" s="1"/>
      <c r="B52222" s="2"/>
      <c r="BJ52222" s="3"/>
      <c r="BL52222" s="3"/>
      <c r="BN52222" s="3"/>
      <c r="BP52222" s="3"/>
    </row>
    <row r="52223" spans="1:68" x14ac:dyDescent="0.25">
      <c r="A52223" s="1"/>
      <c r="B52223" s="2"/>
      <c r="BJ52223" s="3"/>
      <c r="BL52223" s="3"/>
      <c r="BN52223" s="3"/>
      <c r="BP52223" s="3"/>
    </row>
    <row r="52224" spans="1:68" x14ac:dyDescent="0.25">
      <c r="A52224" s="1"/>
      <c r="B52224" s="2"/>
      <c r="BJ52224" s="3"/>
      <c r="BL52224" s="3"/>
      <c r="BN52224" s="3"/>
      <c r="BP52224" s="3"/>
    </row>
    <row r="52225" spans="1:68" x14ac:dyDescent="0.25">
      <c r="A52225" s="1"/>
      <c r="B52225" s="2"/>
      <c r="BJ52225" s="3"/>
      <c r="BL52225" s="3"/>
      <c r="BN52225" s="3"/>
      <c r="BP52225" s="3"/>
    </row>
    <row r="52226" spans="1:68" x14ac:dyDescent="0.25">
      <c r="A52226" s="1"/>
      <c r="B52226" s="2"/>
      <c r="BJ52226" s="3"/>
      <c r="BL52226" s="3"/>
      <c r="BN52226" s="3"/>
      <c r="BP52226" s="3"/>
    </row>
    <row r="52227" spans="1:68" x14ac:dyDescent="0.25">
      <c r="A52227" s="1"/>
      <c r="B52227" s="2"/>
      <c r="BJ52227" s="3"/>
      <c r="BL52227" s="3"/>
      <c r="BN52227" s="3"/>
      <c r="BP52227" s="3"/>
    </row>
    <row r="52228" spans="1:68" x14ac:dyDescent="0.25">
      <c r="A52228" s="1"/>
      <c r="B52228" s="2"/>
      <c r="BJ52228" s="3"/>
      <c r="BL52228" s="3"/>
      <c r="BN52228" s="3"/>
      <c r="BP52228" s="3"/>
    </row>
    <row r="52229" spans="1:68" x14ac:dyDescent="0.25">
      <c r="A52229" s="1"/>
      <c r="B52229" s="2"/>
      <c r="BJ52229" s="3"/>
      <c r="BL52229" s="3"/>
      <c r="BN52229" s="3"/>
      <c r="BP52229" s="3"/>
    </row>
    <row r="52230" spans="1:68" x14ac:dyDescent="0.25">
      <c r="A52230" s="1"/>
      <c r="B52230" s="2"/>
      <c r="BJ52230" s="3"/>
      <c r="BL52230" s="3"/>
      <c r="BN52230" s="3"/>
      <c r="BP52230" s="3"/>
    </row>
    <row r="52231" spans="1:68" x14ac:dyDescent="0.25">
      <c r="A52231" s="1"/>
      <c r="B52231" s="2"/>
      <c r="BJ52231" s="3"/>
      <c r="BL52231" s="3"/>
      <c r="BN52231" s="3"/>
      <c r="BP52231" s="3"/>
    </row>
    <row r="52232" spans="1:68" x14ac:dyDescent="0.25">
      <c r="A52232" s="1"/>
      <c r="B52232" s="2"/>
      <c r="BJ52232" s="3"/>
      <c r="BL52232" s="3"/>
      <c r="BN52232" s="3"/>
      <c r="BP52232" s="3"/>
    </row>
    <row r="52233" spans="1:68" x14ac:dyDescent="0.25">
      <c r="A52233" s="1"/>
      <c r="B52233" s="2"/>
      <c r="BJ52233" s="3"/>
      <c r="BL52233" s="3"/>
      <c r="BN52233" s="3"/>
      <c r="BP52233" s="3"/>
    </row>
    <row r="52234" spans="1:68" x14ac:dyDescent="0.25">
      <c r="A52234" s="1"/>
      <c r="B52234" s="2"/>
      <c r="BJ52234" s="3"/>
      <c r="BL52234" s="3"/>
      <c r="BN52234" s="3"/>
      <c r="BP52234" s="3"/>
    </row>
    <row r="52235" spans="1:68" x14ac:dyDescent="0.25">
      <c r="A52235" s="1"/>
      <c r="B52235" s="2"/>
      <c r="BJ52235" s="3"/>
      <c r="BL52235" s="3"/>
      <c r="BN52235" s="3"/>
      <c r="BP52235" s="3"/>
    </row>
    <row r="52236" spans="1:68" x14ac:dyDescent="0.25">
      <c r="A52236" s="1"/>
      <c r="B52236" s="2"/>
      <c r="BJ52236" s="3"/>
      <c r="BL52236" s="3"/>
      <c r="BN52236" s="3"/>
      <c r="BP52236" s="3"/>
    </row>
    <row r="52237" spans="1:68" x14ac:dyDescent="0.25">
      <c r="A52237" s="1"/>
      <c r="B52237" s="2"/>
      <c r="BJ52237" s="3"/>
      <c r="BL52237" s="3"/>
      <c r="BN52237" s="3"/>
      <c r="BP52237" s="3"/>
    </row>
    <row r="52238" spans="1:68" x14ac:dyDescent="0.25">
      <c r="A52238" s="1"/>
      <c r="B52238" s="2"/>
      <c r="BJ52238" s="3"/>
      <c r="BL52238" s="3"/>
      <c r="BN52238" s="3"/>
      <c r="BP52238" s="3"/>
    </row>
    <row r="52239" spans="1:68" x14ac:dyDescent="0.25">
      <c r="A52239" s="1"/>
      <c r="B52239" s="2"/>
      <c r="BJ52239" s="3"/>
      <c r="BL52239" s="3"/>
      <c r="BN52239" s="3"/>
      <c r="BP52239" s="3"/>
    </row>
    <row r="52240" spans="1:68" x14ac:dyDescent="0.25">
      <c r="A52240" s="1"/>
      <c r="B52240" s="2"/>
      <c r="BJ52240" s="3"/>
      <c r="BL52240" s="3"/>
      <c r="BN52240" s="3"/>
      <c r="BP52240" s="3"/>
    </row>
    <row r="52241" spans="1:68" x14ac:dyDescent="0.25">
      <c r="A52241" s="1"/>
      <c r="B52241" s="2"/>
      <c r="BJ52241" s="3"/>
      <c r="BL52241" s="3"/>
      <c r="BN52241" s="3"/>
      <c r="BP52241" s="3"/>
    </row>
    <row r="52242" spans="1:68" x14ac:dyDescent="0.25">
      <c r="A52242" s="1"/>
      <c r="B52242" s="2"/>
      <c r="BJ52242" s="3"/>
      <c r="BL52242" s="3"/>
      <c r="BN52242" s="3"/>
      <c r="BP52242" s="3"/>
    </row>
    <row r="52243" spans="1:68" x14ac:dyDescent="0.25">
      <c r="A52243" s="1"/>
      <c r="B52243" s="2"/>
      <c r="BJ52243" s="3"/>
      <c r="BL52243" s="3"/>
      <c r="BN52243" s="3"/>
      <c r="BP52243" s="3"/>
    </row>
    <row r="52244" spans="1:68" x14ac:dyDescent="0.25">
      <c r="A52244" s="1"/>
      <c r="B52244" s="2"/>
      <c r="BJ52244" s="3"/>
      <c r="BL52244" s="3"/>
      <c r="BN52244" s="3"/>
      <c r="BP52244" s="3"/>
    </row>
    <row r="52245" spans="1:68" x14ac:dyDescent="0.25">
      <c r="A52245" s="1"/>
      <c r="B52245" s="2"/>
      <c r="BJ52245" s="3"/>
      <c r="BL52245" s="3"/>
      <c r="BN52245" s="3"/>
      <c r="BP52245" s="3"/>
    </row>
    <row r="52246" spans="1:68" x14ac:dyDescent="0.25">
      <c r="A52246" s="1"/>
      <c r="B52246" s="2"/>
      <c r="BJ52246" s="3"/>
      <c r="BL52246" s="3"/>
      <c r="BN52246" s="3"/>
      <c r="BP52246" s="3"/>
    </row>
    <row r="52247" spans="1:68" x14ac:dyDescent="0.25">
      <c r="A52247" s="1"/>
      <c r="B52247" s="2"/>
      <c r="BJ52247" s="3"/>
      <c r="BL52247" s="3"/>
      <c r="BN52247" s="3"/>
      <c r="BP52247" s="3"/>
    </row>
    <row r="52248" spans="1:68" x14ac:dyDescent="0.25">
      <c r="A52248" s="1"/>
      <c r="B52248" s="2"/>
      <c r="BJ52248" s="3"/>
      <c r="BL52248" s="3"/>
      <c r="BN52248" s="3"/>
      <c r="BP52248" s="3"/>
    </row>
    <row r="52249" spans="1:68" x14ac:dyDescent="0.25">
      <c r="A52249" s="1"/>
      <c r="B52249" s="2"/>
      <c r="BJ52249" s="3"/>
      <c r="BL52249" s="3"/>
      <c r="BN52249" s="3"/>
      <c r="BP52249" s="3"/>
    </row>
    <row r="52250" spans="1:68" x14ac:dyDescent="0.25">
      <c r="A52250" s="1"/>
      <c r="B52250" s="2"/>
      <c r="BJ52250" s="3"/>
      <c r="BL52250" s="3"/>
      <c r="BN52250" s="3"/>
      <c r="BP52250" s="3"/>
    </row>
    <row r="52251" spans="1:68" x14ac:dyDescent="0.25">
      <c r="A52251" s="1"/>
      <c r="B52251" s="2"/>
      <c r="BJ52251" s="3"/>
      <c r="BL52251" s="3"/>
      <c r="BN52251" s="3"/>
      <c r="BP52251" s="3"/>
    </row>
    <row r="52252" spans="1:68" x14ac:dyDescent="0.25">
      <c r="A52252" s="1"/>
      <c r="B52252" s="2"/>
      <c r="BJ52252" s="3"/>
      <c r="BL52252" s="3"/>
      <c r="BN52252" s="3"/>
      <c r="BP52252" s="3"/>
    </row>
    <row r="52253" spans="1:68" x14ac:dyDescent="0.25">
      <c r="A52253" s="1"/>
      <c r="B52253" s="2"/>
      <c r="BJ52253" s="3"/>
      <c r="BL52253" s="3"/>
      <c r="BN52253" s="3"/>
      <c r="BP52253" s="3"/>
    </row>
    <row r="52254" spans="1:68" x14ac:dyDescent="0.25">
      <c r="A52254" s="1"/>
      <c r="B52254" s="2"/>
      <c r="BJ52254" s="3"/>
      <c r="BL52254" s="3"/>
      <c r="BN52254" s="3"/>
      <c r="BP52254" s="3"/>
    </row>
    <row r="52255" spans="1:68" x14ac:dyDescent="0.25">
      <c r="A52255" s="1"/>
      <c r="B52255" s="2"/>
      <c r="BJ52255" s="3"/>
      <c r="BL52255" s="3"/>
      <c r="BN52255" s="3"/>
      <c r="BP52255" s="3"/>
    </row>
    <row r="52256" spans="1:68" x14ac:dyDescent="0.25">
      <c r="A52256" s="1"/>
      <c r="B52256" s="2"/>
      <c r="BJ52256" s="3"/>
      <c r="BL52256" s="3"/>
      <c r="BN52256" s="3"/>
      <c r="BP52256" s="3"/>
    </row>
    <row r="52257" spans="1:68" x14ac:dyDescent="0.25">
      <c r="A52257" s="1"/>
      <c r="B52257" s="2"/>
      <c r="BJ52257" s="3"/>
      <c r="BL52257" s="3"/>
      <c r="BN52257" s="3"/>
      <c r="BP52257" s="3"/>
    </row>
    <row r="52258" spans="1:68" x14ac:dyDescent="0.25">
      <c r="A52258" s="1"/>
      <c r="B52258" s="2"/>
      <c r="BJ52258" s="3"/>
      <c r="BL52258" s="3"/>
      <c r="BN52258" s="3"/>
      <c r="BP52258" s="3"/>
    </row>
    <row r="52259" spans="1:68" x14ac:dyDescent="0.25">
      <c r="A52259" s="1"/>
      <c r="B52259" s="2"/>
      <c r="BJ52259" s="3"/>
      <c r="BL52259" s="3"/>
      <c r="BN52259" s="3"/>
      <c r="BP52259" s="3"/>
    </row>
    <row r="52260" spans="1:68" x14ac:dyDescent="0.25">
      <c r="A52260" s="1"/>
      <c r="B52260" s="2"/>
      <c r="BJ52260" s="3"/>
      <c r="BL52260" s="3"/>
      <c r="BN52260" s="3"/>
      <c r="BP52260" s="3"/>
    </row>
    <row r="52261" spans="1:68" x14ac:dyDescent="0.25">
      <c r="A52261" s="1"/>
      <c r="B52261" s="2"/>
      <c r="BJ52261" s="3"/>
      <c r="BL52261" s="3"/>
      <c r="BN52261" s="3"/>
      <c r="BP52261" s="3"/>
    </row>
    <row r="52262" spans="1:68" x14ac:dyDescent="0.25">
      <c r="A52262" s="1"/>
      <c r="B52262" s="2"/>
      <c r="BJ52262" s="3"/>
      <c r="BL52262" s="3"/>
      <c r="BN52262" s="3"/>
      <c r="BP52262" s="3"/>
    </row>
    <row r="52263" spans="1:68" x14ac:dyDescent="0.25">
      <c r="A52263" s="1"/>
      <c r="B52263" s="2"/>
      <c r="BJ52263" s="3"/>
      <c r="BL52263" s="3"/>
      <c r="BN52263" s="3"/>
      <c r="BP52263" s="3"/>
    </row>
    <row r="52264" spans="1:68" x14ac:dyDescent="0.25">
      <c r="A52264" s="1"/>
      <c r="B52264" s="2"/>
      <c r="BJ52264" s="3"/>
      <c r="BL52264" s="3"/>
      <c r="BN52264" s="3"/>
      <c r="BP52264" s="3"/>
    </row>
    <row r="52265" spans="1:68" x14ac:dyDescent="0.25">
      <c r="A52265" s="1"/>
      <c r="B52265" s="2"/>
      <c r="BJ52265" s="3"/>
      <c r="BL52265" s="3"/>
      <c r="BN52265" s="3"/>
      <c r="BP52265" s="3"/>
    </row>
    <row r="52266" spans="1:68" x14ac:dyDescent="0.25">
      <c r="A52266" s="1"/>
      <c r="B52266" s="2"/>
      <c r="BJ52266" s="3"/>
      <c r="BL52266" s="3"/>
      <c r="BN52266" s="3"/>
      <c r="BP52266" s="3"/>
    </row>
    <row r="52267" spans="1:68" x14ac:dyDescent="0.25">
      <c r="A52267" s="1"/>
      <c r="B52267" s="2"/>
      <c r="BJ52267" s="3"/>
      <c r="BL52267" s="3"/>
      <c r="BN52267" s="3"/>
      <c r="BP52267" s="3"/>
    </row>
    <row r="52268" spans="1:68" x14ac:dyDescent="0.25">
      <c r="A52268" s="1"/>
      <c r="B52268" s="2"/>
      <c r="BJ52268" s="3"/>
      <c r="BL52268" s="3"/>
      <c r="BN52268" s="3"/>
      <c r="BP52268" s="3"/>
    </row>
    <row r="52269" spans="1:68" x14ac:dyDescent="0.25">
      <c r="A52269" s="1"/>
      <c r="B52269" s="2"/>
      <c r="BJ52269" s="3"/>
      <c r="BL52269" s="3"/>
      <c r="BN52269" s="3"/>
      <c r="BP52269" s="3"/>
    </row>
    <row r="52270" spans="1:68" x14ac:dyDescent="0.25">
      <c r="A52270" s="1"/>
      <c r="B52270" s="2"/>
      <c r="BJ52270" s="3"/>
      <c r="BL52270" s="3"/>
      <c r="BN52270" s="3"/>
      <c r="BP52270" s="3"/>
    </row>
    <row r="52271" spans="1:68" x14ac:dyDescent="0.25">
      <c r="A52271" s="1"/>
      <c r="B52271" s="2"/>
      <c r="BJ52271" s="3"/>
      <c r="BL52271" s="3"/>
      <c r="BN52271" s="3"/>
      <c r="BP52271" s="3"/>
    </row>
    <row r="52272" spans="1:68" x14ac:dyDescent="0.25">
      <c r="A52272" s="1"/>
      <c r="B52272" s="2"/>
      <c r="BJ52272" s="3"/>
      <c r="BL52272" s="3"/>
      <c r="BN52272" s="3"/>
      <c r="BP52272" s="3"/>
    </row>
    <row r="52273" spans="1:68" x14ac:dyDescent="0.25">
      <c r="A52273" s="1"/>
      <c r="B52273" s="2"/>
      <c r="BJ52273" s="3"/>
      <c r="BL52273" s="3"/>
      <c r="BN52273" s="3"/>
      <c r="BP52273" s="3"/>
    </row>
    <row r="52274" spans="1:68" x14ac:dyDescent="0.25">
      <c r="A52274" s="1"/>
      <c r="B52274" s="2"/>
      <c r="BJ52274" s="3"/>
      <c r="BL52274" s="3"/>
      <c r="BN52274" s="3"/>
      <c r="BP52274" s="3"/>
    </row>
    <row r="52275" spans="1:68" x14ac:dyDescent="0.25">
      <c r="A52275" s="1"/>
      <c r="B52275" s="2"/>
      <c r="BJ52275" s="3"/>
      <c r="BL52275" s="3"/>
      <c r="BN52275" s="3"/>
      <c r="BP52275" s="3"/>
    </row>
    <row r="52276" spans="1:68" x14ac:dyDescent="0.25">
      <c r="A52276" s="1"/>
      <c r="B52276" s="2"/>
      <c r="BJ52276" s="3"/>
      <c r="BL52276" s="3"/>
      <c r="BN52276" s="3"/>
      <c r="BP52276" s="3"/>
    </row>
    <row r="52277" spans="1:68" x14ac:dyDescent="0.25">
      <c r="A52277" s="1"/>
      <c r="B52277" s="2"/>
      <c r="BJ52277" s="3"/>
      <c r="BL52277" s="3"/>
      <c r="BN52277" s="3"/>
      <c r="BP52277" s="3"/>
    </row>
    <row r="52278" spans="1:68" x14ac:dyDescent="0.25">
      <c r="A52278" s="1"/>
      <c r="B52278" s="2"/>
      <c r="BJ52278" s="3"/>
      <c r="BL52278" s="3"/>
      <c r="BN52278" s="3"/>
      <c r="BP52278" s="3"/>
    </row>
    <row r="52279" spans="1:68" x14ac:dyDescent="0.25">
      <c r="A52279" s="1"/>
      <c r="B52279" s="2"/>
      <c r="BJ52279" s="3"/>
      <c r="BL52279" s="3"/>
      <c r="BN52279" s="3"/>
      <c r="BP52279" s="3"/>
    </row>
    <row r="52280" spans="1:68" x14ac:dyDescent="0.25">
      <c r="A52280" s="1"/>
      <c r="B52280" s="2"/>
      <c r="BJ52280" s="3"/>
      <c r="BL52280" s="3"/>
      <c r="BN52280" s="3"/>
      <c r="BP52280" s="3"/>
    </row>
    <row r="52281" spans="1:68" x14ac:dyDescent="0.25">
      <c r="A52281" s="1"/>
      <c r="B52281" s="2"/>
      <c r="BJ52281" s="3"/>
      <c r="BL52281" s="3"/>
      <c r="BN52281" s="3"/>
      <c r="BP52281" s="3"/>
    </row>
    <row r="52282" spans="1:68" x14ac:dyDescent="0.25">
      <c r="A52282" s="1"/>
      <c r="B52282" s="2"/>
      <c r="BJ52282" s="3"/>
      <c r="BL52282" s="3"/>
      <c r="BN52282" s="3"/>
      <c r="BP52282" s="3"/>
    </row>
    <row r="52283" spans="1:68" x14ac:dyDescent="0.25">
      <c r="A52283" s="1"/>
      <c r="B52283" s="2"/>
      <c r="BJ52283" s="3"/>
      <c r="BL52283" s="3"/>
      <c r="BN52283" s="3"/>
      <c r="BP52283" s="3"/>
    </row>
    <row r="52284" spans="1:68" x14ac:dyDescent="0.25">
      <c r="A52284" s="1"/>
      <c r="B52284" s="2"/>
      <c r="BJ52284" s="3"/>
      <c r="BL52284" s="3"/>
      <c r="BN52284" s="3"/>
      <c r="BP52284" s="3"/>
    </row>
    <row r="52285" spans="1:68" x14ac:dyDescent="0.25">
      <c r="A52285" s="1"/>
      <c r="B52285" s="2"/>
      <c r="BJ52285" s="3"/>
      <c r="BL52285" s="3"/>
      <c r="BN52285" s="3"/>
      <c r="BP52285" s="3"/>
    </row>
    <row r="52286" spans="1:68" x14ac:dyDescent="0.25">
      <c r="A52286" s="1"/>
      <c r="B52286" s="2"/>
      <c r="BJ52286" s="3"/>
      <c r="BL52286" s="3"/>
      <c r="BN52286" s="3"/>
      <c r="BP52286" s="3"/>
    </row>
    <row r="52287" spans="1:68" x14ac:dyDescent="0.25">
      <c r="A52287" s="1"/>
      <c r="B52287" s="2"/>
      <c r="BJ52287" s="3"/>
      <c r="BL52287" s="3"/>
      <c r="BN52287" s="3"/>
      <c r="BP52287" s="3"/>
    </row>
    <row r="52288" spans="1:68" x14ac:dyDescent="0.25">
      <c r="A52288" s="1"/>
      <c r="B52288" s="2"/>
      <c r="BJ52288" s="3"/>
      <c r="BL52288" s="3"/>
      <c r="BN52288" s="3"/>
      <c r="BP52288" s="3"/>
    </row>
    <row r="52289" spans="1:68" x14ac:dyDescent="0.25">
      <c r="A52289" s="1"/>
      <c r="B52289" s="2"/>
      <c r="BJ52289" s="3"/>
      <c r="BL52289" s="3"/>
      <c r="BN52289" s="3"/>
      <c r="BP52289" s="3"/>
    </row>
    <row r="52290" spans="1:68" x14ac:dyDescent="0.25">
      <c r="A52290" s="1"/>
      <c r="B52290" s="2"/>
      <c r="BJ52290" s="3"/>
      <c r="BL52290" s="3"/>
      <c r="BN52290" s="3"/>
      <c r="BP52290" s="3"/>
    </row>
    <row r="52291" spans="1:68" x14ac:dyDescent="0.25">
      <c r="A52291" s="1"/>
      <c r="B52291" s="2"/>
      <c r="BJ52291" s="3"/>
      <c r="BL52291" s="3"/>
      <c r="BN52291" s="3"/>
      <c r="BP52291" s="3"/>
    </row>
    <row r="52292" spans="1:68" x14ac:dyDescent="0.25">
      <c r="A52292" s="1"/>
      <c r="B52292" s="2"/>
      <c r="BJ52292" s="3"/>
      <c r="BL52292" s="3"/>
      <c r="BN52292" s="3"/>
      <c r="BP52292" s="3"/>
    </row>
    <row r="52293" spans="1:68" x14ac:dyDescent="0.25">
      <c r="A52293" s="1"/>
      <c r="B52293" s="2"/>
      <c r="BJ52293" s="3"/>
      <c r="BL52293" s="3"/>
      <c r="BN52293" s="3"/>
      <c r="BP52293" s="3"/>
    </row>
    <row r="52294" spans="1:68" x14ac:dyDescent="0.25">
      <c r="A52294" s="1"/>
      <c r="B52294" s="2"/>
      <c r="BJ52294" s="3"/>
      <c r="BL52294" s="3"/>
      <c r="BN52294" s="3"/>
      <c r="BP52294" s="3"/>
    </row>
    <row r="52295" spans="1:68" x14ac:dyDescent="0.25">
      <c r="A52295" s="1"/>
      <c r="B52295" s="2"/>
      <c r="BJ52295" s="3"/>
      <c r="BL52295" s="3"/>
      <c r="BN52295" s="3"/>
      <c r="BP52295" s="3"/>
    </row>
    <row r="52296" spans="1:68" x14ac:dyDescent="0.25">
      <c r="A52296" s="1"/>
      <c r="B52296" s="2"/>
      <c r="BJ52296" s="3"/>
      <c r="BL52296" s="3"/>
      <c r="BN52296" s="3"/>
      <c r="BP52296" s="3"/>
    </row>
    <row r="52297" spans="1:68" x14ac:dyDescent="0.25">
      <c r="A52297" s="1"/>
      <c r="B52297" s="2"/>
      <c r="BJ52297" s="3"/>
      <c r="BL52297" s="3"/>
      <c r="BN52297" s="3"/>
      <c r="BP52297" s="3"/>
    </row>
    <row r="52298" spans="1:68" x14ac:dyDescent="0.25">
      <c r="A52298" s="1"/>
      <c r="B52298" s="2"/>
      <c r="BJ52298" s="3"/>
      <c r="BL52298" s="3"/>
      <c r="BN52298" s="3"/>
      <c r="BP52298" s="3"/>
    </row>
    <row r="52299" spans="1:68" x14ac:dyDescent="0.25">
      <c r="A52299" s="1"/>
      <c r="B52299" s="2"/>
      <c r="BJ52299" s="3"/>
      <c r="BL52299" s="3"/>
      <c r="BN52299" s="3"/>
      <c r="BP52299" s="3"/>
    </row>
    <row r="52300" spans="1:68" x14ac:dyDescent="0.25">
      <c r="A52300" s="1"/>
      <c r="B52300" s="2"/>
      <c r="BJ52300" s="3"/>
      <c r="BL52300" s="3"/>
      <c r="BN52300" s="3"/>
      <c r="BP52300" s="3"/>
    </row>
    <row r="52301" spans="1:68" x14ac:dyDescent="0.25">
      <c r="A52301" s="1"/>
      <c r="B52301" s="2"/>
      <c r="BJ52301" s="3"/>
      <c r="BL52301" s="3"/>
      <c r="BN52301" s="3"/>
      <c r="BP52301" s="3"/>
    </row>
    <row r="52302" spans="1:68" x14ac:dyDescent="0.25">
      <c r="A52302" s="1"/>
      <c r="B52302" s="2"/>
      <c r="BJ52302" s="3"/>
      <c r="BL52302" s="3"/>
      <c r="BN52302" s="3"/>
      <c r="BP52302" s="3"/>
    </row>
    <row r="52303" spans="1:68" x14ac:dyDescent="0.25">
      <c r="A52303" s="1"/>
      <c r="B52303" s="2"/>
      <c r="BJ52303" s="3"/>
      <c r="BL52303" s="3"/>
      <c r="BN52303" s="3"/>
      <c r="BP52303" s="3"/>
    </row>
    <row r="52304" spans="1:68" x14ac:dyDescent="0.25">
      <c r="A52304" s="1"/>
      <c r="B52304" s="2"/>
      <c r="BJ52304" s="3"/>
      <c r="BL52304" s="3"/>
      <c r="BN52304" s="3"/>
      <c r="BP52304" s="3"/>
    </row>
    <row r="52305" spans="1:68" x14ac:dyDescent="0.25">
      <c r="A52305" s="1"/>
      <c r="B52305" s="2"/>
      <c r="BJ52305" s="3"/>
      <c r="BL52305" s="3"/>
      <c r="BN52305" s="3"/>
      <c r="BP52305" s="3"/>
    </row>
    <row r="52306" spans="1:68" x14ac:dyDescent="0.25">
      <c r="A52306" s="1"/>
      <c r="B52306" s="2"/>
      <c r="BJ52306" s="3"/>
      <c r="BL52306" s="3"/>
      <c r="BN52306" s="3"/>
      <c r="BP52306" s="3"/>
    </row>
    <row r="52307" spans="1:68" x14ac:dyDescent="0.25">
      <c r="A52307" s="1"/>
      <c r="B52307" s="2"/>
      <c r="BJ52307" s="3"/>
      <c r="BL52307" s="3"/>
      <c r="BN52307" s="3"/>
      <c r="BP52307" s="3"/>
    </row>
    <row r="52308" spans="1:68" x14ac:dyDescent="0.25">
      <c r="A52308" s="1"/>
      <c r="B52308" s="2"/>
      <c r="BJ52308" s="3"/>
      <c r="BL52308" s="3"/>
      <c r="BN52308" s="3"/>
      <c r="BP52308" s="3"/>
    </row>
    <row r="52309" spans="1:68" x14ac:dyDescent="0.25">
      <c r="A52309" s="1"/>
      <c r="B52309" s="2"/>
      <c r="BJ52309" s="3"/>
      <c r="BL52309" s="3"/>
      <c r="BN52309" s="3"/>
      <c r="BP52309" s="3"/>
    </row>
    <row r="52310" spans="1:68" x14ac:dyDescent="0.25">
      <c r="A52310" s="1"/>
      <c r="B52310" s="2"/>
      <c r="BJ52310" s="3"/>
      <c r="BL52310" s="3"/>
      <c r="BN52310" s="3"/>
      <c r="BP52310" s="3"/>
    </row>
    <row r="52311" spans="1:68" x14ac:dyDescent="0.25">
      <c r="A52311" s="1"/>
      <c r="B52311" s="2"/>
      <c r="BJ52311" s="3"/>
      <c r="BL52311" s="3"/>
      <c r="BN52311" s="3"/>
      <c r="BP52311" s="3"/>
    </row>
    <row r="52312" spans="1:68" x14ac:dyDescent="0.25">
      <c r="A52312" s="1"/>
      <c r="B52312" s="2"/>
      <c r="BJ52312" s="3"/>
      <c r="BL52312" s="3"/>
      <c r="BN52312" s="3"/>
      <c r="BP52312" s="3"/>
    </row>
    <row r="52313" spans="1:68" x14ac:dyDescent="0.25">
      <c r="A52313" s="1"/>
      <c r="B52313" s="2"/>
      <c r="BJ52313" s="3"/>
      <c r="BL52313" s="3"/>
      <c r="BN52313" s="3"/>
      <c r="BP52313" s="3"/>
    </row>
    <row r="52314" spans="1:68" x14ac:dyDescent="0.25">
      <c r="A52314" s="1"/>
      <c r="B52314" s="2"/>
      <c r="BJ52314" s="3"/>
      <c r="BL52314" s="3"/>
      <c r="BN52314" s="3"/>
      <c r="BP52314" s="3"/>
    </row>
    <row r="52315" spans="1:68" x14ac:dyDescent="0.25">
      <c r="A52315" s="1"/>
      <c r="B52315" s="2"/>
      <c r="BJ52315" s="3"/>
      <c r="BL52315" s="3"/>
      <c r="BN52315" s="3"/>
      <c r="BP52315" s="3"/>
    </row>
    <row r="52316" spans="1:68" x14ac:dyDescent="0.25">
      <c r="A52316" s="1"/>
      <c r="B52316" s="2"/>
      <c r="BJ52316" s="3"/>
      <c r="BL52316" s="3"/>
      <c r="BN52316" s="3"/>
      <c r="BP52316" s="3"/>
    </row>
    <row r="52317" spans="1:68" x14ac:dyDescent="0.25">
      <c r="A52317" s="1"/>
      <c r="B52317" s="2"/>
      <c r="BJ52317" s="3"/>
      <c r="BL52317" s="3"/>
      <c r="BN52317" s="3"/>
      <c r="BP52317" s="3"/>
    </row>
    <row r="52318" spans="1:68" x14ac:dyDescent="0.25">
      <c r="A52318" s="1"/>
      <c r="B52318" s="2"/>
      <c r="BJ52318" s="3"/>
      <c r="BL52318" s="3"/>
      <c r="BN52318" s="3"/>
      <c r="BP52318" s="3"/>
    </row>
    <row r="52319" spans="1:68" x14ac:dyDescent="0.25">
      <c r="A52319" s="1"/>
      <c r="B52319" s="2"/>
      <c r="BJ52319" s="3"/>
      <c r="BL52319" s="3"/>
      <c r="BN52319" s="3"/>
      <c r="BP52319" s="3"/>
    </row>
    <row r="52320" spans="1:68" x14ac:dyDescent="0.25">
      <c r="A52320" s="1"/>
      <c r="B52320" s="2"/>
      <c r="BJ52320" s="3"/>
      <c r="BL52320" s="3"/>
      <c r="BN52320" s="3"/>
      <c r="BP52320" s="3"/>
    </row>
    <row r="52321" spans="1:68" x14ac:dyDescent="0.25">
      <c r="A52321" s="1"/>
      <c r="B52321" s="2"/>
      <c r="BJ52321" s="3"/>
      <c r="BL52321" s="3"/>
      <c r="BN52321" s="3"/>
      <c r="BP52321" s="3"/>
    </row>
    <row r="52322" spans="1:68" x14ac:dyDescent="0.25">
      <c r="A52322" s="1"/>
      <c r="B52322" s="2"/>
      <c r="BJ52322" s="3"/>
      <c r="BL52322" s="3"/>
      <c r="BN52322" s="3"/>
      <c r="BP52322" s="3"/>
    </row>
    <row r="52323" spans="1:68" x14ac:dyDescent="0.25">
      <c r="A52323" s="1"/>
      <c r="B52323" s="2"/>
      <c r="BJ52323" s="3"/>
      <c r="BL52323" s="3"/>
      <c r="BN52323" s="3"/>
      <c r="BP52323" s="3"/>
    </row>
    <row r="52324" spans="1:68" x14ac:dyDescent="0.25">
      <c r="A52324" s="1"/>
      <c r="B52324" s="2"/>
      <c r="BJ52324" s="3"/>
      <c r="BL52324" s="3"/>
      <c r="BN52324" s="3"/>
      <c r="BP52324" s="3"/>
    </row>
    <row r="52325" spans="1:68" x14ac:dyDescent="0.25">
      <c r="A52325" s="1"/>
      <c r="B52325" s="2"/>
      <c r="BJ52325" s="3"/>
      <c r="BL52325" s="3"/>
      <c r="BN52325" s="3"/>
      <c r="BP52325" s="3"/>
    </row>
    <row r="52326" spans="1:68" x14ac:dyDescent="0.25">
      <c r="A52326" s="1"/>
      <c r="B52326" s="2"/>
      <c r="BJ52326" s="3"/>
      <c r="BL52326" s="3"/>
      <c r="BN52326" s="3"/>
      <c r="BP52326" s="3"/>
    </row>
    <row r="52327" spans="1:68" x14ac:dyDescent="0.25">
      <c r="A52327" s="1"/>
      <c r="B52327" s="2"/>
      <c r="BJ52327" s="3"/>
      <c r="BL52327" s="3"/>
      <c r="BN52327" s="3"/>
      <c r="BP52327" s="3"/>
    </row>
    <row r="52328" spans="1:68" x14ac:dyDescent="0.25">
      <c r="A52328" s="1"/>
      <c r="B52328" s="2"/>
      <c r="BJ52328" s="3"/>
      <c r="BL52328" s="3"/>
      <c r="BN52328" s="3"/>
      <c r="BP52328" s="3"/>
    </row>
    <row r="52329" spans="1:68" x14ac:dyDescent="0.25">
      <c r="A52329" s="1"/>
      <c r="B52329" s="2"/>
      <c r="BJ52329" s="3"/>
      <c r="BL52329" s="3"/>
      <c r="BN52329" s="3"/>
      <c r="BP52329" s="3"/>
    </row>
    <row r="52330" spans="1:68" x14ac:dyDescent="0.25">
      <c r="A52330" s="1"/>
      <c r="B52330" s="2"/>
      <c r="BJ52330" s="3"/>
      <c r="BL52330" s="3"/>
      <c r="BN52330" s="3"/>
      <c r="BP52330" s="3"/>
    </row>
    <row r="52331" spans="1:68" x14ac:dyDescent="0.25">
      <c r="A52331" s="1"/>
      <c r="B52331" s="2"/>
      <c r="BJ52331" s="3"/>
      <c r="BL52331" s="3"/>
      <c r="BN52331" s="3"/>
      <c r="BP52331" s="3"/>
    </row>
    <row r="52332" spans="1:68" x14ac:dyDescent="0.25">
      <c r="A52332" s="1"/>
      <c r="B52332" s="2"/>
      <c r="BJ52332" s="3"/>
      <c r="BL52332" s="3"/>
      <c r="BN52332" s="3"/>
      <c r="BP52332" s="3"/>
    </row>
    <row r="52333" spans="1:68" x14ac:dyDescent="0.25">
      <c r="A52333" s="1"/>
      <c r="B52333" s="2"/>
      <c r="BJ52333" s="3"/>
      <c r="BL52333" s="3"/>
      <c r="BN52333" s="3"/>
      <c r="BP52333" s="3"/>
    </row>
    <row r="52334" spans="1:68" x14ac:dyDescent="0.25">
      <c r="A52334" s="1"/>
      <c r="B52334" s="2"/>
      <c r="BJ52334" s="3"/>
      <c r="BL52334" s="3"/>
      <c r="BN52334" s="3"/>
      <c r="BP52334" s="3"/>
    </row>
    <row r="52335" spans="1:68" x14ac:dyDescent="0.25">
      <c r="A52335" s="1"/>
      <c r="B52335" s="2"/>
      <c r="BJ52335" s="3"/>
      <c r="BL52335" s="3"/>
      <c r="BN52335" s="3"/>
      <c r="BP52335" s="3"/>
    </row>
    <row r="52336" spans="1:68" x14ac:dyDescent="0.25">
      <c r="A52336" s="1"/>
      <c r="B52336" s="2"/>
      <c r="BJ52336" s="3"/>
      <c r="BL52336" s="3"/>
      <c r="BN52336" s="3"/>
      <c r="BP52336" s="3"/>
    </row>
    <row r="52337" spans="1:68" x14ac:dyDescent="0.25">
      <c r="A52337" s="1"/>
      <c r="B52337" s="2"/>
      <c r="BJ52337" s="3"/>
      <c r="BL52337" s="3"/>
      <c r="BN52337" s="3"/>
      <c r="BP52337" s="3"/>
    </row>
    <row r="52338" spans="1:68" x14ac:dyDescent="0.25">
      <c r="A52338" s="1"/>
      <c r="B52338" s="2"/>
      <c r="BJ52338" s="3"/>
      <c r="BL52338" s="3"/>
      <c r="BN52338" s="3"/>
      <c r="BP52338" s="3"/>
    </row>
    <row r="52339" spans="1:68" x14ac:dyDescent="0.25">
      <c r="A52339" s="1"/>
      <c r="B52339" s="2"/>
      <c r="BJ52339" s="3"/>
      <c r="BL52339" s="3"/>
      <c r="BN52339" s="3"/>
      <c r="BP52339" s="3"/>
    </row>
    <row r="52340" spans="1:68" x14ac:dyDescent="0.25">
      <c r="A52340" s="1"/>
      <c r="B52340" s="2"/>
      <c r="BJ52340" s="3"/>
      <c r="BL52340" s="3"/>
      <c r="BN52340" s="3"/>
      <c r="BP52340" s="3"/>
    </row>
    <row r="52341" spans="1:68" x14ac:dyDescent="0.25">
      <c r="A52341" s="1"/>
      <c r="B52341" s="2"/>
      <c r="BJ52341" s="3"/>
      <c r="BL52341" s="3"/>
      <c r="BN52341" s="3"/>
      <c r="BP52341" s="3"/>
    </row>
    <row r="52342" spans="1:68" x14ac:dyDescent="0.25">
      <c r="A52342" s="1"/>
      <c r="B52342" s="2"/>
      <c r="BJ52342" s="3"/>
      <c r="BL52342" s="3"/>
      <c r="BN52342" s="3"/>
      <c r="BP52342" s="3"/>
    </row>
    <row r="52343" spans="1:68" x14ac:dyDescent="0.25">
      <c r="A52343" s="1"/>
      <c r="B52343" s="2"/>
      <c r="BJ52343" s="3"/>
      <c r="BL52343" s="3"/>
      <c r="BN52343" s="3"/>
      <c r="BP52343" s="3"/>
    </row>
    <row r="52344" spans="1:68" x14ac:dyDescent="0.25">
      <c r="A52344" s="1"/>
      <c r="B52344" s="2"/>
      <c r="BJ52344" s="3"/>
      <c r="BL52344" s="3"/>
      <c r="BN52344" s="3"/>
      <c r="BP52344" s="3"/>
    </row>
    <row r="52345" spans="1:68" x14ac:dyDescent="0.25">
      <c r="A52345" s="1"/>
      <c r="B52345" s="2"/>
      <c r="BJ52345" s="3"/>
      <c r="BL52345" s="3"/>
      <c r="BN52345" s="3"/>
      <c r="BP52345" s="3"/>
    </row>
    <row r="52346" spans="1:68" x14ac:dyDescent="0.25">
      <c r="A52346" s="1"/>
      <c r="B52346" s="2"/>
      <c r="BJ52346" s="3"/>
      <c r="BL52346" s="3"/>
      <c r="BN52346" s="3"/>
      <c r="BP52346" s="3"/>
    </row>
    <row r="52347" spans="1:68" x14ac:dyDescent="0.25">
      <c r="A52347" s="1"/>
      <c r="B52347" s="2"/>
      <c r="BJ52347" s="3"/>
      <c r="BL52347" s="3"/>
      <c r="BN52347" s="3"/>
      <c r="BP52347" s="3"/>
    </row>
    <row r="52348" spans="1:68" x14ac:dyDescent="0.25">
      <c r="A52348" s="1"/>
      <c r="B52348" s="2"/>
      <c r="BJ52348" s="3"/>
      <c r="BL52348" s="3"/>
      <c r="BN52348" s="3"/>
      <c r="BP52348" s="3"/>
    </row>
    <row r="52349" spans="1:68" x14ac:dyDescent="0.25">
      <c r="A52349" s="1"/>
      <c r="B52349" s="2"/>
      <c r="BJ52349" s="3"/>
      <c r="BL52349" s="3"/>
      <c r="BN52349" s="3"/>
      <c r="BP52349" s="3"/>
    </row>
    <row r="52350" spans="1:68" x14ac:dyDescent="0.25">
      <c r="A52350" s="1"/>
      <c r="B52350" s="2"/>
      <c r="BJ52350" s="3"/>
      <c r="BL52350" s="3"/>
      <c r="BN52350" s="3"/>
      <c r="BP52350" s="3"/>
    </row>
    <row r="52351" spans="1:68" x14ac:dyDescent="0.25">
      <c r="A52351" s="1"/>
      <c r="B52351" s="2"/>
      <c r="BJ52351" s="3"/>
      <c r="BL52351" s="3"/>
      <c r="BN52351" s="3"/>
      <c r="BP52351" s="3"/>
    </row>
    <row r="52352" spans="1:68" x14ac:dyDescent="0.25">
      <c r="A52352" s="1"/>
      <c r="B52352" s="2"/>
      <c r="BJ52352" s="3"/>
      <c r="BL52352" s="3"/>
      <c r="BN52352" s="3"/>
      <c r="BP52352" s="3"/>
    </row>
    <row r="52353" spans="1:68" x14ac:dyDescent="0.25">
      <c r="A52353" s="1"/>
      <c r="B52353" s="2"/>
      <c r="BJ52353" s="3"/>
      <c r="BL52353" s="3"/>
      <c r="BN52353" s="3"/>
      <c r="BP52353" s="3"/>
    </row>
    <row r="52354" spans="1:68" x14ac:dyDescent="0.25">
      <c r="A52354" s="1"/>
      <c r="B52354" s="2"/>
      <c r="BJ52354" s="3"/>
      <c r="BL52354" s="3"/>
      <c r="BN52354" s="3"/>
      <c r="BP52354" s="3"/>
    </row>
    <row r="52355" spans="1:68" x14ac:dyDescent="0.25">
      <c r="A52355" s="1"/>
      <c r="B52355" s="2"/>
      <c r="BJ52355" s="3"/>
      <c r="BL52355" s="3"/>
      <c r="BN52355" s="3"/>
      <c r="BP52355" s="3"/>
    </row>
    <row r="52356" spans="1:68" x14ac:dyDescent="0.25">
      <c r="A52356" s="1"/>
      <c r="B52356" s="2"/>
      <c r="BJ52356" s="3"/>
      <c r="BL52356" s="3"/>
      <c r="BN52356" s="3"/>
      <c r="BP52356" s="3"/>
    </row>
    <row r="52357" spans="1:68" x14ac:dyDescent="0.25">
      <c r="A52357" s="1"/>
      <c r="B52357" s="2"/>
      <c r="BJ52357" s="3"/>
      <c r="BL52357" s="3"/>
      <c r="BN52357" s="3"/>
      <c r="BP52357" s="3"/>
    </row>
    <row r="52358" spans="1:68" x14ac:dyDescent="0.25">
      <c r="A52358" s="1"/>
      <c r="B52358" s="2"/>
      <c r="BJ52358" s="3"/>
      <c r="BL52358" s="3"/>
      <c r="BN52358" s="3"/>
      <c r="BP52358" s="3"/>
    </row>
    <row r="52359" spans="1:68" x14ac:dyDescent="0.25">
      <c r="A52359" s="1"/>
      <c r="B52359" s="2"/>
      <c r="BJ52359" s="3"/>
      <c r="BL52359" s="3"/>
      <c r="BN52359" s="3"/>
      <c r="BP52359" s="3"/>
    </row>
    <row r="52360" spans="1:68" x14ac:dyDescent="0.25">
      <c r="A52360" s="1"/>
      <c r="B52360" s="2"/>
      <c r="BJ52360" s="3"/>
      <c r="BL52360" s="3"/>
      <c r="BN52360" s="3"/>
      <c r="BP52360" s="3"/>
    </row>
    <row r="52361" spans="1:68" x14ac:dyDescent="0.25">
      <c r="A52361" s="1"/>
      <c r="B52361" s="2"/>
      <c r="BJ52361" s="3"/>
      <c r="BL52361" s="3"/>
      <c r="BN52361" s="3"/>
      <c r="BP52361" s="3"/>
    </row>
    <row r="52362" spans="1:68" x14ac:dyDescent="0.25">
      <c r="A52362" s="1"/>
      <c r="B52362" s="2"/>
      <c r="BJ52362" s="3"/>
      <c r="BL52362" s="3"/>
      <c r="BN52362" s="3"/>
      <c r="BP52362" s="3"/>
    </row>
    <row r="52363" spans="1:68" x14ac:dyDescent="0.25">
      <c r="A52363" s="1"/>
      <c r="B52363" s="2"/>
      <c r="BJ52363" s="3"/>
      <c r="BL52363" s="3"/>
      <c r="BN52363" s="3"/>
      <c r="BP52363" s="3"/>
    </row>
    <row r="52364" spans="1:68" x14ac:dyDescent="0.25">
      <c r="A52364" s="1"/>
      <c r="B52364" s="2"/>
      <c r="BJ52364" s="3"/>
      <c r="BL52364" s="3"/>
      <c r="BN52364" s="3"/>
      <c r="BP52364" s="3"/>
    </row>
    <row r="52365" spans="1:68" x14ac:dyDescent="0.25">
      <c r="A52365" s="1"/>
      <c r="B52365" s="2"/>
      <c r="BJ52365" s="3"/>
      <c r="BL52365" s="3"/>
      <c r="BN52365" s="3"/>
      <c r="BP52365" s="3"/>
    </row>
    <row r="52366" spans="1:68" x14ac:dyDescent="0.25">
      <c r="A52366" s="1"/>
      <c r="B52366" s="2"/>
      <c r="BJ52366" s="3"/>
      <c r="BL52366" s="3"/>
      <c r="BN52366" s="3"/>
      <c r="BP52366" s="3"/>
    </row>
    <row r="52367" spans="1:68" x14ac:dyDescent="0.25">
      <c r="A52367" s="1"/>
      <c r="B52367" s="2"/>
      <c r="BJ52367" s="3"/>
      <c r="BL52367" s="3"/>
      <c r="BN52367" s="3"/>
      <c r="BP52367" s="3"/>
    </row>
    <row r="52368" spans="1:68" x14ac:dyDescent="0.25">
      <c r="A52368" s="1"/>
      <c r="B52368" s="2"/>
      <c r="BJ52368" s="3"/>
      <c r="BL52368" s="3"/>
      <c r="BN52368" s="3"/>
      <c r="BP52368" s="3"/>
    </row>
    <row r="52369" spans="1:68" x14ac:dyDescent="0.25">
      <c r="A52369" s="1"/>
      <c r="B52369" s="2"/>
      <c r="BJ52369" s="3"/>
      <c r="BL52369" s="3"/>
      <c r="BN52369" s="3"/>
      <c r="BP52369" s="3"/>
    </row>
    <row r="52370" spans="1:68" x14ac:dyDescent="0.25">
      <c r="A52370" s="1"/>
      <c r="B52370" s="2"/>
      <c r="BJ52370" s="3"/>
      <c r="BL52370" s="3"/>
      <c r="BN52370" s="3"/>
      <c r="BP52370" s="3"/>
    </row>
    <row r="52371" spans="1:68" x14ac:dyDescent="0.25">
      <c r="A52371" s="1"/>
      <c r="B52371" s="2"/>
      <c r="BJ52371" s="3"/>
      <c r="BL52371" s="3"/>
      <c r="BN52371" s="3"/>
      <c r="BP52371" s="3"/>
    </row>
    <row r="52372" spans="1:68" x14ac:dyDescent="0.25">
      <c r="A52372" s="1"/>
      <c r="B52372" s="2"/>
      <c r="BJ52372" s="3"/>
      <c r="BL52372" s="3"/>
      <c r="BN52372" s="3"/>
      <c r="BP52372" s="3"/>
    </row>
    <row r="52373" spans="1:68" x14ac:dyDescent="0.25">
      <c r="A52373" s="1"/>
      <c r="B52373" s="2"/>
      <c r="BJ52373" s="3"/>
      <c r="BL52373" s="3"/>
      <c r="BN52373" s="3"/>
      <c r="BP52373" s="3"/>
    </row>
    <row r="52374" spans="1:68" x14ac:dyDescent="0.25">
      <c r="A52374" s="1"/>
      <c r="B52374" s="2"/>
      <c r="BJ52374" s="3"/>
      <c r="BL52374" s="3"/>
      <c r="BN52374" s="3"/>
      <c r="BP52374" s="3"/>
    </row>
    <row r="52375" spans="1:68" x14ac:dyDescent="0.25">
      <c r="A52375" s="1"/>
      <c r="B52375" s="2"/>
      <c r="BJ52375" s="3"/>
      <c r="BL52375" s="3"/>
      <c r="BN52375" s="3"/>
      <c r="BP52375" s="3"/>
    </row>
    <row r="52376" spans="1:68" x14ac:dyDescent="0.25">
      <c r="A52376" s="1"/>
      <c r="B52376" s="2"/>
      <c r="BJ52376" s="3"/>
      <c r="BL52376" s="3"/>
      <c r="BN52376" s="3"/>
      <c r="BP52376" s="3"/>
    </row>
    <row r="52377" spans="1:68" x14ac:dyDescent="0.25">
      <c r="A52377" s="1"/>
      <c r="B52377" s="2"/>
      <c r="BJ52377" s="3"/>
      <c r="BL52377" s="3"/>
      <c r="BN52377" s="3"/>
      <c r="BP52377" s="3"/>
    </row>
    <row r="52378" spans="1:68" x14ac:dyDescent="0.25">
      <c r="A52378" s="1"/>
      <c r="B52378" s="2"/>
      <c r="BJ52378" s="3"/>
      <c r="BL52378" s="3"/>
      <c r="BN52378" s="3"/>
      <c r="BP52378" s="3"/>
    </row>
    <row r="52379" spans="1:68" x14ac:dyDescent="0.25">
      <c r="A52379" s="1"/>
      <c r="B52379" s="2"/>
      <c r="BJ52379" s="3"/>
      <c r="BL52379" s="3"/>
      <c r="BN52379" s="3"/>
      <c r="BP52379" s="3"/>
    </row>
    <row r="52380" spans="1:68" x14ac:dyDescent="0.25">
      <c r="A52380" s="1"/>
      <c r="B52380" s="2"/>
      <c r="BJ52380" s="3"/>
      <c r="BL52380" s="3"/>
      <c r="BN52380" s="3"/>
      <c r="BP52380" s="3"/>
    </row>
    <row r="52381" spans="1:68" x14ac:dyDescent="0.25">
      <c r="A52381" s="1"/>
      <c r="B52381" s="2"/>
      <c r="BJ52381" s="3"/>
      <c r="BL52381" s="3"/>
      <c r="BN52381" s="3"/>
      <c r="BP52381" s="3"/>
    </row>
    <row r="52382" spans="1:68" x14ac:dyDescent="0.25">
      <c r="A52382" s="1"/>
      <c r="B52382" s="2"/>
      <c r="BJ52382" s="3"/>
      <c r="BL52382" s="3"/>
      <c r="BN52382" s="3"/>
      <c r="BP52382" s="3"/>
    </row>
    <row r="52383" spans="1:68" x14ac:dyDescent="0.25">
      <c r="A52383" s="1"/>
      <c r="B52383" s="2"/>
      <c r="BJ52383" s="3"/>
      <c r="BL52383" s="3"/>
      <c r="BN52383" s="3"/>
      <c r="BP52383" s="3"/>
    </row>
    <row r="52384" spans="1:68" x14ac:dyDescent="0.25">
      <c r="A52384" s="1"/>
      <c r="B52384" s="2"/>
      <c r="BJ52384" s="3"/>
      <c r="BL52384" s="3"/>
      <c r="BN52384" s="3"/>
      <c r="BP52384" s="3"/>
    </row>
    <row r="52385" spans="1:68" x14ac:dyDescent="0.25">
      <c r="A52385" s="1"/>
      <c r="B52385" s="2"/>
      <c r="BJ52385" s="3"/>
      <c r="BL52385" s="3"/>
      <c r="BN52385" s="3"/>
      <c r="BP52385" s="3"/>
    </row>
    <row r="52386" spans="1:68" x14ac:dyDescent="0.25">
      <c r="A52386" s="1"/>
      <c r="B52386" s="2"/>
      <c r="BJ52386" s="3"/>
      <c r="BL52386" s="3"/>
      <c r="BN52386" s="3"/>
      <c r="BP52386" s="3"/>
    </row>
    <row r="52387" spans="1:68" x14ac:dyDescent="0.25">
      <c r="A52387" s="1"/>
      <c r="B52387" s="2"/>
      <c r="BJ52387" s="3"/>
      <c r="BL52387" s="3"/>
      <c r="BN52387" s="3"/>
      <c r="BP52387" s="3"/>
    </row>
    <row r="52388" spans="1:68" x14ac:dyDescent="0.25">
      <c r="A52388" s="1"/>
      <c r="B52388" s="2"/>
      <c r="BJ52388" s="3"/>
      <c r="BL52388" s="3"/>
      <c r="BN52388" s="3"/>
      <c r="BP52388" s="3"/>
    </row>
    <row r="52389" spans="1:68" x14ac:dyDescent="0.25">
      <c r="A52389" s="1"/>
      <c r="B52389" s="2"/>
      <c r="BJ52389" s="3"/>
      <c r="BL52389" s="3"/>
      <c r="BN52389" s="3"/>
      <c r="BP52389" s="3"/>
    </row>
    <row r="52390" spans="1:68" x14ac:dyDescent="0.25">
      <c r="A52390" s="1"/>
      <c r="B52390" s="2"/>
      <c r="BJ52390" s="3"/>
      <c r="BL52390" s="3"/>
      <c r="BN52390" s="3"/>
      <c r="BP52390" s="3"/>
    </row>
    <row r="52391" spans="1:68" x14ac:dyDescent="0.25">
      <c r="A52391" s="1"/>
      <c r="B52391" s="2"/>
      <c r="BJ52391" s="3"/>
      <c r="BL52391" s="3"/>
      <c r="BN52391" s="3"/>
      <c r="BP52391" s="3"/>
    </row>
    <row r="52392" spans="1:68" x14ac:dyDescent="0.25">
      <c r="A52392" s="1"/>
      <c r="B52392" s="2"/>
      <c r="BJ52392" s="3"/>
      <c r="BL52392" s="3"/>
      <c r="BN52392" s="3"/>
      <c r="BP52392" s="3"/>
    </row>
    <row r="52393" spans="1:68" x14ac:dyDescent="0.25">
      <c r="A52393" s="1"/>
      <c r="B52393" s="2"/>
      <c r="BJ52393" s="3"/>
      <c r="BL52393" s="3"/>
      <c r="BN52393" s="3"/>
      <c r="BP52393" s="3"/>
    </row>
    <row r="52394" spans="1:68" x14ac:dyDescent="0.25">
      <c r="A52394" s="1"/>
      <c r="B52394" s="2"/>
      <c r="BJ52394" s="3"/>
      <c r="BL52394" s="3"/>
      <c r="BN52394" s="3"/>
      <c r="BP52394" s="3"/>
    </row>
    <row r="52395" spans="1:68" x14ac:dyDescent="0.25">
      <c r="A52395" s="1"/>
      <c r="B52395" s="2"/>
      <c r="BJ52395" s="3"/>
      <c r="BL52395" s="3"/>
      <c r="BN52395" s="3"/>
      <c r="BP52395" s="3"/>
    </row>
    <row r="52396" spans="1:68" x14ac:dyDescent="0.25">
      <c r="A52396" s="1"/>
      <c r="B52396" s="2"/>
      <c r="BJ52396" s="3"/>
      <c r="BL52396" s="3"/>
      <c r="BN52396" s="3"/>
      <c r="BP52396" s="3"/>
    </row>
    <row r="52397" spans="1:68" x14ac:dyDescent="0.25">
      <c r="A52397" s="1"/>
      <c r="B52397" s="2"/>
      <c r="BJ52397" s="3"/>
      <c r="BL52397" s="3"/>
      <c r="BN52397" s="3"/>
      <c r="BP52397" s="3"/>
    </row>
    <row r="52398" spans="1:68" x14ac:dyDescent="0.25">
      <c r="A52398" s="1"/>
      <c r="B52398" s="2"/>
      <c r="BJ52398" s="3"/>
      <c r="BL52398" s="3"/>
      <c r="BN52398" s="3"/>
      <c r="BP52398" s="3"/>
    </row>
    <row r="52399" spans="1:68" x14ac:dyDescent="0.25">
      <c r="A52399" s="1"/>
      <c r="B52399" s="2"/>
      <c r="BJ52399" s="3"/>
      <c r="BL52399" s="3"/>
      <c r="BN52399" s="3"/>
      <c r="BP52399" s="3"/>
    </row>
    <row r="52400" spans="1:68" x14ac:dyDescent="0.25">
      <c r="A52400" s="1"/>
      <c r="B52400" s="2"/>
      <c r="BJ52400" s="3"/>
      <c r="BL52400" s="3"/>
      <c r="BN52400" s="3"/>
      <c r="BP52400" s="3"/>
    </row>
    <row r="52401" spans="1:68" x14ac:dyDescent="0.25">
      <c r="A52401" s="1"/>
      <c r="B52401" s="2"/>
      <c r="BJ52401" s="3"/>
      <c r="BL52401" s="3"/>
      <c r="BN52401" s="3"/>
      <c r="BP52401" s="3"/>
    </row>
    <row r="52402" spans="1:68" x14ac:dyDescent="0.25">
      <c r="A52402" s="1"/>
      <c r="B52402" s="2"/>
      <c r="BJ52402" s="3"/>
      <c r="BL52402" s="3"/>
      <c r="BN52402" s="3"/>
      <c r="BP52402" s="3"/>
    </row>
    <row r="52403" spans="1:68" x14ac:dyDescent="0.25">
      <c r="A52403" s="1"/>
      <c r="B52403" s="2"/>
      <c r="BJ52403" s="3"/>
      <c r="BL52403" s="3"/>
      <c r="BN52403" s="3"/>
      <c r="BP52403" s="3"/>
    </row>
    <row r="52404" spans="1:68" x14ac:dyDescent="0.25">
      <c r="A52404" s="1"/>
      <c r="B52404" s="2"/>
      <c r="BJ52404" s="3"/>
      <c r="BL52404" s="3"/>
      <c r="BN52404" s="3"/>
      <c r="BP52404" s="3"/>
    </row>
    <row r="52405" spans="1:68" x14ac:dyDescent="0.25">
      <c r="A52405" s="1"/>
      <c r="B52405" s="2"/>
      <c r="BJ52405" s="3"/>
      <c r="BL52405" s="3"/>
      <c r="BN52405" s="3"/>
      <c r="BP52405" s="3"/>
    </row>
    <row r="52406" spans="1:68" x14ac:dyDescent="0.25">
      <c r="A52406" s="1"/>
      <c r="B52406" s="2"/>
      <c r="BJ52406" s="3"/>
      <c r="BL52406" s="3"/>
      <c r="BN52406" s="3"/>
      <c r="BP52406" s="3"/>
    </row>
    <row r="52407" spans="1:68" x14ac:dyDescent="0.25">
      <c r="A52407" s="1"/>
      <c r="B52407" s="2"/>
      <c r="BJ52407" s="3"/>
      <c r="BL52407" s="3"/>
      <c r="BN52407" s="3"/>
      <c r="BP52407" s="3"/>
    </row>
    <row r="52408" spans="1:68" x14ac:dyDescent="0.25">
      <c r="A52408" s="1"/>
      <c r="B52408" s="2"/>
      <c r="BJ52408" s="3"/>
      <c r="BL52408" s="3"/>
      <c r="BN52408" s="3"/>
      <c r="BP52408" s="3"/>
    </row>
    <row r="52409" spans="1:68" x14ac:dyDescent="0.25">
      <c r="A52409" s="1"/>
      <c r="B52409" s="2"/>
      <c r="BJ52409" s="3"/>
      <c r="BL52409" s="3"/>
      <c r="BN52409" s="3"/>
      <c r="BP52409" s="3"/>
    </row>
    <row r="52410" spans="1:68" x14ac:dyDescent="0.25">
      <c r="A52410" s="1"/>
      <c r="B52410" s="2"/>
      <c r="BJ52410" s="3"/>
      <c r="BL52410" s="3"/>
      <c r="BN52410" s="3"/>
      <c r="BP52410" s="3"/>
    </row>
    <row r="52411" spans="1:68" x14ac:dyDescent="0.25">
      <c r="A52411" s="1"/>
      <c r="B52411" s="2"/>
      <c r="BJ52411" s="3"/>
      <c r="BL52411" s="3"/>
      <c r="BN52411" s="3"/>
      <c r="BP52411" s="3"/>
    </row>
    <row r="52412" spans="1:68" x14ac:dyDescent="0.25">
      <c r="A52412" s="1"/>
      <c r="B52412" s="2"/>
      <c r="BJ52412" s="3"/>
      <c r="BL52412" s="3"/>
      <c r="BN52412" s="3"/>
      <c r="BP52412" s="3"/>
    </row>
    <row r="52413" spans="1:68" x14ac:dyDescent="0.25">
      <c r="A52413" s="1"/>
      <c r="B52413" s="2"/>
      <c r="BJ52413" s="3"/>
      <c r="BL52413" s="3"/>
      <c r="BN52413" s="3"/>
      <c r="BP52413" s="3"/>
    </row>
    <row r="52414" spans="1:68" x14ac:dyDescent="0.25">
      <c r="A52414" s="1"/>
      <c r="B52414" s="2"/>
      <c r="BJ52414" s="3"/>
      <c r="BL52414" s="3"/>
      <c r="BN52414" s="3"/>
      <c r="BP52414" s="3"/>
    </row>
    <row r="52415" spans="1:68" x14ac:dyDescent="0.25">
      <c r="A52415" s="1"/>
      <c r="B52415" s="2"/>
      <c r="BJ52415" s="3"/>
      <c r="BL52415" s="3"/>
      <c r="BN52415" s="3"/>
      <c r="BP52415" s="3"/>
    </row>
    <row r="52416" spans="1:68" x14ac:dyDescent="0.25">
      <c r="A52416" s="1"/>
      <c r="B52416" s="2"/>
      <c r="BJ52416" s="3"/>
      <c r="BL52416" s="3"/>
      <c r="BN52416" s="3"/>
      <c r="BP52416" s="3"/>
    </row>
    <row r="52417" spans="1:68" x14ac:dyDescent="0.25">
      <c r="A52417" s="1"/>
      <c r="B52417" s="2"/>
      <c r="BJ52417" s="3"/>
      <c r="BL52417" s="3"/>
      <c r="BN52417" s="3"/>
      <c r="BP52417" s="3"/>
    </row>
    <row r="52418" spans="1:68" x14ac:dyDescent="0.25">
      <c r="A52418" s="1"/>
      <c r="B52418" s="2"/>
      <c r="BJ52418" s="3"/>
      <c r="BL52418" s="3"/>
      <c r="BN52418" s="3"/>
      <c r="BP52418" s="3"/>
    </row>
    <row r="52419" spans="1:68" x14ac:dyDescent="0.25">
      <c r="A52419" s="1"/>
      <c r="B52419" s="2"/>
      <c r="BJ52419" s="3"/>
      <c r="BL52419" s="3"/>
      <c r="BN52419" s="3"/>
      <c r="BP52419" s="3"/>
    </row>
    <row r="52420" spans="1:68" x14ac:dyDescent="0.25">
      <c r="A52420" s="1"/>
      <c r="B52420" s="2"/>
      <c r="BJ52420" s="3"/>
      <c r="BL52420" s="3"/>
      <c r="BN52420" s="3"/>
      <c r="BP52420" s="3"/>
    </row>
    <row r="52421" spans="1:68" x14ac:dyDescent="0.25">
      <c r="A52421" s="1"/>
      <c r="B52421" s="2"/>
      <c r="BJ52421" s="3"/>
      <c r="BL52421" s="3"/>
      <c r="BN52421" s="3"/>
      <c r="BP52421" s="3"/>
    </row>
    <row r="52422" spans="1:68" x14ac:dyDescent="0.25">
      <c r="A52422" s="1"/>
      <c r="B52422" s="2"/>
      <c r="BJ52422" s="3"/>
      <c r="BL52422" s="3"/>
      <c r="BN52422" s="3"/>
      <c r="BP52422" s="3"/>
    </row>
    <row r="52423" spans="1:68" x14ac:dyDescent="0.25">
      <c r="A52423" s="1"/>
      <c r="B52423" s="2"/>
      <c r="BJ52423" s="3"/>
      <c r="BL52423" s="3"/>
      <c r="BN52423" s="3"/>
      <c r="BP52423" s="3"/>
    </row>
    <row r="52424" spans="1:68" x14ac:dyDescent="0.25">
      <c r="A52424" s="1"/>
      <c r="B52424" s="2"/>
      <c r="BJ52424" s="3"/>
      <c r="BL52424" s="3"/>
      <c r="BN52424" s="3"/>
      <c r="BP52424" s="3"/>
    </row>
    <row r="52425" spans="1:68" x14ac:dyDescent="0.25">
      <c r="A52425" s="1"/>
      <c r="B52425" s="2"/>
      <c r="BJ52425" s="3"/>
      <c r="BL52425" s="3"/>
      <c r="BN52425" s="3"/>
      <c r="BP52425" s="3"/>
    </row>
    <row r="52426" spans="1:68" x14ac:dyDescent="0.25">
      <c r="A52426" s="1"/>
      <c r="B52426" s="2"/>
      <c r="BJ52426" s="3"/>
      <c r="BL52426" s="3"/>
      <c r="BN52426" s="3"/>
      <c r="BP52426" s="3"/>
    </row>
    <row r="52427" spans="1:68" x14ac:dyDescent="0.25">
      <c r="A52427" s="1"/>
      <c r="B52427" s="2"/>
      <c r="BJ52427" s="3"/>
      <c r="BL52427" s="3"/>
      <c r="BN52427" s="3"/>
      <c r="BP52427" s="3"/>
    </row>
    <row r="52428" spans="1:68" x14ac:dyDescent="0.25">
      <c r="A52428" s="1"/>
      <c r="B52428" s="2"/>
      <c r="BJ52428" s="3"/>
      <c r="BL52428" s="3"/>
      <c r="BN52428" s="3"/>
      <c r="BP52428" s="3"/>
    </row>
    <row r="52429" spans="1:68" x14ac:dyDescent="0.25">
      <c r="A52429" s="1"/>
      <c r="B52429" s="2"/>
      <c r="BJ52429" s="3"/>
      <c r="BL52429" s="3"/>
      <c r="BN52429" s="3"/>
      <c r="BP52429" s="3"/>
    </row>
    <row r="52430" spans="1:68" x14ac:dyDescent="0.25">
      <c r="A52430" s="1"/>
      <c r="B52430" s="2"/>
      <c r="BJ52430" s="3"/>
      <c r="BL52430" s="3"/>
      <c r="BN52430" s="3"/>
      <c r="BP52430" s="3"/>
    </row>
    <row r="52431" spans="1:68" x14ac:dyDescent="0.25">
      <c r="A52431" s="1"/>
      <c r="B52431" s="2"/>
      <c r="BJ52431" s="3"/>
      <c r="BL52431" s="3"/>
      <c r="BN52431" s="3"/>
      <c r="BP52431" s="3"/>
    </row>
    <row r="52432" spans="1:68" x14ac:dyDescent="0.25">
      <c r="A52432" s="1"/>
      <c r="B52432" s="2"/>
      <c r="BJ52432" s="3"/>
      <c r="BL52432" s="3"/>
      <c r="BN52432" s="3"/>
      <c r="BP52432" s="3"/>
    </row>
    <row r="52433" spans="1:68" x14ac:dyDescent="0.25">
      <c r="A52433" s="1"/>
      <c r="B52433" s="2"/>
      <c r="BJ52433" s="3"/>
      <c r="BL52433" s="3"/>
      <c r="BN52433" s="3"/>
      <c r="BP52433" s="3"/>
    </row>
    <row r="52434" spans="1:68" x14ac:dyDescent="0.25">
      <c r="A52434" s="1"/>
      <c r="B52434" s="2"/>
      <c r="BJ52434" s="3"/>
      <c r="BL52434" s="3"/>
      <c r="BN52434" s="3"/>
      <c r="BP52434" s="3"/>
    </row>
    <row r="52435" spans="1:68" x14ac:dyDescent="0.25">
      <c r="A52435" s="1"/>
      <c r="B52435" s="2"/>
      <c r="BJ52435" s="3"/>
      <c r="BL52435" s="3"/>
      <c r="BN52435" s="3"/>
      <c r="BP52435" s="3"/>
    </row>
    <row r="52436" spans="1:68" x14ac:dyDescent="0.25">
      <c r="A52436" s="1"/>
      <c r="B52436" s="2"/>
      <c r="BJ52436" s="3"/>
      <c r="BL52436" s="3"/>
      <c r="BN52436" s="3"/>
      <c r="BP52436" s="3"/>
    </row>
    <row r="52437" spans="1:68" x14ac:dyDescent="0.25">
      <c r="A52437" s="1"/>
      <c r="B52437" s="2"/>
      <c r="BJ52437" s="3"/>
      <c r="BL52437" s="3"/>
      <c r="BN52437" s="3"/>
      <c r="BP52437" s="3"/>
    </row>
    <row r="52438" spans="1:68" x14ac:dyDescent="0.25">
      <c r="A52438" s="1"/>
      <c r="B52438" s="2"/>
      <c r="BJ52438" s="3"/>
      <c r="BL52438" s="3"/>
      <c r="BN52438" s="3"/>
      <c r="BP52438" s="3"/>
    </row>
    <row r="52439" spans="1:68" x14ac:dyDescent="0.25">
      <c r="A52439" s="1"/>
      <c r="B52439" s="2"/>
      <c r="BJ52439" s="3"/>
      <c r="BL52439" s="3"/>
      <c r="BN52439" s="3"/>
      <c r="BP52439" s="3"/>
    </row>
    <row r="52440" spans="1:68" x14ac:dyDescent="0.25">
      <c r="A52440" s="1"/>
      <c r="B52440" s="2"/>
      <c r="BJ52440" s="3"/>
      <c r="BL52440" s="3"/>
      <c r="BN52440" s="3"/>
      <c r="BP52440" s="3"/>
    </row>
    <row r="52441" spans="1:68" x14ac:dyDescent="0.25">
      <c r="A52441" s="1"/>
      <c r="B52441" s="2"/>
      <c r="BJ52441" s="3"/>
      <c r="BL52441" s="3"/>
      <c r="BN52441" s="3"/>
      <c r="BP52441" s="3"/>
    </row>
    <row r="52442" spans="1:68" x14ac:dyDescent="0.25">
      <c r="A52442" s="1"/>
      <c r="B52442" s="2"/>
      <c r="BJ52442" s="3"/>
      <c r="BL52442" s="3"/>
      <c r="BN52442" s="3"/>
      <c r="BP52442" s="3"/>
    </row>
    <row r="52443" spans="1:68" x14ac:dyDescent="0.25">
      <c r="A52443" s="1"/>
      <c r="B52443" s="2"/>
      <c r="BJ52443" s="3"/>
      <c r="BL52443" s="3"/>
      <c r="BN52443" s="3"/>
      <c r="BP52443" s="3"/>
    </row>
    <row r="52444" spans="1:68" x14ac:dyDescent="0.25">
      <c r="A52444" s="1"/>
      <c r="B52444" s="2"/>
      <c r="BJ52444" s="3"/>
      <c r="BL52444" s="3"/>
      <c r="BN52444" s="3"/>
      <c r="BP52444" s="3"/>
    </row>
    <row r="52445" spans="1:68" x14ac:dyDescent="0.25">
      <c r="A52445" s="1"/>
      <c r="B52445" s="2"/>
      <c r="BJ52445" s="3"/>
      <c r="BL52445" s="3"/>
      <c r="BN52445" s="3"/>
      <c r="BP52445" s="3"/>
    </row>
    <row r="52446" spans="1:68" x14ac:dyDescent="0.25">
      <c r="A52446" s="1"/>
      <c r="B52446" s="2"/>
      <c r="BJ52446" s="3"/>
      <c r="BL52446" s="3"/>
      <c r="BN52446" s="3"/>
      <c r="BP52446" s="3"/>
    </row>
    <row r="52447" spans="1:68" x14ac:dyDescent="0.25">
      <c r="A52447" s="1"/>
      <c r="B52447" s="2"/>
      <c r="BJ52447" s="3"/>
      <c r="BL52447" s="3"/>
      <c r="BN52447" s="3"/>
      <c r="BP52447" s="3"/>
    </row>
    <row r="52448" spans="1:68" x14ac:dyDescent="0.25">
      <c r="A52448" s="1"/>
      <c r="B52448" s="2"/>
      <c r="BJ52448" s="3"/>
      <c r="BL52448" s="3"/>
      <c r="BN52448" s="3"/>
      <c r="BP52448" s="3"/>
    </row>
    <row r="52449" spans="1:68" x14ac:dyDescent="0.25">
      <c r="A52449" s="1"/>
      <c r="B52449" s="2"/>
      <c r="BJ52449" s="3"/>
      <c r="BL52449" s="3"/>
      <c r="BN52449" s="3"/>
      <c r="BP52449" s="3"/>
    </row>
    <row r="52450" spans="1:68" x14ac:dyDescent="0.25">
      <c r="A52450" s="1"/>
      <c r="B52450" s="2"/>
      <c r="BJ52450" s="3"/>
      <c r="BL52450" s="3"/>
      <c r="BN52450" s="3"/>
      <c r="BP52450" s="3"/>
    </row>
    <row r="52451" spans="1:68" x14ac:dyDescent="0.25">
      <c r="A52451" s="1"/>
      <c r="B52451" s="2"/>
      <c r="BJ52451" s="3"/>
      <c r="BL52451" s="3"/>
      <c r="BN52451" s="3"/>
      <c r="BP52451" s="3"/>
    </row>
    <row r="52452" spans="1:68" x14ac:dyDescent="0.25">
      <c r="A52452" s="1"/>
      <c r="B52452" s="2"/>
      <c r="BJ52452" s="3"/>
      <c r="BL52452" s="3"/>
      <c r="BN52452" s="3"/>
      <c r="BP52452" s="3"/>
    </row>
    <row r="52453" spans="1:68" x14ac:dyDescent="0.25">
      <c r="A52453" s="1"/>
      <c r="B52453" s="2"/>
      <c r="BJ52453" s="3"/>
      <c r="BL52453" s="3"/>
      <c r="BN52453" s="3"/>
      <c r="BP52453" s="3"/>
    </row>
    <row r="52454" spans="1:68" x14ac:dyDescent="0.25">
      <c r="A52454" s="1"/>
      <c r="B52454" s="2"/>
      <c r="BJ52454" s="3"/>
      <c r="BL52454" s="3"/>
      <c r="BN52454" s="3"/>
      <c r="BP52454" s="3"/>
    </row>
    <row r="52455" spans="1:68" x14ac:dyDescent="0.25">
      <c r="A52455" s="1"/>
      <c r="B52455" s="2"/>
      <c r="BJ52455" s="3"/>
      <c r="BL52455" s="3"/>
      <c r="BN52455" s="3"/>
      <c r="BP52455" s="3"/>
    </row>
    <row r="52456" spans="1:68" x14ac:dyDescent="0.25">
      <c r="A52456" s="1"/>
      <c r="B52456" s="2"/>
      <c r="BJ52456" s="3"/>
      <c r="BL52456" s="3"/>
      <c r="BN52456" s="3"/>
      <c r="BP52456" s="3"/>
    </row>
    <row r="52457" spans="1:68" x14ac:dyDescent="0.25">
      <c r="A52457" s="1"/>
      <c r="B52457" s="2"/>
      <c r="BJ52457" s="3"/>
      <c r="BL52457" s="3"/>
      <c r="BN52457" s="3"/>
      <c r="BP52457" s="3"/>
    </row>
    <row r="52458" spans="1:68" x14ac:dyDescent="0.25">
      <c r="A52458" s="1"/>
      <c r="B52458" s="2"/>
      <c r="BJ52458" s="3"/>
      <c r="BL52458" s="3"/>
      <c r="BN52458" s="3"/>
      <c r="BP52458" s="3"/>
    </row>
    <row r="52459" spans="1:68" x14ac:dyDescent="0.25">
      <c r="A52459" s="1"/>
      <c r="B52459" s="2"/>
      <c r="BJ52459" s="3"/>
      <c r="BL52459" s="3"/>
      <c r="BN52459" s="3"/>
      <c r="BP52459" s="3"/>
    </row>
    <row r="52460" spans="1:68" x14ac:dyDescent="0.25">
      <c r="A52460" s="1"/>
      <c r="B52460" s="2"/>
      <c r="BJ52460" s="3"/>
      <c r="BL52460" s="3"/>
      <c r="BN52460" s="3"/>
      <c r="BP52460" s="3"/>
    </row>
    <row r="52461" spans="1:68" x14ac:dyDescent="0.25">
      <c r="A52461" s="1"/>
      <c r="B52461" s="2"/>
      <c r="BJ52461" s="3"/>
      <c r="BL52461" s="3"/>
      <c r="BN52461" s="3"/>
      <c r="BP52461" s="3"/>
    </row>
    <row r="52462" spans="1:68" x14ac:dyDescent="0.25">
      <c r="A52462" s="1"/>
      <c r="B52462" s="2"/>
      <c r="BJ52462" s="3"/>
      <c r="BL52462" s="3"/>
      <c r="BN52462" s="3"/>
      <c r="BP52462" s="3"/>
    </row>
    <row r="52463" spans="1:68" x14ac:dyDescent="0.25">
      <c r="A52463" s="1"/>
      <c r="B52463" s="2"/>
      <c r="BJ52463" s="3"/>
      <c r="BL52463" s="3"/>
      <c r="BN52463" s="3"/>
      <c r="BP52463" s="3"/>
    </row>
    <row r="52464" spans="1:68" x14ac:dyDescent="0.25">
      <c r="A52464" s="1"/>
      <c r="B52464" s="2"/>
      <c r="BJ52464" s="3"/>
      <c r="BL52464" s="3"/>
      <c r="BN52464" s="3"/>
      <c r="BP52464" s="3"/>
    </row>
    <row r="52465" spans="1:68" x14ac:dyDescent="0.25">
      <c r="A52465" s="1"/>
      <c r="B52465" s="2"/>
      <c r="BJ52465" s="3"/>
      <c r="BL52465" s="3"/>
      <c r="BN52465" s="3"/>
      <c r="BP52465" s="3"/>
    </row>
    <row r="52466" spans="1:68" x14ac:dyDescent="0.25">
      <c r="A52466" s="1"/>
      <c r="B52466" s="2"/>
      <c r="BJ52466" s="3"/>
      <c r="BL52466" s="3"/>
      <c r="BN52466" s="3"/>
      <c r="BP52466" s="3"/>
    </row>
    <row r="52467" spans="1:68" x14ac:dyDescent="0.25">
      <c r="A52467" s="1"/>
      <c r="B52467" s="2"/>
      <c r="BJ52467" s="3"/>
      <c r="BL52467" s="3"/>
      <c r="BN52467" s="3"/>
      <c r="BP52467" s="3"/>
    </row>
    <row r="52468" spans="1:68" x14ac:dyDescent="0.25">
      <c r="A52468" s="1"/>
      <c r="B52468" s="2"/>
      <c r="BJ52468" s="3"/>
      <c r="BL52468" s="3"/>
      <c r="BN52468" s="3"/>
      <c r="BP52468" s="3"/>
    </row>
    <row r="52469" spans="1:68" x14ac:dyDescent="0.25">
      <c r="A52469" s="1"/>
      <c r="B52469" s="2"/>
      <c r="BJ52469" s="3"/>
      <c r="BL52469" s="3"/>
      <c r="BN52469" s="3"/>
      <c r="BP52469" s="3"/>
    </row>
    <row r="52470" spans="1:68" x14ac:dyDescent="0.25">
      <c r="A52470" s="1"/>
      <c r="B52470" s="2"/>
      <c r="BJ52470" s="3"/>
      <c r="BL52470" s="3"/>
      <c r="BN52470" s="3"/>
      <c r="BP52470" s="3"/>
    </row>
    <row r="52471" spans="1:68" x14ac:dyDescent="0.25">
      <c r="A52471" s="1"/>
      <c r="B52471" s="2"/>
      <c r="BJ52471" s="3"/>
      <c r="BL52471" s="3"/>
      <c r="BN52471" s="3"/>
      <c r="BP52471" s="3"/>
    </row>
    <row r="52472" spans="1:68" x14ac:dyDescent="0.25">
      <c r="A52472" s="1"/>
      <c r="B52472" s="2"/>
      <c r="BJ52472" s="3"/>
      <c r="BL52472" s="3"/>
      <c r="BN52472" s="3"/>
      <c r="BP52472" s="3"/>
    </row>
    <row r="52473" spans="1:68" x14ac:dyDescent="0.25">
      <c r="A52473" s="1"/>
      <c r="B52473" s="2"/>
      <c r="BJ52473" s="3"/>
      <c r="BL52473" s="3"/>
      <c r="BN52473" s="3"/>
      <c r="BP52473" s="3"/>
    </row>
    <row r="52474" spans="1:68" x14ac:dyDescent="0.25">
      <c r="A52474" s="1"/>
      <c r="B52474" s="2"/>
      <c r="BJ52474" s="3"/>
      <c r="BL52474" s="3"/>
      <c r="BN52474" s="3"/>
      <c r="BP52474" s="3"/>
    </row>
    <row r="52475" spans="1:68" x14ac:dyDescent="0.25">
      <c r="A52475" s="1"/>
      <c r="B52475" s="2"/>
      <c r="BJ52475" s="3"/>
      <c r="BL52475" s="3"/>
      <c r="BN52475" s="3"/>
      <c r="BP52475" s="3"/>
    </row>
    <row r="52476" spans="1:68" x14ac:dyDescent="0.25">
      <c r="A52476" s="1"/>
      <c r="B52476" s="2"/>
      <c r="BJ52476" s="3"/>
      <c r="BL52476" s="3"/>
      <c r="BN52476" s="3"/>
      <c r="BP52476" s="3"/>
    </row>
    <row r="52477" spans="1:68" x14ac:dyDescent="0.25">
      <c r="A52477" s="1"/>
      <c r="B52477" s="2"/>
      <c r="BJ52477" s="3"/>
      <c r="BL52477" s="3"/>
      <c r="BN52477" s="3"/>
      <c r="BP52477" s="3"/>
    </row>
    <row r="52478" spans="1:68" x14ac:dyDescent="0.25">
      <c r="A52478" s="1"/>
      <c r="B52478" s="2"/>
      <c r="BJ52478" s="3"/>
      <c r="BL52478" s="3"/>
      <c r="BN52478" s="3"/>
      <c r="BP52478" s="3"/>
    </row>
    <row r="52479" spans="1:68" x14ac:dyDescent="0.25">
      <c r="A52479" s="1"/>
      <c r="B52479" s="2"/>
      <c r="BJ52479" s="3"/>
      <c r="BL52479" s="3"/>
      <c r="BN52479" s="3"/>
      <c r="BP52479" s="3"/>
    </row>
    <row r="52480" spans="1:68" x14ac:dyDescent="0.25">
      <c r="A52480" s="1"/>
      <c r="B52480" s="2"/>
      <c r="BJ52480" s="3"/>
      <c r="BL52480" s="3"/>
      <c r="BN52480" s="3"/>
      <c r="BP52480" s="3"/>
    </row>
    <row r="52481" spans="1:68" x14ac:dyDescent="0.25">
      <c r="A52481" s="1"/>
      <c r="B52481" s="2"/>
      <c r="BJ52481" s="3"/>
      <c r="BL52481" s="3"/>
      <c r="BN52481" s="3"/>
      <c r="BP52481" s="3"/>
    </row>
    <row r="52482" spans="1:68" x14ac:dyDescent="0.25">
      <c r="A52482" s="1"/>
      <c r="B52482" s="2"/>
      <c r="BJ52482" s="3"/>
      <c r="BL52482" s="3"/>
      <c r="BN52482" s="3"/>
      <c r="BP52482" s="3"/>
    </row>
    <row r="52483" spans="1:68" x14ac:dyDescent="0.25">
      <c r="A52483" s="1"/>
      <c r="B52483" s="2"/>
      <c r="BJ52483" s="3"/>
      <c r="BL52483" s="3"/>
      <c r="BN52483" s="3"/>
      <c r="BP52483" s="3"/>
    </row>
    <row r="52484" spans="1:68" x14ac:dyDescent="0.25">
      <c r="A52484" s="1"/>
      <c r="B52484" s="2"/>
      <c r="BJ52484" s="3"/>
      <c r="BL52484" s="3"/>
      <c r="BN52484" s="3"/>
      <c r="BP52484" s="3"/>
    </row>
    <row r="52485" spans="1:68" x14ac:dyDescent="0.25">
      <c r="A52485" s="1"/>
      <c r="B52485" s="2"/>
      <c r="BJ52485" s="3"/>
      <c r="BL52485" s="3"/>
      <c r="BN52485" s="3"/>
      <c r="BP52485" s="3"/>
    </row>
    <row r="52486" spans="1:68" x14ac:dyDescent="0.25">
      <c r="A52486" s="1"/>
      <c r="B52486" s="2"/>
      <c r="BJ52486" s="3"/>
      <c r="BL52486" s="3"/>
      <c r="BN52486" s="3"/>
      <c r="BP52486" s="3"/>
    </row>
    <row r="52487" spans="1:68" x14ac:dyDescent="0.25">
      <c r="A52487" s="1"/>
      <c r="B52487" s="2"/>
      <c r="BJ52487" s="3"/>
      <c r="BL52487" s="3"/>
      <c r="BN52487" s="3"/>
      <c r="BP52487" s="3"/>
    </row>
    <row r="52488" spans="1:68" x14ac:dyDescent="0.25">
      <c r="A52488" s="1"/>
      <c r="B52488" s="2"/>
      <c r="BJ52488" s="3"/>
      <c r="BL52488" s="3"/>
      <c r="BN52488" s="3"/>
      <c r="BP52488" s="3"/>
    </row>
    <row r="52489" spans="1:68" x14ac:dyDescent="0.25">
      <c r="A52489" s="1"/>
      <c r="B52489" s="2"/>
      <c r="BJ52489" s="3"/>
      <c r="BL52489" s="3"/>
      <c r="BN52489" s="3"/>
      <c r="BP52489" s="3"/>
    </row>
    <row r="52490" spans="1:68" x14ac:dyDescent="0.25">
      <c r="A52490" s="1"/>
      <c r="B52490" s="2"/>
      <c r="BJ52490" s="3"/>
      <c r="BL52490" s="3"/>
      <c r="BN52490" s="3"/>
      <c r="BP52490" s="3"/>
    </row>
    <row r="52491" spans="1:68" x14ac:dyDescent="0.25">
      <c r="A52491" s="1"/>
      <c r="B52491" s="2"/>
      <c r="BJ52491" s="3"/>
      <c r="BL52491" s="3"/>
      <c r="BN52491" s="3"/>
      <c r="BP52491" s="3"/>
    </row>
    <row r="52492" spans="1:68" x14ac:dyDescent="0.25">
      <c r="A52492" s="1"/>
      <c r="B52492" s="2"/>
      <c r="BJ52492" s="3"/>
      <c r="BL52492" s="3"/>
      <c r="BN52492" s="3"/>
      <c r="BP52492" s="3"/>
    </row>
    <row r="52493" spans="1:68" x14ac:dyDescent="0.25">
      <c r="A52493" s="1"/>
      <c r="B52493" s="2"/>
      <c r="BJ52493" s="3"/>
      <c r="BL52493" s="3"/>
      <c r="BN52493" s="3"/>
      <c r="BP52493" s="3"/>
    </row>
    <row r="52494" spans="1:68" x14ac:dyDescent="0.25">
      <c r="A52494" s="1"/>
      <c r="B52494" s="2"/>
      <c r="BJ52494" s="3"/>
      <c r="BL52494" s="3"/>
      <c r="BN52494" s="3"/>
      <c r="BP52494" s="3"/>
    </row>
    <row r="52495" spans="1:68" x14ac:dyDescent="0.25">
      <c r="A52495" s="1"/>
      <c r="B52495" s="2"/>
      <c r="BJ52495" s="3"/>
      <c r="BL52495" s="3"/>
      <c r="BN52495" s="3"/>
      <c r="BP52495" s="3"/>
    </row>
    <row r="52496" spans="1:68" x14ac:dyDescent="0.25">
      <c r="A52496" s="1"/>
      <c r="B52496" s="2"/>
      <c r="BJ52496" s="3"/>
      <c r="BL52496" s="3"/>
      <c r="BN52496" s="3"/>
      <c r="BP52496" s="3"/>
    </row>
    <row r="52497" spans="1:68" x14ac:dyDescent="0.25">
      <c r="A52497" s="1"/>
      <c r="B52497" s="2"/>
      <c r="BJ52497" s="3"/>
      <c r="BL52497" s="3"/>
      <c r="BN52497" s="3"/>
      <c r="BP52497" s="3"/>
    </row>
    <row r="52498" spans="1:68" x14ac:dyDescent="0.25">
      <c r="A52498" s="1"/>
      <c r="B52498" s="2"/>
      <c r="BJ52498" s="3"/>
      <c r="BL52498" s="3"/>
      <c r="BN52498" s="3"/>
      <c r="BP52498" s="3"/>
    </row>
    <row r="52499" spans="1:68" x14ac:dyDescent="0.25">
      <c r="A52499" s="1"/>
      <c r="B52499" s="2"/>
      <c r="BJ52499" s="3"/>
      <c r="BL52499" s="3"/>
      <c r="BN52499" s="3"/>
      <c r="BP52499" s="3"/>
    </row>
    <row r="52500" spans="1:68" x14ac:dyDescent="0.25">
      <c r="A52500" s="1"/>
      <c r="B52500" s="2"/>
      <c r="BJ52500" s="3"/>
      <c r="BL52500" s="3"/>
      <c r="BN52500" s="3"/>
      <c r="BP52500" s="3"/>
    </row>
    <row r="52501" spans="1:68" x14ac:dyDescent="0.25">
      <c r="A52501" s="1"/>
      <c r="B52501" s="2"/>
      <c r="BJ52501" s="3"/>
      <c r="BL52501" s="3"/>
      <c r="BN52501" s="3"/>
      <c r="BP52501" s="3"/>
    </row>
    <row r="52502" spans="1:68" x14ac:dyDescent="0.25">
      <c r="A52502" s="1"/>
      <c r="B52502" s="2"/>
      <c r="BJ52502" s="3"/>
      <c r="BL52502" s="3"/>
      <c r="BN52502" s="3"/>
      <c r="BP52502" s="3"/>
    </row>
    <row r="52503" spans="1:68" x14ac:dyDescent="0.25">
      <c r="A52503" s="1"/>
      <c r="B52503" s="2"/>
      <c r="BJ52503" s="3"/>
      <c r="BL52503" s="3"/>
      <c r="BN52503" s="3"/>
      <c r="BP52503" s="3"/>
    </row>
    <row r="52504" spans="1:68" x14ac:dyDescent="0.25">
      <c r="A52504" s="1"/>
      <c r="B52504" s="2"/>
      <c r="BJ52504" s="3"/>
      <c r="BL52504" s="3"/>
      <c r="BN52504" s="3"/>
      <c r="BP52504" s="3"/>
    </row>
    <row r="52505" spans="1:68" x14ac:dyDescent="0.25">
      <c r="A52505" s="1"/>
      <c r="B52505" s="2"/>
      <c r="BJ52505" s="3"/>
      <c r="BL52505" s="3"/>
      <c r="BN52505" s="3"/>
      <c r="BP52505" s="3"/>
    </row>
    <row r="52506" spans="1:68" x14ac:dyDescent="0.25">
      <c r="A52506" s="1"/>
      <c r="B52506" s="2"/>
      <c r="BJ52506" s="3"/>
      <c r="BL52506" s="3"/>
      <c r="BN52506" s="3"/>
      <c r="BP52506" s="3"/>
    </row>
    <row r="52507" spans="1:68" x14ac:dyDescent="0.25">
      <c r="A52507" s="1"/>
      <c r="B52507" s="2"/>
      <c r="BJ52507" s="3"/>
      <c r="BL52507" s="3"/>
      <c r="BN52507" s="3"/>
      <c r="BP52507" s="3"/>
    </row>
    <row r="52508" spans="1:68" x14ac:dyDescent="0.25">
      <c r="A52508" s="1"/>
      <c r="B52508" s="2"/>
      <c r="BJ52508" s="3"/>
      <c r="BL52508" s="3"/>
      <c r="BN52508" s="3"/>
      <c r="BP52508" s="3"/>
    </row>
    <row r="52509" spans="1:68" x14ac:dyDescent="0.25">
      <c r="A52509" s="1"/>
      <c r="B52509" s="2"/>
      <c r="BJ52509" s="3"/>
      <c r="BL52509" s="3"/>
      <c r="BN52509" s="3"/>
      <c r="BP52509" s="3"/>
    </row>
    <row r="52510" spans="1:68" x14ac:dyDescent="0.25">
      <c r="A52510" s="1"/>
      <c r="B52510" s="2"/>
      <c r="BJ52510" s="3"/>
      <c r="BL52510" s="3"/>
      <c r="BN52510" s="3"/>
      <c r="BP52510" s="3"/>
    </row>
    <row r="52511" spans="1:68" x14ac:dyDescent="0.25">
      <c r="A52511" s="1"/>
      <c r="B52511" s="2"/>
      <c r="BJ52511" s="3"/>
      <c r="BL52511" s="3"/>
      <c r="BN52511" s="3"/>
      <c r="BP52511" s="3"/>
    </row>
    <row r="52512" spans="1:68" x14ac:dyDescent="0.25">
      <c r="A52512" s="1"/>
      <c r="B52512" s="2"/>
      <c r="BJ52512" s="3"/>
      <c r="BL52512" s="3"/>
      <c r="BN52512" s="3"/>
      <c r="BP52512" s="3"/>
    </row>
    <row r="52513" spans="1:68" x14ac:dyDescent="0.25">
      <c r="A52513" s="1"/>
      <c r="B52513" s="2"/>
      <c r="BJ52513" s="3"/>
      <c r="BL52513" s="3"/>
      <c r="BN52513" s="3"/>
      <c r="BP52513" s="3"/>
    </row>
    <row r="52514" spans="1:68" x14ac:dyDescent="0.25">
      <c r="A52514" s="1"/>
      <c r="B52514" s="2"/>
      <c r="BJ52514" s="3"/>
      <c r="BL52514" s="3"/>
      <c r="BN52514" s="3"/>
      <c r="BP52514" s="3"/>
    </row>
    <row r="52515" spans="1:68" x14ac:dyDescent="0.25">
      <c r="A52515" s="1"/>
      <c r="B52515" s="2"/>
      <c r="BJ52515" s="3"/>
      <c r="BL52515" s="3"/>
      <c r="BN52515" s="3"/>
      <c r="BP52515" s="3"/>
    </row>
    <row r="52516" spans="1:68" x14ac:dyDescent="0.25">
      <c r="A52516" s="1"/>
      <c r="B52516" s="2"/>
      <c r="BJ52516" s="3"/>
      <c r="BL52516" s="3"/>
      <c r="BN52516" s="3"/>
      <c r="BP52516" s="3"/>
    </row>
    <row r="52517" spans="1:68" x14ac:dyDescent="0.25">
      <c r="A52517" s="1"/>
      <c r="B52517" s="2"/>
      <c r="BJ52517" s="3"/>
      <c r="BL52517" s="3"/>
      <c r="BN52517" s="3"/>
      <c r="BP52517" s="3"/>
    </row>
    <row r="52518" spans="1:68" x14ac:dyDescent="0.25">
      <c r="A52518" s="1"/>
      <c r="B52518" s="2"/>
      <c r="BJ52518" s="3"/>
      <c r="BL52518" s="3"/>
      <c r="BN52518" s="3"/>
      <c r="BP52518" s="3"/>
    </row>
    <row r="52519" spans="1:68" x14ac:dyDescent="0.25">
      <c r="A52519" s="1"/>
      <c r="B52519" s="2"/>
      <c r="BJ52519" s="3"/>
      <c r="BL52519" s="3"/>
      <c r="BN52519" s="3"/>
      <c r="BP52519" s="3"/>
    </row>
    <row r="52520" spans="1:68" x14ac:dyDescent="0.25">
      <c r="A52520" s="1"/>
      <c r="B52520" s="2"/>
      <c r="BJ52520" s="3"/>
      <c r="BL52520" s="3"/>
      <c r="BN52520" s="3"/>
      <c r="BP52520" s="3"/>
    </row>
    <row r="52521" spans="1:68" x14ac:dyDescent="0.25">
      <c r="A52521" s="1"/>
      <c r="B52521" s="2"/>
      <c r="BJ52521" s="3"/>
      <c r="BL52521" s="3"/>
      <c r="BN52521" s="3"/>
      <c r="BP52521" s="3"/>
    </row>
    <row r="52522" spans="1:68" x14ac:dyDescent="0.25">
      <c r="A52522" s="1"/>
      <c r="B52522" s="2"/>
      <c r="BJ52522" s="3"/>
      <c r="BL52522" s="3"/>
      <c r="BN52522" s="3"/>
      <c r="BP52522" s="3"/>
    </row>
    <row r="52523" spans="1:68" x14ac:dyDescent="0.25">
      <c r="A52523" s="1"/>
      <c r="B52523" s="2"/>
      <c r="BJ52523" s="3"/>
      <c r="BL52523" s="3"/>
      <c r="BN52523" s="3"/>
      <c r="BP52523" s="3"/>
    </row>
    <row r="52524" spans="1:68" x14ac:dyDescent="0.25">
      <c r="A52524" s="1"/>
      <c r="B52524" s="2"/>
      <c r="BJ52524" s="3"/>
      <c r="BL52524" s="3"/>
      <c r="BN52524" s="3"/>
      <c r="BP52524" s="3"/>
    </row>
    <row r="52525" spans="1:68" x14ac:dyDescent="0.25">
      <c r="A52525" s="1"/>
      <c r="B52525" s="2"/>
      <c r="BJ52525" s="3"/>
      <c r="BL52525" s="3"/>
      <c r="BN52525" s="3"/>
      <c r="BP52525" s="3"/>
    </row>
    <row r="52526" spans="1:68" x14ac:dyDescent="0.25">
      <c r="A52526" s="1"/>
      <c r="B52526" s="2"/>
      <c r="BJ52526" s="3"/>
      <c r="BL52526" s="3"/>
      <c r="BN52526" s="3"/>
      <c r="BP52526" s="3"/>
    </row>
    <row r="52527" spans="1:68" x14ac:dyDescent="0.25">
      <c r="A52527" s="1"/>
      <c r="B52527" s="2"/>
      <c r="BJ52527" s="3"/>
      <c r="BL52527" s="3"/>
      <c r="BN52527" s="3"/>
      <c r="BP52527" s="3"/>
    </row>
    <row r="52528" spans="1:68" x14ac:dyDescent="0.25">
      <c r="A52528" s="1"/>
      <c r="B52528" s="2"/>
      <c r="BJ52528" s="3"/>
      <c r="BL52528" s="3"/>
      <c r="BN52528" s="3"/>
      <c r="BP52528" s="3"/>
    </row>
    <row r="52529" spans="1:68" x14ac:dyDescent="0.25">
      <c r="A52529" s="1"/>
      <c r="B52529" s="2"/>
      <c r="BJ52529" s="3"/>
      <c r="BL52529" s="3"/>
      <c r="BN52529" s="3"/>
      <c r="BP52529" s="3"/>
    </row>
    <row r="52530" spans="1:68" x14ac:dyDescent="0.25">
      <c r="A52530" s="1"/>
      <c r="B52530" s="2"/>
      <c r="BJ52530" s="3"/>
      <c r="BL52530" s="3"/>
      <c r="BN52530" s="3"/>
      <c r="BP52530" s="3"/>
    </row>
    <row r="52531" spans="1:68" x14ac:dyDescent="0.25">
      <c r="A52531" s="1"/>
      <c r="B52531" s="2"/>
      <c r="BJ52531" s="3"/>
      <c r="BL52531" s="3"/>
      <c r="BN52531" s="3"/>
      <c r="BP52531" s="3"/>
    </row>
    <row r="52532" spans="1:68" x14ac:dyDescent="0.25">
      <c r="A52532" s="1"/>
      <c r="B52532" s="2"/>
      <c r="BJ52532" s="3"/>
      <c r="BL52532" s="3"/>
      <c r="BN52532" s="3"/>
      <c r="BP52532" s="3"/>
    </row>
    <row r="52533" spans="1:68" x14ac:dyDescent="0.25">
      <c r="A52533" s="1"/>
      <c r="B52533" s="2"/>
      <c r="BJ52533" s="3"/>
      <c r="BL52533" s="3"/>
      <c r="BN52533" s="3"/>
      <c r="BP52533" s="3"/>
    </row>
    <row r="52534" spans="1:68" x14ac:dyDescent="0.25">
      <c r="A52534" s="1"/>
      <c r="B52534" s="2"/>
      <c r="BJ52534" s="3"/>
      <c r="BL52534" s="3"/>
      <c r="BN52534" s="3"/>
      <c r="BP52534" s="3"/>
    </row>
    <row r="52535" spans="1:68" x14ac:dyDescent="0.25">
      <c r="A52535" s="1"/>
      <c r="B52535" s="2"/>
      <c r="BJ52535" s="3"/>
      <c r="BL52535" s="3"/>
      <c r="BN52535" s="3"/>
      <c r="BP52535" s="3"/>
    </row>
    <row r="52536" spans="1:68" x14ac:dyDescent="0.25">
      <c r="A52536" s="1"/>
      <c r="B52536" s="2"/>
      <c r="BJ52536" s="3"/>
      <c r="BL52536" s="3"/>
      <c r="BN52536" s="3"/>
      <c r="BP52536" s="3"/>
    </row>
    <row r="52537" spans="1:68" x14ac:dyDescent="0.25">
      <c r="A52537" s="1"/>
      <c r="B52537" s="2"/>
      <c r="BJ52537" s="3"/>
      <c r="BL52537" s="3"/>
      <c r="BN52537" s="3"/>
      <c r="BP52537" s="3"/>
    </row>
    <row r="52538" spans="1:68" x14ac:dyDescent="0.25">
      <c r="A52538" s="1"/>
      <c r="B52538" s="2"/>
      <c r="BJ52538" s="3"/>
      <c r="BL52538" s="3"/>
      <c r="BN52538" s="3"/>
      <c r="BP52538" s="3"/>
    </row>
    <row r="52539" spans="1:68" x14ac:dyDescent="0.25">
      <c r="A52539" s="1"/>
      <c r="B52539" s="2"/>
      <c r="BJ52539" s="3"/>
      <c r="BL52539" s="3"/>
      <c r="BN52539" s="3"/>
      <c r="BP52539" s="3"/>
    </row>
    <row r="52540" spans="1:68" x14ac:dyDescent="0.25">
      <c r="A52540" s="1"/>
      <c r="B52540" s="2"/>
      <c r="BJ52540" s="3"/>
      <c r="BL52540" s="3"/>
      <c r="BN52540" s="3"/>
      <c r="BP52540" s="3"/>
    </row>
    <row r="52541" spans="1:68" x14ac:dyDescent="0.25">
      <c r="A52541" s="1"/>
      <c r="B52541" s="2"/>
      <c r="BJ52541" s="3"/>
      <c r="BL52541" s="3"/>
      <c r="BN52541" s="3"/>
      <c r="BP52541" s="3"/>
    </row>
    <row r="52542" spans="1:68" x14ac:dyDescent="0.25">
      <c r="A52542" s="1"/>
      <c r="B52542" s="2"/>
      <c r="BJ52542" s="3"/>
      <c r="BL52542" s="3"/>
      <c r="BN52542" s="3"/>
      <c r="BP52542" s="3"/>
    </row>
    <row r="52543" spans="1:68" x14ac:dyDescent="0.25">
      <c r="A52543" s="1"/>
      <c r="B52543" s="2"/>
      <c r="BJ52543" s="3"/>
      <c r="BL52543" s="3"/>
      <c r="BN52543" s="3"/>
      <c r="BP52543" s="3"/>
    </row>
    <row r="52544" spans="1:68" x14ac:dyDescent="0.25">
      <c r="A52544" s="1"/>
      <c r="B52544" s="2"/>
      <c r="BJ52544" s="3"/>
      <c r="BL52544" s="3"/>
      <c r="BN52544" s="3"/>
      <c r="BP52544" s="3"/>
    </row>
    <row r="52545" spans="1:68" x14ac:dyDescent="0.25">
      <c r="A52545" s="1"/>
      <c r="B52545" s="2"/>
      <c r="BJ52545" s="3"/>
      <c r="BL52545" s="3"/>
      <c r="BN52545" s="3"/>
      <c r="BP52545" s="3"/>
    </row>
    <row r="52546" spans="1:68" x14ac:dyDescent="0.25">
      <c r="A52546" s="1"/>
      <c r="B52546" s="2"/>
      <c r="BJ52546" s="3"/>
      <c r="BL52546" s="3"/>
      <c r="BN52546" s="3"/>
      <c r="BP52546" s="3"/>
    </row>
    <row r="52547" spans="1:68" x14ac:dyDescent="0.25">
      <c r="A52547" s="1"/>
      <c r="B52547" s="2"/>
      <c r="BJ52547" s="3"/>
      <c r="BL52547" s="3"/>
      <c r="BN52547" s="3"/>
      <c r="BP52547" s="3"/>
    </row>
    <row r="52548" spans="1:68" x14ac:dyDescent="0.25">
      <c r="A52548" s="1"/>
      <c r="B52548" s="2"/>
      <c r="BJ52548" s="3"/>
      <c r="BL52548" s="3"/>
      <c r="BN52548" s="3"/>
      <c r="BP52548" s="3"/>
    </row>
    <row r="52549" spans="1:68" x14ac:dyDescent="0.25">
      <c r="A52549" s="1"/>
      <c r="B52549" s="2"/>
      <c r="BJ52549" s="3"/>
      <c r="BL52549" s="3"/>
      <c r="BN52549" s="3"/>
      <c r="BP52549" s="3"/>
    </row>
    <row r="52550" spans="1:68" x14ac:dyDescent="0.25">
      <c r="A52550" s="1"/>
      <c r="B52550" s="2"/>
      <c r="BJ52550" s="3"/>
      <c r="BL52550" s="3"/>
      <c r="BN52550" s="3"/>
      <c r="BP52550" s="3"/>
    </row>
    <row r="52551" spans="1:68" x14ac:dyDescent="0.25">
      <c r="A52551" s="1"/>
      <c r="B52551" s="2"/>
      <c r="BJ52551" s="3"/>
      <c r="BL52551" s="3"/>
      <c r="BN52551" s="3"/>
      <c r="BP52551" s="3"/>
    </row>
    <row r="52552" spans="1:68" x14ac:dyDescent="0.25">
      <c r="A52552" s="1"/>
      <c r="B52552" s="2"/>
      <c r="BJ52552" s="3"/>
      <c r="BL52552" s="3"/>
      <c r="BN52552" s="3"/>
      <c r="BP52552" s="3"/>
    </row>
    <row r="52553" spans="1:68" x14ac:dyDescent="0.25">
      <c r="A52553" s="1"/>
      <c r="B52553" s="2"/>
      <c r="BJ52553" s="3"/>
      <c r="BL52553" s="3"/>
      <c r="BN52553" s="3"/>
      <c r="BP52553" s="3"/>
    </row>
    <row r="52554" spans="1:68" x14ac:dyDescent="0.25">
      <c r="A52554" s="1"/>
      <c r="B52554" s="2"/>
      <c r="BJ52554" s="3"/>
      <c r="BL52554" s="3"/>
      <c r="BN52554" s="3"/>
      <c r="BP52554" s="3"/>
    </row>
    <row r="52555" spans="1:68" x14ac:dyDescent="0.25">
      <c r="A52555" s="1"/>
      <c r="B52555" s="2"/>
      <c r="BJ52555" s="3"/>
      <c r="BL52555" s="3"/>
      <c r="BN52555" s="3"/>
      <c r="BP52555" s="3"/>
    </row>
    <row r="52556" spans="1:68" x14ac:dyDescent="0.25">
      <c r="A52556" s="1"/>
      <c r="B52556" s="2"/>
      <c r="BJ52556" s="3"/>
      <c r="BL52556" s="3"/>
      <c r="BN52556" s="3"/>
      <c r="BP52556" s="3"/>
    </row>
    <row r="52557" spans="1:68" x14ac:dyDescent="0.25">
      <c r="A52557" s="1"/>
      <c r="B52557" s="2"/>
      <c r="BJ52557" s="3"/>
      <c r="BL52557" s="3"/>
      <c r="BN52557" s="3"/>
      <c r="BP52557" s="3"/>
    </row>
    <row r="52558" spans="1:68" x14ac:dyDescent="0.25">
      <c r="A52558" s="1"/>
      <c r="B52558" s="2"/>
      <c r="BJ52558" s="3"/>
      <c r="BL52558" s="3"/>
      <c r="BN52558" s="3"/>
      <c r="BP52558" s="3"/>
    </row>
    <row r="52559" spans="1:68" x14ac:dyDescent="0.25">
      <c r="A52559" s="1"/>
      <c r="B52559" s="2"/>
      <c r="BJ52559" s="3"/>
      <c r="BL52559" s="3"/>
      <c r="BN52559" s="3"/>
      <c r="BP52559" s="3"/>
    </row>
    <row r="52560" spans="1:68" x14ac:dyDescent="0.25">
      <c r="A52560" s="1"/>
      <c r="B52560" s="2"/>
      <c r="BJ52560" s="3"/>
      <c r="BL52560" s="3"/>
      <c r="BN52560" s="3"/>
      <c r="BP52560" s="3"/>
    </row>
    <row r="52561" spans="1:68" x14ac:dyDescent="0.25">
      <c r="A52561" s="1"/>
      <c r="B52561" s="2"/>
      <c r="BJ52561" s="3"/>
      <c r="BL52561" s="3"/>
      <c r="BN52561" s="3"/>
      <c r="BP52561" s="3"/>
    </row>
    <row r="52562" spans="1:68" x14ac:dyDescent="0.25">
      <c r="A52562" s="1"/>
      <c r="B52562" s="2"/>
      <c r="BJ52562" s="3"/>
      <c r="BL52562" s="3"/>
      <c r="BN52562" s="3"/>
      <c r="BP52562" s="3"/>
    </row>
    <row r="52563" spans="1:68" x14ac:dyDescent="0.25">
      <c r="A52563" s="1"/>
      <c r="B52563" s="2"/>
      <c r="BJ52563" s="3"/>
      <c r="BL52563" s="3"/>
      <c r="BN52563" s="3"/>
      <c r="BP52563" s="3"/>
    </row>
    <row r="52564" spans="1:68" x14ac:dyDescent="0.25">
      <c r="A52564" s="1"/>
      <c r="B52564" s="2"/>
      <c r="BJ52564" s="3"/>
      <c r="BL52564" s="3"/>
      <c r="BN52564" s="3"/>
      <c r="BP52564" s="3"/>
    </row>
    <row r="52565" spans="1:68" x14ac:dyDescent="0.25">
      <c r="A52565" s="1"/>
      <c r="B52565" s="2"/>
      <c r="BJ52565" s="3"/>
      <c r="BL52565" s="3"/>
      <c r="BN52565" s="3"/>
      <c r="BP52565" s="3"/>
    </row>
    <row r="52566" spans="1:68" x14ac:dyDescent="0.25">
      <c r="A52566" s="1"/>
      <c r="B52566" s="2"/>
      <c r="BJ52566" s="3"/>
      <c r="BL52566" s="3"/>
      <c r="BN52566" s="3"/>
      <c r="BP52566" s="3"/>
    </row>
    <row r="52567" spans="1:68" x14ac:dyDescent="0.25">
      <c r="A52567" s="1"/>
      <c r="B52567" s="2"/>
      <c r="BJ52567" s="3"/>
      <c r="BL52567" s="3"/>
      <c r="BN52567" s="3"/>
      <c r="BP52567" s="3"/>
    </row>
    <row r="52568" spans="1:68" x14ac:dyDescent="0.25">
      <c r="A52568" s="1"/>
      <c r="B52568" s="2"/>
      <c r="BJ52568" s="3"/>
      <c r="BL52568" s="3"/>
      <c r="BN52568" s="3"/>
      <c r="BP52568" s="3"/>
    </row>
    <row r="52569" spans="1:68" x14ac:dyDescent="0.25">
      <c r="A52569" s="1"/>
      <c r="B52569" s="2"/>
      <c r="BJ52569" s="3"/>
      <c r="BL52569" s="3"/>
      <c r="BN52569" s="3"/>
      <c r="BP52569" s="3"/>
    </row>
    <row r="52570" spans="1:68" x14ac:dyDescent="0.25">
      <c r="A52570" s="1"/>
      <c r="B52570" s="2"/>
      <c r="BJ52570" s="3"/>
      <c r="BL52570" s="3"/>
      <c r="BN52570" s="3"/>
      <c r="BP52570" s="3"/>
    </row>
    <row r="52571" spans="1:68" x14ac:dyDescent="0.25">
      <c r="A52571" s="1"/>
      <c r="B52571" s="2"/>
      <c r="BJ52571" s="3"/>
      <c r="BL52571" s="3"/>
      <c r="BN52571" s="3"/>
      <c r="BP52571" s="3"/>
    </row>
    <row r="52572" spans="1:68" x14ac:dyDescent="0.25">
      <c r="A52572" s="1"/>
      <c r="B52572" s="2"/>
      <c r="BJ52572" s="3"/>
      <c r="BL52572" s="3"/>
      <c r="BN52572" s="3"/>
      <c r="BP52572" s="3"/>
    </row>
    <row r="52573" spans="1:68" x14ac:dyDescent="0.25">
      <c r="A52573" s="1"/>
      <c r="B52573" s="2"/>
      <c r="BJ52573" s="3"/>
      <c r="BL52573" s="3"/>
      <c r="BN52573" s="3"/>
      <c r="BP52573" s="3"/>
    </row>
    <row r="52574" spans="1:68" x14ac:dyDescent="0.25">
      <c r="A52574" s="1"/>
      <c r="B52574" s="2"/>
      <c r="BJ52574" s="3"/>
      <c r="BL52574" s="3"/>
      <c r="BN52574" s="3"/>
      <c r="BP52574" s="3"/>
    </row>
    <row r="52575" spans="1:68" x14ac:dyDescent="0.25">
      <c r="A52575" s="1"/>
      <c r="B52575" s="2"/>
      <c r="BJ52575" s="3"/>
      <c r="BL52575" s="3"/>
      <c r="BN52575" s="3"/>
      <c r="BP52575" s="3"/>
    </row>
    <row r="52576" spans="1:68" x14ac:dyDescent="0.25">
      <c r="A52576" s="1"/>
      <c r="B52576" s="2"/>
      <c r="BJ52576" s="3"/>
      <c r="BL52576" s="3"/>
      <c r="BN52576" s="3"/>
      <c r="BP52576" s="3"/>
    </row>
    <row r="52577" spans="1:68" x14ac:dyDescent="0.25">
      <c r="A52577" s="1"/>
      <c r="B52577" s="2"/>
      <c r="BJ52577" s="3"/>
      <c r="BL52577" s="3"/>
      <c r="BN52577" s="3"/>
      <c r="BP52577" s="3"/>
    </row>
    <row r="52578" spans="1:68" x14ac:dyDescent="0.25">
      <c r="A52578" s="1"/>
      <c r="B52578" s="2"/>
      <c r="BJ52578" s="3"/>
      <c r="BL52578" s="3"/>
      <c r="BN52578" s="3"/>
      <c r="BP52578" s="3"/>
    </row>
    <row r="52579" spans="1:68" x14ac:dyDescent="0.25">
      <c r="A52579" s="1"/>
      <c r="B52579" s="2"/>
      <c r="BJ52579" s="3"/>
      <c r="BL52579" s="3"/>
      <c r="BN52579" s="3"/>
      <c r="BP52579" s="3"/>
    </row>
    <row r="52580" spans="1:68" x14ac:dyDescent="0.25">
      <c r="A52580" s="1"/>
      <c r="B52580" s="2"/>
      <c r="BJ52580" s="3"/>
      <c r="BL52580" s="3"/>
      <c r="BN52580" s="3"/>
      <c r="BP52580" s="3"/>
    </row>
    <row r="52581" spans="1:68" x14ac:dyDescent="0.25">
      <c r="A52581" s="1"/>
      <c r="B52581" s="2"/>
      <c r="BJ52581" s="3"/>
      <c r="BL52581" s="3"/>
      <c r="BN52581" s="3"/>
      <c r="BP52581" s="3"/>
    </row>
    <row r="52582" spans="1:68" x14ac:dyDescent="0.25">
      <c r="A52582" s="1"/>
      <c r="B52582" s="2"/>
      <c r="BJ52582" s="3"/>
      <c r="BL52582" s="3"/>
      <c r="BN52582" s="3"/>
      <c r="BP52582" s="3"/>
    </row>
    <row r="52583" spans="1:68" x14ac:dyDescent="0.25">
      <c r="A52583" s="1"/>
      <c r="B52583" s="2"/>
      <c r="BJ52583" s="3"/>
      <c r="BL52583" s="3"/>
      <c r="BN52583" s="3"/>
      <c r="BP52583" s="3"/>
    </row>
    <row r="52584" spans="1:68" x14ac:dyDescent="0.25">
      <c r="A52584" s="1"/>
      <c r="B52584" s="2"/>
      <c r="BJ52584" s="3"/>
      <c r="BL52584" s="3"/>
      <c r="BN52584" s="3"/>
      <c r="BP52584" s="3"/>
    </row>
    <row r="52585" spans="1:68" x14ac:dyDescent="0.25">
      <c r="A52585" s="1"/>
      <c r="B52585" s="2"/>
      <c r="BJ52585" s="3"/>
      <c r="BL52585" s="3"/>
      <c r="BN52585" s="3"/>
      <c r="BP52585" s="3"/>
    </row>
    <row r="52586" spans="1:68" x14ac:dyDescent="0.25">
      <c r="A52586" s="1"/>
      <c r="B52586" s="2"/>
      <c r="BJ52586" s="3"/>
      <c r="BL52586" s="3"/>
      <c r="BN52586" s="3"/>
      <c r="BP52586" s="3"/>
    </row>
    <row r="52587" spans="1:68" x14ac:dyDescent="0.25">
      <c r="A52587" s="1"/>
      <c r="B52587" s="2"/>
      <c r="BJ52587" s="3"/>
      <c r="BL52587" s="3"/>
      <c r="BN52587" s="3"/>
      <c r="BP52587" s="3"/>
    </row>
    <row r="52588" spans="1:68" x14ac:dyDescent="0.25">
      <c r="A52588" s="1"/>
      <c r="B52588" s="2"/>
      <c r="BJ52588" s="3"/>
      <c r="BL52588" s="3"/>
      <c r="BN52588" s="3"/>
      <c r="BP52588" s="3"/>
    </row>
    <row r="52589" spans="1:68" x14ac:dyDescent="0.25">
      <c r="A52589" s="1"/>
      <c r="B52589" s="2"/>
      <c r="BJ52589" s="3"/>
      <c r="BL52589" s="3"/>
      <c r="BN52589" s="3"/>
      <c r="BP52589" s="3"/>
    </row>
    <row r="52590" spans="1:68" x14ac:dyDescent="0.25">
      <c r="A52590" s="1"/>
      <c r="B52590" s="2"/>
      <c r="BJ52590" s="3"/>
      <c r="BL52590" s="3"/>
      <c r="BN52590" s="3"/>
      <c r="BP52590" s="3"/>
    </row>
    <row r="52591" spans="1:68" x14ac:dyDescent="0.25">
      <c r="A52591" s="1"/>
      <c r="B52591" s="2"/>
      <c r="BJ52591" s="3"/>
      <c r="BL52591" s="3"/>
      <c r="BN52591" s="3"/>
      <c r="BP52591" s="3"/>
    </row>
    <row r="52592" spans="1:68" x14ac:dyDescent="0.25">
      <c r="A52592" s="1"/>
      <c r="B52592" s="2"/>
      <c r="BJ52592" s="3"/>
      <c r="BL52592" s="3"/>
      <c r="BN52592" s="3"/>
      <c r="BP52592" s="3"/>
    </row>
    <row r="52593" spans="1:68" x14ac:dyDescent="0.25">
      <c r="A52593" s="1"/>
      <c r="B52593" s="2"/>
      <c r="BJ52593" s="3"/>
      <c r="BL52593" s="3"/>
      <c r="BN52593" s="3"/>
      <c r="BP52593" s="3"/>
    </row>
    <row r="52594" spans="1:68" x14ac:dyDescent="0.25">
      <c r="A52594" s="1"/>
      <c r="B52594" s="2"/>
      <c r="BJ52594" s="3"/>
      <c r="BL52594" s="3"/>
      <c r="BN52594" s="3"/>
      <c r="BP52594" s="3"/>
    </row>
    <row r="52595" spans="1:68" x14ac:dyDescent="0.25">
      <c r="A52595" s="1"/>
      <c r="B52595" s="2"/>
      <c r="BJ52595" s="3"/>
      <c r="BL52595" s="3"/>
      <c r="BN52595" s="3"/>
      <c r="BP52595" s="3"/>
    </row>
    <row r="52596" spans="1:68" x14ac:dyDescent="0.25">
      <c r="A52596" s="1"/>
      <c r="B52596" s="2"/>
      <c r="BJ52596" s="3"/>
      <c r="BL52596" s="3"/>
      <c r="BN52596" s="3"/>
      <c r="BP52596" s="3"/>
    </row>
    <row r="52597" spans="1:68" x14ac:dyDescent="0.25">
      <c r="A52597" s="1"/>
      <c r="B52597" s="2"/>
      <c r="BJ52597" s="3"/>
      <c r="BL52597" s="3"/>
      <c r="BN52597" s="3"/>
      <c r="BP52597" s="3"/>
    </row>
    <row r="52598" spans="1:68" x14ac:dyDescent="0.25">
      <c r="A52598" s="1"/>
      <c r="B52598" s="2"/>
      <c r="BJ52598" s="3"/>
      <c r="BL52598" s="3"/>
      <c r="BN52598" s="3"/>
      <c r="BP52598" s="3"/>
    </row>
    <row r="52599" spans="1:68" x14ac:dyDescent="0.25">
      <c r="A52599" s="1"/>
      <c r="B52599" s="2"/>
      <c r="BJ52599" s="3"/>
      <c r="BL52599" s="3"/>
      <c r="BN52599" s="3"/>
      <c r="BP52599" s="3"/>
    </row>
    <row r="52600" spans="1:68" x14ac:dyDescent="0.25">
      <c r="A52600" s="1"/>
      <c r="B52600" s="2"/>
      <c r="BJ52600" s="3"/>
      <c r="BL52600" s="3"/>
      <c r="BN52600" s="3"/>
      <c r="BP52600" s="3"/>
    </row>
    <row r="52601" spans="1:68" x14ac:dyDescent="0.25">
      <c r="A52601" s="1"/>
      <c r="B52601" s="2"/>
      <c r="BJ52601" s="3"/>
      <c r="BL52601" s="3"/>
      <c r="BN52601" s="3"/>
      <c r="BP52601" s="3"/>
    </row>
    <row r="52602" spans="1:68" x14ac:dyDescent="0.25">
      <c r="A52602" s="1"/>
      <c r="B52602" s="2"/>
      <c r="BJ52602" s="3"/>
      <c r="BL52602" s="3"/>
      <c r="BN52602" s="3"/>
      <c r="BP52602" s="3"/>
    </row>
    <row r="52603" spans="1:68" x14ac:dyDescent="0.25">
      <c r="A52603" s="1"/>
      <c r="B52603" s="2"/>
      <c r="BJ52603" s="3"/>
      <c r="BL52603" s="3"/>
      <c r="BN52603" s="3"/>
      <c r="BP52603" s="3"/>
    </row>
    <row r="52604" spans="1:68" x14ac:dyDescent="0.25">
      <c r="A52604" s="1"/>
      <c r="B52604" s="2"/>
      <c r="BJ52604" s="3"/>
      <c r="BL52604" s="3"/>
      <c r="BN52604" s="3"/>
      <c r="BP52604" s="3"/>
    </row>
    <row r="52605" spans="1:68" x14ac:dyDescent="0.25">
      <c r="A52605" s="1"/>
      <c r="B52605" s="2"/>
      <c r="BJ52605" s="3"/>
      <c r="BL52605" s="3"/>
      <c r="BN52605" s="3"/>
      <c r="BP52605" s="3"/>
    </row>
    <row r="52606" spans="1:68" x14ac:dyDescent="0.25">
      <c r="A52606" s="1"/>
      <c r="B52606" s="2"/>
      <c r="BJ52606" s="3"/>
      <c r="BL52606" s="3"/>
      <c r="BN52606" s="3"/>
      <c r="BP52606" s="3"/>
    </row>
    <row r="52607" spans="1:68" x14ac:dyDescent="0.25">
      <c r="A52607" s="1"/>
      <c r="B52607" s="2"/>
      <c r="BJ52607" s="3"/>
      <c r="BL52607" s="3"/>
      <c r="BN52607" s="3"/>
      <c r="BP52607" s="3"/>
    </row>
    <row r="52608" spans="1:68" x14ac:dyDescent="0.25">
      <c r="A52608" s="1"/>
      <c r="B52608" s="2"/>
      <c r="BJ52608" s="3"/>
      <c r="BL52608" s="3"/>
      <c r="BN52608" s="3"/>
      <c r="BP52608" s="3"/>
    </row>
    <row r="52609" spans="1:68" x14ac:dyDescent="0.25">
      <c r="A52609" s="1"/>
      <c r="B52609" s="2"/>
      <c r="BJ52609" s="3"/>
      <c r="BL52609" s="3"/>
      <c r="BN52609" s="3"/>
      <c r="BP52609" s="3"/>
    </row>
    <row r="52610" spans="1:68" x14ac:dyDescent="0.25">
      <c r="A52610" s="1"/>
      <c r="B52610" s="2"/>
      <c r="BJ52610" s="3"/>
      <c r="BL52610" s="3"/>
      <c r="BN52610" s="3"/>
      <c r="BP52610" s="3"/>
    </row>
    <row r="52611" spans="1:68" x14ac:dyDescent="0.25">
      <c r="A52611" s="1"/>
      <c r="B52611" s="2"/>
      <c r="BJ52611" s="3"/>
      <c r="BL52611" s="3"/>
      <c r="BN52611" s="3"/>
      <c r="BP52611" s="3"/>
    </row>
    <row r="52612" spans="1:68" x14ac:dyDescent="0.25">
      <c r="A52612" s="1"/>
      <c r="B52612" s="2"/>
      <c r="BJ52612" s="3"/>
      <c r="BL52612" s="3"/>
      <c r="BN52612" s="3"/>
      <c r="BP52612" s="3"/>
    </row>
    <row r="52613" spans="1:68" x14ac:dyDescent="0.25">
      <c r="A52613" s="1"/>
      <c r="B52613" s="2"/>
      <c r="BJ52613" s="3"/>
      <c r="BL52613" s="3"/>
      <c r="BN52613" s="3"/>
      <c r="BP52613" s="3"/>
    </row>
    <row r="52614" spans="1:68" x14ac:dyDescent="0.25">
      <c r="A52614" s="1"/>
      <c r="B52614" s="2"/>
      <c r="BJ52614" s="3"/>
      <c r="BL52614" s="3"/>
      <c r="BN52614" s="3"/>
      <c r="BP52614" s="3"/>
    </row>
    <row r="52615" spans="1:68" x14ac:dyDescent="0.25">
      <c r="A52615" s="1"/>
      <c r="B52615" s="2"/>
      <c r="BJ52615" s="3"/>
      <c r="BL52615" s="3"/>
      <c r="BN52615" s="3"/>
      <c r="BP52615" s="3"/>
    </row>
    <row r="52616" spans="1:68" x14ac:dyDescent="0.25">
      <c r="A52616" s="1"/>
      <c r="B52616" s="2"/>
      <c r="BJ52616" s="3"/>
      <c r="BL52616" s="3"/>
      <c r="BN52616" s="3"/>
      <c r="BP52616" s="3"/>
    </row>
    <row r="52617" spans="1:68" x14ac:dyDescent="0.25">
      <c r="A52617" s="1"/>
      <c r="B52617" s="2"/>
      <c r="BJ52617" s="3"/>
      <c r="BL52617" s="3"/>
      <c r="BN52617" s="3"/>
      <c r="BP52617" s="3"/>
    </row>
    <row r="52618" spans="1:68" x14ac:dyDescent="0.25">
      <c r="A52618" s="1"/>
      <c r="B52618" s="2"/>
      <c r="BJ52618" s="3"/>
      <c r="BL52618" s="3"/>
      <c r="BN52618" s="3"/>
      <c r="BP52618" s="3"/>
    </row>
    <row r="52619" spans="1:68" x14ac:dyDescent="0.25">
      <c r="A52619" s="1"/>
      <c r="B52619" s="2"/>
      <c r="BJ52619" s="3"/>
      <c r="BL52619" s="3"/>
      <c r="BN52619" s="3"/>
      <c r="BP52619" s="3"/>
    </row>
    <row r="52620" spans="1:68" x14ac:dyDescent="0.25">
      <c r="A52620" s="1"/>
      <c r="B52620" s="2"/>
      <c r="BJ52620" s="3"/>
      <c r="BL52620" s="3"/>
      <c r="BN52620" s="3"/>
      <c r="BP52620" s="3"/>
    </row>
    <row r="52621" spans="1:68" x14ac:dyDescent="0.25">
      <c r="A52621" s="1"/>
      <c r="B52621" s="2"/>
      <c r="BJ52621" s="3"/>
      <c r="BL52621" s="3"/>
      <c r="BN52621" s="3"/>
      <c r="BP52621" s="3"/>
    </row>
    <row r="52622" spans="1:68" x14ac:dyDescent="0.25">
      <c r="A52622" s="1"/>
      <c r="B52622" s="2"/>
      <c r="BJ52622" s="3"/>
      <c r="BL52622" s="3"/>
      <c r="BN52622" s="3"/>
      <c r="BP52622" s="3"/>
    </row>
    <row r="52623" spans="1:68" x14ac:dyDescent="0.25">
      <c r="A52623" s="1"/>
      <c r="B52623" s="2"/>
      <c r="BJ52623" s="3"/>
      <c r="BL52623" s="3"/>
      <c r="BN52623" s="3"/>
      <c r="BP52623" s="3"/>
    </row>
    <row r="52624" spans="1:68" x14ac:dyDescent="0.25">
      <c r="A52624" s="1"/>
      <c r="B52624" s="2"/>
      <c r="BJ52624" s="3"/>
      <c r="BL52624" s="3"/>
      <c r="BN52624" s="3"/>
      <c r="BP52624" s="3"/>
    </row>
    <row r="52625" spans="1:68" x14ac:dyDescent="0.25">
      <c r="A52625" s="1"/>
      <c r="B52625" s="2"/>
      <c r="BJ52625" s="3"/>
      <c r="BL52625" s="3"/>
      <c r="BN52625" s="3"/>
      <c r="BP52625" s="3"/>
    </row>
    <row r="52626" spans="1:68" x14ac:dyDescent="0.25">
      <c r="A52626" s="1"/>
      <c r="B52626" s="2"/>
      <c r="BJ52626" s="3"/>
      <c r="BL52626" s="3"/>
      <c r="BN52626" s="3"/>
      <c r="BP52626" s="3"/>
    </row>
    <row r="52627" spans="1:68" x14ac:dyDescent="0.25">
      <c r="A52627" s="1"/>
      <c r="B52627" s="2"/>
      <c r="BJ52627" s="3"/>
      <c r="BL52627" s="3"/>
      <c r="BN52627" s="3"/>
      <c r="BP52627" s="3"/>
    </row>
    <row r="52628" spans="1:68" x14ac:dyDescent="0.25">
      <c r="A52628" s="1"/>
      <c r="B52628" s="2"/>
      <c r="BJ52628" s="3"/>
      <c r="BL52628" s="3"/>
      <c r="BN52628" s="3"/>
      <c r="BP52628" s="3"/>
    </row>
    <row r="52629" spans="1:68" x14ac:dyDescent="0.25">
      <c r="A52629" s="1"/>
      <c r="B52629" s="2"/>
      <c r="BJ52629" s="3"/>
      <c r="BL52629" s="3"/>
      <c r="BN52629" s="3"/>
      <c r="BP52629" s="3"/>
    </row>
    <row r="52630" spans="1:68" x14ac:dyDescent="0.25">
      <c r="A52630" s="1"/>
      <c r="B52630" s="2"/>
      <c r="BJ52630" s="3"/>
      <c r="BL52630" s="3"/>
      <c r="BN52630" s="3"/>
      <c r="BP52630" s="3"/>
    </row>
    <row r="52631" spans="1:68" x14ac:dyDescent="0.25">
      <c r="A52631" s="1"/>
      <c r="B52631" s="2"/>
      <c r="BJ52631" s="3"/>
      <c r="BL52631" s="3"/>
      <c r="BN52631" s="3"/>
      <c r="BP52631" s="3"/>
    </row>
    <row r="52632" spans="1:68" x14ac:dyDescent="0.25">
      <c r="A52632" s="1"/>
      <c r="B52632" s="2"/>
      <c r="BJ52632" s="3"/>
      <c r="BL52632" s="3"/>
      <c r="BN52632" s="3"/>
      <c r="BP52632" s="3"/>
    </row>
    <row r="52633" spans="1:68" x14ac:dyDescent="0.25">
      <c r="A52633" s="1"/>
      <c r="B52633" s="2"/>
      <c r="BJ52633" s="3"/>
      <c r="BL52633" s="3"/>
      <c r="BN52633" s="3"/>
      <c r="BP52633" s="3"/>
    </row>
    <row r="52634" spans="1:68" x14ac:dyDescent="0.25">
      <c r="A52634" s="1"/>
      <c r="B52634" s="2"/>
      <c r="BJ52634" s="3"/>
      <c r="BL52634" s="3"/>
      <c r="BN52634" s="3"/>
      <c r="BP52634" s="3"/>
    </row>
    <row r="52635" spans="1:68" x14ac:dyDescent="0.25">
      <c r="A52635" s="1"/>
      <c r="B52635" s="2"/>
      <c r="BJ52635" s="3"/>
      <c r="BL52635" s="3"/>
      <c r="BN52635" s="3"/>
      <c r="BP52635" s="3"/>
    </row>
    <row r="52636" spans="1:68" x14ac:dyDescent="0.25">
      <c r="A52636" s="1"/>
      <c r="B52636" s="2"/>
      <c r="BJ52636" s="3"/>
      <c r="BL52636" s="3"/>
      <c r="BN52636" s="3"/>
      <c r="BP52636" s="3"/>
    </row>
    <row r="52637" spans="1:68" x14ac:dyDescent="0.25">
      <c r="A52637" s="1"/>
      <c r="B52637" s="2"/>
      <c r="BJ52637" s="3"/>
      <c r="BL52637" s="3"/>
      <c r="BN52637" s="3"/>
      <c r="BP52637" s="3"/>
    </row>
    <row r="52638" spans="1:68" x14ac:dyDescent="0.25">
      <c r="A52638" s="1"/>
      <c r="B52638" s="2"/>
      <c r="BJ52638" s="3"/>
      <c r="BL52638" s="3"/>
      <c r="BN52638" s="3"/>
      <c r="BP52638" s="3"/>
    </row>
    <row r="52639" spans="1:68" x14ac:dyDescent="0.25">
      <c r="A52639" s="1"/>
      <c r="B52639" s="2"/>
      <c r="BJ52639" s="3"/>
      <c r="BL52639" s="3"/>
      <c r="BN52639" s="3"/>
      <c r="BP52639" s="3"/>
    </row>
    <row r="52640" spans="1:68" x14ac:dyDescent="0.25">
      <c r="A52640" s="1"/>
      <c r="B52640" s="2"/>
      <c r="BJ52640" s="3"/>
      <c r="BL52640" s="3"/>
      <c r="BN52640" s="3"/>
      <c r="BP52640" s="3"/>
    </row>
    <row r="52641" spans="1:68" x14ac:dyDescent="0.25">
      <c r="A52641" s="1"/>
      <c r="B52641" s="2"/>
      <c r="BJ52641" s="3"/>
      <c r="BL52641" s="3"/>
      <c r="BN52641" s="3"/>
      <c r="BP52641" s="3"/>
    </row>
    <row r="52642" spans="1:68" x14ac:dyDescent="0.25">
      <c r="A52642" s="1"/>
      <c r="B52642" s="2"/>
      <c r="BJ52642" s="3"/>
      <c r="BL52642" s="3"/>
      <c r="BN52642" s="3"/>
      <c r="BP52642" s="3"/>
    </row>
    <row r="52643" spans="1:68" x14ac:dyDescent="0.25">
      <c r="A52643" s="1"/>
      <c r="B52643" s="2"/>
      <c r="BJ52643" s="3"/>
      <c r="BL52643" s="3"/>
      <c r="BN52643" s="3"/>
      <c r="BP52643" s="3"/>
    </row>
    <row r="52644" spans="1:68" x14ac:dyDescent="0.25">
      <c r="A52644" s="1"/>
      <c r="B52644" s="2"/>
      <c r="BJ52644" s="3"/>
      <c r="BL52644" s="3"/>
      <c r="BN52644" s="3"/>
      <c r="BP52644" s="3"/>
    </row>
    <row r="52645" spans="1:68" x14ac:dyDescent="0.25">
      <c r="A52645" s="1"/>
      <c r="B52645" s="2"/>
      <c r="BJ52645" s="3"/>
      <c r="BL52645" s="3"/>
      <c r="BN52645" s="3"/>
      <c r="BP52645" s="3"/>
    </row>
    <row r="52646" spans="1:68" x14ac:dyDescent="0.25">
      <c r="A52646" s="1"/>
      <c r="B52646" s="2"/>
      <c r="BJ52646" s="3"/>
      <c r="BL52646" s="3"/>
      <c r="BN52646" s="3"/>
      <c r="BP52646" s="3"/>
    </row>
    <row r="52647" spans="1:68" x14ac:dyDescent="0.25">
      <c r="A52647" s="1"/>
      <c r="B52647" s="2"/>
      <c r="BJ52647" s="3"/>
      <c r="BL52647" s="3"/>
      <c r="BN52647" s="3"/>
      <c r="BP52647" s="3"/>
    </row>
    <row r="52648" spans="1:68" x14ac:dyDescent="0.25">
      <c r="A52648" s="1"/>
      <c r="B52648" s="2"/>
      <c r="BJ52648" s="3"/>
      <c r="BL52648" s="3"/>
      <c r="BN52648" s="3"/>
      <c r="BP52648" s="3"/>
    </row>
    <row r="52649" spans="1:68" x14ac:dyDescent="0.25">
      <c r="A52649" s="1"/>
      <c r="B52649" s="2"/>
      <c r="BJ52649" s="3"/>
      <c r="BL52649" s="3"/>
      <c r="BN52649" s="3"/>
      <c r="BP52649" s="3"/>
    </row>
    <row r="52650" spans="1:68" x14ac:dyDescent="0.25">
      <c r="A52650" s="1"/>
      <c r="B52650" s="2"/>
      <c r="BJ52650" s="3"/>
      <c r="BL52650" s="3"/>
      <c r="BN52650" s="3"/>
      <c r="BP52650" s="3"/>
    </row>
    <row r="52651" spans="1:68" x14ac:dyDescent="0.25">
      <c r="A52651" s="1"/>
      <c r="B52651" s="2"/>
      <c r="BJ52651" s="3"/>
      <c r="BL52651" s="3"/>
      <c r="BN52651" s="3"/>
      <c r="BP52651" s="3"/>
    </row>
    <row r="52652" spans="1:68" x14ac:dyDescent="0.25">
      <c r="A52652" s="1"/>
      <c r="B52652" s="2"/>
      <c r="BJ52652" s="3"/>
      <c r="BL52652" s="3"/>
      <c r="BN52652" s="3"/>
      <c r="BP52652" s="3"/>
    </row>
    <row r="52653" spans="1:68" x14ac:dyDescent="0.25">
      <c r="A52653" s="1"/>
      <c r="B52653" s="2"/>
      <c r="BJ52653" s="3"/>
      <c r="BL52653" s="3"/>
      <c r="BN52653" s="3"/>
      <c r="BP52653" s="3"/>
    </row>
    <row r="52654" spans="1:68" x14ac:dyDescent="0.25">
      <c r="A52654" s="1"/>
      <c r="B52654" s="2"/>
      <c r="BJ52654" s="3"/>
      <c r="BL52654" s="3"/>
      <c r="BN52654" s="3"/>
      <c r="BP52654" s="3"/>
    </row>
    <row r="52655" spans="1:68" x14ac:dyDescent="0.25">
      <c r="A52655" s="1"/>
      <c r="B52655" s="2"/>
      <c r="BJ52655" s="3"/>
      <c r="BL52655" s="3"/>
      <c r="BN52655" s="3"/>
      <c r="BP52655" s="3"/>
    </row>
    <row r="52656" spans="1:68" x14ac:dyDescent="0.25">
      <c r="A52656" s="1"/>
      <c r="B52656" s="2"/>
      <c r="BJ52656" s="3"/>
      <c r="BL52656" s="3"/>
      <c r="BN52656" s="3"/>
      <c r="BP52656" s="3"/>
    </row>
    <row r="52657" spans="1:68" x14ac:dyDescent="0.25">
      <c r="A52657" s="1"/>
      <c r="B52657" s="2"/>
      <c r="BJ52657" s="3"/>
      <c r="BL52657" s="3"/>
      <c r="BN52657" s="3"/>
      <c r="BP52657" s="3"/>
    </row>
    <row r="52658" spans="1:68" x14ac:dyDescent="0.25">
      <c r="A52658" s="1"/>
      <c r="B52658" s="2"/>
      <c r="BJ52658" s="3"/>
      <c r="BL52658" s="3"/>
      <c r="BN52658" s="3"/>
      <c r="BP52658" s="3"/>
    </row>
    <row r="52659" spans="1:68" x14ac:dyDescent="0.25">
      <c r="A52659" s="1"/>
      <c r="B52659" s="2"/>
      <c r="BJ52659" s="3"/>
      <c r="BL52659" s="3"/>
      <c r="BN52659" s="3"/>
      <c r="BP52659" s="3"/>
    </row>
    <row r="52660" spans="1:68" x14ac:dyDescent="0.25">
      <c r="A52660" s="1"/>
      <c r="B52660" s="2"/>
      <c r="BJ52660" s="3"/>
      <c r="BL52660" s="3"/>
      <c r="BN52660" s="3"/>
      <c r="BP52660" s="3"/>
    </row>
    <row r="52661" spans="1:68" x14ac:dyDescent="0.25">
      <c r="A52661" s="1"/>
      <c r="B52661" s="2"/>
      <c r="BJ52661" s="3"/>
      <c r="BL52661" s="3"/>
      <c r="BN52661" s="3"/>
      <c r="BP52661" s="3"/>
    </row>
    <row r="52662" spans="1:68" x14ac:dyDescent="0.25">
      <c r="A52662" s="1"/>
      <c r="B52662" s="2"/>
      <c r="BJ52662" s="3"/>
      <c r="BL52662" s="3"/>
      <c r="BN52662" s="3"/>
      <c r="BP52662" s="3"/>
    </row>
    <row r="52663" spans="1:68" x14ac:dyDescent="0.25">
      <c r="A52663" s="1"/>
      <c r="B52663" s="2"/>
      <c r="BJ52663" s="3"/>
      <c r="BL52663" s="3"/>
      <c r="BN52663" s="3"/>
      <c r="BP52663" s="3"/>
    </row>
    <row r="52664" spans="1:68" x14ac:dyDescent="0.25">
      <c r="A52664" s="1"/>
      <c r="B52664" s="2"/>
      <c r="BJ52664" s="3"/>
      <c r="BL52664" s="3"/>
      <c r="BN52664" s="3"/>
      <c r="BP52664" s="3"/>
    </row>
    <row r="52665" spans="1:68" x14ac:dyDescent="0.25">
      <c r="A52665" s="1"/>
      <c r="B52665" s="2"/>
      <c r="BJ52665" s="3"/>
      <c r="BL52665" s="3"/>
      <c r="BN52665" s="3"/>
      <c r="BP52665" s="3"/>
    </row>
    <row r="52666" spans="1:68" x14ac:dyDescent="0.25">
      <c r="A52666" s="1"/>
      <c r="B52666" s="2"/>
      <c r="BJ52666" s="3"/>
      <c r="BL52666" s="3"/>
      <c r="BN52666" s="3"/>
      <c r="BP52666" s="3"/>
    </row>
    <row r="52667" spans="1:68" x14ac:dyDescent="0.25">
      <c r="A52667" s="1"/>
      <c r="B52667" s="2"/>
      <c r="BJ52667" s="3"/>
      <c r="BL52667" s="3"/>
      <c r="BN52667" s="3"/>
      <c r="BP52667" s="3"/>
    </row>
    <row r="52668" spans="1:68" x14ac:dyDescent="0.25">
      <c r="A52668" s="1"/>
      <c r="B52668" s="2"/>
      <c r="BJ52668" s="3"/>
      <c r="BL52668" s="3"/>
      <c r="BN52668" s="3"/>
      <c r="BP52668" s="3"/>
    </row>
    <row r="52669" spans="1:68" x14ac:dyDescent="0.25">
      <c r="A52669" s="1"/>
      <c r="B52669" s="2"/>
      <c r="BJ52669" s="3"/>
      <c r="BL52669" s="3"/>
      <c r="BN52669" s="3"/>
      <c r="BP52669" s="3"/>
    </row>
    <row r="52670" spans="1:68" x14ac:dyDescent="0.25">
      <c r="A52670" s="1"/>
      <c r="B52670" s="2"/>
      <c r="BJ52670" s="3"/>
      <c r="BL52670" s="3"/>
      <c r="BN52670" s="3"/>
      <c r="BP52670" s="3"/>
    </row>
    <row r="52671" spans="1:68" x14ac:dyDescent="0.25">
      <c r="A52671" s="1"/>
      <c r="B52671" s="2"/>
      <c r="BJ52671" s="3"/>
      <c r="BL52671" s="3"/>
      <c r="BN52671" s="3"/>
      <c r="BP52671" s="3"/>
    </row>
    <row r="52672" spans="1:68" x14ac:dyDescent="0.25">
      <c r="A52672" s="1"/>
      <c r="B52672" s="2"/>
      <c r="BJ52672" s="3"/>
      <c r="BL52672" s="3"/>
      <c r="BN52672" s="3"/>
      <c r="BP52672" s="3"/>
    </row>
    <row r="52673" spans="1:68" x14ac:dyDescent="0.25">
      <c r="A52673" s="1"/>
      <c r="B52673" s="2"/>
      <c r="BJ52673" s="3"/>
      <c r="BL52673" s="3"/>
      <c r="BN52673" s="3"/>
      <c r="BP52673" s="3"/>
    </row>
    <row r="52674" spans="1:68" x14ac:dyDescent="0.25">
      <c r="A52674" s="1"/>
      <c r="B52674" s="2"/>
      <c r="BJ52674" s="3"/>
      <c r="BL52674" s="3"/>
      <c r="BN52674" s="3"/>
      <c r="BP52674" s="3"/>
    </row>
    <row r="52675" spans="1:68" x14ac:dyDescent="0.25">
      <c r="A52675" s="1"/>
      <c r="B52675" s="2"/>
      <c r="BJ52675" s="3"/>
      <c r="BL52675" s="3"/>
      <c r="BN52675" s="3"/>
      <c r="BP52675" s="3"/>
    </row>
    <row r="52676" spans="1:68" x14ac:dyDescent="0.25">
      <c r="A52676" s="1"/>
      <c r="B52676" s="2"/>
      <c r="BJ52676" s="3"/>
      <c r="BL52676" s="3"/>
      <c r="BN52676" s="3"/>
      <c r="BP52676" s="3"/>
    </row>
    <row r="52677" spans="1:68" x14ac:dyDescent="0.25">
      <c r="A52677" s="1"/>
      <c r="B52677" s="2"/>
      <c r="BJ52677" s="3"/>
      <c r="BL52677" s="3"/>
      <c r="BN52677" s="3"/>
      <c r="BP52677" s="3"/>
    </row>
    <row r="52678" spans="1:68" x14ac:dyDescent="0.25">
      <c r="A52678" s="1"/>
      <c r="B52678" s="2"/>
      <c r="BJ52678" s="3"/>
      <c r="BL52678" s="3"/>
      <c r="BN52678" s="3"/>
      <c r="BP52678" s="3"/>
    </row>
    <row r="52679" spans="1:68" x14ac:dyDescent="0.25">
      <c r="A52679" s="1"/>
      <c r="B52679" s="2"/>
      <c r="BJ52679" s="3"/>
      <c r="BL52679" s="3"/>
      <c r="BN52679" s="3"/>
      <c r="BP52679" s="3"/>
    </row>
    <row r="52680" spans="1:68" x14ac:dyDescent="0.25">
      <c r="A52680" s="1"/>
      <c r="B52680" s="2"/>
      <c r="BJ52680" s="3"/>
      <c r="BL52680" s="3"/>
      <c r="BN52680" s="3"/>
      <c r="BP52680" s="3"/>
    </row>
    <row r="52681" spans="1:68" x14ac:dyDescent="0.25">
      <c r="A52681" s="1"/>
      <c r="B52681" s="2"/>
      <c r="BJ52681" s="3"/>
      <c r="BL52681" s="3"/>
      <c r="BN52681" s="3"/>
      <c r="BP52681" s="3"/>
    </row>
    <row r="52682" spans="1:68" x14ac:dyDescent="0.25">
      <c r="A52682" s="1"/>
      <c r="B52682" s="2"/>
      <c r="BJ52682" s="3"/>
      <c r="BL52682" s="3"/>
      <c r="BN52682" s="3"/>
      <c r="BP52682" s="3"/>
    </row>
    <row r="52683" spans="1:68" x14ac:dyDescent="0.25">
      <c r="A52683" s="1"/>
      <c r="B52683" s="2"/>
      <c r="BJ52683" s="3"/>
      <c r="BL52683" s="3"/>
      <c r="BN52683" s="3"/>
      <c r="BP52683" s="3"/>
    </row>
    <row r="52684" spans="1:68" x14ac:dyDescent="0.25">
      <c r="A52684" s="1"/>
      <c r="B52684" s="2"/>
      <c r="BJ52684" s="3"/>
      <c r="BL52684" s="3"/>
      <c r="BN52684" s="3"/>
      <c r="BP52684" s="3"/>
    </row>
    <row r="52685" spans="1:68" x14ac:dyDescent="0.25">
      <c r="A52685" s="1"/>
      <c r="B52685" s="2"/>
      <c r="BJ52685" s="3"/>
      <c r="BL52685" s="3"/>
      <c r="BN52685" s="3"/>
      <c r="BP52685" s="3"/>
    </row>
    <row r="52686" spans="1:68" x14ac:dyDescent="0.25">
      <c r="A52686" s="1"/>
      <c r="B52686" s="2"/>
      <c r="BJ52686" s="3"/>
      <c r="BL52686" s="3"/>
      <c r="BN52686" s="3"/>
      <c r="BP52686" s="3"/>
    </row>
    <row r="52687" spans="1:68" x14ac:dyDescent="0.25">
      <c r="A52687" s="1"/>
      <c r="B52687" s="2"/>
      <c r="BJ52687" s="3"/>
      <c r="BL52687" s="3"/>
      <c r="BN52687" s="3"/>
      <c r="BP52687" s="3"/>
    </row>
    <row r="52688" spans="1:68" x14ac:dyDescent="0.25">
      <c r="A52688" s="1"/>
      <c r="B52688" s="2"/>
      <c r="BJ52688" s="3"/>
      <c r="BL52688" s="3"/>
      <c r="BN52688" s="3"/>
      <c r="BP52688" s="3"/>
    </row>
    <row r="52689" spans="1:68" x14ac:dyDescent="0.25">
      <c r="A52689" s="1"/>
      <c r="B52689" s="2"/>
      <c r="BJ52689" s="3"/>
      <c r="BL52689" s="3"/>
      <c r="BN52689" s="3"/>
      <c r="BP52689" s="3"/>
    </row>
    <row r="52690" spans="1:68" x14ac:dyDescent="0.25">
      <c r="A52690" s="1"/>
      <c r="B52690" s="2"/>
      <c r="BJ52690" s="3"/>
      <c r="BL52690" s="3"/>
      <c r="BN52690" s="3"/>
      <c r="BP52690" s="3"/>
    </row>
    <row r="52691" spans="1:68" x14ac:dyDescent="0.25">
      <c r="A52691" s="1"/>
      <c r="B52691" s="2"/>
      <c r="BJ52691" s="3"/>
      <c r="BL52691" s="3"/>
      <c r="BN52691" s="3"/>
      <c r="BP52691" s="3"/>
    </row>
    <row r="52692" spans="1:68" x14ac:dyDescent="0.25">
      <c r="A52692" s="1"/>
      <c r="B52692" s="2"/>
      <c r="BJ52692" s="3"/>
      <c r="BL52692" s="3"/>
      <c r="BN52692" s="3"/>
      <c r="BP52692" s="3"/>
    </row>
    <row r="52693" spans="1:68" x14ac:dyDescent="0.25">
      <c r="A52693" s="1"/>
      <c r="B52693" s="2"/>
      <c r="BJ52693" s="3"/>
      <c r="BL52693" s="3"/>
      <c r="BN52693" s="3"/>
      <c r="BP52693" s="3"/>
    </row>
    <row r="52694" spans="1:68" x14ac:dyDescent="0.25">
      <c r="A52694" s="1"/>
      <c r="B52694" s="2"/>
      <c r="BJ52694" s="3"/>
      <c r="BL52694" s="3"/>
      <c r="BN52694" s="3"/>
      <c r="BP52694" s="3"/>
    </row>
    <row r="52695" spans="1:68" x14ac:dyDescent="0.25">
      <c r="A52695" s="1"/>
      <c r="B52695" s="2"/>
      <c r="BJ52695" s="3"/>
      <c r="BL52695" s="3"/>
      <c r="BN52695" s="3"/>
      <c r="BP52695" s="3"/>
    </row>
    <row r="52696" spans="1:68" x14ac:dyDescent="0.25">
      <c r="A52696" s="1"/>
      <c r="B52696" s="2"/>
      <c r="BJ52696" s="3"/>
      <c r="BL52696" s="3"/>
      <c r="BN52696" s="3"/>
      <c r="BP52696" s="3"/>
    </row>
    <row r="52697" spans="1:68" x14ac:dyDescent="0.25">
      <c r="A52697" s="1"/>
      <c r="B52697" s="2"/>
      <c r="BJ52697" s="3"/>
      <c r="BL52697" s="3"/>
      <c r="BN52697" s="3"/>
      <c r="BP52697" s="3"/>
    </row>
    <row r="52698" spans="1:68" x14ac:dyDescent="0.25">
      <c r="A52698" s="1"/>
      <c r="B52698" s="2"/>
      <c r="BJ52698" s="3"/>
      <c r="BL52698" s="3"/>
      <c r="BN52698" s="3"/>
      <c r="BP52698" s="3"/>
    </row>
    <row r="52699" spans="1:68" x14ac:dyDescent="0.25">
      <c r="A52699" s="1"/>
      <c r="B52699" s="2"/>
      <c r="BJ52699" s="3"/>
      <c r="BL52699" s="3"/>
      <c r="BN52699" s="3"/>
      <c r="BP52699" s="3"/>
    </row>
    <row r="52700" spans="1:68" x14ac:dyDescent="0.25">
      <c r="A52700" s="1"/>
      <c r="B52700" s="2"/>
      <c r="BJ52700" s="3"/>
      <c r="BL52700" s="3"/>
      <c r="BN52700" s="3"/>
      <c r="BP52700" s="3"/>
    </row>
    <row r="52701" spans="1:68" x14ac:dyDescent="0.25">
      <c r="A52701" s="1"/>
      <c r="B52701" s="2"/>
      <c r="BJ52701" s="3"/>
      <c r="BL52701" s="3"/>
      <c r="BN52701" s="3"/>
      <c r="BP52701" s="3"/>
    </row>
    <row r="52702" spans="1:68" x14ac:dyDescent="0.25">
      <c r="A52702" s="1"/>
      <c r="B52702" s="2"/>
      <c r="BJ52702" s="3"/>
      <c r="BL52702" s="3"/>
      <c r="BN52702" s="3"/>
      <c r="BP52702" s="3"/>
    </row>
    <row r="52703" spans="1:68" x14ac:dyDescent="0.25">
      <c r="A52703" s="1"/>
      <c r="B52703" s="2"/>
      <c r="BJ52703" s="3"/>
      <c r="BL52703" s="3"/>
      <c r="BN52703" s="3"/>
      <c r="BP52703" s="3"/>
    </row>
    <row r="52704" spans="1:68" x14ac:dyDescent="0.25">
      <c r="A52704" s="1"/>
      <c r="B52704" s="2"/>
      <c r="BJ52704" s="3"/>
      <c r="BL52704" s="3"/>
      <c r="BN52704" s="3"/>
      <c r="BP52704" s="3"/>
    </row>
    <row r="52705" spans="1:68" x14ac:dyDescent="0.25">
      <c r="A52705" s="1"/>
      <c r="B52705" s="2"/>
      <c r="BJ52705" s="3"/>
      <c r="BL52705" s="3"/>
      <c r="BN52705" s="3"/>
      <c r="BP52705" s="3"/>
    </row>
    <row r="52706" spans="1:68" x14ac:dyDescent="0.25">
      <c r="A52706" s="1"/>
      <c r="B52706" s="2"/>
      <c r="BJ52706" s="3"/>
      <c r="BL52706" s="3"/>
      <c r="BN52706" s="3"/>
      <c r="BP52706" s="3"/>
    </row>
    <row r="52707" spans="1:68" x14ac:dyDescent="0.25">
      <c r="A52707" s="1"/>
      <c r="B52707" s="2"/>
      <c r="BJ52707" s="3"/>
      <c r="BL52707" s="3"/>
      <c r="BN52707" s="3"/>
      <c r="BP52707" s="3"/>
    </row>
    <row r="52708" spans="1:68" x14ac:dyDescent="0.25">
      <c r="A52708" s="1"/>
      <c r="B52708" s="2"/>
      <c r="BJ52708" s="3"/>
      <c r="BL52708" s="3"/>
      <c r="BN52708" s="3"/>
      <c r="BP52708" s="3"/>
    </row>
    <row r="52709" spans="1:68" x14ac:dyDescent="0.25">
      <c r="A52709" s="1"/>
      <c r="B52709" s="2"/>
      <c r="BJ52709" s="3"/>
      <c r="BL52709" s="3"/>
      <c r="BN52709" s="3"/>
      <c r="BP52709" s="3"/>
    </row>
    <row r="52710" spans="1:68" x14ac:dyDescent="0.25">
      <c r="A52710" s="1"/>
      <c r="B52710" s="2"/>
      <c r="BJ52710" s="3"/>
      <c r="BL52710" s="3"/>
      <c r="BN52710" s="3"/>
      <c r="BP52710" s="3"/>
    </row>
    <row r="52711" spans="1:68" x14ac:dyDescent="0.25">
      <c r="A52711" s="1"/>
      <c r="B52711" s="2"/>
      <c r="BJ52711" s="3"/>
      <c r="BL52711" s="3"/>
      <c r="BN52711" s="3"/>
      <c r="BP52711" s="3"/>
    </row>
    <row r="52712" spans="1:68" x14ac:dyDescent="0.25">
      <c r="A52712" s="1"/>
      <c r="B52712" s="2"/>
      <c r="BJ52712" s="3"/>
      <c r="BL52712" s="3"/>
      <c r="BN52712" s="3"/>
      <c r="BP52712" s="3"/>
    </row>
    <row r="52713" spans="1:68" x14ac:dyDescent="0.25">
      <c r="A52713" s="1"/>
      <c r="B52713" s="2"/>
      <c r="BJ52713" s="3"/>
      <c r="BL52713" s="3"/>
      <c r="BN52713" s="3"/>
      <c r="BP52713" s="3"/>
    </row>
    <row r="52714" spans="1:68" x14ac:dyDescent="0.25">
      <c r="A52714" s="1"/>
      <c r="B52714" s="2"/>
      <c r="BJ52714" s="3"/>
      <c r="BL52714" s="3"/>
      <c r="BN52714" s="3"/>
      <c r="BP52714" s="3"/>
    </row>
    <row r="52715" spans="1:68" x14ac:dyDescent="0.25">
      <c r="A52715" s="1"/>
      <c r="B52715" s="2"/>
      <c r="BJ52715" s="3"/>
      <c r="BL52715" s="3"/>
      <c r="BN52715" s="3"/>
      <c r="BP52715" s="3"/>
    </row>
    <row r="52716" spans="1:68" x14ac:dyDescent="0.25">
      <c r="A52716" s="1"/>
      <c r="B52716" s="2"/>
      <c r="BJ52716" s="3"/>
      <c r="BL52716" s="3"/>
      <c r="BN52716" s="3"/>
      <c r="BP52716" s="3"/>
    </row>
    <row r="52717" spans="1:68" x14ac:dyDescent="0.25">
      <c r="A52717" s="1"/>
      <c r="B52717" s="2"/>
      <c r="BJ52717" s="3"/>
      <c r="BL52717" s="3"/>
      <c r="BN52717" s="3"/>
      <c r="BP52717" s="3"/>
    </row>
    <row r="52718" spans="1:68" x14ac:dyDescent="0.25">
      <c r="A52718" s="1"/>
      <c r="B52718" s="2"/>
      <c r="BJ52718" s="3"/>
      <c r="BL52718" s="3"/>
      <c r="BN52718" s="3"/>
      <c r="BP52718" s="3"/>
    </row>
    <row r="52719" spans="1:68" x14ac:dyDescent="0.25">
      <c r="A52719" s="1"/>
      <c r="B52719" s="2"/>
      <c r="BJ52719" s="3"/>
      <c r="BL52719" s="3"/>
      <c r="BN52719" s="3"/>
      <c r="BP52719" s="3"/>
    </row>
    <row r="52720" spans="1:68" x14ac:dyDescent="0.25">
      <c r="A52720" s="1"/>
      <c r="B52720" s="2"/>
      <c r="BJ52720" s="3"/>
      <c r="BL52720" s="3"/>
      <c r="BN52720" s="3"/>
      <c r="BP52720" s="3"/>
    </row>
    <row r="52721" spans="1:68" x14ac:dyDescent="0.25">
      <c r="A52721" s="1"/>
      <c r="B52721" s="2"/>
      <c r="BJ52721" s="3"/>
      <c r="BL52721" s="3"/>
      <c r="BN52721" s="3"/>
      <c r="BP52721" s="3"/>
    </row>
    <row r="52722" spans="1:68" x14ac:dyDescent="0.25">
      <c r="A52722" s="1"/>
      <c r="B52722" s="2"/>
      <c r="BJ52722" s="3"/>
      <c r="BL52722" s="3"/>
      <c r="BN52722" s="3"/>
      <c r="BP52722" s="3"/>
    </row>
    <row r="52723" spans="1:68" x14ac:dyDescent="0.25">
      <c r="A52723" s="1"/>
      <c r="B52723" s="2"/>
      <c r="BJ52723" s="3"/>
      <c r="BL52723" s="3"/>
      <c r="BN52723" s="3"/>
      <c r="BP52723" s="3"/>
    </row>
    <row r="52724" spans="1:68" x14ac:dyDescent="0.25">
      <c r="A52724" s="1"/>
      <c r="B52724" s="2"/>
      <c r="BJ52724" s="3"/>
      <c r="BL52724" s="3"/>
      <c r="BN52724" s="3"/>
      <c r="BP52724" s="3"/>
    </row>
    <row r="52725" spans="1:68" x14ac:dyDescent="0.25">
      <c r="A52725" s="1"/>
      <c r="B52725" s="2"/>
      <c r="BJ52725" s="3"/>
      <c r="BL52725" s="3"/>
      <c r="BN52725" s="3"/>
      <c r="BP52725" s="3"/>
    </row>
    <row r="52726" spans="1:68" x14ac:dyDescent="0.25">
      <c r="A52726" s="1"/>
      <c r="B52726" s="2"/>
      <c r="BJ52726" s="3"/>
      <c r="BL52726" s="3"/>
      <c r="BN52726" s="3"/>
      <c r="BP52726" s="3"/>
    </row>
    <row r="52727" spans="1:68" x14ac:dyDescent="0.25">
      <c r="A52727" s="1"/>
      <c r="B52727" s="2"/>
      <c r="BJ52727" s="3"/>
      <c r="BL52727" s="3"/>
      <c r="BN52727" s="3"/>
      <c r="BP52727" s="3"/>
    </row>
    <row r="52728" spans="1:68" x14ac:dyDescent="0.25">
      <c r="A52728" s="1"/>
      <c r="B52728" s="2"/>
      <c r="BJ52728" s="3"/>
      <c r="BL52728" s="3"/>
      <c r="BN52728" s="3"/>
      <c r="BP52728" s="3"/>
    </row>
    <row r="52729" spans="1:68" x14ac:dyDescent="0.25">
      <c r="A52729" s="1"/>
      <c r="B52729" s="2"/>
      <c r="BJ52729" s="3"/>
      <c r="BL52729" s="3"/>
      <c r="BN52729" s="3"/>
      <c r="BP52729" s="3"/>
    </row>
    <row r="52730" spans="1:68" x14ac:dyDescent="0.25">
      <c r="A52730" s="1"/>
      <c r="B52730" s="2"/>
      <c r="BJ52730" s="3"/>
      <c r="BL52730" s="3"/>
      <c r="BN52730" s="3"/>
      <c r="BP52730" s="3"/>
    </row>
    <row r="52731" spans="1:68" x14ac:dyDescent="0.25">
      <c r="A52731" s="1"/>
      <c r="B52731" s="2"/>
      <c r="BJ52731" s="3"/>
      <c r="BL52731" s="3"/>
      <c r="BN52731" s="3"/>
      <c r="BP52731" s="3"/>
    </row>
    <row r="52732" spans="1:68" x14ac:dyDescent="0.25">
      <c r="A52732" s="1"/>
      <c r="B52732" s="2"/>
      <c r="BJ52732" s="3"/>
      <c r="BL52732" s="3"/>
      <c r="BN52732" s="3"/>
      <c r="BP52732" s="3"/>
    </row>
    <row r="52733" spans="1:68" x14ac:dyDescent="0.25">
      <c r="A52733" s="1"/>
      <c r="B52733" s="2"/>
      <c r="BJ52733" s="3"/>
      <c r="BL52733" s="3"/>
      <c r="BN52733" s="3"/>
      <c r="BP52733" s="3"/>
    </row>
    <row r="52734" spans="1:68" x14ac:dyDescent="0.25">
      <c r="A52734" s="1"/>
      <c r="B52734" s="2"/>
      <c r="BJ52734" s="3"/>
      <c r="BL52734" s="3"/>
      <c r="BN52734" s="3"/>
      <c r="BP52734" s="3"/>
    </row>
    <row r="52735" spans="1:68" x14ac:dyDescent="0.25">
      <c r="A52735" s="1"/>
      <c r="B52735" s="2"/>
      <c r="BJ52735" s="3"/>
      <c r="BL52735" s="3"/>
      <c r="BN52735" s="3"/>
      <c r="BP52735" s="3"/>
    </row>
    <row r="52736" spans="1:68" x14ac:dyDescent="0.25">
      <c r="A52736" s="1"/>
      <c r="B52736" s="2"/>
      <c r="BJ52736" s="3"/>
      <c r="BL52736" s="3"/>
      <c r="BN52736" s="3"/>
      <c r="BP52736" s="3"/>
    </row>
    <row r="52737" spans="1:68" x14ac:dyDescent="0.25">
      <c r="A52737" s="1"/>
      <c r="B52737" s="2"/>
      <c r="BJ52737" s="3"/>
      <c r="BL52737" s="3"/>
      <c r="BN52737" s="3"/>
      <c r="BP52737" s="3"/>
    </row>
    <row r="52738" spans="1:68" x14ac:dyDescent="0.25">
      <c r="A52738" s="1"/>
      <c r="B52738" s="2"/>
      <c r="BJ52738" s="3"/>
      <c r="BL52738" s="3"/>
      <c r="BN52738" s="3"/>
      <c r="BP52738" s="3"/>
    </row>
    <row r="52739" spans="1:68" x14ac:dyDescent="0.25">
      <c r="A52739" s="1"/>
      <c r="B52739" s="2"/>
      <c r="BJ52739" s="3"/>
      <c r="BL52739" s="3"/>
      <c r="BN52739" s="3"/>
      <c r="BP52739" s="3"/>
    </row>
    <row r="52740" spans="1:68" x14ac:dyDescent="0.25">
      <c r="A52740" s="1"/>
      <c r="B52740" s="2"/>
      <c r="BJ52740" s="3"/>
      <c r="BL52740" s="3"/>
      <c r="BN52740" s="3"/>
      <c r="BP52740" s="3"/>
    </row>
    <row r="52741" spans="1:68" x14ac:dyDescent="0.25">
      <c r="A52741" s="1"/>
      <c r="B52741" s="2"/>
      <c r="BJ52741" s="3"/>
      <c r="BL52741" s="3"/>
      <c r="BN52741" s="3"/>
      <c r="BP52741" s="3"/>
    </row>
    <row r="52742" spans="1:68" x14ac:dyDescent="0.25">
      <c r="A52742" s="1"/>
      <c r="B52742" s="2"/>
      <c r="BJ52742" s="3"/>
      <c r="BL52742" s="3"/>
      <c r="BN52742" s="3"/>
      <c r="BP52742" s="3"/>
    </row>
    <row r="52743" spans="1:68" x14ac:dyDescent="0.25">
      <c r="A52743" s="1"/>
      <c r="B52743" s="2"/>
      <c r="BJ52743" s="3"/>
      <c r="BL52743" s="3"/>
      <c r="BN52743" s="3"/>
      <c r="BP52743" s="3"/>
    </row>
    <row r="52744" spans="1:68" x14ac:dyDescent="0.25">
      <c r="A52744" s="1"/>
      <c r="B52744" s="2"/>
      <c r="BJ52744" s="3"/>
      <c r="BL52744" s="3"/>
      <c r="BN52744" s="3"/>
      <c r="BP52744" s="3"/>
    </row>
    <row r="52745" spans="1:68" x14ac:dyDescent="0.25">
      <c r="A52745" s="1"/>
      <c r="B52745" s="2"/>
      <c r="BJ52745" s="3"/>
      <c r="BL52745" s="3"/>
      <c r="BN52745" s="3"/>
      <c r="BP52745" s="3"/>
    </row>
    <row r="52746" spans="1:68" x14ac:dyDescent="0.25">
      <c r="A52746" s="1"/>
      <c r="B52746" s="2"/>
      <c r="BJ52746" s="3"/>
      <c r="BL52746" s="3"/>
      <c r="BN52746" s="3"/>
      <c r="BP52746" s="3"/>
    </row>
    <row r="52747" spans="1:68" x14ac:dyDescent="0.25">
      <c r="A52747" s="1"/>
      <c r="B52747" s="2"/>
      <c r="BJ52747" s="3"/>
      <c r="BL52747" s="3"/>
      <c r="BN52747" s="3"/>
      <c r="BP52747" s="3"/>
    </row>
    <row r="52748" spans="1:68" x14ac:dyDescent="0.25">
      <c r="A52748" s="1"/>
      <c r="B52748" s="2"/>
      <c r="BJ52748" s="3"/>
      <c r="BL52748" s="3"/>
      <c r="BN52748" s="3"/>
      <c r="BP52748" s="3"/>
    </row>
    <row r="52749" spans="1:68" x14ac:dyDescent="0.25">
      <c r="A52749" s="1"/>
      <c r="B52749" s="2"/>
      <c r="BJ52749" s="3"/>
      <c r="BL52749" s="3"/>
      <c r="BN52749" s="3"/>
      <c r="BP52749" s="3"/>
    </row>
    <row r="52750" spans="1:68" x14ac:dyDescent="0.25">
      <c r="A52750" s="1"/>
      <c r="B52750" s="2"/>
      <c r="BJ52750" s="3"/>
      <c r="BL52750" s="3"/>
      <c r="BN52750" s="3"/>
      <c r="BP52750" s="3"/>
    </row>
    <row r="52751" spans="1:68" x14ac:dyDescent="0.25">
      <c r="A52751" s="1"/>
      <c r="B52751" s="2"/>
      <c r="BJ52751" s="3"/>
      <c r="BL52751" s="3"/>
      <c r="BN52751" s="3"/>
      <c r="BP52751" s="3"/>
    </row>
    <row r="52752" spans="1:68" x14ac:dyDescent="0.25">
      <c r="A52752" s="1"/>
      <c r="B52752" s="2"/>
      <c r="BJ52752" s="3"/>
      <c r="BL52752" s="3"/>
      <c r="BN52752" s="3"/>
      <c r="BP52752" s="3"/>
    </row>
    <row r="52753" spans="1:68" x14ac:dyDescent="0.25">
      <c r="A52753" s="1"/>
      <c r="B52753" s="2"/>
      <c r="BJ52753" s="3"/>
      <c r="BL52753" s="3"/>
      <c r="BN52753" s="3"/>
      <c r="BP52753" s="3"/>
    </row>
    <row r="52754" spans="1:68" x14ac:dyDescent="0.25">
      <c r="A52754" s="1"/>
      <c r="B52754" s="2"/>
      <c r="BJ52754" s="3"/>
      <c r="BL52754" s="3"/>
      <c r="BN52754" s="3"/>
      <c r="BP52754" s="3"/>
    </row>
    <row r="52755" spans="1:68" x14ac:dyDescent="0.25">
      <c r="A52755" s="1"/>
      <c r="B52755" s="2"/>
      <c r="BJ52755" s="3"/>
      <c r="BL52755" s="3"/>
      <c r="BN52755" s="3"/>
      <c r="BP52755" s="3"/>
    </row>
    <row r="52756" spans="1:68" x14ac:dyDescent="0.25">
      <c r="A52756" s="1"/>
      <c r="B52756" s="2"/>
      <c r="BJ52756" s="3"/>
      <c r="BL52756" s="3"/>
      <c r="BN52756" s="3"/>
      <c r="BP52756" s="3"/>
    </row>
    <row r="52757" spans="1:68" x14ac:dyDescent="0.25">
      <c r="A52757" s="1"/>
      <c r="B52757" s="2"/>
      <c r="BJ52757" s="3"/>
      <c r="BL52757" s="3"/>
      <c r="BN52757" s="3"/>
      <c r="BP52757" s="3"/>
    </row>
    <row r="52758" spans="1:68" x14ac:dyDescent="0.25">
      <c r="A52758" s="1"/>
      <c r="B52758" s="2"/>
      <c r="BJ52758" s="3"/>
      <c r="BL52758" s="3"/>
      <c r="BN52758" s="3"/>
      <c r="BP52758" s="3"/>
    </row>
    <row r="52759" spans="1:68" x14ac:dyDescent="0.25">
      <c r="A52759" s="1"/>
      <c r="B52759" s="2"/>
      <c r="BJ52759" s="3"/>
      <c r="BL52759" s="3"/>
      <c r="BN52759" s="3"/>
      <c r="BP52759" s="3"/>
    </row>
    <row r="52760" spans="1:68" x14ac:dyDescent="0.25">
      <c r="A52760" s="1"/>
      <c r="B52760" s="2"/>
      <c r="BJ52760" s="3"/>
      <c r="BL52760" s="3"/>
      <c r="BN52760" s="3"/>
      <c r="BP52760" s="3"/>
    </row>
    <row r="52761" spans="1:68" x14ac:dyDescent="0.25">
      <c r="A52761" s="1"/>
      <c r="B52761" s="2"/>
      <c r="BJ52761" s="3"/>
      <c r="BL52761" s="3"/>
      <c r="BN52761" s="3"/>
      <c r="BP52761" s="3"/>
    </row>
    <row r="52762" spans="1:68" x14ac:dyDescent="0.25">
      <c r="A52762" s="1"/>
      <c r="B52762" s="2"/>
      <c r="BJ52762" s="3"/>
      <c r="BL52762" s="3"/>
      <c r="BN52762" s="3"/>
      <c r="BP52762" s="3"/>
    </row>
    <row r="52763" spans="1:68" x14ac:dyDescent="0.25">
      <c r="A52763" s="1"/>
      <c r="B52763" s="2"/>
      <c r="BJ52763" s="3"/>
      <c r="BL52763" s="3"/>
      <c r="BN52763" s="3"/>
      <c r="BP52763" s="3"/>
    </row>
    <row r="52764" spans="1:68" x14ac:dyDescent="0.25">
      <c r="A52764" s="1"/>
      <c r="B52764" s="2"/>
      <c r="BJ52764" s="3"/>
      <c r="BL52764" s="3"/>
      <c r="BN52764" s="3"/>
      <c r="BP52764" s="3"/>
    </row>
    <row r="52765" spans="1:68" x14ac:dyDescent="0.25">
      <c r="A52765" s="1"/>
      <c r="B52765" s="2"/>
      <c r="BJ52765" s="3"/>
      <c r="BL52765" s="3"/>
      <c r="BN52765" s="3"/>
      <c r="BP52765" s="3"/>
    </row>
    <row r="52766" spans="1:68" x14ac:dyDescent="0.25">
      <c r="A52766" s="1"/>
      <c r="B52766" s="2"/>
      <c r="BJ52766" s="3"/>
      <c r="BL52766" s="3"/>
      <c r="BN52766" s="3"/>
      <c r="BP52766" s="3"/>
    </row>
    <row r="52767" spans="1:68" x14ac:dyDescent="0.25">
      <c r="A52767" s="1"/>
      <c r="B52767" s="2"/>
      <c r="BJ52767" s="3"/>
      <c r="BL52767" s="3"/>
      <c r="BN52767" s="3"/>
      <c r="BP52767" s="3"/>
    </row>
    <row r="52768" spans="1:68" x14ac:dyDescent="0.25">
      <c r="A52768" s="1"/>
      <c r="B52768" s="2"/>
      <c r="BJ52768" s="3"/>
      <c r="BL52768" s="3"/>
      <c r="BN52768" s="3"/>
      <c r="BP52768" s="3"/>
    </row>
    <row r="52769" spans="1:68" x14ac:dyDescent="0.25">
      <c r="A52769" s="1"/>
      <c r="B52769" s="2"/>
      <c r="BJ52769" s="3"/>
      <c r="BL52769" s="3"/>
      <c r="BN52769" s="3"/>
      <c r="BP52769" s="3"/>
    </row>
    <row r="52770" spans="1:68" x14ac:dyDescent="0.25">
      <c r="A52770" s="1"/>
      <c r="B52770" s="2"/>
      <c r="BJ52770" s="3"/>
      <c r="BL52770" s="3"/>
      <c r="BN52770" s="3"/>
      <c r="BP52770" s="3"/>
    </row>
    <row r="52771" spans="1:68" x14ac:dyDescent="0.25">
      <c r="A52771" s="1"/>
      <c r="B52771" s="2"/>
      <c r="BJ52771" s="3"/>
      <c r="BL52771" s="3"/>
      <c r="BN52771" s="3"/>
      <c r="BP52771" s="3"/>
    </row>
    <row r="52772" spans="1:68" x14ac:dyDescent="0.25">
      <c r="A52772" s="1"/>
      <c r="B52772" s="2"/>
      <c r="BJ52772" s="3"/>
      <c r="BL52772" s="3"/>
      <c r="BN52772" s="3"/>
      <c r="BP52772" s="3"/>
    </row>
    <row r="52773" spans="1:68" x14ac:dyDescent="0.25">
      <c r="A52773" s="1"/>
      <c r="B52773" s="2"/>
      <c r="BJ52773" s="3"/>
      <c r="BL52773" s="3"/>
      <c r="BN52773" s="3"/>
      <c r="BP52773" s="3"/>
    </row>
    <row r="52774" spans="1:68" x14ac:dyDescent="0.25">
      <c r="A52774" s="1"/>
      <c r="B52774" s="2"/>
      <c r="BJ52774" s="3"/>
      <c r="BL52774" s="3"/>
      <c r="BN52774" s="3"/>
      <c r="BP52774" s="3"/>
    </row>
    <row r="52775" spans="1:68" x14ac:dyDescent="0.25">
      <c r="A52775" s="1"/>
      <c r="B52775" s="2"/>
      <c r="BJ52775" s="3"/>
      <c r="BL52775" s="3"/>
      <c r="BN52775" s="3"/>
      <c r="BP52775" s="3"/>
    </row>
    <row r="52776" spans="1:68" x14ac:dyDescent="0.25">
      <c r="A52776" s="1"/>
      <c r="B52776" s="2"/>
      <c r="BJ52776" s="3"/>
      <c r="BL52776" s="3"/>
      <c r="BN52776" s="3"/>
      <c r="BP52776" s="3"/>
    </row>
    <row r="52777" spans="1:68" x14ac:dyDescent="0.25">
      <c r="A52777" s="1"/>
      <c r="B52777" s="2"/>
      <c r="BJ52777" s="3"/>
      <c r="BL52777" s="3"/>
      <c r="BN52777" s="3"/>
      <c r="BP52777" s="3"/>
    </row>
    <row r="52778" spans="1:68" x14ac:dyDescent="0.25">
      <c r="A52778" s="1"/>
      <c r="B52778" s="2"/>
      <c r="BJ52778" s="3"/>
      <c r="BL52778" s="3"/>
      <c r="BN52778" s="3"/>
      <c r="BP52778" s="3"/>
    </row>
    <row r="52779" spans="1:68" x14ac:dyDescent="0.25">
      <c r="A52779" s="1"/>
      <c r="B52779" s="2"/>
      <c r="BJ52779" s="3"/>
      <c r="BL52779" s="3"/>
      <c r="BN52779" s="3"/>
      <c r="BP52779" s="3"/>
    </row>
    <row r="52780" spans="1:68" x14ac:dyDescent="0.25">
      <c r="A52780" s="1"/>
      <c r="B52780" s="2"/>
      <c r="BJ52780" s="3"/>
      <c r="BL52780" s="3"/>
      <c r="BN52780" s="3"/>
      <c r="BP52780" s="3"/>
    </row>
    <row r="52781" spans="1:68" x14ac:dyDescent="0.25">
      <c r="A52781" s="1"/>
      <c r="B52781" s="2"/>
      <c r="BJ52781" s="3"/>
      <c r="BL52781" s="3"/>
      <c r="BN52781" s="3"/>
      <c r="BP52781" s="3"/>
    </row>
    <row r="52782" spans="1:68" x14ac:dyDescent="0.25">
      <c r="A52782" s="1"/>
      <c r="B52782" s="2"/>
      <c r="BJ52782" s="3"/>
      <c r="BL52782" s="3"/>
      <c r="BN52782" s="3"/>
      <c r="BP52782" s="3"/>
    </row>
    <row r="52783" spans="1:68" x14ac:dyDescent="0.25">
      <c r="A52783" s="1"/>
      <c r="B52783" s="2"/>
      <c r="BJ52783" s="3"/>
      <c r="BL52783" s="3"/>
      <c r="BN52783" s="3"/>
      <c r="BP52783" s="3"/>
    </row>
    <row r="52784" spans="1:68" x14ac:dyDescent="0.25">
      <c r="A52784" s="1"/>
      <c r="B52784" s="2"/>
      <c r="BJ52784" s="3"/>
      <c r="BL52784" s="3"/>
      <c r="BN52784" s="3"/>
      <c r="BP52784" s="3"/>
    </row>
    <row r="52785" spans="1:68" x14ac:dyDescent="0.25">
      <c r="A52785" s="1"/>
      <c r="B52785" s="2"/>
      <c r="BJ52785" s="3"/>
      <c r="BL52785" s="3"/>
      <c r="BN52785" s="3"/>
      <c r="BP52785" s="3"/>
    </row>
    <row r="52786" spans="1:68" x14ac:dyDescent="0.25">
      <c r="A52786" s="1"/>
      <c r="B52786" s="2"/>
      <c r="BJ52786" s="3"/>
      <c r="BL52786" s="3"/>
      <c r="BN52786" s="3"/>
      <c r="BP52786" s="3"/>
    </row>
    <row r="52787" spans="1:68" x14ac:dyDescent="0.25">
      <c r="A52787" s="1"/>
      <c r="B52787" s="2"/>
      <c r="BJ52787" s="3"/>
      <c r="BL52787" s="3"/>
      <c r="BN52787" s="3"/>
      <c r="BP52787" s="3"/>
    </row>
    <row r="52788" spans="1:68" x14ac:dyDescent="0.25">
      <c r="A52788" s="1"/>
      <c r="B52788" s="2"/>
      <c r="BJ52788" s="3"/>
      <c r="BL52788" s="3"/>
      <c r="BN52788" s="3"/>
      <c r="BP52788" s="3"/>
    </row>
    <row r="52789" spans="1:68" x14ac:dyDescent="0.25">
      <c r="A52789" s="1"/>
      <c r="B52789" s="2"/>
      <c r="BJ52789" s="3"/>
      <c r="BL52789" s="3"/>
      <c r="BN52789" s="3"/>
      <c r="BP52789" s="3"/>
    </row>
    <row r="52790" spans="1:68" x14ac:dyDescent="0.25">
      <c r="A52790" s="1"/>
      <c r="B52790" s="2"/>
      <c r="BJ52790" s="3"/>
      <c r="BL52790" s="3"/>
      <c r="BN52790" s="3"/>
      <c r="BP52790" s="3"/>
    </row>
    <row r="52791" spans="1:68" x14ac:dyDescent="0.25">
      <c r="A52791" s="1"/>
      <c r="B52791" s="2"/>
      <c r="BJ52791" s="3"/>
      <c r="BL52791" s="3"/>
      <c r="BN52791" s="3"/>
      <c r="BP52791" s="3"/>
    </row>
    <row r="52792" spans="1:68" x14ac:dyDescent="0.25">
      <c r="A52792" s="1"/>
      <c r="B52792" s="2"/>
      <c r="BJ52792" s="3"/>
      <c r="BL52792" s="3"/>
      <c r="BN52792" s="3"/>
      <c r="BP52792" s="3"/>
    </row>
    <row r="52793" spans="1:68" x14ac:dyDescent="0.25">
      <c r="A52793" s="1"/>
      <c r="B52793" s="2"/>
      <c r="BJ52793" s="3"/>
      <c r="BL52793" s="3"/>
      <c r="BN52793" s="3"/>
      <c r="BP52793" s="3"/>
    </row>
    <row r="52794" spans="1:68" x14ac:dyDescent="0.25">
      <c r="A52794" s="1"/>
      <c r="B52794" s="2"/>
      <c r="BJ52794" s="3"/>
      <c r="BL52794" s="3"/>
      <c r="BN52794" s="3"/>
      <c r="BP52794" s="3"/>
    </row>
    <row r="52795" spans="1:68" x14ac:dyDescent="0.25">
      <c r="A52795" s="1"/>
      <c r="B52795" s="2"/>
      <c r="BJ52795" s="3"/>
      <c r="BL52795" s="3"/>
      <c r="BN52795" s="3"/>
      <c r="BP52795" s="3"/>
    </row>
    <row r="52796" spans="1:68" x14ac:dyDescent="0.25">
      <c r="A52796" s="1"/>
      <c r="B52796" s="2"/>
      <c r="BJ52796" s="3"/>
      <c r="BL52796" s="3"/>
      <c r="BN52796" s="3"/>
      <c r="BP52796" s="3"/>
    </row>
    <row r="52797" spans="1:68" x14ac:dyDescent="0.25">
      <c r="A52797" s="1"/>
      <c r="B52797" s="2"/>
      <c r="BJ52797" s="3"/>
      <c r="BL52797" s="3"/>
      <c r="BN52797" s="3"/>
      <c r="BP52797" s="3"/>
    </row>
    <row r="52798" spans="1:68" x14ac:dyDescent="0.25">
      <c r="A52798" s="1"/>
      <c r="B52798" s="2"/>
      <c r="BJ52798" s="3"/>
      <c r="BL52798" s="3"/>
      <c r="BN52798" s="3"/>
      <c r="BP52798" s="3"/>
    </row>
    <row r="52799" spans="1:68" x14ac:dyDescent="0.25">
      <c r="A52799" s="1"/>
      <c r="B52799" s="2"/>
      <c r="BJ52799" s="3"/>
      <c r="BL52799" s="3"/>
      <c r="BN52799" s="3"/>
      <c r="BP52799" s="3"/>
    </row>
    <row r="52800" spans="1:68" x14ac:dyDescent="0.25">
      <c r="A52800" s="1"/>
      <c r="B52800" s="2"/>
      <c r="BJ52800" s="3"/>
      <c r="BL52800" s="3"/>
      <c r="BN52800" s="3"/>
      <c r="BP52800" s="3"/>
    </row>
    <row r="52801" spans="1:68" x14ac:dyDescent="0.25">
      <c r="A52801" s="1"/>
      <c r="B52801" s="2"/>
      <c r="BJ52801" s="3"/>
      <c r="BL52801" s="3"/>
      <c r="BN52801" s="3"/>
      <c r="BP52801" s="3"/>
    </row>
    <row r="52802" spans="1:68" x14ac:dyDescent="0.25">
      <c r="A52802" s="1"/>
      <c r="B52802" s="2"/>
      <c r="BJ52802" s="3"/>
      <c r="BL52802" s="3"/>
      <c r="BN52802" s="3"/>
      <c r="BP52802" s="3"/>
    </row>
    <row r="52803" spans="1:68" x14ac:dyDescent="0.25">
      <c r="A52803" s="1"/>
      <c r="B52803" s="2"/>
      <c r="BJ52803" s="3"/>
      <c r="BL52803" s="3"/>
      <c r="BN52803" s="3"/>
      <c r="BP52803" s="3"/>
    </row>
    <row r="52804" spans="1:68" x14ac:dyDescent="0.25">
      <c r="A52804" s="1"/>
      <c r="B52804" s="2"/>
      <c r="BJ52804" s="3"/>
      <c r="BL52804" s="3"/>
      <c r="BN52804" s="3"/>
      <c r="BP52804" s="3"/>
    </row>
    <row r="52805" spans="1:68" x14ac:dyDescent="0.25">
      <c r="A52805" s="1"/>
      <c r="B52805" s="2"/>
      <c r="BJ52805" s="3"/>
      <c r="BL52805" s="3"/>
      <c r="BN52805" s="3"/>
      <c r="BP52805" s="3"/>
    </row>
    <row r="52806" spans="1:68" x14ac:dyDescent="0.25">
      <c r="A52806" s="1"/>
      <c r="B52806" s="2"/>
      <c r="BJ52806" s="3"/>
      <c r="BL52806" s="3"/>
      <c r="BN52806" s="3"/>
      <c r="BP52806" s="3"/>
    </row>
    <row r="52807" spans="1:68" x14ac:dyDescent="0.25">
      <c r="A52807" s="1"/>
      <c r="B52807" s="2"/>
      <c r="BJ52807" s="3"/>
      <c r="BL52807" s="3"/>
      <c r="BN52807" s="3"/>
      <c r="BP52807" s="3"/>
    </row>
    <row r="52808" spans="1:68" x14ac:dyDescent="0.25">
      <c r="A52808" s="1"/>
      <c r="B52808" s="2"/>
      <c r="BJ52808" s="3"/>
      <c r="BL52808" s="3"/>
      <c r="BN52808" s="3"/>
      <c r="BP52808" s="3"/>
    </row>
    <row r="52809" spans="1:68" x14ac:dyDescent="0.25">
      <c r="A52809" s="1"/>
      <c r="B52809" s="2"/>
      <c r="BJ52809" s="3"/>
      <c r="BL52809" s="3"/>
      <c r="BN52809" s="3"/>
      <c r="BP52809" s="3"/>
    </row>
    <row r="52810" spans="1:68" x14ac:dyDescent="0.25">
      <c r="A52810" s="1"/>
      <c r="B52810" s="2"/>
      <c r="BJ52810" s="3"/>
      <c r="BL52810" s="3"/>
      <c r="BN52810" s="3"/>
      <c r="BP52810" s="3"/>
    </row>
    <row r="52811" spans="1:68" x14ac:dyDescent="0.25">
      <c r="A52811" s="1"/>
      <c r="B52811" s="2"/>
      <c r="BJ52811" s="3"/>
      <c r="BL52811" s="3"/>
      <c r="BN52811" s="3"/>
      <c r="BP52811" s="3"/>
    </row>
    <row r="52812" spans="1:68" x14ac:dyDescent="0.25">
      <c r="A52812" s="1"/>
      <c r="B52812" s="2"/>
      <c r="BJ52812" s="3"/>
      <c r="BL52812" s="3"/>
      <c r="BN52812" s="3"/>
      <c r="BP52812" s="3"/>
    </row>
    <row r="52813" spans="1:68" x14ac:dyDescent="0.25">
      <c r="A52813" s="1"/>
      <c r="B52813" s="2"/>
      <c r="BJ52813" s="3"/>
      <c r="BL52813" s="3"/>
      <c r="BN52813" s="3"/>
      <c r="BP52813" s="3"/>
    </row>
    <row r="52814" spans="1:68" x14ac:dyDescent="0.25">
      <c r="A52814" s="1"/>
      <c r="B52814" s="2"/>
      <c r="BJ52814" s="3"/>
      <c r="BL52814" s="3"/>
      <c r="BN52814" s="3"/>
      <c r="BP52814" s="3"/>
    </row>
    <row r="52815" spans="1:68" x14ac:dyDescent="0.25">
      <c r="A52815" s="1"/>
      <c r="B52815" s="2"/>
      <c r="BJ52815" s="3"/>
      <c r="BL52815" s="3"/>
      <c r="BN52815" s="3"/>
      <c r="BP52815" s="3"/>
    </row>
    <row r="52816" spans="1:68" x14ac:dyDescent="0.25">
      <c r="A52816" s="1"/>
      <c r="B52816" s="2"/>
      <c r="BJ52816" s="3"/>
      <c r="BL52816" s="3"/>
      <c r="BN52816" s="3"/>
      <c r="BP52816" s="3"/>
    </row>
    <row r="52817" spans="1:68" x14ac:dyDescent="0.25">
      <c r="A52817" s="1"/>
      <c r="B52817" s="2"/>
      <c r="BJ52817" s="3"/>
      <c r="BL52817" s="3"/>
      <c r="BN52817" s="3"/>
      <c r="BP52817" s="3"/>
    </row>
    <row r="52818" spans="1:68" x14ac:dyDescent="0.25">
      <c r="A52818" s="1"/>
      <c r="B52818" s="2"/>
      <c r="BJ52818" s="3"/>
      <c r="BL52818" s="3"/>
      <c r="BN52818" s="3"/>
      <c r="BP52818" s="3"/>
    </row>
    <row r="52819" spans="1:68" x14ac:dyDescent="0.25">
      <c r="A52819" s="1"/>
      <c r="B52819" s="2"/>
      <c r="BJ52819" s="3"/>
      <c r="BL52819" s="3"/>
      <c r="BN52819" s="3"/>
      <c r="BP52819" s="3"/>
    </row>
    <row r="52820" spans="1:68" x14ac:dyDescent="0.25">
      <c r="A52820" s="1"/>
      <c r="B52820" s="2"/>
      <c r="BJ52820" s="3"/>
      <c r="BL52820" s="3"/>
      <c r="BN52820" s="3"/>
      <c r="BP52820" s="3"/>
    </row>
    <row r="52821" spans="1:68" x14ac:dyDescent="0.25">
      <c r="A52821" s="1"/>
      <c r="B52821" s="2"/>
      <c r="BJ52821" s="3"/>
      <c r="BL52821" s="3"/>
      <c r="BN52821" s="3"/>
      <c r="BP52821" s="3"/>
    </row>
    <row r="52822" spans="1:68" x14ac:dyDescent="0.25">
      <c r="A52822" s="1"/>
      <c r="B52822" s="2"/>
      <c r="BJ52822" s="3"/>
      <c r="BL52822" s="3"/>
      <c r="BN52822" s="3"/>
      <c r="BP52822" s="3"/>
    </row>
    <row r="52823" spans="1:68" x14ac:dyDescent="0.25">
      <c r="A52823" s="1"/>
      <c r="B52823" s="2"/>
      <c r="BJ52823" s="3"/>
      <c r="BL52823" s="3"/>
      <c r="BN52823" s="3"/>
      <c r="BP52823" s="3"/>
    </row>
    <row r="52824" spans="1:68" x14ac:dyDescent="0.25">
      <c r="A52824" s="1"/>
      <c r="B52824" s="2"/>
      <c r="BJ52824" s="3"/>
      <c r="BL52824" s="3"/>
      <c r="BN52824" s="3"/>
      <c r="BP52824" s="3"/>
    </row>
    <row r="52825" spans="1:68" x14ac:dyDescent="0.25">
      <c r="A52825" s="1"/>
      <c r="B52825" s="2"/>
      <c r="BJ52825" s="3"/>
      <c r="BL52825" s="3"/>
      <c r="BN52825" s="3"/>
      <c r="BP52825" s="3"/>
    </row>
    <row r="52826" spans="1:68" x14ac:dyDescent="0.25">
      <c r="A52826" s="1"/>
      <c r="B52826" s="2"/>
      <c r="BJ52826" s="3"/>
      <c r="BL52826" s="3"/>
      <c r="BN52826" s="3"/>
      <c r="BP52826" s="3"/>
    </row>
    <row r="52827" spans="1:68" x14ac:dyDescent="0.25">
      <c r="A52827" s="1"/>
      <c r="B52827" s="2"/>
      <c r="BJ52827" s="3"/>
      <c r="BL52827" s="3"/>
      <c r="BN52827" s="3"/>
      <c r="BP52827" s="3"/>
    </row>
    <row r="52828" spans="1:68" x14ac:dyDescent="0.25">
      <c r="A52828" s="1"/>
      <c r="B52828" s="2"/>
      <c r="BJ52828" s="3"/>
      <c r="BL52828" s="3"/>
      <c r="BN52828" s="3"/>
      <c r="BP52828" s="3"/>
    </row>
    <row r="52829" spans="1:68" x14ac:dyDescent="0.25">
      <c r="A52829" s="1"/>
      <c r="B52829" s="2"/>
      <c r="BJ52829" s="3"/>
      <c r="BL52829" s="3"/>
      <c r="BN52829" s="3"/>
      <c r="BP52829" s="3"/>
    </row>
    <row r="52830" spans="1:68" x14ac:dyDescent="0.25">
      <c r="A52830" s="1"/>
      <c r="B52830" s="2"/>
      <c r="BJ52830" s="3"/>
      <c r="BL52830" s="3"/>
      <c r="BN52830" s="3"/>
      <c r="BP52830" s="3"/>
    </row>
    <row r="52831" spans="1:68" x14ac:dyDescent="0.25">
      <c r="A52831" s="1"/>
      <c r="B52831" s="2"/>
      <c r="BJ52831" s="3"/>
      <c r="BL52831" s="3"/>
      <c r="BN52831" s="3"/>
      <c r="BP52831" s="3"/>
    </row>
    <row r="52832" spans="1:68" x14ac:dyDescent="0.25">
      <c r="A52832" s="1"/>
      <c r="B52832" s="2"/>
      <c r="BJ52832" s="3"/>
      <c r="BL52832" s="3"/>
      <c r="BN52832" s="3"/>
      <c r="BP52832" s="3"/>
    </row>
    <row r="52833" spans="1:68" x14ac:dyDescent="0.25">
      <c r="A52833" s="1"/>
      <c r="B52833" s="2"/>
      <c r="BJ52833" s="3"/>
      <c r="BL52833" s="3"/>
      <c r="BN52833" s="3"/>
      <c r="BP52833" s="3"/>
    </row>
    <row r="52834" spans="1:68" x14ac:dyDescent="0.25">
      <c r="A52834" s="1"/>
      <c r="B52834" s="2"/>
      <c r="BJ52834" s="3"/>
      <c r="BL52834" s="3"/>
      <c r="BN52834" s="3"/>
      <c r="BP52834" s="3"/>
    </row>
    <row r="52835" spans="1:68" x14ac:dyDescent="0.25">
      <c r="A52835" s="1"/>
      <c r="B52835" s="2"/>
      <c r="BJ52835" s="3"/>
      <c r="BL52835" s="3"/>
      <c r="BN52835" s="3"/>
      <c r="BP52835" s="3"/>
    </row>
    <row r="52836" spans="1:68" x14ac:dyDescent="0.25">
      <c r="A52836" s="1"/>
      <c r="B52836" s="2"/>
      <c r="BJ52836" s="3"/>
      <c r="BL52836" s="3"/>
      <c r="BN52836" s="3"/>
      <c r="BP52836" s="3"/>
    </row>
    <row r="52837" spans="1:68" x14ac:dyDescent="0.25">
      <c r="A52837" s="1"/>
      <c r="B52837" s="2"/>
      <c r="BJ52837" s="3"/>
      <c r="BL52837" s="3"/>
      <c r="BN52837" s="3"/>
      <c r="BP52837" s="3"/>
    </row>
    <row r="52838" spans="1:68" x14ac:dyDescent="0.25">
      <c r="A52838" s="1"/>
      <c r="B52838" s="2"/>
      <c r="BJ52838" s="3"/>
      <c r="BL52838" s="3"/>
      <c r="BN52838" s="3"/>
      <c r="BP52838" s="3"/>
    </row>
    <row r="52839" spans="1:68" x14ac:dyDescent="0.25">
      <c r="A52839" s="1"/>
      <c r="B52839" s="2"/>
      <c r="BJ52839" s="3"/>
      <c r="BL52839" s="3"/>
      <c r="BN52839" s="3"/>
      <c r="BP52839" s="3"/>
    </row>
    <row r="52840" spans="1:68" x14ac:dyDescent="0.25">
      <c r="A52840" s="1"/>
      <c r="B52840" s="2"/>
      <c r="BJ52840" s="3"/>
      <c r="BL52840" s="3"/>
      <c r="BN52840" s="3"/>
      <c r="BP52840" s="3"/>
    </row>
    <row r="52841" spans="1:68" x14ac:dyDescent="0.25">
      <c r="A52841" s="1"/>
      <c r="B52841" s="2"/>
      <c r="BJ52841" s="3"/>
      <c r="BL52841" s="3"/>
      <c r="BN52841" s="3"/>
      <c r="BP52841" s="3"/>
    </row>
    <row r="52842" spans="1:68" x14ac:dyDescent="0.25">
      <c r="A52842" s="1"/>
      <c r="B52842" s="2"/>
      <c r="BJ52842" s="3"/>
      <c r="BL52842" s="3"/>
      <c r="BN52842" s="3"/>
      <c r="BP52842" s="3"/>
    </row>
    <row r="52843" spans="1:68" x14ac:dyDescent="0.25">
      <c r="A52843" s="1"/>
      <c r="B52843" s="2"/>
      <c r="BJ52843" s="3"/>
      <c r="BL52843" s="3"/>
      <c r="BN52843" s="3"/>
      <c r="BP52843" s="3"/>
    </row>
    <row r="52844" spans="1:68" x14ac:dyDescent="0.25">
      <c r="A52844" s="1"/>
      <c r="B52844" s="2"/>
      <c r="BJ52844" s="3"/>
      <c r="BL52844" s="3"/>
      <c r="BN52844" s="3"/>
      <c r="BP52844" s="3"/>
    </row>
    <row r="52845" spans="1:68" x14ac:dyDescent="0.25">
      <c r="A52845" s="1"/>
      <c r="B52845" s="2"/>
      <c r="BJ52845" s="3"/>
      <c r="BL52845" s="3"/>
      <c r="BN52845" s="3"/>
      <c r="BP52845" s="3"/>
    </row>
    <row r="52846" spans="1:68" x14ac:dyDescent="0.25">
      <c r="A52846" s="1"/>
      <c r="B52846" s="2"/>
      <c r="BJ52846" s="3"/>
      <c r="BL52846" s="3"/>
      <c r="BN52846" s="3"/>
      <c r="BP52846" s="3"/>
    </row>
    <row r="52847" spans="1:68" x14ac:dyDescent="0.25">
      <c r="A52847" s="1"/>
      <c r="B52847" s="2"/>
      <c r="BJ52847" s="3"/>
      <c r="BL52847" s="3"/>
      <c r="BN52847" s="3"/>
      <c r="BP52847" s="3"/>
    </row>
    <row r="52848" spans="1:68" x14ac:dyDescent="0.25">
      <c r="A52848" s="1"/>
      <c r="B52848" s="2"/>
      <c r="BJ52848" s="3"/>
      <c r="BL52848" s="3"/>
      <c r="BN52848" s="3"/>
      <c r="BP52848" s="3"/>
    </row>
    <row r="52849" spans="1:68" x14ac:dyDescent="0.25">
      <c r="A52849" s="1"/>
      <c r="B52849" s="2"/>
      <c r="BJ52849" s="3"/>
      <c r="BL52849" s="3"/>
      <c r="BN52849" s="3"/>
      <c r="BP52849" s="3"/>
    </row>
    <row r="52850" spans="1:68" x14ac:dyDescent="0.25">
      <c r="A52850" s="1"/>
      <c r="B52850" s="2"/>
      <c r="BJ52850" s="3"/>
      <c r="BL52850" s="3"/>
      <c r="BN52850" s="3"/>
      <c r="BP52850" s="3"/>
    </row>
    <row r="52851" spans="1:68" x14ac:dyDescent="0.25">
      <c r="A52851" s="1"/>
      <c r="B52851" s="2"/>
      <c r="BJ52851" s="3"/>
      <c r="BL52851" s="3"/>
      <c r="BN52851" s="3"/>
      <c r="BP52851" s="3"/>
    </row>
    <row r="52852" spans="1:68" x14ac:dyDescent="0.25">
      <c r="A52852" s="1"/>
      <c r="B52852" s="2"/>
      <c r="BJ52852" s="3"/>
      <c r="BL52852" s="3"/>
      <c r="BN52852" s="3"/>
      <c r="BP52852" s="3"/>
    </row>
    <row r="52853" spans="1:68" x14ac:dyDescent="0.25">
      <c r="A52853" s="1"/>
      <c r="B52853" s="2"/>
      <c r="BJ52853" s="3"/>
      <c r="BL52853" s="3"/>
      <c r="BN52853" s="3"/>
      <c r="BP52853" s="3"/>
    </row>
    <row r="52854" spans="1:68" x14ac:dyDescent="0.25">
      <c r="A52854" s="1"/>
      <c r="B52854" s="2"/>
      <c r="BJ52854" s="3"/>
      <c r="BL52854" s="3"/>
      <c r="BN52854" s="3"/>
      <c r="BP52854" s="3"/>
    </row>
    <row r="52855" spans="1:68" x14ac:dyDescent="0.25">
      <c r="A52855" s="1"/>
      <c r="B52855" s="2"/>
      <c r="BJ52855" s="3"/>
      <c r="BL52855" s="3"/>
      <c r="BN52855" s="3"/>
      <c r="BP52855" s="3"/>
    </row>
    <row r="52856" spans="1:68" x14ac:dyDescent="0.25">
      <c r="A52856" s="1"/>
      <c r="B52856" s="2"/>
      <c r="BJ52856" s="3"/>
      <c r="BL52856" s="3"/>
      <c r="BN52856" s="3"/>
      <c r="BP52856" s="3"/>
    </row>
    <row r="52857" spans="1:68" x14ac:dyDescent="0.25">
      <c r="A52857" s="1"/>
      <c r="B52857" s="2"/>
      <c r="BJ52857" s="3"/>
      <c r="BL52857" s="3"/>
      <c r="BN52857" s="3"/>
      <c r="BP52857" s="3"/>
    </row>
    <row r="52858" spans="1:68" x14ac:dyDescent="0.25">
      <c r="A52858" s="1"/>
      <c r="B52858" s="2"/>
      <c r="BJ52858" s="3"/>
      <c r="BL52858" s="3"/>
      <c r="BN52858" s="3"/>
      <c r="BP52858" s="3"/>
    </row>
    <row r="52859" spans="1:68" x14ac:dyDescent="0.25">
      <c r="A52859" s="1"/>
      <c r="B52859" s="2"/>
      <c r="BJ52859" s="3"/>
      <c r="BL52859" s="3"/>
      <c r="BN52859" s="3"/>
      <c r="BP52859" s="3"/>
    </row>
    <row r="52860" spans="1:68" x14ac:dyDescent="0.25">
      <c r="A52860" s="1"/>
      <c r="B52860" s="2"/>
      <c r="BJ52860" s="3"/>
      <c r="BL52860" s="3"/>
      <c r="BN52860" s="3"/>
      <c r="BP52860" s="3"/>
    </row>
    <row r="52861" spans="1:68" x14ac:dyDescent="0.25">
      <c r="A52861" s="1"/>
      <c r="B52861" s="2"/>
      <c r="BJ52861" s="3"/>
      <c r="BL52861" s="3"/>
      <c r="BN52861" s="3"/>
      <c r="BP52861" s="3"/>
    </row>
    <row r="52862" spans="1:68" x14ac:dyDescent="0.25">
      <c r="A52862" s="1"/>
      <c r="B52862" s="2"/>
      <c r="BJ52862" s="3"/>
      <c r="BL52862" s="3"/>
      <c r="BN52862" s="3"/>
      <c r="BP52862" s="3"/>
    </row>
    <row r="52863" spans="1:68" x14ac:dyDescent="0.25">
      <c r="A52863" s="1"/>
      <c r="B52863" s="2"/>
      <c r="BJ52863" s="3"/>
      <c r="BL52863" s="3"/>
      <c r="BN52863" s="3"/>
      <c r="BP52863" s="3"/>
    </row>
    <row r="52864" spans="1:68" x14ac:dyDescent="0.25">
      <c r="A52864" s="1"/>
      <c r="B52864" s="2"/>
      <c r="BJ52864" s="3"/>
      <c r="BL52864" s="3"/>
      <c r="BN52864" s="3"/>
      <c r="BP52864" s="3"/>
    </row>
    <row r="52865" spans="1:68" x14ac:dyDescent="0.25">
      <c r="A52865" s="1"/>
      <c r="B52865" s="2"/>
      <c r="BJ52865" s="3"/>
      <c r="BL52865" s="3"/>
      <c r="BN52865" s="3"/>
      <c r="BP52865" s="3"/>
    </row>
    <row r="52866" spans="1:68" x14ac:dyDescent="0.25">
      <c r="A52866" s="1"/>
      <c r="B52866" s="2"/>
      <c r="BJ52866" s="3"/>
      <c r="BL52866" s="3"/>
      <c r="BN52866" s="3"/>
      <c r="BP52866" s="3"/>
    </row>
    <row r="52867" spans="1:68" x14ac:dyDescent="0.25">
      <c r="A52867" s="1"/>
      <c r="B52867" s="2"/>
      <c r="BJ52867" s="3"/>
      <c r="BL52867" s="3"/>
      <c r="BN52867" s="3"/>
      <c r="BP52867" s="3"/>
    </row>
    <row r="52868" spans="1:68" x14ac:dyDescent="0.25">
      <c r="A52868" s="1"/>
      <c r="B52868" s="2"/>
      <c r="BJ52868" s="3"/>
      <c r="BL52868" s="3"/>
      <c r="BN52868" s="3"/>
      <c r="BP52868" s="3"/>
    </row>
    <row r="52869" spans="1:68" x14ac:dyDescent="0.25">
      <c r="A52869" s="1"/>
      <c r="B52869" s="2"/>
      <c r="BJ52869" s="3"/>
      <c r="BL52869" s="3"/>
      <c r="BN52869" s="3"/>
      <c r="BP52869" s="3"/>
    </row>
    <row r="52870" spans="1:68" x14ac:dyDescent="0.25">
      <c r="A52870" s="1"/>
      <c r="B52870" s="2"/>
      <c r="BJ52870" s="3"/>
      <c r="BL52870" s="3"/>
      <c r="BN52870" s="3"/>
      <c r="BP52870" s="3"/>
    </row>
    <row r="52871" spans="1:68" x14ac:dyDescent="0.25">
      <c r="A52871" s="1"/>
      <c r="B52871" s="2"/>
      <c r="BJ52871" s="3"/>
      <c r="BL52871" s="3"/>
      <c r="BN52871" s="3"/>
      <c r="BP52871" s="3"/>
    </row>
    <row r="52872" spans="1:68" x14ac:dyDescent="0.25">
      <c r="A52872" s="1"/>
      <c r="B52872" s="2"/>
      <c r="BJ52872" s="3"/>
      <c r="BL52872" s="3"/>
      <c r="BN52872" s="3"/>
      <c r="BP52872" s="3"/>
    </row>
    <row r="52873" spans="1:68" x14ac:dyDescent="0.25">
      <c r="A52873" s="1"/>
      <c r="B52873" s="2"/>
      <c r="BJ52873" s="3"/>
      <c r="BL52873" s="3"/>
      <c r="BN52873" s="3"/>
      <c r="BP52873" s="3"/>
    </row>
    <row r="52874" spans="1:68" x14ac:dyDescent="0.25">
      <c r="A52874" s="1"/>
      <c r="B52874" s="2"/>
      <c r="BJ52874" s="3"/>
      <c r="BL52874" s="3"/>
      <c r="BN52874" s="3"/>
      <c r="BP52874" s="3"/>
    </row>
    <row r="52875" spans="1:68" x14ac:dyDescent="0.25">
      <c r="A52875" s="1"/>
      <c r="B52875" s="2"/>
      <c r="BJ52875" s="3"/>
      <c r="BL52875" s="3"/>
      <c r="BN52875" s="3"/>
      <c r="BP52875" s="3"/>
    </row>
    <row r="52876" spans="1:68" x14ac:dyDescent="0.25">
      <c r="A52876" s="1"/>
      <c r="B52876" s="2"/>
      <c r="BJ52876" s="3"/>
      <c r="BL52876" s="3"/>
      <c r="BN52876" s="3"/>
      <c r="BP52876" s="3"/>
    </row>
    <row r="52877" spans="1:68" x14ac:dyDescent="0.25">
      <c r="A52877" s="1"/>
      <c r="B52877" s="2"/>
      <c r="BJ52877" s="3"/>
      <c r="BL52877" s="3"/>
      <c r="BN52877" s="3"/>
      <c r="BP52877" s="3"/>
    </row>
    <row r="52878" spans="1:68" x14ac:dyDescent="0.25">
      <c r="A52878" s="1"/>
      <c r="B52878" s="2"/>
      <c r="BJ52878" s="3"/>
      <c r="BL52878" s="3"/>
      <c r="BN52878" s="3"/>
      <c r="BP52878" s="3"/>
    </row>
    <row r="52879" spans="1:68" x14ac:dyDescent="0.25">
      <c r="A52879" s="1"/>
      <c r="B52879" s="2"/>
      <c r="BJ52879" s="3"/>
      <c r="BL52879" s="3"/>
      <c r="BN52879" s="3"/>
      <c r="BP52879" s="3"/>
    </row>
    <row r="52880" spans="1:68" x14ac:dyDescent="0.25">
      <c r="A52880" s="1"/>
      <c r="B52880" s="2"/>
      <c r="BJ52880" s="3"/>
      <c r="BL52880" s="3"/>
      <c r="BN52880" s="3"/>
      <c r="BP52880" s="3"/>
    </row>
    <row r="52881" spans="1:68" x14ac:dyDescent="0.25">
      <c r="A52881" s="1"/>
      <c r="B52881" s="2"/>
      <c r="BJ52881" s="3"/>
      <c r="BL52881" s="3"/>
      <c r="BN52881" s="3"/>
      <c r="BP52881" s="3"/>
    </row>
    <row r="52882" spans="1:68" x14ac:dyDescent="0.25">
      <c r="A52882" s="1"/>
      <c r="B52882" s="2"/>
      <c r="BJ52882" s="3"/>
      <c r="BL52882" s="3"/>
      <c r="BN52882" s="3"/>
      <c r="BP52882" s="3"/>
    </row>
    <row r="52883" spans="1:68" x14ac:dyDescent="0.25">
      <c r="A52883" s="1"/>
      <c r="B52883" s="2"/>
      <c r="BJ52883" s="3"/>
      <c r="BL52883" s="3"/>
      <c r="BN52883" s="3"/>
      <c r="BP52883" s="3"/>
    </row>
    <row r="52884" spans="1:68" x14ac:dyDescent="0.25">
      <c r="A52884" s="1"/>
      <c r="B52884" s="2"/>
      <c r="BJ52884" s="3"/>
      <c r="BL52884" s="3"/>
      <c r="BN52884" s="3"/>
      <c r="BP52884" s="3"/>
    </row>
    <row r="52885" spans="1:68" x14ac:dyDescent="0.25">
      <c r="A52885" s="1"/>
      <c r="B52885" s="2"/>
      <c r="BJ52885" s="3"/>
      <c r="BL52885" s="3"/>
      <c r="BN52885" s="3"/>
      <c r="BP52885" s="3"/>
    </row>
    <row r="52886" spans="1:68" x14ac:dyDescent="0.25">
      <c r="A52886" s="1"/>
      <c r="B52886" s="2"/>
      <c r="BJ52886" s="3"/>
      <c r="BL52886" s="3"/>
      <c r="BN52886" s="3"/>
      <c r="BP52886" s="3"/>
    </row>
    <row r="52887" spans="1:68" x14ac:dyDescent="0.25">
      <c r="A52887" s="1"/>
      <c r="B52887" s="2"/>
      <c r="BJ52887" s="3"/>
      <c r="BL52887" s="3"/>
      <c r="BN52887" s="3"/>
      <c r="BP52887" s="3"/>
    </row>
    <row r="52888" spans="1:68" x14ac:dyDescent="0.25">
      <c r="A52888" s="1"/>
      <c r="B52888" s="2"/>
      <c r="BJ52888" s="3"/>
      <c r="BL52888" s="3"/>
      <c r="BN52888" s="3"/>
      <c r="BP52888" s="3"/>
    </row>
    <row r="52889" spans="1:68" x14ac:dyDescent="0.25">
      <c r="A52889" s="1"/>
      <c r="B52889" s="2"/>
      <c r="BJ52889" s="3"/>
      <c r="BL52889" s="3"/>
      <c r="BN52889" s="3"/>
      <c r="BP52889" s="3"/>
    </row>
    <row r="52890" spans="1:68" x14ac:dyDescent="0.25">
      <c r="A52890" s="1"/>
      <c r="B52890" s="2"/>
      <c r="BJ52890" s="3"/>
      <c r="BL52890" s="3"/>
      <c r="BN52890" s="3"/>
      <c r="BP52890" s="3"/>
    </row>
    <row r="52891" spans="1:68" x14ac:dyDescent="0.25">
      <c r="A52891" s="1"/>
      <c r="B52891" s="2"/>
      <c r="BJ52891" s="3"/>
      <c r="BL52891" s="3"/>
      <c r="BN52891" s="3"/>
      <c r="BP52891" s="3"/>
    </row>
    <row r="52892" spans="1:68" x14ac:dyDescent="0.25">
      <c r="A52892" s="1"/>
      <c r="B52892" s="2"/>
      <c r="BJ52892" s="3"/>
      <c r="BL52892" s="3"/>
      <c r="BN52892" s="3"/>
      <c r="BP52892" s="3"/>
    </row>
    <row r="52893" spans="1:68" x14ac:dyDescent="0.25">
      <c r="A52893" s="1"/>
      <c r="B52893" s="2"/>
      <c r="BJ52893" s="3"/>
      <c r="BL52893" s="3"/>
      <c r="BN52893" s="3"/>
      <c r="BP52893" s="3"/>
    </row>
    <row r="52894" spans="1:68" x14ac:dyDescent="0.25">
      <c r="A52894" s="1"/>
      <c r="B52894" s="2"/>
      <c r="BJ52894" s="3"/>
      <c r="BL52894" s="3"/>
      <c r="BN52894" s="3"/>
      <c r="BP52894" s="3"/>
    </row>
    <row r="52895" spans="1:68" x14ac:dyDescent="0.25">
      <c r="A52895" s="1"/>
      <c r="B52895" s="2"/>
      <c r="BJ52895" s="3"/>
      <c r="BL52895" s="3"/>
      <c r="BN52895" s="3"/>
      <c r="BP52895" s="3"/>
    </row>
    <row r="52896" spans="1:68" x14ac:dyDescent="0.25">
      <c r="A52896" s="1"/>
      <c r="B52896" s="2"/>
      <c r="BJ52896" s="3"/>
      <c r="BL52896" s="3"/>
      <c r="BN52896" s="3"/>
      <c r="BP52896" s="3"/>
    </row>
    <row r="52897" spans="1:68" x14ac:dyDescent="0.25">
      <c r="A52897" s="1"/>
      <c r="B52897" s="2"/>
      <c r="BJ52897" s="3"/>
      <c r="BL52897" s="3"/>
      <c r="BN52897" s="3"/>
      <c r="BP52897" s="3"/>
    </row>
    <row r="52898" spans="1:68" x14ac:dyDescent="0.25">
      <c r="A52898" s="1"/>
      <c r="B52898" s="2"/>
      <c r="BJ52898" s="3"/>
      <c r="BL52898" s="3"/>
      <c r="BN52898" s="3"/>
      <c r="BP52898" s="3"/>
    </row>
    <row r="52899" spans="1:68" x14ac:dyDescent="0.25">
      <c r="A52899" s="1"/>
      <c r="B52899" s="2"/>
      <c r="BJ52899" s="3"/>
      <c r="BL52899" s="3"/>
      <c r="BN52899" s="3"/>
      <c r="BP52899" s="3"/>
    </row>
    <row r="52900" spans="1:68" x14ac:dyDescent="0.25">
      <c r="A52900" s="1"/>
      <c r="B52900" s="2"/>
      <c r="BJ52900" s="3"/>
      <c r="BL52900" s="3"/>
      <c r="BN52900" s="3"/>
      <c r="BP52900" s="3"/>
    </row>
    <row r="52901" spans="1:68" x14ac:dyDescent="0.25">
      <c r="A52901" s="1"/>
      <c r="B52901" s="2"/>
      <c r="BJ52901" s="3"/>
      <c r="BL52901" s="3"/>
      <c r="BN52901" s="3"/>
      <c r="BP52901" s="3"/>
    </row>
    <row r="52902" spans="1:68" x14ac:dyDescent="0.25">
      <c r="A52902" s="1"/>
      <c r="B52902" s="2"/>
      <c r="BJ52902" s="3"/>
      <c r="BL52902" s="3"/>
      <c r="BN52902" s="3"/>
      <c r="BP52902" s="3"/>
    </row>
    <row r="52903" spans="1:68" x14ac:dyDescent="0.25">
      <c r="A52903" s="1"/>
      <c r="B52903" s="2"/>
      <c r="BJ52903" s="3"/>
      <c r="BL52903" s="3"/>
      <c r="BN52903" s="3"/>
      <c r="BP52903" s="3"/>
    </row>
    <row r="52904" spans="1:68" x14ac:dyDescent="0.25">
      <c r="A52904" s="1"/>
      <c r="B52904" s="2"/>
      <c r="BJ52904" s="3"/>
      <c r="BL52904" s="3"/>
      <c r="BN52904" s="3"/>
      <c r="BP52904" s="3"/>
    </row>
    <row r="52905" spans="1:68" x14ac:dyDescent="0.25">
      <c r="A52905" s="1"/>
      <c r="B52905" s="2"/>
      <c r="BJ52905" s="3"/>
      <c r="BL52905" s="3"/>
      <c r="BN52905" s="3"/>
      <c r="BP52905" s="3"/>
    </row>
    <row r="52906" spans="1:68" x14ac:dyDescent="0.25">
      <c r="A52906" s="1"/>
      <c r="B52906" s="2"/>
      <c r="BJ52906" s="3"/>
      <c r="BL52906" s="3"/>
      <c r="BN52906" s="3"/>
      <c r="BP52906" s="3"/>
    </row>
    <row r="52907" spans="1:68" x14ac:dyDescent="0.25">
      <c r="A52907" s="1"/>
      <c r="B52907" s="2"/>
      <c r="BJ52907" s="3"/>
      <c r="BL52907" s="3"/>
      <c r="BN52907" s="3"/>
      <c r="BP52907" s="3"/>
    </row>
    <row r="52908" spans="1:68" x14ac:dyDescent="0.25">
      <c r="A52908" s="1"/>
      <c r="B52908" s="2"/>
      <c r="BJ52908" s="3"/>
      <c r="BL52908" s="3"/>
      <c r="BN52908" s="3"/>
      <c r="BP52908" s="3"/>
    </row>
    <row r="52909" spans="1:68" x14ac:dyDescent="0.25">
      <c r="A52909" s="1"/>
      <c r="B52909" s="2"/>
      <c r="BJ52909" s="3"/>
      <c r="BL52909" s="3"/>
      <c r="BN52909" s="3"/>
      <c r="BP52909" s="3"/>
    </row>
    <row r="52910" spans="1:68" x14ac:dyDescent="0.25">
      <c r="A52910" s="1"/>
      <c r="B52910" s="2"/>
      <c r="BJ52910" s="3"/>
      <c r="BL52910" s="3"/>
      <c r="BN52910" s="3"/>
      <c r="BP52910" s="3"/>
    </row>
    <row r="52911" spans="1:68" x14ac:dyDescent="0.25">
      <c r="A52911" s="1"/>
      <c r="B52911" s="2"/>
      <c r="BJ52911" s="3"/>
      <c r="BL52911" s="3"/>
      <c r="BN52911" s="3"/>
      <c r="BP52911" s="3"/>
    </row>
    <row r="52912" spans="1:68" x14ac:dyDescent="0.25">
      <c r="A52912" s="1"/>
      <c r="B52912" s="2"/>
      <c r="BJ52912" s="3"/>
      <c r="BL52912" s="3"/>
      <c r="BN52912" s="3"/>
      <c r="BP52912" s="3"/>
    </row>
    <row r="52913" spans="1:68" x14ac:dyDescent="0.25">
      <c r="A52913" s="1"/>
      <c r="B52913" s="2"/>
      <c r="BJ52913" s="3"/>
      <c r="BL52913" s="3"/>
      <c r="BN52913" s="3"/>
      <c r="BP52913" s="3"/>
    </row>
    <row r="52914" spans="1:68" x14ac:dyDescent="0.25">
      <c r="A52914" s="1"/>
      <c r="B52914" s="2"/>
      <c r="BJ52914" s="3"/>
      <c r="BL52914" s="3"/>
      <c r="BN52914" s="3"/>
      <c r="BP52914" s="3"/>
    </row>
    <row r="52915" spans="1:68" x14ac:dyDescent="0.25">
      <c r="A52915" s="1"/>
      <c r="B52915" s="2"/>
      <c r="BJ52915" s="3"/>
      <c r="BL52915" s="3"/>
      <c r="BN52915" s="3"/>
      <c r="BP52915" s="3"/>
    </row>
    <row r="52916" spans="1:68" x14ac:dyDescent="0.25">
      <c r="A52916" s="1"/>
      <c r="B52916" s="2"/>
      <c r="BJ52916" s="3"/>
      <c r="BL52916" s="3"/>
      <c r="BN52916" s="3"/>
      <c r="BP52916" s="3"/>
    </row>
    <row r="52917" spans="1:68" x14ac:dyDescent="0.25">
      <c r="A52917" s="1"/>
      <c r="B52917" s="2"/>
      <c r="BJ52917" s="3"/>
      <c r="BL52917" s="3"/>
      <c r="BN52917" s="3"/>
      <c r="BP52917" s="3"/>
    </row>
    <row r="52918" spans="1:68" x14ac:dyDescent="0.25">
      <c r="A52918" s="1"/>
      <c r="B52918" s="2"/>
      <c r="BJ52918" s="3"/>
      <c r="BL52918" s="3"/>
      <c r="BN52918" s="3"/>
      <c r="BP52918" s="3"/>
    </row>
    <row r="52919" spans="1:68" x14ac:dyDescent="0.25">
      <c r="A52919" s="1"/>
      <c r="B52919" s="2"/>
      <c r="BJ52919" s="3"/>
      <c r="BL52919" s="3"/>
      <c r="BN52919" s="3"/>
      <c r="BP52919" s="3"/>
    </row>
    <row r="52920" spans="1:68" x14ac:dyDescent="0.25">
      <c r="A52920" s="1"/>
      <c r="B52920" s="2"/>
      <c r="BJ52920" s="3"/>
      <c r="BL52920" s="3"/>
      <c r="BN52920" s="3"/>
      <c r="BP52920" s="3"/>
    </row>
    <row r="52921" spans="1:68" x14ac:dyDescent="0.25">
      <c r="A52921" s="1"/>
      <c r="B52921" s="2"/>
      <c r="BJ52921" s="3"/>
      <c r="BL52921" s="3"/>
      <c r="BN52921" s="3"/>
      <c r="BP52921" s="3"/>
    </row>
    <row r="52922" spans="1:68" x14ac:dyDescent="0.25">
      <c r="A52922" s="1"/>
      <c r="B52922" s="2"/>
      <c r="BJ52922" s="3"/>
      <c r="BL52922" s="3"/>
      <c r="BN52922" s="3"/>
      <c r="BP52922" s="3"/>
    </row>
    <row r="52923" spans="1:68" x14ac:dyDescent="0.25">
      <c r="A52923" s="1"/>
      <c r="B52923" s="2"/>
      <c r="BJ52923" s="3"/>
      <c r="BL52923" s="3"/>
      <c r="BN52923" s="3"/>
      <c r="BP52923" s="3"/>
    </row>
    <row r="52924" spans="1:68" x14ac:dyDescent="0.25">
      <c r="A52924" s="1"/>
      <c r="B52924" s="2"/>
      <c r="BJ52924" s="3"/>
      <c r="BL52924" s="3"/>
      <c r="BN52924" s="3"/>
      <c r="BP52924" s="3"/>
    </row>
    <row r="52925" spans="1:68" x14ac:dyDescent="0.25">
      <c r="A52925" s="1"/>
      <c r="B52925" s="2"/>
      <c r="BJ52925" s="3"/>
      <c r="BL52925" s="3"/>
      <c r="BN52925" s="3"/>
      <c r="BP52925" s="3"/>
    </row>
    <row r="52926" spans="1:68" x14ac:dyDescent="0.25">
      <c r="A52926" s="1"/>
      <c r="B52926" s="2"/>
      <c r="BJ52926" s="3"/>
      <c r="BL52926" s="3"/>
      <c r="BN52926" s="3"/>
      <c r="BP52926" s="3"/>
    </row>
    <row r="52927" spans="1:68" x14ac:dyDescent="0.25">
      <c r="A52927" s="1"/>
      <c r="B52927" s="2"/>
      <c r="BJ52927" s="3"/>
      <c r="BL52927" s="3"/>
      <c r="BN52927" s="3"/>
      <c r="BP52927" s="3"/>
    </row>
    <row r="52928" spans="1:68" x14ac:dyDescent="0.25">
      <c r="A52928" s="1"/>
      <c r="B52928" s="2"/>
      <c r="BJ52928" s="3"/>
      <c r="BL52928" s="3"/>
      <c r="BN52928" s="3"/>
      <c r="BP52928" s="3"/>
    </row>
    <row r="52929" spans="1:68" x14ac:dyDescent="0.25">
      <c r="A52929" s="1"/>
      <c r="B52929" s="2"/>
      <c r="BJ52929" s="3"/>
      <c r="BL52929" s="3"/>
      <c r="BN52929" s="3"/>
      <c r="BP52929" s="3"/>
    </row>
    <row r="52930" spans="1:68" x14ac:dyDescent="0.25">
      <c r="A52930" s="1"/>
      <c r="B52930" s="2"/>
      <c r="BJ52930" s="3"/>
      <c r="BL52930" s="3"/>
      <c r="BN52930" s="3"/>
      <c r="BP52930" s="3"/>
    </row>
    <row r="52931" spans="1:68" x14ac:dyDescent="0.25">
      <c r="A52931" s="1"/>
      <c r="B52931" s="2"/>
      <c r="BJ52931" s="3"/>
      <c r="BL52931" s="3"/>
      <c r="BN52931" s="3"/>
      <c r="BP52931" s="3"/>
    </row>
    <row r="52932" spans="1:68" x14ac:dyDescent="0.25">
      <c r="A52932" s="1"/>
      <c r="B52932" s="2"/>
      <c r="BJ52932" s="3"/>
      <c r="BL52932" s="3"/>
      <c r="BN52932" s="3"/>
      <c r="BP52932" s="3"/>
    </row>
    <row r="52933" spans="1:68" x14ac:dyDescent="0.25">
      <c r="A52933" s="1"/>
      <c r="B52933" s="2"/>
      <c r="BJ52933" s="3"/>
      <c r="BL52933" s="3"/>
      <c r="BN52933" s="3"/>
      <c r="BP52933" s="3"/>
    </row>
    <row r="52934" spans="1:68" x14ac:dyDescent="0.25">
      <c r="A52934" s="1"/>
      <c r="B52934" s="2"/>
      <c r="BJ52934" s="3"/>
      <c r="BL52934" s="3"/>
      <c r="BN52934" s="3"/>
      <c r="BP52934" s="3"/>
    </row>
    <row r="52935" spans="1:68" x14ac:dyDescent="0.25">
      <c r="A52935" s="1"/>
      <c r="B52935" s="2"/>
      <c r="BJ52935" s="3"/>
      <c r="BL52935" s="3"/>
      <c r="BN52935" s="3"/>
      <c r="BP52935" s="3"/>
    </row>
    <row r="52936" spans="1:68" x14ac:dyDescent="0.25">
      <c r="A52936" s="1"/>
      <c r="B52936" s="2"/>
      <c r="BJ52936" s="3"/>
      <c r="BL52936" s="3"/>
      <c r="BN52936" s="3"/>
      <c r="BP52936" s="3"/>
    </row>
    <row r="52937" spans="1:68" x14ac:dyDescent="0.25">
      <c r="A52937" s="1"/>
      <c r="B52937" s="2"/>
      <c r="BJ52937" s="3"/>
      <c r="BL52937" s="3"/>
      <c r="BN52937" s="3"/>
      <c r="BP52937" s="3"/>
    </row>
    <row r="52938" spans="1:68" x14ac:dyDescent="0.25">
      <c r="A52938" s="1"/>
      <c r="B52938" s="2"/>
      <c r="BJ52938" s="3"/>
      <c r="BL52938" s="3"/>
      <c r="BN52938" s="3"/>
      <c r="BP52938" s="3"/>
    </row>
    <row r="52939" spans="1:68" x14ac:dyDescent="0.25">
      <c r="A52939" s="1"/>
      <c r="B52939" s="2"/>
      <c r="BJ52939" s="3"/>
      <c r="BL52939" s="3"/>
      <c r="BN52939" s="3"/>
      <c r="BP52939" s="3"/>
    </row>
    <row r="52940" spans="1:68" x14ac:dyDescent="0.25">
      <c r="A52940" s="1"/>
      <c r="B52940" s="2"/>
      <c r="BJ52940" s="3"/>
      <c r="BL52940" s="3"/>
      <c r="BN52940" s="3"/>
      <c r="BP52940" s="3"/>
    </row>
    <row r="52941" spans="1:68" x14ac:dyDescent="0.25">
      <c r="A52941" s="1"/>
      <c r="B52941" s="2"/>
      <c r="BJ52941" s="3"/>
      <c r="BL52941" s="3"/>
      <c r="BN52941" s="3"/>
      <c r="BP52941" s="3"/>
    </row>
    <row r="52942" spans="1:68" x14ac:dyDescent="0.25">
      <c r="A52942" s="1"/>
      <c r="B52942" s="2"/>
      <c r="BJ52942" s="3"/>
      <c r="BL52942" s="3"/>
      <c r="BN52942" s="3"/>
      <c r="BP52942" s="3"/>
    </row>
    <row r="52943" spans="1:68" x14ac:dyDescent="0.25">
      <c r="A52943" s="1"/>
      <c r="B52943" s="2"/>
      <c r="BJ52943" s="3"/>
      <c r="BL52943" s="3"/>
      <c r="BN52943" s="3"/>
      <c r="BP52943" s="3"/>
    </row>
    <row r="52944" spans="1:68" x14ac:dyDescent="0.25">
      <c r="A52944" s="1"/>
      <c r="B52944" s="2"/>
      <c r="BJ52944" s="3"/>
      <c r="BL52944" s="3"/>
      <c r="BN52944" s="3"/>
      <c r="BP52944" s="3"/>
    </row>
    <row r="52945" spans="1:68" x14ac:dyDescent="0.25">
      <c r="A52945" s="1"/>
      <c r="B52945" s="2"/>
      <c r="BJ52945" s="3"/>
      <c r="BL52945" s="3"/>
      <c r="BN52945" s="3"/>
      <c r="BP52945" s="3"/>
    </row>
    <row r="52946" spans="1:68" x14ac:dyDescent="0.25">
      <c r="A52946" s="1"/>
      <c r="B52946" s="2"/>
      <c r="BJ52946" s="3"/>
      <c r="BL52946" s="3"/>
      <c r="BN52946" s="3"/>
      <c r="BP52946" s="3"/>
    </row>
    <row r="52947" spans="1:68" x14ac:dyDescent="0.25">
      <c r="A52947" s="1"/>
      <c r="B52947" s="2"/>
      <c r="BJ52947" s="3"/>
      <c r="BL52947" s="3"/>
      <c r="BN52947" s="3"/>
      <c r="BP52947" s="3"/>
    </row>
    <row r="52948" spans="1:68" x14ac:dyDescent="0.25">
      <c r="A52948" s="1"/>
      <c r="B52948" s="2"/>
      <c r="BJ52948" s="3"/>
      <c r="BL52948" s="3"/>
      <c r="BN52948" s="3"/>
      <c r="BP52948" s="3"/>
    </row>
    <row r="52949" spans="1:68" x14ac:dyDescent="0.25">
      <c r="A52949" s="1"/>
      <c r="B52949" s="2"/>
      <c r="BJ52949" s="3"/>
      <c r="BL52949" s="3"/>
      <c r="BN52949" s="3"/>
      <c r="BP52949" s="3"/>
    </row>
    <row r="52950" spans="1:68" x14ac:dyDescent="0.25">
      <c r="A52950" s="1"/>
      <c r="B52950" s="2"/>
      <c r="BJ52950" s="3"/>
      <c r="BL52950" s="3"/>
      <c r="BN52950" s="3"/>
      <c r="BP52950" s="3"/>
    </row>
    <row r="52951" spans="1:68" x14ac:dyDescent="0.25">
      <c r="A52951" s="1"/>
      <c r="B52951" s="2"/>
      <c r="BJ52951" s="3"/>
      <c r="BL52951" s="3"/>
      <c r="BN52951" s="3"/>
      <c r="BP52951" s="3"/>
    </row>
    <row r="52952" spans="1:68" x14ac:dyDescent="0.25">
      <c r="A52952" s="1"/>
      <c r="B52952" s="2"/>
      <c r="BJ52952" s="3"/>
      <c r="BL52952" s="3"/>
      <c r="BN52952" s="3"/>
      <c r="BP52952" s="3"/>
    </row>
    <row r="52953" spans="1:68" x14ac:dyDescent="0.25">
      <c r="A52953" s="1"/>
      <c r="B52953" s="2"/>
      <c r="BJ52953" s="3"/>
      <c r="BL52953" s="3"/>
      <c r="BN52953" s="3"/>
      <c r="BP52953" s="3"/>
    </row>
    <row r="52954" spans="1:68" x14ac:dyDescent="0.25">
      <c r="A52954" s="1"/>
      <c r="B52954" s="2"/>
      <c r="BJ52954" s="3"/>
      <c r="BL52954" s="3"/>
      <c r="BN52954" s="3"/>
      <c r="BP52954" s="3"/>
    </row>
    <row r="52955" spans="1:68" x14ac:dyDescent="0.25">
      <c r="A52955" s="1"/>
      <c r="B52955" s="2"/>
      <c r="BJ52955" s="3"/>
      <c r="BL52955" s="3"/>
      <c r="BN52955" s="3"/>
      <c r="BP52955" s="3"/>
    </row>
    <row r="52956" spans="1:68" x14ac:dyDescent="0.25">
      <c r="A52956" s="1"/>
      <c r="B52956" s="2"/>
      <c r="BJ52956" s="3"/>
      <c r="BL52956" s="3"/>
      <c r="BN52956" s="3"/>
      <c r="BP52956" s="3"/>
    </row>
    <row r="52957" spans="1:68" x14ac:dyDescent="0.25">
      <c r="A52957" s="1"/>
      <c r="B52957" s="2"/>
      <c r="BJ52957" s="3"/>
      <c r="BL52957" s="3"/>
      <c r="BN52957" s="3"/>
      <c r="BP52957" s="3"/>
    </row>
    <row r="52958" spans="1:68" x14ac:dyDescent="0.25">
      <c r="A52958" s="1"/>
      <c r="B52958" s="2"/>
      <c r="BJ52958" s="3"/>
      <c r="BL52958" s="3"/>
      <c r="BN52958" s="3"/>
      <c r="BP52958" s="3"/>
    </row>
    <row r="52959" spans="1:68" x14ac:dyDescent="0.25">
      <c r="A52959" s="1"/>
      <c r="B52959" s="2"/>
      <c r="BJ52959" s="3"/>
      <c r="BL52959" s="3"/>
      <c r="BN52959" s="3"/>
      <c r="BP52959" s="3"/>
    </row>
    <row r="52960" spans="1:68" x14ac:dyDescent="0.25">
      <c r="A52960" s="1"/>
      <c r="B52960" s="2"/>
      <c r="BJ52960" s="3"/>
      <c r="BL52960" s="3"/>
      <c r="BN52960" s="3"/>
      <c r="BP52960" s="3"/>
    </row>
    <row r="52961" spans="1:68" x14ac:dyDescent="0.25">
      <c r="A52961" s="1"/>
      <c r="B52961" s="2"/>
      <c r="BJ52961" s="3"/>
      <c r="BL52961" s="3"/>
      <c r="BN52961" s="3"/>
      <c r="BP52961" s="3"/>
    </row>
    <row r="52962" spans="1:68" x14ac:dyDescent="0.25">
      <c r="A52962" s="1"/>
      <c r="B52962" s="2"/>
      <c r="BJ52962" s="3"/>
      <c r="BL52962" s="3"/>
      <c r="BN52962" s="3"/>
      <c r="BP52962" s="3"/>
    </row>
    <row r="52963" spans="1:68" x14ac:dyDescent="0.25">
      <c r="A52963" s="1"/>
      <c r="B52963" s="2"/>
      <c r="BJ52963" s="3"/>
      <c r="BL52963" s="3"/>
      <c r="BN52963" s="3"/>
      <c r="BP52963" s="3"/>
    </row>
    <row r="52964" spans="1:68" x14ac:dyDescent="0.25">
      <c r="A52964" s="1"/>
      <c r="B52964" s="2"/>
      <c r="BJ52964" s="3"/>
      <c r="BL52964" s="3"/>
      <c r="BN52964" s="3"/>
      <c r="BP52964" s="3"/>
    </row>
    <row r="52965" spans="1:68" x14ac:dyDescent="0.25">
      <c r="A52965" s="1"/>
      <c r="B52965" s="2"/>
      <c r="BJ52965" s="3"/>
      <c r="BL52965" s="3"/>
      <c r="BN52965" s="3"/>
      <c r="BP52965" s="3"/>
    </row>
    <row r="52966" spans="1:68" x14ac:dyDescent="0.25">
      <c r="A52966" s="1"/>
      <c r="B52966" s="2"/>
      <c r="BJ52966" s="3"/>
      <c r="BL52966" s="3"/>
      <c r="BN52966" s="3"/>
      <c r="BP52966" s="3"/>
    </row>
    <row r="52967" spans="1:68" x14ac:dyDescent="0.25">
      <c r="A52967" s="1"/>
      <c r="B52967" s="2"/>
      <c r="BJ52967" s="3"/>
      <c r="BL52967" s="3"/>
      <c r="BN52967" s="3"/>
      <c r="BP52967" s="3"/>
    </row>
    <row r="52968" spans="1:68" x14ac:dyDescent="0.25">
      <c r="A52968" s="1"/>
      <c r="B52968" s="2"/>
      <c r="BJ52968" s="3"/>
      <c r="BL52968" s="3"/>
      <c r="BN52968" s="3"/>
      <c r="BP52968" s="3"/>
    </row>
    <row r="52969" spans="1:68" x14ac:dyDescent="0.25">
      <c r="A52969" s="1"/>
      <c r="B52969" s="2"/>
      <c r="BJ52969" s="3"/>
      <c r="BL52969" s="3"/>
      <c r="BN52969" s="3"/>
      <c r="BP52969" s="3"/>
    </row>
    <row r="52970" spans="1:68" x14ac:dyDescent="0.25">
      <c r="A52970" s="1"/>
      <c r="B52970" s="2"/>
      <c r="BJ52970" s="3"/>
      <c r="BL52970" s="3"/>
      <c r="BN52970" s="3"/>
      <c r="BP52970" s="3"/>
    </row>
    <row r="52971" spans="1:68" x14ac:dyDescent="0.25">
      <c r="A52971" s="1"/>
      <c r="B52971" s="2"/>
      <c r="BJ52971" s="3"/>
      <c r="BL52971" s="3"/>
      <c r="BN52971" s="3"/>
      <c r="BP52971" s="3"/>
    </row>
    <row r="52972" spans="1:68" x14ac:dyDescent="0.25">
      <c r="A52972" s="1"/>
      <c r="B52972" s="2"/>
      <c r="BJ52972" s="3"/>
      <c r="BL52972" s="3"/>
      <c r="BN52972" s="3"/>
      <c r="BP52972" s="3"/>
    </row>
    <row r="52973" spans="1:68" x14ac:dyDescent="0.25">
      <c r="A52973" s="1"/>
      <c r="B52973" s="2"/>
      <c r="BJ52973" s="3"/>
      <c r="BL52973" s="3"/>
      <c r="BN52973" s="3"/>
      <c r="BP52973" s="3"/>
    </row>
    <row r="52974" spans="1:68" x14ac:dyDescent="0.25">
      <c r="A52974" s="1"/>
      <c r="B52974" s="2"/>
      <c r="BJ52974" s="3"/>
      <c r="BL52974" s="3"/>
      <c r="BN52974" s="3"/>
      <c r="BP52974" s="3"/>
    </row>
    <row r="52975" spans="1:68" x14ac:dyDescent="0.25">
      <c r="A52975" s="1"/>
      <c r="B52975" s="2"/>
      <c r="BJ52975" s="3"/>
      <c r="BL52975" s="3"/>
      <c r="BN52975" s="3"/>
      <c r="BP52975" s="3"/>
    </row>
    <row r="52976" spans="1:68" x14ac:dyDescent="0.25">
      <c r="A52976" s="1"/>
      <c r="B52976" s="2"/>
      <c r="BJ52976" s="3"/>
      <c r="BL52976" s="3"/>
      <c r="BN52976" s="3"/>
      <c r="BP52976" s="3"/>
    </row>
    <row r="52977" spans="1:68" x14ac:dyDescent="0.25">
      <c r="A52977" s="1"/>
      <c r="B52977" s="2"/>
      <c r="BJ52977" s="3"/>
      <c r="BL52977" s="3"/>
      <c r="BN52977" s="3"/>
      <c r="BP52977" s="3"/>
    </row>
    <row r="52978" spans="1:68" x14ac:dyDescent="0.25">
      <c r="A52978" s="1"/>
      <c r="B52978" s="2"/>
      <c r="BJ52978" s="3"/>
      <c r="BL52978" s="3"/>
      <c r="BN52978" s="3"/>
      <c r="BP52978" s="3"/>
    </row>
    <row r="52979" spans="1:68" x14ac:dyDescent="0.25">
      <c r="A52979" s="1"/>
      <c r="B52979" s="2"/>
      <c r="BJ52979" s="3"/>
      <c r="BL52979" s="3"/>
      <c r="BN52979" s="3"/>
      <c r="BP52979" s="3"/>
    </row>
    <row r="52980" spans="1:68" x14ac:dyDescent="0.25">
      <c r="A52980" s="1"/>
      <c r="B52980" s="2"/>
      <c r="BJ52980" s="3"/>
      <c r="BL52980" s="3"/>
      <c r="BN52980" s="3"/>
      <c r="BP52980" s="3"/>
    </row>
    <row r="52981" spans="1:68" x14ac:dyDescent="0.25">
      <c r="A52981" s="1"/>
      <c r="B52981" s="2"/>
      <c r="BJ52981" s="3"/>
      <c r="BL52981" s="3"/>
      <c r="BN52981" s="3"/>
      <c r="BP52981" s="3"/>
    </row>
    <row r="52982" spans="1:68" x14ac:dyDescent="0.25">
      <c r="A52982" s="1"/>
      <c r="B52982" s="2"/>
      <c r="BJ52982" s="3"/>
      <c r="BL52982" s="3"/>
      <c r="BN52982" s="3"/>
      <c r="BP52982" s="3"/>
    </row>
    <row r="52983" spans="1:68" x14ac:dyDescent="0.25">
      <c r="A52983" s="1"/>
      <c r="B52983" s="2"/>
      <c r="BJ52983" s="3"/>
      <c r="BL52983" s="3"/>
      <c r="BN52983" s="3"/>
      <c r="BP52983" s="3"/>
    </row>
    <row r="52984" spans="1:68" x14ac:dyDescent="0.25">
      <c r="A52984" s="1"/>
      <c r="B52984" s="2"/>
      <c r="BJ52984" s="3"/>
      <c r="BL52984" s="3"/>
      <c r="BN52984" s="3"/>
      <c r="BP52984" s="3"/>
    </row>
    <row r="52985" spans="1:68" x14ac:dyDescent="0.25">
      <c r="A52985" s="1"/>
      <c r="B52985" s="2"/>
      <c r="BJ52985" s="3"/>
      <c r="BL52985" s="3"/>
      <c r="BN52985" s="3"/>
      <c r="BP52985" s="3"/>
    </row>
    <row r="52986" spans="1:68" x14ac:dyDescent="0.25">
      <c r="A52986" s="1"/>
      <c r="B52986" s="2"/>
      <c r="BJ52986" s="3"/>
      <c r="BL52986" s="3"/>
      <c r="BN52986" s="3"/>
      <c r="BP52986" s="3"/>
    </row>
    <row r="52987" spans="1:68" x14ac:dyDescent="0.25">
      <c r="A52987" s="1"/>
      <c r="B52987" s="2"/>
      <c r="BJ52987" s="3"/>
      <c r="BL52987" s="3"/>
      <c r="BN52987" s="3"/>
      <c r="BP52987" s="3"/>
    </row>
    <row r="52988" spans="1:68" x14ac:dyDescent="0.25">
      <c r="A52988" s="1"/>
      <c r="B52988" s="2"/>
      <c r="BJ52988" s="3"/>
      <c r="BL52988" s="3"/>
      <c r="BN52988" s="3"/>
      <c r="BP52988" s="3"/>
    </row>
    <row r="52989" spans="1:68" x14ac:dyDescent="0.25">
      <c r="A52989" s="1"/>
      <c r="B52989" s="2"/>
      <c r="BJ52989" s="3"/>
      <c r="BL52989" s="3"/>
      <c r="BN52989" s="3"/>
      <c r="BP52989" s="3"/>
    </row>
    <row r="52990" spans="1:68" x14ac:dyDescent="0.25">
      <c r="A52990" s="1"/>
      <c r="B52990" s="2"/>
      <c r="BJ52990" s="3"/>
      <c r="BL52990" s="3"/>
      <c r="BN52990" s="3"/>
      <c r="BP52990" s="3"/>
    </row>
    <row r="52991" spans="1:68" x14ac:dyDescent="0.25">
      <c r="A52991" s="1"/>
      <c r="B52991" s="2"/>
      <c r="BJ52991" s="3"/>
      <c r="BL52991" s="3"/>
      <c r="BN52991" s="3"/>
      <c r="BP52991" s="3"/>
    </row>
    <row r="52992" spans="1:68" x14ac:dyDescent="0.25">
      <c r="A52992" s="1"/>
      <c r="B52992" s="2"/>
      <c r="BJ52992" s="3"/>
      <c r="BL52992" s="3"/>
      <c r="BN52992" s="3"/>
      <c r="BP52992" s="3"/>
    </row>
    <row r="52993" spans="1:68" x14ac:dyDescent="0.25">
      <c r="A52993" s="1"/>
      <c r="B52993" s="2"/>
      <c r="BJ52993" s="3"/>
      <c r="BL52993" s="3"/>
      <c r="BN52993" s="3"/>
      <c r="BP52993" s="3"/>
    </row>
    <row r="52994" spans="1:68" x14ac:dyDescent="0.25">
      <c r="A52994" s="1"/>
      <c r="B52994" s="2"/>
      <c r="BJ52994" s="3"/>
      <c r="BL52994" s="3"/>
      <c r="BN52994" s="3"/>
      <c r="BP52994" s="3"/>
    </row>
    <row r="52995" spans="1:68" x14ac:dyDescent="0.25">
      <c r="A52995" s="1"/>
      <c r="B52995" s="2"/>
      <c r="BJ52995" s="3"/>
      <c r="BL52995" s="3"/>
      <c r="BN52995" s="3"/>
      <c r="BP52995" s="3"/>
    </row>
    <row r="52996" spans="1:68" x14ac:dyDescent="0.25">
      <c r="A52996" s="1"/>
      <c r="B52996" s="2"/>
      <c r="BJ52996" s="3"/>
      <c r="BL52996" s="3"/>
      <c r="BN52996" s="3"/>
      <c r="BP52996" s="3"/>
    </row>
    <row r="52997" spans="1:68" x14ac:dyDescent="0.25">
      <c r="A52997" s="1"/>
      <c r="B52997" s="2"/>
      <c r="BJ52997" s="3"/>
      <c r="BL52997" s="3"/>
      <c r="BN52997" s="3"/>
      <c r="BP52997" s="3"/>
    </row>
    <row r="52998" spans="1:68" x14ac:dyDescent="0.25">
      <c r="A52998" s="1"/>
      <c r="B52998" s="2"/>
      <c r="BJ52998" s="3"/>
      <c r="BL52998" s="3"/>
      <c r="BN52998" s="3"/>
      <c r="BP52998" s="3"/>
    </row>
    <row r="52999" spans="1:68" x14ac:dyDescent="0.25">
      <c r="A52999" s="1"/>
      <c r="B52999" s="2"/>
      <c r="BJ52999" s="3"/>
      <c r="BL52999" s="3"/>
      <c r="BN52999" s="3"/>
      <c r="BP52999" s="3"/>
    </row>
    <row r="53000" spans="1:68" x14ac:dyDescent="0.25">
      <c r="A53000" s="1"/>
      <c r="B53000" s="2"/>
      <c r="BJ53000" s="3"/>
      <c r="BL53000" s="3"/>
      <c r="BN53000" s="3"/>
      <c r="BP53000" s="3"/>
    </row>
    <row r="53001" spans="1:68" x14ac:dyDescent="0.25">
      <c r="A53001" s="1"/>
      <c r="B53001" s="2"/>
      <c r="BJ53001" s="3"/>
      <c r="BL53001" s="3"/>
      <c r="BN53001" s="3"/>
      <c r="BP53001" s="3"/>
    </row>
    <row r="53002" spans="1:68" x14ac:dyDescent="0.25">
      <c r="A53002" s="1"/>
      <c r="B53002" s="2"/>
      <c r="BJ53002" s="3"/>
      <c r="BL53002" s="3"/>
      <c r="BN53002" s="3"/>
      <c r="BP53002" s="3"/>
    </row>
    <row r="53003" spans="1:68" x14ac:dyDescent="0.25">
      <c r="A53003" s="1"/>
      <c r="B53003" s="2"/>
      <c r="BJ53003" s="3"/>
      <c r="BL53003" s="3"/>
      <c r="BN53003" s="3"/>
      <c r="BP53003" s="3"/>
    </row>
    <row r="53004" spans="1:68" x14ac:dyDescent="0.25">
      <c r="A53004" s="1"/>
      <c r="B53004" s="2"/>
      <c r="BJ53004" s="3"/>
      <c r="BL53004" s="3"/>
      <c r="BN53004" s="3"/>
      <c r="BP53004" s="3"/>
    </row>
    <row r="53005" spans="1:68" x14ac:dyDescent="0.25">
      <c r="A53005" s="1"/>
      <c r="B53005" s="2"/>
      <c r="BJ53005" s="3"/>
      <c r="BL53005" s="3"/>
      <c r="BN53005" s="3"/>
      <c r="BP53005" s="3"/>
    </row>
    <row r="53006" spans="1:68" x14ac:dyDescent="0.25">
      <c r="A53006" s="1"/>
      <c r="B53006" s="2"/>
      <c r="BJ53006" s="3"/>
      <c r="BL53006" s="3"/>
      <c r="BN53006" s="3"/>
      <c r="BP53006" s="3"/>
    </row>
    <row r="53007" spans="1:68" x14ac:dyDescent="0.25">
      <c r="A53007" s="1"/>
      <c r="B53007" s="2"/>
      <c r="BJ53007" s="3"/>
      <c r="BL53007" s="3"/>
      <c r="BN53007" s="3"/>
      <c r="BP53007" s="3"/>
    </row>
    <row r="53008" spans="1:68" x14ac:dyDescent="0.25">
      <c r="A53008" s="1"/>
      <c r="B53008" s="2"/>
      <c r="BJ53008" s="3"/>
      <c r="BL53008" s="3"/>
      <c r="BN53008" s="3"/>
      <c r="BP53008" s="3"/>
    </row>
    <row r="53009" spans="1:68" x14ac:dyDescent="0.25">
      <c r="A53009" s="1"/>
      <c r="B53009" s="2"/>
      <c r="BJ53009" s="3"/>
      <c r="BL53009" s="3"/>
      <c r="BN53009" s="3"/>
      <c r="BP53009" s="3"/>
    </row>
    <row r="53010" spans="1:68" x14ac:dyDescent="0.25">
      <c r="A53010" s="1"/>
      <c r="B53010" s="2"/>
      <c r="BJ53010" s="3"/>
      <c r="BL53010" s="3"/>
      <c r="BN53010" s="3"/>
      <c r="BP53010" s="3"/>
    </row>
    <row r="53011" spans="1:68" x14ac:dyDescent="0.25">
      <c r="A53011" s="1"/>
      <c r="B53011" s="2"/>
      <c r="BJ53011" s="3"/>
      <c r="BL53011" s="3"/>
      <c r="BN53011" s="3"/>
      <c r="BP53011" s="3"/>
    </row>
    <row r="53012" spans="1:68" x14ac:dyDescent="0.25">
      <c r="A53012" s="1"/>
      <c r="B53012" s="2"/>
      <c r="BJ53012" s="3"/>
      <c r="BL53012" s="3"/>
      <c r="BN53012" s="3"/>
      <c r="BP53012" s="3"/>
    </row>
    <row r="53013" spans="1:68" x14ac:dyDescent="0.25">
      <c r="A53013" s="1"/>
      <c r="B53013" s="2"/>
      <c r="BJ53013" s="3"/>
      <c r="BL53013" s="3"/>
      <c r="BN53013" s="3"/>
      <c r="BP53013" s="3"/>
    </row>
    <row r="53014" spans="1:68" x14ac:dyDescent="0.25">
      <c r="A53014" s="1"/>
      <c r="B53014" s="2"/>
      <c r="BJ53014" s="3"/>
      <c r="BL53014" s="3"/>
      <c r="BN53014" s="3"/>
      <c r="BP53014" s="3"/>
    </row>
    <row r="53015" spans="1:68" x14ac:dyDescent="0.25">
      <c r="A53015" s="1"/>
      <c r="B53015" s="2"/>
      <c r="BJ53015" s="3"/>
      <c r="BL53015" s="3"/>
      <c r="BN53015" s="3"/>
      <c r="BP53015" s="3"/>
    </row>
    <row r="53016" spans="1:68" x14ac:dyDescent="0.25">
      <c r="A53016" s="1"/>
      <c r="B53016" s="2"/>
      <c r="BJ53016" s="3"/>
      <c r="BL53016" s="3"/>
      <c r="BN53016" s="3"/>
      <c r="BP53016" s="3"/>
    </row>
    <row r="53017" spans="1:68" x14ac:dyDescent="0.25">
      <c r="A53017" s="1"/>
      <c r="B53017" s="2"/>
      <c r="BJ53017" s="3"/>
      <c r="BL53017" s="3"/>
      <c r="BN53017" s="3"/>
      <c r="BP53017" s="3"/>
    </row>
    <row r="53018" spans="1:68" x14ac:dyDescent="0.25">
      <c r="A53018" s="1"/>
      <c r="B53018" s="2"/>
      <c r="BJ53018" s="3"/>
      <c r="BL53018" s="3"/>
      <c r="BN53018" s="3"/>
      <c r="BP53018" s="3"/>
    </row>
    <row r="53019" spans="1:68" x14ac:dyDescent="0.25">
      <c r="A53019" s="1"/>
      <c r="B53019" s="2"/>
      <c r="BJ53019" s="3"/>
      <c r="BL53019" s="3"/>
      <c r="BN53019" s="3"/>
      <c r="BP53019" s="3"/>
    </row>
    <row r="53020" spans="1:68" x14ac:dyDescent="0.25">
      <c r="A53020" s="1"/>
      <c r="B53020" s="2"/>
      <c r="BJ53020" s="3"/>
      <c r="BL53020" s="3"/>
      <c r="BN53020" s="3"/>
      <c r="BP53020" s="3"/>
    </row>
    <row r="53021" spans="1:68" x14ac:dyDescent="0.25">
      <c r="A53021" s="1"/>
      <c r="B53021" s="2"/>
      <c r="BJ53021" s="3"/>
      <c r="BL53021" s="3"/>
      <c r="BN53021" s="3"/>
      <c r="BP53021" s="3"/>
    </row>
    <row r="53022" spans="1:68" x14ac:dyDescent="0.25">
      <c r="A53022" s="1"/>
      <c r="B53022" s="2"/>
      <c r="BJ53022" s="3"/>
      <c r="BL53022" s="3"/>
      <c r="BN53022" s="3"/>
      <c r="BP53022" s="3"/>
    </row>
    <row r="53023" spans="1:68" x14ac:dyDescent="0.25">
      <c r="A53023" s="1"/>
      <c r="B53023" s="2"/>
      <c r="BJ53023" s="3"/>
      <c r="BL53023" s="3"/>
      <c r="BN53023" s="3"/>
      <c r="BP53023" s="3"/>
    </row>
    <row r="53024" spans="1:68" x14ac:dyDescent="0.25">
      <c r="A53024" s="1"/>
      <c r="B53024" s="2"/>
      <c r="BJ53024" s="3"/>
      <c r="BL53024" s="3"/>
      <c r="BN53024" s="3"/>
      <c r="BP53024" s="3"/>
    </row>
    <row r="53025" spans="1:68" x14ac:dyDescent="0.25">
      <c r="A53025" s="1"/>
      <c r="B53025" s="2"/>
      <c r="BJ53025" s="3"/>
      <c r="BL53025" s="3"/>
      <c r="BN53025" s="3"/>
      <c r="BP53025" s="3"/>
    </row>
    <row r="53026" spans="1:68" x14ac:dyDescent="0.25">
      <c r="A53026" s="1"/>
      <c r="B53026" s="2"/>
      <c r="BJ53026" s="3"/>
      <c r="BL53026" s="3"/>
      <c r="BN53026" s="3"/>
      <c r="BP53026" s="3"/>
    </row>
    <row r="53027" spans="1:68" x14ac:dyDescent="0.25">
      <c r="A53027" s="1"/>
      <c r="B53027" s="2"/>
      <c r="BJ53027" s="3"/>
      <c r="BL53027" s="3"/>
      <c r="BN53027" s="3"/>
      <c r="BP53027" s="3"/>
    </row>
    <row r="53028" spans="1:68" x14ac:dyDescent="0.25">
      <c r="A53028" s="1"/>
      <c r="B53028" s="2"/>
      <c r="BJ53028" s="3"/>
      <c r="BL53028" s="3"/>
      <c r="BN53028" s="3"/>
      <c r="BP53028" s="3"/>
    </row>
    <row r="53029" spans="1:68" x14ac:dyDescent="0.25">
      <c r="A53029" s="1"/>
      <c r="B53029" s="2"/>
      <c r="BJ53029" s="3"/>
      <c r="BL53029" s="3"/>
      <c r="BN53029" s="3"/>
      <c r="BP53029" s="3"/>
    </row>
    <row r="53030" spans="1:68" x14ac:dyDescent="0.25">
      <c r="A53030" s="1"/>
      <c r="B53030" s="2"/>
      <c r="BJ53030" s="3"/>
      <c r="BL53030" s="3"/>
      <c r="BN53030" s="3"/>
      <c r="BP53030" s="3"/>
    </row>
    <row r="53031" spans="1:68" x14ac:dyDescent="0.25">
      <c r="A53031" s="1"/>
      <c r="B53031" s="2"/>
      <c r="BJ53031" s="3"/>
      <c r="BL53031" s="3"/>
      <c r="BN53031" s="3"/>
      <c r="BP53031" s="3"/>
    </row>
    <row r="53032" spans="1:68" x14ac:dyDescent="0.25">
      <c r="A53032" s="1"/>
      <c r="B53032" s="2"/>
      <c r="BJ53032" s="3"/>
      <c r="BL53032" s="3"/>
      <c r="BN53032" s="3"/>
      <c r="BP53032" s="3"/>
    </row>
    <row r="53033" spans="1:68" x14ac:dyDescent="0.25">
      <c r="A53033" s="1"/>
      <c r="B53033" s="2"/>
      <c r="BJ53033" s="3"/>
      <c r="BL53033" s="3"/>
      <c r="BN53033" s="3"/>
      <c r="BP53033" s="3"/>
    </row>
    <row r="53034" spans="1:68" x14ac:dyDescent="0.25">
      <c r="A53034" s="1"/>
      <c r="B53034" s="2"/>
      <c r="BJ53034" s="3"/>
      <c r="BL53034" s="3"/>
      <c r="BN53034" s="3"/>
      <c r="BP53034" s="3"/>
    </row>
    <row r="53035" spans="1:68" x14ac:dyDescent="0.25">
      <c r="A53035" s="1"/>
      <c r="B53035" s="2"/>
      <c r="BJ53035" s="3"/>
      <c r="BL53035" s="3"/>
      <c r="BN53035" s="3"/>
      <c r="BP53035" s="3"/>
    </row>
    <row r="53036" spans="1:68" x14ac:dyDescent="0.25">
      <c r="A53036" s="1"/>
      <c r="B53036" s="2"/>
      <c r="BJ53036" s="3"/>
      <c r="BL53036" s="3"/>
      <c r="BN53036" s="3"/>
      <c r="BP53036" s="3"/>
    </row>
    <row r="53037" spans="1:68" x14ac:dyDescent="0.25">
      <c r="A53037" s="1"/>
      <c r="B53037" s="2"/>
      <c r="BJ53037" s="3"/>
      <c r="BL53037" s="3"/>
      <c r="BN53037" s="3"/>
      <c r="BP53037" s="3"/>
    </row>
    <row r="53038" spans="1:68" x14ac:dyDescent="0.25">
      <c r="A53038" s="1"/>
      <c r="B53038" s="2"/>
      <c r="BJ53038" s="3"/>
      <c r="BL53038" s="3"/>
      <c r="BN53038" s="3"/>
      <c r="BP53038" s="3"/>
    </row>
    <row r="53039" spans="1:68" x14ac:dyDescent="0.25">
      <c r="A53039" s="1"/>
      <c r="B53039" s="2"/>
      <c r="BJ53039" s="3"/>
      <c r="BL53039" s="3"/>
      <c r="BN53039" s="3"/>
      <c r="BP53039" s="3"/>
    </row>
    <row r="53040" spans="1:68" x14ac:dyDescent="0.25">
      <c r="A53040" s="1"/>
      <c r="B53040" s="2"/>
      <c r="BJ53040" s="3"/>
      <c r="BL53040" s="3"/>
      <c r="BN53040" s="3"/>
      <c r="BP53040" s="3"/>
    </row>
    <row r="53041" spans="1:68" x14ac:dyDescent="0.25">
      <c r="A53041" s="1"/>
      <c r="B53041" s="2"/>
      <c r="BJ53041" s="3"/>
      <c r="BL53041" s="3"/>
      <c r="BN53041" s="3"/>
      <c r="BP53041" s="3"/>
    </row>
    <row r="53042" spans="1:68" x14ac:dyDescent="0.25">
      <c r="A53042" s="1"/>
      <c r="B53042" s="2"/>
      <c r="BJ53042" s="3"/>
      <c r="BL53042" s="3"/>
      <c r="BN53042" s="3"/>
      <c r="BP53042" s="3"/>
    </row>
    <row r="53043" spans="1:68" x14ac:dyDescent="0.25">
      <c r="A53043" s="1"/>
      <c r="B53043" s="2"/>
      <c r="BJ53043" s="3"/>
      <c r="BL53043" s="3"/>
      <c r="BN53043" s="3"/>
      <c r="BP53043" s="3"/>
    </row>
    <row r="53044" spans="1:68" x14ac:dyDescent="0.25">
      <c r="A53044" s="1"/>
      <c r="B53044" s="2"/>
      <c r="BJ53044" s="3"/>
      <c r="BL53044" s="3"/>
      <c r="BN53044" s="3"/>
      <c r="BP53044" s="3"/>
    </row>
    <row r="53045" spans="1:68" x14ac:dyDescent="0.25">
      <c r="A53045" s="1"/>
      <c r="B53045" s="2"/>
      <c r="BJ53045" s="3"/>
      <c r="BL53045" s="3"/>
      <c r="BN53045" s="3"/>
      <c r="BP53045" s="3"/>
    </row>
    <row r="53046" spans="1:68" x14ac:dyDescent="0.25">
      <c r="A53046" s="1"/>
      <c r="B53046" s="2"/>
      <c r="BJ53046" s="3"/>
      <c r="BL53046" s="3"/>
      <c r="BN53046" s="3"/>
      <c r="BP53046" s="3"/>
    </row>
    <row r="53047" spans="1:68" x14ac:dyDescent="0.25">
      <c r="A53047" s="1"/>
      <c r="B53047" s="2"/>
      <c r="BJ53047" s="3"/>
      <c r="BL53047" s="3"/>
      <c r="BN53047" s="3"/>
      <c r="BP53047" s="3"/>
    </row>
    <row r="53048" spans="1:68" x14ac:dyDescent="0.25">
      <c r="A53048" s="1"/>
      <c r="B53048" s="2"/>
      <c r="BJ53048" s="3"/>
      <c r="BL53048" s="3"/>
      <c r="BN53048" s="3"/>
      <c r="BP53048" s="3"/>
    </row>
    <row r="53049" spans="1:68" x14ac:dyDescent="0.25">
      <c r="A53049" s="1"/>
      <c r="B53049" s="2"/>
      <c r="BJ53049" s="3"/>
      <c r="BL53049" s="3"/>
      <c r="BN53049" s="3"/>
      <c r="BP53049" s="3"/>
    </row>
    <row r="53050" spans="1:68" x14ac:dyDescent="0.25">
      <c r="A53050" s="1"/>
      <c r="B53050" s="2"/>
      <c r="BJ53050" s="3"/>
      <c r="BL53050" s="3"/>
      <c r="BN53050" s="3"/>
      <c r="BP53050" s="3"/>
    </row>
    <row r="53051" spans="1:68" x14ac:dyDescent="0.25">
      <c r="A53051" s="1"/>
      <c r="B53051" s="2"/>
      <c r="BJ53051" s="3"/>
      <c r="BL53051" s="3"/>
      <c r="BN53051" s="3"/>
      <c r="BP53051" s="3"/>
    </row>
    <row r="53052" spans="1:68" x14ac:dyDescent="0.25">
      <c r="A53052" s="1"/>
      <c r="B53052" s="2"/>
      <c r="BJ53052" s="3"/>
      <c r="BL53052" s="3"/>
      <c r="BN53052" s="3"/>
      <c r="BP53052" s="3"/>
    </row>
    <row r="53053" spans="1:68" x14ac:dyDescent="0.25">
      <c r="A53053" s="1"/>
      <c r="B53053" s="2"/>
      <c r="BJ53053" s="3"/>
      <c r="BL53053" s="3"/>
      <c r="BN53053" s="3"/>
      <c r="BP53053" s="3"/>
    </row>
    <row r="53054" spans="1:68" x14ac:dyDescent="0.25">
      <c r="A53054" s="1"/>
      <c r="B53054" s="2"/>
      <c r="BJ53054" s="3"/>
      <c r="BL53054" s="3"/>
      <c r="BN53054" s="3"/>
      <c r="BP53054" s="3"/>
    </row>
    <row r="53055" spans="1:68" x14ac:dyDescent="0.25">
      <c r="A53055" s="1"/>
      <c r="B53055" s="2"/>
      <c r="BJ53055" s="3"/>
      <c r="BL53055" s="3"/>
      <c r="BN53055" s="3"/>
      <c r="BP53055" s="3"/>
    </row>
    <row r="53056" spans="1:68" x14ac:dyDescent="0.25">
      <c r="A53056" s="1"/>
      <c r="B53056" s="2"/>
      <c r="BJ53056" s="3"/>
      <c r="BL53056" s="3"/>
      <c r="BN53056" s="3"/>
      <c r="BP53056" s="3"/>
    </row>
    <row r="53057" spans="1:68" x14ac:dyDescent="0.25">
      <c r="A53057" s="1"/>
      <c r="B53057" s="2"/>
      <c r="BJ53057" s="3"/>
      <c r="BL53057" s="3"/>
      <c r="BN53057" s="3"/>
      <c r="BP53057" s="3"/>
    </row>
    <row r="53058" spans="1:68" x14ac:dyDescent="0.25">
      <c r="A53058" s="1"/>
      <c r="B53058" s="2"/>
      <c r="BJ53058" s="3"/>
      <c r="BL53058" s="3"/>
      <c r="BN53058" s="3"/>
      <c r="BP53058" s="3"/>
    </row>
    <row r="53059" spans="1:68" x14ac:dyDescent="0.25">
      <c r="A53059" s="1"/>
      <c r="B53059" s="2"/>
      <c r="BJ53059" s="3"/>
      <c r="BL53059" s="3"/>
      <c r="BN53059" s="3"/>
      <c r="BP53059" s="3"/>
    </row>
    <row r="53060" spans="1:68" x14ac:dyDescent="0.25">
      <c r="A53060" s="1"/>
      <c r="B53060" s="2"/>
      <c r="BJ53060" s="3"/>
      <c r="BL53060" s="3"/>
      <c r="BN53060" s="3"/>
      <c r="BP53060" s="3"/>
    </row>
    <row r="53061" spans="1:68" x14ac:dyDescent="0.25">
      <c r="A53061" s="1"/>
      <c r="B53061" s="2"/>
      <c r="BJ53061" s="3"/>
      <c r="BL53061" s="3"/>
      <c r="BN53061" s="3"/>
      <c r="BP53061" s="3"/>
    </row>
    <row r="53062" spans="1:68" x14ac:dyDescent="0.25">
      <c r="A53062" s="1"/>
      <c r="B53062" s="2"/>
      <c r="BJ53062" s="3"/>
      <c r="BL53062" s="3"/>
      <c r="BN53062" s="3"/>
      <c r="BP53062" s="3"/>
    </row>
    <row r="53063" spans="1:68" x14ac:dyDescent="0.25">
      <c r="A53063" s="1"/>
      <c r="B53063" s="2"/>
      <c r="BJ53063" s="3"/>
      <c r="BL53063" s="3"/>
      <c r="BN53063" s="3"/>
      <c r="BP53063" s="3"/>
    </row>
    <row r="53064" spans="1:68" x14ac:dyDescent="0.25">
      <c r="A53064" s="1"/>
      <c r="B53064" s="2"/>
      <c r="BJ53064" s="3"/>
      <c r="BL53064" s="3"/>
      <c r="BN53064" s="3"/>
      <c r="BP53064" s="3"/>
    </row>
    <row r="53065" spans="1:68" x14ac:dyDescent="0.25">
      <c r="A53065" s="1"/>
      <c r="B53065" s="2"/>
      <c r="BJ53065" s="3"/>
      <c r="BL53065" s="3"/>
      <c r="BN53065" s="3"/>
      <c r="BP53065" s="3"/>
    </row>
    <row r="53066" spans="1:68" x14ac:dyDescent="0.25">
      <c r="A53066" s="1"/>
      <c r="B53066" s="2"/>
      <c r="BJ53066" s="3"/>
      <c r="BL53066" s="3"/>
      <c r="BN53066" s="3"/>
      <c r="BP53066" s="3"/>
    </row>
    <row r="53067" spans="1:68" x14ac:dyDescent="0.25">
      <c r="A53067" s="1"/>
      <c r="B53067" s="2"/>
      <c r="BJ53067" s="3"/>
      <c r="BL53067" s="3"/>
      <c r="BN53067" s="3"/>
      <c r="BP53067" s="3"/>
    </row>
    <row r="53068" spans="1:68" x14ac:dyDescent="0.25">
      <c r="A53068" s="1"/>
      <c r="B53068" s="2"/>
      <c r="BJ53068" s="3"/>
      <c r="BL53068" s="3"/>
      <c r="BN53068" s="3"/>
      <c r="BP53068" s="3"/>
    </row>
    <row r="53069" spans="1:68" x14ac:dyDescent="0.25">
      <c r="A53069" s="1"/>
      <c r="B53069" s="2"/>
      <c r="BJ53069" s="3"/>
      <c r="BL53069" s="3"/>
      <c r="BN53069" s="3"/>
      <c r="BP53069" s="3"/>
    </row>
    <row r="53070" spans="1:68" x14ac:dyDescent="0.25">
      <c r="A53070" s="1"/>
      <c r="B53070" s="2"/>
      <c r="BJ53070" s="3"/>
      <c r="BL53070" s="3"/>
      <c r="BN53070" s="3"/>
      <c r="BP53070" s="3"/>
    </row>
    <row r="53071" spans="1:68" x14ac:dyDescent="0.25">
      <c r="A53071" s="1"/>
      <c r="B53071" s="2"/>
      <c r="BJ53071" s="3"/>
      <c r="BL53071" s="3"/>
      <c r="BN53071" s="3"/>
      <c r="BP53071" s="3"/>
    </row>
    <row r="53072" spans="1:68" x14ac:dyDescent="0.25">
      <c r="A53072" s="1"/>
      <c r="B53072" s="2"/>
      <c r="BJ53072" s="3"/>
      <c r="BL53072" s="3"/>
      <c r="BN53072" s="3"/>
      <c r="BP53072" s="3"/>
    </row>
    <row r="53073" spans="1:68" x14ac:dyDescent="0.25">
      <c r="A53073" s="1"/>
      <c r="B53073" s="2"/>
      <c r="BJ53073" s="3"/>
      <c r="BL53073" s="3"/>
      <c r="BN53073" s="3"/>
      <c r="BP53073" s="3"/>
    </row>
    <row r="53074" spans="1:68" x14ac:dyDescent="0.25">
      <c r="A53074" s="1"/>
      <c r="B53074" s="2"/>
      <c r="BJ53074" s="3"/>
      <c r="BL53074" s="3"/>
      <c r="BN53074" s="3"/>
      <c r="BP53074" s="3"/>
    </row>
    <row r="53075" spans="1:68" x14ac:dyDescent="0.25">
      <c r="A53075" s="1"/>
      <c r="B53075" s="2"/>
      <c r="BJ53075" s="3"/>
      <c r="BL53075" s="3"/>
      <c r="BN53075" s="3"/>
      <c r="BP53075" s="3"/>
    </row>
    <row r="53076" spans="1:68" x14ac:dyDescent="0.25">
      <c r="A53076" s="1"/>
      <c r="B53076" s="2"/>
      <c r="BJ53076" s="3"/>
      <c r="BL53076" s="3"/>
      <c r="BN53076" s="3"/>
      <c r="BP53076" s="3"/>
    </row>
    <row r="53077" spans="1:68" x14ac:dyDescent="0.25">
      <c r="A53077" s="1"/>
      <c r="B53077" s="2"/>
      <c r="BJ53077" s="3"/>
      <c r="BL53077" s="3"/>
      <c r="BN53077" s="3"/>
      <c r="BP53077" s="3"/>
    </row>
    <row r="53078" spans="1:68" x14ac:dyDescent="0.25">
      <c r="A53078" s="1"/>
      <c r="B53078" s="2"/>
      <c r="BJ53078" s="3"/>
      <c r="BL53078" s="3"/>
      <c r="BN53078" s="3"/>
      <c r="BP53078" s="3"/>
    </row>
    <row r="53079" spans="1:68" x14ac:dyDescent="0.25">
      <c r="A53079" s="1"/>
      <c r="B53079" s="2"/>
      <c r="BJ53079" s="3"/>
      <c r="BL53079" s="3"/>
      <c r="BN53079" s="3"/>
      <c r="BP53079" s="3"/>
    </row>
    <row r="53080" spans="1:68" x14ac:dyDescent="0.25">
      <c r="A53080" s="1"/>
      <c r="B53080" s="2"/>
      <c r="BJ53080" s="3"/>
      <c r="BL53080" s="3"/>
      <c r="BN53080" s="3"/>
      <c r="BP53080" s="3"/>
    </row>
    <row r="53081" spans="1:68" x14ac:dyDescent="0.25">
      <c r="A53081" s="1"/>
      <c r="B53081" s="2"/>
      <c r="BJ53081" s="3"/>
      <c r="BL53081" s="3"/>
      <c r="BN53081" s="3"/>
      <c r="BP53081" s="3"/>
    </row>
    <row r="53082" spans="1:68" x14ac:dyDescent="0.25">
      <c r="A53082" s="1"/>
      <c r="B53082" s="2"/>
      <c r="BJ53082" s="3"/>
      <c r="BL53082" s="3"/>
      <c r="BN53082" s="3"/>
      <c r="BP53082" s="3"/>
    </row>
    <row r="53083" spans="1:68" x14ac:dyDescent="0.25">
      <c r="A53083" s="1"/>
      <c r="B53083" s="2"/>
      <c r="BJ53083" s="3"/>
      <c r="BL53083" s="3"/>
      <c r="BN53083" s="3"/>
      <c r="BP53083" s="3"/>
    </row>
    <row r="53084" spans="1:68" x14ac:dyDescent="0.25">
      <c r="A53084" s="1"/>
      <c r="B53084" s="2"/>
      <c r="BJ53084" s="3"/>
      <c r="BL53084" s="3"/>
      <c r="BN53084" s="3"/>
      <c r="BP53084" s="3"/>
    </row>
    <row r="53085" spans="1:68" x14ac:dyDescent="0.25">
      <c r="A53085" s="1"/>
      <c r="B53085" s="2"/>
      <c r="BJ53085" s="3"/>
      <c r="BL53085" s="3"/>
      <c r="BN53085" s="3"/>
      <c r="BP53085" s="3"/>
    </row>
    <row r="53086" spans="1:68" x14ac:dyDescent="0.25">
      <c r="A53086" s="1"/>
      <c r="B53086" s="2"/>
      <c r="BJ53086" s="3"/>
      <c r="BL53086" s="3"/>
      <c r="BN53086" s="3"/>
      <c r="BP53086" s="3"/>
    </row>
    <row r="53087" spans="1:68" x14ac:dyDescent="0.25">
      <c r="A53087" s="1"/>
      <c r="B53087" s="2"/>
      <c r="BJ53087" s="3"/>
      <c r="BL53087" s="3"/>
      <c r="BN53087" s="3"/>
      <c r="BP53087" s="3"/>
    </row>
    <row r="53088" spans="1:68" x14ac:dyDescent="0.25">
      <c r="A53088" s="1"/>
      <c r="B53088" s="2"/>
      <c r="BJ53088" s="3"/>
      <c r="BL53088" s="3"/>
      <c r="BN53088" s="3"/>
      <c r="BP53088" s="3"/>
    </row>
    <row r="53089" spans="1:68" x14ac:dyDescent="0.25">
      <c r="A53089" s="1"/>
      <c r="B53089" s="2"/>
      <c r="BJ53089" s="3"/>
      <c r="BL53089" s="3"/>
      <c r="BN53089" s="3"/>
      <c r="BP53089" s="3"/>
    </row>
    <row r="53090" spans="1:68" x14ac:dyDescent="0.25">
      <c r="A53090" s="1"/>
      <c r="B53090" s="2"/>
      <c r="BJ53090" s="3"/>
      <c r="BL53090" s="3"/>
      <c r="BN53090" s="3"/>
      <c r="BP53090" s="3"/>
    </row>
    <row r="53091" spans="1:68" x14ac:dyDescent="0.25">
      <c r="A53091" s="1"/>
      <c r="B53091" s="2"/>
      <c r="BJ53091" s="3"/>
      <c r="BL53091" s="3"/>
      <c r="BN53091" s="3"/>
      <c r="BP53091" s="3"/>
    </row>
    <row r="53092" spans="1:68" x14ac:dyDescent="0.25">
      <c r="A53092" s="1"/>
      <c r="B53092" s="2"/>
      <c r="BJ53092" s="3"/>
      <c r="BL53092" s="3"/>
      <c r="BN53092" s="3"/>
      <c r="BP53092" s="3"/>
    </row>
    <row r="53093" spans="1:68" x14ac:dyDescent="0.25">
      <c r="A53093" s="1"/>
      <c r="B53093" s="2"/>
      <c r="BJ53093" s="3"/>
      <c r="BL53093" s="3"/>
      <c r="BN53093" s="3"/>
      <c r="BP53093" s="3"/>
    </row>
    <row r="53094" spans="1:68" x14ac:dyDescent="0.25">
      <c r="A53094" s="1"/>
      <c r="B53094" s="2"/>
      <c r="BJ53094" s="3"/>
      <c r="BL53094" s="3"/>
      <c r="BN53094" s="3"/>
      <c r="BP53094" s="3"/>
    </row>
    <row r="53095" spans="1:68" x14ac:dyDescent="0.25">
      <c r="A53095" s="1"/>
      <c r="B53095" s="2"/>
      <c r="BJ53095" s="3"/>
      <c r="BL53095" s="3"/>
      <c r="BN53095" s="3"/>
      <c r="BP53095" s="3"/>
    </row>
    <row r="53096" spans="1:68" x14ac:dyDescent="0.25">
      <c r="A53096" s="1"/>
      <c r="B53096" s="2"/>
      <c r="BJ53096" s="3"/>
      <c r="BL53096" s="3"/>
      <c r="BN53096" s="3"/>
      <c r="BP53096" s="3"/>
    </row>
    <row r="53097" spans="1:68" x14ac:dyDescent="0.25">
      <c r="A53097" s="1"/>
      <c r="B53097" s="2"/>
      <c r="BJ53097" s="3"/>
      <c r="BL53097" s="3"/>
      <c r="BN53097" s="3"/>
      <c r="BP53097" s="3"/>
    </row>
    <row r="53098" spans="1:68" x14ac:dyDescent="0.25">
      <c r="A53098" s="1"/>
      <c r="B53098" s="2"/>
      <c r="BJ53098" s="3"/>
      <c r="BL53098" s="3"/>
      <c r="BN53098" s="3"/>
      <c r="BP53098" s="3"/>
    </row>
    <row r="53099" spans="1:68" x14ac:dyDescent="0.25">
      <c r="A53099" s="1"/>
      <c r="B53099" s="2"/>
      <c r="BJ53099" s="3"/>
      <c r="BL53099" s="3"/>
      <c r="BN53099" s="3"/>
      <c r="BP53099" s="3"/>
    </row>
    <row r="53100" spans="1:68" x14ac:dyDescent="0.25">
      <c r="A53100" s="1"/>
      <c r="B53100" s="2"/>
      <c r="BJ53100" s="3"/>
      <c r="BL53100" s="3"/>
      <c r="BN53100" s="3"/>
      <c r="BP53100" s="3"/>
    </row>
    <row r="53101" spans="1:68" x14ac:dyDescent="0.25">
      <c r="A53101" s="1"/>
      <c r="B53101" s="2"/>
      <c r="BJ53101" s="3"/>
      <c r="BL53101" s="3"/>
      <c r="BN53101" s="3"/>
      <c r="BP53101" s="3"/>
    </row>
    <row r="53102" spans="1:68" x14ac:dyDescent="0.25">
      <c r="A53102" s="1"/>
      <c r="B53102" s="2"/>
      <c r="BJ53102" s="3"/>
      <c r="BL53102" s="3"/>
      <c r="BN53102" s="3"/>
      <c r="BP53102" s="3"/>
    </row>
    <row r="53103" spans="1:68" x14ac:dyDescent="0.25">
      <c r="A53103" s="1"/>
      <c r="B53103" s="2"/>
      <c r="BJ53103" s="3"/>
      <c r="BL53103" s="3"/>
      <c r="BN53103" s="3"/>
      <c r="BP53103" s="3"/>
    </row>
    <row r="53104" spans="1:68" x14ac:dyDescent="0.25">
      <c r="A53104" s="1"/>
      <c r="B53104" s="2"/>
      <c r="BJ53104" s="3"/>
      <c r="BL53104" s="3"/>
      <c r="BN53104" s="3"/>
      <c r="BP53104" s="3"/>
    </row>
    <row r="53105" spans="1:68" x14ac:dyDescent="0.25">
      <c r="A53105" s="1"/>
      <c r="B53105" s="2"/>
      <c r="BJ53105" s="3"/>
      <c r="BL53105" s="3"/>
      <c r="BN53105" s="3"/>
      <c r="BP53105" s="3"/>
    </row>
    <row r="53106" spans="1:68" x14ac:dyDescent="0.25">
      <c r="A53106" s="1"/>
      <c r="B53106" s="2"/>
      <c r="BJ53106" s="3"/>
      <c r="BL53106" s="3"/>
      <c r="BN53106" s="3"/>
      <c r="BP53106" s="3"/>
    </row>
    <row r="53107" spans="1:68" x14ac:dyDescent="0.25">
      <c r="A53107" s="1"/>
      <c r="B53107" s="2"/>
      <c r="BJ53107" s="3"/>
      <c r="BL53107" s="3"/>
      <c r="BN53107" s="3"/>
      <c r="BP53107" s="3"/>
    </row>
    <row r="53108" spans="1:68" x14ac:dyDescent="0.25">
      <c r="A53108" s="1"/>
      <c r="B53108" s="2"/>
      <c r="BJ53108" s="3"/>
      <c r="BL53108" s="3"/>
      <c r="BN53108" s="3"/>
      <c r="BP53108" s="3"/>
    </row>
    <row r="53109" spans="1:68" x14ac:dyDescent="0.25">
      <c r="A53109" s="1"/>
      <c r="B53109" s="2"/>
      <c r="BJ53109" s="3"/>
      <c r="BL53109" s="3"/>
      <c r="BN53109" s="3"/>
      <c r="BP53109" s="3"/>
    </row>
    <row r="53110" spans="1:68" x14ac:dyDescent="0.25">
      <c r="A53110" s="1"/>
      <c r="B53110" s="2"/>
      <c r="BJ53110" s="3"/>
      <c r="BL53110" s="3"/>
      <c r="BN53110" s="3"/>
      <c r="BP53110" s="3"/>
    </row>
    <row r="53111" spans="1:68" x14ac:dyDescent="0.25">
      <c r="A53111" s="1"/>
      <c r="B53111" s="2"/>
      <c r="BJ53111" s="3"/>
      <c r="BL53111" s="3"/>
      <c r="BN53111" s="3"/>
      <c r="BP53111" s="3"/>
    </row>
    <row r="53112" spans="1:68" x14ac:dyDescent="0.25">
      <c r="A53112" s="1"/>
      <c r="B53112" s="2"/>
      <c r="BJ53112" s="3"/>
      <c r="BL53112" s="3"/>
      <c r="BN53112" s="3"/>
      <c r="BP53112" s="3"/>
    </row>
    <row r="53113" spans="1:68" x14ac:dyDescent="0.25">
      <c r="A53113" s="1"/>
      <c r="B53113" s="2"/>
      <c r="BJ53113" s="3"/>
      <c r="BL53113" s="3"/>
      <c r="BN53113" s="3"/>
      <c r="BP53113" s="3"/>
    </row>
    <row r="53114" spans="1:68" x14ac:dyDescent="0.25">
      <c r="A53114" s="1"/>
      <c r="B53114" s="2"/>
      <c r="BJ53114" s="3"/>
      <c r="BL53114" s="3"/>
      <c r="BN53114" s="3"/>
      <c r="BP53114" s="3"/>
    </row>
    <row r="53115" spans="1:68" x14ac:dyDescent="0.25">
      <c r="A53115" s="1"/>
      <c r="B53115" s="2"/>
      <c r="BJ53115" s="3"/>
      <c r="BL53115" s="3"/>
      <c r="BN53115" s="3"/>
      <c r="BP53115" s="3"/>
    </row>
    <row r="53116" spans="1:68" x14ac:dyDescent="0.25">
      <c r="A53116" s="1"/>
      <c r="B53116" s="2"/>
      <c r="BJ53116" s="3"/>
      <c r="BL53116" s="3"/>
      <c r="BN53116" s="3"/>
      <c r="BP53116" s="3"/>
    </row>
    <row r="53117" spans="1:68" x14ac:dyDescent="0.25">
      <c r="A53117" s="1"/>
      <c r="B53117" s="2"/>
      <c r="BJ53117" s="3"/>
      <c r="BL53117" s="3"/>
      <c r="BN53117" s="3"/>
      <c r="BP53117" s="3"/>
    </row>
    <row r="53118" spans="1:68" x14ac:dyDescent="0.25">
      <c r="A53118" s="1"/>
      <c r="B53118" s="2"/>
      <c r="BJ53118" s="3"/>
      <c r="BL53118" s="3"/>
      <c r="BN53118" s="3"/>
      <c r="BP53118" s="3"/>
    </row>
    <row r="53119" spans="1:68" x14ac:dyDescent="0.25">
      <c r="A53119" s="1"/>
      <c r="B53119" s="2"/>
      <c r="BJ53119" s="3"/>
      <c r="BL53119" s="3"/>
      <c r="BN53119" s="3"/>
      <c r="BP53119" s="3"/>
    </row>
    <row r="53120" spans="1:68" x14ac:dyDescent="0.25">
      <c r="A53120" s="1"/>
      <c r="B53120" s="2"/>
      <c r="BJ53120" s="3"/>
      <c r="BL53120" s="3"/>
      <c r="BN53120" s="3"/>
      <c r="BP53120" s="3"/>
    </row>
    <row r="53121" spans="1:68" x14ac:dyDescent="0.25">
      <c r="A53121" s="1"/>
      <c r="B53121" s="2"/>
      <c r="BJ53121" s="3"/>
      <c r="BL53121" s="3"/>
      <c r="BN53121" s="3"/>
      <c r="BP53121" s="3"/>
    </row>
    <row r="53122" spans="1:68" x14ac:dyDescent="0.25">
      <c r="A53122" s="1"/>
      <c r="B53122" s="2"/>
      <c r="BJ53122" s="3"/>
      <c r="BL53122" s="3"/>
      <c r="BN53122" s="3"/>
      <c r="BP53122" s="3"/>
    </row>
    <row r="53123" spans="1:68" x14ac:dyDescent="0.25">
      <c r="A53123" s="1"/>
      <c r="B53123" s="2"/>
      <c r="BJ53123" s="3"/>
      <c r="BL53123" s="3"/>
      <c r="BN53123" s="3"/>
      <c r="BP53123" s="3"/>
    </row>
    <row r="53124" spans="1:68" x14ac:dyDescent="0.25">
      <c r="A53124" s="1"/>
      <c r="B53124" s="2"/>
      <c r="BJ53124" s="3"/>
      <c r="BL53124" s="3"/>
      <c r="BN53124" s="3"/>
      <c r="BP53124" s="3"/>
    </row>
    <row r="53125" spans="1:68" x14ac:dyDescent="0.25">
      <c r="A53125" s="1"/>
      <c r="B53125" s="2"/>
      <c r="BJ53125" s="3"/>
      <c r="BL53125" s="3"/>
      <c r="BN53125" s="3"/>
      <c r="BP53125" s="3"/>
    </row>
    <row r="53126" spans="1:68" x14ac:dyDescent="0.25">
      <c r="A53126" s="1"/>
      <c r="B53126" s="2"/>
      <c r="BJ53126" s="3"/>
      <c r="BL53126" s="3"/>
      <c r="BN53126" s="3"/>
      <c r="BP53126" s="3"/>
    </row>
    <row r="53127" spans="1:68" x14ac:dyDescent="0.25">
      <c r="A53127" s="1"/>
      <c r="B53127" s="2"/>
      <c r="BJ53127" s="3"/>
      <c r="BL53127" s="3"/>
      <c r="BN53127" s="3"/>
      <c r="BP53127" s="3"/>
    </row>
    <row r="53128" spans="1:68" x14ac:dyDescent="0.25">
      <c r="A53128" s="1"/>
      <c r="B53128" s="2"/>
      <c r="BJ53128" s="3"/>
      <c r="BL53128" s="3"/>
      <c r="BN53128" s="3"/>
      <c r="BP53128" s="3"/>
    </row>
    <row r="53129" spans="1:68" x14ac:dyDescent="0.25">
      <c r="A53129" s="1"/>
      <c r="B53129" s="2"/>
      <c r="BJ53129" s="3"/>
      <c r="BL53129" s="3"/>
      <c r="BN53129" s="3"/>
      <c r="BP53129" s="3"/>
    </row>
    <row r="53130" spans="1:68" x14ac:dyDescent="0.25">
      <c r="A53130" s="1"/>
      <c r="B53130" s="2"/>
      <c r="BJ53130" s="3"/>
      <c r="BL53130" s="3"/>
      <c r="BN53130" s="3"/>
      <c r="BP53130" s="3"/>
    </row>
    <row r="53131" spans="1:68" x14ac:dyDescent="0.25">
      <c r="A53131" s="1"/>
      <c r="B53131" s="2"/>
      <c r="BJ53131" s="3"/>
      <c r="BL53131" s="3"/>
      <c r="BN53131" s="3"/>
      <c r="BP53131" s="3"/>
    </row>
    <row r="53132" spans="1:68" x14ac:dyDescent="0.25">
      <c r="A53132" s="1"/>
      <c r="B53132" s="2"/>
      <c r="BJ53132" s="3"/>
      <c r="BL53132" s="3"/>
      <c r="BN53132" s="3"/>
      <c r="BP53132" s="3"/>
    </row>
    <row r="53133" spans="1:68" x14ac:dyDescent="0.25">
      <c r="A53133" s="1"/>
      <c r="B53133" s="2"/>
      <c r="BJ53133" s="3"/>
      <c r="BL53133" s="3"/>
      <c r="BN53133" s="3"/>
      <c r="BP53133" s="3"/>
    </row>
    <row r="53134" spans="1:68" x14ac:dyDescent="0.25">
      <c r="A53134" s="1"/>
      <c r="B53134" s="2"/>
      <c r="BJ53134" s="3"/>
      <c r="BL53134" s="3"/>
      <c r="BN53134" s="3"/>
      <c r="BP53134" s="3"/>
    </row>
    <row r="53135" spans="1:68" x14ac:dyDescent="0.25">
      <c r="A53135" s="1"/>
      <c r="B53135" s="2"/>
      <c r="BJ53135" s="3"/>
      <c r="BL53135" s="3"/>
      <c r="BN53135" s="3"/>
      <c r="BP53135" s="3"/>
    </row>
    <row r="53136" spans="1:68" x14ac:dyDescent="0.25">
      <c r="A53136" s="1"/>
      <c r="B53136" s="2"/>
      <c r="BJ53136" s="3"/>
      <c r="BL53136" s="3"/>
      <c r="BN53136" s="3"/>
      <c r="BP53136" s="3"/>
    </row>
    <row r="53137" spans="1:68" x14ac:dyDescent="0.25">
      <c r="A53137" s="1"/>
      <c r="B53137" s="2"/>
      <c r="BJ53137" s="3"/>
      <c r="BL53137" s="3"/>
      <c r="BN53137" s="3"/>
      <c r="BP53137" s="3"/>
    </row>
    <row r="53138" spans="1:68" x14ac:dyDescent="0.25">
      <c r="A53138" s="1"/>
      <c r="B53138" s="2"/>
      <c r="BJ53138" s="3"/>
      <c r="BL53138" s="3"/>
      <c r="BN53138" s="3"/>
      <c r="BP53138" s="3"/>
    </row>
    <row r="53139" spans="1:68" x14ac:dyDescent="0.25">
      <c r="A53139" s="1"/>
      <c r="B53139" s="2"/>
      <c r="BJ53139" s="3"/>
      <c r="BL53139" s="3"/>
      <c r="BN53139" s="3"/>
      <c r="BP53139" s="3"/>
    </row>
    <row r="53140" spans="1:68" x14ac:dyDescent="0.25">
      <c r="A53140" s="1"/>
      <c r="B53140" s="2"/>
      <c r="BJ53140" s="3"/>
      <c r="BL53140" s="3"/>
      <c r="BN53140" s="3"/>
      <c r="BP53140" s="3"/>
    </row>
    <row r="53141" spans="1:68" x14ac:dyDescent="0.25">
      <c r="A53141" s="1"/>
      <c r="B53141" s="2"/>
      <c r="BJ53141" s="3"/>
      <c r="BL53141" s="3"/>
      <c r="BN53141" s="3"/>
      <c r="BP53141" s="3"/>
    </row>
    <row r="53142" spans="1:68" x14ac:dyDescent="0.25">
      <c r="A53142" s="1"/>
      <c r="B53142" s="2"/>
      <c r="BJ53142" s="3"/>
      <c r="BL53142" s="3"/>
      <c r="BN53142" s="3"/>
      <c r="BP53142" s="3"/>
    </row>
    <row r="53143" spans="1:68" x14ac:dyDescent="0.25">
      <c r="A53143" s="1"/>
      <c r="B53143" s="2"/>
      <c r="BJ53143" s="3"/>
      <c r="BL53143" s="3"/>
      <c r="BN53143" s="3"/>
      <c r="BP53143" s="3"/>
    </row>
    <row r="53144" spans="1:68" x14ac:dyDescent="0.25">
      <c r="A53144" s="1"/>
      <c r="B53144" s="2"/>
      <c r="BJ53144" s="3"/>
      <c r="BL53144" s="3"/>
      <c r="BN53144" s="3"/>
      <c r="BP53144" s="3"/>
    </row>
    <row r="53145" spans="1:68" x14ac:dyDescent="0.25">
      <c r="A53145" s="1"/>
      <c r="B53145" s="2"/>
      <c r="BJ53145" s="3"/>
      <c r="BL53145" s="3"/>
      <c r="BN53145" s="3"/>
      <c r="BP53145" s="3"/>
    </row>
    <row r="53146" spans="1:68" x14ac:dyDescent="0.25">
      <c r="A53146" s="1"/>
      <c r="B53146" s="2"/>
      <c r="BJ53146" s="3"/>
      <c r="BL53146" s="3"/>
      <c r="BN53146" s="3"/>
      <c r="BP53146" s="3"/>
    </row>
    <row r="53147" spans="1:68" x14ac:dyDescent="0.25">
      <c r="A53147" s="1"/>
      <c r="B53147" s="2"/>
      <c r="BJ53147" s="3"/>
      <c r="BL53147" s="3"/>
      <c r="BN53147" s="3"/>
      <c r="BP53147" s="3"/>
    </row>
    <row r="53148" spans="1:68" x14ac:dyDescent="0.25">
      <c r="A53148" s="1"/>
      <c r="B53148" s="2"/>
      <c r="BJ53148" s="3"/>
      <c r="BL53148" s="3"/>
      <c r="BN53148" s="3"/>
      <c r="BP53148" s="3"/>
    </row>
    <row r="53149" spans="1:68" x14ac:dyDescent="0.25">
      <c r="A53149" s="1"/>
      <c r="B53149" s="2"/>
      <c r="BJ53149" s="3"/>
      <c r="BL53149" s="3"/>
      <c r="BN53149" s="3"/>
      <c r="BP53149" s="3"/>
    </row>
    <row r="53150" spans="1:68" x14ac:dyDescent="0.25">
      <c r="A53150" s="1"/>
      <c r="B53150" s="2"/>
      <c r="BJ53150" s="3"/>
      <c r="BL53150" s="3"/>
      <c r="BN53150" s="3"/>
      <c r="BP53150" s="3"/>
    </row>
    <row r="53151" spans="1:68" x14ac:dyDescent="0.25">
      <c r="A53151" s="1"/>
      <c r="B53151" s="2"/>
      <c r="BJ53151" s="3"/>
      <c r="BL53151" s="3"/>
      <c r="BN53151" s="3"/>
      <c r="BP53151" s="3"/>
    </row>
    <row r="53152" spans="1:68" x14ac:dyDescent="0.25">
      <c r="A53152" s="1"/>
      <c r="B53152" s="2"/>
      <c r="BJ53152" s="3"/>
      <c r="BL53152" s="3"/>
      <c r="BN53152" s="3"/>
      <c r="BP53152" s="3"/>
    </row>
    <row r="53153" spans="1:68" x14ac:dyDescent="0.25">
      <c r="A53153" s="1"/>
      <c r="B53153" s="2"/>
      <c r="BJ53153" s="3"/>
      <c r="BL53153" s="3"/>
      <c r="BN53153" s="3"/>
      <c r="BP53153" s="3"/>
    </row>
    <row r="53154" spans="1:68" x14ac:dyDescent="0.25">
      <c r="A53154" s="1"/>
      <c r="B53154" s="2"/>
      <c r="BJ53154" s="3"/>
      <c r="BL53154" s="3"/>
      <c r="BN53154" s="3"/>
      <c r="BP53154" s="3"/>
    </row>
    <row r="53155" spans="1:68" x14ac:dyDescent="0.25">
      <c r="A53155" s="1"/>
      <c r="B53155" s="2"/>
      <c r="BJ53155" s="3"/>
      <c r="BL53155" s="3"/>
      <c r="BN53155" s="3"/>
      <c r="BP53155" s="3"/>
    </row>
    <row r="53156" spans="1:68" x14ac:dyDescent="0.25">
      <c r="A53156" s="1"/>
      <c r="B53156" s="2"/>
      <c r="BJ53156" s="3"/>
      <c r="BL53156" s="3"/>
      <c r="BN53156" s="3"/>
      <c r="BP53156" s="3"/>
    </row>
    <row r="53157" spans="1:68" x14ac:dyDescent="0.25">
      <c r="A53157" s="1"/>
      <c r="B53157" s="2"/>
      <c r="BJ53157" s="3"/>
      <c r="BL53157" s="3"/>
      <c r="BN53157" s="3"/>
      <c r="BP53157" s="3"/>
    </row>
    <row r="53158" spans="1:68" x14ac:dyDescent="0.25">
      <c r="A53158" s="1"/>
      <c r="B53158" s="2"/>
      <c r="BJ53158" s="3"/>
      <c r="BL53158" s="3"/>
      <c r="BN53158" s="3"/>
      <c r="BP53158" s="3"/>
    </row>
    <row r="53159" spans="1:68" x14ac:dyDescent="0.25">
      <c r="A53159" s="1"/>
      <c r="B53159" s="2"/>
      <c r="BJ53159" s="3"/>
      <c r="BL53159" s="3"/>
      <c r="BN53159" s="3"/>
      <c r="BP53159" s="3"/>
    </row>
    <row r="53160" spans="1:68" x14ac:dyDescent="0.25">
      <c r="A53160" s="1"/>
      <c r="B53160" s="2"/>
      <c r="BJ53160" s="3"/>
      <c r="BL53160" s="3"/>
      <c r="BN53160" s="3"/>
      <c r="BP53160" s="3"/>
    </row>
    <row r="53161" spans="1:68" x14ac:dyDescent="0.25">
      <c r="A53161" s="1"/>
      <c r="B53161" s="2"/>
      <c r="BJ53161" s="3"/>
      <c r="BL53161" s="3"/>
      <c r="BN53161" s="3"/>
      <c r="BP53161" s="3"/>
    </row>
    <row r="53162" spans="1:68" x14ac:dyDescent="0.25">
      <c r="A53162" s="1"/>
      <c r="B53162" s="2"/>
      <c r="BJ53162" s="3"/>
      <c r="BL53162" s="3"/>
      <c r="BN53162" s="3"/>
      <c r="BP53162" s="3"/>
    </row>
    <row r="53163" spans="1:68" x14ac:dyDescent="0.25">
      <c r="A53163" s="1"/>
      <c r="B53163" s="2"/>
      <c r="BJ53163" s="3"/>
      <c r="BL53163" s="3"/>
      <c r="BN53163" s="3"/>
      <c r="BP53163" s="3"/>
    </row>
    <row r="53164" spans="1:68" x14ac:dyDescent="0.25">
      <c r="A53164" s="1"/>
      <c r="B53164" s="2"/>
      <c r="BJ53164" s="3"/>
      <c r="BL53164" s="3"/>
      <c r="BN53164" s="3"/>
      <c r="BP53164" s="3"/>
    </row>
    <row r="53165" spans="1:68" x14ac:dyDescent="0.25">
      <c r="A53165" s="1"/>
      <c r="B53165" s="2"/>
      <c r="BJ53165" s="3"/>
      <c r="BL53165" s="3"/>
      <c r="BN53165" s="3"/>
      <c r="BP53165" s="3"/>
    </row>
    <row r="53166" spans="1:68" x14ac:dyDescent="0.25">
      <c r="A53166" s="1"/>
      <c r="B53166" s="2"/>
      <c r="BJ53166" s="3"/>
      <c r="BL53166" s="3"/>
      <c r="BN53166" s="3"/>
      <c r="BP53166" s="3"/>
    </row>
    <row r="53167" spans="1:68" x14ac:dyDescent="0.25">
      <c r="A53167" s="1"/>
      <c r="B53167" s="2"/>
      <c r="BJ53167" s="3"/>
      <c r="BL53167" s="3"/>
      <c r="BN53167" s="3"/>
      <c r="BP53167" s="3"/>
    </row>
    <row r="53168" spans="1:68" x14ac:dyDescent="0.25">
      <c r="A53168" s="1"/>
      <c r="B53168" s="2"/>
      <c r="BJ53168" s="3"/>
      <c r="BL53168" s="3"/>
      <c r="BN53168" s="3"/>
      <c r="BP53168" s="3"/>
    </row>
    <row r="53169" spans="1:68" x14ac:dyDescent="0.25">
      <c r="A53169" s="1"/>
      <c r="B53169" s="2"/>
      <c r="BJ53169" s="3"/>
      <c r="BL53169" s="3"/>
      <c r="BN53169" s="3"/>
      <c r="BP53169" s="3"/>
    </row>
    <row r="53170" spans="1:68" x14ac:dyDescent="0.25">
      <c r="A53170" s="1"/>
      <c r="B53170" s="2"/>
      <c r="BJ53170" s="3"/>
      <c r="BL53170" s="3"/>
      <c r="BN53170" s="3"/>
      <c r="BP53170" s="3"/>
    </row>
    <row r="53171" spans="1:68" x14ac:dyDescent="0.25">
      <c r="A53171" s="1"/>
      <c r="B53171" s="2"/>
      <c r="BJ53171" s="3"/>
      <c r="BL53171" s="3"/>
      <c r="BN53171" s="3"/>
      <c r="BP53171" s="3"/>
    </row>
    <row r="53172" spans="1:68" x14ac:dyDescent="0.25">
      <c r="A53172" s="1"/>
      <c r="B53172" s="2"/>
      <c r="BJ53172" s="3"/>
      <c r="BL53172" s="3"/>
      <c r="BN53172" s="3"/>
      <c r="BP53172" s="3"/>
    </row>
    <row r="53173" spans="1:68" x14ac:dyDescent="0.25">
      <c r="A53173" s="1"/>
      <c r="B53173" s="2"/>
      <c r="BJ53173" s="3"/>
      <c r="BL53173" s="3"/>
      <c r="BN53173" s="3"/>
      <c r="BP53173" s="3"/>
    </row>
    <row r="53174" spans="1:68" x14ac:dyDescent="0.25">
      <c r="A53174" s="1"/>
      <c r="B53174" s="2"/>
      <c r="BJ53174" s="3"/>
      <c r="BL53174" s="3"/>
      <c r="BN53174" s="3"/>
      <c r="BP53174" s="3"/>
    </row>
    <row r="53175" spans="1:68" x14ac:dyDescent="0.25">
      <c r="A53175" s="1"/>
      <c r="B53175" s="2"/>
      <c r="BJ53175" s="3"/>
      <c r="BL53175" s="3"/>
      <c r="BN53175" s="3"/>
      <c r="BP53175" s="3"/>
    </row>
    <row r="53176" spans="1:68" x14ac:dyDescent="0.25">
      <c r="A53176" s="1"/>
      <c r="B53176" s="2"/>
      <c r="BJ53176" s="3"/>
      <c r="BL53176" s="3"/>
      <c r="BN53176" s="3"/>
      <c r="BP53176" s="3"/>
    </row>
    <row r="53177" spans="1:68" x14ac:dyDescent="0.25">
      <c r="A53177" s="1"/>
      <c r="B53177" s="2"/>
      <c r="BJ53177" s="3"/>
      <c r="BL53177" s="3"/>
      <c r="BN53177" s="3"/>
      <c r="BP53177" s="3"/>
    </row>
    <row r="53178" spans="1:68" x14ac:dyDescent="0.25">
      <c r="A53178" s="1"/>
      <c r="B53178" s="2"/>
      <c r="BJ53178" s="3"/>
      <c r="BL53178" s="3"/>
      <c r="BN53178" s="3"/>
      <c r="BP53178" s="3"/>
    </row>
    <row r="53179" spans="1:68" x14ac:dyDescent="0.25">
      <c r="A53179" s="1"/>
      <c r="B53179" s="2"/>
      <c r="BJ53179" s="3"/>
      <c r="BL53179" s="3"/>
      <c r="BN53179" s="3"/>
      <c r="BP53179" s="3"/>
    </row>
    <row r="53180" spans="1:68" x14ac:dyDescent="0.25">
      <c r="A53180" s="1"/>
      <c r="B53180" s="2"/>
      <c r="BJ53180" s="3"/>
      <c r="BL53180" s="3"/>
      <c r="BN53180" s="3"/>
      <c r="BP53180" s="3"/>
    </row>
    <row r="53181" spans="1:68" x14ac:dyDescent="0.25">
      <c r="A53181" s="1"/>
      <c r="B53181" s="2"/>
      <c r="BJ53181" s="3"/>
      <c r="BL53181" s="3"/>
      <c r="BN53181" s="3"/>
      <c r="BP53181" s="3"/>
    </row>
    <row r="53182" spans="1:68" x14ac:dyDescent="0.25">
      <c r="A53182" s="1"/>
      <c r="B53182" s="2"/>
      <c r="BJ53182" s="3"/>
      <c r="BL53182" s="3"/>
      <c r="BN53182" s="3"/>
      <c r="BP53182" s="3"/>
    </row>
    <row r="53183" spans="1:68" x14ac:dyDescent="0.25">
      <c r="A53183" s="1"/>
      <c r="B53183" s="2"/>
      <c r="BJ53183" s="3"/>
      <c r="BL53183" s="3"/>
      <c r="BN53183" s="3"/>
      <c r="BP53183" s="3"/>
    </row>
    <row r="53184" spans="1:68" x14ac:dyDescent="0.25">
      <c r="A53184" s="1"/>
      <c r="B53184" s="2"/>
      <c r="BJ53184" s="3"/>
      <c r="BL53184" s="3"/>
      <c r="BN53184" s="3"/>
      <c r="BP53184" s="3"/>
    </row>
    <row r="53185" spans="1:68" x14ac:dyDescent="0.25">
      <c r="A53185" s="1"/>
      <c r="B53185" s="2"/>
      <c r="BJ53185" s="3"/>
      <c r="BL53185" s="3"/>
      <c r="BN53185" s="3"/>
      <c r="BP53185" s="3"/>
    </row>
    <row r="53186" spans="1:68" x14ac:dyDescent="0.25">
      <c r="A53186" s="1"/>
      <c r="B53186" s="2"/>
      <c r="BJ53186" s="3"/>
      <c r="BL53186" s="3"/>
      <c r="BN53186" s="3"/>
      <c r="BP53186" s="3"/>
    </row>
    <row r="53187" spans="1:68" x14ac:dyDescent="0.25">
      <c r="A53187" s="1"/>
      <c r="B53187" s="2"/>
      <c r="BJ53187" s="3"/>
      <c r="BL53187" s="3"/>
      <c r="BN53187" s="3"/>
      <c r="BP53187" s="3"/>
    </row>
    <row r="53188" spans="1:68" x14ac:dyDescent="0.25">
      <c r="A53188" s="1"/>
      <c r="B53188" s="2"/>
      <c r="BJ53188" s="3"/>
      <c r="BL53188" s="3"/>
      <c r="BN53188" s="3"/>
      <c r="BP53188" s="3"/>
    </row>
    <row r="53189" spans="1:68" x14ac:dyDescent="0.25">
      <c r="A53189" s="1"/>
      <c r="B53189" s="2"/>
      <c r="BJ53189" s="3"/>
      <c r="BL53189" s="3"/>
      <c r="BN53189" s="3"/>
      <c r="BP53189" s="3"/>
    </row>
    <row r="53190" spans="1:68" x14ac:dyDescent="0.25">
      <c r="A53190" s="1"/>
      <c r="B53190" s="2"/>
      <c r="BJ53190" s="3"/>
      <c r="BL53190" s="3"/>
      <c r="BN53190" s="3"/>
      <c r="BP53190" s="3"/>
    </row>
    <row r="53191" spans="1:68" x14ac:dyDescent="0.25">
      <c r="A53191" s="1"/>
      <c r="B53191" s="2"/>
      <c r="BJ53191" s="3"/>
      <c r="BL53191" s="3"/>
      <c r="BN53191" s="3"/>
      <c r="BP53191" s="3"/>
    </row>
    <row r="53192" spans="1:68" x14ac:dyDescent="0.25">
      <c r="A53192" s="1"/>
      <c r="B53192" s="2"/>
      <c r="BJ53192" s="3"/>
      <c r="BL53192" s="3"/>
      <c r="BN53192" s="3"/>
      <c r="BP53192" s="3"/>
    </row>
    <row r="53193" spans="1:68" x14ac:dyDescent="0.25">
      <c r="A53193" s="1"/>
      <c r="B53193" s="2"/>
      <c r="BJ53193" s="3"/>
      <c r="BL53193" s="3"/>
      <c r="BN53193" s="3"/>
      <c r="BP53193" s="3"/>
    </row>
    <row r="53194" spans="1:68" x14ac:dyDescent="0.25">
      <c r="A53194" s="1"/>
      <c r="B53194" s="2"/>
      <c r="BJ53194" s="3"/>
      <c r="BL53194" s="3"/>
      <c r="BN53194" s="3"/>
      <c r="BP53194" s="3"/>
    </row>
    <row r="53195" spans="1:68" x14ac:dyDescent="0.25">
      <c r="A53195" s="1"/>
      <c r="B53195" s="2"/>
      <c r="BJ53195" s="3"/>
      <c r="BL53195" s="3"/>
      <c r="BN53195" s="3"/>
      <c r="BP53195" s="3"/>
    </row>
    <row r="53196" spans="1:68" x14ac:dyDescent="0.25">
      <c r="A53196" s="1"/>
      <c r="B53196" s="2"/>
      <c r="BJ53196" s="3"/>
      <c r="BL53196" s="3"/>
      <c r="BN53196" s="3"/>
      <c r="BP53196" s="3"/>
    </row>
    <row r="53197" spans="1:68" x14ac:dyDescent="0.25">
      <c r="A53197" s="1"/>
      <c r="B53197" s="2"/>
      <c r="BJ53197" s="3"/>
      <c r="BL53197" s="3"/>
      <c r="BN53197" s="3"/>
      <c r="BP53197" s="3"/>
    </row>
    <row r="53198" spans="1:68" x14ac:dyDescent="0.25">
      <c r="A53198" s="1"/>
      <c r="B53198" s="2"/>
      <c r="BJ53198" s="3"/>
      <c r="BL53198" s="3"/>
      <c r="BN53198" s="3"/>
      <c r="BP53198" s="3"/>
    </row>
    <row r="53199" spans="1:68" x14ac:dyDescent="0.25">
      <c r="A53199" s="1"/>
      <c r="B53199" s="2"/>
      <c r="BJ53199" s="3"/>
      <c r="BL53199" s="3"/>
      <c r="BN53199" s="3"/>
      <c r="BP53199" s="3"/>
    </row>
    <row r="53200" spans="1:68" x14ac:dyDescent="0.25">
      <c r="A53200" s="1"/>
      <c r="B53200" s="2"/>
      <c r="BJ53200" s="3"/>
      <c r="BL53200" s="3"/>
      <c r="BN53200" s="3"/>
      <c r="BP53200" s="3"/>
    </row>
    <row r="53201" spans="1:68" x14ac:dyDescent="0.25">
      <c r="A53201" s="1"/>
      <c r="B53201" s="2"/>
      <c r="BJ53201" s="3"/>
      <c r="BL53201" s="3"/>
      <c r="BN53201" s="3"/>
      <c r="BP53201" s="3"/>
    </row>
    <row r="53202" spans="1:68" x14ac:dyDescent="0.25">
      <c r="A53202" s="1"/>
      <c r="B53202" s="2"/>
      <c r="BJ53202" s="3"/>
      <c r="BL53202" s="3"/>
      <c r="BN53202" s="3"/>
      <c r="BP53202" s="3"/>
    </row>
    <row r="53203" spans="1:68" x14ac:dyDescent="0.25">
      <c r="A53203" s="1"/>
      <c r="B53203" s="2"/>
      <c r="BJ53203" s="3"/>
      <c r="BL53203" s="3"/>
      <c r="BN53203" s="3"/>
      <c r="BP53203" s="3"/>
    </row>
    <row r="53204" spans="1:68" x14ac:dyDescent="0.25">
      <c r="A53204" s="1"/>
      <c r="B53204" s="2"/>
      <c r="BJ53204" s="3"/>
      <c r="BL53204" s="3"/>
      <c r="BN53204" s="3"/>
      <c r="BP53204" s="3"/>
    </row>
    <row r="53205" spans="1:68" x14ac:dyDescent="0.25">
      <c r="A53205" s="1"/>
      <c r="B53205" s="2"/>
      <c r="BJ53205" s="3"/>
      <c r="BL53205" s="3"/>
      <c r="BN53205" s="3"/>
      <c r="BP53205" s="3"/>
    </row>
    <row r="53206" spans="1:68" x14ac:dyDescent="0.25">
      <c r="A53206" s="1"/>
      <c r="B53206" s="2"/>
      <c r="BJ53206" s="3"/>
      <c r="BL53206" s="3"/>
      <c r="BN53206" s="3"/>
      <c r="BP53206" s="3"/>
    </row>
    <row r="53207" spans="1:68" x14ac:dyDescent="0.25">
      <c r="A53207" s="1"/>
      <c r="B53207" s="2"/>
      <c r="BJ53207" s="3"/>
      <c r="BL53207" s="3"/>
      <c r="BN53207" s="3"/>
      <c r="BP53207" s="3"/>
    </row>
    <row r="53208" spans="1:68" x14ac:dyDescent="0.25">
      <c r="A53208" s="1"/>
      <c r="B53208" s="2"/>
      <c r="BJ53208" s="3"/>
      <c r="BL53208" s="3"/>
      <c r="BN53208" s="3"/>
      <c r="BP53208" s="3"/>
    </row>
    <row r="53209" spans="1:68" x14ac:dyDescent="0.25">
      <c r="A53209" s="1"/>
      <c r="B53209" s="2"/>
      <c r="BJ53209" s="3"/>
      <c r="BL53209" s="3"/>
      <c r="BN53209" s="3"/>
      <c r="BP53209" s="3"/>
    </row>
    <row r="53210" spans="1:68" x14ac:dyDescent="0.25">
      <c r="A53210" s="1"/>
      <c r="B53210" s="2"/>
      <c r="BJ53210" s="3"/>
      <c r="BL53210" s="3"/>
      <c r="BN53210" s="3"/>
      <c r="BP53210" s="3"/>
    </row>
    <row r="53211" spans="1:68" x14ac:dyDescent="0.25">
      <c r="A53211" s="1"/>
      <c r="B53211" s="2"/>
      <c r="BJ53211" s="3"/>
      <c r="BL53211" s="3"/>
      <c r="BN53211" s="3"/>
      <c r="BP53211" s="3"/>
    </row>
    <row r="53212" spans="1:68" x14ac:dyDescent="0.25">
      <c r="A53212" s="1"/>
      <c r="B53212" s="2"/>
      <c r="BJ53212" s="3"/>
      <c r="BL53212" s="3"/>
      <c r="BN53212" s="3"/>
      <c r="BP53212" s="3"/>
    </row>
    <row r="53213" spans="1:68" x14ac:dyDescent="0.25">
      <c r="A53213" s="1"/>
      <c r="B53213" s="2"/>
      <c r="BJ53213" s="3"/>
      <c r="BL53213" s="3"/>
      <c r="BN53213" s="3"/>
      <c r="BP53213" s="3"/>
    </row>
    <row r="53214" spans="1:68" x14ac:dyDescent="0.25">
      <c r="A53214" s="1"/>
      <c r="B53214" s="2"/>
      <c r="BJ53214" s="3"/>
      <c r="BL53214" s="3"/>
      <c r="BN53214" s="3"/>
      <c r="BP53214" s="3"/>
    </row>
    <row r="53215" spans="1:68" x14ac:dyDescent="0.25">
      <c r="A53215" s="1"/>
      <c r="B53215" s="2"/>
      <c r="BJ53215" s="3"/>
      <c r="BL53215" s="3"/>
      <c r="BN53215" s="3"/>
      <c r="BP53215" s="3"/>
    </row>
    <row r="53216" spans="1:68" x14ac:dyDescent="0.25">
      <c r="A53216" s="1"/>
      <c r="B53216" s="2"/>
      <c r="BJ53216" s="3"/>
      <c r="BL53216" s="3"/>
      <c r="BN53216" s="3"/>
      <c r="BP53216" s="3"/>
    </row>
    <row r="53217" spans="1:68" x14ac:dyDescent="0.25">
      <c r="A53217" s="1"/>
      <c r="B53217" s="2"/>
      <c r="BJ53217" s="3"/>
      <c r="BL53217" s="3"/>
      <c r="BN53217" s="3"/>
      <c r="BP53217" s="3"/>
    </row>
    <row r="53218" spans="1:68" x14ac:dyDescent="0.25">
      <c r="A53218" s="1"/>
      <c r="B53218" s="2"/>
      <c r="BJ53218" s="3"/>
      <c r="BL53218" s="3"/>
      <c r="BN53218" s="3"/>
      <c r="BP53218" s="3"/>
    </row>
    <row r="53219" spans="1:68" x14ac:dyDescent="0.25">
      <c r="A53219" s="1"/>
      <c r="B53219" s="2"/>
      <c r="BJ53219" s="3"/>
      <c r="BL53219" s="3"/>
      <c r="BN53219" s="3"/>
      <c r="BP53219" s="3"/>
    </row>
    <row r="53220" spans="1:68" x14ac:dyDescent="0.25">
      <c r="A53220" s="1"/>
      <c r="B53220" s="2"/>
      <c r="BJ53220" s="3"/>
      <c r="BL53220" s="3"/>
      <c r="BN53220" s="3"/>
      <c r="BP53220" s="3"/>
    </row>
    <row r="53221" spans="1:68" x14ac:dyDescent="0.25">
      <c r="A53221" s="1"/>
      <c r="B53221" s="2"/>
      <c r="BJ53221" s="3"/>
      <c r="BL53221" s="3"/>
      <c r="BN53221" s="3"/>
      <c r="BP53221" s="3"/>
    </row>
    <row r="53222" spans="1:68" x14ac:dyDescent="0.25">
      <c r="A53222" s="1"/>
      <c r="B53222" s="2"/>
      <c r="BJ53222" s="3"/>
      <c r="BL53222" s="3"/>
      <c r="BN53222" s="3"/>
      <c r="BP53222" s="3"/>
    </row>
    <row r="53223" spans="1:68" x14ac:dyDescent="0.25">
      <c r="A53223" s="1"/>
      <c r="B53223" s="2"/>
      <c r="BJ53223" s="3"/>
      <c r="BL53223" s="3"/>
      <c r="BN53223" s="3"/>
      <c r="BP53223" s="3"/>
    </row>
    <row r="53224" spans="1:68" x14ac:dyDescent="0.25">
      <c r="A53224" s="1"/>
      <c r="B53224" s="2"/>
      <c r="BJ53224" s="3"/>
      <c r="BL53224" s="3"/>
      <c r="BN53224" s="3"/>
      <c r="BP53224" s="3"/>
    </row>
    <row r="53225" spans="1:68" x14ac:dyDescent="0.25">
      <c r="A53225" s="1"/>
      <c r="B53225" s="2"/>
      <c r="BJ53225" s="3"/>
      <c r="BL53225" s="3"/>
      <c r="BN53225" s="3"/>
      <c r="BP53225" s="3"/>
    </row>
    <row r="53226" spans="1:68" x14ac:dyDescent="0.25">
      <c r="A53226" s="1"/>
      <c r="B53226" s="2"/>
      <c r="BJ53226" s="3"/>
      <c r="BL53226" s="3"/>
      <c r="BN53226" s="3"/>
      <c r="BP53226" s="3"/>
    </row>
    <row r="53227" spans="1:68" x14ac:dyDescent="0.25">
      <c r="A53227" s="1"/>
      <c r="B53227" s="2"/>
      <c r="BJ53227" s="3"/>
      <c r="BL53227" s="3"/>
      <c r="BN53227" s="3"/>
      <c r="BP53227" s="3"/>
    </row>
    <row r="53228" spans="1:68" x14ac:dyDescent="0.25">
      <c r="A53228" s="1"/>
      <c r="B53228" s="2"/>
      <c r="BJ53228" s="3"/>
      <c r="BL53228" s="3"/>
      <c r="BN53228" s="3"/>
      <c r="BP53228" s="3"/>
    </row>
    <row r="53229" spans="1:68" x14ac:dyDescent="0.25">
      <c r="A53229" s="1"/>
      <c r="B53229" s="2"/>
      <c r="BJ53229" s="3"/>
      <c r="BL53229" s="3"/>
      <c r="BN53229" s="3"/>
      <c r="BP53229" s="3"/>
    </row>
    <row r="53230" spans="1:68" x14ac:dyDescent="0.25">
      <c r="A53230" s="1"/>
      <c r="B53230" s="2"/>
      <c r="BJ53230" s="3"/>
      <c r="BL53230" s="3"/>
      <c r="BN53230" s="3"/>
      <c r="BP53230" s="3"/>
    </row>
    <row r="53231" spans="1:68" x14ac:dyDescent="0.25">
      <c r="A53231" s="1"/>
      <c r="B53231" s="2"/>
      <c r="BJ53231" s="3"/>
      <c r="BL53231" s="3"/>
      <c r="BN53231" s="3"/>
      <c r="BP53231" s="3"/>
    </row>
    <row r="53232" spans="1:68" x14ac:dyDescent="0.25">
      <c r="A53232" s="1"/>
      <c r="B53232" s="2"/>
      <c r="BJ53232" s="3"/>
      <c r="BL53232" s="3"/>
      <c r="BN53232" s="3"/>
      <c r="BP53232" s="3"/>
    </row>
    <row r="53233" spans="1:68" x14ac:dyDescent="0.25">
      <c r="A53233" s="1"/>
      <c r="B53233" s="2"/>
      <c r="BJ53233" s="3"/>
      <c r="BL53233" s="3"/>
      <c r="BN53233" s="3"/>
      <c r="BP53233" s="3"/>
    </row>
    <row r="53234" spans="1:68" x14ac:dyDescent="0.25">
      <c r="A53234" s="1"/>
      <c r="B53234" s="2"/>
      <c r="BJ53234" s="3"/>
      <c r="BL53234" s="3"/>
      <c r="BN53234" s="3"/>
      <c r="BP53234" s="3"/>
    </row>
    <row r="53235" spans="1:68" x14ac:dyDescent="0.25">
      <c r="A53235" s="1"/>
      <c r="B53235" s="2"/>
      <c r="BJ53235" s="3"/>
      <c r="BL53235" s="3"/>
      <c r="BN53235" s="3"/>
      <c r="BP53235" s="3"/>
    </row>
    <row r="53236" spans="1:68" x14ac:dyDescent="0.25">
      <c r="A53236" s="1"/>
      <c r="B53236" s="2"/>
      <c r="BJ53236" s="3"/>
      <c r="BL53236" s="3"/>
      <c r="BN53236" s="3"/>
      <c r="BP53236" s="3"/>
    </row>
    <row r="53237" spans="1:68" x14ac:dyDescent="0.25">
      <c r="A53237" s="1"/>
      <c r="B53237" s="2"/>
      <c r="BJ53237" s="3"/>
      <c r="BL53237" s="3"/>
      <c r="BN53237" s="3"/>
      <c r="BP53237" s="3"/>
    </row>
    <row r="53238" spans="1:68" x14ac:dyDescent="0.25">
      <c r="A53238" s="1"/>
      <c r="B53238" s="2"/>
      <c r="BJ53238" s="3"/>
      <c r="BL53238" s="3"/>
      <c r="BN53238" s="3"/>
      <c r="BP53238" s="3"/>
    </row>
    <row r="53239" spans="1:68" x14ac:dyDescent="0.25">
      <c r="A53239" s="1"/>
      <c r="B53239" s="2"/>
      <c r="BJ53239" s="3"/>
      <c r="BL53239" s="3"/>
      <c r="BN53239" s="3"/>
      <c r="BP53239" s="3"/>
    </row>
    <row r="53240" spans="1:68" x14ac:dyDescent="0.25">
      <c r="A53240" s="1"/>
      <c r="B53240" s="2"/>
      <c r="BJ53240" s="3"/>
      <c r="BL53240" s="3"/>
      <c r="BN53240" s="3"/>
      <c r="BP53240" s="3"/>
    </row>
    <row r="53241" spans="1:68" x14ac:dyDescent="0.25">
      <c r="A53241" s="1"/>
      <c r="B53241" s="2"/>
      <c r="BJ53241" s="3"/>
      <c r="BL53241" s="3"/>
      <c r="BN53241" s="3"/>
      <c r="BP53241" s="3"/>
    </row>
    <row r="53242" spans="1:68" x14ac:dyDescent="0.25">
      <c r="A53242" s="1"/>
      <c r="B53242" s="2"/>
      <c r="BJ53242" s="3"/>
      <c r="BL53242" s="3"/>
      <c r="BN53242" s="3"/>
      <c r="BP53242" s="3"/>
    </row>
    <row r="53243" spans="1:68" x14ac:dyDescent="0.25">
      <c r="A53243" s="1"/>
      <c r="B53243" s="2"/>
      <c r="BJ53243" s="3"/>
      <c r="BL53243" s="3"/>
      <c r="BN53243" s="3"/>
      <c r="BP53243" s="3"/>
    </row>
    <row r="53244" spans="1:68" x14ac:dyDescent="0.25">
      <c r="A53244" s="1"/>
      <c r="B53244" s="2"/>
      <c r="BJ53244" s="3"/>
      <c r="BL53244" s="3"/>
      <c r="BN53244" s="3"/>
      <c r="BP53244" s="3"/>
    </row>
    <row r="53245" spans="1:68" x14ac:dyDescent="0.25">
      <c r="A53245" s="1"/>
      <c r="B53245" s="2"/>
      <c r="BJ53245" s="3"/>
      <c r="BL53245" s="3"/>
      <c r="BN53245" s="3"/>
      <c r="BP53245" s="3"/>
    </row>
    <row r="53246" spans="1:68" x14ac:dyDescent="0.25">
      <c r="A53246" s="1"/>
      <c r="B53246" s="2"/>
      <c r="BJ53246" s="3"/>
      <c r="BL53246" s="3"/>
      <c r="BN53246" s="3"/>
      <c r="BP53246" s="3"/>
    </row>
    <row r="53247" spans="1:68" x14ac:dyDescent="0.25">
      <c r="A53247" s="1"/>
      <c r="B53247" s="2"/>
      <c r="BJ53247" s="3"/>
      <c r="BL53247" s="3"/>
      <c r="BN53247" s="3"/>
      <c r="BP53247" s="3"/>
    </row>
    <row r="53248" spans="1:68" x14ac:dyDescent="0.25">
      <c r="A53248" s="1"/>
      <c r="B53248" s="2"/>
      <c r="BJ53248" s="3"/>
      <c r="BL53248" s="3"/>
      <c r="BN53248" s="3"/>
      <c r="BP53248" s="3"/>
    </row>
    <row r="53249" spans="1:68" x14ac:dyDescent="0.25">
      <c r="A53249" s="1"/>
      <c r="B53249" s="2"/>
      <c r="BJ53249" s="3"/>
      <c r="BL53249" s="3"/>
      <c r="BN53249" s="3"/>
      <c r="BP53249" s="3"/>
    </row>
    <row r="53250" spans="1:68" x14ac:dyDescent="0.25">
      <c r="A53250" s="1"/>
      <c r="B53250" s="2"/>
      <c r="BJ53250" s="3"/>
      <c r="BL53250" s="3"/>
      <c r="BN53250" s="3"/>
      <c r="BP53250" s="3"/>
    </row>
    <row r="53251" spans="1:68" x14ac:dyDescent="0.25">
      <c r="A53251" s="1"/>
      <c r="B53251" s="2"/>
      <c r="BJ53251" s="3"/>
      <c r="BL53251" s="3"/>
      <c r="BN53251" s="3"/>
      <c r="BP53251" s="3"/>
    </row>
    <row r="53252" spans="1:68" x14ac:dyDescent="0.25">
      <c r="A53252" s="1"/>
      <c r="B53252" s="2"/>
      <c r="BJ53252" s="3"/>
      <c r="BL53252" s="3"/>
      <c r="BN53252" s="3"/>
      <c r="BP53252" s="3"/>
    </row>
    <row r="53253" spans="1:68" x14ac:dyDescent="0.25">
      <c r="A53253" s="1"/>
      <c r="B53253" s="2"/>
      <c r="BJ53253" s="3"/>
      <c r="BL53253" s="3"/>
      <c r="BN53253" s="3"/>
      <c r="BP53253" s="3"/>
    </row>
    <row r="53254" spans="1:68" x14ac:dyDescent="0.25">
      <c r="A53254" s="1"/>
      <c r="B53254" s="2"/>
      <c r="BJ53254" s="3"/>
      <c r="BL53254" s="3"/>
      <c r="BN53254" s="3"/>
      <c r="BP53254" s="3"/>
    </row>
    <row r="53255" spans="1:68" x14ac:dyDescent="0.25">
      <c r="A53255" s="1"/>
      <c r="B53255" s="2"/>
      <c r="BJ53255" s="3"/>
      <c r="BL53255" s="3"/>
      <c r="BN53255" s="3"/>
      <c r="BP53255" s="3"/>
    </row>
    <row r="53256" spans="1:68" x14ac:dyDescent="0.25">
      <c r="A53256" s="1"/>
      <c r="B53256" s="2"/>
      <c r="BJ53256" s="3"/>
      <c r="BL53256" s="3"/>
      <c r="BN53256" s="3"/>
      <c r="BP53256" s="3"/>
    </row>
    <row r="53257" spans="1:68" x14ac:dyDescent="0.25">
      <c r="A53257" s="1"/>
      <c r="B53257" s="2"/>
      <c r="BJ53257" s="3"/>
      <c r="BL53257" s="3"/>
      <c r="BN53257" s="3"/>
      <c r="BP53257" s="3"/>
    </row>
    <row r="53258" spans="1:68" x14ac:dyDescent="0.25">
      <c r="A53258" s="1"/>
      <c r="B53258" s="2"/>
      <c r="BJ53258" s="3"/>
      <c r="BL53258" s="3"/>
      <c r="BN53258" s="3"/>
      <c r="BP53258" s="3"/>
    </row>
    <row r="53259" spans="1:68" x14ac:dyDescent="0.25">
      <c r="A53259" s="1"/>
      <c r="B53259" s="2"/>
      <c r="BJ53259" s="3"/>
      <c r="BL53259" s="3"/>
      <c r="BN53259" s="3"/>
      <c r="BP53259" s="3"/>
    </row>
    <row r="53260" spans="1:68" x14ac:dyDescent="0.25">
      <c r="A53260" s="1"/>
      <c r="B53260" s="2"/>
      <c r="BJ53260" s="3"/>
      <c r="BL53260" s="3"/>
      <c r="BN53260" s="3"/>
      <c r="BP53260" s="3"/>
    </row>
    <row r="53261" spans="1:68" x14ac:dyDescent="0.25">
      <c r="A53261" s="1"/>
      <c r="B53261" s="2"/>
      <c r="BJ53261" s="3"/>
      <c r="BL53261" s="3"/>
      <c r="BN53261" s="3"/>
      <c r="BP53261" s="3"/>
    </row>
    <row r="53262" spans="1:68" x14ac:dyDescent="0.25">
      <c r="A53262" s="1"/>
      <c r="B53262" s="2"/>
      <c r="BJ53262" s="3"/>
      <c r="BL53262" s="3"/>
      <c r="BN53262" s="3"/>
      <c r="BP53262" s="3"/>
    </row>
    <row r="53263" spans="1:68" x14ac:dyDescent="0.25">
      <c r="A53263" s="1"/>
      <c r="B53263" s="2"/>
      <c r="BJ53263" s="3"/>
      <c r="BL53263" s="3"/>
      <c r="BN53263" s="3"/>
      <c r="BP53263" s="3"/>
    </row>
    <row r="53264" spans="1:68" x14ac:dyDescent="0.25">
      <c r="A53264" s="1"/>
      <c r="B53264" s="2"/>
      <c r="BJ53264" s="3"/>
      <c r="BL53264" s="3"/>
      <c r="BN53264" s="3"/>
      <c r="BP53264" s="3"/>
    </row>
    <row r="53265" spans="1:68" x14ac:dyDescent="0.25">
      <c r="A53265" s="1"/>
      <c r="B53265" s="2"/>
      <c r="BJ53265" s="3"/>
      <c r="BL53265" s="3"/>
      <c r="BN53265" s="3"/>
      <c r="BP53265" s="3"/>
    </row>
    <row r="53266" spans="1:68" x14ac:dyDescent="0.25">
      <c r="A53266" s="1"/>
      <c r="B53266" s="2"/>
      <c r="BJ53266" s="3"/>
      <c r="BL53266" s="3"/>
      <c r="BN53266" s="3"/>
      <c r="BP53266" s="3"/>
    </row>
    <row r="53267" spans="1:68" x14ac:dyDescent="0.25">
      <c r="A53267" s="1"/>
      <c r="B53267" s="2"/>
      <c r="BJ53267" s="3"/>
      <c r="BL53267" s="3"/>
      <c r="BN53267" s="3"/>
      <c r="BP53267" s="3"/>
    </row>
    <row r="53268" spans="1:68" x14ac:dyDescent="0.25">
      <c r="A53268" s="1"/>
      <c r="B53268" s="2"/>
      <c r="BJ53268" s="3"/>
      <c r="BL53268" s="3"/>
      <c r="BN53268" s="3"/>
      <c r="BP53268" s="3"/>
    </row>
    <row r="53269" spans="1:68" x14ac:dyDescent="0.25">
      <c r="A53269" s="1"/>
      <c r="B53269" s="2"/>
      <c r="BJ53269" s="3"/>
      <c r="BL53269" s="3"/>
      <c r="BN53269" s="3"/>
      <c r="BP53269" s="3"/>
    </row>
    <row r="53270" spans="1:68" x14ac:dyDescent="0.25">
      <c r="A53270" s="1"/>
      <c r="B53270" s="2"/>
      <c r="BJ53270" s="3"/>
      <c r="BL53270" s="3"/>
      <c r="BN53270" s="3"/>
      <c r="BP53270" s="3"/>
    </row>
    <row r="53271" spans="1:68" x14ac:dyDescent="0.25">
      <c r="A53271" s="1"/>
      <c r="B53271" s="2"/>
      <c r="BJ53271" s="3"/>
      <c r="BL53271" s="3"/>
      <c r="BN53271" s="3"/>
      <c r="BP53271" s="3"/>
    </row>
    <row r="53272" spans="1:68" x14ac:dyDescent="0.25">
      <c r="A53272" s="1"/>
      <c r="B53272" s="2"/>
      <c r="BJ53272" s="3"/>
      <c r="BL53272" s="3"/>
      <c r="BN53272" s="3"/>
      <c r="BP53272" s="3"/>
    </row>
    <row r="53273" spans="1:68" x14ac:dyDescent="0.25">
      <c r="A53273" s="1"/>
      <c r="B53273" s="2"/>
      <c r="BJ53273" s="3"/>
      <c r="BL53273" s="3"/>
      <c r="BN53273" s="3"/>
      <c r="BP53273" s="3"/>
    </row>
    <row r="53274" spans="1:68" x14ac:dyDescent="0.25">
      <c r="A53274" s="1"/>
      <c r="B53274" s="2"/>
      <c r="BJ53274" s="3"/>
      <c r="BL53274" s="3"/>
      <c r="BN53274" s="3"/>
      <c r="BP53274" s="3"/>
    </row>
    <row r="53275" spans="1:68" x14ac:dyDescent="0.25">
      <c r="A53275" s="1"/>
      <c r="B53275" s="2"/>
      <c r="BJ53275" s="3"/>
      <c r="BL53275" s="3"/>
      <c r="BN53275" s="3"/>
      <c r="BP53275" s="3"/>
    </row>
    <row r="53276" spans="1:68" x14ac:dyDescent="0.25">
      <c r="A53276" s="1"/>
      <c r="B53276" s="2"/>
      <c r="BJ53276" s="3"/>
      <c r="BL53276" s="3"/>
      <c r="BN53276" s="3"/>
      <c r="BP53276" s="3"/>
    </row>
    <row r="53277" spans="1:68" x14ac:dyDescent="0.25">
      <c r="A53277" s="1"/>
      <c r="B53277" s="2"/>
      <c r="BJ53277" s="3"/>
      <c r="BL53277" s="3"/>
      <c r="BN53277" s="3"/>
      <c r="BP53277" s="3"/>
    </row>
    <row r="53278" spans="1:68" x14ac:dyDescent="0.25">
      <c r="A53278" s="1"/>
      <c r="B53278" s="2"/>
      <c r="BJ53278" s="3"/>
      <c r="BL53278" s="3"/>
      <c r="BN53278" s="3"/>
      <c r="BP53278" s="3"/>
    </row>
    <row r="53279" spans="1:68" x14ac:dyDescent="0.25">
      <c r="A53279" s="1"/>
      <c r="B53279" s="2"/>
      <c r="BJ53279" s="3"/>
      <c r="BL53279" s="3"/>
      <c r="BN53279" s="3"/>
      <c r="BP53279" s="3"/>
    </row>
    <row r="53280" spans="1:68" x14ac:dyDescent="0.25">
      <c r="A53280" s="1"/>
      <c r="B53280" s="2"/>
      <c r="BJ53280" s="3"/>
      <c r="BL53280" s="3"/>
      <c r="BN53280" s="3"/>
      <c r="BP53280" s="3"/>
    </row>
    <row r="53281" spans="1:68" x14ac:dyDescent="0.25">
      <c r="A53281" s="1"/>
      <c r="B53281" s="2"/>
      <c r="BJ53281" s="3"/>
      <c r="BL53281" s="3"/>
      <c r="BN53281" s="3"/>
      <c r="BP53281" s="3"/>
    </row>
    <row r="53282" spans="1:68" x14ac:dyDescent="0.25">
      <c r="A53282" s="1"/>
      <c r="B53282" s="2"/>
      <c r="BJ53282" s="3"/>
      <c r="BL53282" s="3"/>
      <c r="BN53282" s="3"/>
      <c r="BP53282" s="3"/>
    </row>
    <row r="53283" spans="1:68" x14ac:dyDescent="0.25">
      <c r="A53283" s="1"/>
      <c r="B53283" s="2"/>
      <c r="BJ53283" s="3"/>
      <c r="BL53283" s="3"/>
      <c r="BN53283" s="3"/>
      <c r="BP53283" s="3"/>
    </row>
    <row r="53284" spans="1:68" x14ac:dyDescent="0.25">
      <c r="A53284" s="1"/>
      <c r="B53284" s="2"/>
      <c r="BJ53284" s="3"/>
      <c r="BL53284" s="3"/>
      <c r="BN53284" s="3"/>
      <c r="BP53284" s="3"/>
    </row>
    <row r="53285" spans="1:68" x14ac:dyDescent="0.25">
      <c r="A53285" s="1"/>
      <c r="B53285" s="2"/>
      <c r="BJ53285" s="3"/>
      <c r="BL53285" s="3"/>
      <c r="BN53285" s="3"/>
      <c r="BP53285" s="3"/>
    </row>
    <row r="53286" spans="1:68" x14ac:dyDescent="0.25">
      <c r="A53286" s="1"/>
      <c r="B53286" s="2"/>
      <c r="BJ53286" s="3"/>
      <c r="BL53286" s="3"/>
      <c r="BN53286" s="3"/>
      <c r="BP53286" s="3"/>
    </row>
    <row r="53287" spans="1:68" x14ac:dyDescent="0.25">
      <c r="A53287" s="1"/>
      <c r="B53287" s="2"/>
      <c r="BJ53287" s="3"/>
      <c r="BL53287" s="3"/>
      <c r="BN53287" s="3"/>
      <c r="BP53287" s="3"/>
    </row>
    <row r="53288" spans="1:68" x14ac:dyDescent="0.25">
      <c r="A53288" s="1"/>
      <c r="B53288" s="2"/>
      <c r="BJ53288" s="3"/>
      <c r="BL53288" s="3"/>
      <c r="BN53288" s="3"/>
      <c r="BP53288" s="3"/>
    </row>
    <row r="53289" spans="1:68" x14ac:dyDescent="0.25">
      <c r="A53289" s="1"/>
      <c r="B53289" s="2"/>
      <c r="BJ53289" s="3"/>
      <c r="BL53289" s="3"/>
      <c r="BN53289" s="3"/>
      <c r="BP53289" s="3"/>
    </row>
    <row r="53290" spans="1:68" x14ac:dyDescent="0.25">
      <c r="A53290" s="1"/>
      <c r="B53290" s="2"/>
      <c r="BJ53290" s="3"/>
      <c r="BL53290" s="3"/>
      <c r="BN53290" s="3"/>
      <c r="BP53290" s="3"/>
    </row>
    <row r="53291" spans="1:68" x14ac:dyDescent="0.25">
      <c r="A53291" s="1"/>
      <c r="B53291" s="2"/>
      <c r="BJ53291" s="3"/>
      <c r="BL53291" s="3"/>
      <c r="BN53291" s="3"/>
      <c r="BP53291" s="3"/>
    </row>
    <row r="53292" spans="1:68" x14ac:dyDescent="0.25">
      <c r="A53292" s="1"/>
      <c r="B53292" s="2"/>
      <c r="BJ53292" s="3"/>
      <c r="BL53292" s="3"/>
      <c r="BN53292" s="3"/>
      <c r="BP53292" s="3"/>
    </row>
    <row r="53293" spans="1:68" x14ac:dyDescent="0.25">
      <c r="A53293" s="1"/>
      <c r="B53293" s="2"/>
      <c r="BJ53293" s="3"/>
      <c r="BL53293" s="3"/>
      <c r="BN53293" s="3"/>
      <c r="BP53293" s="3"/>
    </row>
    <row r="53294" spans="1:68" x14ac:dyDescent="0.25">
      <c r="A53294" s="1"/>
      <c r="B53294" s="2"/>
      <c r="BJ53294" s="3"/>
      <c r="BL53294" s="3"/>
      <c r="BN53294" s="3"/>
      <c r="BP53294" s="3"/>
    </row>
    <row r="53295" spans="1:68" x14ac:dyDescent="0.25">
      <c r="A53295" s="1"/>
      <c r="B53295" s="2"/>
      <c r="BJ53295" s="3"/>
      <c r="BL53295" s="3"/>
      <c r="BN53295" s="3"/>
      <c r="BP53295" s="3"/>
    </row>
    <row r="53296" spans="1:68" x14ac:dyDescent="0.25">
      <c r="A53296" s="1"/>
      <c r="B53296" s="2"/>
      <c r="BJ53296" s="3"/>
      <c r="BL53296" s="3"/>
      <c r="BN53296" s="3"/>
      <c r="BP53296" s="3"/>
    </row>
    <row r="53297" spans="1:68" x14ac:dyDescent="0.25">
      <c r="A53297" s="1"/>
      <c r="B53297" s="2"/>
      <c r="BJ53297" s="3"/>
      <c r="BL53297" s="3"/>
      <c r="BN53297" s="3"/>
      <c r="BP53297" s="3"/>
    </row>
    <row r="53298" spans="1:68" x14ac:dyDescent="0.25">
      <c r="A53298" s="1"/>
      <c r="B53298" s="2"/>
      <c r="BJ53298" s="3"/>
      <c r="BL53298" s="3"/>
      <c r="BN53298" s="3"/>
      <c r="BP53298" s="3"/>
    </row>
    <row r="53299" spans="1:68" x14ac:dyDescent="0.25">
      <c r="A53299" s="1"/>
      <c r="B53299" s="2"/>
      <c r="BJ53299" s="3"/>
      <c r="BL53299" s="3"/>
      <c r="BN53299" s="3"/>
      <c r="BP53299" s="3"/>
    </row>
    <row r="53300" spans="1:68" x14ac:dyDescent="0.25">
      <c r="A53300" s="1"/>
      <c r="B53300" s="2"/>
      <c r="BJ53300" s="3"/>
      <c r="BL53300" s="3"/>
      <c r="BN53300" s="3"/>
      <c r="BP53300" s="3"/>
    </row>
    <row r="53301" spans="1:68" x14ac:dyDescent="0.25">
      <c r="A53301" s="1"/>
      <c r="B53301" s="2"/>
      <c r="BJ53301" s="3"/>
      <c r="BL53301" s="3"/>
      <c r="BN53301" s="3"/>
      <c r="BP53301" s="3"/>
    </row>
    <row r="53302" spans="1:68" x14ac:dyDescent="0.25">
      <c r="A53302" s="1"/>
      <c r="B53302" s="2"/>
      <c r="BJ53302" s="3"/>
      <c r="BL53302" s="3"/>
      <c r="BN53302" s="3"/>
      <c r="BP53302" s="3"/>
    </row>
    <row r="53303" spans="1:68" x14ac:dyDescent="0.25">
      <c r="A53303" s="1"/>
      <c r="B53303" s="2"/>
      <c r="BJ53303" s="3"/>
      <c r="BL53303" s="3"/>
      <c r="BN53303" s="3"/>
      <c r="BP53303" s="3"/>
    </row>
    <row r="53304" spans="1:68" x14ac:dyDescent="0.25">
      <c r="A53304" s="1"/>
      <c r="B53304" s="2"/>
      <c r="BJ53304" s="3"/>
      <c r="BL53304" s="3"/>
      <c r="BN53304" s="3"/>
      <c r="BP53304" s="3"/>
    </row>
    <row r="53305" spans="1:68" x14ac:dyDescent="0.25">
      <c r="A53305" s="1"/>
      <c r="B53305" s="2"/>
      <c r="BJ53305" s="3"/>
      <c r="BL53305" s="3"/>
      <c r="BN53305" s="3"/>
      <c r="BP53305" s="3"/>
    </row>
    <row r="53306" spans="1:68" x14ac:dyDescent="0.25">
      <c r="A53306" s="1"/>
      <c r="B53306" s="2"/>
      <c r="BJ53306" s="3"/>
      <c r="BL53306" s="3"/>
      <c r="BN53306" s="3"/>
      <c r="BP53306" s="3"/>
    </row>
    <row r="53307" spans="1:68" x14ac:dyDescent="0.25">
      <c r="A53307" s="1"/>
      <c r="B53307" s="2"/>
      <c r="BJ53307" s="3"/>
      <c r="BL53307" s="3"/>
      <c r="BN53307" s="3"/>
      <c r="BP53307" s="3"/>
    </row>
    <row r="53308" spans="1:68" x14ac:dyDescent="0.25">
      <c r="A53308" s="1"/>
      <c r="B53308" s="2"/>
      <c r="BJ53308" s="3"/>
      <c r="BL53308" s="3"/>
      <c r="BN53308" s="3"/>
      <c r="BP53308" s="3"/>
    </row>
    <row r="53309" spans="1:68" x14ac:dyDescent="0.25">
      <c r="A53309" s="1"/>
      <c r="B53309" s="2"/>
      <c r="BJ53309" s="3"/>
      <c r="BL53309" s="3"/>
      <c r="BN53309" s="3"/>
      <c r="BP53309" s="3"/>
    </row>
    <row r="53310" spans="1:68" x14ac:dyDescent="0.25">
      <c r="A53310" s="1"/>
      <c r="B53310" s="2"/>
      <c r="BJ53310" s="3"/>
      <c r="BL53310" s="3"/>
      <c r="BN53310" s="3"/>
      <c r="BP53310" s="3"/>
    </row>
    <row r="53311" spans="1:68" x14ac:dyDescent="0.25">
      <c r="A53311" s="1"/>
      <c r="B53311" s="2"/>
      <c r="BJ53311" s="3"/>
      <c r="BL53311" s="3"/>
      <c r="BN53311" s="3"/>
      <c r="BP53311" s="3"/>
    </row>
    <row r="53312" spans="1:68" x14ac:dyDescent="0.25">
      <c r="A53312" s="1"/>
      <c r="B53312" s="2"/>
      <c r="BJ53312" s="3"/>
      <c r="BL53312" s="3"/>
      <c r="BN53312" s="3"/>
      <c r="BP53312" s="3"/>
    </row>
    <row r="53313" spans="1:68" x14ac:dyDescent="0.25">
      <c r="A53313" s="1"/>
      <c r="B53313" s="2"/>
      <c r="BJ53313" s="3"/>
      <c r="BL53313" s="3"/>
      <c r="BN53313" s="3"/>
      <c r="BP53313" s="3"/>
    </row>
    <row r="53314" spans="1:68" x14ac:dyDescent="0.25">
      <c r="A53314" s="1"/>
      <c r="B53314" s="2"/>
      <c r="BJ53314" s="3"/>
      <c r="BL53314" s="3"/>
      <c r="BN53314" s="3"/>
      <c r="BP53314" s="3"/>
    </row>
    <row r="53315" spans="1:68" x14ac:dyDescent="0.25">
      <c r="A53315" s="1"/>
      <c r="B53315" s="2"/>
      <c r="BJ53315" s="3"/>
      <c r="BL53315" s="3"/>
      <c r="BN53315" s="3"/>
      <c r="BP53315" s="3"/>
    </row>
    <row r="53316" spans="1:68" x14ac:dyDescent="0.25">
      <c r="A53316" s="1"/>
      <c r="B53316" s="2"/>
      <c r="BJ53316" s="3"/>
      <c r="BL53316" s="3"/>
      <c r="BN53316" s="3"/>
      <c r="BP53316" s="3"/>
    </row>
    <row r="53317" spans="1:68" x14ac:dyDescent="0.25">
      <c r="A53317" s="1"/>
      <c r="B53317" s="2"/>
      <c r="BJ53317" s="3"/>
      <c r="BL53317" s="3"/>
      <c r="BN53317" s="3"/>
      <c r="BP53317" s="3"/>
    </row>
    <row r="53318" spans="1:68" x14ac:dyDescent="0.25">
      <c r="A53318" s="1"/>
      <c r="B53318" s="2"/>
      <c r="BJ53318" s="3"/>
      <c r="BL53318" s="3"/>
      <c r="BN53318" s="3"/>
      <c r="BP53318" s="3"/>
    </row>
    <row r="53319" spans="1:68" x14ac:dyDescent="0.25">
      <c r="A53319" s="1"/>
      <c r="B53319" s="2"/>
      <c r="BJ53319" s="3"/>
      <c r="BL53319" s="3"/>
      <c r="BN53319" s="3"/>
      <c r="BP53319" s="3"/>
    </row>
    <row r="53320" spans="1:68" x14ac:dyDescent="0.25">
      <c r="A53320" s="1"/>
      <c r="B53320" s="2"/>
      <c r="BJ53320" s="3"/>
      <c r="BL53320" s="3"/>
      <c r="BN53320" s="3"/>
      <c r="BP53320" s="3"/>
    </row>
    <row r="53321" spans="1:68" x14ac:dyDescent="0.25">
      <c r="A53321" s="1"/>
      <c r="B53321" s="2"/>
      <c r="BJ53321" s="3"/>
      <c r="BL53321" s="3"/>
      <c r="BN53321" s="3"/>
      <c r="BP53321" s="3"/>
    </row>
    <row r="53322" spans="1:68" x14ac:dyDescent="0.25">
      <c r="A53322" s="1"/>
      <c r="B53322" s="2"/>
      <c r="BJ53322" s="3"/>
      <c r="BL53322" s="3"/>
      <c r="BN53322" s="3"/>
      <c r="BP53322" s="3"/>
    </row>
    <row r="53323" spans="1:68" x14ac:dyDescent="0.25">
      <c r="A53323" s="1"/>
      <c r="B53323" s="2"/>
      <c r="BJ53323" s="3"/>
      <c r="BL53323" s="3"/>
      <c r="BN53323" s="3"/>
      <c r="BP53323" s="3"/>
    </row>
    <row r="53324" spans="1:68" x14ac:dyDescent="0.25">
      <c r="A53324" s="1"/>
      <c r="B53324" s="2"/>
      <c r="BJ53324" s="3"/>
      <c r="BL53324" s="3"/>
      <c r="BN53324" s="3"/>
      <c r="BP53324" s="3"/>
    </row>
    <row r="53325" spans="1:68" x14ac:dyDescent="0.25">
      <c r="A53325" s="1"/>
      <c r="B53325" s="2"/>
      <c r="BJ53325" s="3"/>
      <c r="BL53325" s="3"/>
      <c r="BN53325" s="3"/>
      <c r="BP53325" s="3"/>
    </row>
    <row r="53326" spans="1:68" x14ac:dyDescent="0.25">
      <c r="A53326" s="1"/>
      <c r="B53326" s="2"/>
      <c r="BJ53326" s="3"/>
      <c r="BL53326" s="3"/>
      <c r="BN53326" s="3"/>
      <c r="BP53326" s="3"/>
    </row>
    <row r="53327" spans="1:68" x14ac:dyDescent="0.25">
      <c r="A53327" s="1"/>
      <c r="B53327" s="2"/>
      <c r="BJ53327" s="3"/>
      <c r="BL53327" s="3"/>
      <c r="BN53327" s="3"/>
      <c r="BP53327" s="3"/>
    </row>
    <row r="53328" spans="1:68" x14ac:dyDescent="0.25">
      <c r="A53328" s="1"/>
      <c r="B53328" s="2"/>
      <c r="BJ53328" s="3"/>
      <c r="BL53328" s="3"/>
      <c r="BN53328" s="3"/>
      <c r="BP53328" s="3"/>
    </row>
    <row r="53329" spans="1:68" x14ac:dyDescent="0.25">
      <c r="A53329" s="1"/>
      <c r="B53329" s="2"/>
      <c r="BJ53329" s="3"/>
      <c r="BL53329" s="3"/>
      <c r="BN53329" s="3"/>
      <c r="BP53329" s="3"/>
    </row>
    <row r="53330" spans="1:68" x14ac:dyDescent="0.25">
      <c r="A53330" s="1"/>
      <c r="B53330" s="2"/>
      <c r="BJ53330" s="3"/>
      <c r="BL53330" s="3"/>
      <c r="BN53330" s="3"/>
      <c r="BP53330" s="3"/>
    </row>
    <row r="53331" spans="1:68" x14ac:dyDescent="0.25">
      <c r="A53331" s="1"/>
      <c r="B53331" s="2"/>
      <c r="BJ53331" s="3"/>
      <c r="BL53331" s="3"/>
      <c r="BN53331" s="3"/>
      <c r="BP53331" s="3"/>
    </row>
    <row r="53332" spans="1:68" x14ac:dyDescent="0.25">
      <c r="A53332" s="1"/>
      <c r="B53332" s="2"/>
      <c r="BJ53332" s="3"/>
      <c r="BL53332" s="3"/>
      <c r="BN53332" s="3"/>
      <c r="BP53332" s="3"/>
    </row>
    <row r="53333" spans="1:68" x14ac:dyDescent="0.25">
      <c r="A53333" s="1"/>
      <c r="B53333" s="2"/>
      <c r="BJ53333" s="3"/>
      <c r="BL53333" s="3"/>
      <c r="BN53333" s="3"/>
      <c r="BP53333" s="3"/>
    </row>
    <row r="53334" spans="1:68" x14ac:dyDescent="0.25">
      <c r="A53334" s="1"/>
      <c r="B53334" s="2"/>
      <c r="BJ53334" s="3"/>
      <c r="BL53334" s="3"/>
      <c r="BN53334" s="3"/>
      <c r="BP53334" s="3"/>
    </row>
    <row r="53335" spans="1:68" x14ac:dyDescent="0.25">
      <c r="A53335" s="1"/>
      <c r="B53335" s="2"/>
      <c r="BJ53335" s="3"/>
      <c r="BL53335" s="3"/>
      <c r="BN53335" s="3"/>
      <c r="BP53335" s="3"/>
    </row>
    <row r="53336" spans="1:68" x14ac:dyDescent="0.25">
      <c r="A53336" s="1"/>
      <c r="B53336" s="2"/>
      <c r="BJ53336" s="3"/>
      <c r="BL53336" s="3"/>
      <c r="BN53336" s="3"/>
      <c r="BP53336" s="3"/>
    </row>
    <row r="53337" spans="1:68" x14ac:dyDescent="0.25">
      <c r="A53337" s="1"/>
      <c r="B53337" s="2"/>
      <c r="BJ53337" s="3"/>
      <c r="BL53337" s="3"/>
      <c r="BN53337" s="3"/>
      <c r="BP53337" s="3"/>
    </row>
    <row r="53338" spans="1:68" x14ac:dyDescent="0.25">
      <c r="A53338" s="1"/>
      <c r="B53338" s="2"/>
      <c r="BJ53338" s="3"/>
      <c r="BL53338" s="3"/>
      <c r="BN53338" s="3"/>
      <c r="BP53338" s="3"/>
    </row>
    <row r="53339" spans="1:68" x14ac:dyDescent="0.25">
      <c r="A53339" s="1"/>
      <c r="B53339" s="2"/>
      <c r="BJ53339" s="3"/>
      <c r="BL53339" s="3"/>
      <c r="BN53339" s="3"/>
      <c r="BP53339" s="3"/>
    </row>
    <row r="53340" spans="1:68" x14ac:dyDescent="0.25">
      <c r="A53340" s="1"/>
      <c r="B53340" s="2"/>
      <c r="BJ53340" s="3"/>
      <c r="BL53340" s="3"/>
      <c r="BN53340" s="3"/>
      <c r="BP53340" s="3"/>
    </row>
    <row r="53341" spans="1:68" x14ac:dyDescent="0.25">
      <c r="A53341" s="1"/>
      <c r="B53341" s="2"/>
      <c r="BJ53341" s="3"/>
      <c r="BL53341" s="3"/>
      <c r="BN53341" s="3"/>
      <c r="BP53341" s="3"/>
    </row>
    <row r="53342" spans="1:68" x14ac:dyDescent="0.25">
      <c r="A53342" s="1"/>
      <c r="B53342" s="2"/>
      <c r="BJ53342" s="3"/>
      <c r="BL53342" s="3"/>
      <c r="BN53342" s="3"/>
      <c r="BP53342" s="3"/>
    </row>
    <row r="53343" spans="1:68" x14ac:dyDescent="0.25">
      <c r="A53343" s="1"/>
      <c r="B53343" s="2"/>
      <c r="BJ53343" s="3"/>
      <c r="BL53343" s="3"/>
      <c r="BN53343" s="3"/>
      <c r="BP53343" s="3"/>
    </row>
    <row r="53344" spans="1:68" x14ac:dyDescent="0.25">
      <c r="A53344" s="1"/>
      <c r="B53344" s="2"/>
      <c r="BJ53344" s="3"/>
      <c r="BL53344" s="3"/>
      <c r="BN53344" s="3"/>
      <c r="BP53344" s="3"/>
    </row>
    <row r="53345" spans="1:68" x14ac:dyDescent="0.25">
      <c r="A53345" s="1"/>
      <c r="B53345" s="2"/>
      <c r="BJ53345" s="3"/>
      <c r="BL53345" s="3"/>
      <c r="BN53345" s="3"/>
      <c r="BP53345" s="3"/>
    </row>
    <row r="53346" spans="1:68" x14ac:dyDescent="0.25">
      <c r="A53346" s="1"/>
      <c r="B53346" s="2"/>
      <c r="BJ53346" s="3"/>
      <c r="BL53346" s="3"/>
      <c r="BN53346" s="3"/>
      <c r="BP53346" s="3"/>
    </row>
    <row r="53347" spans="1:68" x14ac:dyDescent="0.25">
      <c r="A53347" s="1"/>
      <c r="B53347" s="2"/>
      <c r="BJ53347" s="3"/>
      <c r="BL53347" s="3"/>
      <c r="BN53347" s="3"/>
      <c r="BP53347" s="3"/>
    </row>
    <row r="53348" spans="1:68" x14ac:dyDescent="0.25">
      <c r="A53348" s="1"/>
      <c r="B53348" s="2"/>
      <c r="BJ53348" s="3"/>
      <c r="BL53348" s="3"/>
      <c r="BN53348" s="3"/>
      <c r="BP53348" s="3"/>
    </row>
    <row r="53349" spans="1:68" x14ac:dyDescent="0.25">
      <c r="A53349" s="1"/>
      <c r="B53349" s="2"/>
      <c r="BJ53349" s="3"/>
      <c r="BL53349" s="3"/>
      <c r="BN53349" s="3"/>
      <c r="BP53349" s="3"/>
    </row>
    <row r="53350" spans="1:68" x14ac:dyDescent="0.25">
      <c r="A53350" s="1"/>
      <c r="B53350" s="2"/>
      <c r="BJ53350" s="3"/>
      <c r="BL53350" s="3"/>
      <c r="BN53350" s="3"/>
      <c r="BP53350" s="3"/>
    </row>
    <row r="53351" spans="1:68" x14ac:dyDescent="0.25">
      <c r="A53351" s="1"/>
      <c r="B53351" s="2"/>
      <c r="BJ53351" s="3"/>
      <c r="BL53351" s="3"/>
      <c r="BN53351" s="3"/>
      <c r="BP53351" s="3"/>
    </row>
    <row r="53352" spans="1:68" x14ac:dyDescent="0.25">
      <c r="A53352" s="1"/>
      <c r="B53352" s="2"/>
      <c r="BJ53352" s="3"/>
      <c r="BL53352" s="3"/>
      <c r="BN53352" s="3"/>
      <c r="BP53352" s="3"/>
    </row>
    <row r="53353" spans="1:68" x14ac:dyDescent="0.25">
      <c r="A53353" s="1"/>
      <c r="B53353" s="2"/>
      <c r="BJ53353" s="3"/>
      <c r="BL53353" s="3"/>
      <c r="BN53353" s="3"/>
      <c r="BP53353" s="3"/>
    </row>
    <row r="53354" spans="1:68" x14ac:dyDescent="0.25">
      <c r="A53354" s="1"/>
      <c r="B53354" s="2"/>
      <c r="BJ53354" s="3"/>
      <c r="BL53354" s="3"/>
      <c r="BN53354" s="3"/>
      <c r="BP53354" s="3"/>
    </row>
    <row r="53355" spans="1:68" x14ac:dyDescent="0.25">
      <c r="A53355" s="1"/>
      <c r="B53355" s="2"/>
      <c r="BJ53355" s="3"/>
      <c r="BL53355" s="3"/>
      <c r="BN53355" s="3"/>
      <c r="BP53355" s="3"/>
    </row>
    <row r="53356" spans="1:68" x14ac:dyDescent="0.25">
      <c r="A53356" s="1"/>
      <c r="B53356" s="2"/>
      <c r="BJ53356" s="3"/>
      <c r="BL53356" s="3"/>
      <c r="BN53356" s="3"/>
      <c r="BP53356" s="3"/>
    </row>
    <row r="53357" spans="1:68" x14ac:dyDescent="0.25">
      <c r="A53357" s="1"/>
      <c r="B53357" s="2"/>
      <c r="BJ53357" s="3"/>
      <c r="BL53357" s="3"/>
      <c r="BN53357" s="3"/>
      <c r="BP53357" s="3"/>
    </row>
    <row r="53358" spans="1:68" x14ac:dyDescent="0.25">
      <c r="A53358" s="1"/>
      <c r="B53358" s="2"/>
      <c r="BJ53358" s="3"/>
      <c r="BL53358" s="3"/>
      <c r="BN53358" s="3"/>
      <c r="BP53358" s="3"/>
    </row>
    <row r="53359" spans="1:68" x14ac:dyDescent="0.25">
      <c r="A53359" s="1"/>
      <c r="B53359" s="2"/>
      <c r="BJ53359" s="3"/>
      <c r="BL53359" s="3"/>
      <c r="BN53359" s="3"/>
      <c r="BP53359" s="3"/>
    </row>
    <row r="53360" spans="1:68" x14ac:dyDescent="0.25">
      <c r="A53360" s="1"/>
      <c r="B53360" s="2"/>
      <c r="BJ53360" s="3"/>
      <c r="BL53360" s="3"/>
      <c r="BN53360" s="3"/>
      <c r="BP53360" s="3"/>
    </row>
    <row r="53361" spans="1:68" x14ac:dyDescent="0.25">
      <c r="A53361" s="1"/>
      <c r="B53361" s="2"/>
      <c r="BJ53361" s="3"/>
      <c r="BL53361" s="3"/>
      <c r="BN53361" s="3"/>
      <c r="BP53361" s="3"/>
    </row>
    <row r="53362" spans="1:68" x14ac:dyDescent="0.25">
      <c r="A53362" s="1"/>
      <c r="B53362" s="2"/>
      <c r="BJ53362" s="3"/>
      <c r="BL53362" s="3"/>
      <c r="BN53362" s="3"/>
      <c r="BP53362" s="3"/>
    </row>
    <row r="53363" spans="1:68" x14ac:dyDescent="0.25">
      <c r="A53363" s="1"/>
      <c r="B53363" s="2"/>
      <c r="BJ53363" s="3"/>
      <c r="BL53363" s="3"/>
      <c r="BN53363" s="3"/>
      <c r="BP53363" s="3"/>
    </row>
    <row r="53364" spans="1:68" x14ac:dyDescent="0.25">
      <c r="A53364" s="1"/>
      <c r="B53364" s="2"/>
      <c r="BJ53364" s="3"/>
      <c r="BL53364" s="3"/>
      <c r="BN53364" s="3"/>
      <c r="BP53364" s="3"/>
    </row>
    <row r="53365" spans="1:68" x14ac:dyDescent="0.25">
      <c r="A53365" s="1"/>
      <c r="B53365" s="2"/>
      <c r="BJ53365" s="3"/>
      <c r="BL53365" s="3"/>
      <c r="BN53365" s="3"/>
      <c r="BP53365" s="3"/>
    </row>
    <row r="53366" spans="1:68" x14ac:dyDescent="0.25">
      <c r="A53366" s="1"/>
      <c r="B53366" s="2"/>
      <c r="BJ53366" s="3"/>
      <c r="BL53366" s="3"/>
      <c r="BN53366" s="3"/>
      <c r="BP53366" s="3"/>
    </row>
    <row r="53367" spans="1:68" x14ac:dyDescent="0.25">
      <c r="A53367" s="1"/>
      <c r="B53367" s="2"/>
      <c r="BJ53367" s="3"/>
      <c r="BL53367" s="3"/>
      <c r="BN53367" s="3"/>
      <c r="BP53367" s="3"/>
    </row>
    <row r="53368" spans="1:68" x14ac:dyDescent="0.25">
      <c r="A53368" s="1"/>
      <c r="B53368" s="2"/>
      <c r="BJ53368" s="3"/>
      <c r="BL53368" s="3"/>
      <c r="BN53368" s="3"/>
      <c r="BP53368" s="3"/>
    </row>
    <row r="53369" spans="1:68" x14ac:dyDescent="0.25">
      <c r="A53369" s="1"/>
      <c r="B53369" s="2"/>
      <c r="BJ53369" s="3"/>
      <c r="BL53369" s="3"/>
      <c r="BN53369" s="3"/>
      <c r="BP53369" s="3"/>
    </row>
    <row r="53370" spans="1:68" x14ac:dyDescent="0.25">
      <c r="A53370" s="1"/>
      <c r="B53370" s="2"/>
      <c r="BJ53370" s="3"/>
      <c r="BL53370" s="3"/>
      <c r="BN53370" s="3"/>
      <c r="BP53370" s="3"/>
    </row>
    <row r="53371" spans="1:68" x14ac:dyDescent="0.25">
      <c r="A53371" s="1"/>
      <c r="B53371" s="2"/>
      <c r="BJ53371" s="3"/>
      <c r="BL53371" s="3"/>
      <c r="BN53371" s="3"/>
      <c r="BP53371" s="3"/>
    </row>
    <row r="53372" spans="1:68" x14ac:dyDescent="0.25">
      <c r="A53372" s="1"/>
      <c r="B53372" s="2"/>
      <c r="BJ53372" s="3"/>
      <c r="BL53372" s="3"/>
      <c r="BN53372" s="3"/>
      <c r="BP53372" s="3"/>
    </row>
    <row r="53373" spans="1:68" x14ac:dyDescent="0.25">
      <c r="A53373" s="1"/>
      <c r="B53373" s="2"/>
      <c r="BJ53373" s="3"/>
      <c r="BL53373" s="3"/>
      <c r="BN53373" s="3"/>
      <c r="BP53373" s="3"/>
    </row>
    <row r="53374" spans="1:68" x14ac:dyDescent="0.25">
      <c r="A53374" s="1"/>
      <c r="B53374" s="2"/>
      <c r="BJ53374" s="3"/>
      <c r="BL53374" s="3"/>
      <c r="BN53374" s="3"/>
      <c r="BP53374" s="3"/>
    </row>
    <row r="53375" spans="1:68" x14ac:dyDescent="0.25">
      <c r="A53375" s="1"/>
      <c r="B53375" s="2"/>
      <c r="BJ53375" s="3"/>
      <c r="BL53375" s="3"/>
      <c r="BN53375" s="3"/>
      <c r="BP53375" s="3"/>
    </row>
    <row r="53376" spans="1:68" x14ac:dyDescent="0.25">
      <c r="A53376" s="1"/>
      <c r="B53376" s="2"/>
      <c r="BJ53376" s="3"/>
      <c r="BL53376" s="3"/>
      <c r="BN53376" s="3"/>
      <c r="BP53376" s="3"/>
    </row>
    <row r="53377" spans="1:68" x14ac:dyDescent="0.25">
      <c r="A53377" s="1"/>
      <c r="B53377" s="2"/>
      <c r="BJ53377" s="3"/>
      <c r="BL53377" s="3"/>
      <c r="BN53377" s="3"/>
      <c r="BP53377" s="3"/>
    </row>
    <row r="53378" spans="1:68" x14ac:dyDescent="0.25">
      <c r="A53378" s="1"/>
      <c r="B53378" s="2"/>
      <c r="BJ53378" s="3"/>
      <c r="BL53378" s="3"/>
      <c r="BN53378" s="3"/>
      <c r="BP53378" s="3"/>
    </row>
    <row r="53379" spans="1:68" x14ac:dyDescent="0.25">
      <c r="A53379" s="1"/>
      <c r="B53379" s="2"/>
      <c r="BJ53379" s="3"/>
      <c r="BL53379" s="3"/>
      <c r="BN53379" s="3"/>
      <c r="BP53379" s="3"/>
    </row>
    <row r="53380" spans="1:68" x14ac:dyDescent="0.25">
      <c r="A53380" s="1"/>
      <c r="B53380" s="2"/>
      <c r="BJ53380" s="3"/>
      <c r="BL53380" s="3"/>
      <c r="BN53380" s="3"/>
      <c r="BP53380" s="3"/>
    </row>
    <row r="53381" spans="1:68" x14ac:dyDescent="0.25">
      <c r="A53381" s="1"/>
      <c r="B53381" s="2"/>
      <c r="BJ53381" s="3"/>
      <c r="BL53381" s="3"/>
      <c r="BN53381" s="3"/>
      <c r="BP53381" s="3"/>
    </row>
    <row r="53382" spans="1:68" x14ac:dyDescent="0.25">
      <c r="A53382" s="1"/>
      <c r="B53382" s="2"/>
      <c r="BJ53382" s="3"/>
      <c r="BL53382" s="3"/>
      <c r="BN53382" s="3"/>
      <c r="BP53382" s="3"/>
    </row>
    <row r="53383" spans="1:68" x14ac:dyDescent="0.25">
      <c r="A53383" s="1"/>
      <c r="B53383" s="2"/>
      <c r="BJ53383" s="3"/>
      <c r="BL53383" s="3"/>
      <c r="BN53383" s="3"/>
      <c r="BP53383" s="3"/>
    </row>
    <row r="53384" spans="1:68" x14ac:dyDescent="0.25">
      <c r="A53384" s="1"/>
      <c r="B53384" s="2"/>
      <c r="BJ53384" s="3"/>
      <c r="BL53384" s="3"/>
      <c r="BN53384" s="3"/>
      <c r="BP53384" s="3"/>
    </row>
    <row r="53385" spans="1:68" x14ac:dyDescent="0.25">
      <c r="A53385" s="1"/>
      <c r="B53385" s="2"/>
      <c r="BJ53385" s="3"/>
      <c r="BL53385" s="3"/>
      <c r="BN53385" s="3"/>
      <c r="BP53385" s="3"/>
    </row>
    <row r="53386" spans="1:68" x14ac:dyDescent="0.25">
      <c r="A53386" s="1"/>
      <c r="B53386" s="2"/>
      <c r="BJ53386" s="3"/>
      <c r="BL53386" s="3"/>
      <c r="BN53386" s="3"/>
      <c r="BP53386" s="3"/>
    </row>
    <row r="53387" spans="1:68" x14ac:dyDescent="0.25">
      <c r="A53387" s="1"/>
      <c r="B53387" s="2"/>
      <c r="BJ53387" s="3"/>
      <c r="BL53387" s="3"/>
      <c r="BN53387" s="3"/>
      <c r="BP53387" s="3"/>
    </row>
    <row r="53388" spans="1:68" x14ac:dyDescent="0.25">
      <c r="A53388" s="1"/>
      <c r="B53388" s="2"/>
      <c r="BJ53388" s="3"/>
      <c r="BL53388" s="3"/>
      <c r="BN53388" s="3"/>
      <c r="BP53388" s="3"/>
    </row>
    <row r="53389" spans="1:68" x14ac:dyDescent="0.25">
      <c r="A53389" s="1"/>
      <c r="B53389" s="2"/>
      <c r="BJ53389" s="3"/>
      <c r="BL53389" s="3"/>
      <c r="BN53389" s="3"/>
      <c r="BP53389" s="3"/>
    </row>
    <row r="53390" spans="1:68" x14ac:dyDescent="0.25">
      <c r="A53390" s="1"/>
      <c r="B53390" s="2"/>
      <c r="BJ53390" s="3"/>
      <c r="BL53390" s="3"/>
      <c r="BN53390" s="3"/>
      <c r="BP53390" s="3"/>
    </row>
    <row r="53391" spans="1:68" x14ac:dyDescent="0.25">
      <c r="A53391" s="1"/>
      <c r="B53391" s="2"/>
      <c r="BJ53391" s="3"/>
      <c r="BL53391" s="3"/>
      <c r="BN53391" s="3"/>
      <c r="BP53391" s="3"/>
    </row>
    <row r="53392" spans="1:68" x14ac:dyDescent="0.25">
      <c r="A53392" s="1"/>
      <c r="B53392" s="2"/>
      <c r="BJ53392" s="3"/>
      <c r="BL53392" s="3"/>
      <c r="BN53392" s="3"/>
      <c r="BP53392" s="3"/>
    </row>
    <row r="53393" spans="1:68" x14ac:dyDescent="0.25">
      <c r="A53393" s="1"/>
      <c r="B53393" s="2"/>
      <c r="BJ53393" s="3"/>
      <c r="BL53393" s="3"/>
      <c r="BN53393" s="3"/>
      <c r="BP53393" s="3"/>
    </row>
    <row r="53394" spans="1:68" x14ac:dyDescent="0.25">
      <c r="A53394" s="1"/>
      <c r="B53394" s="2"/>
      <c r="BJ53394" s="3"/>
      <c r="BL53394" s="3"/>
      <c r="BN53394" s="3"/>
      <c r="BP53394" s="3"/>
    </row>
    <row r="53395" spans="1:68" x14ac:dyDescent="0.25">
      <c r="A53395" s="1"/>
      <c r="B53395" s="2"/>
      <c r="BJ53395" s="3"/>
      <c r="BL53395" s="3"/>
      <c r="BN53395" s="3"/>
      <c r="BP53395" s="3"/>
    </row>
    <row r="53396" spans="1:68" x14ac:dyDescent="0.25">
      <c r="A53396" s="1"/>
      <c r="B53396" s="2"/>
      <c r="BJ53396" s="3"/>
      <c r="BL53396" s="3"/>
      <c r="BN53396" s="3"/>
      <c r="BP53396" s="3"/>
    </row>
    <row r="53397" spans="1:68" x14ac:dyDescent="0.25">
      <c r="A53397" s="1"/>
      <c r="B53397" s="2"/>
      <c r="BJ53397" s="3"/>
      <c r="BL53397" s="3"/>
      <c r="BN53397" s="3"/>
      <c r="BP53397" s="3"/>
    </row>
    <row r="53398" spans="1:68" x14ac:dyDescent="0.25">
      <c r="A53398" s="1"/>
      <c r="B53398" s="2"/>
      <c r="BJ53398" s="3"/>
      <c r="BL53398" s="3"/>
      <c r="BN53398" s="3"/>
      <c r="BP53398" s="3"/>
    </row>
    <row r="53399" spans="1:68" x14ac:dyDescent="0.25">
      <c r="A53399" s="1"/>
      <c r="B53399" s="2"/>
      <c r="BJ53399" s="3"/>
      <c r="BL53399" s="3"/>
      <c r="BN53399" s="3"/>
      <c r="BP53399" s="3"/>
    </row>
    <row r="53400" spans="1:68" x14ac:dyDescent="0.25">
      <c r="A53400" s="1"/>
      <c r="B53400" s="2"/>
      <c r="BJ53400" s="3"/>
      <c r="BL53400" s="3"/>
      <c r="BN53400" s="3"/>
      <c r="BP53400" s="3"/>
    </row>
    <row r="53401" spans="1:68" x14ac:dyDescent="0.25">
      <c r="A53401" s="1"/>
      <c r="B53401" s="2"/>
      <c r="BJ53401" s="3"/>
      <c r="BL53401" s="3"/>
      <c r="BN53401" s="3"/>
      <c r="BP53401" s="3"/>
    </row>
    <row r="53402" spans="1:68" x14ac:dyDescent="0.25">
      <c r="A53402" s="1"/>
      <c r="B53402" s="2"/>
      <c r="BJ53402" s="3"/>
      <c r="BL53402" s="3"/>
      <c r="BN53402" s="3"/>
      <c r="BP53402" s="3"/>
    </row>
    <row r="53403" spans="1:68" x14ac:dyDescent="0.25">
      <c r="A53403" s="1"/>
      <c r="B53403" s="2"/>
      <c r="BJ53403" s="3"/>
      <c r="BL53403" s="3"/>
      <c r="BN53403" s="3"/>
      <c r="BP53403" s="3"/>
    </row>
    <row r="53404" spans="1:68" x14ac:dyDescent="0.25">
      <c r="A53404" s="1"/>
      <c r="B53404" s="2"/>
      <c r="BJ53404" s="3"/>
      <c r="BL53404" s="3"/>
      <c r="BN53404" s="3"/>
      <c r="BP53404" s="3"/>
    </row>
    <row r="53405" spans="1:68" x14ac:dyDescent="0.25">
      <c r="A53405" s="1"/>
      <c r="B53405" s="2"/>
      <c r="BJ53405" s="3"/>
      <c r="BL53405" s="3"/>
      <c r="BN53405" s="3"/>
      <c r="BP53405" s="3"/>
    </row>
    <row r="53406" spans="1:68" x14ac:dyDescent="0.25">
      <c r="A53406" s="1"/>
      <c r="B53406" s="2"/>
      <c r="BJ53406" s="3"/>
      <c r="BL53406" s="3"/>
      <c r="BN53406" s="3"/>
      <c r="BP53406" s="3"/>
    </row>
    <row r="53407" spans="1:68" x14ac:dyDescent="0.25">
      <c r="A53407" s="1"/>
      <c r="B53407" s="2"/>
      <c r="BJ53407" s="3"/>
      <c r="BL53407" s="3"/>
      <c r="BN53407" s="3"/>
      <c r="BP53407" s="3"/>
    </row>
    <row r="53408" spans="1:68" x14ac:dyDescent="0.25">
      <c r="A53408" s="1"/>
      <c r="B53408" s="2"/>
      <c r="BJ53408" s="3"/>
      <c r="BL53408" s="3"/>
      <c r="BN53408" s="3"/>
      <c r="BP53408" s="3"/>
    </row>
    <row r="53409" spans="1:68" x14ac:dyDescent="0.25">
      <c r="A53409" s="1"/>
      <c r="B53409" s="2"/>
      <c r="BJ53409" s="3"/>
      <c r="BL53409" s="3"/>
      <c r="BN53409" s="3"/>
      <c r="BP53409" s="3"/>
    </row>
    <row r="53410" spans="1:68" x14ac:dyDescent="0.25">
      <c r="A53410" s="1"/>
      <c r="B53410" s="2"/>
      <c r="BJ53410" s="3"/>
      <c r="BL53410" s="3"/>
      <c r="BN53410" s="3"/>
      <c r="BP53410" s="3"/>
    </row>
    <row r="53411" spans="1:68" x14ac:dyDescent="0.25">
      <c r="A53411" s="1"/>
      <c r="B53411" s="2"/>
      <c r="BJ53411" s="3"/>
      <c r="BL53411" s="3"/>
      <c r="BN53411" s="3"/>
      <c r="BP53411" s="3"/>
    </row>
    <row r="53412" spans="1:68" x14ac:dyDescent="0.25">
      <c r="A53412" s="1"/>
      <c r="B53412" s="2"/>
      <c r="BJ53412" s="3"/>
      <c r="BL53412" s="3"/>
      <c r="BN53412" s="3"/>
      <c r="BP53412" s="3"/>
    </row>
    <row r="53413" spans="1:68" x14ac:dyDescent="0.25">
      <c r="A53413" s="1"/>
      <c r="B53413" s="2"/>
      <c r="BJ53413" s="3"/>
      <c r="BL53413" s="3"/>
      <c r="BN53413" s="3"/>
      <c r="BP53413" s="3"/>
    </row>
    <row r="53414" spans="1:68" x14ac:dyDescent="0.25">
      <c r="A53414" s="1"/>
      <c r="B53414" s="2"/>
      <c r="BJ53414" s="3"/>
      <c r="BL53414" s="3"/>
      <c r="BN53414" s="3"/>
      <c r="BP53414" s="3"/>
    </row>
    <row r="53415" spans="1:68" x14ac:dyDescent="0.25">
      <c r="A53415" s="1"/>
      <c r="B53415" s="2"/>
      <c r="BJ53415" s="3"/>
      <c r="BL53415" s="3"/>
      <c r="BN53415" s="3"/>
      <c r="BP53415" s="3"/>
    </row>
    <row r="53416" spans="1:68" x14ac:dyDescent="0.25">
      <c r="A53416" s="1"/>
      <c r="B53416" s="2"/>
      <c r="BJ53416" s="3"/>
      <c r="BL53416" s="3"/>
      <c r="BN53416" s="3"/>
      <c r="BP53416" s="3"/>
    </row>
    <row r="53417" spans="1:68" x14ac:dyDescent="0.25">
      <c r="A53417" s="1"/>
      <c r="B53417" s="2"/>
      <c r="BJ53417" s="3"/>
      <c r="BL53417" s="3"/>
      <c r="BN53417" s="3"/>
      <c r="BP53417" s="3"/>
    </row>
    <row r="53418" spans="1:68" x14ac:dyDescent="0.25">
      <c r="A53418" s="1"/>
      <c r="B53418" s="2"/>
      <c r="BJ53418" s="3"/>
      <c r="BL53418" s="3"/>
      <c r="BN53418" s="3"/>
      <c r="BP53418" s="3"/>
    </row>
    <row r="53419" spans="1:68" x14ac:dyDescent="0.25">
      <c r="A53419" s="1"/>
      <c r="B53419" s="2"/>
      <c r="BJ53419" s="3"/>
      <c r="BL53419" s="3"/>
      <c r="BN53419" s="3"/>
      <c r="BP53419" s="3"/>
    </row>
    <row r="53420" spans="1:68" x14ac:dyDescent="0.25">
      <c r="A53420" s="1"/>
      <c r="B53420" s="2"/>
      <c r="BJ53420" s="3"/>
      <c r="BL53420" s="3"/>
      <c r="BN53420" s="3"/>
      <c r="BP53420" s="3"/>
    </row>
    <row r="53421" spans="1:68" x14ac:dyDescent="0.25">
      <c r="A53421" s="1"/>
      <c r="B53421" s="2"/>
      <c r="BJ53421" s="3"/>
      <c r="BL53421" s="3"/>
      <c r="BN53421" s="3"/>
      <c r="BP53421" s="3"/>
    </row>
    <row r="53422" spans="1:68" x14ac:dyDescent="0.25">
      <c r="A53422" s="1"/>
      <c r="B53422" s="2"/>
      <c r="BJ53422" s="3"/>
      <c r="BL53422" s="3"/>
      <c r="BN53422" s="3"/>
      <c r="BP53422" s="3"/>
    </row>
    <row r="53423" spans="1:68" x14ac:dyDescent="0.25">
      <c r="A53423" s="1"/>
      <c r="B53423" s="2"/>
      <c r="BJ53423" s="3"/>
      <c r="BL53423" s="3"/>
      <c r="BN53423" s="3"/>
      <c r="BP53423" s="3"/>
    </row>
    <row r="53424" spans="1:68" x14ac:dyDescent="0.25">
      <c r="A53424" s="1"/>
      <c r="B53424" s="2"/>
      <c r="BJ53424" s="3"/>
      <c r="BL53424" s="3"/>
      <c r="BN53424" s="3"/>
      <c r="BP53424" s="3"/>
    </row>
    <row r="53425" spans="1:68" x14ac:dyDescent="0.25">
      <c r="A53425" s="1"/>
      <c r="B53425" s="2"/>
      <c r="BJ53425" s="3"/>
      <c r="BL53425" s="3"/>
      <c r="BN53425" s="3"/>
      <c r="BP53425" s="3"/>
    </row>
    <row r="53426" spans="1:68" x14ac:dyDescent="0.25">
      <c r="A53426" s="1"/>
      <c r="B53426" s="2"/>
      <c r="BJ53426" s="3"/>
      <c r="BL53426" s="3"/>
      <c r="BN53426" s="3"/>
      <c r="BP53426" s="3"/>
    </row>
    <row r="53427" spans="1:68" x14ac:dyDescent="0.25">
      <c r="A53427" s="1"/>
      <c r="B53427" s="2"/>
      <c r="BJ53427" s="3"/>
      <c r="BL53427" s="3"/>
      <c r="BN53427" s="3"/>
      <c r="BP53427" s="3"/>
    </row>
    <row r="53428" spans="1:68" x14ac:dyDescent="0.25">
      <c r="A53428" s="1"/>
      <c r="B53428" s="2"/>
      <c r="BJ53428" s="3"/>
      <c r="BL53428" s="3"/>
      <c r="BN53428" s="3"/>
      <c r="BP53428" s="3"/>
    </row>
    <row r="53429" spans="1:68" x14ac:dyDescent="0.25">
      <c r="A53429" s="1"/>
      <c r="B53429" s="2"/>
      <c r="BJ53429" s="3"/>
      <c r="BL53429" s="3"/>
      <c r="BN53429" s="3"/>
      <c r="BP53429" s="3"/>
    </row>
    <row r="53430" spans="1:68" x14ac:dyDescent="0.25">
      <c r="A53430" s="1"/>
      <c r="B53430" s="2"/>
      <c r="BJ53430" s="3"/>
      <c r="BL53430" s="3"/>
      <c r="BN53430" s="3"/>
      <c r="BP53430" s="3"/>
    </row>
    <row r="53431" spans="1:68" x14ac:dyDescent="0.25">
      <c r="A53431" s="1"/>
      <c r="B53431" s="2"/>
      <c r="BJ53431" s="3"/>
      <c r="BL53431" s="3"/>
      <c r="BN53431" s="3"/>
      <c r="BP53431" s="3"/>
    </row>
    <row r="53432" spans="1:68" x14ac:dyDescent="0.25">
      <c r="A53432" s="1"/>
      <c r="B53432" s="2"/>
      <c r="BJ53432" s="3"/>
      <c r="BL53432" s="3"/>
      <c r="BN53432" s="3"/>
      <c r="BP53432" s="3"/>
    </row>
    <row r="53433" spans="1:68" x14ac:dyDescent="0.25">
      <c r="A53433" s="1"/>
      <c r="B53433" s="2"/>
      <c r="BJ53433" s="3"/>
      <c r="BL53433" s="3"/>
      <c r="BN53433" s="3"/>
      <c r="BP53433" s="3"/>
    </row>
    <row r="53434" spans="1:68" x14ac:dyDescent="0.25">
      <c r="A53434" s="1"/>
      <c r="B53434" s="2"/>
      <c r="BJ53434" s="3"/>
      <c r="BL53434" s="3"/>
      <c r="BN53434" s="3"/>
      <c r="BP53434" s="3"/>
    </row>
    <row r="53435" spans="1:68" x14ac:dyDescent="0.25">
      <c r="A53435" s="1"/>
      <c r="B53435" s="2"/>
      <c r="BJ53435" s="3"/>
      <c r="BL53435" s="3"/>
      <c r="BN53435" s="3"/>
      <c r="BP53435" s="3"/>
    </row>
    <row r="53436" spans="1:68" x14ac:dyDescent="0.25">
      <c r="A53436" s="1"/>
      <c r="B53436" s="2"/>
      <c r="BJ53436" s="3"/>
      <c r="BL53436" s="3"/>
      <c r="BN53436" s="3"/>
      <c r="BP53436" s="3"/>
    </row>
    <row r="53437" spans="1:68" x14ac:dyDescent="0.25">
      <c r="A53437" s="1"/>
      <c r="B53437" s="2"/>
      <c r="BJ53437" s="3"/>
      <c r="BL53437" s="3"/>
      <c r="BN53437" s="3"/>
      <c r="BP53437" s="3"/>
    </row>
    <row r="53438" spans="1:68" x14ac:dyDescent="0.25">
      <c r="A53438" s="1"/>
      <c r="B53438" s="2"/>
      <c r="BJ53438" s="3"/>
      <c r="BL53438" s="3"/>
      <c r="BN53438" s="3"/>
      <c r="BP53438" s="3"/>
    </row>
    <row r="53439" spans="1:68" x14ac:dyDescent="0.25">
      <c r="A53439" s="1"/>
      <c r="B53439" s="2"/>
      <c r="BJ53439" s="3"/>
      <c r="BL53439" s="3"/>
      <c r="BN53439" s="3"/>
      <c r="BP53439" s="3"/>
    </row>
    <row r="53440" spans="1:68" x14ac:dyDescent="0.25">
      <c r="A53440" s="1"/>
      <c r="B53440" s="2"/>
      <c r="BJ53440" s="3"/>
      <c r="BL53440" s="3"/>
      <c r="BN53440" s="3"/>
      <c r="BP53440" s="3"/>
    </row>
    <row r="53441" spans="1:68" x14ac:dyDescent="0.25">
      <c r="A53441" s="1"/>
      <c r="B53441" s="2"/>
      <c r="BJ53441" s="3"/>
      <c r="BL53441" s="3"/>
      <c r="BN53441" s="3"/>
      <c r="BP53441" s="3"/>
    </row>
    <row r="53442" spans="1:68" x14ac:dyDescent="0.25">
      <c r="A53442" s="1"/>
      <c r="B53442" s="2"/>
      <c r="BJ53442" s="3"/>
      <c r="BL53442" s="3"/>
      <c r="BN53442" s="3"/>
      <c r="BP53442" s="3"/>
    </row>
    <row r="53443" spans="1:68" x14ac:dyDescent="0.25">
      <c r="A53443" s="1"/>
      <c r="B53443" s="2"/>
      <c r="BJ53443" s="3"/>
      <c r="BL53443" s="3"/>
      <c r="BN53443" s="3"/>
      <c r="BP53443" s="3"/>
    </row>
    <row r="53444" spans="1:68" x14ac:dyDescent="0.25">
      <c r="A53444" s="1"/>
      <c r="B53444" s="2"/>
      <c r="BJ53444" s="3"/>
      <c r="BL53444" s="3"/>
      <c r="BN53444" s="3"/>
      <c r="BP53444" s="3"/>
    </row>
    <row r="53445" spans="1:68" x14ac:dyDescent="0.25">
      <c r="A53445" s="1"/>
      <c r="B53445" s="2"/>
      <c r="BJ53445" s="3"/>
      <c r="BL53445" s="3"/>
      <c r="BN53445" s="3"/>
      <c r="BP53445" s="3"/>
    </row>
    <row r="53446" spans="1:68" x14ac:dyDescent="0.25">
      <c r="A53446" s="1"/>
      <c r="B53446" s="2"/>
      <c r="BJ53446" s="3"/>
      <c r="BL53446" s="3"/>
      <c r="BN53446" s="3"/>
      <c r="BP53446" s="3"/>
    </row>
    <row r="53447" spans="1:68" x14ac:dyDescent="0.25">
      <c r="A53447" s="1"/>
      <c r="B53447" s="2"/>
      <c r="BJ53447" s="3"/>
      <c r="BL53447" s="3"/>
      <c r="BN53447" s="3"/>
      <c r="BP53447" s="3"/>
    </row>
    <row r="53448" spans="1:68" x14ac:dyDescent="0.25">
      <c r="A53448" s="1"/>
      <c r="B53448" s="2"/>
      <c r="BJ53448" s="3"/>
      <c r="BL53448" s="3"/>
      <c r="BN53448" s="3"/>
      <c r="BP53448" s="3"/>
    </row>
    <row r="53449" spans="1:68" x14ac:dyDescent="0.25">
      <c r="A53449" s="1"/>
      <c r="B53449" s="2"/>
      <c r="BJ53449" s="3"/>
      <c r="BL53449" s="3"/>
      <c r="BN53449" s="3"/>
      <c r="BP53449" s="3"/>
    </row>
    <row r="53450" spans="1:68" x14ac:dyDescent="0.25">
      <c r="A53450" s="1"/>
      <c r="B53450" s="2"/>
      <c r="BJ53450" s="3"/>
      <c r="BL53450" s="3"/>
      <c r="BN53450" s="3"/>
      <c r="BP53450" s="3"/>
    </row>
    <row r="53451" spans="1:68" x14ac:dyDescent="0.25">
      <c r="A53451" s="1"/>
      <c r="B53451" s="2"/>
      <c r="BJ53451" s="3"/>
      <c r="BL53451" s="3"/>
      <c r="BN53451" s="3"/>
      <c r="BP53451" s="3"/>
    </row>
    <row r="53452" spans="1:68" x14ac:dyDescent="0.25">
      <c r="A53452" s="1"/>
      <c r="B53452" s="2"/>
      <c r="BJ53452" s="3"/>
      <c r="BL53452" s="3"/>
      <c r="BN53452" s="3"/>
      <c r="BP53452" s="3"/>
    </row>
    <row r="53453" spans="1:68" x14ac:dyDescent="0.25">
      <c r="A53453" s="1"/>
      <c r="B53453" s="2"/>
      <c r="BJ53453" s="3"/>
      <c r="BL53453" s="3"/>
      <c r="BN53453" s="3"/>
      <c r="BP53453" s="3"/>
    </row>
    <row r="53454" spans="1:68" x14ac:dyDescent="0.25">
      <c r="A53454" s="1"/>
      <c r="B53454" s="2"/>
      <c r="BJ53454" s="3"/>
      <c r="BL53454" s="3"/>
      <c r="BN53454" s="3"/>
      <c r="BP53454" s="3"/>
    </row>
    <row r="53455" spans="1:68" x14ac:dyDescent="0.25">
      <c r="A53455" s="1"/>
      <c r="B53455" s="2"/>
      <c r="BJ53455" s="3"/>
      <c r="BL53455" s="3"/>
      <c r="BN53455" s="3"/>
      <c r="BP53455" s="3"/>
    </row>
    <row r="53456" spans="1:68" x14ac:dyDescent="0.25">
      <c r="A53456" s="1"/>
      <c r="B53456" s="2"/>
      <c r="BJ53456" s="3"/>
      <c r="BL53456" s="3"/>
      <c r="BN53456" s="3"/>
      <c r="BP53456" s="3"/>
    </row>
    <row r="53457" spans="1:68" x14ac:dyDescent="0.25">
      <c r="A53457" s="1"/>
      <c r="B53457" s="2"/>
      <c r="BJ53457" s="3"/>
      <c r="BL53457" s="3"/>
      <c r="BN53457" s="3"/>
      <c r="BP53457" s="3"/>
    </row>
    <row r="53458" spans="1:68" x14ac:dyDescent="0.25">
      <c r="A53458" s="1"/>
      <c r="B53458" s="2"/>
      <c r="BJ53458" s="3"/>
      <c r="BL53458" s="3"/>
      <c r="BN53458" s="3"/>
      <c r="BP53458" s="3"/>
    </row>
    <row r="53459" spans="1:68" x14ac:dyDescent="0.25">
      <c r="A53459" s="1"/>
      <c r="B53459" s="2"/>
      <c r="BJ53459" s="3"/>
      <c r="BL53459" s="3"/>
      <c r="BN53459" s="3"/>
      <c r="BP53459" s="3"/>
    </row>
    <row r="53460" spans="1:68" x14ac:dyDescent="0.25">
      <c r="A53460" s="1"/>
      <c r="B53460" s="2"/>
      <c r="BJ53460" s="3"/>
      <c r="BL53460" s="3"/>
      <c r="BN53460" s="3"/>
      <c r="BP53460" s="3"/>
    </row>
    <row r="53461" spans="1:68" x14ac:dyDescent="0.25">
      <c r="A53461" s="1"/>
      <c r="B53461" s="2"/>
      <c r="BJ53461" s="3"/>
      <c r="BL53461" s="3"/>
      <c r="BN53461" s="3"/>
      <c r="BP53461" s="3"/>
    </row>
    <row r="53462" spans="1:68" x14ac:dyDescent="0.25">
      <c r="A53462" s="1"/>
      <c r="B53462" s="2"/>
      <c r="BJ53462" s="3"/>
      <c r="BL53462" s="3"/>
      <c r="BN53462" s="3"/>
      <c r="BP53462" s="3"/>
    </row>
    <row r="53463" spans="1:68" x14ac:dyDescent="0.25">
      <c r="A53463" s="1"/>
      <c r="B53463" s="2"/>
      <c r="BJ53463" s="3"/>
      <c r="BL53463" s="3"/>
      <c r="BN53463" s="3"/>
      <c r="BP53463" s="3"/>
    </row>
    <row r="53464" spans="1:68" x14ac:dyDescent="0.25">
      <c r="A53464" s="1"/>
      <c r="B53464" s="2"/>
      <c r="BJ53464" s="3"/>
      <c r="BL53464" s="3"/>
      <c r="BN53464" s="3"/>
      <c r="BP53464" s="3"/>
    </row>
    <row r="53465" spans="1:68" x14ac:dyDescent="0.25">
      <c r="A53465" s="1"/>
      <c r="B53465" s="2"/>
      <c r="BJ53465" s="3"/>
      <c r="BL53465" s="3"/>
      <c r="BN53465" s="3"/>
      <c r="BP53465" s="3"/>
    </row>
    <row r="53466" spans="1:68" x14ac:dyDescent="0.25">
      <c r="A53466" s="1"/>
      <c r="B53466" s="2"/>
      <c r="BJ53466" s="3"/>
      <c r="BL53466" s="3"/>
      <c r="BN53466" s="3"/>
      <c r="BP53466" s="3"/>
    </row>
    <row r="53467" spans="1:68" x14ac:dyDescent="0.25">
      <c r="A53467" s="1"/>
      <c r="B53467" s="2"/>
      <c r="BJ53467" s="3"/>
      <c r="BL53467" s="3"/>
      <c r="BN53467" s="3"/>
      <c r="BP53467" s="3"/>
    </row>
    <row r="53468" spans="1:68" x14ac:dyDescent="0.25">
      <c r="A53468" s="1"/>
      <c r="B53468" s="2"/>
      <c r="BJ53468" s="3"/>
      <c r="BL53468" s="3"/>
      <c r="BN53468" s="3"/>
      <c r="BP53468" s="3"/>
    </row>
    <row r="53469" spans="1:68" x14ac:dyDescent="0.25">
      <c r="A53469" s="1"/>
      <c r="B53469" s="2"/>
      <c r="BJ53469" s="3"/>
      <c r="BL53469" s="3"/>
      <c r="BN53469" s="3"/>
      <c r="BP53469" s="3"/>
    </row>
    <row r="53470" spans="1:68" x14ac:dyDescent="0.25">
      <c r="A53470" s="1"/>
      <c r="B53470" s="2"/>
      <c r="BJ53470" s="3"/>
      <c r="BL53470" s="3"/>
      <c r="BN53470" s="3"/>
      <c r="BP53470" s="3"/>
    </row>
    <row r="53471" spans="1:68" x14ac:dyDescent="0.25">
      <c r="A53471" s="1"/>
      <c r="B53471" s="2"/>
      <c r="BJ53471" s="3"/>
      <c r="BL53471" s="3"/>
      <c r="BN53471" s="3"/>
      <c r="BP53471" s="3"/>
    </row>
    <row r="53472" spans="1:68" x14ac:dyDescent="0.25">
      <c r="A53472" s="1"/>
      <c r="B53472" s="2"/>
      <c r="BJ53472" s="3"/>
      <c r="BL53472" s="3"/>
      <c r="BN53472" s="3"/>
      <c r="BP53472" s="3"/>
    </row>
    <row r="53473" spans="1:68" x14ac:dyDescent="0.25">
      <c r="A53473" s="1"/>
      <c r="B53473" s="2"/>
      <c r="BJ53473" s="3"/>
      <c r="BL53473" s="3"/>
      <c r="BN53473" s="3"/>
      <c r="BP53473" s="3"/>
    </row>
    <row r="53474" spans="1:68" x14ac:dyDescent="0.25">
      <c r="A53474" s="1"/>
      <c r="B53474" s="2"/>
      <c r="BJ53474" s="3"/>
      <c r="BL53474" s="3"/>
      <c r="BN53474" s="3"/>
      <c r="BP53474" s="3"/>
    </row>
    <row r="53475" spans="1:68" x14ac:dyDescent="0.25">
      <c r="A53475" s="1"/>
      <c r="B53475" s="2"/>
      <c r="BJ53475" s="3"/>
      <c r="BL53475" s="3"/>
      <c r="BN53475" s="3"/>
      <c r="BP53475" s="3"/>
    </row>
    <row r="53476" spans="1:68" x14ac:dyDescent="0.25">
      <c r="A53476" s="1"/>
      <c r="B53476" s="2"/>
      <c r="BJ53476" s="3"/>
      <c r="BL53476" s="3"/>
      <c r="BN53476" s="3"/>
      <c r="BP53476" s="3"/>
    </row>
    <row r="53477" spans="1:68" x14ac:dyDescent="0.25">
      <c r="A53477" s="1"/>
      <c r="B53477" s="2"/>
      <c r="BJ53477" s="3"/>
      <c r="BL53477" s="3"/>
      <c r="BN53477" s="3"/>
      <c r="BP53477" s="3"/>
    </row>
    <row r="53478" spans="1:68" x14ac:dyDescent="0.25">
      <c r="A53478" s="1"/>
      <c r="B53478" s="2"/>
      <c r="BJ53478" s="3"/>
      <c r="BL53478" s="3"/>
      <c r="BN53478" s="3"/>
      <c r="BP53478" s="3"/>
    </row>
    <row r="53479" spans="1:68" x14ac:dyDescent="0.25">
      <c r="A53479" s="1"/>
      <c r="B53479" s="2"/>
      <c r="BJ53479" s="3"/>
      <c r="BL53479" s="3"/>
      <c r="BN53479" s="3"/>
      <c r="BP53479" s="3"/>
    </row>
    <row r="53480" spans="1:68" x14ac:dyDescent="0.25">
      <c r="A53480" s="1"/>
      <c r="B53480" s="2"/>
      <c r="BJ53480" s="3"/>
      <c r="BL53480" s="3"/>
      <c r="BN53480" s="3"/>
      <c r="BP53480" s="3"/>
    </row>
    <row r="53481" spans="1:68" x14ac:dyDescent="0.25">
      <c r="A53481" s="1"/>
      <c r="B53481" s="2"/>
      <c r="BJ53481" s="3"/>
      <c r="BL53481" s="3"/>
      <c r="BN53481" s="3"/>
      <c r="BP53481" s="3"/>
    </row>
    <row r="53482" spans="1:68" x14ac:dyDescent="0.25">
      <c r="A53482" s="1"/>
      <c r="B53482" s="2"/>
      <c r="BJ53482" s="3"/>
      <c r="BL53482" s="3"/>
      <c r="BN53482" s="3"/>
      <c r="BP53482" s="3"/>
    </row>
    <row r="53483" spans="1:68" x14ac:dyDescent="0.25">
      <c r="A53483" s="1"/>
      <c r="B53483" s="2"/>
      <c r="BJ53483" s="3"/>
      <c r="BL53483" s="3"/>
      <c r="BN53483" s="3"/>
      <c r="BP53483" s="3"/>
    </row>
    <row r="53484" spans="1:68" x14ac:dyDescent="0.25">
      <c r="A53484" s="1"/>
      <c r="B53484" s="2"/>
      <c r="BJ53484" s="3"/>
      <c r="BL53484" s="3"/>
      <c r="BN53484" s="3"/>
      <c r="BP53484" s="3"/>
    </row>
    <row r="53485" spans="1:68" x14ac:dyDescent="0.25">
      <c r="A53485" s="1"/>
      <c r="B53485" s="2"/>
      <c r="BJ53485" s="3"/>
      <c r="BL53485" s="3"/>
      <c r="BN53485" s="3"/>
      <c r="BP53485" s="3"/>
    </row>
    <row r="53486" spans="1:68" x14ac:dyDescent="0.25">
      <c r="A53486" s="1"/>
      <c r="B53486" s="2"/>
      <c r="BJ53486" s="3"/>
      <c r="BL53486" s="3"/>
      <c r="BN53486" s="3"/>
      <c r="BP53486" s="3"/>
    </row>
    <row r="53487" spans="1:68" x14ac:dyDescent="0.25">
      <c r="A53487" s="1"/>
      <c r="B53487" s="2"/>
      <c r="BJ53487" s="3"/>
      <c r="BL53487" s="3"/>
      <c r="BN53487" s="3"/>
      <c r="BP53487" s="3"/>
    </row>
    <row r="53488" spans="1:68" x14ac:dyDescent="0.25">
      <c r="A53488" s="1"/>
      <c r="B53488" s="2"/>
      <c r="BJ53488" s="3"/>
      <c r="BL53488" s="3"/>
      <c r="BN53488" s="3"/>
      <c r="BP53488" s="3"/>
    </row>
    <row r="53489" spans="1:68" x14ac:dyDescent="0.25">
      <c r="A53489" s="1"/>
      <c r="B53489" s="2"/>
      <c r="BJ53489" s="3"/>
      <c r="BL53489" s="3"/>
      <c r="BN53489" s="3"/>
      <c r="BP53489" s="3"/>
    </row>
    <row r="53490" spans="1:68" x14ac:dyDescent="0.25">
      <c r="A53490" s="1"/>
      <c r="B53490" s="2"/>
      <c r="BJ53490" s="3"/>
      <c r="BL53490" s="3"/>
      <c r="BN53490" s="3"/>
      <c r="BP53490" s="3"/>
    </row>
    <row r="53491" spans="1:68" x14ac:dyDescent="0.25">
      <c r="A53491" s="1"/>
      <c r="B53491" s="2"/>
      <c r="BJ53491" s="3"/>
      <c r="BL53491" s="3"/>
      <c r="BN53491" s="3"/>
      <c r="BP53491" s="3"/>
    </row>
    <row r="53492" spans="1:68" x14ac:dyDescent="0.25">
      <c r="A53492" s="1"/>
      <c r="B53492" s="2"/>
      <c r="BJ53492" s="3"/>
      <c r="BL53492" s="3"/>
      <c r="BN53492" s="3"/>
      <c r="BP53492" s="3"/>
    </row>
    <row r="53493" spans="1:68" x14ac:dyDescent="0.25">
      <c r="A53493" s="1"/>
      <c r="B53493" s="2"/>
      <c r="BJ53493" s="3"/>
      <c r="BL53493" s="3"/>
      <c r="BN53493" s="3"/>
      <c r="BP53493" s="3"/>
    </row>
    <row r="53494" spans="1:68" x14ac:dyDescent="0.25">
      <c r="A53494" s="1"/>
      <c r="B53494" s="2"/>
      <c r="BJ53494" s="3"/>
      <c r="BL53494" s="3"/>
      <c r="BN53494" s="3"/>
      <c r="BP53494" s="3"/>
    </row>
    <row r="53495" spans="1:68" x14ac:dyDescent="0.25">
      <c r="A53495" s="1"/>
      <c r="B53495" s="2"/>
      <c r="BJ53495" s="3"/>
      <c r="BL53495" s="3"/>
      <c r="BN53495" s="3"/>
      <c r="BP53495" s="3"/>
    </row>
    <row r="53496" spans="1:68" x14ac:dyDescent="0.25">
      <c r="A53496" s="1"/>
      <c r="B53496" s="2"/>
      <c r="BJ53496" s="3"/>
      <c r="BL53496" s="3"/>
      <c r="BN53496" s="3"/>
      <c r="BP53496" s="3"/>
    </row>
    <row r="53497" spans="1:68" x14ac:dyDescent="0.25">
      <c r="A53497" s="1"/>
      <c r="B53497" s="2"/>
      <c r="BJ53497" s="3"/>
      <c r="BL53497" s="3"/>
      <c r="BN53497" s="3"/>
      <c r="BP53497" s="3"/>
    </row>
    <row r="53498" spans="1:68" x14ac:dyDescent="0.25">
      <c r="A53498" s="1"/>
      <c r="B53498" s="2"/>
      <c r="BJ53498" s="3"/>
      <c r="BL53498" s="3"/>
      <c r="BN53498" s="3"/>
      <c r="BP53498" s="3"/>
    </row>
    <row r="53499" spans="1:68" x14ac:dyDescent="0.25">
      <c r="A53499" s="1"/>
      <c r="B53499" s="2"/>
      <c r="BJ53499" s="3"/>
      <c r="BL53499" s="3"/>
      <c r="BN53499" s="3"/>
      <c r="BP53499" s="3"/>
    </row>
    <row r="53500" spans="1:68" x14ac:dyDescent="0.25">
      <c r="A53500" s="1"/>
      <c r="B53500" s="2"/>
      <c r="BJ53500" s="3"/>
      <c r="BL53500" s="3"/>
      <c r="BN53500" s="3"/>
      <c r="BP53500" s="3"/>
    </row>
    <row r="53501" spans="1:68" x14ac:dyDescent="0.25">
      <c r="A53501" s="1"/>
      <c r="B53501" s="2"/>
      <c r="BJ53501" s="3"/>
      <c r="BL53501" s="3"/>
      <c r="BN53501" s="3"/>
      <c r="BP53501" s="3"/>
    </row>
    <row r="53502" spans="1:68" x14ac:dyDescent="0.25">
      <c r="A53502" s="1"/>
      <c r="B53502" s="2"/>
      <c r="BJ53502" s="3"/>
      <c r="BL53502" s="3"/>
      <c r="BN53502" s="3"/>
      <c r="BP53502" s="3"/>
    </row>
    <row r="53503" spans="1:68" x14ac:dyDescent="0.25">
      <c r="A53503" s="1"/>
      <c r="B53503" s="2"/>
      <c r="BJ53503" s="3"/>
      <c r="BL53503" s="3"/>
      <c r="BN53503" s="3"/>
      <c r="BP53503" s="3"/>
    </row>
    <row r="53504" spans="1:68" x14ac:dyDescent="0.25">
      <c r="A53504" s="1"/>
      <c r="B53504" s="2"/>
      <c r="BJ53504" s="3"/>
      <c r="BL53504" s="3"/>
      <c r="BN53504" s="3"/>
      <c r="BP53504" s="3"/>
    </row>
    <row r="53505" spans="1:68" x14ac:dyDescent="0.25">
      <c r="A53505" s="1"/>
      <c r="B53505" s="2"/>
      <c r="BJ53505" s="3"/>
      <c r="BL53505" s="3"/>
      <c r="BN53505" s="3"/>
      <c r="BP53505" s="3"/>
    </row>
    <row r="53506" spans="1:68" x14ac:dyDescent="0.25">
      <c r="A53506" s="1"/>
      <c r="B53506" s="2"/>
      <c r="BJ53506" s="3"/>
      <c r="BL53506" s="3"/>
      <c r="BN53506" s="3"/>
      <c r="BP53506" s="3"/>
    </row>
    <row r="53507" spans="1:68" x14ac:dyDescent="0.25">
      <c r="A53507" s="1"/>
      <c r="B53507" s="2"/>
      <c r="BJ53507" s="3"/>
      <c r="BL53507" s="3"/>
      <c r="BN53507" s="3"/>
      <c r="BP53507" s="3"/>
    </row>
    <row r="53508" spans="1:68" x14ac:dyDescent="0.25">
      <c r="A53508" s="1"/>
      <c r="B53508" s="2"/>
      <c r="BJ53508" s="3"/>
      <c r="BL53508" s="3"/>
      <c r="BN53508" s="3"/>
      <c r="BP53508" s="3"/>
    </row>
    <row r="53509" spans="1:68" x14ac:dyDescent="0.25">
      <c r="A53509" s="1"/>
      <c r="B53509" s="2"/>
      <c r="BJ53509" s="3"/>
      <c r="BL53509" s="3"/>
      <c r="BN53509" s="3"/>
      <c r="BP53509" s="3"/>
    </row>
    <row r="53510" spans="1:68" x14ac:dyDescent="0.25">
      <c r="A53510" s="1"/>
      <c r="B53510" s="2"/>
      <c r="BJ53510" s="3"/>
      <c r="BL53510" s="3"/>
      <c r="BN53510" s="3"/>
      <c r="BP53510" s="3"/>
    </row>
    <row r="53511" spans="1:68" x14ac:dyDescent="0.25">
      <c r="A53511" s="1"/>
      <c r="B53511" s="2"/>
      <c r="BJ53511" s="3"/>
      <c r="BL53511" s="3"/>
      <c r="BN53511" s="3"/>
      <c r="BP53511" s="3"/>
    </row>
    <row r="53512" spans="1:68" x14ac:dyDescent="0.25">
      <c r="A53512" s="1"/>
      <c r="B53512" s="2"/>
      <c r="BJ53512" s="3"/>
      <c r="BL53512" s="3"/>
      <c r="BN53512" s="3"/>
      <c r="BP53512" s="3"/>
    </row>
    <row r="53513" spans="1:68" x14ac:dyDescent="0.25">
      <c r="A53513" s="1"/>
      <c r="B53513" s="2"/>
      <c r="BJ53513" s="3"/>
      <c r="BL53513" s="3"/>
      <c r="BN53513" s="3"/>
      <c r="BP53513" s="3"/>
    </row>
    <row r="53514" spans="1:68" x14ac:dyDescent="0.25">
      <c r="A53514" s="1"/>
      <c r="B53514" s="2"/>
      <c r="BJ53514" s="3"/>
      <c r="BL53514" s="3"/>
      <c r="BN53514" s="3"/>
      <c r="BP53514" s="3"/>
    </row>
    <row r="53515" spans="1:68" x14ac:dyDescent="0.25">
      <c r="A53515" s="1"/>
      <c r="B53515" s="2"/>
      <c r="BJ53515" s="3"/>
      <c r="BL53515" s="3"/>
      <c r="BN53515" s="3"/>
      <c r="BP53515" s="3"/>
    </row>
    <row r="53516" spans="1:68" x14ac:dyDescent="0.25">
      <c r="A53516" s="1"/>
      <c r="B53516" s="2"/>
      <c r="BJ53516" s="3"/>
      <c r="BL53516" s="3"/>
      <c r="BN53516" s="3"/>
      <c r="BP53516" s="3"/>
    </row>
    <row r="53517" spans="1:68" x14ac:dyDescent="0.25">
      <c r="A53517" s="1"/>
      <c r="B53517" s="2"/>
      <c r="BJ53517" s="3"/>
      <c r="BL53517" s="3"/>
      <c r="BN53517" s="3"/>
      <c r="BP53517" s="3"/>
    </row>
    <row r="53518" spans="1:68" x14ac:dyDescent="0.25">
      <c r="A53518" s="1"/>
      <c r="B53518" s="2"/>
      <c r="BJ53518" s="3"/>
      <c r="BL53518" s="3"/>
      <c r="BN53518" s="3"/>
      <c r="BP53518" s="3"/>
    </row>
    <row r="53519" spans="1:68" x14ac:dyDescent="0.25">
      <c r="A53519" s="1"/>
      <c r="B53519" s="2"/>
      <c r="BJ53519" s="3"/>
      <c r="BL53519" s="3"/>
      <c r="BN53519" s="3"/>
      <c r="BP53519" s="3"/>
    </row>
    <row r="53520" spans="1:68" x14ac:dyDescent="0.25">
      <c r="A53520" s="1"/>
      <c r="B53520" s="2"/>
      <c r="BJ53520" s="3"/>
      <c r="BL53520" s="3"/>
      <c r="BN53520" s="3"/>
      <c r="BP53520" s="3"/>
    </row>
    <row r="53521" spans="1:68" x14ac:dyDescent="0.25">
      <c r="A53521" s="1"/>
      <c r="B53521" s="2"/>
      <c r="BJ53521" s="3"/>
      <c r="BL53521" s="3"/>
      <c r="BN53521" s="3"/>
      <c r="BP53521" s="3"/>
    </row>
    <row r="53522" spans="1:68" x14ac:dyDescent="0.25">
      <c r="A53522" s="1"/>
      <c r="B53522" s="2"/>
      <c r="BJ53522" s="3"/>
      <c r="BL53522" s="3"/>
      <c r="BN53522" s="3"/>
      <c r="BP53522" s="3"/>
    </row>
    <row r="53523" spans="1:68" x14ac:dyDescent="0.25">
      <c r="A53523" s="1"/>
      <c r="B53523" s="2"/>
      <c r="BJ53523" s="3"/>
      <c r="BL53523" s="3"/>
      <c r="BN53523" s="3"/>
      <c r="BP53523" s="3"/>
    </row>
    <row r="53524" spans="1:68" x14ac:dyDescent="0.25">
      <c r="A53524" s="1"/>
      <c r="B53524" s="2"/>
      <c r="BJ53524" s="3"/>
      <c r="BL53524" s="3"/>
      <c r="BN53524" s="3"/>
      <c r="BP53524" s="3"/>
    </row>
    <row r="53525" spans="1:68" x14ac:dyDescent="0.25">
      <c r="A53525" s="1"/>
      <c r="B53525" s="2"/>
      <c r="BJ53525" s="3"/>
      <c r="BL53525" s="3"/>
      <c r="BN53525" s="3"/>
      <c r="BP53525" s="3"/>
    </row>
    <row r="53526" spans="1:68" x14ac:dyDescent="0.25">
      <c r="A53526" s="1"/>
      <c r="B53526" s="2"/>
      <c r="BJ53526" s="3"/>
      <c r="BL53526" s="3"/>
      <c r="BN53526" s="3"/>
      <c r="BP53526" s="3"/>
    </row>
    <row r="53527" spans="1:68" x14ac:dyDescent="0.25">
      <c r="A53527" s="1"/>
      <c r="B53527" s="2"/>
      <c r="BJ53527" s="3"/>
      <c r="BL53527" s="3"/>
      <c r="BN53527" s="3"/>
      <c r="BP53527" s="3"/>
    </row>
    <row r="53528" spans="1:68" x14ac:dyDescent="0.25">
      <c r="A53528" s="1"/>
      <c r="B53528" s="2"/>
      <c r="BJ53528" s="3"/>
      <c r="BL53528" s="3"/>
      <c r="BN53528" s="3"/>
      <c r="BP53528" s="3"/>
    </row>
    <row r="53529" spans="1:68" x14ac:dyDescent="0.25">
      <c r="A53529" s="1"/>
      <c r="B53529" s="2"/>
      <c r="BJ53529" s="3"/>
      <c r="BL53529" s="3"/>
      <c r="BN53529" s="3"/>
      <c r="BP53529" s="3"/>
    </row>
    <row r="53530" spans="1:68" x14ac:dyDescent="0.25">
      <c r="A53530" s="1"/>
      <c r="B53530" s="2"/>
      <c r="BJ53530" s="3"/>
      <c r="BL53530" s="3"/>
      <c r="BN53530" s="3"/>
      <c r="BP53530" s="3"/>
    </row>
    <row r="53531" spans="1:68" x14ac:dyDescent="0.25">
      <c r="A53531" s="1"/>
      <c r="B53531" s="2"/>
      <c r="BJ53531" s="3"/>
      <c r="BL53531" s="3"/>
      <c r="BN53531" s="3"/>
      <c r="BP53531" s="3"/>
    </row>
    <row r="53532" spans="1:68" x14ac:dyDescent="0.25">
      <c r="A53532" s="1"/>
      <c r="B53532" s="2"/>
      <c r="BJ53532" s="3"/>
      <c r="BL53532" s="3"/>
      <c r="BN53532" s="3"/>
      <c r="BP53532" s="3"/>
    </row>
    <row r="53533" spans="1:68" x14ac:dyDescent="0.25">
      <c r="A53533" s="1"/>
      <c r="B53533" s="2"/>
      <c r="BJ53533" s="3"/>
      <c r="BL53533" s="3"/>
      <c r="BN53533" s="3"/>
      <c r="BP53533" s="3"/>
    </row>
    <row r="53534" spans="1:68" x14ac:dyDescent="0.25">
      <c r="A53534" s="1"/>
      <c r="B53534" s="2"/>
      <c r="BJ53534" s="3"/>
      <c r="BL53534" s="3"/>
      <c r="BN53534" s="3"/>
      <c r="BP53534" s="3"/>
    </row>
    <row r="53535" spans="1:68" x14ac:dyDescent="0.25">
      <c r="A53535" s="1"/>
      <c r="B53535" s="2"/>
      <c r="BJ53535" s="3"/>
      <c r="BL53535" s="3"/>
      <c r="BN53535" s="3"/>
      <c r="BP53535" s="3"/>
    </row>
    <row r="53536" spans="1:68" x14ac:dyDescent="0.25">
      <c r="A53536" s="1"/>
      <c r="B53536" s="2"/>
      <c r="BJ53536" s="3"/>
      <c r="BL53536" s="3"/>
      <c r="BN53536" s="3"/>
      <c r="BP53536" s="3"/>
    </row>
    <row r="53537" spans="1:68" x14ac:dyDescent="0.25">
      <c r="A53537" s="1"/>
      <c r="B53537" s="2"/>
      <c r="BJ53537" s="3"/>
      <c r="BL53537" s="3"/>
      <c r="BN53537" s="3"/>
      <c r="BP53537" s="3"/>
    </row>
    <row r="53538" spans="1:68" x14ac:dyDescent="0.25">
      <c r="A53538" s="1"/>
      <c r="B53538" s="2"/>
      <c r="BJ53538" s="3"/>
      <c r="BL53538" s="3"/>
      <c r="BN53538" s="3"/>
      <c r="BP53538" s="3"/>
    </row>
    <row r="53539" spans="1:68" x14ac:dyDescent="0.25">
      <c r="A53539" s="1"/>
      <c r="B53539" s="2"/>
      <c r="BJ53539" s="3"/>
      <c r="BL53539" s="3"/>
      <c r="BN53539" s="3"/>
      <c r="BP53539" s="3"/>
    </row>
    <row r="53540" spans="1:68" x14ac:dyDescent="0.25">
      <c r="A53540" s="1"/>
      <c r="B53540" s="2"/>
      <c r="BJ53540" s="3"/>
      <c r="BL53540" s="3"/>
      <c r="BN53540" s="3"/>
      <c r="BP53540" s="3"/>
    </row>
    <row r="53541" spans="1:68" x14ac:dyDescent="0.25">
      <c r="A53541" s="1"/>
      <c r="B53541" s="2"/>
      <c r="BJ53541" s="3"/>
      <c r="BL53541" s="3"/>
      <c r="BN53541" s="3"/>
      <c r="BP53541" s="3"/>
    </row>
    <row r="53542" spans="1:68" x14ac:dyDescent="0.25">
      <c r="A53542" s="1"/>
      <c r="B53542" s="2"/>
      <c r="BJ53542" s="3"/>
      <c r="BL53542" s="3"/>
      <c r="BN53542" s="3"/>
      <c r="BP53542" s="3"/>
    </row>
    <row r="53543" spans="1:68" x14ac:dyDescent="0.25">
      <c r="A53543" s="1"/>
      <c r="B53543" s="2"/>
      <c r="BJ53543" s="3"/>
      <c r="BL53543" s="3"/>
      <c r="BN53543" s="3"/>
      <c r="BP53543" s="3"/>
    </row>
    <row r="53544" spans="1:68" x14ac:dyDescent="0.25">
      <c r="A53544" s="1"/>
      <c r="B53544" s="2"/>
      <c r="BJ53544" s="3"/>
      <c r="BL53544" s="3"/>
      <c r="BN53544" s="3"/>
      <c r="BP53544" s="3"/>
    </row>
    <row r="53545" spans="1:68" x14ac:dyDescent="0.25">
      <c r="A53545" s="1"/>
      <c r="B53545" s="2"/>
      <c r="BJ53545" s="3"/>
      <c r="BL53545" s="3"/>
      <c r="BN53545" s="3"/>
      <c r="BP53545" s="3"/>
    </row>
    <row r="53546" spans="1:68" x14ac:dyDescent="0.25">
      <c r="A53546" s="1"/>
      <c r="B53546" s="2"/>
      <c r="BJ53546" s="3"/>
      <c r="BL53546" s="3"/>
      <c r="BN53546" s="3"/>
      <c r="BP53546" s="3"/>
    </row>
    <row r="53547" spans="1:68" x14ac:dyDescent="0.25">
      <c r="A53547" s="1"/>
      <c r="B53547" s="2"/>
      <c r="BJ53547" s="3"/>
      <c r="BL53547" s="3"/>
      <c r="BN53547" s="3"/>
      <c r="BP53547" s="3"/>
    </row>
    <row r="53548" spans="1:68" x14ac:dyDescent="0.25">
      <c r="A53548" s="1"/>
      <c r="B53548" s="2"/>
      <c r="BJ53548" s="3"/>
      <c r="BL53548" s="3"/>
      <c r="BN53548" s="3"/>
      <c r="BP53548" s="3"/>
    </row>
    <row r="53549" spans="1:68" x14ac:dyDescent="0.25">
      <c r="A53549" s="1"/>
      <c r="B53549" s="2"/>
      <c r="BJ53549" s="3"/>
      <c r="BL53549" s="3"/>
      <c r="BN53549" s="3"/>
      <c r="BP53549" s="3"/>
    </row>
    <row r="53550" spans="1:68" x14ac:dyDescent="0.25">
      <c r="A53550" s="1"/>
      <c r="B53550" s="2"/>
      <c r="BJ53550" s="3"/>
      <c r="BL53550" s="3"/>
      <c r="BN53550" s="3"/>
      <c r="BP53550" s="3"/>
    </row>
    <row r="53551" spans="1:68" x14ac:dyDescent="0.25">
      <c r="A53551" s="1"/>
      <c r="B53551" s="2"/>
      <c r="BJ53551" s="3"/>
      <c r="BL53551" s="3"/>
      <c r="BN53551" s="3"/>
      <c r="BP53551" s="3"/>
    </row>
    <row r="53552" spans="1:68" x14ac:dyDescent="0.25">
      <c r="A53552" s="1"/>
      <c r="B53552" s="2"/>
      <c r="BJ53552" s="3"/>
      <c r="BL53552" s="3"/>
      <c r="BN53552" s="3"/>
      <c r="BP53552" s="3"/>
    </row>
    <row r="53553" spans="1:68" x14ac:dyDescent="0.25">
      <c r="A53553" s="1"/>
      <c r="B53553" s="2"/>
      <c r="BJ53553" s="3"/>
      <c r="BL53553" s="3"/>
      <c r="BN53553" s="3"/>
      <c r="BP53553" s="3"/>
    </row>
    <row r="53554" spans="1:68" x14ac:dyDescent="0.25">
      <c r="A53554" s="1"/>
      <c r="B53554" s="2"/>
      <c r="BJ53554" s="3"/>
      <c r="BL53554" s="3"/>
      <c r="BN53554" s="3"/>
      <c r="BP53554" s="3"/>
    </row>
    <row r="53555" spans="1:68" x14ac:dyDescent="0.25">
      <c r="A53555" s="1"/>
      <c r="B53555" s="2"/>
      <c r="BJ53555" s="3"/>
      <c r="BL53555" s="3"/>
      <c r="BN53555" s="3"/>
      <c r="BP53555" s="3"/>
    </row>
    <row r="53556" spans="1:68" x14ac:dyDescent="0.25">
      <c r="A53556" s="1"/>
      <c r="B53556" s="2"/>
      <c r="BJ53556" s="3"/>
      <c r="BL53556" s="3"/>
      <c r="BN53556" s="3"/>
      <c r="BP53556" s="3"/>
    </row>
    <row r="53557" spans="1:68" x14ac:dyDescent="0.25">
      <c r="A53557" s="1"/>
      <c r="B53557" s="2"/>
      <c r="BJ53557" s="3"/>
      <c r="BL53557" s="3"/>
      <c r="BN53557" s="3"/>
      <c r="BP53557" s="3"/>
    </row>
    <row r="53558" spans="1:68" x14ac:dyDescent="0.25">
      <c r="A53558" s="1"/>
      <c r="B53558" s="2"/>
      <c r="BJ53558" s="3"/>
      <c r="BL53558" s="3"/>
      <c r="BN53558" s="3"/>
      <c r="BP53558" s="3"/>
    </row>
    <row r="53559" spans="1:68" x14ac:dyDescent="0.25">
      <c r="A53559" s="1"/>
      <c r="B53559" s="2"/>
      <c r="BJ53559" s="3"/>
      <c r="BL53559" s="3"/>
      <c r="BN53559" s="3"/>
      <c r="BP53559" s="3"/>
    </row>
    <row r="53560" spans="1:68" x14ac:dyDescent="0.25">
      <c r="A53560" s="1"/>
      <c r="B53560" s="2"/>
      <c r="BJ53560" s="3"/>
      <c r="BL53560" s="3"/>
      <c r="BN53560" s="3"/>
      <c r="BP53560" s="3"/>
    </row>
    <row r="53561" spans="1:68" x14ac:dyDescent="0.25">
      <c r="A53561" s="1"/>
      <c r="B53561" s="2"/>
      <c r="BJ53561" s="3"/>
      <c r="BL53561" s="3"/>
      <c r="BN53561" s="3"/>
      <c r="BP53561" s="3"/>
    </row>
    <row r="53562" spans="1:68" x14ac:dyDescent="0.25">
      <c r="A53562" s="1"/>
      <c r="B53562" s="2"/>
      <c r="BJ53562" s="3"/>
      <c r="BL53562" s="3"/>
      <c r="BN53562" s="3"/>
      <c r="BP53562" s="3"/>
    </row>
    <row r="53563" spans="1:68" x14ac:dyDescent="0.25">
      <c r="A53563" s="1"/>
      <c r="B53563" s="2"/>
      <c r="BJ53563" s="3"/>
      <c r="BL53563" s="3"/>
      <c r="BN53563" s="3"/>
      <c r="BP53563" s="3"/>
    </row>
    <row r="53564" spans="1:68" x14ac:dyDescent="0.25">
      <c r="A53564" s="1"/>
      <c r="B53564" s="2"/>
      <c r="BJ53564" s="3"/>
      <c r="BL53564" s="3"/>
      <c r="BN53564" s="3"/>
      <c r="BP53564" s="3"/>
    </row>
    <row r="53565" spans="1:68" x14ac:dyDescent="0.25">
      <c r="A53565" s="1"/>
      <c r="B53565" s="2"/>
      <c r="BJ53565" s="3"/>
      <c r="BL53565" s="3"/>
      <c r="BN53565" s="3"/>
      <c r="BP53565" s="3"/>
    </row>
    <row r="53566" spans="1:68" x14ac:dyDescent="0.25">
      <c r="A53566" s="1"/>
      <c r="B53566" s="2"/>
      <c r="BJ53566" s="3"/>
      <c r="BL53566" s="3"/>
      <c r="BN53566" s="3"/>
      <c r="BP53566" s="3"/>
    </row>
    <row r="53567" spans="1:68" x14ac:dyDescent="0.25">
      <c r="A53567" s="1"/>
      <c r="B53567" s="2"/>
      <c r="BJ53567" s="3"/>
      <c r="BL53567" s="3"/>
      <c r="BN53567" s="3"/>
      <c r="BP53567" s="3"/>
    </row>
    <row r="53568" spans="1:68" x14ac:dyDescent="0.25">
      <c r="A53568" s="1"/>
      <c r="B53568" s="2"/>
      <c r="BJ53568" s="3"/>
      <c r="BL53568" s="3"/>
      <c r="BN53568" s="3"/>
      <c r="BP53568" s="3"/>
    </row>
    <row r="53569" spans="1:68" x14ac:dyDescent="0.25">
      <c r="A53569" s="1"/>
      <c r="B53569" s="2"/>
      <c r="BJ53569" s="3"/>
      <c r="BL53569" s="3"/>
      <c r="BN53569" s="3"/>
      <c r="BP53569" s="3"/>
    </row>
    <row r="53570" spans="1:68" x14ac:dyDescent="0.25">
      <c r="A53570" s="1"/>
      <c r="B53570" s="2"/>
      <c r="BJ53570" s="3"/>
      <c r="BL53570" s="3"/>
      <c r="BN53570" s="3"/>
      <c r="BP53570" s="3"/>
    </row>
    <row r="53571" spans="1:68" x14ac:dyDescent="0.25">
      <c r="A53571" s="1"/>
      <c r="B53571" s="2"/>
      <c r="BJ53571" s="3"/>
      <c r="BL53571" s="3"/>
      <c r="BN53571" s="3"/>
      <c r="BP53571" s="3"/>
    </row>
    <row r="53572" spans="1:68" x14ac:dyDescent="0.25">
      <c r="A53572" s="1"/>
      <c r="B53572" s="2"/>
      <c r="BJ53572" s="3"/>
      <c r="BL53572" s="3"/>
      <c r="BN53572" s="3"/>
      <c r="BP53572" s="3"/>
    </row>
    <row r="53573" spans="1:68" x14ac:dyDescent="0.25">
      <c r="A53573" s="1"/>
      <c r="B53573" s="2"/>
      <c r="BJ53573" s="3"/>
      <c r="BL53573" s="3"/>
      <c r="BN53573" s="3"/>
      <c r="BP53573" s="3"/>
    </row>
    <row r="53574" spans="1:68" x14ac:dyDescent="0.25">
      <c r="A53574" s="1"/>
      <c r="B53574" s="2"/>
      <c r="BJ53574" s="3"/>
      <c r="BL53574" s="3"/>
      <c r="BN53574" s="3"/>
      <c r="BP53574" s="3"/>
    </row>
    <row r="53575" spans="1:68" x14ac:dyDescent="0.25">
      <c r="A53575" s="1"/>
      <c r="B53575" s="2"/>
      <c r="BJ53575" s="3"/>
      <c r="BL53575" s="3"/>
      <c r="BN53575" s="3"/>
      <c r="BP53575" s="3"/>
    </row>
    <row r="53576" spans="1:68" x14ac:dyDescent="0.25">
      <c r="A53576" s="1"/>
      <c r="B53576" s="2"/>
      <c r="BJ53576" s="3"/>
      <c r="BL53576" s="3"/>
      <c r="BN53576" s="3"/>
      <c r="BP53576" s="3"/>
    </row>
    <row r="53577" spans="1:68" x14ac:dyDescent="0.25">
      <c r="A53577" s="1"/>
      <c r="B53577" s="2"/>
      <c r="BJ53577" s="3"/>
      <c r="BL53577" s="3"/>
      <c r="BN53577" s="3"/>
      <c r="BP53577" s="3"/>
    </row>
    <row r="53578" spans="1:68" x14ac:dyDescent="0.25">
      <c r="A53578" s="1"/>
      <c r="B53578" s="2"/>
      <c r="BJ53578" s="3"/>
      <c r="BL53578" s="3"/>
      <c r="BN53578" s="3"/>
      <c r="BP53578" s="3"/>
    </row>
    <row r="53579" spans="1:68" x14ac:dyDescent="0.25">
      <c r="A53579" s="1"/>
      <c r="B53579" s="2"/>
      <c r="BJ53579" s="3"/>
      <c r="BL53579" s="3"/>
      <c r="BN53579" s="3"/>
      <c r="BP53579" s="3"/>
    </row>
    <row r="53580" spans="1:68" x14ac:dyDescent="0.25">
      <c r="A53580" s="1"/>
      <c r="B53580" s="2"/>
      <c r="BJ53580" s="3"/>
      <c r="BL53580" s="3"/>
      <c r="BN53580" s="3"/>
      <c r="BP53580" s="3"/>
    </row>
    <row r="53581" spans="1:68" x14ac:dyDescent="0.25">
      <c r="A53581" s="1"/>
      <c r="B53581" s="2"/>
      <c r="BJ53581" s="3"/>
      <c r="BL53581" s="3"/>
      <c r="BN53581" s="3"/>
      <c r="BP53581" s="3"/>
    </row>
    <row r="53582" spans="1:68" x14ac:dyDescent="0.25">
      <c r="A53582" s="1"/>
      <c r="B53582" s="2"/>
      <c r="BJ53582" s="3"/>
      <c r="BL53582" s="3"/>
      <c r="BN53582" s="3"/>
      <c r="BP53582" s="3"/>
    </row>
    <row r="53583" spans="1:68" x14ac:dyDescent="0.25">
      <c r="A53583" s="1"/>
      <c r="B53583" s="2"/>
      <c r="BJ53583" s="3"/>
      <c r="BL53583" s="3"/>
      <c r="BN53583" s="3"/>
      <c r="BP53583" s="3"/>
    </row>
    <row r="53584" spans="1:68" x14ac:dyDescent="0.25">
      <c r="A53584" s="1"/>
      <c r="B53584" s="2"/>
      <c r="BJ53584" s="3"/>
      <c r="BL53584" s="3"/>
      <c r="BN53584" s="3"/>
      <c r="BP53584" s="3"/>
    </row>
    <row r="53585" spans="1:68" x14ac:dyDescent="0.25">
      <c r="A53585" s="1"/>
      <c r="B53585" s="2"/>
      <c r="BJ53585" s="3"/>
      <c r="BL53585" s="3"/>
      <c r="BN53585" s="3"/>
      <c r="BP53585" s="3"/>
    </row>
    <row r="53586" spans="1:68" x14ac:dyDescent="0.25">
      <c r="A53586" s="1"/>
      <c r="B53586" s="2"/>
      <c r="BJ53586" s="3"/>
      <c r="BL53586" s="3"/>
      <c r="BN53586" s="3"/>
      <c r="BP53586" s="3"/>
    </row>
    <row r="53587" spans="1:68" x14ac:dyDescent="0.25">
      <c r="A53587" s="1"/>
      <c r="B53587" s="2"/>
      <c r="BJ53587" s="3"/>
      <c r="BL53587" s="3"/>
      <c r="BN53587" s="3"/>
      <c r="BP53587" s="3"/>
    </row>
    <row r="53588" spans="1:68" x14ac:dyDescent="0.25">
      <c r="A53588" s="1"/>
      <c r="B53588" s="2"/>
      <c r="BJ53588" s="3"/>
      <c r="BL53588" s="3"/>
      <c r="BN53588" s="3"/>
      <c r="BP53588" s="3"/>
    </row>
    <row r="53589" spans="1:68" x14ac:dyDescent="0.25">
      <c r="A53589" s="1"/>
      <c r="B53589" s="2"/>
      <c r="BJ53589" s="3"/>
      <c r="BL53589" s="3"/>
      <c r="BN53589" s="3"/>
      <c r="BP53589" s="3"/>
    </row>
    <row r="53590" spans="1:68" x14ac:dyDescent="0.25">
      <c r="A53590" s="1"/>
      <c r="B53590" s="2"/>
      <c r="BJ53590" s="3"/>
      <c r="BL53590" s="3"/>
      <c r="BN53590" s="3"/>
      <c r="BP53590" s="3"/>
    </row>
    <row r="53591" spans="1:68" x14ac:dyDescent="0.25">
      <c r="A53591" s="1"/>
      <c r="B53591" s="2"/>
      <c r="BJ53591" s="3"/>
      <c r="BL53591" s="3"/>
      <c r="BN53591" s="3"/>
      <c r="BP53591" s="3"/>
    </row>
    <row r="53592" spans="1:68" x14ac:dyDescent="0.25">
      <c r="A53592" s="1"/>
      <c r="B53592" s="2"/>
      <c r="BJ53592" s="3"/>
      <c r="BL53592" s="3"/>
      <c r="BN53592" s="3"/>
      <c r="BP53592" s="3"/>
    </row>
    <row r="53593" spans="1:68" x14ac:dyDescent="0.25">
      <c r="A53593" s="1"/>
      <c r="B53593" s="2"/>
      <c r="BJ53593" s="3"/>
      <c r="BL53593" s="3"/>
      <c r="BN53593" s="3"/>
      <c r="BP53593" s="3"/>
    </row>
    <row r="53594" spans="1:68" x14ac:dyDescent="0.25">
      <c r="A53594" s="1"/>
      <c r="B53594" s="2"/>
      <c r="BJ53594" s="3"/>
      <c r="BL53594" s="3"/>
      <c r="BN53594" s="3"/>
      <c r="BP53594" s="3"/>
    </row>
    <row r="53595" spans="1:68" x14ac:dyDescent="0.25">
      <c r="A53595" s="1"/>
      <c r="B53595" s="2"/>
      <c r="BJ53595" s="3"/>
      <c r="BL53595" s="3"/>
      <c r="BN53595" s="3"/>
      <c r="BP53595" s="3"/>
    </row>
    <row r="53596" spans="1:68" x14ac:dyDescent="0.25">
      <c r="A53596" s="1"/>
      <c r="B53596" s="2"/>
      <c r="BJ53596" s="3"/>
      <c r="BL53596" s="3"/>
      <c r="BN53596" s="3"/>
      <c r="BP53596" s="3"/>
    </row>
    <row r="53597" spans="1:68" x14ac:dyDescent="0.25">
      <c r="A53597" s="1"/>
      <c r="B53597" s="2"/>
      <c r="BJ53597" s="3"/>
      <c r="BL53597" s="3"/>
      <c r="BN53597" s="3"/>
      <c r="BP53597" s="3"/>
    </row>
    <row r="53598" spans="1:68" x14ac:dyDescent="0.25">
      <c r="A53598" s="1"/>
      <c r="B53598" s="2"/>
      <c r="BJ53598" s="3"/>
      <c r="BL53598" s="3"/>
      <c r="BN53598" s="3"/>
      <c r="BP53598" s="3"/>
    </row>
    <row r="53599" spans="1:68" x14ac:dyDescent="0.25">
      <c r="A53599" s="1"/>
      <c r="B53599" s="2"/>
      <c r="BJ53599" s="3"/>
      <c r="BL53599" s="3"/>
      <c r="BN53599" s="3"/>
      <c r="BP53599" s="3"/>
    </row>
    <row r="53600" spans="1:68" x14ac:dyDescent="0.25">
      <c r="A53600" s="1"/>
      <c r="B53600" s="2"/>
      <c r="BJ53600" s="3"/>
      <c r="BL53600" s="3"/>
      <c r="BN53600" s="3"/>
      <c r="BP53600" s="3"/>
    </row>
    <row r="53601" spans="1:68" x14ac:dyDescent="0.25">
      <c r="A53601" s="1"/>
      <c r="B53601" s="2"/>
      <c r="BJ53601" s="3"/>
      <c r="BL53601" s="3"/>
      <c r="BN53601" s="3"/>
      <c r="BP53601" s="3"/>
    </row>
    <row r="53602" spans="1:68" x14ac:dyDescent="0.25">
      <c r="A53602" s="1"/>
      <c r="B53602" s="2"/>
      <c r="BJ53602" s="3"/>
      <c r="BL53602" s="3"/>
      <c r="BN53602" s="3"/>
      <c r="BP53602" s="3"/>
    </row>
    <row r="53603" spans="1:68" x14ac:dyDescent="0.25">
      <c r="A53603" s="1"/>
      <c r="B53603" s="2"/>
      <c r="BJ53603" s="3"/>
      <c r="BL53603" s="3"/>
      <c r="BN53603" s="3"/>
      <c r="BP53603" s="3"/>
    </row>
    <row r="53604" spans="1:68" x14ac:dyDescent="0.25">
      <c r="A53604" s="1"/>
      <c r="B53604" s="2"/>
      <c r="BJ53604" s="3"/>
      <c r="BL53604" s="3"/>
      <c r="BN53604" s="3"/>
      <c r="BP53604" s="3"/>
    </row>
    <row r="53605" spans="1:68" x14ac:dyDescent="0.25">
      <c r="A53605" s="1"/>
      <c r="B53605" s="2"/>
      <c r="BJ53605" s="3"/>
      <c r="BL53605" s="3"/>
      <c r="BN53605" s="3"/>
      <c r="BP53605" s="3"/>
    </row>
    <row r="53606" spans="1:68" x14ac:dyDescent="0.25">
      <c r="A53606" s="1"/>
      <c r="B53606" s="2"/>
      <c r="BJ53606" s="3"/>
      <c r="BL53606" s="3"/>
      <c r="BN53606" s="3"/>
      <c r="BP53606" s="3"/>
    </row>
    <row r="53607" spans="1:68" x14ac:dyDescent="0.25">
      <c r="A53607" s="1"/>
      <c r="B53607" s="2"/>
      <c r="BJ53607" s="3"/>
      <c r="BL53607" s="3"/>
      <c r="BN53607" s="3"/>
      <c r="BP53607" s="3"/>
    </row>
    <row r="53608" spans="1:68" x14ac:dyDescent="0.25">
      <c r="A53608" s="1"/>
      <c r="B53608" s="2"/>
      <c r="BJ53608" s="3"/>
      <c r="BL53608" s="3"/>
      <c r="BN53608" s="3"/>
      <c r="BP53608" s="3"/>
    </row>
    <row r="53609" spans="1:68" x14ac:dyDescent="0.25">
      <c r="A53609" s="1"/>
      <c r="B53609" s="2"/>
      <c r="BJ53609" s="3"/>
      <c r="BL53609" s="3"/>
      <c r="BN53609" s="3"/>
      <c r="BP53609" s="3"/>
    </row>
    <row r="53610" spans="1:68" x14ac:dyDescent="0.25">
      <c r="A53610" s="1"/>
      <c r="B53610" s="2"/>
      <c r="BJ53610" s="3"/>
      <c r="BL53610" s="3"/>
      <c r="BN53610" s="3"/>
      <c r="BP53610" s="3"/>
    </row>
    <row r="53611" spans="1:68" x14ac:dyDescent="0.25">
      <c r="A53611" s="1"/>
      <c r="B53611" s="2"/>
      <c r="BJ53611" s="3"/>
      <c r="BL53611" s="3"/>
      <c r="BN53611" s="3"/>
      <c r="BP53611" s="3"/>
    </row>
    <row r="53612" spans="1:68" x14ac:dyDescent="0.25">
      <c r="A53612" s="1"/>
      <c r="B53612" s="2"/>
      <c r="BJ53612" s="3"/>
      <c r="BL53612" s="3"/>
      <c r="BN53612" s="3"/>
      <c r="BP53612" s="3"/>
    </row>
    <row r="53613" spans="1:68" x14ac:dyDescent="0.25">
      <c r="A53613" s="1"/>
      <c r="B53613" s="2"/>
      <c r="BJ53613" s="3"/>
      <c r="BL53613" s="3"/>
      <c r="BN53613" s="3"/>
      <c r="BP53613" s="3"/>
    </row>
    <row r="53614" spans="1:68" x14ac:dyDescent="0.25">
      <c r="A53614" s="1"/>
      <c r="B53614" s="2"/>
      <c r="BJ53614" s="3"/>
      <c r="BL53614" s="3"/>
      <c r="BN53614" s="3"/>
      <c r="BP53614" s="3"/>
    </row>
    <row r="53615" spans="1:68" x14ac:dyDescent="0.25">
      <c r="A53615" s="1"/>
      <c r="B53615" s="2"/>
      <c r="BJ53615" s="3"/>
      <c r="BL53615" s="3"/>
      <c r="BN53615" s="3"/>
      <c r="BP53615" s="3"/>
    </row>
    <row r="53616" spans="1:68" x14ac:dyDescent="0.25">
      <c r="A53616" s="1"/>
      <c r="B53616" s="2"/>
      <c r="BJ53616" s="3"/>
      <c r="BL53616" s="3"/>
      <c r="BN53616" s="3"/>
      <c r="BP53616" s="3"/>
    </row>
    <row r="53617" spans="1:68" x14ac:dyDescent="0.25">
      <c r="A53617" s="1"/>
      <c r="B53617" s="2"/>
      <c r="BJ53617" s="3"/>
      <c r="BL53617" s="3"/>
      <c r="BN53617" s="3"/>
      <c r="BP53617" s="3"/>
    </row>
    <row r="53618" spans="1:68" x14ac:dyDescent="0.25">
      <c r="A53618" s="1"/>
      <c r="B53618" s="2"/>
      <c r="BJ53618" s="3"/>
      <c r="BL53618" s="3"/>
      <c r="BN53618" s="3"/>
      <c r="BP53618" s="3"/>
    </row>
    <row r="53619" spans="1:68" x14ac:dyDescent="0.25">
      <c r="A53619" s="1"/>
      <c r="B53619" s="2"/>
      <c r="BJ53619" s="3"/>
      <c r="BL53619" s="3"/>
      <c r="BN53619" s="3"/>
      <c r="BP53619" s="3"/>
    </row>
    <row r="53620" spans="1:68" x14ac:dyDescent="0.25">
      <c r="A53620" s="1"/>
      <c r="B53620" s="2"/>
      <c r="BJ53620" s="3"/>
      <c r="BL53620" s="3"/>
      <c r="BN53620" s="3"/>
      <c r="BP53620" s="3"/>
    </row>
    <row r="53621" spans="1:68" x14ac:dyDescent="0.25">
      <c r="A53621" s="1"/>
      <c r="B53621" s="2"/>
      <c r="BJ53621" s="3"/>
      <c r="BL53621" s="3"/>
      <c r="BN53621" s="3"/>
      <c r="BP53621" s="3"/>
    </row>
    <row r="53622" spans="1:68" x14ac:dyDescent="0.25">
      <c r="A53622" s="1"/>
      <c r="B53622" s="2"/>
      <c r="BJ53622" s="3"/>
      <c r="BL53622" s="3"/>
      <c r="BN53622" s="3"/>
      <c r="BP53622" s="3"/>
    </row>
    <row r="53623" spans="1:68" x14ac:dyDescent="0.25">
      <c r="A53623" s="1"/>
      <c r="B53623" s="2"/>
      <c r="BJ53623" s="3"/>
      <c r="BL53623" s="3"/>
      <c r="BN53623" s="3"/>
      <c r="BP53623" s="3"/>
    </row>
    <row r="53624" spans="1:68" x14ac:dyDescent="0.25">
      <c r="A53624" s="1"/>
      <c r="B53624" s="2"/>
      <c r="BJ53624" s="3"/>
      <c r="BL53624" s="3"/>
      <c r="BN53624" s="3"/>
      <c r="BP53624" s="3"/>
    </row>
    <row r="53625" spans="1:68" x14ac:dyDescent="0.25">
      <c r="A53625" s="1"/>
      <c r="B53625" s="2"/>
      <c r="BJ53625" s="3"/>
      <c r="BL53625" s="3"/>
      <c r="BN53625" s="3"/>
      <c r="BP53625" s="3"/>
    </row>
    <row r="53626" spans="1:68" x14ac:dyDescent="0.25">
      <c r="A53626" s="1"/>
      <c r="B53626" s="2"/>
      <c r="BJ53626" s="3"/>
      <c r="BL53626" s="3"/>
      <c r="BN53626" s="3"/>
      <c r="BP53626" s="3"/>
    </row>
    <row r="53627" spans="1:68" x14ac:dyDescent="0.25">
      <c r="A53627" s="1"/>
      <c r="B53627" s="2"/>
      <c r="BJ53627" s="3"/>
      <c r="BL53627" s="3"/>
      <c r="BN53627" s="3"/>
      <c r="BP53627" s="3"/>
    </row>
    <row r="53628" spans="1:68" x14ac:dyDescent="0.25">
      <c r="A53628" s="1"/>
      <c r="B53628" s="2"/>
      <c r="BJ53628" s="3"/>
      <c r="BL53628" s="3"/>
      <c r="BN53628" s="3"/>
      <c r="BP53628" s="3"/>
    </row>
    <row r="53629" spans="1:68" x14ac:dyDescent="0.25">
      <c r="A53629" s="1"/>
      <c r="B53629" s="2"/>
      <c r="BJ53629" s="3"/>
      <c r="BL53629" s="3"/>
      <c r="BN53629" s="3"/>
      <c r="BP53629" s="3"/>
    </row>
    <row r="53630" spans="1:68" x14ac:dyDescent="0.25">
      <c r="A53630" s="1"/>
      <c r="B53630" s="2"/>
      <c r="BJ53630" s="3"/>
      <c r="BL53630" s="3"/>
      <c r="BN53630" s="3"/>
      <c r="BP53630" s="3"/>
    </row>
    <row r="53631" spans="1:68" x14ac:dyDescent="0.25">
      <c r="A53631" s="1"/>
      <c r="B53631" s="2"/>
      <c r="BJ53631" s="3"/>
      <c r="BL53631" s="3"/>
      <c r="BN53631" s="3"/>
      <c r="BP53631" s="3"/>
    </row>
    <row r="53632" spans="1:68" x14ac:dyDescent="0.25">
      <c r="A53632" s="1"/>
      <c r="B53632" s="2"/>
      <c r="BJ53632" s="3"/>
      <c r="BL53632" s="3"/>
      <c r="BN53632" s="3"/>
      <c r="BP53632" s="3"/>
    </row>
    <row r="53633" spans="1:68" x14ac:dyDescent="0.25">
      <c r="A53633" s="1"/>
      <c r="B53633" s="2"/>
      <c r="BJ53633" s="3"/>
      <c r="BL53633" s="3"/>
      <c r="BN53633" s="3"/>
      <c r="BP53633" s="3"/>
    </row>
    <row r="53634" spans="1:68" x14ac:dyDescent="0.25">
      <c r="A53634" s="1"/>
      <c r="B53634" s="2"/>
      <c r="BJ53634" s="3"/>
      <c r="BL53634" s="3"/>
      <c r="BN53634" s="3"/>
      <c r="BP53634" s="3"/>
    </row>
    <row r="53635" spans="1:68" x14ac:dyDescent="0.25">
      <c r="A53635" s="1"/>
      <c r="B53635" s="2"/>
      <c r="BJ53635" s="3"/>
      <c r="BL53635" s="3"/>
      <c r="BN53635" s="3"/>
      <c r="BP53635" s="3"/>
    </row>
    <row r="53636" spans="1:68" x14ac:dyDescent="0.25">
      <c r="A53636" s="1"/>
      <c r="B53636" s="2"/>
      <c r="BJ53636" s="3"/>
      <c r="BL53636" s="3"/>
      <c r="BN53636" s="3"/>
      <c r="BP53636" s="3"/>
    </row>
    <row r="53637" spans="1:68" x14ac:dyDescent="0.25">
      <c r="A53637" s="1"/>
      <c r="B53637" s="2"/>
      <c r="BJ53637" s="3"/>
      <c r="BL53637" s="3"/>
      <c r="BN53637" s="3"/>
      <c r="BP53637" s="3"/>
    </row>
    <row r="53638" spans="1:68" x14ac:dyDescent="0.25">
      <c r="A53638" s="1"/>
      <c r="B53638" s="2"/>
      <c r="BJ53638" s="3"/>
      <c r="BL53638" s="3"/>
      <c r="BN53638" s="3"/>
      <c r="BP53638" s="3"/>
    </row>
    <row r="53639" spans="1:68" x14ac:dyDescent="0.25">
      <c r="A53639" s="1"/>
      <c r="B53639" s="2"/>
      <c r="BJ53639" s="3"/>
      <c r="BL53639" s="3"/>
      <c r="BN53639" s="3"/>
      <c r="BP53639" s="3"/>
    </row>
    <row r="53640" spans="1:68" x14ac:dyDescent="0.25">
      <c r="A53640" s="1"/>
      <c r="B53640" s="2"/>
      <c r="BJ53640" s="3"/>
      <c r="BL53640" s="3"/>
      <c r="BN53640" s="3"/>
      <c r="BP53640" s="3"/>
    </row>
    <row r="53641" spans="1:68" x14ac:dyDescent="0.25">
      <c r="A53641" s="1"/>
      <c r="B53641" s="2"/>
      <c r="BJ53641" s="3"/>
      <c r="BL53641" s="3"/>
      <c r="BN53641" s="3"/>
      <c r="BP53641" s="3"/>
    </row>
    <row r="53642" spans="1:68" x14ac:dyDescent="0.25">
      <c r="A53642" s="1"/>
      <c r="B53642" s="2"/>
      <c r="BJ53642" s="3"/>
      <c r="BL53642" s="3"/>
      <c r="BN53642" s="3"/>
      <c r="BP53642" s="3"/>
    </row>
    <row r="53643" spans="1:68" x14ac:dyDescent="0.25">
      <c r="A53643" s="1"/>
      <c r="B53643" s="2"/>
      <c r="BJ53643" s="3"/>
      <c r="BL53643" s="3"/>
      <c r="BN53643" s="3"/>
      <c r="BP53643" s="3"/>
    </row>
    <row r="53644" spans="1:68" x14ac:dyDescent="0.25">
      <c r="A53644" s="1"/>
      <c r="B53644" s="2"/>
      <c r="BJ53644" s="3"/>
      <c r="BL53644" s="3"/>
      <c r="BN53644" s="3"/>
      <c r="BP53644" s="3"/>
    </row>
    <row r="53645" spans="1:68" x14ac:dyDescent="0.25">
      <c r="A53645" s="1"/>
      <c r="B53645" s="2"/>
      <c r="BJ53645" s="3"/>
      <c r="BL53645" s="3"/>
      <c r="BN53645" s="3"/>
      <c r="BP53645" s="3"/>
    </row>
    <row r="53646" spans="1:68" x14ac:dyDescent="0.25">
      <c r="A53646" s="1"/>
      <c r="B53646" s="2"/>
      <c r="BJ53646" s="3"/>
      <c r="BL53646" s="3"/>
      <c r="BN53646" s="3"/>
      <c r="BP53646" s="3"/>
    </row>
    <row r="53647" spans="1:68" x14ac:dyDescent="0.25">
      <c r="A53647" s="1"/>
      <c r="B53647" s="2"/>
      <c r="BJ53647" s="3"/>
      <c r="BL53647" s="3"/>
      <c r="BN53647" s="3"/>
      <c r="BP53647" s="3"/>
    </row>
    <row r="53648" spans="1:68" x14ac:dyDescent="0.25">
      <c r="A53648" s="1"/>
      <c r="B53648" s="2"/>
      <c r="BJ53648" s="3"/>
      <c r="BL53648" s="3"/>
      <c r="BN53648" s="3"/>
      <c r="BP53648" s="3"/>
    </row>
    <row r="53649" spans="1:68" x14ac:dyDescent="0.25">
      <c r="A53649" s="1"/>
      <c r="B53649" s="2"/>
      <c r="BJ53649" s="3"/>
      <c r="BL53649" s="3"/>
      <c r="BN53649" s="3"/>
      <c r="BP53649" s="3"/>
    </row>
    <row r="53650" spans="1:68" x14ac:dyDescent="0.25">
      <c r="A53650" s="1"/>
      <c r="B53650" s="2"/>
      <c r="BJ53650" s="3"/>
      <c r="BL53650" s="3"/>
      <c r="BN53650" s="3"/>
      <c r="BP53650" s="3"/>
    </row>
    <row r="53651" spans="1:68" x14ac:dyDescent="0.25">
      <c r="A53651" s="1"/>
      <c r="B53651" s="2"/>
      <c r="BJ53651" s="3"/>
      <c r="BL53651" s="3"/>
      <c r="BN53651" s="3"/>
      <c r="BP53651" s="3"/>
    </row>
    <row r="53652" spans="1:68" x14ac:dyDescent="0.25">
      <c r="A53652" s="1"/>
      <c r="B53652" s="2"/>
      <c r="BJ53652" s="3"/>
      <c r="BL53652" s="3"/>
      <c r="BN53652" s="3"/>
      <c r="BP53652" s="3"/>
    </row>
    <row r="53653" spans="1:68" x14ac:dyDescent="0.25">
      <c r="A53653" s="1"/>
      <c r="B53653" s="2"/>
      <c r="BJ53653" s="3"/>
      <c r="BL53653" s="3"/>
      <c r="BN53653" s="3"/>
      <c r="BP53653" s="3"/>
    </row>
    <row r="53654" spans="1:68" x14ac:dyDescent="0.25">
      <c r="A53654" s="1"/>
      <c r="B53654" s="2"/>
      <c r="BJ53654" s="3"/>
      <c r="BL53654" s="3"/>
      <c r="BN53654" s="3"/>
      <c r="BP53654" s="3"/>
    </row>
    <row r="53655" spans="1:68" x14ac:dyDescent="0.25">
      <c r="A53655" s="1"/>
      <c r="B53655" s="2"/>
      <c r="BJ53655" s="3"/>
      <c r="BL53655" s="3"/>
      <c r="BN53655" s="3"/>
      <c r="BP53655" s="3"/>
    </row>
    <row r="53656" spans="1:68" x14ac:dyDescent="0.25">
      <c r="A53656" s="1"/>
      <c r="B53656" s="2"/>
      <c r="BJ53656" s="3"/>
      <c r="BL53656" s="3"/>
      <c r="BN53656" s="3"/>
      <c r="BP53656" s="3"/>
    </row>
    <row r="53657" spans="1:68" x14ac:dyDescent="0.25">
      <c r="A53657" s="1"/>
      <c r="B53657" s="2"/>
      <c r="BJ53657" s="3"/>
      <c r="BL53657" s="3"/>
      <c r="BN53657" s="3"/>
      <c r="BP53657" s="3"/>
    </row>
    <row r="53658" spans="1:68" x14ac:dyDescent="0.25">
      <c r="A53658" s="1"/>
      <c r="B53658" s="2"/>
      <c r="BJ53658" s="3"/>
      <c r="BL53658" s="3"/>
      <c r="BN53658" s="3"/>
      <c r="BP53658" s="3"/>
    </row>
    <row r="53659" spans="1:68" x14ac:dyDescent="0.25">
      <c r="A53659" s="1"/>
      <c r="B53659" s="2"/>
      <c r="BJ53659" s="3"/>
      <c r="BL53659" s="3"/>
      <c r="BN53659" s="3"/>
      <c r="BP53659" s="3"/>
    </row>
    <row r="53660" spans="1:68" x14ac:dyDescent="0.25">
      <c r="A53660" s="1"/>
      <c r="B53660" s="2"/>
      <c r="BJ53660" s="3"/>
      <c r="BL53660" s="3"/>
      <c r="BN53660" s="3"/>
      <c r="BP53660" s="3"/>
    </row>
    <row r="53661" spans="1:68" x14ac:dyDescent="0.25">
      <c r="A53661" s="1"/>
      <c r="B53661" s="2"/>
      <c r="BJ53661" s="3"/>
      <c r="BL53661" s="3"/>
      <c r="BN53661" s="3"/>
      <c r="BP53661" s="3"/>
    </row>
    <row r="53662" spans="1:68" x14ac:dyDescent="0.25">
      <c r="A53662" s="1"/>
      <c r="B53662" s="2"/>
      <c r="BJ53662" s="3"/>
      <c r="BL53662" s="3"/>
      <c r="BN53662" s="3"/>
      <c r="BP53662" s="3"/>
    </row>
    <row r="53663" spans="1:68" x14ac:dyDescent="0.25">
      <c r="A53663" s="1"/>
      <c r="B53663" s="2"/>
      <c r="BJ53663" s="3"/>
      <c r="BL53663" s="3"/>
      <c r="BN53663" s="3"/>
      <c r="BP53663" s="3"/>
    </row>
    <row r="53664" spans="1:68" x14ac:dyDescent="0.25">
      <c r="A53664" s="1"/>
      <c r="B53664" s="2"/>
      <c r="BJ53664" s="3"/>
      <c r="BL53664" s="3"/>
      <c r="BN53664" s="3"/>
      <c r="BP53664" s="3"/>
    </row>
    <row r="53665" spans="1:68" x14ac:dyDescent="0.25">
      <c r="A53665" s="1"/>
      <c r="B53665" s="2"/>
      <c r="BJ53665" s="3"/>
      <c r="BL53665" s="3"/>
      <c r="BN53665" s="3"/>
      <c r="BP53665" s="3"/>
    </row>
    <row r="53666" spans="1:68" x14ac:dyDescent="0.25">
      <c r="A53666" s="1"/>
      <c r="B53666" s="2"/>
      <c r="BJ53666" s="3"/>
      <c r="BL53666" s="3"/>
      <c r="BN53666" s="3"/>
      <c r="BP53666" s="3"/>
    </row>
    <row r="53667" spans="1:68" x14ac:dyDescent="0.25">
      <c r="A53667" s="1"/>
      <c r="B53667" s="2"/>
      <c r="BJ53667" s="3"/>
      <c r="BL53667" s="3"/>
      <c r="BN53667" s="3"/>
      <c r="BP53667" s="3"/>
    </row>
    <row r="53668" spans="1:68" x14ac:dyDescent="0.25">
      <c r="A53668" s="1"/>
      <c r="B53668" s="2"/>
      <c r="BJ53668" s="3"/>
      <c r="BL53668" s="3"/>
      <c r="BN53668" s="3"/>
      <c r="BP53668" s="3"/>
    </row>
    <row r="53669" spans="1:68" x14ac:dyDescent="0.25">
      <c r="A53669" s="1"/>
      <c r="B53669" s="2"/>
      <c r="BJ53669" s="3"/>
      <c r="BL53669" s="3"/>
      <c r="BN53669" s="3"/>
      <c r="BP53669" s="3"/>
    </row>
    <row r="53670" spans="1:68" x14ac:dyDescent="0.25">
      <c r="A53670" s="1"/>
      <c r="B53670" s="2"/>
      <c r="BJ53670" s="3"/>
      <c r="BL53670" s="3"/>
      <c r="BN53670" s="3"/>
      <c r="BP53670" s="3"/>
    </row>
    <row r="53671" spans="1:68" x14ac:dyDescent="0.25">
      <c r="A53671" s="1"/>
      <c r="B53671" s="2"/>
      <c r="BJ53671" s="3"/>
      <c r="BL53671" s="3"/>
      <c r="BN53671" s="3"/>
      <c r="BP53671" s="3"/>
    </row>
    <row r="53672" spans="1:68" x14ac:dyDescent="0.25">
      <c r="A53672" s="1"/>
      <c r="B53672" s="2"/>
      <c r="BJ53672" s="3"/>
      <c r="BL53672" s="3"/>
      <c r="BN53672" s="3"/>
      <c r="BP53672" s="3"/>
    </row>
    <row r="53673" spans="1:68" x14ac:dyDescent="0.25">
      <c r="A53673" s="1"/>
      <c r="B53673" s="2"/>
      <c r="BJ53673" s="3"/>
      <c r="BL53673" s="3"/>
      <c r="BN53673" s="3"/>
      <c r="BP53673" s="3"/>
    </row>
    <row r="53674" spans="1:68" x14ac:dyDescent="0.25">
      <c r="A53674" s="1"/>
      <c r="B53674" s="2"/>
      <c r="BJ53674" s="3"/>
      <c r="BL53674" s="3"/>
      <c r="BN53674" s="3"/>
      <c r="BP53674" s="3"/>
    </row>
    <row r="53675" spans="1:68" x14ac:dyDescent="0.25">
      <c r="A53675" s="1"/>
      <c r="B53675" s="2"/>
      <c r="BJ53675" s="3"/>
      <c r="BL53675" s="3"/>
      <c r="BN53675" s="3"/>
      <c r="BP53675" s="3"/>
    </row>
    <row r="53676" spans="1:68" x14ac:dyDescent="0.25">
      <c r="A53676" s="1"/>
      <c r="B53676" s="2"/>
      <c r="BJ53676" s="3"/>
      <c r="BL53676" s="3"/>
      <c r="BN53676" s="3"/>
      <c r="BP53676" s="3"/>
    </row>
    <row r="53677" spans="1:68" x14ac:dyDescent="0.25">
      <c r="A53677" s="1"/>
      <c r="B53677" s="2"/>
      <c r="BJ53677" s="3"/>
      <c r="BL53677" s="3"/>
      <c r="BN53677" s="3"/>
      <c r="BP53677" s="3"/>
    </row>
    <row r="53678" spans="1:68" x14ac:dyDescent="0.25">
      <c r="A53678" s="1"/>
      <c r="B53678" s="2"/>
      <c r="BJ53678" s="3"/>
      <c r="BL53678" s="3"/>
      <c r="BN53678" s="3"/>
      <c r="BP53678" s="3"/>
    </row>
    <row r="53679" spans="1:68" x14ac:dyDescent="0.25">
      <c r="A53679" s="1"/>
      <c r="B53679" s="2"/>
      <c r="BJ53679" s="3"/>
      <c r="BL53679" s="3"/>
      <c r="BN53679" s="3"/>
      <c r="BP53679" s="3"/>
    </row>
    <row r="53680" spans="1:68" x14ac:dyDescent="0.25">
      <c r="A53680" s="1"/>
      <c r="B53680" s="2"/>
      <c r="BJ53680" s="3"/>
      <c r="BL53680" s="3"/>
      <c r="BN53680" s="3"/>
      <c r="BP53680" s="3"/>
    </row>
    <row r="53681" spans="1:68" x14ac:dyDescent="0.25">
      <c r="A53681" s="1"/>
      <c r="B53681" s="2"/>
      <c r="BJ53681" s="3"/>
      <c r="BL53681" s="3"/>
      <c r="BN53681" s="3"/>
      <c r="BP53681" s="3"/>
    </row>
    <row r="53682" spans="1:68" x14ac:dyDescent="0.25">
      <c r="A53682" s="1"/>
      <c r="B53682" s="2"/>
      <c r="BJ53682" s="3"/>
      <c r="BL53682" s="3"/>
      <c r="BN53682" s="3"/>
      <c r="BP53682" s="3"/>
    </row>
    <row r="53683" spans="1:68" x14ac:dyDescent="0.25">
      <c r="A53683" s="1"/>
      <c r="B53683" s="2"/>
      <c r="BJ53683" s="3"/>
      <c r="BL53683" s="3"/>
      <c r="BN53683" s="3"/>
      <c r="BP53683" s="3"/>
    </row>
    <row r="53684" spans="1:68" x14ac:dyDescent="0.25">
      <c r="A53684" s="1"/>
      <c r="B53684" s="2"/>
      <c r="BJ53684" s="3"/>
      <c r="BL53684" s="3"/>
      <c r="BN53684" s="3"/>
      <c r="BP53684" s="3"/>
    </row>
    <row r="53685" spans="1:68" x14ac:dyDescent="0.25">
      <c r="A53685" s="1"/>
      <c r="B53685" s="2"/>
      <c r="BJ53685" s="3"/>
      <c r="BL53685" s="3"/>
      <c r="BN53685" s="3"/>
      <c r="BP53685" s="3"/>
    </row>
    <row r="53686" spans="1:68" x14ac:dyDescent="0.25">
      <c r="A53686" s="1"/>
      <c r="B53686" s="2"/>
      <c r="BJ53686" s="3"/>
      <c r="BL53686" s="3"/>
      <c r="BN53686" s="3"/>
      <c r="BP53686" s="3"/>
    </row>
    <row r="53687" spans="1:68" x14ac:dyDescent="0.25">
      <c r="A53687" s="1"/>
      <c r="B53687" s="2"/>
      <c r="BJ53687" s="3"/>
      <c r="BL53687" s="3"/>
      <c r="BN53687" s="3"/>
      <c r="BP53687" s="3"/>
    </row>
    <row r="53688" spans="1:68" x14ac:dyDescent="0.25">
      <c r="A53688" s="1"/>
      <c r="B53688" s="2"/>
      <c r="BJ53688" s="3"/>
      <c r="BL53688" s="3"/>
      <c r="BN53688" s="3"/>
      <c r="BP53688" s="3"/>
    </row>
    <row r="53689" spans="1:68" x14ac:dyDescent="0.25">
      <c r="A53689" s="1"/>
      <c r="B53689" s="2"/>
      <c r="BJ53689" s="3"/>
      <c r="BL53689" s="3"/>
      <c r="BN53689" s="3"/>
      <c r="BP53689" s="3"/>
    </row>
    <row r="53690" spans="1:68" x14ac:dyDescent="0.25">
      <c r="A53690" s="1"/>
      <c r="B53690" s="2"/>
      <c r="BJ53690" s="3"/>
      <c r="BL53690" s="3"/>
      <c r="BN53690" s="3"/>
      <c r="BP53690" s="3"/>
    </row>
    <row r="53691" spans="1:68" x14ac:dyDescent="0.25">
      <c r="A53691" s="1"/>
      <c r="B53691" s="2"/>
      <c r="BJ53691" s="3"/>
      <c r="BL53691" s="3"/>
      <c r="BN53691" s="3"/>
      <c r="BP53691" s="3"/>
    </row>
    <row r="53692" spans="1:68" x14ac:dyDescent="0.25">
      <c r="A53692" s="1"/>
      <c r="B53692" s="2"/>
      <c r="BJ53692" s="3"/>
      <c r="BL53692" s="3"/>
      <c r="BN53692" s="3"/>
      <c r="BP53692" s="3"/>
    </row>
    <row r="53693" spans="1:68" x14ac:dyDescent="0.25">
      <c r="A53693" s="1"/>
      <c r="B53693" s="2"/>
      <c r="BJ53693" s="3"/>
      <c r="BL53693" s="3"/>
      <c r="BN53693" s="3"/>
      <c r="BP53693" s="3"/>
    </row>
    <row r="53694" spans="1:68" x14ac:dyDescent="0.25">
      <c r="A53694" s="1"/>
      <c r="B53694" s="2"/>
      <c r="BJ53694" s="3"/>
      <c r="BL53694" s="3"/>
      <c r="BN53694" s="3"/>
      <c r="BP53694" s="3"/>
    </row>
    <row r="53695" spans="1:68" x14ac:dyDescent="0.25">
      <c r="A53695" s="1"/>
      <c r="B53695" s="2"/>
      <c r="BJ53695" s="3"/>
      <c r="BL53695" s="3"/>
      <c r="BN53695" s="3"/>
      <c r="BP53695" s="3"/>
    </row>
    <row r="53696" spans="1:68" x14ac:dyDescent="0.25">
      <c r="A53696" s="1"/>
      <c r="B53696" s="2"/>
      <c r="BJ53696" s="3"/>
      <c r="BL53696" s="3"/>
      <c r="BN53696" s="3"/>
      <c r="BP53696" s="3"/>
    </row>
    <row r="53697" spans="1:68" x14ac:dyDescent="0.25">
      <c r="A53697" s="1"/>
      <c r="B53697" s="2"/>
      <c r="BJ53697" s="3"/>
      <c r="BL53697" s="3"/>
      <c r="BN53697" s="3"/>
      <c r="BP53697" s="3"/>
    </row>
    <row r="53698" spans="1:68" x14ac:dyDescent="0.25">
      <c r="A53698" s="1"/>
      <c r="B53698" s="2"/>
      <c r="BJ53698" s="3"/>
      <c r="BL53698" s="3"/>
      <c r="BN53698" s="3"/>
      <c r="BP53698" s="3"/>
    </row>
    <row r="53699" spans="1:68" x14ac:dyDescent="0.25">
      <c r="A53699" s="1"/>
      <c r="B53699" s="2"/>
      <c r="BJ53699" s="3"/>
      <c r="BL53699" s="3"/>
      <c r="BN53699" s="3"/>
      <c r="BP53699" s="3"/>
    </row>
    <row r="53700" spans="1:68" x14ac:dyDescent="0.25">
      <c r="A53700" s="1"/>
      <c r="B53700" s="2"/>
      <c r="BJ53700" s="3"/>
      <c r="BL53700" s="3"/>
      <c r="BN53700" s="3"/>
      <c r="BP53700" s="3"/>
    </row>
    <row r="53701" spans="1:68" x14ac:dyDescent="0.25">
      <c r="A53701" s="1"/>
      <c r="B53701" s="2"/>
      <c r="BJ53701" s="3"/>
      <c r="BL53701" s="3"/>
      <c r="BN53701" s="3"/>
      <c r="BP53701" s="3"/>
    </row>
    <row r="53702" spans="1:68" x14ac:dyDescent="0.25">
      <c r="A53702" s="1"/>
      <c r="B53702" s="2"/>
      <c r="BJ53702" s="3"/>
      <c r="BL53702" s="3"/>
      <c r="BN53702" s="3"/>
      <c r="BP53702" s="3"/>
    </row>
    <row r="53703" spans="1:68" x14ac:dyDescent="0.25">
      <c r="A53703" s="1"/>
      <c r="B53703" s="2"/>
      <c r="BJ53703" s="3"/>
      <c r="BL53703" s="3"/>
      <c r="BN53703" s="3"/>
      <c r="BP53703" s="3"/>
    </row>
    <row r="53704" spans="1:68" x14ac:dyDescent="0.25">
      <c r="A53704" s="1"/>
      <c r="B53704" s="2"/>
      <c r="BJ53704" s="3"/>
      <c r="BL53704" s="3"/>
      <c r="BN53704" s="3"/>
      <c r="BP53704" s="3"/>
    </row>
    <row r="53705" spans="1:68" x14ac:dyDescent="0.25">
      <c r="A53705" s="1"/>
      <c r="B53705" s="2"/>
      <c r="BJ53705" s="3"/>
      <c r="BL53705" s="3"/>
      <c r="BN53705" s="3"/>
      <c r="BP53705" s="3"/>
    </row>
    <row r="53706" spans="1:68" x14ac:dyDescent="0.25">
      <c r="A53706" s="1"/>
      <c r="B53706" s="2"/>
      <c r="BJ53706" s="3"/>
      <c r="BL53706" s="3"/>
      <c r="BN53706" s="3"/>
      <c r="BP53706" s="3"/>
    </row>
    <row r="53707" spans="1:68" x14ac:dyDescent="0.25">
      <c r="A53707" s="1"/>
      <c r="B53707" s="2"/>
      <c r="BJ53707" s="3"/>
      <c r="BL53707" s="3"/>
      <c r="BN53707" s="3"/>
      <c r="BP53707" s="3"/>
    </row>
    <row r="53708" spans="1:68" x14ac:dyDescent="0.25">
      <c r="A53708" s="1"/>
      <c r="B53708" s="2"/>
      <c r="BJ53708" s="3"/>
      <c r="BL53708" s="3"/>
      <c r="BN53708" s="3"/>
      <c r="BP53708" s="3"/>
    </row>
    <row r="53709" spans="1:68" x14ac:dyDescent="0.25">
      <c r="A53709" s="1"/>
      <c r="B53709" s="2"/>
      <c r="BJ53709" s="3"/>
      <c r="BL53709" s="3"/>
      <c r="BN53709" s="3"/>
      <c r="BP53709" s="3"/>
    </row>
    <row r="53710" spans="1:68" x14ac:dyDescent="0.25">
      <c r="A53710" s="1"/>
      <c r="B53710" s="2"/>
      <c r="BJ53710" s="3"/>
      <c r="BL53710" s="3"/>
      <c r="BN53710" s="3"/>
      <c r="BP53710" s="3"/>
    </row>
    <row r="53711" spans="1:68" x14ac:dyDescent="0.25">
      <c r="A53711" s="1"/>
      <c r="B53711" s="2"/>
      <c r="BJ53711" s="3"/>
      <c r="BL53711" s="3"/>
      <c r="BN53711" s="3"/>
      <c r="BP53711" s="3"/>
    </row>
    <row r="53712" spans="1:68" x14ac:dyDescent="0.25">
      <c r="A53712" s="1"/>
      <c r="B53712" s="2"/>
      <c r="BJ53712" s="3"/>
      <c r="BL53712" s="3"/>
      <c r="BN53712" s="3"/>
      <c r="BP53712" s="3"/>
    </row>
    <row r="53713" spans="1:68" x14ac:dyDescent="0.25">
      <c r="A53713" s="1"/>
      <c r="B53713" s="2"/>
      <c r="BJ53713" s="3"/>
      <c r="BL53713" s="3"/>
      <c r="BN53713" s="3"/>
      <c r="BP53713" s="3"/>
    </row>
    <row r="53714" spans="1:68" x14ac:dyDescent="0.25">
      <c r="A53714" s="1"/>
      <c r="B53714" s="2"/>
      <c r="BJ53714" s="3"/>
      <c r="BL53714" s="3"/>
      <c r="BN53714" s="3"/>
      <c r="BP53714" s="3"/>
    </row>
    <row r="53715" spans="1:68" x14ac:dyDescent="0.25">
      <c r="A53715" s="1"/>
      <c r="B53715" s="2"/>
      <c r="BJ53715" s="3"/>
      <c r="BL53715" s="3"/>
      <c r="BN53715" s="3"/>
      <c r="BP53715" s="3"/>
    </row>
    <row r="53716" spans="1:68" x14ac:dyDescent="0.25">
      <c r="A53716" s="1"/>
      <c r="B53716" s="2"/>
      <c r="BJ53716" s="3"/>
      <c r="BL53716" s="3"/>
      <c r="BN53716" s="3"/>
      <c r="BP53716" s="3"/>
    </row>
    <row r="53717" spans="1:68" x14ac:dyDescent="0.25">
      <c r="A53717" s="1"/>
      <c r="B53717" s="2"/>
      <c r="BJ53717" s="3"/>
      <c r="BL53717" s="3"/>
      <c r="BN53717" s="3"/>
      <c r="BP53717" s="3"/>
    </row>
    <row r="53718" spans="1:68" x14ac:dyDescent="0.25">
      <c r="A53718" s="1"/>
      <c r="B53718" s="2"/>
      <c r="BJ53718" s="3"/>
      <c r="BL53718" s="3"/>
      <c r="BN53718" s="3"/>
      <c r="BP53718" s="3"/>
    </row>
    <row r="53719" spans="1:68" x14ac:dyDescent="0.25">
      <c r="A53719" s="1"/>
      <c r="B53719" s="2"/>
      <c r="BJ53719" s="3"/>
      <c r="BL53719" s="3"/>
      <c r="BN53719" s="3"/>
      <c r="BP53719" s="3"/>
    </row>
    <row r="53720" spans="1:68" x14ac:dyDescent="0.25">
      <c r="A53720" s="1"/>
      <c r="B53720" s="2"/>
      <c r="BJ53720" s="3"/>
      <c r="BL53720" s="3"/>
      <c r="BN53720" s="3"/>
      <c r="BP53720" s="3"/>
    </row>
    <row r="53721" spans="1:68" x14ac:dyDescent="0.25">
      <c r="A53721" s="1"/>
      <c r="B53721" s="2"/>
      <c r="BJ53721" s="3"/>
      <c r="BL53721" s="3"/>
      <c r="BN53721" s="3"/>
      <c r="BP53721" s="3"/>
    </row>
    <row r="53722" spans="1:68" x14ac:dyDescent="0.25">
      <c r="A53722" s="1"/>
      <c r="B53722" s="2"/>
      <c r="BJ53722" s="3"/>
      <c r="BL53722" s="3"/>
      <c r="BN53722" s="3"/>
      <c r="BP53722" s="3"/>
    </row>
    <row r="53723" spans="1:68" x14ac:dyDescent="0.25">
      <c r="A53723" s="1"/>
      <c r="B53723" s="2"/>
      <c r="BJ53723" s="3"/>
      <c r="BL53723" s="3"/>
      <c r="BN53723" s="3"/>
      <c r="BP53723" s="3"/>
    </row>
    <row r="53724" spans="1:68" x14ac:dyDescent="0.25">
      <c r="A53724" s="1"/>
      <c r="B53724" s="2"/>
      <c r="BJ53724" s="3"/>
      <c r="BL53724" s="3"/>
      <c r="BN53724" s="3"/>
      <c r="BP53724" s="3"/>
    </row>
    <row r="53725" spans="1:68" x14ac:dyDescent="0.25">
      <c r="A53725" s="1"/>
      <c r="B53725" s="2"/>
      <c r="BJ53725" s="3"/>
      <c r="BL53725" s="3"/>
      <c r="BN53725" s="3"/>
      <c r="BP53725" s="3"/>
    </row>
    <row r="53726" spans="1:68" x14ac:dyDescent="0.25">
      <c r="A53726" s="1"/>
      <c r="B53726" s="2"/>
      <c r="BJ53726" s="3"/>
      <c r="BL53726" s="3"/>
      <c r="BN53726" s="3"/>
      <c r="BP53726" s="3"/>
    </row>
    <row r="53727" spans="1:68" x14ac:dyDescent="0.25">
      <c r="A53727" s="1"/>
      <c r="B53727" s="2"/>
      <c r="BJ53727" s="3"/>
      <c r="BL53727" s="3"/>
      <c r="BN53727" s="3"/>
      <c r="BP53727" s="3"/>
    </row>
    <row r="53728" spans="1:68" x14ac:dyDescent="0.25">
      <c r="A53728" s="1"/>
      <c r="B53728" s="2"/>
      <c r="BJ53728" s="3"/>
      <c r="BL53728" s="3"/>
      <c r="BN53728" s="3"/>
      <c r="BP53728" s="3"/>
    </row>
    <row r="53729" spans="1:68" x14ac:dyDescent="0.25">
      <c r="A53729" s="1"/>
      <c r="B53729" s="2"/>
      <c r="BJ53729" s="3"/>
      <c r="BL53729" s="3"/>
      <c r="BN53729" s="3"/>
      <c r="BP53729" s="3"/>
    </row>
    <row r="53730" spans="1:68" x14ac:dyDescent="0.25">
      <c r="A53730" s="1"/>
      <c r="B53730" s="2"/>
      <c r="BJ53730" s="3"/>
      <c r="BL53730" s="3"/>
      <c r="BN53730" s="3"/>
      <c r="BP53730" s="3"/>
    </row>
    <row r="53731" spans="1:68" x14ac:dyDescent="0.25">
      <c r="A53731" s="1"/>
      <c r="B53731" s="2"/>
      <c r="BJ53731" s="3"/>
      <c r="BL53731" s="3"/>
      <c r="BN53731" s="3"/>
      <c r="BP53731" s="3"/>
    </row>
    <row r="53732" spans="1:68" x14ac:dyDescent="0.25">
      <c r="A53732" s="1"/>
      <c r="B53732" s="2"/>
      <c r="BJ53732" s="3"/>
      <c r="BL53732" s="3"/>
      <c r="BN53732" s="3"/>
      <c r="BP53732" s="3"/>
    </row>
    <row r="53733" spans="1:68" x14ac:dyDescent="0.25">
      <c r="A53733" s="1"/>
      <c r="B53733" s="2"/>
      <c r="BJ53733" s="3"/>
      <c r="BL53733" s="3"/>
      <c r="BN53733" s="3"/>
      <c r="BP53733" s="3"/>
    </row>
    <row r="53734" spans="1:68" x14ac:dyDescent="0.25">
      <c r="A53734" s="1"/>
      <c r="B53734" s="2"/>
      <c r="BJ53734" s="3"/>
      <c r="BL53734" s="3"/>
      <c r="BN53734" s="3"/>
      <c r="BP53734" s="3"/>
    </row>
    <row r="53735" spans="1:68" x14ac:dyDescent="0.25">
      <c r="A53735" s="1"/>
      <c r="B53735" s="2"/>
      <c r="BJ53735" s="3"/>
      <c r="BL53735" s="3"/>
      <c r="BN53735" s="3"/>
      <c r="BP53735" s="3"/>
    </row>
    <row r="53736" spans="1:68" x14ac:dyDescent="0.25">
      <c r="A53736" s="1"/>
      <c r="B53736" s="2"/>
      <c r="BJ53736" s="3"/>
      <c r="BL53736" s="3"/>
      <c r="BN53736" s="3"/>
      <c r="BP53736" s="3"/>
    </row>
    <row r="53737" spans="1:68" x14ac:dyDescent="0.25">
      <c r="A53737" s="1"/>
      <c r="B53737" s="2"/>
      <c r="BJ53737" s="3"/>
      <c r="BL53737" s="3"/>
      <c r="BN53737" s="3"/>
      <c r="BP53737" s="3"/>
    </row>
    <row r="53738" spans="1:68" x14ac:dyDescent="0.25">
      <c r="A53738" s="1"/>
      <c r="B53738" s="2"/>
      <c r="BJ53738" s="3"/>
      <c r="BL53738" s="3"/>
      <c r="BN53738" s="3"/>
      <c r="BP53738" s="3"/>
    </row>
    <row r="53739" spans="1:68" x14ac:dyDescent="0.25">
      <c r="A53739" s="1"/>
      <c r="B53739" s="2"/>
      <c r="BJ53739" s="3"/>
      <c r="BL53739" s="3"/>
      <c r="BN53739" s="3"/>
      <c r="BP53739" s="3"/>
    </row>
    <row r="53740" spans="1:68" x14ac:dyDescent="0.25">
      <c r="A53740" s="1"/>
      <c r="B53740" s="2"/>
      <c r="BJ53740" s="3"/>
      <c r="BL53740" s="3"/>
      <c r="BN53740" s="3"/>
      <c r="BP53740" s="3"/>
    </row>
    <row r="53741" spans="1:68" x14ac:dyDescent="0.25">
      <c r="A53741" s="1"/>
      <c r="B53741" s="2"/>
      <c r="BJ53741" s="3"/>
      <c r="BL53741" s="3"/>
      <c r="BN53741" s="3"/>
      <c r="BP53741" s="3"/>
    </row>
    <row r="53742" spans="1:68" x14ac:dyDescent="0.25">
      <c r="A53742" s="1"/>
      <c r="B53742" s="2"/>
      <c r="BJ53742" s="3"/>
      <c r="BL53742" s="3"/>
      <c r="BN53742" s="3"/>
      <c r="BP53742" s="3"/>
    </row>
    <row r="53743" spans="1:68" x14ac:dyDescent="0.25">
      <c r="A53743" s="1"/>
      <c r="B53743" s="2"/>
      <c r="BJ53743" s="3"/>
      <c r="BL53743" s="3"/>
      <c r="BN53743" s="3"/>
      <c r="BP53743" s="3"/>
    </row>
    <row r="53744" spans="1:68" x14ac:dyDescent="0.25">
      <c r="A53744" s="1"/>
      <c r="B53744" s="2"/>
      <c r="BJ53744" s="3"/>
      <c r="BL53744" s="3"/>
      <c r="BN53744" s="3"/>
      <c r="BP53744" s="3"/>
    </row>
    <row r="53745" spans="1:68" x14ac:dyDescent="0.25">
      <c r="A53745" s="1"/>
      <c r="B53745" s="2"/>
      <c r="BJ53745" s="3"/>
      <c r="BL53745" s="3"/>
      <c r="BN53745" s="3"/>
      <c r="BP53745" s="3"/>
    </row>
    <row r="53746" spans="1:68" x14ac:dyDescent="0.25">
      <c r="A53746" s="1"/>
      <c r="B53746" s="2"/>
      <c r="BJ53746" s="3"/>
      <c r="BL53746" s="3"/>
      <c r="BN53746" s="3"/>
      <c r="BP53746" s="3"/>
    </row>
    <row r="53747" spans="1:68" x14ac:dyDescent="0.25">
      <c r="A53747" s="1"/>
      <c r="B53747" s="2"/>
      <c r="BJ53747" s="3"/>
      <c r="BL53747" s="3"/>
      <c r="BN53747" s="3"/>
      <c r="BP53747" s="3"/>
    </row>
    <row r="53748" spans="1:68" x14ac:dyDescent="0.25">
      <c r="A53748" s="1"/>
      <c r="B53748" s="2"/>
      <c r="BJ53748" s="3"/>
      <c r="BL53748" s="3"/>
      <c r="BN53748" s="3"/>
      <c r="BP53748" s="3"/>
    </row>
    <row r="53749" spans="1:68" x14ac:dyDescent="0.25">
      <c r="A53749" s="1"/>
      <c r="B53749" s="2"/>
      <c r="BJ53749" s="3"/>
      <c r="BL53749" s="3"/>
      <c r="BN53749" s="3"/>
      <c r="BP53749" s="3"/>
    </row>
    <row r="53750" spans="1:68" x14ac:dyDescent="0.25">
      <c r="A53750" s="1"/>
      <c r="B53750" s="2"/>
      <c r="BJ53750" s="3"/>
      <c r="BL53750" s="3"/>
      <c r="BN53750" s="3"/>
      <c r="BP53750" s="3"/>
    </row>
    <row r="53751" spans="1:68" x14ac:dyDescent="0.25">
      <c r="A53751" s="1"/>
      <c r="B53751" s="2"/>
      <c r="BJ53751" s="3"/>
      <c r="BL53751" s="3"/>
      <c r="BN53751" s="3"/>
      <c r="BP53751" s="3"/>
    </row>
    <row r="53752" spans="1:68" x14ac:dyDescent="0.25">
      <c r="A53752" s="1"/>
      <c r="B53752" s="2"/>
      <c r="BJ53752" s="3"/>
      <c r="BL53752" s="3"/>
      <c r="BN53752" s="3"/>
      <c r="BP53752" s="3"/>
    </row>
    <row r="53753" spans="1:68" x14ac:dyDescent="0.25">
      <c r="A53753" s="1"/>
      <c r="B53753" s="2"/>
      <c r="BJ53753" s="3"/>
      <c r="BL53753" s="3"/>
      <c r="BN53753" s="3"/>
      <c r="BP53753" s="3"/>
    </row>
    <row r="53754" spans="1:68" x14ac:dyDescent="0.25">
      <c r="A53754" s="1"/>
      <c r="B53754" s="2"/>
      <c r="BJ53754" s="3"/>
      <c r="BL53754" s="3"/>
      <c r="BN53754" s="3"/>
      <c r="BP53754" s="3"/>
    </row>
    <row r="53755" spans="1:68" x14ac:dyDescent="0.25">
      <c r="A53755" s="1"/>
      <c r="B53755" s="2"/>
      <c r="BJ53755" s="3"/>
      <c r="BL53755" s="3"/>
      <c r="BN53755" s="3"/>
      <c r="BP53755" s="3"/>
    </row>
    <row r="53756" spans="1:68" x14ac:dyDescent="0.25">
      <c r="A53756" s="1"/>
      <c r="B53756" s="2"/>
      <c r="BJ53756" s="3"/>
      <c r="BL53756" s="3"/>
      <c r="BN53756" s="3"/>
      <c r="BP53756" s="3"/>
    </row>
    <row r="53757" spans="1:68" x14ac:dyDescent="0.25">
      <c r="A53757" s="1"/>
      <c r="B53757" s="2"/>
      <c r="BJ53757" s="3"/>
      <c r="BL53757" s="3"/>
      <c r="BN53757" s="3"/>
      <c r="BP53757" s="3"/>
    </row>
    <row r="53758" spans="1:68" x14ac:dyDescent="0.25">
      <c r="A53758" s="1"/>
      <c r="B53758" s="2"/>
      <c r="BJ53758" s="3"/>
      <c r="BL53758" s="3"/>
      <c r="BN53758" s="3"/>
      <c r="BP53758" s="3"/>
    </row>
    <row r="53759" spans="1:68" x14ac:dyDescent="0.25">
      <c r="A53759" s="1"/>
      <c r="B53759" s="2"/>
      <c r="BJ53759" s="3"/>
      <c r="BL53759" s="3"/>
      <c r="BN53759" s="3"/>
      <c r="BP53759" s="3"/>
    </row>
    <row r="53760" spans="1:68" x14ac:dyDescent="0.25">
      <c r="A53760" s="1"/>
      <c r="B53760" s="2"/>
      <c r="BJ53760" s="3"/>
      <c r="BL53760" s="3"/>
      <c r="BN53760" s="3"/>
      <c r="BP53760" s="3"/>
    </row>
    <row r="53761" spans="1:68" x14ac:dyDescent="0.25">
      <c r="A53761" s="1"/>
      <c r="B53761" s="2"/>
      <c r="BJ53761" s="3"/>
      <c r="BL53761" s="3"/>
      <c r="BN53761" s="3"/>
      <c r="BP53761" s="3"/>
    </row>
    <row r="53762" spans="1:68" x14ac:dyDescent="0.25">
      <c r="A53762" s="1"/>
      <c r="B53762" s="2"/>
      <c r="BJ53762" s="3"/>
      <c r="BL53762" s="3"/>
      <c r="BN53762" s="3"/>
      <c r="BP53762" s="3"/>
    </row>
    <row r="53763" spans="1:68" x14ac:dyDescent="0.25">
      <c r="A53763" s="1"/>
      <c r="B53763" s="2"/>
      <c r="BJ53763" s="3"/>
      <c r="BL53763" s="3"/>
      <c r="BN53763" s="3"/>
      <c r="BP53763" s="3"/>
    </row>
    <row r="53764" spans="1:68" x14ac:dyDescent="0.25">
      <c r="A53764" s="1"/>
      <c r="B53764" s="2"/>
      <c r="BJ53764" s="3"/>
      <c r="BL53764" s="3"/>
      <c r="BN53764" s="3"/>
      <c r="BP53764" s="3"/>
    </row>
    <row r="53765" spans="1:68" x14ac:dyDescent="0.25">
      <c r="A53765" s="1"/>
      <c r="B53765" s="2"/>
      <c r="BJ53765" s="3"/>
      <c r="BL53765" s="3"/>
      <c r="BN53765" s="3"/>
      <c r="BP53765" s="3"/>
    </row>
    <row r="53766" spans="1:68" x14ac:dyDescent="0.25">
      <c r="A53766" s="1"/>
      <c r="B53766" s="2"/>
      <c r="BJ53766" s="3"/>
      <c r="BL53766" s="3"/>
      <c r="BN53766" s="3"/>
      <c r="BP53766" s="3"/>
    </row>
    <row r="53767" spans="1:68" x14ac:dyDescent="0.25">
      <c r="A53767" s="1"/>
      <c r="B53767" s="2"/>
      <c r="BJ53767" s="3"/>
      <c r="BL53767" s="3"/>
      <c r="BN53767" s="3"/>
      <c r="BP53767" s="3"/>
    </row>
    <row r="53768" spans="1:68" x14ac:dyDescent="0.25">
      <c r="A53768" s="1"/>
      <c r="B53768" s="2"/>
      <c r="BJ53768" s="3"/>
      <c r="BL53768" s="3"/>
      <c r="BN53768" s="3"/>
      <c r="BP53768" s="3"/>
    </row>
    <row r="53769" spans="1:68" x14ac:dyDescent="0.25">
      <c r="A53769" s="1"/>
      <c r="B53769" s="2"/>
      <c r="BJ53769" s="3"/>
      <c r="BL53769" s="3"/>
      <c r="BN53769" s="3"/>
      <c r="BP53769" s="3"/>
    </row>
    <row r="53770" spans="1:68" x14ac:dyDescent="0.25">
      <c r="A53770" s="1"/>
      <c r="B53770" s="2"/>
      <c r="BJ53770" s="3"/>
      <c r="BL53770" s="3"/>
      <c r="BN53770" s="3"/>
      <c r="BP53770" s="3"/>
    </row>
    <row r="53771" spans="1:68" x14ac:dyDescent="0.25">
      <c r="A53771" s="1"/>
      <c r="B53771" s="2"/>
      <c r="BJ53771" s="3"/>
      <c r="BL53771" s="3"/>
      <c r="BN53771" s="3"/>
      <c r="BP53771" s="3"/>
    </row>
    <row r="53772" spans="1:68" x14ac:dyDescent="0.25">
      <c r="A53772" s="1"/>
      <c r="B53772" s="2"/>
      <c r="BJ53772" s="3"/>
      <c r="BL53772" s="3"/>
      <c r="BN53772" s="3"/>
      <c r="BP53772" s="3"/>
    </row>
    <row r="53773" spans="1:68" x14ac:dyDescent="0.25">
      <c r="A53773" s="1"/>
      <c r="B53773" s="2"/>
      <c r="BJ53773" s="3"/>
      <c r="BL53773" s="3"/>
      <c r="BN53773" s="3"/>
      <c r="BP53773" s="3"/>
    </row>
    <row r="53774" spans="1:68" x14ac:dyDescent="0.25">
      <c r="A53774" s="1"/>
      <c r="B53774" s="2"/>
      <c r="BJ53774" s="3"/>
      <c r="BL53774" s="3"/>
      <c r="BN53774" s="3"/>
      <c r="BP53774" s="3"/>
    </row>
    <row r="53775" spans="1:68" x14ac:dyDescent="0.25">
      <c r="A53775" s="1"/>
      <c r="B53775" s="2"/>
      <c r="BJ53775" s="3"/>
      <c r="BL53775" s="3"/>
      <c r="BN53775" s="3"/>
      <c r="BP53775" s="3"/>
    </row>
    <row r="53776" spans="1:68" x14ac:dyDescent="0.25">
      <c r="A53776" s="1"/>
      <c r="B53776" s="2"/>
      <c r="BJ53776" s="3"/>
      <c r="BL53776" s="3"/>
      <c r="BN53776" s="3"/>
      <c r="BP53776" s="3"/>
    </row>
    <row r="53777" spans="1:68" x14ac:dyDescent="0.25">
      <c r="A53777" s="1"/>
      <c r="B53777" s="2"/>
      <c r="BJ53777" s="3"/>
      <c r="BL53777" s="3"/>
      <c r="BN53777" s="3"/>
      <c r="BP53777" s="3"/>
    </row>
    <row r="53778" spans="1:68" x14ac:dyDescent="0.25">
      <c r="A53778" s="1"/>
      <c r="B53778" s="2"/>
      <c r="BJ53778" s="3"/>
      <c r="BL53778" s="3"/>
      <c r="BN53778" s="3"/>
      <c r="BP53778" s="3"/>
    </row>
    <row r="53779" spans="1:68" x14ac:dyDescent="0.25">
      <c r="A53779" s="1"/>
      <c r="B53779" s="2"/>
      <c r="BJ53779" s="3"/>
      <c r="BL53779" s="3"/>
      <c r="BN53779" s="3"/>
      <c r="BP53779" s="3"/>
    </row>
    <row r="53780" spans="1:68" x14ac:dyDescent="0.25">
      <c r="A53780" s="1"/>
      <c r="B53780" s="2"/>
      <c r="BJ53780" s="3"/>
      <c r="BL53780" s="3"/>
      <c r="BN53780" s="3"/>
      <c r="BP53780" s="3"/>
    </row>
    <row r="53781" spans="1:68" x14ac:dyDescent="0.25">
      <c r="A53781" s="1"/>
      <c r="B53781" s="2"/>
      <c r="BJ53781" s="3"/>
      <c r="BL53781" s="3"/>
      <c r="BN53781" s="3"/>
      <c r="BP53781" s="3"/>
    </row>
    <row r="53782" spans="1:68" x14ac:dyDescent="0.25">
      <c r="A53782" s="1"/>
      <c r="B53782" s="2"/>
      <c r="BJ53782" s="3"/>
      <c r="BL53782" s="3"/>
      <c r="BN53782" s="3"/>
      <c r="BP53782" s="3"/>
    </row>
    <row r="53783" spans="1:68" x14ac:dyDescent="0.25">
      <c r="A53783" s="1"/>
      <c r="B53783" s="2"/>
      <c r="BJ53783" s="3"/>
      <c r="BL53783" s="3"/>
      <c r="BN53783" s="3"/>
      <c r="BP53783" s="3"/>
    </row>
    <row r="53784" spans="1:68" x14ac:dyDescent="0.25">
      <c r="A53784" s="1"/>
      <c r="B53784" s="2"/>
      <c r="BJ53784" s="3"/>
      <c r="BL53784" s="3"/>
      <c r="BN53784" s="3"/>
      <c r="BP53784" s="3"/>
    </row>
    <row r="53785" spans="1:68" x14ac:dyDescent="0.25">
      <c r="A53785" s="1"/>
      <c r="B53785" s="2"/>
      <c r="BJ53785" s="3"/>
      <c r="BL53785" s="3"/>
      <c r="BN53785" s="3"/>
      <c r="BP53785" s="3"/>
    </row>
    <row r="53786" spans="1:68" x14ac:dyDescent="0.25">
      <c r="A53786" s="1"/>
      <c r="B53786" s="2"/>
      <c r="BJ53786" s="3"/>
      <c r="BL53786" s="3"/>
      <c r="BN53786" s="3"/>
      <c r="BP53786" s="3"/>
    </row>
    <row r="53787" spans="1:68" x14ac:dyDescent="0.25">
      <c r="A53787" s="1"/>
      <c r="B53787" s="2"/>
      <c r="BJ53787" s="3"/>
      <c r="BL53787" s="3"/>
      <c r="BN53787" s="3"/>
      <c r="BP53787" s="3"/>
    </row>
    <row r="53788" spans="1:68" x14ac:dyDescent="0.25">
      <c r="A53788" s="1"/>
      <c r="B53788" s="2"/>
      <c r="BJ53788" s="3"/>
      <c r="BL53788" s="3"/>
      <c r="BN53788" s="3"/>
      <c r="BP53788" s="3"/>
    </row>
    <row r="53789" spans="1:68" x14ac:dyDescent="0.25">
      <c r="A53789" s="1"/>
      <c r="B53789" s="2"/>
      <c r="BJ53789" s="3"/>
      <c r="BL53789" s="3"/>
      <c r="BN53789" s="3"/>
      <c r="BP53789" s="3"/>
    </row>
    <row r="53790" spans="1:68" x14ac:dyDescent="0.25">
      <c r="A53790" s="1"/>
      <c r="B53790" s="2"/>
      <c r="BJ53790" s="3"/>
      <c r="BL53790" s="3"/>
      <c r="BN53790" s="3"/>
      <c r="BP53790" s="3"/>
    </row>
    <row r="53791" spans="1:68" x14ac:dyDescent="0.25">
      <c r="A53791" s="1"/>
      <c r="B53791" s="2"/>
      <c r="BJ53791" s="3"/>
      <c r="BL53791" s="3"/>
      <c r="BN53791" s="3"/>
      <c r="BP53791" s="3"/>
    </row>
    <row r="53792" spans="1:68" x14ac:dyDescent="0.25">
      <c r="A53792" s="1"/>
      <c r="B53792" s="2"/>
      <c r="BJ53792" s="3"/>
      <c r="BL53792" s="3"/>
      <c r="BN53792" s="3"/>
      <c r="BP53792" s="3"/>
    </row>
    <row r="53793" spans="1:68" x14ac:dyDescent="0.25">
      <c r="A53793" s="1"/>
      <c r="B53793" s="2"/>
      <c r="BJ53793" s="3"/>
      <c r="BL53793" s="3"/>
      <c r="BN53793" s="3"/>
      <c r="BP53793" s="3"/>
    </row>
    <row r="53794" spans="1:68" x14ac:dyDescent="0.25">
      <c r="A53794" s="1"/>
      <c r="B53794" s="2"/>
      <c r="BJ53794" s="3"/>
      <c r="BL53794" s="3"/>
      <c r="BN53794" s="3"/>
      <c r="BP53794" s="3"/>
    </row>
    <row r="53795" spans="1:68" x14ac:dyDescent="0.25">
      <c r="A53795" s="1"/>
      <c r="B53795" s="2"/>
      <c r="BJ53795" s="3"/>
      <c r="BL53795" s="3"/>
      <c r="BN53795" s="3"/>
      <c r="BP53795" s="3"/>
    </row>
    <row r="53796" spans="1:68" x14ac:dyDescent="0.25">
      <c r="A53796" s="1"/>
      <c r="B53796" s="2"/>
      <c r="BJ53796" s="3"/>
      <c r="BL53796" s="3"/>
      <c r="BN53796" s="3"/>
      <c r="BP53796" s="3"/>
    </row>
    <row r="53797" spans="1:68" x14ac:dyDescent="0.25">
      <c r="A53797" s="1"/>
      <c r="B53797" s="2"/>
      <c r="BJ53797" s="3"/>
      <c r="BL53797" s="3"/>
      <c r="BN53797" s="3"/>
      <c r="BP53797" s="3"/>
    </row>
    <row r="53798" spans="1:68" x14ac:dyDescent="0.25">
      <c r="A53798" s="1"/>
      <c r="B53798" s="2"/>
      <c r="BJ53798" s="3"/>
      <c r="BL53798" s="3"/>
      <c r="BN53798" s="3"/>
      <c r="BP53798" s="3"/>
    </row>
    <row r="53799" spans="1:68" x14ac:dyDescent="0.25">
      <c r="A53799" s="1"/>
      <c r="B53799" s="2"/>
      <c r="BJ53799" s="3"/>
      <c r="BL53799" s="3"/>
      <c r="BN53799" s="3"/>
      <c r="BP53799" s="3"/>
    </row>
    <row r="53800" spans="1:68" x14ac:dyDescent="0.25">
      <c r="A53800" s="1"/>
      <c r="B53800" s="2"/>
      <c r="BJ53800" s="3"/>
      <c r="BL53800" s="3"/>
      <c r="BN53800" s="3"/>
      <c r="BP53800" s="3"/>
    </row>
    <row r="53801" spans="1:68" x14ac:dyDescent="0.25">
      <c r="A53801" s="1"/>
      <c r="B53801" s="2"/>
      <c r="BJ53801" s="3"/>
      <c r="BL53801" s="3"/>
      <c r="BN53801" s="3"/>
      <c r="BP53801" s="3"/>
    </row>
    <row r="53802" spans="1:68" x14ac:dyDescent="0.25">
      <c r="A53802" s="1"/>
      <c r="B53802" s="2"/>
      <c r="BJ53802" s="3"/>
      <c r="BL53802" s="3"/>
      <c r="BN53802" s="3"/>
      <c r="BP53802" s="3"/>
    </row>
    <row r="53803" spans="1:68" x14ac:dyDescent="0.25">
      <c r="A53803" s="1"/>
      <c r="B53803" s="2"/>
      <c r="BJ53803" s="3"/>
      <c r="BL53803" s="3"/>
      <c r="BN53803" s="3"/>
      <c r="BP53803" s="3"/>
    </row>
    <row r="53804" spans="1:68" x14ac:dyDescent="0.25">
      <c r="A53804" s="1"/>
      <c r="B53804" s="2"/>
      <c r="BJ53804" s="3"/>
      <c r="BL53804" s="3"/>
      <c r="BN53804" s="3"/>
      <c r="BP53804" s="3"/>
    </row>
    <row r="53805" spans="1:68" x14ac:dyDescent="0.25">
      <c r="A53805" s="1"/>
      <c r="B53805" s="2"/>
      <c r="BJ53805" s="3"/>
      <c r="BL53805" s="3"/>
      <c r="BN53805" s="3"/>
      <c r="BP53805" s="3"/>
    </row>
    <row r="53806" spans="1:68" x14ac:dyDescent="0.25">
      <c r="A53806" s="1"/>
      <c r="B53806" s="2"/>
      <c r="BJ53806" s="3"/>
      <c r="BL53806" s="3"/>
      <c r="BN53806" s="3"/>
      <c r="BP53806" s="3"/>
    </row>
    <row r="53807" spans="1:68" x14ac:dyDescent="0.25">
      <c r="A53807" s="1"/>
      <c r="B53807" s="2"/>
      <c r="BJ53807" s="3"/>
      <c r="BL53807" s="3"/>
      <c r="BN53807" s="3"/>
      <c r="BP53807" s="3"/>
    </row>
    <row r="53808" spans="1:68" x14ac:dyDescent="0.25">
      <c r="A53808" s="1"/>
      <c r="B53808" s="2"/>
      <c r="BJ53808" s="3"/>
      <c r="BL53808" s="3"/>
      <c r="BN53808" s="3"/>
      <c r="BP53808" s="3"/>
    </row>
    <row r="53809" spans="1:68" x14ac:dyDescent="0.25">
      <c r="A53809" s="1"/>
      <c r="B53809" s="2"/>
      <c r="BJ53809" s="3"/>
      <c r="BL53809" s="3"/>
      <c r="BN53809" s="3"/>
      <c r="BP53809" s="3"/>
    </row>
    <row r="53810" spans="1:68" x14ac:dyDescent="0.25">
      <c r="A53810" s="1"/>
      <c r="B53810" s="2"/>
      <c r="BJ53810" s="3"/>
      <c r="BL53810" s="3"/>
      <c r="BN53810" s="3"/>
      <c r="BP53810" s="3"/>
    </row>
    <row r="53811" spans="1:68" x14ac:dyDescent="0.25">
      <c r="A53811" s="1"/>
      <c r="B53811" s="2"/>
      <c r="BJ53811" s="3"/>
      <c r="BL53811" s="3"/>
      <c r="BN53811" s="3"/>
      <c r="BP53811" s="3"/>
    </row>
    <row r="53812" spans="1:68" x14ac:dyDescent="0.25">
      <c r="A53812" s="1"/>
      <c r="B53812" s="2"/>
      <c r="BJ53812" s="3"/>
      <c r="BL53812" s="3"/>
      <c r="BN53812" s="3"/>
      <c r="BP53812" s="3"/>
    </row>
    <row r="53813" spans="1:68" x14ac:dyDescent="0.25">
      <c r="A53813" s="1"/>
      <c r="B53813" s="2"/>
      <c r="BJ53813" s="3"/>
      <c r="BL53813" s="3"/>
      <c r="BN53813" s="3"/>
      <c r="BP53813" s="3"/>
    </row>
    <row r="53814" spans="1:68" x14ac:dyDescent="0.25">
      <c r="A53814" s="1"/>
      <c r="B53814" s="2"/>
      <c r="BJ53814" s="3"/>
      <c r="BL53814" s="3"/>
      <c r="BN53814" s="3"/>
      <c r="BP53814" s="3"/>
    </row>
    <row r="53815" spans="1:68" x14ac:dyDescent="0.25">
      <c r="A53815" s="1"/>
      <c r="B53815" s="2"/>
      <c r="BJ53815" s="3"/>
      <c r="BL53815" s="3"/>
      <c r="BN53815" s="3"/>
      <c r="BP53815" s="3"/>
    </row>
    <row r="53816" spans="1:68" x14ac:dyDescent="0.25">
      <c r="A53816" s="1"/>
      <c r="B53816" s="2"/>
      <c r="BJ53816" s="3"/>
      <c r="BL53816" s="3"/>
      <c r="BN53816" s="3"/>
      <c r="BP53816" s="3"/>
    </row>
    <row r="53817" spans="1:68" x14ac:dyDescent="0.25">
      <c r="A53817" s="1"/>
      <c r="B53817" s="2"/>
      <c r="BJ53817" s="3"/>
      <c r="BL53817" s="3"/>
      <c r="BN53817" s="3"/>
      <c r="BP53817" s="3"/>
    </row>
    <row r="53818" spans="1:68" x14ac:dyDescent="0.25">
      <c r="A53818" s="1"/>
      <c r="B53818" s="2"/>
      <c r="BJ53818" s="3"/>
      <c r="BL53818" s="3"/>
      <c r="BN53818" s="3"/>
      <c r="BP53818" s="3"/>
    </row>
    <row r="53819" spans="1:68" x14ac:dyDescent="0.25">
      <c r="A53819" s="1"/>
      <c r="B53819" s="2"/>
      <c r="BJ53819" s="3"/>
      <c r="BL53819" s="3"/>
      <c r="BN53819" s="3"/>
      <c r="BP53819" s="3"/>
    </row>
    <row r="53820" spans="1:68" x14ac:dyDescent="0.25">
      <c r="A53820" s="1"/>
      <c r="B53820" s="2"/>
      <c r="BJ53820" s="3"/>
      <c r="BL53820" s="3"/>
      <c r="BN53820" s="3"/>
      <c r="BP53820" s="3"/>
    </row>
    <row r="53821" spans="1:68" x14ac:dyDescent="0.25">
      <c r="A53821" s="1"/>
      <c r="B53821" s="2"/>
      <c r="BJ53821" s="3"/>
      <c r="BL53821" s="3"/>
      <c r="BN53821" s="3"/>
      <c r="BP53821" s="3"/>
    </row>
    <row r="53822" spans="1:68" x14ac:dyDescent="0.25">
      <c r="A53822" s="1"/>
      <c r="B53822" s="2"/>
      <c r="BJ53822" s="3"/>
      <c r="BL53822" s="3"/>
      <c r="BN53822" s="3"/>
      <c r="BP53822" s="3"/>
    </row>
    <row r="53823" spans="1:68" x14ac:dyDescent="0.25">
      <c r="A53823" s="1"/>
      <c r="B53823" s="2"/>
      <c r="BJ53823" s="3"/>
      <c r="BL53823" s="3"/>
      <c r="BN53823" s="3"/>
      <c r="BP53823" s="3"/>
    </row>
    <row r="53824" spans="1:68" x14ac:dyDescent="0.25">
      <c r="A53824" s="1"/>
      <c r="B53824" s="2"/>
      <c r="BJ53824" s="3"/>
      <c r="BL53824" s="3"/>
      <c r="BN53824" s="3"/>
      <c r="BP53824" s="3"/>
    </row>
    <row r="53825" spans="1:68" x14ac:dyDescent="0.25">
      <c r="A53825" s="1"/>
      <c r="B53825" s="2"/>
      <c r="BJ53825" s="3"/>
      <c r="BL53825" s="3"/>
      <c r="BN53825" s="3"/>
      <c r="BP53825" s="3"/>
    </row>
    <row r="53826" spans="1:68" x14ac:dyDescent="0.25">
      <c r="A53826" s="1"/>
      <c r="B53826" s="2"/>
      <c r="BJ53826" s="3"/>
      <c r="BL53826" s="3"/>
      <c r="BN53826" s="3"/>
      <c r="BP53826" s="3"/>
    </row>
    <row r="53827" spans="1:68" x14ac:dyDescent="0.25">
      <c r="A53827" s="1"/>
      <c r="B53827" s="2"/>
      <c r="BJ53827" s="3"/>
      <c r="BL53827" s="3"/>
      <c r="BN53827" s="3"/>
      <c r="BP53827" s="3"/>
    </row>
    <row r="53828" spans="1:68" x14ac:dyDescent="0.25">
      <c r="A53828" s="1"/>
      <c r="B53828" s="2"/>
      <c r="BJ53828" s="3"/>
      <c r="BL53828" s="3"/>
      <c r="BN53828" s="3"/>
      <c r="BP53828" s="3"/>
    </row>
    <row r="53829" spans="1:68" x14ac:dyDescent="0.25">
      <c r="A53829" s="1"/>
      <c r="B53829" s="2"/>
      <c r="BJ53829" s="3"/>
      <c r="BL53829" s="3"/>
      <c r="BN53829" s="3"/>
      <c r="BP53829" s="3"/>
    </row>
    <row r="53830" spans="1:68" x14ac:dyDescent="0.25">
      <c r="A53830" s="1"/>
      <c r="B53830" s="2"/>
      <c r="BJ53830" s="3"/>
      <c r="BL53830" s="3"/>
      <c r="BN53830" s="3"/>
      <c r="BP53830" s="3"/>
    </row>
    <row r="53831" spans="1:68" x14ac:dyDescent="0.25">
      <c r="A53831" s="1"/>
      <c r="B53831" s="2"/>
      <c r="BJ53831" s="3"/>
      <c r="BL53831" s="3"/>
      <c r="BN53831" s="3"/>
      <c r="BP53831" s="3"/>
    </row>
    <row r="53832" spans="1:68" x14ac:dyDescent="0.25">
      <c r="A53832" s="1"/>
      <c r="B53832" s="2"/>
      <c r="BJ53832" s="3"/>
      <c r="BL53832" s="3"/>
      <c r="BN53832" s="3"/>
      <c r="BP53832" s="3"/>
    </row>
    <row r="53833" spans="1:68" x14ac:dyDescent="0.25">
      <c r="A53833" s="1"/>
      <c r="B53833" s="2"/>
      <c r="BJ53833" s="3"/>
      <c r="BL53833" s="3"/>
      <c r="BN53833" s="3"/>
      <c r="BP53833" s="3"/>
    </row>
    <row r="53834" spans="1:68" x14ac:dyDescent="0.25">
      <c r="A53834" s="1"/>
      <c r="B53834" s="2"/>
      <c r="BJ53834" s="3"/>
      <c r="BL53834" s="3"/>
      <c r="BN53834" s="3"/>
      <c r="BP53834" s="3"/>
    </row>
    <row r="53835" spans="1:68" x14ac:dyDescent="0.25">
      <c r="A53835" s="1"/>
      <c r="B53835" s="2"/>
      <c r="BJ53835" s="3"/>
      <c r="BL53835" s="3"/>
      <c r="BN53835" s="3"/>
      <c r="BP53835" s="3"/>
    </row>
    <row r="53836" spans="1:68" x14ac:dyDescent="0.25">
      <c r="A53836" s="1"/>
      <c r="B53836" s="2"/>
      <c r="BJ53836" s="3"/>
      <c r="BL53836" s="3"/>
      <c r="BN53836" s="3"/>
      <c r="BP53836" s="3"/>
    </row>
    <row r="53837" spans="1:68" x14ac:dyDescent="0.25">
      <c r="A53837" s="1"/>
      <c r="B53837" s="2"/>
      <c r="BJ53837" s="3"/>
      <c r="BL53837" s="3"/>
      <c r="BN53837" s="3"/>
      <c r="BP53837" s="3"/>
    </row>
    <row r="53838" spans="1:68" x14ac:dyDescent="0.25">
      <c r="A53838" s="1"/>
      <c r="B53838" s="2"/>
      <c r="BJ53838" s="3"/>
      <c r="BL53838" s="3"/>
      <c r="BN53838" s="3"/>
      <c r="BP53838" s="3"/>
    </row>
    <row r="53839" spans="1:68" x14ac:dyDescent="0.25">
      <c r="A53839" s="1"/>
      <c r="B53839" s="2"/>
      <c r="BJ53839" s="3"/>
      <c r="BL53839" s="3"/>
      <c r="BN53839" s="3"/>
      <c r="BP53839" s="3"/>
    </row>
    <row r="53840" spans="1:68" x14ac:dyDescent="0.25">
      <c r="A53840" s="1"/>
      <c r="B53840" s="2"/>
      <c r="BJ53840" s="3"/>
      <c r="BL53840" s="3"/>
      <c r="BN53840" s="3"/>
      <c r="BP53840" s="3"/>
    </row>
    <row r="53841" spans="1:68" x14ac:dyDescent="0.25">
      <c r="A53841" s="1"/>
      <c r="B53841" s="2"/>
      <c r="BJ53841" s="3"/>
      <c r="BL53841" s="3"/>
      <c r="BN53841" s="3"/>
      <c r="BP53841" s="3"/>
    </row>
    <row r="53842" spans="1:68" x14ac:dyDescent="0.25">
      <c r="A53842" s="1"/>
      <c r="B53842" s="2"/>
      <c r="BJ53842" s="3"/>
      <c r="BL53842" s="3"/>
      <c r="BN53842" s="3"/>
      <c r="BP53842" s="3"/>
    </row>
    <row r="53843" spans="1:68" x14ac:dyDescent="0.25">
      <c r="A53843" s="1"/>
      <c r="B53843" s="2"/>
      <c r="BJ53843" s="3"/>
      <c r="BL53843" s="3"/>
      <c r="BN53843" s="3"/>
      <c r="BP53843" s="3"/>
    </row>
    <row r="53844" spans="1:68" x14ac:dyDescent="0.25">
      <c r="A53844" s="1"/>
      <c r="B53844" s="2"/>
      <c r="BJ53844" s="3"/>
      <c r="BL53844" s="3"/>
      <c r="BN53844" s="3"/>
      <c r="BP53844" s="3"/>
    </row>
    <row r="53845" spans="1:68" x14ac:dyDescent="0.25">
      <c r="A53845" s="1"/>
      <c r="B53845" s="2"/>
      <c r="BJ53845" s="3"/>
      <c r="BL53845" s="3"/>
      <c r="BN53845" s="3"/>
      <c r="BP53845" s="3"/>
    </row>
    <row r="53846" spans="1:68" x14ac:dyDescent="0.25">
      <c r="A53846" s="1"/>
      <c r="B53846" s="2"/>
      <c r="BJ53846" s="3"/>
      <c r="BL53846" s="3"/>
      <c r="BN53846" s="3"/>
      <c r="BP53846" s="3"/>
    </row>
    <row r="53847" spans="1:68" x14ac:dyDescent="0.25">
      <c r="A53847" s="1"/>
      <c r="B53847" s="2"/>
      <c r="BJ53847" s="3"/>
      <c r="BL53847" s="3"/>
      <c r="BN53847" s="3"/>
      <c r="BP53847" s="3"/>
    </row>
    <row r="53848" spans="1:68" x14ac:dyDescent="0.25">
      <c r="A53848" s="1"/>
      <c r="B53848" s="2"/>
      <c r="BJ53848" s="3"/>
      <c r="BL53848" s="3"/>
      <c r="BN53848" s="3"/>
      <c r="BP53848" s="3"/>
    </row>
    <row r="53849" spans="1:68" x14ac:dyDescent="0.25">
      <c r="A53849" s="1"/>
      <c r="B53849" s="2"/>
      <c r="BJ53849" s="3"/>
      <c r="BL53849" s="3"/>
      <c r="BN53849" s="3"/>
      <c r="BP53849" s="3"/>
    </row>
    <row r="53850" spans="1:68" x14ac:dyDescent="0.25">
      <c r="A53850" s="1"/>
      <c r="B53850" s="2"/>
      <c r="BJ53850" s="3"/>
      <c r="BL53850" s="3"/>
      <c r="BN53850" s="3"/>
      <c r="BP53850" s="3"/>
    </row>
    <row r="53851" spans="1:68" x14ac:dyDescent="0.25">
      <c r="A53851" s="1"/>
      <c r="B53851" s="2"/>
      <c r="BJ53851" s="3"/>
      <c r="BL53851" s="3"/>
      <c r="BN53851" s="3"/>
      <c r="BP53851" s="3"/>
    </row>
    <row r="53852" spans="1:68" x14ac:dyDescent="0.25">
      <c r="A53852" s="1"/>
      <c r="B53852" s="2"/>
      <c r="BJ53852" s="3"/>
      <c r="BL53852" s="3"/>
      <c r="BN53852" s="3"/>
      <c r="BP53852" s="3"/>
    </row>
    <row r="53853" spans="1:68" x14ac:dyDescent="0.25">
      <c r="A53853" s="1"/>
      <c r="B53853" s="2"/>
      <c r="BJ53853" s="3"/>
      <c r="BL53853" s="3"/>
      <c r="BN53853" s="3"/>
      <c r="BP53853" s="3"/>
    </row>
    <row r="53854" spans="1:68" x14ac:dyDescent="0.25">
      <c r="A53854" s="1"/>
      <c r="B53854" s="2"/>
      <c r="BJ53854" s="3"/>
      <c r="BL53854" s="3"/>
      <c r="BN53854" s="3"/>
      <c r="BP53854" s="3"/>
    </row>
    <row r="53855" spans="1:68" x14ac:dyDescent="0.25">
      <c r="A53855" s="1"/>
      <c r="B53855" s="2"/>
      <c r="BJ53855" s="3"/>
      <c r="BL53855" s="3"/>
      <c r="BN53855" s="3"/>
      <c r="BP53855" s="3"/>
    </row>
    <row r="53856" spans="1:68" x14ac:dyDescent="0.25">
      <c r="A53856" s="1"/>
      <c r="B53856" s="2"/>
      <c r="BJ53856" s="3"/>
      <c r="BL53856" s="3"/>
      <c r="BN53856" s="3"/>
      <c r="BP53856" s="3"/>
    </row>
    <row r="53857" spans="1:68" x14ac:dyDescent="0.25">
      <c r="A53857" s="1"/>
      <c r="B53857" s="2"/>
      <c r="BJ53857" s="3"/>
      <c r="BL53857" s="3"/>
      <c r="BN53857" s="3"/>
      <c r="BP53857" s="3"/>
    </row>
    <row r="53858" spans="1:68" x14ac:dyDescent="0.25">
      <c r="A53858" s="1"/>
      <c r="B53858" s="2"/>
      <c r="BJ53858" s="3"/>
      <c r="BL53858" s="3"/>
      <c r="BN53858" s="3"/>
      <c r="BP53858" s="3"/>
    </row>
    <row r="53859" spans="1:68" x14ac:dyDescent="0.25">
      <c r="A53859" s="1"/>
      <c r="B53859" s="2"/>
      <c r="BJ53859" s="3"/>
      <c r="BL53859" s="3"/>
      <c r="BN53859" s="3"/>
      <c r="BP53859" s="3"/>
    </row>
    <row r="53860" spans="1:68" x14ac:dyDescent="0.25">
      <c r="A53860" s="1"/>
      <c r="B53860" s="2"/>
      <c r="BJ53860" s="3"/>
      <c r="BL53860" s="3"/>
      <c r="BN53860" s="3"/>
      <c r="BP53860" s="3"/>
    </row>
    <row r="53861" spans="1:68" x14ac:dyDescent="0.25">
      <c r="A53861" s="1"/>
      <c r="B53861" s="2"/>
      <c r="BJ53861" s="3"/>
      <c r="BL53861" s="3"/>
      <c r="BN53861" s="3"/>
      <c r="BP53861" s="3"/>
    </row>
    <row r="53862" spans="1:68" x14ac:dyDescent="0.25">
      <c r="A53862" s="1"/>
      <c r="B53862" s="2"/>
      <c r="BJ53862" s="3"/>
      <c r="BL53862" s="3"/>
      <c r="BN53862" s="3"/>
      <c r="BP53862" s="3"/>
    </row>
    <row r="53863" spans="1:68" x14ac:dyDescent="0.25">
      <c r="A53863" s="1"/>
      <c r="B53863" s="2"/>
      <c r="BJ53863" s="3"/>
      <c r="BL53863" s="3"/>
      <c r="BN53863" s="3"/>
      <c r="BP53863" s="3"/>
    </row>
    <row r="53864" spans="1:68" x14ac:dyDescent="0.25">
      <c r="A53864" s="1"/>
      <c r="B53864" s="2"/>
      <c r="BJ53864" s="3"/>
      <c r="BL53864" s="3"/>
      <c r="BN53864" s="3"/>
      <c r="BP53864" s="3"/>
    </row>
    <row r="53865" spans="1:68" x14ac:dyDescent="0.25">
      <c r="A53865" s="1"/>
      <c r="B53865" s="2"/>
      <c r="BJ53865" s="3"/>
      <c r="BL53865" s="3"/>
      <c r="BN53865" s="3"/>
      <c r="BP53865" s="3"/>
    </row>
    <row r="53866" spans="1:68" x14ac:dyDescent="0.25">
      <c r="A53866" s="1"/>
      <c r="B53866" s="2"/>
      <c r="BJ53866" s="3"/>
      <c r="BL53866" s="3"/>
      <c r="BN53866" s="3"/>
      <c r="BP53866" s="3"/>
    </row>
    <row r="53867" spans="1:68" x14ac:dyDescent="0.25">
      <c r="A53867" s="1"/>
      <c r="B53867" s="2"/>
      <c r="BJ53867" s="3"/>
      <c r="BL53867" s="3"/>
      <c r="BN53867" s="3"/>
      <c r="BP53867" s="3"/>
    </row>
    <row r="53868" spans="1:68" x14ac:dyDescent="0.25">
      <c r="A53868" s="1"/>
      <c r="B53868" s="2"/>
      <c r="BJ53868" s="3"/>
      <c r="BL53868" s="3"/>
      <c r="BN53868" s="3"/>
      <c r="BP53868" s="3"/>
    </row>
    <row r="53869" spans="1:68" x14ac:dyDescent="0.25">
      <c r="A53869" s="1"/>
      <c r="B53869" s="2"/>
      <c r="BJ53869" s="3"/>
      <c r="BL53869" s="3"/>
      <c r="BN53869" s="3"/>
      <c r="BP53869" s="3"/>
    </row>
    <row r="53870" spans="1:68" x14ac:dyDescent="0.25">
      <c r="A53870" s="1"/>
      <c r="B53870" s="2"/>
      <c r="BJ53870" s="3"/>
      <c r="BL53870" s="3"/>
      <c r="BN53870" s="3"/>
      <c r="BP53870" s="3"/>
    </row>
    <row r="53871" spans="1:68" x14ac:dyDescent="0.25">
      <c r="A53871" s="1"/>
      <c r="B53871" s="2"/>
      <c r="BJ53871" s="3"/>
      <c r="BL53871" s="3"/>
      <c r="BN53871" s="3"/>
      <c r="BP53871" s="3"/>
    </row>
    <row r="53872" spans="1:68" x14ac:dyDescent="0.25">
      <c r="A53872" s="1"/>
      <c r="B53872" s="2"/>
      <c r="BJ53872" s="3"/>
      <c r="BL53872" s="3"/>
      <c r="BN53872" s="3"/>
      <c r="BP53872" s="3"/>
    </row>
    <row r="53873" spans="1:68" x14ac:dyDescent="0.25">
      <c r="A53873" s="1"/>
      <c r="B53873" s="2"/>
      <c r="BJ53873" s="3"/>
      <c r="BL53873" s="3"/>
      <c r="BN53873" s="3"/>
      <c r="BP53873" s="3"/>
    </row>
    <row r="53874" spans="1:68" x14ac:dyDescent="0.25">
      <c r="A53874" s="1"/>
      <c r="B53874" s="2"/>
      <c r="BJ53874" s="3"/>
      <c r="BL53874" s="3"/>
      <c r="BN53874" s="3"/>
      <c r="BP53874" s="3"/>
    </row>
    <row r="53875" spans="1:68" x14ac:dyDescent="0.25">
      <c r="A53875" s="1"/>
      <c r="B53875" s="2"/>
      <c r="BJ53875" s="3"/>
      <c r="BL53875" s="3"/>
      <c r="BN53875" s="3"/>
      <c r="BP53875" s="3"/>
    </row>
    <row r="53876" spans="1:68" x14ac:dyDescent="0.25">
      <c r="A53876" s="1"/>
      <c r="B53876" s="2"/>
      <c r="BJ53876" s="3"/>
      <c r="BL53876" s="3"/>
      <c r="BN53876" s="3"/>
      <c r="BP53876" s="3"/>
    </row>
    <row r="53877" spans="1:68" x14ac:dyDescent="0.25">
      <c r="A53877" s="1"/>
      <c r="B53877" s="2"/>
      <c r="BJ53877" s="3"/>
      <c r="BL53877" s="3"/>
      <c r="BN53877" s="3"/>
      <c r="BP53877" s="3"/>
    </row>
    <row r="53878" spans="1:68" x14ac:dyDescent="0.25">
      <c r="A53878" s="1"/>
      <c r="B53878" s="2"/>
      <c r="BJ53878" s="3"/>
      <c r="BL53878" s="3"/>
      <c r="BN53878" s="3"/>
      <c r="BP53878" s="3"/>
    </row>
    <row r="53879" spans="1:68" x14ac:dyDescent="0.25">
      <c r="A53879" s="1"/>
      <c r="B53879" s="2"/>
      <c r="BJ53879" s="3"/>
      <c r="BL53879" s="3"/>
      <c r="BN53879" s="3"/>
      <c r="BP53879" s="3"/>
    </row>
    <row r="53880" spans="1:68" x14ac:dyDescent="0.25">
      <c r="A53880" s="1"/>
      <c r="B53880" s="2"/>
      <c r="BJ53880" s="3"/>
      <c r="BL53880" s="3"/>
      <c r="BN53880" s="3"/>
      <c r="BP53880" s="3"/>
    </row>
    <row r="53881" spans="1:68" x14ac:dyDescent="0.25">
      <c r="A53881" s="1"/>
      <c r="B53881" s="2"/>
      <c r="BJ53881" s="3"/>
      <c r="BL53881" s="3"/>
      <c r="BN53881" s="3"/>
      <c r="BP53881" s="3"/>
    </row>
    <row r="53882" spans="1:68" x14ac:dyDescent="0.25">
      <c r="A53882" s="1"/>
      <c r="B53882" s="2"/>
      <c r="BJ53882" s="3"/>
      <c r="BL53882" s="3"/>
      <c r="BN53882" s="3"/>
      <c r="BP53882" s="3"/>
    </row>
    <row r="53883" spans="1:68" x14ac:dyDescent="0.25">
      <c r="A53883" s="1"/>
      <c r="B53883" s="2"/>
      <c r="BJ53883" s="3"/>
      <c r="BL53883" s="3"/>
      <c r="BN53883" s="3"/>
      <c r="BP53883" s="3"/>
    </row>
    <row r="53884" spans="1:68" x14ac:dyDescent="0.25">
      <c r="A53884" s="1"/>
      <c r="B53884" s="2"/>
      <c r="BJ53884" s="3"/>
      <c r="BL53884" s="3"/>
      <c r="BN53884" s="3"/>
      <c r="BP53884" s="3"/>
    </row>
    <row r="53885" spans="1:68" x14ac:dyDescent="0.25">
      <c r="A53885" s="1"/>
      <c r="B53885" s="2"/>
      <c r="BJ53885" s="3"/>
      <c r="BL53885" s="3"/>
      <c r="BN53885" s="3"/>
      <c r="BP53885" s="3"/>
    </row>
    <row r="53886" spans="1:68" x14ac:dyDescent="0.25">
      <c r="A53886" s="1"/>
      <c r="B53886" s="2"/>
      <c r="BJ53886" s="3"/>
      <c r="BL53886" s="3"/>
      <c r="BN53886" s="3"/>
      <c r="BP53886" s="3"/>
    </row>
    <row r="53887" spans="1:68" x14ac:dyDescent="0.25">
      <c r="A53887" s="1"/>
      <c r="B53887" s="2"/>
      <c r="BJ53887" s="3"/>
      <c r="BL53887" s="3"/>
      <c r="BN53887" s="3"/>
      <c r="BP53887" s="3"/>
    </row>
    <row r="53888" spans="1:68" x14ac:dyDescent="0.25">
      <c r="A53888" s="1"/>
      <c r="B53888" s="2"/>
      <c r="BJ53888" s="3"/>
      <c r="BL53888" s="3"/>
      <c r="BN53888" s="3"/>
      <c r="BP53888" s="3"/>
    </row>
    <row r="53889" spans="1:68" x14ac:dyDescent="0.25">
      <c r="A53889" s="1"/>
      <c r="B53889" s="2"/>
      <c r="BJ53889" s="3"/>
      <c r="BL53889" s="3"/>
      <c r="BN53889" s="3"/>
      <c r="BP53889" s="3"/>
    </row>
    <row r="53890" spans="1:68" x14ac:dyDescent="0.25">
      <c r="A53890" s="1"/>
      <c r="B53890" s="2"/>
      <c r="BJ53890" s="3"/>
      <c r="BL53890" s="3"/>
      <c r="BN53890" s="3"/>
      <c r="BP53890" s="3"/>
    </row>
    <row r="53891" spans="1:68" x14ac:dyDescent="0.25">
      <c r="A53891" s="1"/>
      <c r="B53891" s="2"/>
      <c r="BJ53891" s="3"/>
      <c r="BL53891" s="3"/>
      <c r="BN53891" s="3"/>
      <c r="BP53891" s="3"/>
    </row>
    <row r="53892" spans="1:68" x14ac:dyDescent="0.25">
      <c r="A53892" s="1"/>
      <c r="B53892" s="2"/>
      <c r="BJ53892" s="3"/>
      <c r="BL53892" s="3"/>
      <c r="BN53892" s="3"/>
      <c r="BP53892" s="3"/>
    </row>
    <row r="53893" spans="1:68" x14ac:dyDescent="0.25">
      <c r="A53893" s="1"/>
      <c r="B53893" s="2"/>
      <c r="BJ53893" s="3"/>
      <c r="BL53893" s="3"/>
      <c r="BN53893" s="3"/>
      <c r="BP53893" s="3"/>
    </row>
    <row r="53894" spans="1:68" x14ac:dyDescent="0.25">
      <c r="A53894" s="1"/>
      <c r="B53894" s="2"/>
      <c r="BJ53894" s="3"/>
      <c r="BL53894" s="3"/>
      <c r="BN53894" s="3"/>
      <c r="BP53894" s="3"/>
    </row>
    <row r="53895" spans="1:68" x14ac:dyDescent="0.25">
      <c r="A53895" s="1"/>
      <c r="B53895" s="2"/>
      <c r="BJ53895" s="3"/>
      <c r="BL53895" s="3"/>
      <c r="BN53895" s="3"/>
      <c r="BP53895" s="3"/>
    </row>
    <row r="53896" spans="1:68" x14ac:dyDescent="0.25">
      <c r="A53896" s="1"/>
      <c r="B53896" s="2"/>
      <c r="BJ53896" s="3"/>
      <c r="BL53896" s="3"/>
      <c r="BN53896" s="3"/>
      <c r="BP53896" s="3"/>
    </row>
    <row r="53897" spans="1:68" x14ac:dyDescent="0.25">
      <c r="A53897" s="1"/>
      <c r="B53897" s="2"/>
      <c r="BJ53897" s="3"/>
      <c r="BL53897" s="3"/>
      <c r="BN53897" s="3"/>
      <c r="BP53897" s="3"/>
    </row>
    <row r="53898" spans="1:68" x14ac:dyDescent="0.25">
      <c r="A53898" s="1"/>
      <c r="B53898" s="2"/>
      <c r="BJ53898" s="3"/>
      <c r="BL53898" s="3"/>
      <c r="BN53898" s="3"/>
      <c r="BP53898" s="3"/>
    </row>
    <row r="53899" spans="1:68" x14ac:dyDescent="0.25">
      <c r="A53899" s="1"/>
      <c r="B53899" s="2"/>
      <c r="BJ53899" s="3"/>
      <c r="BL53899" s="3"/>
      <c r="BN53899" s="3"/>
      <c r="BP53899" s="3"/>
    </row>
    <row r="53900" spans="1:68" x14ac:dyDescent="0.25">
      <c r="A53900" s="1"/>
      <c r="B53900" s="2"/>
      <c r="BJ53900" s="3"/>
      <c r="BL53900" s="3"/>
      <c r="BN53900" s="3"/>
      <c r="BP53900" s="3"/>
    </row>
    <row r="53901" spans="1:68" x14ac:dyDescent="0.25">
      <c r="A53901" s="1"/>
      <c r="B53901" s="2"/>
      <c r="BJ53901" s="3"/>
      <c r="BL53901" s="3"/>
      <c r="BN53901" s="3"/>
      <c r="BP53901" s="3"/>
    </row>
    <row r="53902" spans="1:68" x14ac:dyDescent="0.25">
      <c r="A53902" s="1"/>
      <c r="B53902" s="2"/>
      <c r="BJ53902" s="3"/>
      <c r="BL53902" s="3"/>
      <c r="BN53902" s="3"/>
      <c r="BP53902" s="3"/>
    </row>
    <row r="53903" spans="1:68" x14ac:dyDescent="0.25">
      <c r="A53903" s="1"/>
      <c r="B53903" s="2"/>
      <c r="BJ53903" s="3"/>
      <c r="BL53903" s="3"/>
      <c r="BN53903" s="3"/>
      <c r="BP53903" s="3"/>
    </row>
    <row r="53904" spans="1:68" x14ac:dyDescent="0.25">
      <c r="A53904" s="1"/>
      <c r="B53904" s="2"/>
      <c r="BJ53904" s="3"/>
      <c r="BL53904" s="3"/>
      <c r="BN53904" s="3"/>
      <c r="BP53904" s="3"/>
    </row>
    <row r="53905" spans="1:68" x14ac:dyDescent="0.25">
      <c r="A53905" s="1"/>
      <c r="B53905" s="2"/>
      <c r="BJ53905" s="3"/>
      <c r="BL53905" s="3"/>
      <c r="BN53905" s="3"/>
      <c r="BP53905" s="3"/>
    </row>
    <row r="53906" spans="1:68" x14ac:dyDescent="0.25">
      <c r="A53906" s="1"/>
      <c r="B53906" s="2"/>
      <c r="BJ53906" s="3"/>
      <c r="BL53906" s="3"/>
      <c r="BN53906" s="3"/>
      <c r="BP53906" s="3"/>
    </row>
    <row r="53907" spans="1:68" x14ac:dyDescent="0.25">
      <c r="A53907" s="1"/>
      <c r="B53907" s="2"/>
      <c r="BJ53907" s="3"/>
      <c r="BL53907" s="3"/>
      <c r="BN53907" s="3"/>
      <c r="BP53907" s="3"/>
    </row>
    <row r="53908" spans="1:68" x14ac:dyDescent="0.25">
      <c r="A53908" s="1"/>
      <c r="B53908" s="2"/>
      <c r="BJ53908" s="3"/>
      <c r="BL53908" s="3"/>
      <c r="BN53908" s="3"/>
      <c r="BP53908" s="3"/>
    </row>
    <row r="53909" spans="1:68" x14ac:dyDescent="0.25">
      <c r="A53909" s="1"/>
      <c r="B53909" s="2"/>
      <c r="BJ53909" s="3"/>
      <c r="BL53909" s="3"/>
      <c r="BN53909" s="3"/>
      <c r="BP53909" s="3"/>
    </row>
    <row r="53910" spans="1:68" x14ac:dyDescent="0.25">
      <c r="A53910" s="1"/>
      <c r="B53910" s="2"/>
      <c r="BJ53910" s="3"/>
      <c r="BL53910" s="3"/>
      <c r="BN53910" s="3"/>
      <c r="BP53910" s="3"/>
    </row>
    <row r="53911" spans="1:68" x14ac:dyDescent="0.25">
      <c r="A53911" s="1"/>
      <c r="B53911" s="2"/>
      <c r="BJ53911" s="3"/>
      <c r="BL53911" s="3"/>
      <c r="BN53911" s="3"/>
      <c r="BP53911" s="3"/>
    </row>
    <row r="53912" spans="1:68" x14ac:dyDescent="0.25">
      <c r="A53912" s="1"/>
      <c r="B53912" s="2"/>
      <c r="BJ53912" s="3"/>
      <c r="BL53912" s="3"/>
      <c r="BN53912" s="3"/>
      <c r="BP53912" s="3"/>
    </row>
    <row r="53913" spans="1:68" x14ac:dyDescent="0.25">
      <c r="A53913" s="1"/>
      <c r="B53913" s="2"/>
      <c r="BJ53913" s="3"/>
      <c r="BL53913" s="3"/>
      <c r="BN53913" s="3"/>
      <c r="BP53913" s="3"/>
    </row>
    <row r="53914" spans="1:68" x14ac:dyDescent="0.25">
      <c r="A53914" s="1"/>
      <c r="B53914" s="2"/>
      <c r="BJ53914" s="3"/>
      <c r="BL53914" s="3"/>
      <c r="BN53914" s="3"/>
      <c r="BP53914" s="3"/>
    </row>
    <row r="53915" spans="1:68" x14ac:dyDescent="0.25">
      <c r="A53915" s="1"/>
      <c r="B53915" s="2"/>
      <c r="BJ53915" s="3"/>
      <c r="BL53915" s="3"/>
      <c r="BN53915" s="3"/>
      <c r="BP53915" s="3"/>
    </row>
    <row r="53916" spans="1:68" x14ac:dyDescent="0.25">
      <c r="A53916" s="1"/>
      <c r="B53916" s="2"/>
      <c r="BJ53916" s="3"/>
      <c r="BL53916" s="3"/>
      <c r="BN53916" s="3"/>
      <c r="BP53916" s="3"/>
    </row>
    <row r="53917" spans="1:68" x14ac:dyDescent="0.25">
      <c r="A53917" s="1"/>
      <c r="B53917" s="2"/>
      <c r="BJ53917" s="3"/>
      <c r="BL53917" s="3"/>
      <c r="BN53917" s="3"/>
      <c r="BP53917" s="3"/>
    </row>
    <row r="53918" spans="1:68" x14ac:dyDescent="0.25">
      <c r="A53918" s="1"/>
      <c r="B53918" s="2"/>
      <c r="BJ53918" s="3"/>
      <c r="BL53918" s="3"/>
      <c r="BN53918" s="3"/>
      <c r="BP53918" s="3"/>
    </row>
    <row r="53919" spans="1:68" x14ac:dyDescent="0.25">
      <c r="A53919" s="1"/>
      <c r="B53919" s="2"/>
      <c r="BJ53919" s="3"/>
      <c r="BL53919" s="3"/>
      <c r="BN53919" s="3"/>
      <c r="BP53919" s="3"/>
    </row>
    <row r="53920" spans="1:68" x14ac:dyDescent="0.25">
      <c r="A53920" s="1"/>
      <c r="B53920" s="2"/>
      <c r="BJ53920" s="3"/>
      <c r="BL53920" s="3"/>
      <c r="BN53920" s="3"/>
      <c r="BP53920" s="3"/>
    </row>
    <row r="53921" spans="1:68" x14ac:dyDescent="0.25">
      <c r="A53921" s="1"/>
      <c r="B53921" s="2"/>
      <c r="BJ53921" s="3"/>
      <c r="BL53921" s="3"/>
      <c r="BN53921" s="3"/>
      <c r="BP53921" s="3"/>
    </row>
    <row r="53922" spans="1:68" x14ac:dyDescent="0.25">
      <c r="A53922" s="1"/>
      <c r="B53922" s="2"/>
      <c r="BJ53922" s="3"/>
      <c r="BL53922" s="3"/>
      <c r="BN53922" s="3"/>
      <c r="BP53922" s="3"/>
    </row>
    <row r="53923" spans="1:68" x14ac:dyDescent="0.25">
      <c r="A53923" s="1"/>
      <c r="B53923" s="2"/>
      <c r="BJ53923" s="3"/>
      <c r="BL53923" s="3"/>
      <c r="BN53923" s="3"/>
      <c r="BP53923" s="3"/>
    </row>
    <row r="53924" spans="1:68" x14ac:dyDescent="0.25">
      <c r="A53924" s="1"/>
      <c r="B53924" s="2"/>
      <c r="BJ53924" s="3"/>
      <c r="BL53924" s="3"/>
      <c r="BN53924" s="3"/>
      <c r="BP53924" s="3"/>
    </row>
    <row r="53925" spans="1:68" x14ac:dyDescent="0.25">
      <c r="A53925" s="1"/>
      <c r="B53925" s="2"/>
      <c r="BJ53925" s="3"/>
      <c r="BL53925" s="3"/>
      <c r="BN53925" s="3"/>
      <c r="BP53925" s="3"/>
    </row>
    <row r="53926" spans="1:68" x14ac:dyDescent="0.25">
      <c r="A53926" s="1"/>
      <c r="B53926" s="2"/>
      <c r="BJ53926" s="3"/>
      <c r="BL53926" s="3"/>
      <c r="BN53926" s="3"/>
      <c r="BP53926" s="3"/>
    </row>
    <row r="53927" spans="1:68" x14ac:dyDescent="0.25">
      <c r="A53927" s="1"/>
      <c r="B53927" s="2"/>
      <c r="BJ53927" s="3"/>
      <c r="BL53927" s="3"/>
      <c r="BN53927" s="3"/>
      <c r="BP53927" s="3"/>
    </row>
    <row r="53928" spans="1:68" x14ac:dyDescent="0.25">
      <c r="A53928" s="1"/>
      <c r="B53928" s="2"/>
      <c r="BJ53928" s="3"/>
      <c r="BL53928" s="3"/>
      <c r="BN53928" s="3"/>
      <c r="BP53928" s="3"/>
    </row>
    <row r="53929" spans="1:68" x14ac:dyDescent="0.25">
      <c r="A53929" s="1"/>
      <c r="B53929" s="2"/>
      <c r="BJ53929" s="3"/>
      <c r="BL53929" s="3"/>
      <c r="BN53929" s="3"/>
      <c r="BP53929" s="3"/>
    </row>
    <row r="53930" spans="1:68" x14ac:dyDescent="0.25">
      <c r="A53930" s="1"/>
      <c r="B53930" s="2"/>
      <c r="BJ53930" s="3"/>
      <c r="BL53930" s="3"/>
      <c r="BN53930" s="3"/>
      <c r="BP53930" s="3"/>
    </row>
    <row r="53931" spans="1:68" x14ac:dyDescent="0.25">
      <c r="A53931" s="1"/>
      <c r="B53931" s="2"/>
      <c r="BJ53931" s="3"/>
      <c r="BL53931" s="3"/>
      <c r="BN53931" s="3"/>
      <c r="BP53931" s="3"/>
    </row>
    <row r="53932" spans="1:68" x14ac:dyDescent="0.25">
      <c r="A53932" s="1"/>
      <c r="B53932" s="2"/>
      <c r="BJ53932" s="3"/>
      <c r="BL53932" s="3"/>
      <c r="BN53932" s="3"/>
      <c r="BP53932" s="3"/>
    </row>
    <row r="53933" spans="1:68" x14ac:dyDescent="0.25">
      <c r="A53933" s="1"/>
      <c r="B53933" s="2"/>
      <c r="BJ53933" s="3"/>
      <c r="BL53933" s="3"/>
      <c r="BN53933" s="3"/>
      <c r="BP53933" s="3"/>
    </row>
    <row r="53934" spans="1:68" x14ac:dyDescent="0.25">
      <c r="A53934" s="1"/>
      <c r="B53934" s="2"/>
      <c r="BJ53934" s="3"/>
      <c r="BL53934" s="3"/>
      <c r="BN53934" s="3"/>
      <c r="BP53934" s="3"/>
    </row>
    <row r="53935" spans="1:68" x14ac:dyDescent="0.25">
      <c r="A53935" s="1"/>
      <c r="B53935" s="2"/>
      <c r="BJ53935" s="3"/>
      <c r="BL53935" s="3"/>
      <c r="BN53935" s="3"/>
      <c r="BP53935" s="3"/>
    </row>
    <row r="53936" spans="1:68" x14ac:dyDescent="0.25">
      <c r="A53936" s="1"/>
      <c r="B53936" s="2"/>
      <c r="BJ53936" s="3"/>
      <c r="BL53936" s="3"/>
      <c r="BN53936" s="3"/>
      <c r="BP53936" s="3"/>
    </row>
    <row r="53937" spans="1:68" x14ac:dyDescent="0.25">
      <c r="A53937" s="1"/>
      <c r="B53937" s="2"/>
      <c r="BJ53937" s="3"/>
      <c r="BL53937" s="3"/>
      <c r="BN53937" s="3"/>
      <c r="BP53937" s="3"/>
    </row>
    <row r="53938" spans="1:68" x14ac:dyDescent="0.25">
      <c r="A53938" s="1"/>
      <c r="B53938" s="2"/>
      <c r="BJ53938" s="3"/>
      <c r="BL53938" s="3"/>
      <c r="BN53938" s="3"/>
      <c r="BP53938" s="3"/>
    </row>
    <row r="53939" spans="1:68" x14ac:dyDescent="0.25">
      <c r="A53939" s="1"/>
      <c r="B53939" s="2"/>
      <c r="BJ53939" s="3"/>
      <c r="BL53939" s="3"/>
      <c r="BN53939" s="3"/>
      <c r="BP53939" s="3"/>
    </row>
    <row r="53940" spans="1:68" x14ac:dyDescent="0.25">
      <c r="A53940" s="1"/>
      <c r="B53940" s="2"/>
      <c r="BJ53940" s="3"/>
      <c r="BL53940" s="3"/>
      <c r="BN53940" s="3"/>
      <c r="BP53940" s="3"/>
    </row>
    <row r="53941" spans="1:68" x14ac:dyDescent="0.25">
      <c r="A53941" s="1"/>
      <c r="B53941" s="2"/>
      <c r="BJ53941" s="3"/>
      <c r="BL53941" s="3"/>
      <c r="BN53941" s="3"/>
      <c r="BP53941" s="3"/>
    </row>
    <row r="53942" spans="1:68" x14ac:dyDescent="0.25">
      <c r="A53942" s="1"/>
      <c r="B53942" s="2"/>
      <c r="BJ53942" s="3"/>
      <c r="BL53942" s="3"/>
      <c r="BN53942" s="3"/>
      <c r="BP53942" s="3"/>
    </row>
    <row r="53943" spans="1:68" x14ac:dyDescent="0.25">
      <c r="A53943" s="1"/>
      <c r="B53943" s="2"/>
      <c r="BJ53943" s="3"/>
      <c r="BL53943" s="3"/>
      <c r="BN53943" s="3"/>
      <c r="BP53943" s="3"/>
    </row>
    <row r="53944" spans="1:68" x14ac:dyDescent="0.25">
      <c r="A53944" s="1"/>
      <c r="B53944" s="2"/>
      <c r="BJ53944" s="3"/>
      <c r="BL53944" s="3"/>
      <c r="BN53944" s="3"/>
      <c r="BP53944" s="3"/>
    </row>
    <row r="53945" spans="1:68" x14ac:dyDescent="0.25">
      <c r="A53945" s="1"/>
      <c r="B53945" s="2"/>
      <c r="BJ53945" s="3"/>
      <c r="BL53945" s="3"/>
      <c r="BN53945" s="3"/>
      <c r="BP53945" s="3"/>
    </row>
    <row r="53946" spans="1:68" x14ac:dyDescent="0.25">
      <c r="A53946" s="1"/>
      <c r="B53946" s="2"/>
      <c r="BJ53946" s="3"/>
      <c r="BL53946" s="3"/>
      <c r="BN53946" s="3"/>
      <c r="BP53946" s="3"/>
    </row>
    <row r="53947" spans="1:68" x14ac:dyDescent="0.25">
      <c r="A53947" s="1"/>
      <c r="B53947" s="2"/>
      <c r="BJ53947" s="3"/>
      <c r="BL53947" s="3"/>
      <c r="BN53947" s="3"/>
      <c r="BP53947" s="3"/>
    </row>
    <row r="53948" spans="1:68" x14ac:dyDescent="0.25">
      <c r="A53948" s="1"/>
      <c r="B53948" s="2"/>
      <c r="BJ53948" s="3"/>
      <c r="BL53948" s="3"/>
      <c r="BN53948" s="3"/>
      <c r="BP53948" s="3"/>
    </row>
    <row r="53949" spans="1:68" x14ac:dyDescent="0.25">
      <c r="A53949" s="1"/>
      <c r="B53949" s="2"/>
      <c r="BJ53949" s="3"/>
      <c r="BL53949" s="3"/>
      <c r="BN53949" s="3"/>
      <c r="BP53949" s="3"/>
    </row>
    <row r="53950" spans="1:68" x14ac:dyDescent="0.25">
      <c r="A53950" s="1"/>
      <c r="B53950" s="2"/>
      <c r="BJ53950" s="3"/>
      <c r="BL53950" s="3"/>
      <c r="BN53950" s="3"/>
      <c r="BP53950" s="3"/>
    </row>
    <row r="53951" spans="1:68" x14ac:dyDescent="0.25">
      <c r="A53951" s="1"/>
      <c r="B53951" s="2"/>
      <c r="BJ53951" s="3"/>
      <c r="BL53951" s="3"/>
      <c r="BN53951" s="3"/>
      <c r="BP53951" s="3"/>
    </row>
    <row r="53952" spans="1:68" x14ac:dyDescent="0.25">
      <c r="A53952" s="1"/>
      <c r="B53952" s="2"/>
      <c r="BJ53952" s="3"/>
      <c r="BL53952" s="3"/>
      <c r="BN53952" s="3"/>
      <c r="BP53952" s="3"/>
    </row>
    <row r="53953" spans="1:68" x14ac:dyDescent="0.25">
      <c r="A53953" s="1"/>
      <c r="B53953" s="2"/>
      <c r="BJ53953" s="3"/>
      <c r="BL53953" s="3"/>
      <c r="BN53953" s="3"/>
      <c r="BP53953" s="3"/>
    </row>
    <row r="53954" spans="1:68" x14ac:dyDescent="0.25">
      <c r="A53954" s="1"/>
      <c r="B53954" s="2"/>
      <c r="BJ53954" s="3"/>
      <c r="BL53954" s="3"/>
      <c r="BN53954" s="3"/>
      <c r="BP53954" s="3"/>
    </row>
    <row r="53955" spans="1:68" x14ac:dyDescent="0.25">
      <c r="A53955" s="1"/>
      <c r="B53955" s="2"/>
      <c r="BJ53955" s="3"/>
      <c r="BL53955" s="3"/>
      <c r="BN53955" s="3"/>
      <c r="BP53955" s="3"/>
    </row>
    <row r="53956" spans="1:68" x14ac:dyDescent="0.25">
      <c r="A53956" s="1"/>
      <c r="B53956" s="2"/>
      <c r="BJ53956" s="3"/>
      <c r="BL53956" s="3"/>
      <c r="BN53956" s="3"/>
      <c r="BP53956" s="3"/>
    </row>
    <row r="53957" spans="1:68" x14ac:dyDescent="0.25">
      <c r="A53957" s="1"/>
      <c r="B53957" s="2"/>
      <c r="BJ53957" s="3"/>
      <c r="BL53957" s="3"/>
      <c r="BN53957" s="3"/>
      <c r="BP53957" s="3"/>
    </row>
    <row r="53958" spans="1:68" x14ac:dyDescent="0.25">
      <c r="A53958" s="1"/>
      <c r="B53958" s="2"/>
      <c r="BJ53958" s="3"/>
      <c r="BL53958" s="3"/>
      <c r="BN53958" s="3"/>
      <c r="BP53958" s="3"/>
    </row>
    <row r="53959" spans="1:68" x14ac:dyDescent="0.25">
      <c r="A53959" s="1"/>
      <c r="B53959" s="2"/>
      <c r="BJ53959" s="3"/>
      <c r="BL53959" s="3"/>
      <c r="BN53959" s="3"/>
      <c r="BP53959" s="3"/>
    </row>
    <row r="53960" spans="1:68" x14ac:dyDescent="0.25">
      <c r="A53960" s="1"/>
      <c r="B53960" s="2"/>
      <c r="BJ53960" s="3"/>
      <c r="BL53960" s="3"/>
      <c r="BN53960" s="3"/>
      <c r="BP53960" s="3"/>
    </row>
    <row r="53961" spans="1:68" x14ac:dyDescent="0.25">
      <c r="A53961" s="1"/>
      <c r="B53961" s="2"/>
      <c r="BJ53961" s="3"/>
      <c r="BL53961" s="3"/>
      <c r="BN53961" s="3"/>
      <c r="BP53961" s="3"/>
    </row>
    <row r="53962" spans="1:68" x14ac:dyDescent="0.25">
      <c r="A53962" s="1"/>
      <c r="B53962" s="2"/>
      <c r="BJ53962" s="3"/>
      <c r="BL53962" s="3"/>
      <c r="BN53962" s="3"/>
      <c r="BP53962" s="3"/>
    </row>
    <row r="53963" spans="1:68" x14ac:dyDescent="0.25">
      <c r="A53963" s="1"/>
      <c r="B53963" s="2"/>
      <c r="BJ53963" s="3"/>
      <c r="BL53963" s="3"/>
      <c r="BN53963" s="3"/>
      <c r="BP53963" s="3"/>
    </row>
    <row r="53964" spans="1:68" x14ac:dyDescent="0.25">
      <c r="A53964" s="1"/>
      <c r="B53964" s="2"/>
      <c r="BJ53964" s="3"/>
      <c r="BL53964" s="3"/>
      <c r="BN53964" s="3"/>
      <c r="BP53964" s="3"/>
    </row>
    <row r="53965" spans="1:68" x14ac:dyDescent="0.25">
      <c r="A53965" s="1"/>
      <c r="B53965" s="2"/>
      <c r="BJ53965" s="3"/>
      <c r="BL53965" s="3"/>
      <c r="BN53965" s="3"/>
      <c r="BP53965" s="3"/>
    </row>
    <row r="53966" spans="1:68" x14ac:dyDescent="0.25">
      <c r="A53966" s="1"/>
      <c r="B53966" s="2"/>
      <c r="BJ53966" s="3"/>
      <c r="BL53966" s="3"/>
      <c r="BN53966" s="3"/>
      <c r="BP53966" s="3"/>
    </row>
    <row r="53967" spans="1:68" x14ac:dyDescent="0.25">
      <c r="A53967" s="1"/>
      <c r="B53967" s="2"/>
      <c r="BJ53967" s="3"/>
      <c r="BL53967" s="3"/>
      <c r="BN53967" s="3"/>
      <c r="BP53967" s="3"/>
    </row>
    <row r="53968" spans="1:68" x14ac:dyDescent="0.25">
      <c r="A53968" s="1"/>
      <c r="B53968" s="2"/>
      <c r="BJ53968" s="3"/>
      <c r="BL53968" s="3"/>
      <c r="BN53968" s="3"/>
      <c r="BP53968" s="3"/>
    </row>
    <row r="53969" spans="1:68" x14ac:dyDescent="0.25">
      <c r="A53969" s="1"/>
      <c r="B53969" s="2"/>
      <c r="BJ53969" s="3"/>
      <c r="BL53969" s="3"/>
      <c r="BN53969" s="3"/>
      <c r="BP53969" s="3"/>
    </row>
    <row r="53970" spans="1:68" x14ac:dyDescent="0.25">
      <c r="A53970" s="1"/>
      <c r="B53970" s="2"/>
      <c r="BJ53970" s="3"/>
      <c r="BL53970" s="3"/>
      <c r="BN53970" s="3"/>
      <c r="BP53970" s="3"/>
    </row>
    <row r="53971" spans="1:68" x14ac:dyDescent="0.25">
      <c r="A53971" s="1"/>
      <c r="B53971" s="2"/>
      <c r="BJ53971" s="3"/>
      <c r="BL53971" s="3"/>
      <c r="BN53971" s="3"/>
      <c r="BP53971" s="3"/>
    </row>
    <row r="53972" spans="1:68" x14ac:dyDescent="0.25">
      <c r="A53972" s="1"/>
      <c r="B53972" s="2"/>
      <c r="BJ53972" s="3"/>
      <c r="BL53972" s="3"/>
      <c r="BN53972" s="3"/>
      <c r="BP53972" s="3"/>
    </row>
    <row r="53973" spans="1:68" x14ac:dyDescent="0.25">
      <c r="A53973" s="1"/>
      <c r="B53973" s="2"/>
      <c r="BJ53973" s="3"/>
      <c r="BL53973" s="3"/>
      <c r="BN53973" s="3"/>
      <c r="BP53973" s="3"/>
    </row>
    <row r="53974" spans="1:68" x14ac:dyDescent="0.25">
      <c r="A53974" s="1"/>
      <c r="B53974" s="2"/>
      <c r="BJ53974" s="3"/>
      <c r="BL53974" s="3"/>
      <c r="BN53974" s="3"/>
      <c r="BP53974" s="3"/>
    </row>
    <row r="53975" spans="1:68" x14ac:dyDescent="0.25">
      <c r="A53975" s="1"/>
      <c r="B53975" s="2"/>
      <c r="BJ53975" s="3"/>
      <c r="BL53975" s="3"/>
      <c r="BN53975" s="3"/>
      <c r="BP53975" s="3"/>
    </row>
    <row r="53976" spans="1:68" x14ac:dyDescent="0.25">
      <c r="A53976" s="1"/>
      <c r="B53976" s="2"/>
      <c r="BJ53976" s="3"/>
      <c r="BL53976" s="3"/>
      <c r="BN53976" s="3"/>
      <c r="BP53976" s="3"/>
    </row>
    <row r="53977" spans="1:68" x14ac:dyDescent="0.25">
      <c r="A53977" s="1"/>
      <c r="B53977" s="2"/>
      <c r="BJ53977" s="3"/>
      <c r="BL53977" s="3"/>
      <c r="BN53977" s="3"/>
      <c r="BP53977" s="3"/>
    </row>
    <row r="53978" spans="1:68" x14ac:dyDescent="0.25">
      <c r="A53978" s="1"/>
      <c r="B53978" s="2"/>
      <c r="BJ53978" s="3"/>
      <c r="BL53978" s="3"/>
      <c r="BN53978" s="3"/>
      <c r="BP53978" s="3"/>
    </row>
    <row r="53979" spans="1:68" x14ac:dyDescent="0.25">
      <c r="A53979" s="1"/>
      <c r="B53979" s="2"/>
      <c r="BJ53979" s="3"/>
      <c r="BL53979" s="3"/>
      <c r="BN53979" s="3"/>
      <c r="BP53979" s="3"/>
    </row>
    <row r="53980" spans="1:68" x14ac:dyDescent="0.25">
      <c r="A53980" s="1"/>
      <c r="B53980" s="2"/>
      <c r="BJ53980" s="3"/>
      <c r="BL53980" s="3"/>
      <c r="BN53980" s="3"/>
      <c r="BP53980" s="3"/>
    </row>
    <row r="53981" spans="1:68" x14ac:dyDescent="0.25">
      <c r="A53981" s="1"/>
      <c r="B53981" s="2"/>
      <c r="BJ53981" s="3"/>
      <c r="BL53981" s="3"/>
      <c r="BN53981" s="3"/>
      <c r="BP53981" s="3"/>
    </row>
    <row r="53982" spans="1:68" x14ac:dyDescent="0.25">
      <c r="A53982" s="1"/>
      <c r="B53982" s="2"/>
      <c r="BJ53982" s="3"/>
      <c r="BL53982" s="3"/>
      <c r="BN53982" s="3"/>
      <c r="BP53982" s="3"/>
    </row>
    <row r="53983" spans="1:68" x14ac:dyDescent="0.25">
      <c r="A53983" s="1"/>
      <c r="B53983" s="2"/>
      <c r="BJ53983" s="3"/>
      <c r="BL53983" s="3"/>
      <c r="BN53983" s="3"/>
      <c r="BP53983" s="3"/>
    </row>
    <row r="53984" spans="1:68" x14ac:dyDescent="0.25">
      <c r="A53984" s="1"/>
      <c r="B53984" s="2"/>
      <c r="BJ53984" s="3"/>
      <c r="BL53984" s="3"/>
      <c r="BN53984" s="3"/>
      <c r="BP53984" s="3"/>
    </row>
    <row r="53985" spans="1:68" x14ac:dyDescent="0.25">
      <c r="A53985" s="1"/>
      <c r="B53985" s="2"/>
      <c r="BJ53985" s="3"/>
      <c r="BL53985" s="3"/>
      <c r="BN53985" s="3"/>
      <c r="BP53985" s="3"/>
    </row>
    <row r="53986" spans="1:68" x14ac:dyDescent="0.25">
      <c r="A53986" s="1"/>
      <c r="B53986" s="2"/>
      <c r="BJ53986" s="3"/>
      <c r="BL53986" s="3"/>
      <c r="BN53986" s="3"/>
      <c r="BP53986" s="3"/>
    </row>
    <row r="53987" spans="1:68" x14ac:dyDescent="0.25">
      <c r="A53987" s="1"/>
      <c r="B53987" s="2"/>
      <c r="BJ53987" s="3"/>
      <c r="BL53987" s="3"/>
      <c r="BN53987" s="3"/>
      <c r="BP53987" s="3"/>
    </row>
    <row r="53988" spans="1:68" x14ac:dyDescent="0.25">
      <c r="A53988" s="1"/>
      <c r="B53988" s="2"/>
      <c r="BJ53988" s="3"/>
      <c r="BL53988" s="3"/>
      <c r="BN53988" s="3"/>
      <c r="BP53988" s="3"/>
    </row>
    <row r="53989" spans="1:68" x14ac:dyDescent="0.25">
      <c r="A53989" s="1"/>
      <c r="B53989" s="2"/>
      <c r="BJ53989" s="3"/>
      <c r="BL53989" s="3"/>
      <c r="BN53989" s="3"/>
      <c r="BP53989" s="3"/>
    </row>
    <row r="53990" spans="1:68" x14ac:dyDescent="0.25">
      <c r="A53990" s="1"/>
      <c r="B53990" s="2"/>
      <c r="BJ53990" s="3"/>
      <c r="BL53990" s="3"/>
      <c r="BN53990" s="3"/>
      <c r="BP53990" s="3"/>
    </row>
    <row r="53991" spans="1:68" x14ac:dyDescent="0.25">
      <c r="A53991" s="1"/>
      <c r="B53991" s="2"/>
      <c r="BJ53991" s="3"/>
      <c r="BL53991" s="3"/>
      <c r="BN53991" s="3"/>
      <c r="BP53991" s="3"/>
    </row>
    <row r="53992" spans="1:68" x14ac:dyDescent="0.25">
      <c r="A53992" s="1"/>
      <c r="B53992" s="2"/>
      <c r="BJ53992" s="3"/>
      <c r="BL53992" s="3"/>
      <c r="BN53992" s="3"/>
      <c r="BP53992" s="3"/>
    </row>
    <row r="53993" spans="1:68" x14ac:dyDescent="0.25">
      <c r="A53993" s="1"/>
      <c r="B53993" s="2"/>
      <c r="BJ53993" s="3"/>
      <c r="BL53993" s="3"/>
      <c r="BN53993" s="3"/>
      <c r="BP53993" s="3"/>
    </row>
    <row r="53994" spans="1:68" x14ac:dyDescent="0.25">
      <c r="A53994" s="1"/>
      <c r="B53994" s="2"/>
      <c r="BJ53994" s="3"/>
      <c r="BL53994" s="3"/>
      <c r="BN53994" s="3"/>
      <c r="BP53994" s="3"/>
    </row>
    <row r="53995" spans="1:68" x14ac:dyDescent="0.25">
      <c r="A53995" s="1"/>
      <c r="B53995" s="2"/>
      <c r="BJ53995" s="3"/>
      <c r="BL53995" s="3"/>
      <c r="BN53995" s="3"/>
      <c r="BP53995" s="3"/>
    </row>
    <row r="53996" spans="1:68" x14ac:dyDescent="0.25">
      <c r="A53996" s="1"/>
      <c r="B53996" s="2"/>
      <c r="BJ53996" s="3"/>
      <c r="BL53996" s="3"/>
      <c r="BN53996" s="3"/>
      <c r="BP53996" s="3"/>
    </row>
    <row r="53997" spans="1:68" x14ac:dyDescent="0.25">
      <c r="A53997" s="1"/>
      <c r="B53997" s="2"/>
      <c r="BJ53997" s="3"/>
      <c r="BL53997" s="3"/>
      <c r="BN53997" s="3"/>
      <c r="BP53997" s="3"/>
    </row>
    <row r="53998" spans="1:68" x14ac:dyDescent="0.25">
      <c r="A53998" s="1"/>
      <c r="B53998" s="2"/>
      <c r="BJ53998" s="3"/>
      <c r="BL53998" s="3"/>
      <c r="BN53998" s="3"/>
      <c r="BP53998" s="3"/>
    </row>
    <row r="53999" spans="1:68" x14ac:dyDescent="0.25">
      <c r="A53999" s="1"/>
      <c r="B53999" s="2"/>
      <c r="BJ53999" s="3"/>
      <c r="BL53999" s="3"/>
      <c r="BN53999" s="3"/>
      <c r="BP53999" s="3"/>
    </row>
    <row r="54000" spans="1:68" x14ac:dyDescent="0.25">
      <c r="A54000" s="1"/>
      <c r="B54000" s="2"/>
      <c r="BJ54000" s="3"/>
      <c r="BL54000" s="3"/>
      <c r="BN54000" s="3"/>
      <c r="BP54000" s="3"/>
    </row>
    <row r="54001" spans="1:68" x14ac:dyDescent="0.25">
      <c r="A54001" s="1"/>
      <c r="B54001" s="2"/>
      <c r="BJ54001" s="3"/>
      <c r="BL54001" s="3"/>
      <c r="BN54001" s="3"/>
      <c r="BP54001" s="3"/>
    </row>
    <row r="54002" spans="1:68" x14ac:dyDescent="0.25">
      <c r="A54002" s="1"/>
      <c r="B54002" s="2"/>
      <c r="BJ54002" s="3"/>
      <c r="BL54002" s="3"/>
      <c r="BN54002" s="3"/>
      <c r="BP54002" s="3"/>
    </row>
    <row r="54003" spans="1:68" x14ac:dyDescent="0.25">
      <c r="A54003" s="1"/>
      <c r="B54003" s="2"/>
      <c r="BJ54003" s="3"/>
      <c r="BL54003" s="3"/>
      <c r="BN54003" s="3"/>
      <c r="BP54003" s="3"/>
    </row>
    <row r="54004" spans="1:68" x14ac:dyDescent="0.25">
      <c r="A54004" s="1"/>
      <c r="B54004" s="2"/>
      <c r="BJ54004" s="3"/>
      <c r="BL54004" s="3"/>
      <c r="BN54004" s="3"/>
      <c r="BP54004" s="3"/>
    </row>
    <row r="54005" spans="1:68" x14ac:dyDescent="0.25">
      <c r="A54005" s="1"/>
      <c r="B54005" s="2"/>
      <c r="BJ54005" s="3"/>
      <c r="BL54005" s="3"/>
      <c r="BN54005" s="3"/>
      <c r="BP54005" s="3"/>
    </row>
    <row r="54006" spans="1:68" x14ac:dyDescent="0.25">
      <c r="A54006" s="1"/>
      <c r="B54006" s="2"/>
      <c r="BJ54006" s="3"/>
      <c r="BL54006" s="3"/>
      <c r="BN54006" s="3"/>
      <c r="BP54006" s="3"/>
    </row>
    <row r="54007" spans="1:68" x14ac:dyDescent="0.25">
      <c r="A54007" s="1"/>
      <c r="B54007" s="2"/>
      <c r="BJ54007" s="3"/>
      <c r="BL54007" s="3"/>
      <c r="BN54007" s="3"/>
      <c r="BP54007" s="3"/>
    </row>
    <row r="54008" spans="1:68" x14ac:dyDescent="0.25">
      <c r="A54008" s="1"/>
      <c r="B54008" s="2"/>
      <c r="BJ54008" s="3"/>
      <c r="BL54008" s="3"/>
      <c r="BN54008" s="3"/>
      <c r="BP54008" s="3"/>
    </row>
    <row r="54009" spans="1:68" x14ac:dyDescent="0.25">
      <c r="A54009" s="1"/>
      <c r="B54009" s="2"/>
      <c r="BJ54009" s="3"/>
      <c r="BL54009" s="3"/>
      <c r="BN54009" s="3"/>
      <c r="BP54009" s="3"/>
    </row>
    <row r="54010" spans="1:68" x14ac:dyDescent="0.25">
      <c r="A54010" s="1"/>
      <c r="B54010" s="2"/>
      <c r="BJ54010" s="3"/>
      <c r="BL54010" s="3"/>
      <c r="BN54010" s="3"/>
      <c r="BP54010" s="3"/>
    </row>
    <row r="54011" spans="1:68" x14ac:dyDescent="0.25">
      <c r="A54011" s="1"/>
      <c r="B54011" s="2"/>
      <c r="BJ54011" s="3"/>
      <c r="BL54011" s="3"/>
      <c r="BN54011" s="3"/>
      <c r="BP54011" s="3"/>
    </row>
    <row r="54012" spans="1:68" x14ac:dyDescent="0.25">
      <c r="A54012" s="1"/>
      <c r="B54012" s="2"/>
      <c r="BJ54012" s="3"/>
      <c r="BL54012" s="3"/>
      <c r="BN54012" s="3"/>
      <c r="BP54012" s="3"/>
    </row>
    <row r="54013" spans="1:68" x14ac:dyDescent="0.25">
      <c r="A54013" s="1"/>
      <c r="B54013" s="2"/>
      <c r="BJ54013" s="3"/>
      <c r="BL54013" s="3"/>
      <c r="BN54013" s="3"/>
      <c r="BP54013" s="3"/>
    </row>
    <row r="54014" spans="1:68" x14ac:dyDescent="0.25">
      <c r="A54014" s="1"/>
      <c r="B54014" s="2"/>
      <c r="BJ54014" s="3"/>
      <c r="BL54014" s="3"/>
      <c r="BN54014" s="3"/>
      <c r="BP54014" s="3"/>
    </row>
    <row r="54015" spans="1:68" x14ac:dyDescent="0.25">
      <c r="A54015" s="1"/>
      <c r="B54015" s="2"/>
      <c r="BJ54015" s="3"/>
      <c r="BL54015" s="3"/>
      <c r="BN54015" s="3"/>
      <c r="BP54015" s="3"/>
    </row>
    <row r="54016" spans="1:68" x14ac:dyDescent="0.25">
      <c r="A54016" s="1"/>
      <c r="B54016" s="2"/>
      <c r="BJ54016" s="3"/>
      <c r="BL54016" s="3"/>
      <c r="BN54016" s="3"/>
      <c r="BP54016" s="3"/>
    </row>
    <row r="54017" spans="1:68" x14ac:dyDescent="0.25">
      <c r="A54017" s="1"/>
      <c r="B54017" s="2"/>
      <c r="BJ54017" s="3"/>
      <c r="BL54017" s="3"/>
      <c r="BN54017" s="3"/>
      <c r="BP54017" s="3"/>
    </row>
    <row r="54018" spans="1:68" x14ac:dyDescent="0.25">
      <c r="A54018" s="1"/>
      <c r="B54018" s="2"/>
      <c r="BJ54018" s="3"/>
      <c r="BL54018" s="3"/>
      <c r="BN54018" s="3"/>
      <c r="BP54018" s="3"/>
    </row>
    <row r="54019" spans="1:68" x14ac:dyDescent="0.25">
      <c r="A54019" s="1"/>
      <c r="B54019" s="2"/>
      <c r="BJ54019" s="3"/>
      <c r="BL54019" s="3"/>
      <c r="BN54019" s="3"/>
      <c r="BP54019" s="3"/>
    </row>
    <row r="54020" spans="1:68" x14ac:dyDescent="0.25">
      <c r="A54020" s="1"/>
      <c r="B54020" s="2"/>
      <c r="BJ54020" s="3"/>
      <c r="BL54020" s="3"/>
      <c r="BN54020" s="3"/>
      <c r="BP54020" s="3"/>
    </row>
    <row r="54021" spans="1:68" x14ac:dyDescent="0.25">
      <c r="A54021" s="1"/>
      <c r="B54021" s="2"/>
      <c r="BJ54021" s="3"/>
      <c r="BL54021" s="3"/>
      <c r="BN54021" s="3"/>
      <c r="BP54021" s="3"/>
    </row>
    <row r="54022" spans="1:68" x14ac:dyDescent="0.25">
      <c r="A54022" s="1"/>
      <c r="B54022" s="2"/>
      <c r="BJ54022" s="3"/>
      <c r="BL54022" s="3"/>
      <c r="BN54022" s="3"/>
      <c r="BP54022" s="3"/>
    </row>
    <row r="54023" spans="1:68" x14ac:dyDescent="0.25">
      <c r="A54023" s="1"/>
      <c r="B54023" s="2"/>
      <c r="BJ54023" s="3"/>
      <c r="BL54023" s="3"/>
      <c r="BN54023" s="3"/>
      <c r="BP54023" s="3"/>
    </row>
    <row r="54024" spans="1:68" x14ac:dyDescent="0.25">
      <c r="A54024" s="1"/>
      <c r="B54024" s="2"/>
      <c r="BJ54024" s="3"/>
      <c r="BL54024" s="3"/>
      <c r="BN54024" s="3"/>
      <c r="BP54024" s="3"/>
    </row>
    <row r="54025" spans="1:68" x14ac:dyDescent="0.25">
      <c r="A54025" s="1"/>
      <c r="B54025" s="2"/>
      <c r="BJ54025" s="3"/>
      <c r="BL54025" s="3"/>
      <c r="BN54025" s="3"/>
      <c r="BP54025" s="3"/>
    </row>
    <row r="54026" spans="1:68" x14ac:dyDescent="0.25">
      <c r="A54026" s="1"/>
      <c r="B54026" s="2"/>
      <c r="BJ54026" s="3"/>
      <c r="BL54026" s="3"/>
      <c r="BN54026" s="3"/>
      <c r="BP54026" s="3"/>
    </row>
    <row r="54027" spans="1:68" x14ac:dyDescent="0.25">
      <c r="A54027" s="1"/>
      <c r="B54027" s="2"/>
      <c r="BJ54027" s="3"/>
      <c r="BL54027" s="3"/>
      <c r="BN54027" s="3"/>
      <c r="BP54027" s="3"/>
    </row>
    <row r="54028" spans="1:68" x14ac:dyDescent="0.25">
      <c r="A54028" s="1"/>
      <c r="B54028" s="2"/>
      <c r="BJ54028" s="3"/>
      <c r="BL54028" s="3"/>
      <c r="BN54028" s="3"/>
      <c r="BP54028" s="3"/>
    </row>
    <row r="54029" spans="1:68" x14ac:dyDescent="0.25">
      <c r="A54029" s="1"/>
      <c r="B54029" s="2"/>
      <c r="BJ54029" s="3"/>
      <c r="BL54029" s="3"/>
      <c r="BN54029" s="3"/>
      <c r="BP54029" s="3"/>
    </row>
    <row r="54030" spans="1:68" x14ac:dyDescent="0.25">
      <c r="A54030" s="1"/>
      <c r="B54030" s="2"/>
      <c r="BJ54030" s="3"/>
      <c r="BL54030" s="3"/>
      <c r="BN54030" s="3"/>
      <c r="BP54030" s="3"/>
    </row>
    <row r="54031" spans="1:68" x14ac:dyDescent="0.25">
      <c r="A54031" s="1"/>
      <c r="B54031" s="2"/>
      <c r="BJ54031" s="3"/>
      <c r="BL54031" s="3"/>
      <c r="BN54031" s="3"/>
      <c r="BP54031" s="3"/>
    </row>
    <row r="54032" spans="1:68" x14ac:dyDescent="0.25">
      <c r="A54032" s="1"/>
      <c r="B54032" s="2"/>
      <c r="BJ54032" s="3"/>
      <c r="BL54032" s="3"/>
      <c r="BN54032" s="3"/>
      <c r="BP54032" s="3"/>
    </row>
    <row r="54033" spans="1:68" x14ac:dyDescent="0.25">
      <c r="A54033" s="1"/>
      <c r="B54033" s="2"/>
      <c r="BJ54033" s="3"/>
      <c r="BL54033" s="3"/>
      <c r="BN54033" s="3"/>
      <c r="BP54033" s="3"/>
    </row>
    <row r="54034" spans="1:68" x14ac:dyDescent="0.25">
      <c r="A54034" s="1"/>
      <c r="B54034" s="2"/>
      <c r="BJ54034" s="3"/>
      <c r="BL54034" s="3"/>
      <c r="BN54034" s="3"/>
      <c r="BP54034" s="3"/>
    </row>
    <row r="54035" spans="1:68" x14ac:dyDescent="0.25">
      <c r="A54035" s="1"/>
      <c r="B54035" s="2"/>
      <c r="BJ54035" s="3"/>
      <c r="BL54035" s="3"/>
      <c r="BN54035" s="3"/>
      <c r="BP54035" s="3"/>
    </row>
    <row r="54036" spans="1:68" x14ac:dyDescent="0.25">
      <c r="A54036" s="1"/>
      <c r="B54036" s="2"/>
      <c r="BJ54036" s="3"/>
      <c r="BL54036" s="3"/>
      <c r="BN54036" s="3"/>
      <c r="BP54036" s="3"/>
    </row>
    <row r="54037" spans="1:68" x14ac:dyDescent="0.25">
      <c r="A54037" s="1"/>
      <c r="B54037" s="2"/>
      <c r="BJ54037" s="3"/>
      <c r="BL54037" s="3"/>
      <c r="BN54037" s="3"/>
      <c r="BP54037" s="3"/>
    </row>
    <row r="54038" spans="1:68" x14ac:dyDescent="0.25">
      <c r="A54038" s="1"/>
      <c r="B54038" s="2"/>
      <c r="BJ54038" s="3"/>
      <c r="BL54038" s="3"/>
      <c r="BN54038" s="3"/>
      <c r="BP54038" s="3"/>
    </row>
    <row r="54039" spans="1:68" x14ac:dyDescent="0.25">
      <c r="A54039" s="1"/>
      <c r="B54039" s="2"/>
      <c r="BJ54039" s="3"/>
      <c r="BL54039" s="3"/>
      <c r="BN54039" s="3"/>
      <c r="BP54039" s="3"/>
    </row>
    <row r="54040" spans="1:68" x14ac:dyDescent="0.25">
      <c r="A54040" s="1"/>
      <c r="B54040" s="2"/>
      <c r="BJ54040" s="3"/>
      <c r="BL54040" s="3"/>
      <c r="BN54040" s="3"/>
      <c r="BP54040" s="3"/>
    </row>
    <row r="54041" spans="1:68" x14ac:dyDescent="0.25">
      <c r="A54041" s="1"/>
      <c r="B54041" s="2"/>
      <c r="BJ54041" s="3"/>
      <c r="BL54041" s="3"/>
      <c r="BN54041" s="3"/>
      <c r="BP54041" s="3"/>
    </row>
    <row r="54042" spans="1:68" x14ac:dyDescent="0.25">
      <c r="A54042" s="1"/>
      <c r="B54042" s="2"/>
      <c r="BJ54042" s="3"/>
      <c r="BL54042" s="3"/>
      <c r="BN54042" s="3"/>
      <c r="BP54042" s="3"/>
    </row>
    <row r="54043" spans="1:68" x14ac:dyDescent="0.25">
      <c r="A54043" s="1"/>
      <c r="B54043" s="2"/>
      <c r="BJ54043" s="3"/>
      <c r="BL54043" s="3"/>
      <c r="BN54043" s="3"/>
      <c r="BP54043" s="3"/>
    </row>
    <row r="54044" spans="1:68" x14ac:dyDescent="0.25">
      <c r="A54044" s="1"/>
      <c r="B54044" s="2"/>
      <c r="BJ54044" s="3"/>
      <c r="BL54044" s="3"/>
      <c r="BN54044" s="3"/>
      <c r="BP54044" s="3"/>
    </row>
    <row r="54045" spans="1:68" x14ac:dyDescent="0.25">
      <c r="A54045" s="1"/>
      <c r="B54045" s="2"/>
      <c r="BJ54045" s="3"/>
      <c r="BL54045" s="3"/>
      <c r="BN54045" s="3"/>
      <c r="BP54045" s="3"/>
    </row>
    <row r="54046" spans="1:68" x14ac:dyDescent="0.25">
      <c r="A54046" s="1"/>
      <c r="B54046" s="2"/>
      <c r="BJ54046" s="3"/>
      <c r="BL54046" s="3"/>
      <c r="BN54046" s="3"/>
      <c r="BP54046" s="3"/>
    </row>
    <row r="54047" spans="1:68" x14ac:dyDescent="0.25">
      <c r="A54047" s="1"/>
      <c r="B54047" s="2"/>
      <c r="BJ54047" s="3"/>
      <c r="BL54047" s="3"/>
      <c r="BN54047" s="3"/>
      <c r="BP54047" s="3"/>
    </row>
    <row r="54048" spans="1:68" x14ac:dyDescent="0.25">
      <c r="A54048" s="1"/>
      <c r="B54048" s="2"/>
      <c r="BJ54048" s="3"/>
      <c r="BL54048" s="3"/>
      <c r="BN54048" s="3"/>
      <c r="BP54048" s="3"/>
    </row>
    <row r="54049" spans="1:68" x14ac:dyDescent="0.25">
      <c r="A54049" s="1"/>
      <c r="B54049" s="2"/>
      <c r="BJ54049" s="3"/>
      <c r="BL54049" s="3"/>
      <c r="BN54049" s="3"/>
      <c r="BP54049" s="3"/>
    </row>
    <row r="54050" spans="1:68" x14ac:dyDescent="0.25">
      <c r="A54050" s="1"/>
      <c r="B54050" s="2"/>
      <c r="BJ54050" s="3"/>
      <c r="BL54050" s="3"/>
      <c r="BN54050" s="3"/>
      <c r="BP54050" s="3"/>
    </row>
    <row r="54051" spans="1:68" x14ac:dyDescent="0.25">
      <c r="A54051" s="1"/>
      <c r="B54051" s="2"/>
      <c r="BJ54051" s="3"/>
      <c r="BL54051" s="3"/>
      <c r="BN54051" s="3"/>
      <c r="BP54051" s="3"/>
    </row>
    <row r="54052" spans="1:68" x14ac:dyDescent="0.25">
      <c r="A54052" s="1"/>
      <c r="B54052" s="2"/>
      <c r="BJ54052" s="3"/>
      <c r="BL54052" s="3"/>
      <c r="BN54052" s="3"/>
      <c r="BP54052" s="3"/>
    </row>
    <row r="54053" spans="1:68" x14ac:dyDescent="0.25">
      <c r="A54053" s="1"/>
      <c r="B54053" s="2"/>
      <c r="BJ54053" s="3"/>
      <c r="BL54053" s="3"/>
      <c r="BN54053" s="3"/>
      <c r="BP54053" s="3"/>
    </row>
    <row r="54054" spans="1:68" x14ac:dyDescent="0.25">
      <c r="A54054" s="1"/>
      <c r="B54054" s="2"/>
      <c r="BJ54054" s="3"/>
      <c r="BL54054" s="3"/>
      <c r="BN54054" s="3"/>
      <c r="BP54054" s="3"/>
    </row>
    <row r="54055" spans="1:68" x14ac:dyDescent="0.25">
      <c r="A54055" s="1"/>
      <c r="B54055" s="2"/>
      <c r="BJ54055" s="3"/>
      <c r="BL54055" s="3"/>
      <c r="BN54055" s="3"/>
      <c r="BP54055" s="3"/>
    </row>
    <row r="54056" spans="1:68" x14ac:dyDescent="0.25">
      <c r="A54056" s="1"/>
      <c r="B54056" s="2"/>
      <c r="BJ54056" s="3"/>
      <c r="BL54056" s="3"/>
      <c r="BN54056" s="3"/>
      <c r="BP54056" s="3"/>
    </row>
    <row r="54057" spans="1:68" x14ac:dyDescent="0.25">
      <c r="A54057" s="1"/>
      <c r="B54057" s="2"/>
      <c r="BJ54057" s="3"/>
      <c r="BL54057" s="3"/>
      <c r="BN54057" s="3"/>
      <c r="BP54057" s="3"/>
    </row>
    <row r="54058" spans="1:68" x14ac:dyDescent="0.25">
      <c r="A54058" s="1"/>
      <c r="B54058" s="2"/>
      <c r="BJ54058" s="3"/>
      <c r="BL54058" s="3"/>
      <c r="BN54058" s="3"/>
      <c r="BP54058" s="3"/>
    </row>
    <row r="54059" spans="1:68" x14ac:dyDescent="0.25">
      <c r="A54059" s="1"/>
      <c r="B54059" s="2"/>
      <c r="BJ54059" s="3"/>
      <c r="BL54059" s="3"/>
      <c r="BN54059" s="3"/>
      <c r="BP54059" s="3"/>
    </row>
    <row r="54060" spans="1:68" x14ac:dyDescent="0.25">
      <c r="A54060" s="1"/>
      <c r="B54060" s="2"/>
      <c r="BJ54060" s="3"/>
      <c r="BL54060" s="3"/>
      <c r="BN54060" s="3"/>
      <c r="BP54060" s="3"/>
    </row>
    <row r="54061" spans="1:68" x14ac:dyDescent="0.25">
      <c r="A54061" s="1"/>
      <c r="B54061" s="2"/>
      <c r="BJ54061" s="3"/>
      <c r="BL54061" s="3"/>
      <c r="BN54061" s="3"/>
      <c r="BP54061" s="3"/>
    </row>
    <row r="54062" spans="1:68" x14ac:dyDescent="0.25">
      <c r="A54062" s="1"/>
      <c r="B54062" s="2"/>
      <c r="BJ54062" s="3"/>
      <c r="BL54062" s="3"/>
      <c r="BN54062" s="3"/>
      <c r="BP54062" s="3"/>
    </row>
    <row r="54063" spans="1:68" x14ac:dyDescent="0.25">
      <c r="A54063" s="1"/>
      <c r="B54063" s="2"/>
      <c r="BJ54063" s="3"/>
      <c r="BL54063" s="3"/>
      <c r="BN54063" s="3"/>
      <c r="BP54063" s="3"/>
    </row>
    <row r="54064" spans="1:68" x14ac:dyDescent="0.25">
      <c r="A54064" s="1"/>
      <c r="B54064" s="2"/>
      <c r="BJ54064" s="3"/>
      <c r="BL54064" s="3"/>
      <c r="BN54064" s="3"/>
      <c r="BP54064" s="3"/>
    </row>
    <row r="54065" spans="1:68" x14ac:dyDescent="0.25">
      <c r="A54065" s="1"/>
      <c r="B54065" s="2"/>
      <c r="BJ54065" s="3"/>
      <c r="BL54065" s="3"/>
      <c r="BN54065" s="3"/>
      <c r="BP54065" s="3"/>
    </row>
    <row r="54066" spans="1:68" x14ac:dyDescent="0.25">
      <c r="A54066" s="1"/>
      <c r="B54066" s="2"/>
      <c r="BJ54066" s="3"/>
      <c r="BL54066" s="3"/>
      <c r="BN54066" s="3"/>
      <c r="BP54066" s="3"/>
    </row>
    <row r="54067" spans="1:68" x14ac:dyDescent="0.25">
      <c r="A54067" s="1"/>
      <c r="B54067" s="2"/>
      <c r="BJ54067" s="3"/>
      <c r="BL54067" s="3"/>
      <c r="BN54067" s="3"/>
      <c r="BP54067" s="3"/>
    </row>
    <row r="54068" spans="1:68" x14ac:dyDescent="0.25">
      <c r="A54068" s="1"/>
      <c r="B54068" s="2"/>
      <c r="BJ54068" s="3"/>
      <c r="BL54068" s="3"/>
      <c r="BN54068" s="3"/>
      <c r="BP54068" s="3"/>
    </row>
    <row r="54069" spans="1:68" x14ac:dyDescent="0.25">
      <c r="A54069" s="1"/>
      <c r="B54069" s="2"/>
      <c r="BJ54069" s="3"/>
      <c r="BL54069" s="3"/>
      <c r="BN54069" s="3"/>
      <c r="BP54069" s="3"/>
    </row>
    <row r="54070" spans="1:68" x14ac:dyDescent="0.25">
      <c r="A54070" s="1"/>
      <c r="B54070" s="2"/>
      <c r="BJ54070" s="3"/>
      <c r="BL54070" s="3"/>
      <c r="BN54070" s="3"/>
      <c r="BP54070" s="3"/>
    </row>
    <row r="54071" spans="1:68" x14ac:dyDescent="0.25">
      <c r="A54071" s="1"/>
      <c r="B54071" s="2"/>
      <c r="BJ54071" s="3"/>
      <c r="BL54071" s="3"/>
      <c r="BN54071" s="3"/>
      <c r="BP54071" s="3"/>
    </row>
    <row r="54072" spans="1:68" x14ac:dyDescent="0.25">
      <c r="A54072" s="1"/>
      <c r="B54072" s="2"/>
      <c r="BJ54072" s="3"/>
      <c r="BL54072" s="3"/>
      <c r="BN54072" s="3"/>
      <c r="BP54072" s="3"/>
    </row>
    <row r="54073" spans="1:68" x14ac:dyDescent="0.25">
      <c r="A54073" s="1"/>
      <c r="B54073" s="2"/>
      <c r="BJ54073" s="3"/>
      <c r="BL54073" s="3"/>
      <c r="BN54073" s="3"/>
      <c r="BP54073" s="3"/>
    </row>
    <row r="54074" spans="1:68" x14ac:dyDescent="0.25">
      <c r="A54074" s="1"/>
      <c r="B54074" s="2"/>
      <c r="BJ54074" s="3"/>
      <c r="BL54074" s="3"/>
      <c r="BN54074" s="3"/>
      <c r="BP54074" s="3"/>
    </row>
    <row r="54075" spans="1:68" x14ac:dyDescent="0.25">
      <c r="A54075" s="1"/>
      <c r="B54075" s="2"/>
      <c r="BJ54075" s="3"/>
      <c r="BL54075" s="3"/>
      <c r="BN54075" s="3"/>
      <c r="BP54075" s="3"/>
    </row>
    <row r="54076" spans="1:68" x14ac:dyDescent="0.25">
      <c r="A54076" s="1"/>
      <c r="B54076" s="2"/>
      <c r="BJ54076" s="3"/>
      <c r="BL54076" s="3"/>
      <c r="BN54076" s="3"/>
      <c r="BP54076" s="3"/>
    </row>
    <row r="54077" spans="1:68" x14ac:dyDescent="0.25">
      <c r="A54077" s="1"/>
      <c r="B54077" s="2"/>
      <c r="BJ54077" s="3"/>
      <c r="BL54077" s="3"/>
      <c r="BN54077" s="3"/>
      <c r="BP54077" s="3"/>
    </row>
    <row r="54078" spans="1:68" x14ac:dyDescent="0.25">
      <c r="A54078" s="1"/>
      <c r="B54078" s="2"/>
      <c r="BJ54078" s="3"/>
      <c r="BL54078" s="3"/>
      <c r="BN54078" s="3"/>
      <c r="BP54078" s="3"/>
    </row>
    <row r="54079" spans="1:68" x14ac:dyDescent="0.25">
      <c r="A54079" s="1"/>
      <c r="B54079" s="2"/>
      <c r="BJ54079" s="3"/>
      <c r="BL54079" s="3"/>
      <c r="BN54079" s="3"/>
      <c r="BP54079" s="3"/>
    </row>
    <row r="54080" spans="1:68" x14ac:dyDescent="0.25">
      <c r="A54080" s="1"/>
      <c r="B54080" s="2"/>
      <c r="BJ54080" s="3"/>
      <c r="BL54080" s="3"/>
      <c r="BN54080" s="3"/>
      <c r="BP54080" s="3"/>
    </row>
    <row r="54081" spans="1:68" x14ac:dyDescent="0.25">
      <c r="A54081" s="1"/>
      <c r="B54081" s="2"/>
      <c r="BJ54081" s="3"/>
      <c r="BL54081" s="3"/>
      <c r="BN54081" s="3"/>
      <c r="BP54081" s="3"/>
    </row>
    <row r="54082" spans="1:68" x14ac:dyDescent="0.25">
      <c r="A54082" s="1"/>
      <c r="B54082" s="2"/>
      <c r="BJ54082" s="3"/>
      <c r="BL54082" s="3"/>
      <c r="BN54082" s="3"/>
      <c r="BP54082" s="3"/>
    </row>
    <row r="54083" spans="1:68" x14ac:dyDescent="0.25">
      <c r="A54083" s="1"/>
      <c r="B54083" s="2"/>
      <c r="BJ54083" s="3"/>
      <c r="BL54083" s="3"/>
      <c r="BN54083" s="3"/>
      <c r="BP54083" s="3"/>
    </row>
    <row r="54084" spans="1:68" x14ac:dyDescent="0.25">
      <c r="A54084" s="1"/>
      <c r="B54084" s="2"/>
      <c r="BJ54084" s="3"/>
      <c r="BL54084" s="3"/>
      <c r="BN54084" s="3"/>
      <c r="BP54084" s="3"/>
    </row>
    <row r="54085" spans="1:68" x14ac:dyDescent="0.25">
      <c r="A54085" s="1"/>
      <c r="B54085" s="2"/>
      <c r="BJ54085" s="3"/>
      <c r="BL54085" s="3"/>
      <c r="BN54085" s="3"/>
      <c r="BP54085" s="3"/>
    </row>
    <row r="54086" spans="1:68" x14ac:dyDescent="0.25">
      <c r="A54086" s="1"/>
      <c r="B54086" s="2"/>
      <c r="BJ54086" s="3"/>
      <c r="BL54086" s="3"/>
      <c r="BN54086" s="3"/>
      <c r="BP54086" s="3"/>
    </row>
    <row r="54087" spans="1:68" x14ac:dyDescent="0.25">
      <c r="A54087" s="1"/>
      <c r="B54087" s="2"/>
      <c r="BJ54087" s="3"/>
      <c r="BL54087" s="3"/>
      <c r="BN54087" s="3"/>
      <c r="BP54087" s="3"/>
    </row>
    <row r="54088" spans="1:68" x14ac:dyDescent="0.25">
      <c r="A54088" s="1"/>
      <c r="B54088" s="2"/>
      <c r="BJ54088" s="3"/>
      <c r="BL54088" s="3"/>
      <c r="BN54088" s="3"/>
      <c r="BP54088" s="3"/>
    </row>
    <row r="54089" spans="1:68" x14ac:dyDescent="0.25">
      <c r="A54089" s="1"/>
      <c r="B54089" s="2"/>
      <c r="BJ54089" s="3"/>
      <c r="BL54089" s="3"/>
      <c r="BN54089" s="3"/>
      <c r="BP54089" s="3"/>
    </row>
    <row r="54090" spans="1:68" x14ac:dyDescent="0.25">
      <c r="A54090" s="1"/>
      <c r="B54090" s="2"/>
      <c r="BJ54090" s="3"/>
      <c r="BL54090" s="3"/>
      <c r="BN54090" s="3"/>
      <c r="BP54090" s="3"/>
    </row>
    <row r="54091" spans="1:68" x14ac:dyDescent="0.25">
      <c r="A54091" s="1"/>
      <c r="B54091" s="2"/>
      <c r="BJ54091" s="3"/>
      <c r="BL54091" s="3"/>
      <c r="BN54091" s="3"/>
      <c r="BP54091" s="3"/>
    </row>
    <row r="54092" spans="1:68" x14ac:dyDescent="0.25">
      <c r="A54092" s="1"/>
      <c r="B54092" s="2"/>
      <c r="BJ54092" s="3"/>
      <c r="BL54092" s="3"/>
      <c r="BN54092" s="3"/>
      <c r="BP54092" s="3"/>
    </row>
    <row r="54093" spans="1:68" x14ac:dyDescent="0.25">
      <c r="A54093" s="1"/>
      <c r="B54093" s="2"/>
      <c r="BJ54093" s="3"/>
      <c r="BL54093" s="3"/>
      <c r="BN54093" s="3"/>
      <c r="BP54093" s="3"/>
    </row>
    <row r="54094" spans="1:68" x14ac:dyDescent="0.25">
      <c r="A54094" s="1"/>
      <c r="B54094" s="2"/>
      <c r="BJ54094" s="3"/>
      <c r="BL54094" s="3"/>
      <c r="BN54094" s="3"/>
      <c r="BP54094" s="3"/>
    </row>
    <row r="54095" spans="1:68" x14ac:dyDescent="0.25">
      <c r="A54095" s="1"/>
      <c r="B54095" s="2"/>
      <c r="BJ54095" s="3"/>
      <c r="BL54095" s="3"/>
      <c r="BN54095" s="3"/>
      <c r="BP54095" s="3"/>
    </row>
    <row r="54096" spans="1:68" x14ac:dyDescent="0.25">
      <c r="A54096" s="1"/>
      <c r="B54096" s="2"/>
      <c r="BJ54096" s="3"/>
      <c r="BL54096" s="3"/>
      <c r="BN54096" s="3"/>
      <c r="BP54096" s="3"/>
    </row>
    <row r="54097" spans="1:68" x14ac:dyDescent="0.25">
      <c r="A54097" s="1"/>
      <c r="B54097" s="2"/>
      <c r="BJ54097" s="3"/>
      <c r="BL54097" s="3"/>
      <c r="BN54097" s="3"/>
      <c r="BP54097" s="3"/>
    </row>
    <row r="54098" spans="1:68" x14ac:dyDescent="0.25">
      <c r="A54098" s="1"/>
      <c r="B54098" s="2"/>
      <c r="BJ54098" s="3"/>
      <c r="BL54098" s="3"/>
      <c r="BN54098" s="3"/>
      <c r="BP54098" s="3"/>
    </row>
    <row r="54099" spans="1:68" x14ac:dyDescent="0.25">
      <c r="A54099" s="1"/>
      <c r="B54099" s="2"/>
      <c r="BJ54099" s="3"/>
      <c r="BL54099" s="3"/>
      <c r="BN54099" s="3"/>
      <c r="BP54099" s="3"/>
    </row>
    <row r="54100" spans="1:68" x14ac:dyDescent="0.25">
      <c r="A54100" s="1"/>
      <c r="B54100" s="2"/>
      <c r="BJ54100" s="3"/>
      <c r="BL54100" s="3"/>
      <c r="BN54100" s="3"/>
      <c r="BP54100" s="3"/>
    </row>
    <row r="54101" spans="1:68" x14ac:dyDescent="0.25">
      <c r="A54101" s="1"/>
      <c r="B54101" s="2"/>
      <c r="BJ54101" s="3"/>
      <c r="BL54101" s="3"/>
      <c r="BN54101" s="3"/>
      <c r="BP54101" s="3"/>
    </row>
    <row r="54102" spans="1:68" x14ac:dyDescent="0.25">
      <c r="A54102" s="1"/>
      <c r="B54102" s="2"/>
      <c r="BJ54102" s="3"/>
      <c r="BL54102" s="3"/>
      <c r="BN54102" s="3"/>
      <c r="BP54102" s="3"/>
    </row>
    <row r="54103" spans="1:68" x14ac:dyDescent="0.25">
      <c r="A54103" s="1"/>
      <c r="B54103" s="2"/>
      <c r="BJ54103" s="3"/>
      <c r="BL54103" s="3"/>
      <c r="BN54103" s="3"/>
      <c r="BP54103" s="3"/>
    </row>
    <row r="54104" spans="1:68" x14ac:dyDescent="0.25">
      <c r="A54104" s="1"/>
      <c r="B54104" s="2"/>
      <c r="BJ54104" s="3"/>
      <c r="BL54104" s="3"/>
      <c r="BN54104" s="3"/>
      <c r="BP54104" s="3"/>
    </row>
    <row r="54105" spans="1:68" x14ac:dyDescent="0.25">
      <c r="A54105" s="1"/>
      <c r="B54105" s="2"/>
      <c r="BJ54105" s="3"/>
      <c r="BL54105" s="3"/>
      <c r="BN54105" s="3"/>
      <c r="BP54105" s="3"/>
    </row>
    <row r="54106" spans="1:68" x14ac:dyDescent="0.25">
      <c r="A54106" s="1"/>
      <c r="B54106" s="2"/>
      <c r="BJ54106" s="3"/>
      <c r="BL54106" s="3"/>
      <c r="BN54106" s="3"/>
      <c r="BP54106" s="3"/>
    </row>
    <row r="54107" spans="1:68" x14ac:dyDescent="0.25">
      <c r="A54107" s="1"/>
      <c r="B54107" s="2"/>
      <c r="BJ54107" s="3"/>
      <c r="BL54107" s="3"/>
      <c r="BN54107" s="3"/>
      <c r="BP54107" s="3"/>
    </row>
    <row r="54108" spans="1:68" x14ac:dyDescent="0.25">
      <c r="A54108" s="1"/>
      <c r="B54108" s="2"/>
      <c r="BJ54108" s="3"/>
      <c r="BL54108" s="3"/>
      <c r="BN54108" s="3"/>
      <c r="BP54108" s="3"/>
    </row>
    <row r="54109" spans="1:68" x14ac:dyDescent="0.25">
      <c r="A54109" s="1"/>
      <c r="B54109" s="2"/>
      <c r="BJ54109" s="3"/>
      <c r="BL54109" s="3"/>
      <c r="BN54109" s="3"/>
      <c r="BP54109" s="3"/>
    </row>
    <row r="54110" spans="1:68" x14ac:dyDescent="0.25">
      <c r="A54110" s="1"/>
      <c r="B54110" s="2"/>
      <c r="BJ54110" s="3"/>
      <c r="BL54110" s="3"/>
      <c r="BN54110" s="3"/>
      <c r="BP54110" s="3"/>
    </row>
    <row r="54111" spans="1:68" x14ac:dyDescent="0.25">
      <c r="A54111" s="1"/>
      <c r="B54111" s="2"/>
      <c r="BJ54111" s="3"/>
      <c r="BL54111" s="3"/>
      <c r="BN54111" s="3"/>
      <c r="BP54111" s="3"/>
    </row>
    <row r="54112" spans="1:68" x14ac:dyDescent="0.25">
      <c r="A54112" s="1"/>
      <c r="B54112" s="2"/>
      <c r="BJ54112" s="3"/>
      <c r="BL54112" s="3"/>
      <c r="BN54112" s="3"/>
      <c r="BP54112" s="3"/>
    </row>
    <row r="54113" spans="1:68" x14ac:dyDescent="0.25">
      <c r="A54113" s="1"/>
      <c r="B54113" s="2"/>
      <c r="BJ54113" s="3"/>
      <c r="BL54113" s="3"/>
      <c r="BN54113" s="3"/>
      <c r="BP54113" s="3"/>
    </row>
    <row r="54114" spans="1:68" x14ac:dyDescent="0.25">
      <c r="A54114" s="1"/>
      <c r="B54114" s="2"/>
      <c r="BJ54114" s="3"/>
      <c r="BL54114" s="3"/>
      <c r="BN54114" s="3"/>
      <c r="BP54114" s="3"/>
    </row>
    <row r="54115" spans="1:68" x14ac:dyDescent="0.25">
      <c r="A54115" s="1"/>
      <c r="B54115" s="2"/>
      <c r="BJ54115" s="3"/>
      <c r="BL54115" s="3"/>
      <c r="BN54115" s="3"/>
      <c r="BP54115" s="3"/>
    </row>
    <row r="54116" spans="1:68" x14ac:dyDescent="0.25">
      <c r="A54116" s="1"/>
      <c r="B54116" s="2"/>
      <c r="BJ54116" s="3"/>
      <c r="BL54116" s="3"/>
      <c r="BN54116" s="3"/>
      <c r="BP54116" s="3"/>
    </row>
    <row r="54117" spans="1:68" x14ac:dyDescent="0.25">
      <c r="A54117" s="1"/>
      <c r="B54117" s="2"/>
      <c r="BJ54117" s="3"/>
      <c r="BL54117" s="3"/>
      <c r="BN54117" s="3"/>
      <c r="BP54117" s="3"/>
    </row>
    <row r="54118" spans="1:68" x14ac:dyDescent="0.25">
      <c r="A54118" s="1"/>
      <c r="B54118" s="2"/>
      <c r="BJ54118" s="3"/>
      <c r="BL54118" s="3"/>
      <c r="BN54118" s="3"/>
      <c r="BP54118" s="3"/>
    </row>
    <row r="54119" spans="1:68" x14ac:dyDescent="0.25">
      <c r="A54119" s="1"/>
      <c r="B54119" s="2"/>
      <c r="BJ54119" s="3"/>
      <c r="BL54119" s="3"/>
      <c r="BN54119" s="3"/>
      <c r="BP54119" s="3"/>
    </row>
    <row r="54120" spans="1:68" x14ac:dyDescent="0.25">
      <c r="A54120" s="1"/>
      <c r="B54120" s="2"/>
      <c r="BJ54120" s="3"/>
      <c r="BL54120" s="3"/>
      <c r="BN54120" s="3"/>
      <c r="BP54120" s="3"/>
    </row>
    <row r="54121" spans="1:68" x14ac:dyDescent="0.25">
      <c r="A54121" s="1"/>
      <c r="B54121" s="2"/>
      <c r="BJ54121" s="3"/>
      <c r="BL54121" s="3"/>
      <c r="BN54121" s="3"/>
      <c r="BP54121" s="3"/>
    </row>
    <row r="54122" spans="1:68" x14ac:dyDescent="0.25">
      <c r="A54122" s="1"/>
      <c r="B54122" s="2"/>
      <c r="BJ54122" s="3"/>
      <c r="BL54122" s="3"/>
      <c r="BN54122" s="3"/>
      <c r="BP54122" s="3"/>
    </row>
    <row r="54123" spans="1:68" x14ac:dyDescent="0.25">
      <c r="A54123" s="1"/>
      <c r="B54123" s="2"/>
      <c r="BJ54123" s="3"/>
      <c r="BL54123" s="3"/>
      <c r="BN54123" s="3"/>
      <c r="BP54123" s="3"/>
    </row>
    <row r="54124" spans="1:68" x14ac:dyDescent="0.25">
      <c r="A54124" s="1"/>
      <c r="B54124" s="2"/>
      <c r="BJ54124" s="3"/>
      <c r="BL54124" s="3"/>
      <c r="BN54124" s="3"/>
      <c r="BP54124" s="3"/>
    </row>
    <row r="54125" spans="1:68" x14ac:dyDescent="0.25">
      <c r="A54125" s="1"/>
      <c r="B54125" s="2"/>
      <c r="BJ54125" s="3"/>
      <c r="BL54125" s="3"/>
      <c r="BN54125" s="3"/>
      <c r="BP54125" s="3"/>
    </row>
    <row r="54126" spans="1:68" x14ac:dyDescent="0.25">
      <c r="A54126" s="1"/>
      <c r="B54126" s="2"/>
      <c r="BJ54126" s="3"/>
      <c r="BL54126" s="3"/>
      <c r="BN54126" s="3"/>
      <c r="BP54126" s="3"/>
    </row>
    <row r="54127" spans="1:68" x14ac:dyDescent="0.25">
      <c r="A54127" s="1"/>
      <c r="B54127" s="2"/>
      <c r="BJ54127" s="3"/>
      <c r="BL54127" s="3"/>
      <c r="BN54127" s="3"/>
      <c r="BP54127" s="3"/>
    </row>
    <row r="54128" spans="1:68" x14ac:dyDescent="0.25">
      <c r="A54128" s="1"/>
      <c r="B54128" s="2"/>
      <c r="BJ54128" s="3"/>
      <c r="BL54128" s="3"/>
      <c r="BN54128" s="3"/>
      <c r="BP54128" s="3"/>
    </row>
    <row r="54129" spans="1:68" x14ac:dyDescent="0.25">
      <c r="A54129" s="1"/>
      <c r="B54129" s="2"/>
      <c r="BJ54129" s="3"/>
      <c r="BL54129" s="3"/>
      <c r="BN54129" s="3"/>
      <c r="BP54129" s="3"/>
    </row>
    <row r="54130" spans="1:68" x14ac:dyDescent="0.25">
      <c r="A54130" s="1"/>
      <c r="B54130" s="2"/>
      <c r="BJ54130" s="3"/>
      <c r="BL54130" s="3"/>
      <c r="BN54130" s="3"/>
      <c r="BP54130" s="3"/>
    </row>
    <row r="54131" spans="1:68" x14ac:dyDescent="0.25">
      <c r="A54131" s="1"/>
      <c r="B54131" s="2"/>
      <c r="BJ54131" s="3"/>
      <c r="BL54131" s="3"/>
      <c r="BN54131" s="3"/>
      <c r="BP54131" s="3"/>
    </row>
    <row r="54132" spans="1:68" x14ac:dyDescent="0.25">
      <c r="A54132" s="1"/>
      <c r="B54132" s="2"/>
      <c r="BJ54132" s="3"/>
      <c r="BL54132" s="3"/>
      <c r="BN54132" s="3"/>
      <c r="BP54132" s="3"/>
    </row>
    <row r="54133" spans="1:68" x14ac:dyDescent="0.25">
      <c r="A54133" s="1"/>
      <c r="B54133" s="2"/>
      <c r="BJ54133" s="3"/>
      <c r="BL54133" s="3"/>
      <c r="BN54133" s="3"/>
      <c r="BP54133" s="3"/>
    </row>
    <row r="54134" spans="1:68" x14ac:dyDescent="0.25">
      <c r="A54134" s="1"/>
      <c r="B54134" s="2"/>
      <c r="BJ54134" s="3"/>
      <c r="BL54134" s="3"/>
      <c r="BN54134" s="3"/>
      <c r="BP54134" s="3"/>
    </row>
    <row r="54135" spans="1:68" x14ac:dyDescent="0.25">
      <c r="A54135" s="1"/>
      <c r="B54135" s="2"/>
      <c r="BJ54135" s="3"/>
      <c r="BL54135" s="3"/>
      <c r="BN54135" s="3"/>
      <c r="BP54135" s="3"/>
    </row>
    <row r="54136" spans="1:68" x14ac:dyDescent="0.25">
      <c r="A54136" s="1"/>
      <c r="B54136" s="2"/>
      <c r="BJ54136" s="3"/>
      <c r="BL54136" s="3"/>
      <c r="BN54136" s="3"/>
      <c r="BP54136" s="3"/>
    </row>
    <row r="54137" spans="1:68" x14ac:dyDescent="0.25">
      <c r="A54137" s="1"/>
      <c r="B54137" s="2"/>
      <c r="BJ54137" s="3"/>
      <c r="BL54137" s="3"/>
      <c r="BN54137" s="3"/>
      <c r="BP54137" s="3"/>
    </row>
    <row r="54138" spans="1:68" x14ac:dyDescent="0.25">
      <c r="A54138" s="1"/>
      <c r="B54138" s="2"/>
      <c r="BJ54138" s="3"/>
      <c r="BL54138" s="3"/>
      <c r="BN54138" s="3"/>
      <c r="BP54138" s="3"/>
    </row>
    <row r="54139" spans="1:68" x14ac:dyDescent="0.25">
      <c r="A54139" s="1"/>
      <c r="B54139" s="2"/>
      <c r="BJ54139" s="3"/>
      <c r="BL54139" s="3"/>
      <c r="BN54139" s="3"/>
      <c r="BP54139" s="3"/>
    </row>
    <row r="54140" spans="1:68" x14ac:dyDescent="0.25">
      <c r="A54140" s="1"/>
      <c r="B54140" s="2"/>
      <c r="BJ54140" s="3"/>
      <c r="BL54140" s="3"/>
      <c r="BN54140" s="3"/>
      <c r="BP54140" s="3"/>
    </row>
    <row r="54141" spans="1:68" x14ac:dyDescent="0.25">
      <c r="A54141" s="1"/>
      <c r="B54141" s="2"/>
      <c r="BJ54141" s="3"/>
      <c r="BL54141" s="3"/>
      <c r="BN54141" s="3"/>
      <c r="BP54141" s="3"/>
    </row>
    <row r="54142" spans="1:68" x14ac:dyDescent="0.25">
      <c r="A54142" s="1"/>
      <c r="B54142" s="2"/>
      <c r="BJ54142" s="3"/>
      <c r="BL54142" s="3"/>
      <c r="BN54142" s="3"/>
      <c r="BP54142" s="3"/>
    </row>
    <row r="54143" spans="1:68" x14ac:dyDescent="0.25">
      <c r="A54143" s="1"/>
      <c r="B54143" s="2"/>
      <c r="BJ54143" s="3"/>
      <c r="BL54143" s="3"/>
      <c r="BN54143" s="3"/>
      <c r="BP54143" s="3"/>
    </row>
    <row r="54144" spans="1:68" x14ac:dyDescent="0.25">
      <c r="A54144" s="1"/>
      <c r="B54144" s="2"/>
      <c r="BJ54144" s="3"/>
      <c r="BL54144" s="3"/>
      <c r="BN54144" s="3"/>
      <c r="BP54144" s="3"/>
    </row>
    <row r="54145" spans="1:68" x14ac:dyDescent="0.25">
      <c r="A54145" s="1"/>
      <c r="B54145" s="2"/>
      <c r="BJ54145" s="3"/>
      <c r="BL54145" s="3"/>
      <c r="BN54145" s="3"/>
      <c r="BP54145" s="3"/>
    </row>
    <row r="54146" spans="1:68" x14ac:dyDescent="0.25">
      <c r="A54146" s="1"/>
      <c r="B54146" s="2"/>
      <c r="BJ54146" s="3"/>
      <c r="BL54146" s="3"/>
      <c r="BN54146" s="3"/>
      <c r="BP54146" s="3"/>
    </row>
    <row r="54147" spans="1:68" x14ac:dyDescent="0.25">
      <c r="A54147" s="1"/>
      <c r="B54147" s="2"/>
      <c r="BJ54147" s="3"/>
      <c r="BL54147" s="3"/>
      <c r="BN54147" s="3"/>
      <c r="BP54147" s="3"/>
    </row>
    <row r="54148" spans="1:68" x14ac:dyDescent="0.25">
      <c r="A54148" s="1"/>
      <c r="B54148" s="2"/>
      <c r="BJ54148" s="3"/>
      <c r="BL54148" s="3"/>
      <c r="BN54148" s="3"/>
      <c r="BP54148" s="3"/>
    </row>
    <row r="54149" spans="1:68" x14ac:dyDescent="0.25">
      <c r="A54149" s="1"/>
      <c r="B54149" s="2"/>
      <c r="BJ54149" s="3"/>
      <c r="BL54149" s="3"/>
      <c r="BN54149" s="3"/>
      <c r="BP54149" s="3"/>
    </row>
    <row r="54150" spans="1:68" x14ac:dyDescent="0.25">
      <c r="A54150" s="1"/>
      <c r="B54150" s="2"/>
      <c r="BJ54150" s="3"/>
      <c r="BL54150" s="3"/>
      <c r="BN54150" s="3"/>
      <c r="BP54150" s="3"/>
    </row>
    <row r="54151" spans="1:68" x14ac:dyDescent="0.25">
      <c r="A54151" s="1"/>
      <c r="B54151" s="2"/>
      <c r="BJ54151" s="3"/>
      <c r="BL54151" s="3"/>
      <c r="BN54151" s="3"/>
      <c r="BP54151" s="3"/>
    </row>
    <row r="54152" spans="1:68" x14ac:dyDescent="0.25">
      <c r="A54152" s="1"/>
      <c r="B54152" s="2"/>
      <c r="BJ54152" s="3"/>
      <c r="BL54152" s="3"/>
      <c r="BN54152" s="3"/>
      <c r="BP54152" s="3"/>
    </row>
    <row r="54153" spans="1:68" x14ac:dyDescent="0.25">
      <c r="A54153" s="1"/>
      <c r="B54153" s="2"/>
      <c r="BJ54153" s="3"/>
      <c r="BL54153" s="3"/>
      <c r="BN54153" s="3"/>
      <c r="BP54153" s="3"/>
    </row>
    <row r="54154" spans="1:68" x14ac:dyDescent="0.25">
      <c r="A54154" s="1"/>
      <c r="B54154" s="2"/>
      <c r="BJ54154" s="3"/>
      <c r="BL54154" s="3"/>
      <c r="BN54154" s="3"/>
      <c r="BP54154" s="3"/>
    </row>
    <row r="54155" spans="1:68" x14ac:dyDescent="0.25">
      <c r="A54155" s="1"/>
      <c r="B54155" s="2"/>
      <c r="BJ54155" s="3"/>
      <c r="BL54155" s="3"/>
      <c r="BN54155" s="3"/>
      <c r="BP54155" s="3"/>
    </row>
    <row r="54156" spans="1:68" x14ac:dyDescent="0.25">
      <c r="A54156" s="1"/>
      <c r="B54156" s="2"/>
      <c r="BJ54156" s="3"/>
      <c r="BL54156" s="3"/>
      <c r="BN54156" s="3"/>
      <c r="BP54156" s="3"/>
    </row>
    <row r="54157" spans="1:68" x14ac:dyDescent="0.25">
      <c r="A54157" s="1"/>
      <c r="B54157" s="2"/>
      <c r="BJ54157" s="3"/>
      <c r="BL54157" s="3"/>
      <c r="BN54157" s="3"/>
      <c r="BP54157" s="3"/>
    </row>
    <row r="54158" spans="1:68" x14ac:dyDescent="0.25">
      <c r="A54158" s="1"/>
      <c r="B54158" s="2"/>
      <c r="BJ54158" s="3"/>
      <c r="BL54158" s="3"/>
      <c r="BN54158" s="3"/>
      <c r="BP54158" s="3"/>
    </row>
    <row r="54159" spans="1:68" x14ac:dyDescent="0.25">
      <c r="A54159" s="1"/>
      <c r="B54159" s="2"/>
      <c r="BJ54159" s="3"/>
      <c r="BL54159" s="3"/>
      <c r="BN54159" s="3"/>
      <c r="BP54159" s="3"/>
    </row>
    <row r="54160" spans="1:68" x14ac:dyDescent="0.25">
      <c r="A54160" s="1"/>
      <c r="B54160" s="2"/>
      <c r="BJ54160" s="3"/>
      <c r="BL54160" s="3"/>
      <c r="BN54160" s="3"/>
      <c r="BP54160" s="3"/>
    </row>
    <row r="54161" spans="1:68" x14ac:dyDescent="0.25">
      <c r="A54161" s="1"/>
      <c r="B54161" s="2"/>
      <c r="BJ54161" s="3"/>
      <c r="BL54161" s="3"/>
      <c r="BN54161" s="3"/>
      <c r="BP54161" s="3"/>
    </row>
    <row r="54162" spans="1:68" x14ac:dyDescent="0.25">
      <c r="A54162" s="1"/>
      <c r="B54162" s="2"/>
      <c r="BJ54162" s="3"/>
      <c r="BL54162" s="3"/>
      <c r="BN54162" s="3"/>
      <c r="BP54162" s="3"/>
    </row>
    <row r="54163" spans="1:68" x14ac:dyDescent="0.25">
      <c r="A54163" s="1"/>
      <c r="B54163" s="2"/>
      <c r="BJ54163" s="3"/>
      <c r="BL54163" s="3"/>
      <c r="BN54163" s="3"/>
      <c r="BP54163" s="3"/>
    </row>
    <row r="54164" spans="1:68" x14ac:dyDescent="0.25">
      <c r="A54164" s="1"/>
      <c r="B54164" s="2"/>
      <c r="BJ54164" s="3"/>
      <c r="BL54164" s="3"/>
      <c r="BN54164" s="3"/>
      <c r="BP54164" s="3"/>
    </row>
    <row r="54165" spans="1:68" x14ac:dyDescent="0.25">
      <c r="A54165" s="1"/>
      <c r="B54165" s="2"/>
      <c r="BJ54165" s="3"/>
      <c r="BL54165" s="3"/>
      <c r="BN54165" s="3"/>
      <c r="BP54165" s="3"/>
    </row>
    <row r="54166" spans="1:68" x14ac:dyDescent="0.25">
      <c r="A54166" s="1"/>
      <c r="B54166" s="2"/>
      <c r="BJ54166" s="3"/>
      <c r="BL54166" s="3"/>
      <c r="BN54166" s="3"/>
      <c r="BP54166" s="3"/>
    </row>
    <row r="54167" spans="1:68" x14ac:dyDescent="0.25">
      <c r="A54167" s="1"/>
      <c r="B54167" s="2"/>
      <c r="BJ54167" s="3"/>
      <c r="BL54167" s="3"/>
      <c r="BN54167" s="3"/>
      <c r="BP54167" s="3"/>
    </row>
    <row r="54168" spans="1:68" x14ac:dyDescent="0.25">
      <c r="A54168" s="1"/>
      <c r="B54168" s="2"/>
      <c r="BJ54168" s="3"/>
      <c r="BL54168" s="3"/>
      <c r="BN54168" s="3"/>
      <c r="BP54168" s="3"/>
    </row>
    <row r="54169" spans="1:68" x14ac:dyDescent="0.25">
      <c r="A54169" s="1"/>
      <c r="B54169" s="2"/>
      <c r="BJ54169" s="3"/>
      <c r="BL54169" s="3"/>
      <c r="BN54169" s="3"/>
      <c r="BP54169" s="3"/>
    </row>
    <row r="54170" spans="1:68" x14ac:dyDescent="0.25">
      <c r="A54170" s="1"/>
      <c r="B54170" s="2"/>
      <c r="BJ54170" s="3"/>
      <c r="BL54170" s="3"/>
      <c r="BN54170" s="3"/>
      <c r="BP54170" s="3"/>
    </row>
    <row r="54171" spans="1:68" x14ac:dyDescent="0.25">
      <c r="A54171" s="1"/>
      <c r="B54171" s="2"/>
      <c r="BJ54171" s="3"/>
      <c r="BL54171" s="3"/>
      <c r="BN54171" s="3"/>
      <c r="BP54171" s="3"/>
    </row>
    <row r="54172" spans="1:68" x14ac:dyDescent="0.25">
      <c r="A54172" s="1"/>
      <c r="B54172" s="2"/>
      <c r="BJ54172" s="3"/>
      <c r="BL54172" s="3"/>
      <c r="BN54172" s="3"/>
      <c r="BP54172" s="3"/>
    </row>
    <row r="54173" spans="1:68" x14ac:dyDescent="0.25">
      <c r="A54173" s="1"/>
      <c r="B54173" s="2"/>
      <c r="BJ54173" s="3"/>
      <c r="BL54173" s="3"/>
      <c r="BN54173" s="3"/>
      <c r="BP54173" s="3"/>
    </row>
    <row r="54174" spans="1:68" x14ac:dyDescent="0.25">
      <c r="A54174" s="1"/>
      <c r="B54174" s="2"/>
      <c r="BJ54174" s="3"/>
      <c r="BL54174" s="3"/>
      <c r="BN54174" s="3"/>
      <c r="BP54174" s="3"/>
    </row>
    <row r="54175" spans="1:68" x14ac:dyDescent="0.25">
      <c r="A54175" s="1"/>
      <c r="B54175" s="2"/>
      <c r="BJ54175" s="3"/>
      <c r="BL54175" s="3"/>
      <c r="BN54175" s="3"/>
      <c r="BP54175" s="3"/>
    </row>
    <row r="54176" spans="1:68" x14ac:dyDescent="0.25">
      <c r="A54176" s="1"/>
      <c r="B54176" s="2"/>
      <c r="BJ54176" s="3"/>
      <c r="BL54176" s="3"/>
      <c r="BN54176" s="3"/>
      <c r="BP54176" s="3"/>
    </row>
    <row r="54177" spans="1:68" x14ac:dyDescent="0.25">
      <c r="A54177" s="1"/>
      <c r="B54177" s="2"/>
      <c r="BJ54177" s="3"/>
      <c r="BL54177" s="3"/>
      <c r="BN54177" s="3"/>
      <c r="BP54177" s="3"/>
    </row>
    <row r="54178" spans="1:68" x14ac:dyDescent="0.25">
      <c r="A54178" s="1"/>
      <c r="B54178" s="2"/>
      <c r="BJ54178" s="3"/>
      <c r="BL54178" s="3"/>
      <c r="BN54178" s="3"/>
      <c r="BP54178" s="3"/>
    </row>
    <row r="54179" spans="1:68" x14ac:dyDescent="0.25">
      <c r="A54179" s="1"/>
      <c r="B54179" s="2"/>
      <c r="BJ54179" s="3"/>
      <c r="BL54179" s="3"/>
      <c r="BN54179" s="3"/>
      <c r="BP54179" s="3"/>
    </row>
    <row r="54180" spans="1:68" x14ac:dyDescent="0.25">
      <c r="A54180" s="1"/>
      <c r="B54180" s="2"/>
      <c r="BJ54180" s="3"/>
      <c r="BL54180" s="3"/>
      <c r="BN54180" s="3"/>
      <c r="BP54180" s="3"/>
    </row>
    <row r="54181" spans="1:68" x14ac:dyDescent="0.25">
      <c r="A54181" s="1"/>
      <c r="B54181" s="2"/>
      <c r="BJ54181" s="3"/>
      <c r="BL54181" s="3"/>
      <c r="BN54181" s="3"/>
      <c r="BP54181" s="3"/>
    </row>
    <row r="54182" spans="1:68" x14ac:dyDescent="0.25">
      <c r="A54182" s="1"/>
      <c r="B54182" s="2"/>
      <c r="BJ54182" s="3"/>
      <c r="BL54182" s="3"/>
      <c r="BN54182" s="3"/>
      <c r="BP54182" s="3"/>
    </row>
    <row r="54183" spans="1:68" x14ac:dyDescent="0.25">
      <c r="A54183" s="1"/>
      <c r="B54183" s="2"/>
      <c r="BJ54183" s="3"/>
      <c r="BL54183" s="3"/>
      <c r="BN54183" s="3"/>
      <c r="BP54183" s="3"/>
    </row>
    <row r="54184" spans="1:68" x14ac:dyDescent="0.25">
      <c r="A54184" s="1"/>
      <c r="B54184" s="2"/>
      <c r="BJ54184" s="3"/>
      <c r="BL54184" s="3"/>
      <c r="BN54184" s="3"/>
      <c r="BP54184" s="3"/>
    </row>
    <row r="54185" spans="1:68" x14ac:dyDescent="0.25">
      <c r="A54185" s="1"/>
      <c r="B54185" s="2"/>
      <c r="BJ54185" s="3"/>
      <c r="BL54185" s="3"/>
      <c r="BN54185" s="3"/>
      <c r="BP54185" s="3"/>
    </row>
    <row r="54186" spans="1:68" x14ac:dyDescent="0.25">
      <c r="A54186" s="1"/>
      <c r="B54186" s="2"/>
      <c r="BJ54186" s="3"/>
      <c r="BL54186" s="3"/>
      <c r="BN54186" s="3"/>
      <c r="BP54186" s="3"/>
    </row>
    <row r="54187" spans="1:68" x14ac:dyDescent="0.25">
      <c r="A54187" s="1"/>
      <c r="B54187" s="2"/>
      <c r="BJ54187" s="3"/>
      <c r="BL54187" s="3"/>
      <c r="BN54187" s="3"/>
      <c r="BP54187" s="3"/>
    </row>
    <row r="54188" spans="1:68" x14ac:dyDescent="0.25">
      <c r="A54188" s="1"/>
      <c r="B54188" s="2"/>
      <c r="BJ54188" s="3"/>
      <c r="BL54188" s="3"/>
      <c r="BN54188" s="3"/>
      <c r="BP54188" s="3"/>
    </row>
    <row r="54189" spans="1:68" x14ac:dyDescent="0.25">
      <c r="A54189" s="1"/>
      <c r="B54189" s="2"/>
      <c r="BJ54189" s="3"/>
      <c r="BL54189" s="3"/>
      <c r="BN54189" s="3"/>
      <c r="BP54189" s="3"/>
    </row>
    <row r="54190" spans="1:68" x14ac:dyDescent="0.25">
      <c r="A54190" s="1"/>
      <c r="B54190" s="2"/>
      <c r="BJ54190" s="3"/>
      <c r="BL54190" s="3"/>
      <c r="BN54190" s="3"/>
      <c r="BP54190" s="3"/>
    </row>
    <row r="54191" spans="1:68" x14ac:dyDescent="0.25">
      <c r="A54191" s="1"/>
      <c r="B54191" s="2"/>
      <c r="BJ54191" s="3"/>
      <c r="BL54191" s="3"/>
      <c r="BN54191" s="3"/>
      <c r="BP54191" s="3"/>
    </row>
    <row r="54192" spans="1:68" x14ac:dyDescent="0.25">
      <c r="A54192" s="1"/>
      <c r="B54192" s="2"/>
      <c r="BJ54192" s="3"/>
      <c r="BL54192" s="3"/>
      <c r="BN54192" s="3"/>
      <c r="BP54192" s="3"/>
    </row>
    <row r="54193" spans="1:68" x14ac:dyDescent="0.25">
      <c r="A54193" s="1"/>
      <c r="B54193" s="2"/>
      <c r="BJ54193" s="3"/>
      <c r="BL54193" s="3"/>
      <c r="BN54193" s="3"/>
      <c r="BP54193" s="3"/>
    </row>
    <row r="54194" spans="1:68" x14ac:dyDescent="0.25">
      <c r="A54194" s="1"/>
      <c r="B54194" s="2"/>
      <c r="BJ54194" s="3"/>
      <c r="BL54194" s="3"/>
      <c r="BN54194" s="3"/>
      <c r="BP54194" s="3"/>
    </row>
    <row r="54195" spans="1:68" x14ac:dyDescent="0.25">
      <c r="A54195" s="1"/>
      <c r="B54195" s="2"/>
      <c r="BJ54195" s="3"/>
      <c r="BL54195" s="3"/>
      <c r="BN54195" s="3"/>
      <c r="BP54195" s="3"/>
    </row>
    <row r="54196" spans="1:68" x14ac:dyDescent="0.25">
      <c r="A54196" s="1"/>
      <c r="B54196" s="2"/>
      <c r="BJ54196" s="3"/>
      <c r="BL54196" s="3"/>
      <c r="BN54196" s="3"/>
      <c r="BP54196" s="3"/>
    </row>
    <row r="54197" spans="1:68" x14ac:dyDescent="0.25">
      <c r="A54197" s="1"/>
      <c r="B54197" s="2"/>
      <c r="BJ54197" s="3"/>
      <c r="BL54197" s="3"/>
      <c r="BN54197" s="3"/>
      <c r="BP54197" s="3"/>
    </row>
    <row r="54198" spans="1:68" x14ac:dyDescent="0.25">
      <c r="A54198" s="1"/>
      <c r="B54198" s="2"/>
      <c r="BJ54198" s="3"/>
      <c r="BL54198" s="3"/>
      <c r="BN54198" s="3"/>
      <c r="BP54198" s="3"/>
    </row>
    <row r="54199" spans="1:68" x14ac:dyDescent="0.25">
      <c r="A54199" s="1"/>
      <c r="B54199" s="2"/>
      <c r="BJ54199" s="3"/>
      <c r="BL54199" s="3"/>
      <c r="BN54199" s="3"/>
      <c r="BP54199" s="3"/>
    </row>
    <row r="54200" spans="1:68" x14ac:dyDescent="0.25">
      <c r="A54200" s="1"/>
      <c r="B54200" s="2"/>
      <c r="BJ54200" s="3"/>
      <c r="BL54200" s="3"/>
      <c r="BN54200" s="3"/>
      <c r="BP54200" s="3"/>
    </row>
    <row r="54201" spans="1:68" x14ac:dyDescent="0.25">
      <c r="A54201" s="1"/>
      <c r="B54201" s="2"/>
      <c r="BJ54201" s="3"/>
      <c r="BL54201" s="3"/>
      <c r="BN54201" s="3"/>
      <c r="BP54201" s="3"/>
    </row>
    <row r="54202" spans="1:68" x14ac:dyDescent="0.25">
      <c r="A54202" s="1"/>
      <c r="B54202" s="2"/>
      <c r="BJ54202" s="3"/>
      <c r="BL54202" s="3"/>
      <c r="BN54202" s="3"/>
      <c r="BP54202" s="3"/>
    </row>
    <row r="54203" spans="1:68" x14ac:dyDescent="0.25">
      <c r="A54203" s="1"/>
      <c r="B54203" s="2"/>
      <c r="BJ54203" s="3"/>
      <c r="BL54203" s="3"/>
      <c r="BN54203" s="3"/>
      <c r="BP54203" s="3"/>
    </row>
    <row r="54204" spans="1:68" x14ac:dyDescent="0.25">
      <c r="A54204" s="1"/>
      <c r="B54204" s="2"/>
      <c r="BJ54204" s="3"/>
      <c r="BL54204" s="3"/>
      <c r="BN54204" s="3"/>
      <c r="BP54204" s="3"/>
    </row>
    <row r="54205" spans="1:68" x14ac:dyDescent="0.25">
      <c r="A54205" s="1"/>
      <c r="B54205" s="2"/>
      <c r="BJ54205" s="3"/>
      <c r="BL54205" s="3"/>
      <c r="BN54205" s="3"/>
      <c r="BP54205" s="3"/>
    </row>
    <row r="54206" spans="1:68" x14ac:dyDescent="0.25">
      <c r="A54206" s="1"/>
      <c r="B54206" s="2"/>
      <c r="BJ54206" s="3"/>
      <c r="BL54206" s="3"/>
      <c r="BN54206" s="3"/>
      <c r="BP54206" s="3"/>
    </row>
    <row r="54207" spans="1:68" x14ac:dyDescent="0.25">
      <c r="A54207" s="1"/>
      <c r="B54207" s="2"/>
      <c r="BJ54207" s="3"/>
      <c r="BL54207" s="3"/>
      <c r="BN54207" s="3"/>
      <c r="BP54207" s="3"/>
    </row>
    <row r="54208" spans="1:68" x14ac:dyDescent="0.25">
      <c r="A54208" s="1"/>
      <c r="B54208" s="2"/>
      <c r="BJ54208" s="3"/>
      <c r="BL54208" s="3"/>
      <c r="BN54208" s="3"/>
      <c r="BP54208" s="3"/>
    </row>
    <row r="54209" spans="1:68" x14ac:dyDescent="0.25">
      <c r="A54209" s="1"/>
      <c r="B54209" s="2"/>
      <c r="BJ54209" s="3"/>
      <c r="BL54209" s="3"/>
      <c r="BN54209" s="3"/>
      <c r="BP54209" s="3"/>
    </row>
    <row r="54210" spans="1:68" x14ac:dyDescent="0.25">
      <c r="A54210" s="1"/>
      <c r="B54210" s="2"/>
      <c r="BJ54210" s="3"/>
      <c r="BL54210" s="3"/>
      <c r="BN54210" s="3"/>
      <c r="BP54210" s="3"/>
    </row>
    <row r="54211" spans="1:68" x14ac:dyDescent="0.25">
      <c r="A54211" s="1"/>
      <c r="B54211" s="2"/>
      <c r="BJ54211" s="3"/>
      <c r="BL54211" s="3"/>
      <c r="BN54211" s="3"/>
      <c r="BP54211" s="3"/>
    </row>
    <row r="54212" spans="1:68" x14ac:dyDescent="0.25">
      <c r="A54212" s="1"/>
      <c r="B54212" s="2"/>
      <c r="BJ54212" s="3"/>
      <c r="BL54212" s="3"/>
      <c r="BN54212" s="3"/>
      <c r="BP54212" s="3"/>
    </row>
    <row r="54213" spans="1:68" x14ac:dyDescent="0.25">
      <c r="A54213" s="1"/>
      <c r="B54213" s="2"/>
      <c r="BJ54213" s="3"/>
      <c r="BL54213" s="3"/>
      <c r="BN54213" s="3"/>
      <c r="BP54213" s="3"/>
    </row>
    <row r="54214" spans="1:68" x14ac:dyDescent="0.25">
      <c r="A54214" s="1"/>
      <c r="B54214" s="2"/>
      <c r="BJ54214" s="3"/>
      <c r="BL54214" s="3"/>
      <c r="BN54214" s="3"/>
      <c r="BP54214" s="3"/>
    </row>
    <row r="54215" spans="1:68" x14ac:dyDescent="0.25">
      <c r="A54215" s="1"/>
      <c r="B54215" s="2"/>
      <c r="BJ54215" s="3"/>
      <c r="BL54215" s="3"/>
      <c r="BN54215" s="3"/>
      <c r="BP54215" s="3"/>
    </row>
    <row r="54216" spans="1:68" x14ac:dyDescent="0.25">
      <c r="A54216" s="1"/>
      <c r="B54216" s="2"/>
      <c r="BJ54216" s="3"/>
      <c r="BL54216" s="3"/>
      <c r="BN54216" s="3"/>
      <c r="BP54216" s="3"/>
    </row>
    <row r="54217" spans="1:68" x14ac:dyDescent="0.25">
      <c r="A54217" s="1"/>
      <c r="B54217" s="2"/>
      <c r="BJ54217" s="3"/>
      <c r="BL54217" s="3"/>
      <c r="BN54217" s="3"/>
      <c r="BP54217" s="3"/>
    </row>
    <row r="54218" spans="1:68" x14ac:dyDescent="0.25">
      <c r="A54218" s="1"/>
      <c r="B54218" s="2"/>
      <c r="BJ54218" s="3"/>
      <c r="BL54218" s="3"/>
      <c r="BN54218" s="3"/>
      <c r="BP54218" s="3"/>
    </row>
    <row r="54219" spans="1:68" x14ac:dyDescent="0.25">
      <c r="A54219" s="1"/>
      <c r="B54219" s="2"/>
      <c r="BJ54219" s="3"/>
      <c r="BL54219" s="3"/>
      <c r="BN54219" s="3"/>
      <c r="BP54219" s="3"/>
    </row>
    <row r="54220" spans="1:68" x14ac:dyDescent="0.25">
      <c r="A54220" s="1"/>
      <c r="B54220" s="2"/>
      <c r="BJ54220" s="3"/>
      <c r="BL54220" s="3"/>
      <c r="BN54220" s="3"/>
      <c r="BP54220" s="3"/>
    </row>
    <row r="54221" spans="1:68" x14ac:dyDescent="0.25">
      <c r="A54221" s="1"/>
      <c r="B54221" s="2"/>
      <c r="BJ54221" s="3"/>
      <c r="BL54221" s="3"/>
      <c r="BN54221" s="3"/>
      <c r="BP54221" s="3"/>
    </row>
    <row r="54222" spans="1:68" x14ac:dyDescent="0.25">
      <c r="A54222" s="1"/>
      <c r="B54222" s="2"/>
      <c r="BJ54222" s="3"/>
      <c r="BL54222" s="3"/>
      <c r="BN54222" s="3"/>
      <c r="BP54222" s="3"/>
    </row>
    <row r="54223" spans="1:68" x14ac:dyDescent="0.25">
      <c r="A54223" s="1"/>
      <c r="B54223" s="2"/>
      <c r="BJ54223" s="3"/>
      <c r="BL54223" s="3"/>
      <c r="BN54223" s="3"/>
      <c r="BP54223" s="3"/>
    </row>
    <row r="54224" spans="1:68" x14ac:dyDescent="0.25">
      <c r="A54224" s="1"/>
      <c r="B54224" s="2"/>
      <c r="BJ54224" s="3"/>
      <c r="BL54224" s="3"/>
      <c r="BN54224" s="3"/>
      <c r="BP54224" s="3"/>
    </row>
    <row r="54225" spans="1:68" x14ac:dyDescent="0.25">
      <c r="A54225" s="1"/>
      <c r="B54225" s="2"/>
      <c r="BJ54225" s="3"/>
      <c r="BL54225" s="3"/>
      <c r="BN54225" s="3"/>
      <c r="BP54225" s="3"/>
    </row>
    <row r="54226" spans="1:68" x14ac:dyDescent="0.25">
      <c r="A54226" s="1"/>
      <c r="B54226" s="2"/>
      <c r="BJ54226" s="3"/>
      <c r="BL54226" s="3"/>
      <c r="BN54226" s="3"/>
      <c r="BP54226" s="3"/>
    </row>
    <row r="54227" spans="1:68" x14ac:dyDescent="0.25">
      <c r="A54227" s="1"/>
      <c r="B54227" s="2"/>
      <c r="BJ54227" s="3"/>
      <c r="BL54227" s="3"/>
      <c r="BN54227" s="3"/>
      <c r="BP54227" s="3"/>
    </row>
    <row r="54228" spans="1:68" x14ac:dyDescent="0.25">
      <c r="A54228" s="1"/>
      <c r="B54228" s="2"/>
      <c r="BJ54228" s="3"/>
      <c r="BL54228" s="3"/>
      <c r="BN54228" s="3"/>
      <c r="BP54228" s="3"/>
    </row>
    <row r="54229" spans="1:68" x14ac:dyDescent="0.25">
      <c r="A54229" s="1"/>
      <c r="B54229" s="2"/>
      <c r="BJ54229" s="3"/>
      <c r="BL54229" s="3"/>
      <c r="BN54229" s="3"/>
      <c r="BP54229" s="3"/>
    </row>
    <row r="54230" spans="1:68" x14ac:dyDescent="0.25">
      <c r="A54230" s="1"/>
      <c r="B54230" s="2"/>
      <c r="BJ54230" s="3"/>
      <c r="BL54230" s="3"/>
      <c r="BN54230" s="3"/>
      <c r="BP54230" s="3"/>
    </row>
    <row r="54231" spans="1:68" x14ac:dyDescent="0.25">
      <c r="A54231" s="1"/>
      <c r="B54231" s="2"/>
      <c r="BJ54231" s="3"/>
      <c r="BL54231" s="3"/>
      <c r="BN54231" s="3"/>
      <c r="BP54231" s="3"/>
    </row>
    <row r="54232" spans="1:68" x14ac:dyDescent="0.25">
      <c r="A54232" s="1"/>
      <c r="B54232" s="2"/>
      <c r="BJ54232" s="3"/>
      <c r="BL54232" s="3"/>
      <c r="BN54232" s="3"/>
      <c r="BP54232" s="3"/>
    </row>
    <row r="54233" spans="1:68" x14ac:dyDescent="0.25">
      <c r="A54233" s="1"/>
      <c r="B54233" s="2"/>
      <c r="BJ54233" s="3"/>
      <c r="BL54233" s="3"/>
      <c r="BN54233" s="3"/>
      <c r="BP54233" s="3"/>
    </row>
    <row r="54234" spans="1:68" x14ac:dyDescent="0.25">
      <c r="A54234" s="1"/>
      <c r="B54234" s="2"/>
      <c r="BJ54234" s="3"/>
      <c r="BL54234" s="3"/>
      <c r="BN54234" s="3"/>
      <c r="BP54234" s="3"/>
    </row>
    <row r="54235" spans="1:68" x14ac:dyDescent="0.25">
      <c r="A54235" s="1"/>
      <c r="B54235" s="2"/>
      <c r="BJ54235" s="3"/>
      <c r="BL54235" s="3"/>
      <c r="BN54235" s="3"/>
      <c r="BP54235" s="3"/>
    </row>
    <row r="54236" spans="1:68" x14ac:dyDescent="0.25">
      <c r="A54236" s="1"/>
      <c r="B54236" s="2"/>
      <c r="BJ54236" s="3"/>
      <c r="BL54236" s="3"/>
      <c r="BN54236" s="3"/>
      <c r="BP54236" s="3"/>
    </row>
    <row r="54237" spans="1:68" x14ac:dyDescent="0.25">
      <c r="A54237" s="1"/>
      <c r="B54237" s="2"/>
      <c r="BJ54237" s="3"/>
      <c r="BL54237" s="3"/>
      <c r="BN54237" s="3"/>
      <c r="BP54237" s="3"/>
    </row>
    <row r="54238" spans="1:68" x14ac:dyDescent="0.25">
      <c r="A54238" s="1"/>
      <c r="B54238" s="2"/>
      <c r="BJ54238" s="3"/>
      <c r="BL54238" s="3"/>
      <c r="BN54238" s="3"/>
      <c r="BP54238" s="3"/>
    </row>
    <row r="54239" spans="1:68" x14ac:dyDescent="0.25">
      <c r="A54239" s="1"/>
      <c r="B54239" s="2"/>
      <c r="BJ54239" s="3"/>
      <c r="BL54239" s="3"/>
      <c r="BN54239" s="3"/>
      <c r="BP54239" s="3"/>
    </row>
    <row r="54240" spans="1:68" x14ac:dyDescent="0.25">
      <c r="A54240" s="1"/>
      <c r="B54240" s="2"/>
      <c r="BJ54240" s="3"/>
      <c r="BL54240" s="3"/>
      <c r="BN54240" s="3"/>
      <c r="BP54240" s="3"/>
    </row>
    <row r="54241" spans="1:68" x14ac:dyDescent="0.25">
      <c r="A54241" s="1"/>
      <c r="B54241" s="2"/>
      <c r="BJ54241" s="3"/>
      <c r="BL54241" s="3"/>
      <c r="BN54241" s="3"/>
      <c r="BP54241" s="3"/>
    </row>
    <row r="54242" spans="1:68" x14ac:dyDescent="0.25">
      <c r="A54242" s="1"/>
      <c r="B54242" s="2"/>
      <c r="BJ54242" s="3"/>
      <c r="BL54242" s="3"/>
      <c r="BN54242" s="3"/>
      <c r="BP54242" s="3"/>
    </row>
    <row r="54243" spans="1:68" x14ac:dyDescent="0.25">
      <c r="A54243" s="1"/>
      <c r="B54243" s="2"/>
      <c r="BJ54243" s="3"/>
      <c r="BL54243" s="3"/>
      <c r="BN54243" s="3"/>
      <c r="BP54243" s="3"/>
    </row>
    <row r="54244" spans="1:68" x14ac:dyDescent="0.25">
      <c r="A54244" s="1"/>
      <c r="B54244" s="2"/>
      <c r="BJ54244" s="3"/>
      <c r="BL54244" s="3"/>
      <c r="BN54244" s="3"/>
      <c r="BP54244" s="3"/>
    </row>
    <row r="54245" spans="1:68" x14ac:dyDescent="0.25">
      <c r="A54245" s="1"/>
      <c r="B54245" s="2"/>
      <c r="BJ54245" s="3"/>
      <c r="BL54245" s="3"/>
      <c r="BN54245" s="3"/>
      <c r="BP54245" s="3"/>
    </row>
    <row r="54246" spans="1:68" x14ac:dyDescent="0.25">
      <c r="A54246" s="1"/>
      <c r="B54246" s="2"/>
      <c r="BJ54246" s="3"/>
      <c r="BL54246" s="3"/>
      <c r="BN54246" s="3"/>
      <c r="BP54246" s="3"/>
    </row>
    <row r="54247" spans="1:68" x14ac:dyDescent="0.25">
      <c r="A54247" s="1"/>
      <c r="B54247" s="2"/>
      <c r="BJ54247" s="3"/>
      <c r="BL54247" s="3"/>
      <c r="BN54247" s="3"/>
      <c r="BP54247" s="3"/>
    </row>
    <row r="54248" spans="1:68" x14ac:dyDescent="0.25">
      <c r="A54248" s="1"/>
      <c r="B54248" s="2"/>
      <c r="BJ54248" s="3"/>
      <c r="BL54248" s="3"/>
      <c r="BN54248" s="3"/>
      <c r="BP54248" s="3"/>
    </row>
    <row r="54249" spans="1:68" x14ac:dyDescent="0.25">
      <c r="A54249" s="1"/>
      <c r="B54249" s="2"/>
      <c r="BJ54249" s="3"/>
      <c r="BL54249" s="3"/>
      <c r="BN54249" s="3"/>
      <c r="BP54249" s="3"/>
    </row>
    <row r="54250" spans="1:68" x14ac:dyDescent="0.25">
      <c r="A54250" s="1"/>
      <c r="B54250" s="2"/>
      <c r="BJ54250" s="3"/>
      <c r="BL54250" s="3"/>
      <c r="BN54250" s="3"/>
      <c r="BP54250" s="3"/>
    </row>
    <row r="54251" spans="1:68" x14ac:dyDescent="0.25">
      <c r="A54251" s="1"/>
      <c r="B54251" s="2"/>
      <c r="BJ54251" s="3"/>
      <c r="BL54251" s="3"/>
      <c r="BN54251" s="3"/>
      <c r="BP54251" s="3"/>
    </row>
    <row r="54252" spans="1:68" x14ac:dyDescent="0.25">
      <c r="A54252" s="1"/>
      <c r="B54252" s="2"/>
      <c r="BJ54252" s="3"/>
      <c r="BL54252" s="3"/>
      <c r="BN54252" s="3"/>
      <c r="BP54252" s="3"/>
    </row>
    <row r="54253" spans="1:68" x14ac:dyDescent="0.25">
      <c r="A54253" s="1"/>
      <c r="B54253" s="2"/>
      <c r="BJ54253" s="3"/>
      <c r="BL54253" s="3"/>
      <c r="BN54253" s="3"/>
      <c r="BP54253" s="3"/>
    </row>
    <row r="54254" spans="1:68" x14ac:dyDescent="0.25">
      <c r="A54254" s="1"/>
      <c r="B54254" s="2"/>
      <c r="BJ54254" s="3"/>
      <c r="BL54254" s="3"/>
      <c r="BN54254" s="3"/>
      <c r="BP54254" s="3"/>
    </row>
    <row r="54255" spans="1:68" x14ac:dyDescent="0.25">
      <c r="A54255" s="1"/>
      <c r="B54255" s="2"/>
      <c r="BJ54255" s="3"/>
      <c r="BL54255" s="3"/>
      <c r="BN54255" s="3"/>
      <c r="BP54255" s="3"/>
    </row>
    <row r="54256" spans="1:68" x14ac:dyDescent="0.25">
      <c r="A54256" s="1"/>
      <c r="B54256" s="2"/>
      <c r="BJ54256" s="3"/>
      <c r="BL54256" s="3"/>
      <c r="BN54256" s="3"/>
      <c r="BP54256" s="3"/>
    </row>
    <row r="54257" spans="1:68" x14ac:dyDescent="0.25">
      <c r="A54257" s="1"/>
      <c r="B54257" s="2"/>
      <c r="BJ54257" s="3"/>
      <c r="BL54257" s="3"/>
      <c r="BN54257" s="3"/>
      <c r="BP54257" s="3"/>
    </row>
    <row r="54258" spans="1:68" x14ac:dyDescent="0.25">
      <c r="A54258" s="1"/>
      <c r="B54258" s="2"/>
      <c r="BJ54258" s="3"/>
      <c r="BL54258" s="3"/>
      <c r="BN54258" s="3"/>
      <c r="BP54258" s="3"/>
    </row>
    <row r="54259" spans="1:68" x14ac:dyDescent="0.25">
      <c r="A54259" s="1"/>
      <c r="B54259" s="2"/>
      <c r="BJ54259" s="3"/>
      <c r="BL54259" s="3"/>
      <c r="BN54259" s="3"/>
      <c r="BP54259" s="3"/>
    </row>
    <row r="54260" spans="1:68" x14ac:dyDescent="0.25">
      <c r="A54260" s="1"/>
      <c r="B54260" s="2"/>
      <c r="BJ54260" s="3"/>
      <c r="BL54260" s="3"/>
      <c r="BN54260" s="3"/>
      <c r="BP54260" s="3"/>
    </row>
    <row r="54261" spans="1:68" x14ac:dyDescent="0.25">
      <c r="A54261" s="1"/>
      <c r="B54261" s="2"/>
      <c r="BJ54261" s="3"/>
      <c r="BL54261" s="3"/>
      <c r="BN54261" s="3"/>
      <c r="BP54261" s="3"/>
    </row>
    <row r="54262" spans="1:68" x14ac:dyDescent="0.25">
      <c r="A54262" s="1"/>
      <c r="B54262" s="2"/>
      <c r="BJ54262" s="3"/>
      <c r="BL54262" s="3"/>
      <c r="BN54262" s="3"/>
      <c r="BP54262" s="3"/>
    </row>
    <row r="54263" spans="1:68" x14ac:dyDescent="0.25">
      <c r="A54263" s="1"/>
      <c r="B54263" s="2"/>
      <c r="BJ54263" s="3"/>
      <c r="BL54263" s="3"/>
      <c r="BN54263" s="3"/>
      <c r="BP54263" s="3"/>
    </row>
    <row r="54264" spans="1:68" x14ac:dyDescent="0.25">
      <c r="A54264" s="1"/>
      <c r="B54264" s="2"/>
      <c r="BJ54264" s="3"/>
      <c r="BL54264" s="3"/>
      <c r="BN54264" s="3"/>
      <c r="BP54264" s="3"/>
    </row>
    <row r="54265" spans="1:68" x14ac:dyDescent="0.25">
      <c r="A54265" s="1"/>
      <c r="B54265" s="2"/>
      <c r="BJ54265" s="3"/>
      <c r="BL54265" s="3"/>
      <c r="BN54265" s="3"/>
      <c r="BP54265" s="3"/>
    </row>
    <row r="54266" spans="1:68" x14ac:dyDescent="0.25">
      <c r="A54266" s="1"/>
      <c r="B54266" s="2"/>
      <c r="BJ54266" s="3"/>
      <c r="BL54266" s="3"/>
      <c r="BN54266" s="3"/>
      <c r="BP54266" s="3"/>
    </row>
    <row r="54267" spans="1:68" x14ac:dyDescent="0.25">
      <c r="A54267" s="1"/>
      <c r="B54267" s="2"/>
      <c r="BJ54267" s="3"/>
      <c r="BL54267" s="3"/>
      <c r="BN54267" s="3"/>
      <c r="BP54267" s="3"/>
    </row>
    <row r="54268" spans="1:68" x14ac:dyDescent="0.25">
      <c r="A54268" s="1"/>
      <c r="B54268" s="2"/>
      <c r="BJ54268" s="3"/>
      <c r="BL54268" s="3"/>
      <c r="BN54268" s="3"/>
      <c r="BP54268" s="3"/>
    </row>
    <row r="54269" spans="1:68" x14ac:dyDescent="0.25">
      <c r="A54269" s="1"/>
      <c r="B54269" s="2"/>
      <c r="BJ54269" s="3"/>
      <c r="BL54269" s="3"/>
      <c r="BN54269" s="3"/>
      <c r="BP54269" s="3"/>
    </row>
    <row r="54270" spans="1:68" x14ac:dyDescent="0.25">
      <c r="A54270" s="1"/>
      <c r="B54270" s="2"/>
      <c r="BJ54270" s="3"/>
      <c r="BL54270" s="3"/>
      <c r="BN54270" s="3"/>
      <c r="BP54270" s="3"/>
    </row>
    <row r="54271" spans="1:68" x14ac:dyDescent="0.25">
      <c r="A54271" s="1"/>
      <c r="B54271" s="2"/>
      <c r="BJ54271" s="3"/>
      <c r="BL54271" s="3"/>
      <c r="BN54271" s="3"/>
      <c r="BP54271" s="3"/>
    </row>
    <row r="54272" spans="1:68" x14ac:dyDescent="0.25">
      <c r="A54272" s="1"/>
      <c r="B54272" s="2"/>
      <c r="BJ54272" s="3"/>
      <c r="BL54272" s="3"/>
      <c r="BN54272" s="3"/>
      <c r="BP54272" s="3"/>
    </row>
    <row r="54273" spans="1:68" x14ac:dyDescent="0.25">
      <c r="A54273" s="1"/>
      <c r="B54273" s="2"/>
      <c r="BJ54273" s="3"/>
      <c r="BL54273" s="3"/>
      <c r="BN54273" s="3"/>
      <c r="BP54273" s="3"/>
    </row>
    <row r="54274" spans="1:68" x14ac:dyDescent="0.25">
      <c r="A54274" s="1"/>
      <c r="B54274" s="2"/>
      <c r="BJ54274" s="3"/>
      <c r="BL54274" s="3"/>
      <c r="BN54274" s="3"/>
      <c r="BP54274" s="3"/>
    </row>
    <row r="54275" spans="1:68" x14ac:dyDescent="0.25">
      <c r="A54275" s="1"/>
      <c r="B54275" s="2"/>
      <c r="BJ54275" s="3"/>
      <c r="BL54275" s="3"/>
      <c r="BN54275" s="3"/>
      <c r="BP54275" s="3"/>
    </row>
    <row r="54276" spans="1:68" x14ac:dyDescent="0.25">
      <c r="A54276" s="1"/>
      <c r="B54276" s="2"/>
      <c r="BJ54276" s="3"/>
      <c r="BL54276" s="3"/>
      <c r="BN54276" s="3"/>
      <c r="BP54276" s="3"/>
    </row>
    <row r="54277" spans="1:68" x14ac:dyDescent="0.25">
      <c r="A54277" s="1"/>
      <c r="B54277" s="2"/>
      <c r="BJ54277" s="3"/>
      <c r="BL54277" s="3"/>
      <c r="BN54277" s="3"/>
      <c r="BP54277" s="3"/>
    </row>
    <row r="54278" spans="1:68" x14ac:dyDescent="0.25">
      <c r="A54278" s="1"/>
      <c r="B54278" s="2"/>
      <c r="BJ54278" s="3"/>
      <c r="BL54278" s="3"/>
      <c r="BN54278" s="3"/>
      <c r="BP54278" s="3"/>
    </row>
    <row r="54279" spans="1:68" x14ac:dyDescent="0.25">
      <c r="A54279" s="1"/>
      <c r="B54279" s="2"/>
      <c r="BJ54279" s="3"/>
      <c r="BL54279" s="3"/>
      <c r="BN54279" s="3"/>
      <c r="BP54279" s="3"/>
    </row>
    <row r="54280" spans="1:68" x14ac:dyDescent="0.25">
      <c r="A54280" s="1"/>
      <c r="B54280" s="2"/>
      <c r="BJ54280" s="3"/>
      <c r="BL54280" s="3"/>
      <c r="BN54280" s="3"/>
      <c r="BP54280" s="3"/>
    </row>
    <row r="54281" spans="1:68" x14ac:dyDescent="0.25">
      <c r="A54281" s="1"/>
      <c r="B54281" s="2"/>
      <c r="BJ54281" s="3"/>
      <c r="BL54281" s="3"/>
      <c r="BN54281" s="3"/>
      <c r="BP54281" s="3"/>
    </row>
    <row r="54282" spans="1:68" x14ac:dyDescent="0.25">
      <c r="A54282" s="1"/>
      <c r="B54282" s="2"/>
      <c r="BJ54282" s="3"/>
      <c r="BL54282" s="3"/>
      <c r="BN54282" s="3"/>
      <c r="BP54282" s="3"/>
    </row>
    <row r="54283" spans="1:68" x14ac:dyDescent="0.25">
      <c r="A54283" s="1"/>
      <c r="B54283" s="2"/>
      <c r="BJ54283" s="3"/>
      <c r="BL54283" s="3"/>
      <c r="BN54283" s="3"/>
      <c r="BP54283" s="3"/>
    </row>
    <row r="54284" spans="1:68" x14ac:dyDescent="0.25">
      <c r="A54284" s="1"/>
      <c r="B54284" s="2"/>
      <c r="BJ54284" s="3"/>
      <c r="BL54284" s="3"/>
      <c r="BN54284" s="3"/>
      <c r="BP54284" s="3"/>
    </row>
    <row r="54285" spans="1:68" x14ac:dyDescent="0.25">
      <c r="A54285" s="1"/>
      <c r="B54285" s="2"/>
      <c r="BJ54285" s="3"/>
      <c r="BL54285" s="3"/>
      <c r="BN54285" s="3"/>
      <c r="BP54285" s="3"/>
    </row>
    <row r="54286" spans="1:68" x14ac:dyDescent="0.25">
      <c r="A54286" s="1"/>
      <c r="B54286" s="2"/>
      <c r="BJ54286" s="3"/>
      <c r="BL54286" s="3"/>
      <c r="BN54286" s="3"/>
      <c r="BP54286" s="3"/>
    </row>
    <row r="54287" spans="1:68" x14ac:dyDescent="0.25">
      <c r="A54287" s="1"/>
      <c r="B54287" s="2"/>
      <c r="BJ54287" s="3"/>
      <c r="BL54287" s="3"/>
      <c r="BN54287" s="3"/>
      <c r="BP54287" s="3"/>
    </row>
    <row r="54288" spans="1:68" x14ac:dyDescent="0.25">
      <c r="A54288" s="1"/>
      <c r="B54288" s="2"/>
      <c r="BJ54288" s="3"/>
      <c r="BL54288" s="3"/>
      <c r="BN54288" s="3"/>
      <c r="BP54288" s="3"/>
    </row>
    <row r="54289" spans="1:68" x14ac:dyDescent="0.25">
      <c r="A54289" s="1"/>
      <c r="B54289" s="2"/>
      <c r="BJ54289" s="3"/>
      <c r="BL54289" s="3"/>
      <c r="BN54289" s="3"/>
      <c r="BP54289" s="3"/>
    </row>
    <row r="54290" spans="1:68" x14ac:dyDescent="0.25">
      <c r="A54290" s="1"/>
      <c r="B54290" s="2"/>
      <c r="BJ54290" s="3"/>
      <c r="BL54290" s="3"/>
      <c r="BN54290" s="3"/>
      <c r="BP54290" s="3"/>
    </row>
    <row r="54291" spans="1:68" x14ac:dyDescent="0.25">
      <c r="A54291" s="1"/>
      <c r="B54291" s="2"/>
      <c r="BJ54291" s="3"/>
      <c r="BL54291" s="3"/>
      <c r="BN54291" s="3"/>
      <c r="BP54291" s="3"/>
    </row>
    <row r="54292" spans="1:68" x14ac:dyDescent="0.25">
      <c r="A54292" s="1"/>
      <c r="B54292" s="2"/>
      <c r="BJ54292" s="3"/>
      <c r="BL54292" s="3"/>
      <c r="BN54292" s="3"/>
      <c r="BP54292" s="3"/>
    </row>
    <row r="54293" spans="1:68" x14ac:dyDescent="0.25">
      <c r="A54293" s="1"/>
      <c r="B54293" s="2"/>
      <c r="BJ54293" s="3"/>
      <c r="BL54293" s="3"/>
      <c r="BN54293" s="3"/>
      <c r="BP54293" s="3"/>
    </row>
    <row r="54294" spans="1:68" x14ac:dyDescent="0.25">
      <c r="A54294" s="1"/>
      <c r="B54294" s="2"/>
      <c r="BJ54294" s="3"/>
      <c r="BL54294" s="3"/>
      <c r="BN54294" s="3"/>
      <c r="BP54294" s="3"/>
    </row>
    <row r="54295" spans="1:68" x14ac:dyDescent="0.25">
      <c r="A54295" s="1"/>
      <c r="B54295" s="2"/>
      <c r="BJ54295" s="3"/>
      <c r="BL54295" s="3"/>
      <c r="BN54295" s="3"/>
      <c r="BP54295" s="3"/>
    </row>
    <row r="54296" spans="1:68" x14ac:dyDescent="0.25">
      <c r="A54296" s="1"/>
      <c r="B54296" s="2"/>
      <c r="BJ54296" s="3"/>
      <c r="BL54296" s="3"/>
      <c r="BN54296" s="3"/>
      <c r="BP54296" s="3"/>
    </row>
    <row r="54297" spans="1:68" x14ac:dyDescent="0.25">
      <c r="A54297" s="1"/>
      <c r="B54297" s="2"/>
      <c r="BJ54297" s="3"/>
      <c r="BL54297" s="3"/>
      <c r="BN54297" s="3"/>
      <c r="BP54297" s="3"/>
    </row>
    <row r="54298" spans="1:68" x14ac:dyDescent="0.25">
      <c r="A54298" s="1"/>
      <c r="B54298" s="2"/>
      <c r="BJ54298" s="3"/>
      <c r="BL54298" s="3"/>
      <c r="BN54298" s="3"/>
      <c r="BP54298" s="3"/>
    </row>
    <row r="54299" spans="1:68" x14ac:dyDescent="0.25">
      <c r="A54299" s="1"/>
      <c r="B54299" s="2"/>
      <c r="BJ54299" s="3"/>
      <c r="BL54299" s="3"/>
      <c r="BN54299" s="3"/>
      <c r="BP54299" s="3"/>
    </row>
    <row r="54300" spans="1:68" x14ac:dyDescent="0.25">
      <c r="A54300" s="1"/>
      <c r="B54300" s="2"/>
      <c r="BJ54300" s="3"/>
      <c r="BL54300" s="3"/>
      <c r="BN54300" s="3"/>
      <c r="BP54300" s="3"/>
    </row>
    <row r="54301" spans="1:68" x14ac:dyDescent="0.25">
      <c r="A54301" s="1"/>
      <c r="B54301" s="2"/>
      <c r="BJ54301" s="3"/>
      <c r="BL54301" s="3"/>
      <c r="BN54301" s="3"/>
      <c r="BP54301" s="3"/>
    </row>
    <row r="54302" spans="1:68" x14ac:dyDescent="0.25">
      <c r="A54302" s="1"/>
      <c r="B54302" s="2"/>
      <c r="BJ54302" s="3"/>
      <c r="BL54302" s="3"/>
      <c r="BN54302" s="3"/>
      <c r="BP54302" s="3"/>
    </row>
    <row r="54303" spans="1:68" x14ac:dyDescent="0.25">
      <c r="A54303" s="1"/>
      <c r="B54303" s="2"/>
      <c r="BJ54303" s="3"/>
      <c r="BL54303" s="3"/>
      <c r="BN54303" s="3"/>
      <c r="BP54303" s="3"/>
    </row>
    <row r="54304" spans="1:68" x14ac:dyDescent="0.25">
      <c r="A54304" s="1"/>
      <c r="B54304" s="2"/>
      <c r="BJ54304" s="3"/>
      <c r="BL54304" s="3"/>
      <c r="BN54304" s="3"/>
      <c r="BP54304" s="3"/>
    </row>
    <row r="54305" spans="1:68" x14ac:dyDescent="0.25">
      <c r="A54305" s="1"/>
      <c r="B54305" s="2"/>
      <c r="BJ54305" s="3"/>
      <c r="BL54305" s="3"/>
      <c r="BN54305" s="3"/>
      <c r="BP54305" s="3"/>
    </row>
    <row r="54306" spans="1:68" x14ac:dyDescent="0.25">
      <c r="A54306" s="1"/>
      <c r="B54306" s="2"/>
      <c r="BJ54306" s="3"/>
      <c r="BL54306" s="3"/>
      <c r="BN54306" s="3"/>
      <c r="BP54306" s="3"/>
    </row>
    <row r="54307" spans="1:68" x14ac:dyDescent="0.25">
      <c r="A54307" s="1"/>
      <c r="B54307" s="2"/>
      <c r="BJ54307" s="3"/>
      <c r="BL54307" s="3"/>
      <c r="BN54307" s="3"/>
      <c r="BP54307" s="3"/>
    </row>
    <row r="54308" spans="1:68" x14ac:dyDescent="0.25">
      <c r="A54308" s="1"/>
      <c r="B54308" s="2"/>
      <c r="BJ54308" s="3"/>
      <c r="BL54308" s="3"/>
      <c r="BN54308" s="3"/>
      <c r="BP54308" s="3"/>
    </row>
    <row r="54309" spans="1:68" x14ac:dyDescent="0.25">
      <c r="A54309" s="1"/>
      <c r="B54309" s="2"/>
      <c r="BJ54309" s="3"/>
      <c r="BL54309" s="3"/>
      <c r="BN54309" s="3"/>
      <c r="BP54309" s="3"/>
    </row>
    <row r="54310" spans="1:68" x14ac:dyDescent="0.25">
      <c r="A54310" s="1"/>
      <c r="B54310" s="2"/>
      <c r="BJ54310" s="3"/>
      <c r="BL54310" s="3"/>
      <c r="BN54310" s="3"/>
      <c r="BP54310" s="3"/>
    </row>
    <row r="54311" spans="1:68" x14ac:dyDescent="0.25">
      <c r="A54311" s="1"/>
      <c r="B54311" s="2"/>
      <c r="BJ54311" s="3"/>
      <c r="BL54311" s="3"/>
      <c r="BN54311" s="3"/>
      <c r="BP54311" s="3"/>
    </row>
    <row r="54312" spans="1:68" x14ac:dyDescent="0.25">
      <c r="A54312" s="1"/>
      <c r="B54312" s="2"/>
      <c r="BJ54312" s="3"/>
      <c r="BL54312" s="3"/>
      <c r="BN54312" s="3"/>
      <c r="BP54312" s="3"/>
    </row>
    <row r="54313" spans="1:68" x14ac:dyDescent="0.25">
      <c r="A54313" s="1"/>
      <c r="B54313" s="2"/>
      <c r="BJ54313" s="3"/>
      <c r="BL54313" s="3"/>
      <c r="BN54313" s="3"/>
      <c r="BP54313" s="3"/>
    </row>
    <row r="54314" spans="1:68" x14ac:dyDescent="0.25">
      <c r="A54314" s="1"/>
      <c r="B54314" s="2"/>
      <c r="BJ54314" s="3"/>
      <c r="BL54314" s="3"/>
      <c r="BN54314" s="3"/>
      <c r="BP54314" s="3"/>
    </row>
    <row r="54315" spans="1:68" x14ac:dyDescent="0.25">
      <c r="A54315" s="1"/>
      <c r="B54315" s="2"/>
      <c r="BJ54315" s="3"/>
      <c r="BL54315" s="3"/>
      <c r="BN54315" s="3"/>
      <c r="BP54315" s="3"/>
    </row>
    <row r="54316" spans="1:68" x14ac:dyDescent="0.25">
      <c r="A54316" s="1"/>
      <c r="B54316" s="2"/>
      <c r="BJ54316" s="3"/>
      <c r="BL54316" s="3"/>
      <c r="BN54316" s="3"/>
      <c r="BP54316" s="3"/>
    </row>
    <row r="54317" spans="1:68" x14ac:dyDescent="0.25">
      <c r="A54317" s="1"/>
      <c r="B54317" s="2"/>
      <c r="BJ54317" s="3"/>
      <c r="BL54317" s="3"/>
      <c r="BN54317" s="3"/>
      <c r="BP54317" s="3"/>
    </row>
    <row r="54318" spans="1:68" x14ac:dyDescent="0.25">
      <c r="A54318" s="1"/>
      <c r="B54318" s="2"/>
      <c r="BJ54318" s="3"/>
      <c r="BL54318" s="3"/>
      <c r="BN54318" s="3"/>
      <c r="BP54318" s="3"/>
    </row>
    <row r="54319" spans="1:68" x14ac:dyDescent="0.25">
      <c r="A54319" s="1"/>
      <c r="B54319" s="2"/>
      <c r="BJ54319" s="3"/>
      <c r="BL54319" s="3"/>
      <c r="BN54319" s="3"/>
      <c r="BP54319" s="3"/>
    </row>
    <row r="54320" spans="1:68" x14ac:dyDescent="0.25">
      <c r="A54320" s="1"/>
      <c r="B54320" s="2"/>
      <c r="BJ54320" s="3"/>
      <c r="BL54320" s="3"/>
      <c r="BN54320" s="3"/>
      <c r="BP54320" s="3"/>
    </row>
    <row r="54321" spans="1:68" x14ac:dyDescent="0.25">
      <c r="A54321" s="1"/>
      <c r="B54321" s="2"/>
      <c r="BJ54321" s="3"/>
      <c r="BL54321" s="3"/>
      <c r="BN54321" s="3"/>
      <c r="BP54321" s="3"/>
    </row>
    <row r="54322" spans="1:68" x14ac:dyDescent="0.25">
      <c r="A54322" s="1"/>
      <c r="B54322" s="2"/>
      <c r="BJ54322" s="3"/>
      <c r="BL54322" s="3"/>
      <c r="BN54322" s="3"/>
      <c r="BP54322" s="3"/>
    </row>
    <row r="54323" spans="1:68" x14ac:dyDescent="0.25">
      <c r="A54323" s="1"/>
      <c r="B54323" s="2"/>
      <c r="BJ54323" s="3"/>
      <c r="BL54323" s="3"/>
      <c r="BN54323" s="3"/>
      <c r="BP54323" s="3"/>
    </row>
    <row r="54324" spans="1:68" x14ac:dyDescent="0.25">
      <c r="A54324" s="1"/>
      <c r="B54324" s="2"/>
      <c r="BJ54324" s="3"/>
      <c r="BL54324" s="3"/>
      <c r="BN54324" s="3"/>
      <c r="BP54324" s="3"/>
    </row>
    <row r="54325" spans="1:68" x14ac:dyDescent="0.25">
      <c r="A54325" s="1"/>
      <c r="B54325" s="2"/>
      <c r="BJ54325" s="3"/>
      <c r="BL54325" s="3"/>
      <c r="BN54325" s="3"/>
      <c r="BP54325" s="3"/>
    </row>
    <row r="54326" spans="1:68" x14ac:dyDescent="0.25">
      <c r="A54326" s="1"/>
      <c r="B54326" s="2"/>
      <c r="BJ54326" s="3"/>
      <c r="BL54326" s="3"/>
      <c r="BN54326" s="3"/>
      <c r="BP54326" s="3"/>
    </row>
    <row r="54327" spans="1:68" x14ac:dyDescent="0.25">
      <c r="A54327" s="1"/>
      <c r="B54327" s="2"/>
      <c r="BJ54327" s="3"/>
      <c r="BL54327" s="3"/>
      <c r="BN54327" s="3"/>
      <c r="BP54327" s="3"/>
    </row>
    <row r="54328" spans="1:68" x14ac:dyDescent="0.25">
      <c r="A54328" s="1"/>
      <c r="B54328" s="2"/>
      <c r="BJ54328" s="3"/>
      <c r="BL54328" s="3"/>
      <c r="BN54328" s="3"/>
      <c r="BP54328" s="3"/>
    </row>
    <row r="54329" spans="1:68" x14ac:dyDescent="0.25">
      <c r="A54329" s="1"/>
      <c r="B54329" s="2"/>
      <c r="BJ54329" s="3"/>
      <c r="BL54329" s="3"/>
      <c r="BN54329" s="3"/>
      <c r="BP54329" s="3"/>
    </row>
    <row r="54330" spans="1:68" x14ac:dyDescent="0.25">
      <c r="A54330" s="1"/>
      <c r="B54330" s="2"/>
      <c r="BJ54330" s="3"/>
      <c r="BL54330" s="3"/>
      <c r="BN54330" s="3"/>
      <c r="BP54330" s="3"/>
    </row>
    <row r="54331" spans="1:68" x14ac:dyDescent="0.25">
      <c r="A54331" s="1"/>
      <c r="B54331" s="2"/>
      <c r="BJ54331" s="3"/>
      <c r="BL54331" s="3"/>
      <c r="BN54331" s="3"/>
      <c r="BP54331" s="3"/>
    </row>
    <row r="54332" spans="1:68" x14ac:dyDescent="0.25">
      <c r="A54332" s="1"/>
      <c r="B54332" s="2"/>
      <c r="BJ54332" s="3"/>
      <c r="BL54332" s="3"/>
      <c r="BN54332" s="3"/>
      <c r="BP54332" s="3"/>
    </row>
    <row r="54333" spans="1:68" x14ac:dyDescent="0.25">
      <c r="A54333" s="1"/>
      <c r="B54333" s="2"/>
      <c r="BJ54333" s="3"/>
      <c r="BL54333" s="3"/>
      <c r="BN54333" s="3"/>
      <c r="BP54333" s="3"/>
    </row>
    <row r="54334" spans="1:68" x14ac:dyDescent="0.25">
      <c r="A54334" s="1"/>
      <c r="B54334" s="2"/>
      <c r="BJ54334" s="3"/>
      <c r="BL54334" s="3"/>
      <c r="BN54334" s="3"/>
      <c r="BP54334" s="3"/>
    </row>
    <row r="54335" spans="1:68" x14ac:dyDescent="0.25">
      <c r="A54335" s="1"/>
      <c r="B54335" s="2"/>
      <c r="BJ54335" s="3"/>
      <c r="BL54335" s="3"/>
      <c r="BN54335" s="3"/>
      <c r="BP54335" s="3"/>
    </row>
    <row r="54336" spans="1:68" x14ac:dyDescent="0.25">
      <c r="A54336" s="1"/>
      <c r="B54336" s="2"/>
      <c r="BJ54336" s="3"/>
      <c r="BL54336" s="3"/>
      <c r="BN54336" s="3"/>
      <c r="BP54336" s="3"/>
    </row>
    <row r="54337" spans="1:68" x14ac:dyDescent="0.25">
      <c r="A54337" s="1"/>
      <c r="B54337" s="2"/>
      <c r="BJ54337" s="3"/>
      <c r="BL54337" s="3"/>
      <c r="BN54337" s="3"/>
      <c r="BP54337" s="3"/>
    </row>
    <row r="54338" spans="1:68" x14ac:dyDescent="0.25">
      <c r="A54338" s="1"/>
      <c r="B54338" s="2"/>
      <c r="BJ54338" s="3"/>
      <c r="BL54338" s="3"/>
      <c r="BN54338" s="3"/>
      <c r="BP54338" s="3"/>
    </row>
    <row r="54339" spans="1:68" x14ac:dyDescent="0.25">
      <c r="A54339" s="1"/>
      <c r="B54339" s="2"/>
      <c r="BJ54339" s="3"/>
      <c r="BL54339" s="3"/>
      <c r="BN54339" s="3"/>
      <c r="BP54339" s="3"/>
    </row>
    <row r="54340" spans="1:68" x14ac:dyDescent="0.25">
      <c r="A54340" s="1"/>
      <c r="B54340" s="2"/>
      <c r="BJ54340" s="3"/>
      <c r="BL54340" s="3"/>
      <c r="BN54340" s="3"/>
      <c r="BP54340" s="3"/>
    </row>
    <row r="54341" spans="1:68" x14ac:dyDescent="0.25">
      <c r="A54341" s="1"/>
      <c r="B54341" s="2"/>
      <c r="BJ54341" s="3"/>
      <c r="BL54341" s="3"/>
      <c r="BN54341" s="3"/>
      <c r="BP54341" s="3"/>
    </row>
    <row r="54342" spans="1:68" x14ac:dyDescent="0.25">
      <c r="A54342" s="1"/>
      <c r="B54342" s="2"/>
      <c r="BJ54342" s="3"/>
      <c r="BL54342" s="3"/>
      <c r="BN54342" s="3"/>
      <c r="BP54342" s="3"/>
    </row>
    <row r="54343" spans="1:68" x14ac:dyDescent="0.25">
      <c r="A54343" s="1"/>
      <c r="B54343" s="2"/>
      <c r="BJ54343" s="3"/>
      <c r="BL54343" s="3"/>
      <c r="BN54343" s="3"/>
      <c r="BP54343" s="3"/>
    </row>
    <row r="54344" spans="1:68" x14ac:dyDescent="0.25">
      <c r="A54344" s="1"/>
      <c r="B54344" s="2"/>
      <c r="BJ54344" s="3"/>
      <c r="BL54344" s="3"/>
      <c r="BN54344" s="3"/>
      <c r="BP54344" s="3"/>
    </row>
    <row r="54345" spans="1:68" x14ac:dyDescent="0.25">
      <c r="A54345" s="1"/>
      <c r="B54345" s="2"/>
      <c r="BJ54345" s="3"/>
      <c r="BL54345" s="3"/>
      <c r="BN54345" s="3"/>
      <c r="BP54345" s="3"/>
    </row>
    <row r="54346" spans="1:68" x14ac:dyDescent="0.25">
      <c r="A54346" s="1"/>
      <c r="B54346" s="2"/>
      <c r="BJ54346" s="3"/>
      <c r="BL54346" s="3"/>
      <c r="BN54346" s="3"/>
      <c r="BP54346" s="3"/>
    </row>
    <row r="54347" spans="1:68" x14ac:dyDescent="0.25">
      <c r="A54347" s="1"/>
      <c r="B54347" s="2"/>
      <c r="BJ54347" s="3"/>
      <c r="BL54347" s="3"/>
      <c r="BN54347" s="3"/>
      <c r="BP54347" s="3"/>
    </row>
    <row r="54348" spans="1:68" x14ac:dyDescent="0.25">
      <c r="A54348" s="1"/>
      <c r="B54348" s="2"/>
      <c r="BJ54348" s="3"/>
      <c r="BL54348" s="3"/>
      <c r="BN54348" s="3"/>
      <c r="BP54348" s="3"/>
    </row>
    <row r="54349" spans="1:68" x14ac:dyDescent="0.25">
      <c r="A54349" s="1"/>
      <c r="B54349" s="2"/>
      <c r="BJ54349" s="3"/>
      <c r="BL54349" s="3"/>
      <c r="BN54349" s="3"/>
      <c r="BP54349" s="3"/>
    </row>
    <row r="54350" spans="1:68" x14ac:dyDescent="0.25">
      <c r="A54350" s="1"/>
      <c r="B54350" s="2"/>
      <c r="BJ54350" s="3"/>
      <c r="BL54350" s="3"/>
      <c r="BN54350" s="3"/>
      <c r="BP54350" s="3"/>
    </row>
    <row r="54351" spans="1:68" x14ac:dyDescent="0.25">
      <c r="A54351" s="1"/>
      <c r="B54351" s="2"/>
      <c r="BJ54351" s="3"/>
      <c r="BL54351" s="3"/>
      <c r="BN54351" s="3"/>
      <c r="BP54351" s="3"/>
    </row>
    <row r="54352" spans="1:68" x14ac:dyDescent="0.25">
      <c r="A54352" s="1"/>
      <c r="B54352" s="2"/>
      <c r="BJ54352" s="3"/>
      <c r="BL54352" s="3"/>
      <c r="BN54352" s="3"/>
      <c r="BP54352" s="3"/>
    </row>
    <row r="54353" spans="1:68" x14ac:dyDescent="0.25">
      <c r="A54353" s="1"/>
      <c r="B54353" s="2"/>
      <c r="BJ54353" s="3"/>
      <c r="BL54353" s="3"/>
      <c r="BN54353" s="3"/>
      <c r="BP54353" s="3"/>
    </row>
    <row r="54354" spans="1:68" x14ac:dyDescent="0.25">
      <c r="A54354" s="1"/>
      <c r="B54354" s="2"/>
      <c r="BJ54354" s="3"/>
      <c r="BL54354" s="3"/>
      <c r="BN54354" s="3"/>
      <c r="BP54354" s="3"/>
    </row>
    <row r="54355" spans="1:68" x14ac:dyDescent="0.25">
      <c r="A54355" s="1"/>
      <c r="B54355" s="2"/>
      <c r="BJ54355" s="3"/>
      <c r="BL54355" s="3"/>
      <c r="BN54355" s="3"/>
      <c r="BP54355" s="3"/>
    </row>
    <row r="54356" spans="1:68" x14ac:dyDescent="0.25">
      <c r="A54356" s="1"/>
      <c r="B54356" s="2"/>
      <c r="BJ54356" s="3"/>
      <c r="BL54356" s="3"/>
      <c r="BN54356" s="3"/>
      <c r="BP54356" s="3"/>
    </row>
    <row r="54357" spans="1:68" x14ac:dyDescent="0.25">
      <c r="A54357" s="1"/>
      <c r="B54357" s="2"/>
      <c r="BJ54357" s="3"/>
      <c r="BL54357" s="3"/>
      <c r="BN54357" s="3"/>
      <c r="BP54357" s="3"/>
    </row>
    <row r="54358" spans="1:68" x14ac:dyDescent="0.25">
      <c r="A54358" s="1"/>
      <c r="B54358" s="2"/>
      <c r="BJ54358" s="3"/>
      <c r="BL54358" s="3"/>
      <c r="BN54358" s="3"/>
      <c r="BP54358" s="3"/>
    </row>
    <row r="54359" spans="1:68" x14ac:dyDescent="0.25">
      <c r="A54359" s="1"/>
      <c r="B54359" s="2"/>
      <c r="BJ54359" s="3"/>
      <c r="BL54359" s="3"/>
      <c r="BN54359" s="3"/>
      <c r="BP54359" s="3"/>
    </row>
    <row r="54360" spans="1:68" x14ac:dyDescent="0.25">
      <c r="A54360" s="1"/>
      <c r="B54360" s="2"/>
      <c r="BJ54360" s="3"/>
      <c r="BL54360" s="3"/>
      <c r="BN54360" s="3"/>
      <c r="BP54360" s="3"/>
    </row>
    <row r="54361" spans="1:68" x14ac:dyDescent="0.25">
      <c r="A54361" s="1"/>
      <c r="B54361" s="2"/>
      <c r="BJ54361" s="3"/>
      <c r="BL54361" s="3"/>
      <c r="BN54361" s="3"/>
      <c r="BP54361" s="3"/>
    </row>
    <row r="54362" spans="1:68" x14ac:dyDescent="0.25">
      <c r="A54362" s="1"/>
      <c r="B54362" s="2"/>
      <c r="BJ54362" s="3"/>
      <c r="BL54362" s="3"/>
      <c r="BN54362" s="3"/>
      <c r="BP54362" s="3"/>
    </row>
    <row r="54363" spans="1:68" x14ac:dyDescent="0.25">
      <c r="A54363" s="1"/>
      <c r="B54363" s="2"/>
      <c r="BJ54363" s="3"/>
      <c r="BL54363" s="3"/>
      <c r="BN54363" s="3"/>
      <c r="BP54363" s="3"/>
    </row>
    <row r="54364" spans="1:68" x14ac:dyDescent="0.25">
      <c r="A54364" s="1"/>
      <c r="B54364" s="2"/>
      <c r="BJ54364" s="3"/>
      <c r="BL54364" s="3"/>
      <c r="BN54364" s="3"/>
      <c r="BP54364" s="3"/>
    </row>
    <row r="54365" spans="1:68" x14ac:dyDescent="0.25">
      <c r="A54365" s="1"/>
      <c r="B54365" s="2"/>
      <c r="BJ54365" s="3"/>
      <c r="BL54365" s="3"/>
      <c r="BN54365" s="3"/>
      <c r="BP54365" s="3"/>
    </row>
    <row r="54366" spans="1:68" x14ac:dyDescent="0.25">
      <c r="A54366" s="1"/>
      <c r="B54366" s="2"/>
      <c r="BJ54366" s="3"/>
      <c r="BL54366" s="3"/>
      <c r="BN54366" s="3"/>
      <c r="BP54366" s="3"/>
    </row>
    <row r="54367" spans="1:68" x14ac:dyDescent="0.25">
      <c r="A54367" s="1"/>
      <c r="B54367" s="2"/>
      <c r="BJ54367" s="3"/>
      <c r="BL54367" s="3"/>
      <c r="BN54367" s="3"/>
      <c r="BP54367" s="3"/>
    </row>
    <row r="54368" spans="1:68" x14ac:dyDescent="0.25">
      <c r="A54368" s="1"/>
      <c r="B54368" s="2"/>
      <c r="BJ54368" s="3"/>
      <c r="BL54368" s="3"/>
      <c r="BN54368" s="3"/>
      <c r="BP54368" s="3"/>
    </row>
    <row r="54369" spans="1:68" x14ac:dyDescent="0.25">
      <c r="A54369" s="1"/>
      <c r="B54369" s="2"/>
      <c r="BJ54369" s="3"/>
      <c r="BL54369" s="3"/>
      <c r="BN54369" s="3"/>
      <c r="BP54369" s="3"/>
    </row>
    <row r="54370" spans="1:68" x14ac:dyDescent="0.25">
      <c r="A54370" s="1"/>
      <c r="B54370" s="2"/>
      <c r="BJ54370" s="3"/>
      <c r="BL54370" s="3"/>
      <c r="BN54370" s="3"/>
      <c r="BP54370" s="3"/>
    </row>
    <row r="54371" spans="1:68" x14ac:dyDescent="0.25">
      <c r="A54371" s="1"/>
      <c r="B54371" s="2"/>
      <c r="BJ54371" s="3"/>
      <c r="BL54371" s="3"/>
      <c r="BN54371" s="3"/>
      <c r="BP54371" s="3"/>
    </row>
    <row r="54372" spans="1:68" x14ac:dyDescent="0.25">
      <c r="A54372" s="1"/>
      <c r="B54372" s="2"/>
      <c r="BJ54372" s="3"/>
      <c r="BL54372" s="3"/>
      <c r="BN54372" s="3"/>
      <c r="BP54372" s="3"/>
    </row>
    <row r="54373" spans="1:68" x14ac:dyDescent="0.25">
      <c r="A54373" s="1"/>
      <c r="B54373" s="2"/>
      <c r="BJ54373" s="3"/>
      <c r="BL54373" s="3"/>
      <c r="BN54373" s="3"/>
      <c r="BP54373" s="3"/>
    </row>
    <row r="54374" spans="1:68" x14ac:dyDescent="0.25">
      <c r="A54374" s="1"/>
      <c r="B54374" s="2"/>
      <c r="BJ54374" s="3"/>
      <c r="BL54374" s="3"/>
      <c r="BN54374" s="3"/>
      <c r="BP54374" s="3"/>
    </row>
    <row r="54375" spans="1:68" x14ac:dyDescent="0.25">
      <c r="A54375" s="1"/>
      <c r="B54375" s="2"/>
      <c r="BJ54375" s="3"/>
      <c r="BL54375" s="3"/>
      <c r="BN54375" s="3"/>
      <c r="BP54375" s="3"/>
    </row>
    <row r="54376" spans="1:68" x14ac:dyDescent="0.25">
      <c r="A54376" s="1"/>
      <c r="B54376" s="2"/>
      <c r="BJ54376" s="3"/>
      <c r="BL54376" s="3"/>
      <c r="BN54376" s="3"/>
      <c r="BP54376" s="3"/>
    </row>
    <row r="54377" spans="1:68" x14ac:dyDescent="0.25">
      <c r="A54377" s="1"/>
      <c r="B54377" s="2"/>
      <c r="BJ54377" s="3"/>
      <c r="BL54377" s="3"/>
      <c r="BN54377" s="3"/>
      <c r="BP54377" s="3"/>
    </row>
    <row r="54378" spans="1:68" x14ac:dyDescent="0.25">
      <c r="A54378" s="1"/>
      <c r="B54378" s="2"/>
      <c r="BJ54378" s="3"/>
      <c r="BL54378" s="3"/>
      <c r="BN54378" s="3"/>
      <c r="BP54378" s="3"/>
    </row>
    <row r="54379" spans="1:68" x14ac:dyDescent="0.25">
      <c r="A54379" s="1"/>
      <c r="B54379" s="2"/>
      <c r="BJ54379" s="3"/>
      <c r="BL54379" s="3"/>
      <c r="BN54379" s="3"/>
      <c r="BP54379" s="3"/>
    </row>
    <row r="54380" spans="1:68" x14ac:dyDescent="0.25">
      <c r="A54380" s="1"/>
      <c r="B54380" s="2"/>
      <c r="BJ54380" s="3"/>
      <c r="BL54380" s="3"/>
      <c r="BN54380" s="3"/>
      <c r="BP54380" s="3"/>
    </row>
    <row r="54381" spans="1:68" x14ac:dyDescent="0.25">
      <c r="A54381" s="1"/>
      <c r="B54381" s="2"/>
      <c r="BJ54381" s="3"/>
      <c r="BL54381" s="3"/>
      <c r="BN54381" s="3"/>
      <c r="BP54381" s="3"/>
    </row>
    <row r="54382" spans="1:68" x14ac:dyDescent="0.25">
      <c r="A54382" s="1"/>
      <c r="B54382" s="2"/>
      <c r="BJ54382" s="3"/>
      <c r="BL54382" s="3"/>
      <c r="BN54382" s="3"/>
      <c r="BP54382" s="3"/>
    </row>
    <row r="54383" spans="1:68" x14ac:dyDescent="0.25">
      <c r="A54383" s="1"/>
      <c r="B54383" s="2"/>
      <c r="BJ54383" s="3"/>
      <c r="BL54383" s="3"/>
      <c r="BN54383" s="3"/>
      <c r="BP54383" s="3"/>
    </row>
    <row r="54384" spans="1:68" x14ac:dyDescent="0.25">
      <c r="A54384" s="1"/>
      <c r="B54384" s="2"/>
      <c r="BJ54384" s="3"/>
      <c r="BL54384" s="3"/>
      <c r="BN54384" s="3"/>
      <c r="BP54384" s="3"/>
    </row>
    <row r="54385" spans="1:68" x14ac:dyDescent="0.25">
      <c r="A54385" s="1"/>
      <c r="B54385" s="2"/>
      <c r="BJ54385" s="3"/>
      <c r="BL54385" s="3"/>
      <c r="BN54385" s="3"/>
      <c r="BP54385" s="3"/>
    </row>
    <row r="54386" spans="1:68" x14ac:dyDescent="0.25">
      <c r="A54386" s="1"/>
      <c r="B54386" s="2"/>
      <c r="BJ54386" s="3"/>
      <c r="BL54386" s="3"/>
      <c r="BN54386" s="3"/>
      <c r="BP54386" s="3"/>
    </row>
    <row r="54387" spans="1:68" x14ac:dyDescent="0.25">
      <c r="A54387" s="1"/>
      <c r="B54387" s="2"/>
      <c r="BJ54387" s="3"/>
      <c r="BL54387" s="3"/>
      <c r="BN54387" s="3"/>
      <c r="BP54387" s="3"/>
    </row>
    <row r="54388" spans="1:68" x14ac:dyDescent="0.25">
      <c r="A54388" s="1"/>
      <c r="B54388" s="2"/>
      <c r="BJ54388" s="3"/>
      <c r="BL54388" s="3"/>
      <c r="BN54388" s="3"/>
      <c r="BP54388" s="3"/>
    </row>
    <row r="54389" spans="1:68" x14ac:dyDescent="0.25">
      <c r="A54389" s="1"/>
      <c r="B54389" s="2"/>
      <c r="BJ54389" s="3"/>
      <c r="BL54389" s="3"/>
      <c r="BN54389" s="3"/>
      <c r="BP54389" s="3"/>
    </row>
    <row r="54390" spans="1:68" x14ac:dyDescent="0.25">
      <c r="A54390" s="1"/>
      <c r="B54390" s="2"/>
      <c r="BJ54390" s="3"/>
      <c r="BL54390" s="3"/>
      <c r="BN54390" s="3"/>
      <c r="BP54390" s="3"/>
    </row>
    <row r="54391" spans="1:68" x14ac:dyDescent="0.25">
      <c r="A54391" s="1"/>
      <c r="B54391" s="2"/>
      <c r="BJ54391" s="3"/>
      <c r="BL54391" s="3"/>
      <c r="BN54391" s="3"/>
      <c r="BP54391" s="3"/>
    </row>
    <row r="54392" spans="1:68" x14ac:dyDescent="0.25">
      <c r="A54392" s="1"/>
      <c r="B54392" s="2"/>
      <c r="BJ54392" s="3"/>
      <c r="BL54392" s="3"/>
      <c r="BN54392" s="3"/>
      <c r="BP54392" s="3"/>
    </row>
    <row r="54393" spans="1:68" x14ac:dyDescent="0.25">
      <c r="A54393" s="1"/>
      <c r="B54393" s="2"/>
      <c r="BJ54393" s="3"/>
      <c r="BL54393" s="3"/>
      <c r="BN54393" s="3"/>
      <c r="BP54393" s="3"/>
    </row>
    <row r="54394" spans="1:68" x14ac:dyDescent="0.25">
      <c r="A54394" s="1"/>
      <c r="B54394" s="2"/>
      <c r="BJ54394" s="3"/>
      <c r="BL54394" s="3"/>
      <c r="BN54394" s="3"/>
      <c r="BP54394" s="3"/>
    </row>
    <row r="54395" spans="1:68" x14ac:dyDescent="0.25">
      <c r="A54395" s="1"/>
      <c r="B54395" s="2"/>
      <c r="BJ54395" s="3"/>
      <c r="BL54395" s="3"/>
      <c r="BN54395" s="3"/>
      <c r="BP54395" s="3"/>
    </row>
    <row r="54396" spans="1:68" x14ac:dyDescent="0.25">
      <c r="A54396" s="1"/>
      <c r="B54396" s="2"/>
      <c r="BJ54396" s="3"/>
      <c r="BL54396" s="3"/>
      <c r="BN54396" s="3"/>
      <c r="BP54396" s="3"/>
    </row>
    <row r="54397" spans="1:68" x14ac:dyDescent="0.25">
      <c r="A54397" s="1"/>
      <c r="B54397" s="2"/>
      <c r="BJ54397" s="3"/>
      <c r="BL54397" s="3"/>
      <c r="BN54397" s="3"/>
      <c r="BP54397" s="3"/>
    </row>
    <row r="54398" spans="1:68" x14ac:dyDescent="0.25">
      <c r="A54398" s="1"/>
      <c r="B54398" s="2"/>
      <c r="BJ54398" s="3"/>
      <c r="BL54398" s="3"/>
      <c r="BN54398" s="3"/>
      <c r="BP54398" s="3"/>
    </row>
    <row r="54399" spans="1:68" x14ac:dyDescent="0.25">
      <c r="A54399" s="1"/>
      <c r="B54399" s="2"/>
      <c r="BJ54399" s="3"/>
      <c r="BL54399" s="3"/>
      <c r="BN54399" s="3"/>
      <c r="BP54399" s="3"/>
    </row>
    <row r="54400" spans="1:68" x14ac:dyDescent="0.25">
      <c r="A54400" s="1"/>
      <c r="B54400" s="2"/>
      <c r="BJ54400" s="3"/>
      <c r="BL54400" s="3"/>
      <c r="BN54400" s="3"/>
      <c r="BP54400" s="3"/>
    </row>
    <row r="54401" spans="1:68" x14ac:dyDescent="0.25">
      <c r="A54401" s="1"/>
      <c r="B54401" s="2"/>
      <c r="BJ54401" s="3"/>
      <c r="BL54401" s="3"/>
      <c r="BN54401" s="3"/>
      <c r="BP54401" s="3"/>
    </row>
    <row r="54402" spans="1:68" x14ac:dyDescent="0.25">
      <c r="A54402" s="1"/>
      <c r="B54402" s="2"/>
      <c r="BJ54402" s="3"/>
      <c r="BL54402" s="3"/>
      <c r="BN54402" s="3"/>
      <c r="BP54402" s="3"/>
    </row>
    <row r="54403" spans="1:68" x14ac:dyDescent="0.25">
      <c r="A54403" s="1"/>
      <c r="B54403" s="2"/>
      <c r="BJ54403" s="3"/>
      <c r="BL54403" s="3"/>
      <c r="BN54403" s="3"/>
      <c r="BP54403" s="3"/>
    </row>
    <row r="54404" spans="1:68" x14ac:dyDescent="0.25">
      <c r="A54404" s="1"/>
      <c r="B54404" s="2"/>
      <c r="BJ54404" s="3"/>
      <c r="BL54404" s="3"/>
      <c r="BN54404" s="3"/>
      <c r="BP54404" s="3"/>
    </row>
    <row r="54405" spans="1:68" x14ac:dyDescent="0.25">
      <c r="A54405" s="1"/>
      <c r="B54405" s="2"/>
      <c r="BJ54405" s="3"/>
      <c r="BL54405" s="3"/>
      <c r="BN54405" s="3"/>
      <c r="BP54405" s="3"/>
    </row>
    <row r="54406" spans="1:68" x14ac:dyDescent="0.25">
      <c r="A54406" s="1"/>
      <c r="B54406" s="2"/>
      <c r="BJ54406" s="3"/>
      <c r="BL54406" s="3"/>
      <c r="BN54406" s="3"/>
      <c r="BP54406" s="3"/>
    </row>
    <row r="54407" spans="1:68" x14ac:dyDescent="0.25">
      <c r="A54407" s="1"/>
      <c r="B54407" s="2"/>
      <c r="BJ54407" s="3"/>
      <c r="BL54407" s="3"/>
      <c r="BN54407" s="3"/>
      <c r="BP54407" s="3"/>
    </row>
    <row r="54408" spans="1:68" x14ac:dyDescent="0.25">
      <c r="A54408" s="1"/>
      <c r="B54408" s="2"/>
      <c r="BJ54408" s="3"/>
      <c r="BL54408" s="3"/>
      <c r="BN54408" s="3"/>
      <c r="BP54408" s="3"/>
    </row>
    <row r="54409" spans="1:68" x14ac:dyDescent="0.25">
      <c r="A54409" s="1"/>
      <c r="B54409" s="2"/>
      <c r="BJ54409" s="3"/>
      <c r="BL54409" s="3"/>
      <c r="BN54409" s="3"/>
      <c r="BP54409" s="3"/>
    </row>
    <row r="54410" spans="1:68" x14ac:dyDescent="0.25">
      <c r="A54410" s="1"/>
      <c r="B54410" s="2"/>
      <c r="BJ54410" s="3"/>
      <c r="BL54410" s="3"/>
      <c r="BN54410" s="3"/>
      <c r="BP54410" s="3"/>
    </row>
    <row r="54411" spans="1:68" x14ac:dyDescent="0.25">
      <c r="A54411" s="1"/>
      <c r="B54411" s="2"/>
      <c r="BJ54411" s="3"/>
      <c r="BL54411" s="3"/>
      <c r="BN54411" s="3"/>
      <c r="BP54411" s="3"/>
    </row>
    <row r="54412" spans="1:68" x14ac:dyDescent="0.25">
      <c r="A54412" s="1"/>
      <c r="B54412" s="2"/>
      <c r="BJ54412" s="3"/>
      <c r="BL54412" s="3"/>
      <c r="BN54412" s="3"/>
      <c r="BP54412" s="3"/>
    </row>
    <row r="54413" spans="1:68" x14ac:dyDescent="0.25">
      <c r="A54413" s="1"/>
      <c r="B54413" s="2"/>
      <c r="BJ54413" s="3"/>
      <c r="BL54413" s="3"/>
      <c r="BN54413" s="3"/>
      <c r="BP54413" s="3"/>
    </row>
    <row r="54414" spans="1:68" x14ac:dyDescent="0.25">
      <c r="A54414" s="1"/>
      <c r="B54414" s="2"/>
      <c r="BJ54414" s="3"/>
      <c r="BL54414" s="3"/>
      <c r="BN54414" s="3"/>
      <c r="BP54414" s="3"/>
    </row>
    <row r="54415" spans="1:68" x14ac:dyDescent="0.25">
      <c r="A54415" s="1"/>
      <c r="B54415" s="2"/>
      <c r="BJ54415" s="3"/>
      <c r="BL54415" s="3"/>
      <c r="BN54415" s="3"/>
      <c r="BP54415" s="3"/>
    </row>
    <row r="54416" spans="1:68" x14ac:dyDescent="0.25">
      <c r="A54416" s="1"/>
      <c r="B54416" s="2"/>
      <c r="BJ54416" s="3"/>
      <c r="BL54416" s="3"/>
      <c r="BN54416" s="3"/>
      <c r="BP54416" s="3"/>
    </row>
    <row r="54417" spans="1:68" x14ac:dyDescent="0.25">
      <c r="A54417" s="1"/>
      <c r="B54417" s="2"/>
      <c r="BJ54417" s="3"/>
      <c r="BL54417" s="3"/>
      <c r="BN54417" s="3"/>
      <c r="BP54417" s="3"/>
    </row>
    <row r="54418" spans="1:68" x14ac:dyDescent="0.25">
      <c r="A54418" s="1"/>
      <c r="B54418" s="2"/>
      <c r="BJ54418" s="3"/>
      <c r="BL54418" s="3"/>
      <c r="BN54418" s="3"/>
      <c r="BP54418" s="3"/>
    </row>
    <row r="54419" spans="1:68" x14ac:dyDescent="0.25">
      <c r="A54419" s="1"/>
      <c r="B54419" s="2"/>
      <c r="BJ54419" s="3"/>
      <c r="BL54419" s="3"/>
      <c r="BN54419" s="3"/>
      <c r="BP54419" s="3"/>
    </row>
    <row r="54420" spans="1:68" x14ac:dyDescent="0.25">
      <c r="A54420" s="1"/>
      <c r="B54420" s="2"/>
      <c r="BJ54420" s="3"/>
      <c r="BL54420" s="3"/>
      <c r="BN54420" s="3"/>
      <c r="BP54420" s="3"/>
    </row>
    <row r="54421" spans="1:68" x14ac:dyDescent="0.25">
      <c r="A54421" s="1"/>
      <c r="B54421" s="2"/>
      <c r="BJ54421" s="3"/>
      <c r="BL54421" s="3"/>
      <c r="BN54421" s="3"/>
      <c r="BP54421" s="3"/>
    </row>
    <row r="54422" spans="1:68" x14ac:dyDescent="0.25">
      <c r="A54422" s="1"/>
      <c r="B54422" s="2"/>
      <c r="BJ54422" s="3"/>
      <c r="BL54422" s="3"/>
      <c r="BN54422" s="3"/>
      <c r="BP54422" s="3"/>
    </row>
    <row r="54423" spans="1:68" x14ac:dyDescent="0.25">
      <c r="A54423" s="1"/>
      <c r="B54423" s="2"/>
      <c r="BJ54423" s="3"/>
      <c r="BL54423" s="3"/>
      <c r="BN54423" s="3"/>
      <c r="BP54423" s="3"/>
    </row>
    <row r="54424" spans="1:68" x14ac:dyDescent="0.25">
      <c r="A54424" s="1"/>
      <c r="B54424" s="2"/>
      <c r="BJ54424" s="3"/>
      <c r="BL54424" s="3"/>
      <c r="BN54424" s="3"/>
      <c r="BP54424" s="3"/>
    </row>
    <row r="54425" spans="1:68" x14ac:dyDescent="0.25">
      <c r="A54425" s="1"/>
      <c r="B54425" s="2"/>
      <c r="BJ54425" s="3"/>
      <c r="BL54425" s="3"/>
      <c r="BN54425" s="3"/>
      <c r="BP54425" s="3"/>
    </row>
    <row r="54426" spans="1:68" x14ac:dyDescent="0.25">
      <c r="A54426" s="1"/>
      <c r="B54426" s="2"/>
      <c r="BJ54426" s="3"/>
      <c r="BL54426" s="3"/>
      <c r="BN54426" s="3"/>
      <c r="BP54426" s="3"/>
    </row>
    <row r="54427" spans="1:68" x14ac:dyDescent="0.25">
      <c r="A54427" s="1"/>
      <c r="B54427" s="2"/>
      <c r="BJ54427" s="3"/>
      <c r="BL54427" s="3"/>
      <c r="BN54427" s="3"/>
      <c r="BP54427" s="3"/>
    </row>
    <row r="54428" spans="1:68" x14ac:dyDescent="0.25">
      <c r="A54428" s="1"/>
      <c r="B54428" s="2"/>
      <c r="BJ54428" s="3"/>
      <c r="BL54428" s="3"/>
      <c r="BN54428" s="3"/>
      <c r="BP54428" s="3"/>
    </row>
    <row r="54429" spans="1:68" x14ac:dyDescent="0.25">
      <c r="A54429" s="1"/>
      <c r="B54429" s="2"/>
      <c r="BJ54429" s="3"/>
      <c r="BL54429" s="3"/>
      <c r="BN54429" s="3"/>
      <c r="BP54429" s="3"/>
    </row>
    <row r="54430" spans="1:68" x14ac:dyDescent="0.25">
      <c r="A54430" s="1"/>
      <c r="B54430" s="2"/>
      <c r="BJ54430" s="3"/>
      <c r="BL54430" s="3"/>
      <c r="BN54430" s="3"/>
      <c r="BP54430" s="3"/>
    </row>
    <row r="54431" spans="1:68" x14ac:dyDescent="0.25">
      <c r="A54431" s="1"/>
      <c r="B54431" s="2"/>
      <c r="BJ54431" s="3"/>
      <c r="BL54431" s="3"/>
      <c r="BN54431" s="3"/>
      <c r="BP54431" s="3"/>
    </row>
    <row r="54432" spans="1:68" x14ac:dyDescent="0.25">
      <c r="A54432" s="1"/>
      <c r="B54432" s="2"/>
      <c r="BJ54432" s="3"/>
      <c r="BL54432" s="3"/>
      <c r="BN54432" s="3"/>
      <c r="BP54432" s="3"/>
    </row>
    <row r="54433" spans="1:68" x14ac:dyDescent="0.25">
      <c r="A54433" s="1"/>
      <c r="B54433" s="2"/>
      <c r="BJ54433" s="3"/>
      <c r="BL54433" s="3"/>
      <c r="BN54433" s="3"/>
      <c r="BP54433" s="3"/>
    </row>
    <row r="54434" spans="1:68" x14ac:dyDescent="0.25">
      <c r="A54434" s="1"/>
      <c r="B54434" s="2"/>
      <c r="BJ54434" s="3"/>
      <c r="BL54434" s="3"/>
      <c r="BN54434" s="3"/>
      <c r="BP54434" s="3"/>
    </row>
    <row r="54435" spans="1:68" x14ac:dyDescent="0.25">
      <c r="A54435" s="1"/>
      <c r="B54435" s="2"/>
      <c r="BJ54435" s="3"/>
      <c r="BL54435" s="3"/>
      <c r="BN54435" s="3"/>
      <c r="BP54435" s="3"/>
    </row>
    <row r="54436" spans="1:68" x14ac:dyDescent="0.25">
      <c r="A54436" s="1"/>
      <c r="B54436" s="2"/>
      <c r="BJ54436" s="3"/>
      <c r="BL54436" s="3"/>
      <c r="BN54436" s="3"/>
      <c r="BP54436" s="3"/>
    </row>
    <row r="54437" spans="1:68" x14ac:dyDescent="0.25">
      <c r="A54437" s="1"/>
      <c r="B54437" s="2"/>
      <c r="BJ54437" s="3"/>
      <c r="BL54437" s="3"/>
      <c r="BN54437" s="3"/>
      <c r="BP54437" s="3"/>
    </row>
    <row r="54438" spans="1:68" x14ac:dyDescent="0.25">
      <c r="A54438" s="1"/>
      <c r="B54438" s="2"/>
      <c r="BJ54438" s="3"/>
      <c r="BL54438" s="3"/>
      <c r="BN54438" s="3"/>
      <c r="BP54438" s="3"/>
    </row>
    <row r="54439" spans="1:68" x14ac:dyDescent="0.25">
      <c r="A54439" s="1"/>
      <c r="B54439" s="2"/>
      <c r="BJ54439" s="3"/>
      <c r="BL54439" s="3"/>
      <c r="BN54439" s="3"/>
      <c r="BP54439" s="3"/>
    </row>
    <row r="54440" spans="1:68" x14ac:dyDescent="0.25">
      <c r="A54440" s="1"/>
      <c r="B54440" s="2"/>
      <c r="BJ54440" s="3"/>
      <c r="BL54440" s="3"/>
      <c r="BN54440" s="3"/>
      <c r="BP54440" s="3"/>
    </row>
    <row r="54441" spans="1:68" x14ac:dyDescent="0.25">
      <c r="A54441" s="1"/>
      <c r="B54441" s="2"/>
      <c r="BJ54441" s="3"/>
      <c r="BL54441" s="3"/>
      <c r="BN54441" s="3"/>
      <c r="BP54441" s="3"/>
    </row>
    <row r="54442" spans="1:68" x14ac:dyDescent="0.25">
      <c r="A54442" s="1"/>
      <c r="B54442" s="2"/>
      <c r="BJ54442" s="3"/>
      <c r="BL54442" s="3"/>
      <c r="BN54442" s="3"/>
      <c r="BP54442" s="3"/>
    </row>
    <row r="54443" spans="1:68" x14ac:dyDescent="0.25">
      <c r="A54443" s="1"/>
      <c r="B54443" s="2"/>
      <c r="BJ54443" s="3"/>
      <c r="BL54443" s="3"/>
      <c r="BN54443" s="3"/>
      <c r="BP54443" s="3"/>
    </row>
    <row r="54444" spans="1:68" x14ac:dyDescent="0.25">
      <c r="A54444" s="1"/>
      <c r="B54444" s="2"/>
      <c r="BJ54444" s="3"/>
      <c r="BL54444" s="3"/>
      <c r="BN54444" s="3"/>
      <c r="BP54444" s="3"/>
    </row>
    <row r="54445" spans="1:68" x14ac:dyDescent="0.25">
      <c r="A54445" s="1"/>
      <c r="B54445" s="2"/>
      <c r="BJ54445" s="3"/>
      <c r="BL54445" s="3"/>
      <c r="BN54445" s="3"/>
      <c r="BP54445" s="3"/>
    </row>
    <row r="54446" spans="1:68" x14ac:dyDescent="0.25">
      <c r="A54446" s="1"/>
      <c r="B54446" s="2"/>
      <c r="BJ54446" s="3"/>
      <c r="BL54446" s="3"/>
      <c r="BN54446" s="3"/>
      <c r="BP54446" s="3"/>
    </row>
    <row r="54447" spans="1:68" x14ac:dyDescent="0.25">
      <c r="A54447" s="1"/>
      <c r="B54447" s="2"/>
      <c r="BJ54447" s="3"/>
      <c r="BL54447" s="3"/>
      <c r="BN54447" s="3"/>
      <c r="BP54447" s="3"/>
    </row>
    <row r="54448" spans="1:68" x14ac:dyDescent="0.25">
      <c r="A54448" s="1"/>
      <c r="B54448" s="2"/>
      <c r="BJ54448" s="3"/>
      <c r="BL54448" s="3"/>
      <c r="BN54448" s="3"/>
      <c r="BP54448" s="3"/>
    </row>
    <row r="54449" spans="1:68" x14ac:dyDescent="0.25">
      <c r="A54449" s="1"/>
      <c r="B54449" s="2"/>
      <c r="BJ54449" s="3"/>
      <c r="BL54449" s="3"/>
      <c r="BN54449" s="3"/>
      <c r="BP54449" s="3"/>
    </row>
    <row r="54450" spans="1:68" x14ac:dyDescent="0.25">
      <c r="A54450" s="1"/>
      <c r="B54450" s="2"/>
      <c r="BJ54450" s="3"/>
      <c r="BL54450" s="3"/>
      <c r="BN54450" s="3"/>
      <c r="BP54450" s="3"/>
    </row>
    <row r="54451" spans="1:68" x14ac:dyDescent="0.25">
      <c r="A54451" s="1"/>
      <c r="B54451" s="2"/>
      <c r="BJ54451" s="3"/>
      <c r="BL54451" s="3"/>
      <c r="BN54451" s="3"/>
      <c r="BP54451" s="3"/>
    </row>
    <row r="54452" spans="1:68" x14ac:dyDescent="0.25">
      <c r="A54452" s="1"/>
      <c r="B54452" s="2"/>
      <c r="BJ54452" s="3"/>
      <c r="BL54452" s="3"/>
      <c r="BN54452" s="3"/>
      <c r="BP54452" s="3"/>
    </row>
    <row r="54453" spans="1:68" x14ac:dyDescent="0.25">
      <c r="A54453" s="1"/>
      <c r="B54453" s="2"/>
      <c r="BJ54453" s="3"/>
      <c r="BL54453" s="3"/>
      <c r="BN54453" s="3"/>
      <c r="BP54453" s="3"/>
    </row>
    <row r="54454" spans="1:68" x14ac:dyDescent="0.25">
      <c r="A54454" s="1"/>
      <c r="B54454" s="2"/>
      <c r="BJ54454" s="3"/>
      <c r="BL54454" s="3"/>
      <c r="BN54454" s="3"/>
      <c r="BP54454" s="3"/>
    </row>
    <row r="54455" spans="1:68" x14ac:dyDescent="0.25">
      <c r="A54455" s="1"/>
      <c r="B54455" s="2"/>
      <c r="BJ54455" s="3"/>
      <c r="BL54455" s="3"/>
      <c r="BN54455" s="3"/>
      <c r="BP54455" s="3"/>
    </row>
    <row r="54456" spans="1:68" x14ac:dyDescent="0.25">
      <c r="A54456" s="1"/>
      <c r="B54456" s="2"/>
      <c r="BJ54456" s="3"/>
      <c r="BL54456" s="3"/>
      <c r="BN54456" s="3"/>
      <c r="BP54456" s="3"/>
    </row>
    <row r="54457" spans="1:68" x14ac:dyDescent="0.25">
      <c r="A54457" s="1"/>
      <c r="B54457" s="2"/>
      <c r="BJ54457" s="3"/>
      <c r="BL54457" s="3"/>
      <c r="BN54457" s="3"/>
      <c r="BP54457" s="3"/>
    </row>
    <row r="54458" spans="1:68" x14ac:dyDescent="0.25">
      <c r="A54458" s="1"/>
      <c r="B54458" s="2"/>
      <c r="BJ54458" s="3"/>
      <c r="BL54458" s="3"/>
      <c r="BN54458" s="3"/>
      <c r="BP54458" s="3"/>
    </row>
    <row r="54459" spans="1:68" x14ac:dyDescent="0.25">
      <c r="A54459" s="1"/>
      <c r="B54459" s="2"/>
      <c r="BJ54459" s="3"/>
      <c r="BL54459" s="3"/>
      <c r="BN54459" s="3"/>
      <c r="BP54459" s="3"/>
    </row>
    <row r="54460" spans="1:68" x14ac:dyDescent="0.25">
      <c r="A54460" s="1"/>
      <c r="B54460" s="2"/>
      <c r="BJ54460" s="3"/>
      <c r="BL54460" s="3"/>
      <c r="BN54460" s="3"/>
      <c r="BP54460" s="3"/>
    </row>
    <row r="54461" spans="1:68" x14ac:dyDescent="0.25">
      <c r="A54461" s="1"/>
      <c r="B54461" s="2"/>
      <c r="BJ54461" s="3"/>
      <c r="BL54461" s="3"/>
      <c r="BN54461" s="3"/>
      <c r="BP54461" s="3"/>
    </row>
    <row r="54462" spans="1:68" x14ac:dyDescent="0.25">
      <c r="A54462" s="1"/>
      <c r="B54462" s="2"/>
      <c r="BJ54462" s="3"/>
      <c r="BL54462" s="3"/>
      <c r="BN54462" s="3"/>
      <c r="BP54462" s="3"/>
    </row>
    <row r="54463" spans="1:68" x14ac:dyDescent="0.25">
      <c r="A54463" s="1"/>
      <c r="B54463" s="2"/>
      <c r="BJ54463" s="3"/>
      <c r="BL54463" s="3"/>
      <c r="BN54463" s="3"/>
      <c r="BP54463" s="3"/>
    </row>
    <row r="54464" spans="1:68" x14ac:dyDescent="0.25">
      <c r="A54464" s="1"/>
      <c r="B54464" s="2"/>
      <c r="BJ54464" s="3"/>
      <c r="BL54464" s="3"/>
      <c r="BN54464" s="3"/>
      <c r="BP54464" s="3"/>
    </row>
    <row r="54465" spans="1:68" x14ac:dyDescent="0.25">
      <c r="A54465" s="1"/>
      <c r="B54465" s="2"/>
      <c r="BJ54465" s="3"/>
      <c r="BL54465" s="3"/>
      <c r="BN54465" s="3"/>
      <c r="BP54465" s="3"/>
    </row>
    <row r="54466" spans="1:68" x14ac:dyDescent="0.25">
      <c r="A54466" s="1"/>
      <c r="B54466" s="2"/>
      <c r="BJ54466" s="3"/>
      <c r="BL54466" s="3"/>
      <c r="BN54466" s="3"/>
      <c r="BP54466" s="3"/>
    </row>
    <row r="54467" spans="1:68" x14ac:dyDescent="0.25">
      <c r="A54467" s="1"/>
      <c r="B54467" s="2"/>
      <c r="BJ54467" s="3"/>
      <c r="BL54467" s="3"/>
      <c r="BN54467" s="3"/>
      <c r="BP54467" s="3"/>
    </row>
    <row r="54468" spans="1:68" x14ac:dyDescent="0.25">
      <c r="A54468" s="1"/>
      <c r="B54468" s="2"/>
      <c r="BJ54468" s="3"/>
      <c r="BL54468" s="3"/>
      <c r="BN54468" s="3"/>
      <c r="BP54468" s="3"/>
    </row>
    <row r="54469" spans="1:68" x14ac:dyDescent="0.25">
      <c r="A54469" s="1"/>
      <c r="B54469" s="2"/>
      <c r="BJ54469" s="3"/>
      <c r="BL54469" s="3"/>
      <c r="BN54469" s="3"/>
      <c r="BP54469" s="3"/>
    </row>
    <row r="54470" spans="1:68" x14ac:dyDescent="0.25">
      <c r="A54470" s="1"/>
      <c r="B54470" s="2"/>
      <c r="BJ54470" s="3"/>
      <c r="BL54470" s="3"/>
      <c r="BN54470" s="3"/>
      <c r="BP54470" s="3"/>
    </row>
    <row r="54471" spans="1:68" x14ac:dyDescent="0.25">
      <c r="A54471" s="1"/>
      <c r="B54471" s="2"/>
      <c r="BJ54471" s="3"/>
      <c r="BL54471" s="3"/>
      <c r="BN54471" s="3"/>
      <c r="BP54471" s="3"/>
    </row>
    <row r="54472" spans="1:68" x14ac:dyDescent="0.25">
      <c r="A54472" s="1"/>
      <c r="B54472" s="2"/>
      <c r="BJ54472" s="3"/>
      <c r="BL54472" s="3"/>
      <c r="BN54472" s="3"/>
      <c r="BP54472" s="3"/>
    </row>
    <row r="54473" spans="1:68" x14ac:dyDescent="0.25">
      <c r="A54473" s="1"/>
      <c r="B54473" s="2"/>
      <c r="BJ54473" s="3"/>
      <c r="BL54473" s="3"/>
      <c r="BN54473" s="3"/>
      <c r="BP54473" s="3"/>
    </row>
    <row r="54474" spans="1:68" x14ac:dyDescent="0.25">
      <c r="A54474" s="1"/>
      <c r="B54474" s="2"/>
      <c r="BJ54474" s="3"/>
      <c r="BL54474" s="3"/>
      <c r="BN54474" s="3"/>
      <c r="BP54474" s="3"/>
    </row>
    <row r="54475" spans="1:68" x14ac:dyDescent="0.25">
      <c r="A54475" s="1"/>
      <c r="B54475" s="2"/>
      <c r="BJ54475" s="3"/>
      <c r="BL54475" s="3"/>
      <c r="BN54475" s="3"/>
      <c r="BP54475" s="3"/>
    </row>
    <row r="54476" spans="1:68" x14ac:dyDescent="0.25">
      <c r="A54476" s="1"/>
      <c r="B54476" s="2"/>
      <c r="BJ54476" s="3"/>
      <c r="BL54476" s="3"/>
      <c r="BN54476" s="3"/>
      <c r="BP54476" s="3"/>
    </row>
    <row r="54477" spans="1:68" x14ac:dyDescent="0.25">
      <c r="A54477" s="1"/>
      <c r="B54477" s="2"/>
      <c r="BJ54477" s="3"/>
      <c r="BL54477" s="3"/>
      <c r="BN54477" s="3"/>
      <c r="BP54477" s="3"/>
    </row>
    <row r="54478" spans="1:68" x14ac:dyDescent="0.25">
      <c r="A54478" s="1"/>
      <c r="B54478" s="2"/>
      <c r="BJ54478" s="3"/>
      <c r="BL54478" s="3"/>
      <c r="BN54478" s="3"/>
      <c r="BP54478" s="3"/>
    </row>
    <row r="54479" spans="1:68" x14ac:dyDescent="0.25">
      <c r="A54479" s="1"/>
      <c r="B54479" s="2"/>
      <c r="BJ54479" s="3"/>
      <c r="BL54479" s="3"/>
      <c r="BN54479" s="3"/>
      <c r="BP54479" s="3"/>
    </row>
    <row r="54480" spans="1:68" x14ac:dyDescent="0.25">
      <c r="A54480" s="1"/>
      <c r="B54480" s="2"/>
      <c r="BJ54480" s="3"/>
      <c r="BL54480" s="3"/>
      <c r="BN54480" s="3"/>
      <c r="BP54480" s="3"/>
    </row>
    <row r="54481" spans="1:68" x14ac:dyDescent="0.25">
      <c r="A54481" s="1"/>
      <c r="B54481" s="2"/>
      <c r="BJ54481" s="3"/>
      <c r="BL54481" s="3"/>
      <c r="BN54481" s="3"/>
      <c r="BP54481" s="3"/>
    </row>
    <row r="54482" spans="1:68" x14ac:dyDescent="0.25">
      <c r="A54482" s="1"/>
      <c r="B54482" s="2"/>
      <c r="BJ54482" s="3"/>
      <c r="BL54482" s="3"/>
      <c r="BN54482" s="3"/>
      <c r="BP54482" s="3"/>
    </row>
    <row r="54483" spans="1:68" x14ac:dyDescent="0.25">
      <c r="A54483" s="1"/>
      <c r="B54483" s="2"/>
      <c r="BJ54483" s="3"/>
      <c r="BL54483" s="3"/>
      <c r="BN54483" s="3"/>
      <c r="BP54483" s="3"/>
    </row>
    <row r="54484" spans="1:68" x14ac:dyDescent="0.25">
      <c r="A54484" s="1"/>
      <c r="B54484" s="2"/>
      <c r="BJ54484" s="3"/>
      <c r="BL54484" s="3"/>
      <c r="BN54484" s="3"/>
      <c r="BP54484" s="3"/>
    </row>
    <row r="54485" spans="1:68" x14ac:dyDescent="0.25">
      <c r="A54485" s="1"/>
      <c r="B54485" s="2"/>
      <c r="BJ54485" s="3"/>
      <c r="BL54485" s="3"/>
      <c r="BN54485" s="3"/>
      <c r="BP54485" s="3"/>
    </row>
    <row r="54486" spans="1:68" x14ac:dyDescent="0.25">
      <c r="A54486" s="1"/>
      <c r="B54486" s="2"/>
      <c r="BJ54486" s="3"/>
      <c r="BL54486" s="3"/>
      <c r="BN54486" s="3"/>
      <c r="BP54486" s="3"/>
    </row>
    <row r="54487" spans="1:68" x14ac:dyDescent="0.25">
      <c r="A54487" s="1"/>
      <c r="B54487" s="2"/>
      <c r="BJ54487" s="3"/>
      <c r="BL54487" s="3"/>
      <c r="BN54487" s="3"/>
      <c r="BP54487" s="3"/>
    </row>
    <row r="54488" spans="1:68" x14ac:dyDescent="0.25">
      <c r="A54488" s="1"/>
      <c r="B54488" s="2"/>
      <c r="BJ54488" s="3"/>
      <c r="BL54488" s="3"/>
      <c r="BN54488" s="3"/>
      <c r="BP54488" s="3"/>
    </row>
    <row r="54489" spans="1:68" x14ac:dyDescent="0.25">
      <c r="A54489" s="1"/>
      <c r="B54489" s="2"/>
      <c r="BJ54489" s="3"/>
      <c r="BL54489" s="3"/>
      <c r="BN54489" s="3"/>
      <c r="BP54489" s="3"/>
    </row>
    <row r="54490" spans="1:68" x14ac:dyDescent="0.25">
      <c r="A54490" s="1"/>
      <c r="B54490" s="2"/>
      <c r="BJ54490" s="3"/>
      <c r="BL54490" s="3"/>
      <c r="BN54490" s="3"/>
      <c r="BP54490" s="3"/>
    </row>
    <row r="54491" spans="1:68" x14ac:dyDescent="0.25">
      <c r="A54491" s="1"/>
      <c r="B54491" s="2"/>
      <c r="BJ54491" s="3"/>
      <c r="BL54491" s="3"/>
      <c r="BN54491" s="3"/>
      <c r="BP54491" s="3"/>
    </row>
    <row r="54492" spans="1:68" x14ac:dyDescent="0.25">
      <c r="A54492" s="1"/>
      <c r="B54492" s="2"/>
      <c r="BJ54492" s="3"/>
      <c r="BL54492" s="3"/>
      <c r="BN54492" s="3"/>
      <c r="BP54492" s="3"/>
    </row>
    <row r="54493" spans="1:68" x14ac:dyDescent="0.25">
      <c r="A54493" s="1"/>
      <c r="B54493" s="2"/>
      <c r="BJ54493" s="3"/>
      <c r="BL54493" s="3"/>
      <c r="BN54493" s="3"/>
      <c r="BP54493" s="3"/>
    </row>
    <row r="54494" spans="1:68" x14ac:dyDescent="0.25">
      <c r="A54494" s="1"/>
      <c r="B54494" s="2"/>
      <c r="BJ54494" s="3"/>
      <c r="BL54494" s="3"/>
      <c r="BN54494" s="3"/>
      <c r="BP54494" s="3"/>
    </row>
    <row r="54495" spans="1:68" x14ac:dyDescent="0.25">
      <c r="A54495" s="1"/>
      <c r="B54495" s="2"/>
      <c r="BJ54495" s="3"/>
      <c r="BL54495" s="3"/>
      <c r="BN54495" s="3"/>
      <c r="BP54495" s="3"/>
    </row>
    <row r="54496" spans="1:68" x14ac:dyDescent="0.25">
      <c r="A54496" s="1"/>
      <c r="B54496" s="2"/>
      <c r="BJ54496" s="3"/>
      <c r="BL54496" s="3"/>
      <c r="BN54496" s="3"/>
      <c r="BP54496" s="3"/>
    </row>
    <row r="54497" spans="1:68" x14ac:dyDescent="0.25">
      <c r="A54497" s="1"/>
      <c r="B54497" s="2"/>
      <c r="BJ54497" s="3"/>
      <c r="BL54497" s="3"/>
      <c r="BN54497" s="3"/>
      <c r="BP54497" s="3"/>
    </row>
    <row r="54498" spans="1:68" x14ac:dyDescent="0.25">
      <c r="A54498" s="1"/>
      <c r="B54498" s="2"/>
      <c r="BJ54498" s="3"/>
      <c r="BL54498" s="3"/>
      <c r="BN54498" s="3"/>
      <c r="BP54498" s="3"/>
    </row>
    <row r="54499" spans="1:68" x14ac:dyDescent="0.25">
      <c r="A54499" s="1"/>
      <c r="B54499" s="2"/>
      <c r="BJ54499" s="3"/>
      <c r="BL54499" s="3"/>
      <c r="BN54499" s="3"/>
      <c r="BP54499" s="3"/>
    </row>
    <row r="54500" spans="1:68" x14ac:dyDescent="0.25">
      <c r="A54500" s="1"/>
      <c r="B54500" s="2"/>
      <c r="BJ54500" s="3"/>
      <c r="BL54500" s="3"/>
      <c r="BN54500" s="3"/>
      <c r="BP54500" s="3"/>
    </row>
    <row r="54501" spans="1:68" x14ac:dyDescent="0.25">
      <c r="A54501" s="1"/>
      <c r="B54501" s="2"/>
      <c r="BJ54501" s="3"/>
      <c r="BL54501" s="3"/>
      <c r="BN54501" s="3"/>
      <c r="BP54501" s="3"/>
    </row>
    <row r="54502" spans="1:68" x14ac:dyDescent="0.25">
      <c r="A54502" s="1"/>
      <c r="B54502" s="2"/>
      <c r="BJ54502" s="3"/>
      <c r="BL54502" s="3"/>
      <c r="BN54502" s="3"/>
      <c r="BP54502" s="3"/>
    </row>
    <row r="54503" spans="1:68" x14ac:dyDescent="0.25">
      <c r="A54503" s="1"/>
      <c r="B54503" s="2"/>
      <c r="BJ54503" s="3"/>
      <c r="BL54503" s="3"/>
      <c r="BN54503" s="3"/>
      <c r="BP54503" s="3"/>
    </row>
    <row r="54504" spans="1:68" x14ac:dyDescent="0.25">
      <c r="A54504" s="1"/>
      <c r="B54504" s="2"/>
      <c r="BJ54504" s="3"/>
      <c r="BL54504" s="3"/>
      <c r="BN54504" s="3"/>
      <c r="BP54504" s="3"/>
    </row>
    <row r="54505" spans="1:68" x14ac:dyDescent="0.25">
      <c r="A54505" s="1"/>
      <c r="B54505" s="2"/>
      <c r="BJ54505" s="3"/>
      <c r="BL54505" s="3"/>
      <c r="BN54505" s="3"/>
      <c r="BP54505" s="3"/>
    </row>
    <row r="54506" spans="1:68" x14ac:dyDescent="0.25">
      <c r="A54506" s="1"/>
      <c r="B54506" s="2"/>
      <c r="BJ54506" s="3"/>
      <c r="BL54506" s="3"/>
      <c r="BN54506" s="3"/>
      <c r="BP54506" s="3"/>
    </row>
    <row r="54507" spans="1:68" x14ac:dyDescent="0.25">
      <c r="A54507" s="1"/>
      <c r="B54507" s="2"/>
      <c r="BJ54507" s="3"/>
      <c r="BL54507" s="3"/>
      <c r="BN54507" s="3"/>
      <c r="BP54507" s="3"/>
    </row>
    <row r="54508" spans="1:68" x14ac:dyDescent="0.25">
      <c r="A54508" s="1"/>
      <c r="B54508" s="2"/>
      <c r="BJ54508" s="3"/>
      <c r="BL54508" s="3"/>
      <c r="BN54508" s="3"/>
      <c r="BP54508" s="3"/>
    </row>
    <row r="54509" spans="1:68" x14ac:dyDescent="0.25">
      <c r="A54509" s="1"/>
      <c r="B54509" s="2"/>
      <c r="BJ54509" s="3"/>
      <c r="BL54509" s="3"/>
      <c r="BN54509" s="3"/>
      <c r="BP54509" s="3"/>
    </row>
    <row r="54510" spans="1:68" x14ac:dyDescent="0.25">
      <c r="A54510" s="1"/>
      <c r="B54510" s="2"/>
      <c r="BJ54510" s="3"/>
      <c r="BL54510" s="3"/>
      <c r="BN54510" s="3"/>
      <c r="BP54510" s="3"/>
    </row>
    <row r="54511" spans="1:68" x14ac:dyDescent="0.25">
      <c r="A54511" s="1"/>
      <c r="B54511" s="2"/>
      <c r="BJ54511" s="3"/>
      <c r="BL54511" s="3"/>
      <c r="BN54511" s="3"/>
      <c r="BP54511" s="3"/>
    </row>
    <row r="54512" spans="1:68" x14ac:dyDescent="0.25">
      <c r="A54512" s="1"/>
      <c r="B54512" s="2"/>
      <c r="BJ54512" s="3"/>
      <c r="BL54512" s="3"/>
      <c r="BN54512" s="3"/>
      <c r="BP54512" s="3"/>
    </row>
    <row r="54513" spans="1:68" x14ac:dyDescent="0.25">
      <c r="A54513" s="1"/>
      <c r="B54513" s="2"/>
      <c r="BJ54513" s="3"/>
      <c r="BL54513" s="3"/>
      <c r="BN54513" s="3"/>
      <c r="BP54513" s="3"/>
    </row>
    <row r="54514" spans="1:68" x14ac:dyDescent="0.25">
      <c r="A54514" s="1"/>
      <c r="B54514" s="2"/>
      <c r="BJ54514" s="3"/>
      <c r="BL54514" s="3"/>
      <c r="BN54514" s="3"/>
      <c r="BP54514" s="3"/>
    </row>
    <row r="54515" spans="1:68" x14ac:dyDescent="0.25">
      <c r="A54515" s="1"/>
      <c r="B54515" s="2"/>
      <c r="BJ54515" s="3"/>
      <c r="BL54515" s="3"/>
      <c r="BN54515" s="3"/>
      <c r="BP54515" s="3"/>
    </row>
    <row r="54516" spans="1:68" x14ac:dyDescent="0.25">
      <c r="A54516" s="1"/>
      <c r="B54516" s="2"/>
      <c r="BJ54516" s="3"/>
      <c r="BL54516" s="3"/>
      <c r="BN54516" s="3"/>
      <c r="BP54516" s="3"/>
    </row>
    <row r="54517" spans="1:68" x14ac:dyDescent="0.25">
      <c r="A54517" s="1"/>
      <c r="B54517" s="2"/>
      <c r="BJ54517" s="3"/>
      <c r="BL54517" s="3"/>
      <c r="BN54517" s="3"/>
      <c r="BP54517" s="3"/>
    </row>
    <row r="54518" spans="1:68" x14ac:dyDescent="0.25">
      <c r="A54518" s="1"/>
      <c r="B54518" s="2"/>
      <c r="BJ54518" s="3"/>
      <c r="BL54518" s="3"/>
      <c r="BN54518" s="3"/>
      <c r="BP54518" s="3"/>
    </row>
    <row r="54519" spans="1:68" x14ac:dyDescent="0.25">
      <c r="A54519" s="1"/>
      <c r="B54519" s="2"/>
      <c r="BJ54519" s="3"/>
      <c r="BL54519" s="3"/>
      <c r="BN54519" s="3"/>
      <c r="BP54519" s="3"/>
    </row>
    <row r="54520" spans="1:68" x14ac:dyDescent="0.25">
      <c r="A54520" s="1"/>
      <c r="B54520" s="2"/>
      <c r="BJ54520" s="3"/>
      <c r="BL54520" s="3"/>
      <c r="BN54520" s="3"/>
      <c r="BP54520" s="3"/>
    </row>
    <row r="54521" spans="1:68" x14ac:dyDescent="0.25">
      <c r="A54521" s="1"/>
      <c r="B54521" s="2"/>
      <c r="BJ54521" s="3"/>
      <c r="BL54521" s="3"/>
      <c r="BN54521" s="3"/>
      <c r="BP54521" s="3"/>
    </row>
    <row r="54522" spans="1:68" x14ac:dyDescent="0.25">
      <c r="A54522" s="1"/>
      <c r="B54522" s="2"/>
      <c r="BJ54522" s="3"/>
      <c r="BL54522" s="3"/>
      <c r="BN54522" s="3"/>
      <c r="BP54522" s="3"/>
    </row>
    <row r="54523" spans="1:68" x14ac:dyDescent="0.25">
      <c r="A54523" s="1"/>
      <c r="B54523" s="2"/>
      <c r="BJ54523" s="3"/>
      <c r="BL54523" s="3"/>
      <c r="BN54523" s="3"/>
      <c r="BP54523" s="3"/>
    </row>
    <row r="54524" spans="1:68" x14ac:dyDescent="0.25">
      <c r="A54524" s="1"/>
      <c r="B54524" s="2"/>
      <c r="BJ54524" s="3"/>
      <c r="BL54524" s="3"/>
      <c r="BN54524" s="3"/>
      <c r="BP54524" s="3"/>
    </row>
    <row r="54525" spans="1:68" x14ac:dyDescent="0.25">
      <c r="A54525" s="1"/>
      <c r="B54525" s="2"/>
      <c r="BJ54525" s="3"/>
      <c r="BL54525" s="3"/>
      <c r="BN54525" s="3"/>
      <c r="BP54525" s="3"/>
    </row>
    <row r="54526" spans="1:68" x14ac:dyDescent="0.25">
      <c r="A54526" s="1"/>
      <c r="B54526" s="2"/>
      <c r="BJ54526" s="3"/>
      <c r="BL54526" s="3"/>
      <c r="BN54526" s="3"/>
      <c r="BP54526" s="3"/>
    </row>
    <row r="54527" spans="1:68" x14ac:dyDescent="0.25">
      <c r="A54527" s="1"/>
      <c r="B54527" s="2"/>
      <c r="BJ54527" s="3"/>
      <c r="BL54527" s="3"/>
      <c r="BN54527" s="3"/>
      <c r="BP54527" s="3"/>
    </row>
    <row r="54528" spans="1:68" x14ac:dyDescent="0.25">
      <c r="A54528" s="1"/>
      <c r="B54528" s="2"/>
      <c r="BJ54528" s="3"/>
      <c r="BL54528" s="3"/>
      <c r="BN54528" s="3"/>
      <c r="BP54528" s="3"/>
    </row>
    <row r="54529" spans="1:68" x14ac:dyDescent="0.25">
      <c r="A54529" s="1"/>
      <c r="B54529" s="2"/>
      <c r="BJ54529" s="3"/>
      <c r="BL54529" s="3"/>
      <c r="BN54529" s="3"/>
      <c r="BP54529" s="3"/>
    </row>
    <row r="54530" spans="1:68" x14ac:dyDescent="0.25">
      <c r="A54530" s="1"/>
      <c r="B54530" s="2"/>
      <c r="BJ54530" s="3"/>
      <c r="BL54530" s="3"/>
      <c r="BN54530" s="3"/>
      <c r="BP54530" s="3"/>
    </row>
    <row r="54531" spans="1:68" x14ac:dyDescent="0.25">
      <c r="A54531" s="1"/>
      <c r="B54531" s="2"/>
      <c r="BJ54531" s="3"/>
      <c r="BL54531" s="3"/>
      <c r="BN54531" s="3"/>
      <c r="BP54531" s="3"/>
    </row>
    <row r="54532" spans="1:68" x14ac:dyDescent="0.25">
      <c r="A54532" s="1"/>
      <c r="B54532" s="2"/>
      <c r="BJ54532" s="3"/>
      <c r="BL54532" s="3"/>
      <c r="BN54532" s="3"/>
      <c r="BP54532" s="3"/>
    </row>
    <row r="54533" spans="1:68" x14ac:dyDescent="0.25">
      <c r="A54533" s="1"/>
      <c r="B54533" s="2"/>
      <c r="BJ54533" s="3"/>
      <c r="BL54533" s="3"/>
      <c r="BN54533" s="3"/>
      <c r="BP54533" s="3"/>
    </row>
    <row r="54534" spans="1:68" x14ac:dyDescent="0.25">
      <c r="A54534" s="1"/>
      <c r="B54534" s="2"/>
      <c r="BJ54534" s="3"/>
      <c r="BL54534" s="3"/>
      <c r="BN54534" s="3"/>
      <c r="BP54534" s="3"/>
    </row>
    <row r="54535" spans="1:68" x14ac:dyDescent="0.25">
      <c r="A54535" s="1"/>
      <c r="B54535" s="2"/>
      <c r="BJ54535" s="3"/>
      <c r="BL54535" s="3"/>
      <c r="BN54535" s="3"/>
      <c r="BP54535" s="3"/>
    </row>
    <row r="54536" spans="1:68" x14ac:dyDescent="0.25">
      <c r="A54536" s="1"/>
      <c r="B54536" s="2"/>
      <c r="BJ54536" s="3"/>
      <c r="BL54536" s="3"/>
      <c r="BN54536" s="3"/>
      <c r="BP54536" s="3"/>
    </row>
    <row r="54537" spans="1:68" x14ac:dyDescent="0.25">
      <c r="A54537" s="1"/>
      <c r="B54537" s="2"/>
      <c r="BJ54537" s="3"/>
      <c r="BL54537" s="3"/>
      <c r="BN54537" s="3"/>
      <c r="BP54537" s="3"/>
    </row>
    <row r="54538" spans="1:68" x14ac:dyDescent="0.25">
      <c r="A54538" s="1"/>
      <c r="B54538" s="2"/>
      <c r="BJ54538" s="3"/>
      <c r="BL54538" s="3"/>
      <c r="BN54538" s="3"/>
      <c r="BP54538" s="3"/>
    </row>
    <row r="54539" spans="1:68" x14ac:dyDescent="0.25">
      <c r="A54539" s="1"/>
      <c r="B54539" s="2"/>
      <c r="BJ54539" s="3"/>
      <c r="BL54539" s="3"/>
      <c r="BN54539" s="3"/>
      <c r="BP54539" s="3"/>
    </row>
    <row r="54540" spans="1:68" x14ac:dyDescent="0.25">
      <c r="A54540" s="1"/>
      <c r="B54540" s="2"/>
      <c r="BJ54540" s="3"/>
      <c r="BL54540" s="3"/>
      <c r="BN54540" s="3"/>
      <c r="BP54540" s="3"/>
    </row>
    <row r="54541" spans="1:68" x14ac:dyDescent="0.25">
      <c r="A54541" s="1"/>
      <c r="B54541" s="2"/>
      <c r="BJ54541" s="3"/>
      <c r="BL54541" s="3"/>
      <c r="BN54541" s="3"/>
      <c r="BP54541" s="3"/>
    </row>
    <row r="54542" spans="1:68" x14ac:dyDescent="0.25">
      <c r="A54542" s="1"/>
      <c r="B54542" s="2"/>
      <c r="BJ54542" s="3"/>
      <c r="BL54542" s="3"/>
      <c r="BN54542" s="3"/>
      <c r="BP54542" s="3"/>
    </row>
    <row r="54543" spans="1:68" x14ac:dyDescent="0.25">
      <c r="A54543" s="1"/>
      <c r="B54543" s="2"/>
      <c r="BJ54543" s="3"/>
      <c r="BL54543" s="3"/>
      <c r="BN54543" s="3"/>
      <c r="BP54543" s="3"/>
    </row>
    <row r="54544" spans="1:68" x14ac:dyDescent="0.25">
      <c r="A54544" s="1"/>
      <c r="B54544" s="2"/>
      <c r="BJ54544" s="3"/>
      <c r="BL54544" s="3"/>
      <c r="BN54544" s="3"/>
      <c r="BP54544" s="3"/>
    </row>
    <row r="54545" spans="1:68" x14ac:dyDescent="0.25">
      <c r="A54545" s="1"/>
      <c r="B54545" s="2"/>
      <c r="BJ54545" s="3"/>
      <c r="BL54545" s="3"/>
      <c r="BN54545" s="3"/>
      <c r="BP54545" s="3"/>
    </row>
    <row r="54546" spans="1:68" x14ac:dyDescent="0.25">
      <c r="A54546" s="1"/>
      <c r="B54546" s="2"/>
      <c r="BJ54546" s="3"/>
      <c r="BL54546" s="3"/>
      <c r="BN54546" s="3"/>
      <c r="BP54546" s="3"/>
    </row>
    <row r="54547" spans="1:68" x14ac:dyDescent="0.25">
      <c r="A54547" s="1"/>
      <c r="B54547" s="2"/>
      <c r="BJ54547" s="3"/>
      <c r="BL54547" s="3"/>
      <c r="BN54547" s="3"/>
      <c r="BP54547" s="3"/>
    </row>
    <row r="54548" spans="1:68" x14ac:dyDescent="0.25">
      <c r="A54548" s="1"/>
      <c r="B54548" s="2"/>
      <c r="BJ54548" s="3"/>
      <c r="BL54548" s="3"/>
      <c r="BN54548" s="3"/>
      <c r="BP54548" s="3"/>
    </row>
    <row r="54549" spans="1:68" x14ac:dyDescent="0.25">
      <c r="A54549" s="1"/>
      <c r="B54549" s="2"/>
      <c r="BJ54549" s="3"/>
      <c r="BL54549" s="3"/>
      <c r="BN54549" s="3"/>
      <c r="BP54549" s="3"/>
    </row>
    <row r="54550" spans="1:68" x14ac:dyDescent="0.25">
      <c r="A54550" s="1"/>
      <c r="B54550" s="2"/>
      <c r="BJ54550" s="3"/>
      <c r="BL54550" s="3"/>
      <c r="BN54550" s="3"/>
      <c r="BP54550" s="3"/>
    </row>
    <row r="54551" spans="1:68" x14ac:dyDescent="0.25">
      <c r="A54551" s="1"/>
      <c r="B54551" s="2"/>
      <c r="BJ54551" s="3"/>
      <c r="BL54551" s="3"/>
      <c r="BN54551" s="3"/>
      <c r="BP54551" s="3"/>
    </row>
    <row r="54552" spans="1:68" x14ac:dyDescent="0.25">
      <c r="A54552" s="1"/>
      <c r="B54552" s="2"/>
      <c r="BJ54552" s="3"/>
      <c r="BL54552" s="3"/>
      <c r="BN54552" s="3"/>
      <c r="BP54552" s="3"/>
    </row>
    <row r="54553" spans="1:68" x14ac:dyDescent="0.25">
      <c r="A54553" s="1"/>
      <c r="B54553" s="2"/>
      <c r="BJ54553" s="3"/>
      <c r="BL54553" s="3"/>
      <c r="BN54553" s="3"/>
      <c r="BP54553" s="3"/>
    </row>
    <row r="54554" spans="1:68" x14ac:dyDescent="0.25">
      <c r="A54554" s="1"/>
      <c r="B54554" s="2"/>
      <c r="BJ54554" s="3"/>
      <c r="BL54554" s="3"/>
      <c r="BN54554" s="3"/>
      <c r="BP54554" s="3"/>
    </row>
    <row r="54555" spans="1:68" x14ac:dyDescent="0.25">
      <c r="A54555" s="1"/>
      <c r="B54555" s="2"/>
      <c r="BJ54555" s="3"/>
      <c r="BL54555" s="3"/>
      <c r="BN54555" s="3"/>
      <c r="BP54555" s="3"/>
    </row>
    <row r="54556" spans="1:68" x14ac:dyDescent="0.25">
      <c r="A54556" s="1"/>
      <c r="B54556" s="2"/>
      <c r="BJ54556" s="3"/>
      <c r="BL54556" s="3"/>
      <c r="BN54556" s="3"/>
      <c r="BP54556" s="3"/>
    </row>
    <row r="54557" spans="1:68" x14ac:dyDescent="0.25">
      <c r="A54557" s="1"/>
      <c r="B54557" s="2"/>
      <c r="BJ54557" s="3"/>
      <c r="BL54557" s="3"/>
      <c r="BN54557" s="3"/>
      <c r="BP54557" s="3"/>
    </row>
    <row r="54558" spans="1:68" x14ac:dyDescent="0.25">
      <c r="A54558" s="1"/>
      <c r="B54558" s="2"/>
      <c r="BJ54558" s="3"/>
      <c r="BL54558" s="3"/>
      <c r="BN54558" s="3"/>
      <c r="BP54558" s="3"/>
    </row>
    <row r="54559" spans="1:68" x14ac:dyDescent="0.25">
      <c r="A54559" s="1"/>
      <c r="B54559" s="2"/>
      <c r="BJ54559" s="3"/>
      <c r="BL54559" s="3"/>
      <c r="BN54559" s="3"/>
      <c r="BP54559" s="3"/>
    </row>
    <row r="54560" spans="1:68" x14ac:dyDescent="0.25">
      <c r="A54560" s="1"/>
      <c r="B54560" s="2"/>
      <c r="BJ54560" s="3"/>
      <c r="BL54560" s="3"/>
      <c r="BN54560" s="3"/>
      <c r="BP54560" s="3"/>
    </row>
    <row r="54561" spans="1:68" x14ac:dyDescent="0.25">
      <c r="A54561" s="1"/>
      <c r="B54561" s="2"/>
      <c r="BJ54561" s="3"/>
      <c r="BL54561" s="3"/>
      <c r="BN54561" s="3"/>
      <c r="BP54561" s="3"/>
    </row>
    <row r="54562" spans="1:68" x14ac:dyDescent="0.25">
      <c r="A54562" s="1"/>
      <c r="B54562" s="2"/>
      <c r="BJ54562" s="3"/>
      <c r="BL54562" s="3"/>
      <c r="BN54562" s="3"/>
      <c r="BP54562" s="3"/>
    </row>
    <row r="54563" spans="1:68" x14ac:dyDescent="0.25">
      <c r="A54563" s="1"/>
      <c r="B54563" s="2"/>
      <c r="BJ54563" s="3"/>
      <c r="BL54563" s="3"/>
      <c r="BN54563" s="3"/>
      <c r="BP54563" s="3"/>
    </row>
    <row r="54564" spans="1:68" x14ac:dyDescent="0.25">
      <c r="A54564" s="1"/>
      <c r="B54564" s="2"/>
      <c r="BJ54564" s="3"/>
      <c r="BL54564" s="3"/>
      <c r="BN54564" s="3"/>
      <c r="BP54564" s="3"/>
    </row>
    <row r="54565" spans="1:68" x14ac:dyDescent="0.25">
      <c r="A54565" s="1"/>
      <c r="B54565" s="2"/>
      <c r="BJ54565" s="3"/>
      <c r="BL54565" s="3"/>
      <c r="BN54565" s="3"/>
      <c r="BP54565" s="3"/>
    </row>
    <row r="54566" spans="1:68" x14ac:dyDescent="0.25">
      <c r="A54566" s="1"/>
      <c r="B54566" s="2"/>
      <c r="BJ54566" s="3"/>
      <c r="BL54566" s="3"/>
      <c r="BN54566" s="3"/>
      <c r="BP54566" s="3"/>
    </row>
    <row r="54567" spans="1:68" x14ac:dyDescent="0.25">
      <c r="A54567" s="1"/>
      <c r="B54567" s="2"/>
      <c r="BJ54567" s="3"/>
      <c r="BL54567" s="3"/>
      <c r="BN54567" s="3"/>
      <c r="BP54567" s="3"/>
    </row>
    <row r="54568" spans="1:68" x14ac:dyDescent="0.25">
      <c r="A54568" s="1"/>
      <c r="B54568" s="2"/>
      <c r="BJ54568" s="3"/>
      <c r="BL54568" s="3"/>
      <c r="BN54568" s="3"/>
      <c r="BP54568" s="3"/>
    </row>
    <row r="54569" spans="1:68" x14ac:dyDescent="0.25">
      <c r="A54569" s="1"/>
      <c r="B54569" s="2"/>
      <c r="BJ54569" s="3"/>
      <c r="BL54569" s="3"/>
      <c r="BN54569" s="3"/>
      <c r="BP54569" s="3"/>
    </row>
    <row r="54570" spans="1:68" x14ac:dyDescent="0.25">
      <c r="A54570" s="1"/>
      <c r="B54570" s="2"/>
      <c r="BJ54570" s="3"/>
      <c r="BL54570" s="3"/>
      <c r="BN54570" s="3"/>
      <c r="BP54570" s="3"/>
    </row>
    <row r="54571" spans="1:68" x14ac:dyDescent="0.25">
      <c r="A54571" s="1"/>
      <c r="B54571" s="2"/>
      <c r="BJ54571" s="3"/>
      <c r="BL54571" s="3"/>
      <c r="BN54571" s="3"/>
      <c r="BP54571" s="3"/>
    </row>
    <row r="54572" spans="1:68" x14ac:dyDescent="0.25">
      <c r="A54572" s="1"/>
      <c r="B54572" s="2"/>
      <c r="BJ54572" s="3"/>
      <c r="BL54572" s="3"/>
      <c r="BN54572" s="3"/>
      <c r="BP54572" s="3"/>
    </row>
    <row r="54573" spans="1:68" x14ac:dyDescent="0.25">
      <c r="A54573" s="1"/>
      <c r="B54573" s="2"/>
      <c r="BJ54573" s="3"/>
      <c r="BL54573" s="3"/>
      <c r="BN54573" s="3"/>
      <c r="BP54573" s="3"/>
    </row>
    <row r="54574" spans="1:68" x14ac:dyDescent="0.25">
      <c r="A54574" s="1"/>
      <c r="B54574" s="2"/>
      <c r="BJ54574" s="3"/>
      <c r="BL54574" s="3"/>
      <c r="BN54574" s="3"/>
      <c r="BP54574" s="3"/>
    </row>
    <row r="54575" spans="1:68" x14ac:dyDescent="0.25">
      <c r="A54575" s="1"/>
      <c r="B54575" s="2"/>
      <c r="BJ54575" s="3"/>
      <c r="BL54575" s="3"/>
      <c r="BN54575" s="3"/>
      <c r="BP54575" s="3"/>
    </row>
    <row r="54576" spans="1:68" x14ac:dyDescent="0.25">
      <c r="A54576" s="1"/>
      <c r="B54576" s="2"/>
      <c r="BJ54576" s="3"/>
      <c r="BL54576" s="3"/>
      <c r="BN54576" s="3"/>
      <c r="BP54576" s="3"/>
    </row>
    <row r="54577" spans="1:68" x14ac:dyDescent="0.25">
      <c r="A54577" s="1"/>
      <c r="B54577" s="2"/>
      <c r="BJ54577" s="3"/>
      <c r="BL54577" s="3"/>
      <c r="BN54577" s="3"/>
      <c r="BP54577" s="3"/>
    </row>
    <row r="54578" spans="1:68" x14ac:dyDescent="0.25">
      <c r="A54578" s="1"/>
      <c r="B54578" s="2"/>
      <c r="BJ54578" s="3"/>
      <c r="BL54578" s="3"/>
      <c r="BN54578" s="3"/>
      <c r="BP54578" s="3"/>
    </row>
    <row r="54579" spans="1:68" x14ac:dyDescent="0.25">
      <c r="A54579" s="1"/>
      <c r="B54579" s="2"/>
      <c r="BJ54579" s="3"/>
      <c r="BL54579" s="3"/>
      <c r="BN54579" s="3"/>
      <c r="BP54579" s="3"/>
    </row>
    <row r="54580" spans="1:68" x14ac:dyDescent="0.25">
      <c r="A54580" s="1"/>
      <c r="B54580" s="2"/>
      <c r="BJ54580" s="3"/>
      <c r="BL54580" s="3"/>
      <c r="BN54580" s="3"/>
      <c r="BP54580" s="3"/>
    </row>
    <row r="54581" spans="1:68" x14ac:dyDescent="0.25">
      <c r="A54581" s="1"/>
      <c r="B54581" s="2"/>
      <c r="BJ54581" s="3"/>
      <c r="BL54581" s="3"/>
      <c r="BN54581" s="3"/>
      <c r="BP54581" s="3"/>
    </row>
    <row r="54582" spans="1:68" x14ac:dyDescent="0.25">
      <c r="A54582" s="1"/>
      <c r="B54582" s="2"/>
      <c r="BJ54582" s="3"/>
      <c r="BL54582" s="3"/>
      <c r="BN54582" s="3"/>
      <c r="BP54582" s="3"/>
    </row>
    <row r="54583" spans="1:68" x14ac:dyDescent="0.25">
      <c r="A54583" s="1"/>
      <c r="B54583" s="2"/>
      <c r="BJ54583" s="3"/>
      <c r="BL54583" s="3"/>
      <c r="BN54583" s="3"/>
      <c r="BP54583" s="3"/>
    </row>
    <row r="54584" spans="1:68" x14ac:dyDescent="0.25">
      <c r="A54584" s="1"/>
      <c r="B54584" s="2"/>
      <c r="BJ54584" s="3"/>
      <c r="BL54584" s="3"/>
      <c r="BN54584" s="3"/>
      <c r="BP54584" s="3"/>
    </row>
    <row r="54585" spans="1:68" x14ac:dyDescent="0.25">
      <c r="A54585" s="1"/>
      <c r="B54585" s="2"/>
      <c r="BJ54585" s="3"/>
      <c r="BL54585" s="3"/>
      <c r="BN54585" s="3"/>
      <c r="BP54585" s="3"/>
    </row>
    <row r="54586" spans="1:68" x14ac:dyDescent="0.25">
      <c r="A54586" s="1"/>
      <c r="B54586" s="2"/>
      <c r="BJ54586" s="3"/>
      <c r="BL54586" s="3"/>
      <c r="BN54586" s="3"/>
      <c r="BP54586" s="3"/>
    </row>
    <row r="54587" spans="1:68" x14ac:dyDescent="0.25">
      <c r="A54587" s="1"/>
      <c r="B54587" s="2"/>
      <c r="BJ54587" s="3"/>
      <c r="BL54587" s="3"/>
      <c r="BN54587" s="3"/>
      <c r="BP54587" s="3"/>
    </row>
    <row r="54588" spans="1:68" x14ac:dyDescent="0.25">
      <c r="A54588" s="1"/>
      <c r="B54588" s="2"/>
      <c r="BJ54588" s="3"/>
      <c r="BL54588" s="3"/>
      <c r="BN54588" s="3"/>
      <c r="BP54588" s="3"/>
    </row>
    <row r="54589" spans="1:68" x14ac:dyDescent="0.25">
      <c r="A54589" s="1"/>
      <c r="B54589" s="2"/>
      <c r="BJ54589" s="3"/>
      <c r="BL54589" s="3"/>
      <c r="BN54589" s="3"/>
      <c r="BP54589" s="3"/>
    </row>
    <row r="54590" spans="1:68" x14ac:dyDescent="0.25">
      <c r="A54590" s="1"/>
      <c r="B54590" s="2"/>
      <c r="BJ54590" s="3"/>
      <c r="BL54590" s="3"/>
      <c r="BN54590" s="3"/>
      <c r="BP54590" s="3"/>
    </row>
    <row r="54591" spans="1:68" x14ac:dyDescent="0.25">
      <c r="A54591" s="1"/>
      <c r="B54591" s="2"/>
      <c r="BJ54591" s="3"/>
      <c r="BL54591" s="3"/>
      <c r="BN54591" s="3"/>
      <c r="BP54591" s="3"/>
    </row>
    <row r="54592" spans="1:68" x14ac:dyDescent="0.25">
      <c r="A54592" s="1"/>
      <c r="B54592" s="2"/>
      <c r="BJ54592" s="3"/>
      <c r="BL54592" s="3"/>
      <c r="BN54592" s="3"/>
      <c r="BP54592" s="3"/>
    </row>
    <row r="54593" spans="1:68" x14ac:dyDescent="0.25">
      <c r="A54593" s="1"/>
      <c r="B54593" s="2"/>
      <c r="BJ54593" s="3"/>
      <c r="BL54593" s="3"/>
      <c r="BN54593" s="3"/>
      <c r="BP54593" s="3"/>
    </row>
    <row r="54594" spans="1:68" x14ac:dyDescent="0.25">
      <c r="A54594" s="1"/>
      <c r="B54594" s="2"/>
      <c r="BJ54594" s="3"/>
      <c r="BL54594" s="3"/>
      <c r="BN54594" s="3"/>
      <c r="BP54594" s="3"/>
    </row>
    <row r="54595" spans="1:68" x14ac:dyDescent="0.25">
      <c r="A54595" s="1"/>
      <c r="B54595" s="2"/>
      <c r="BJ54595" s="3"/>
      <c r="BL54595" s="3"/>
      <c r="BN54595" s="3"/>
      <c r="BP54595" s="3"/>
    </row>
    <row r="54596" spans="1:68" x14ac:dyDescent="0.25">
      <c r="A54596" s="1"/>
      <c r="B54596" s="2"/>
      <c r="BJ54596" s="3"/>
      <c r="BL54596" s="3"/>
      <c r="BN54596" s="3"/>
      <c r="BP54596" s="3"/>
    </row>
    <row r="54597" spans="1:68" x14ac:dyDescent="0.25">
      <c r="A54597" s="1"/>
      <c r="B54597" s="2"/>
      <c r="BJ54597" s="3"/>
      <c r="BL54597" s="3"/>
      <c r="BN54597" s="3"/>
      <c r="BP54597" s="3"/>
    </row>
    <row r="54598" spans="1:68" x14ac:dyDescent="0.25">
      <c r="A54598" s="1"/>
      <c r="B54598" s="2"/>
      <c r="BJ54598" s="3"/>
      <c r="BL54598" s="3"/>
      <c r="BN54598" s="3"/>
      <c r="BP54598" s="3"/>
    </row>
    <row r="54599" spans="1:68" x14ac:dyDescent="0.25">
      <c r="A54599" s="1"/>
      <c r="B54599" s="2"/>
      <c r="BJ54599" s="3"/>
      <c r="BL54599" s="3"/>
      <c r="BN54599" s="3"/>
      <c r="BP54599" s="3"/>
    </row>
    <row r="54600" spans="1:68" x14ac:dyDescent="0.25">
      <c r="A54600" s="1"/>
      <c r="B54600" s="2"/>
      <c r="BJ54600" s="3"/>
      <c r="BL54600" s="3"/>
      <c r="BN54600" s="3"/>
      <c r="BP54600" s="3"/>
    </row>
    <row r="54601" spans="1:68" x14ac:dyDescent="0.25">
      <c r="A54601" s="1"/>
      <c r="B54601" s="2"/>
      <c r="BJ54601" s="3"/>
      <c r="BL54601" s="3"/>
      <c r="BN54601" s="3"/>
      <c r="BP54601" s="3"/>
    </row>
    <row r="54602" spans="1:68" x14ac:dyDescent="0.25">
      <c r="A54602" s="1"/>
      <c r="B54602" s="2"/>
      <c r="BJ54602" s="3"/>
      <c r="BL54602" s="3"/>
      <c r="BN54602" s="3"/>
      <c r="BP54602" s="3"/>
    </row>
    <row r="54603" spans="1:68" x14ac:dyDescent="0.25">
      <c r="A54603" s="1"/>
      <c r="B54603" s="2"/>
      <c r="BJ54603" s="3"/>
      <c r="BL54603" s="3"/>
      <c r="BN54603" s="3"/>
      <c r="BP54603" s="3"/>
    </row>
    <row r="54604" spans="1:68" x14ac:dyDescent="0.25">
      <c r="A54604" s="1"/>
      <c r="B54604" s="2"/>
      <c r="BJ54604" s="3"/>
      <c r="BL54604" s="3"/>
      <c r="BN54604" s="3"/>
      <c r="BP54604" s="3"/>
    </row>
    <row r="54605" spans="1:68" x14ac:dyDescent="0.25">
      <c r="A54605" s="1"/>
      <c r="B54605" s="2"/>
      <c r="BJ54605" s="3"/>
      <c r="BL54605" s="3"/>
      <c r="BN54605" s="3"/>
      <c r="BP54605" s="3"/>
    </row>
    <row r="54606" spans="1:68" x14ac:dyDescent="0.25">
      <c r="A54606" s="1"/>
      <c r="B54606" s="2"/>
      <c r="BJ54606" s="3"/>
      <c r="BL54606" s="3"/>
      <c r="BN54606" s="3"/>
      <c r="BP54606" s="3"/>
    </row>
    <row r="54607" spans="1:68" x14ac:dyDescent="0.25">
      <c r="A54607" s="1"/>
      <c r="B54607" s="2"/>
      <c r="BJ54607" s="3"/>
      <c r="BL54607" s="3"/>
      <c r="BN54607" s="3"/>
      <c r="BP54607" s="3"/>
    </row>
    <row r="54608" spans="1:68" x14ac:dyDescent="0.25">
      <c r="A54608" s="1"/>
      <c r="B54608" s="2"/>
      <c r="BJ54608" s="3"/>
      <c r="BL54608" s="3"/>
      <c r="BN54608" s="3"/>
      <c r="BP54608" s="3"/>
    </row>
    <row r="54609" spans="1:68" x14ac:dyDescent="0.25">
      <c r="A54609" s="1"/>
      <c r="B54609" s="2"/>
      <c r="BJ54609" s="3"/>
      <c r="BL54609" s="3"/>
      <c r="BN54609" s="3"/>
      <c r="BP54609" s="3"/>
    </row>
    <row r="54610" spans="1:68" x14ac:dyDescent="0.25">
      <c r="A54610" s="1"/>
      <c r="B54610" s="2"/>
      <c r="BJ54610" s="3"/>
      <c r="BL54610" s="3"/>
      <c r="BN54610" s="3"/>
      <c r="BP54610" s="3"/>
    </row>
    <row r="54611" spans="1:68" x14ac:dyDescent="0.25">
      <c r="A54611" s="1"/>
      <c r="B54611" s="2"/>
      <c r="BJ54611" s="3"/>
      <c r="BL54611" s="3"/>
      <c r="BN54611" s="3"/>
      <c r="BP54611" s="3"/>
    </row>
    <row r="54612" spans="1:68" x14ac:dyDescent="0.25">
      <c r="A54612" s="1"/>
      <c r="B54612" s="2"/>
      <c r="BJ54612" s="3"/>
      <c r="BL54612" s="3"/>
      <c r="BN54612" s="3"/>
      <c r="BP54612" s="3"/>
    </row>
    <row r="54613" spans="1:68" x14ac:dyDescent="0.25">
      <c r="A54613" s="1"/>
      <c r="B54613" s="2"/>
      <c r="BJ54613" s="3"/>
      <c r="BL54613" s="3"/>
      <c r="BN54613" s="3"/>
      <c r="BP54613" s="3"/>
    </row>
    <row r="54614" spans="1:68" x14ac:dyDescent="0.25">
      <c r="A54614" s="1"/>
      <c r="B54614" s="2"/>
      <c r="BJ54614" s="3"/>
      <c r="BL54614" s="3"/>
      <c r="BN54614" s="3"/>
      <c r="BP54614" s="3"/>
    </row>
    <row r="54615" spans="1:68" x14ac:dyDescent="0.25">
      <c r="A54615" s="1"/>
      <c r="B54615" s="2"/>
      <c r="BJ54615" s="3"/>
      <c r="BL54615" s="3"/>
      <c r="BN54615" s="3"/>
      <c r="BP54615" s="3"/>
    </row>
    <row r="54616" spans="1:68" x14ac:dyDescent="0.25">
      <c r="A54616" s="1"/>
      <c r="B54616" s="2"/>
      <c r="BJ54616" s="3"/>
      <c r="BL54616" s="3"/>
      <c r="BN54616" s="3"/>
      <c r="BP54616" s="3"/>
    </row>
    <row r="54617" spans="1:68" x14ac:dyDescent="0.25">
      <c r="A54617" s="1"/>
      <c r="B54617" s="2"/>
      <c r="BJ54617" s="3"/>
      <c r="BL54617" s="3"/>
      <c r="BN54617" s="3"/>
      <c r="BP54617" s="3"/>
    </row>
    <row r="54618" spans="1:68" x14ac:dyDescent="0.25">
      <c r="A54618" s="1"/>
      <c r="B54618" s="2"/>
      <c r="BJ54618" s="3"/>
      <c r="BL54618" s="3"/>
      <c r="BN54618" s="3"/>
      <c r="BP54618" s="3"/>
    </row>
    <row r="54619" spans="1:68" x14ac:dyDescent="0.25">
      <c r="A54619" s="1"/>
      <c r="B54619" s="2"/>
      <c r="BJ54619" s="3"/>
      <c r="BL54619" s="3"/>
      <c r="BN54619" s="3"/>
      <c r="BP54619" s="3"/>
    </row>
    <row r="54620" spans="1:68" x14ac:dyDescent="0.25">
      <c r="A54620" s="1"/>
      <c r="B54620" s="2"/>
      <c r="BJ54620" s="3"/>
      <c r="BL54620" s="3"/>
      <c r="BN54620" s="3"/>
      <c r="BP54620" s="3"/>
    </row>
    <row r="54621" spans="1:68" x14ac:dyDescent="0.25">
      <c r="A54621" s="1"/>
      <c r="B54621" s="2"/>
      <c r="BJ54621" s="3"/>
      <c r="BL54621" s="3"/>
      <c r="BN54621" s="3"/>
      <c r="BP54621" s="3"/>
    </row>
    <row r="54622" spans="1:68" x14ac:dyDescent="0.25">
      <c r="A54622" s="1"/>
      <c r="B54622" s="2"/>
      <c r="BJ54622" s="3"/>
      <c r="BL54622" s="3"/>
      <c r="BN54622" s="3"/>
      <c r="BP54622" s="3"/>
    </row>
    <row r="54623" spans="1:68" x14ac:dyDescent="0.25">
      <c r="A54623" s="1"/>
      <c r="B54623" s="2"/>
      <c r="BJ54623" s="3"/>
      <c r="BL54623" s="3"/>
      <c r="BN54623" s="3"/>
      <c r="BP54623" s="3"/>
    </row>
    <row r="54624" spans="1:68" x14ac:dyDescent="0.25">
      <c r="A54624" s="1"/>
      <c r="B54624" s="2"/>
      <c r="BJ54624" s="3"/>
      <c r="BL54624" s="3"/>
      <c r="BN54624" s="3"/>
      <c r="BP54624" s="3"/>
    </row>
    <row r="54625" spans="1:68" x14ac:dyDescent="0.25">
      <c r="A54625" s="1"/>
      <c r="B54625" s="2"/>
      <c r="BJ54625" s="3"/>
      <c r="BL54625" s="3"/>
      <c r="BN54625" s="3"/>
      <c r="BP54625" s="3"/>
    </row>
    <row r="54626" spans="1:68" x14ac:dyDescent="0.25">
      <c r="A54626" s="1"/>
      <c r="B54626" s="2"/>
      <c r="BJ54626" s="3"/>
      <c r="BL54626" s="3"/>
      <c r="BN54626" s="3"/>
      <c r="BP54626" s="3"/>
    </row>
    <row r="54627" spans="1:68" x14ac:dyDescent="0.25">
      <c r="A54627" s="1"/>
      <c r="B54627" s="2"/>
      <c r="BJ54627" s="3"/>
      <c r="BL54627" s="3"/>
      <c r="BN54627" s="3"/>
      <c r="BP54627" s="3"/>
    </row>
    <row r="54628" spans="1:68" x14ac:dyDescent="0.25">
      <c r="A54628" s="1"/>
      <c r="B54628" s="2"/>
      <c r="BJ54628" s="3"/>
      <c r="BL54628" s="3"/>
      <c r="BN54628" s="3"/>
      <c r="BP54628" s="3"/>
    </row>
    <row r="54629" spans="1:68" x14ac:dyDescent="0.25">
      <c r="A54629" s="1"/>
      <c r="B54629" s="2"/>
      <c r="BJ54629" s="3"/>
      <c r="BL54629" s="3"/>
      <c r="BN54629" s="3"/>
      <c r="BP54629" s="3"/>
    </row>
    <row r="54630" spans="1:68" x14ac:dyDescent="0.25">
      <c r="A54630" s="1"/>
      <c r="B54630" s="2"/>
      <c r="BJ54630" s="3"/>
      <c r="BL54630" s="3"/>
      <c r="BN54630" s="3"/>
      <c r="BP54630" s="3"/>
    </row>
    <row r="54631" spans="1:68" x14ac:dyDescent="0.25">
      <c r="A54631" s="1"/>
      <c r="B54631" s="2"/>
      <c r="BJ54631" s="3"/>
      <c r="BL54631" s="3"/>
      <c r="BN54631" s="3"/>
      <c r="BP54631" s="3"/>
    </row>
    <row r="54632" spans="1:68" x14ac:dyDescent="0.25">
      <c r="A54632" s="1"/>
      <c r="B54632" s="2"/>
      <c r="BJ54632" s="3"/>
      <c r="BL54632" s="3"/>
      <c r="BN54632" s="3"/>
      <c r="BP54632" s="3"/>
    </row>
    <row r="54633" spans="1:68" x14ac:dyDescent="0.25">
      <c r="A54633" s="1"/>
      <c r="B54633" s="2"/>
      <c r="BJ54633" s="3"/>
      <c r="BL54633" s="3"/>
      <c r="BN54633" s="3"/>
      <c r="BP54633" s="3"/>
    </row>
    <row r="54634" spans="1:68" x14ac:dyDescent="0.25">
      <c r="A54634" s="1"/>
      <c r="B54634" s="2"/>
      <c r="BJ54634" s="3"/>
      <c r="BL54634" s="3"/>
      <c r="BN54634" s="3"/>
      <c r="BP54634" s="3"/>
    </row>
    <row r="54635" spans="1:68" x14ac:dyDescent="0.25">
      <c r="A54635" s="1"/>
      <c r="B54635" s="2"/>
      <c r="BJ54635" s="3"/>
      <c r="BL54635" s="3"/>
      <c r="BN54635" s="3"/>
      <c r="BP54635" s="3"/>
    </row>
    <row r="54636" spans="1:68" x14ac:dyDescent="0.25">
      <c r="A54636" s="1"/>
      <c r="B54636" s="2"/>
      <c r="BJ54636" s="3"/>
      <c r="BL54636" s="3"/>
      <c r="BN54636" s="3"/>
      <c r="BP54636" s="3"/>
    </row>
    <row r="54637" spans="1:68" x14ac:dyDescent="0.25">
      <c r="A54637" s="1"/>
      <c r="B54637" s="2"/>
      <c r="BJ54637" s="3"/>
      <c r="BL54637" s="3"/>
      <c r="BN54637" s="3"/>
      <c r="BP54637" s="3"/>
    </row>
    <row r="54638" spans="1:68" x14ac:dyDescent="0.25">
      <c r="A54638" s="1"/>
      <c r="B54638" s="2"/>
      <c r="BJ54638" s="3"/>
      <c r="BL54638" s="3"/>
      <c r="BN54638" s="3"/>
      <c r="BP54638" s="3"/>
    </row>
    <row r="54639" spans="1:68" x14ac:dyDescent="0.25">
      <c r="A54639" s="1"/>
      <c r="B54639" s="2"/>
      <c r="BJ54639" s="3"/>
      <c r="BL54639" s="3"/>
      <c r="BN54639" s="3"/>
      <c r="BP54639" s="3"/>
    </row>
    <row r="54640" spans="1:68" x14ac:dyDescent="0.25">
      <c r="A54640" s="1"/>
      <c r="B54640" s="2"/>
      <c r="BJ54640" s="3"/>
      <c r="BL54640" s="3"/>
      <c r="BN54640" s="3"/>
      <c r="BP54640" s="3"/>
    </row>
    <row r="54641" spans="1:68" x14ac:dyDescent="0.25">
      <c r="A54641" s="1"/>
      <c r="B54641" s="2"/>
      <c r="BJ54641" s="3"/>
      <c r="BL54641" s="3"/>
      <c r="BN54641" s="3"/>
      <c r="BP54641" s="3"/>
    </row>
    <row r="54642" spans="1:68" x14ac:dyDescent="0.25">
      <c r="A54642" s="1"/>
      <c r="B54642" s="2"/>
      <c r="BJ54642" s="3"/>
      <c r="BL54642" s="3"/>
      <c r="BN54642" s="3"/>
      <c r="BP54642" s="3"/>
    </row>
    <row r="54643" spans="1:68" x14ac:dyDescent="0.25">
      <c r="A54643" s="1"/>
      <c r="B54643" s="2"/>
      <c r="BJ54643" s="3"/>
      <c r="BL54643" s="3"/>
      <c r="BN54643" s="3"/>
      <c r="BP54643" s="3"/>
    </row>
    <row r="54644" spans="1:68" x14ac:dyDescent="0.25">
      <c r="A54644" s="1"/>
      <c r="B54644" s="2"/>
      <c r="BJ54644" s="3"/>
      <c r="BL54644" s="3"/>
      <c r="BN54644" s="3"/>
      <c r="BP54644" s="3"/>
    </row>
    <row r="54645" spans="1:68" x14ac:dyDescent="0.25">
      <c r="A54645" s="1"/>
      <c r="B54645" s="2"/>
      <c r="BJ54645" s="3"/>
      <c r="BL54645" s="3"/>
      <c r="BN54645" s="3"/>
      <c r="BP54645" s="3"/>
    </row>
    <row r="54646" spans="1:68" x14ac:dyDescent="0.25">
      <c r="A54646" s="1"/>
      <c r="B54646" s="2"/>
      <c r="BJ54646" s="3"/>
      <c r="BL54646" s="3"/>
      <c r="BN54646" s="3"/>
      <c r="BP54646" s="3"/>
    </row>
    <row r="54647" spans="1:68" x14ac:dyDescent="0.25">
      <c r="A54647" s="1"/>
      <c r="B54647" s="2"/>
      <c r="BJ54647" s="3"/>
      <c r="BL54647" s="3"/>
      <c r="BN54647" s="3"/>
      <c r="BP54647" s="3"/>
    </row>
    <row r="54648" spans="1:68" x14ac:dyDescent="0.25">
      <c r="A54648" s="1"/>
      <c r="B54648" s="2"/>
      <c r="BJ54648" s="3"/>
      <c r="BL54648" s="3"/>
      <c r="BN54648" s="3"/>
      <c r="BP54648" s="3"/>
    </row>
    <row r="54649" spans="1:68" x14ac:dyDescent="0.25">
      <c r="A54649" s="1"/>
      <c r="B54649" s="2"/>
      <c r="BJ54649" s="3"/>
      <c r="BL54649" s="3"/>
      <c r="BN54649" s="3"/>
      <c r="BP54649" s="3"/>
    </row>
    <row r="54650" spans="1:68" x14ac:dyDescent="0.25">
      <c r="A54650" s="1"/>
      <c r="B54650" s="2"/>
      <c r="BJ54650" s="3"/>
      <c r="BL54650" s="3"/>
      <c r="BN54650" s="3"/>
      <c r="BP54650" s="3"/>
    </row>
    <row r="54651" spans="1:68" x14ac:dyDescent="0.25">
      <c r="A54651" s="1"/>
      <c r="B54651" s="2"/>
      <c r="BJ54651" s="3"/>
      <c r="BL54651" s="3"/>
      <c r="BN54651" s="3"/>
      <c r="BP54651" s="3"/>
    </row>
    <row r="54652" spans="1:68" x14ac:dyDescent="0.25">
      <c r="A54652" s="1"/>
      <c r="B54652" s="2"/>
      <c r="BJ54652" s="3"/>
      <c r="BL54652" s="3"/>
      <c r="BN54652" s="3"/>
      <c r="BP54652" s="3"/>
    </row>
    <row r="54653" spans="1:68" x14ac:dyDescent="0.25">
      <c r="A54653" s="1"/>
      <c r="B54653" s="2"/>
      <c r="BJ54653" s="3"/>
      <c r="BL54653" s="3"/>
      <c r="BN54653" s="3"/>
      <c r="BP54653" s="3"/>
    </row>
    <row r="54654" spans="1:68" x14ac:dyDescent="0.25">
      <c r="A54654" s="1"/>
      <c r="B54654" s="2"/>
      <c r="BJ54654" s="3"/>
      <c r="BL54654" s="3"/>
      <c r="BN54654" s="3"/>
      <c r="BP54654" s="3"/>
    </row>
    <row r="54655" spans="1:68" x14ac:dyDescent="0.25">
      <c r="A54655" s="1"/>
      <c r="B54655" s="2"/>
      <c r="BJ54655" s="3"/>
      <c r="BL54655" s="3"/>
      <c r="BN54655" s="3"/>
      <c r="BP54655" s="3"/>
    </row>
    <row r="54656" spans="1:68" x14ac:dyDescent="0.25">
      <c r="A54656" s="1"/>
      <c r="B54656" s="2"/>
      <c r="BJ54656" s="3"/>
      <c r="BL54656" s="3"/>
      <c r="BN54656" s="3"/>
      <c r="BP54656" s="3"/>
    </row>
    <row r="54657" spans="1:68" x14ac:dyDescent="0.25">
      <c r="A54657" s="1"/>
      <c r="B54657" s="2"/>
      <c r="BJ54657" s="3"/>
      <c r="BL54657" s="3"/>
      <c r="BN54657" s="3"/>
      <c r="BP54657" s="3"/>
    </row>
    <row r="54658" spans="1:68" x14ac:dyDescent="0.25">
      <c r="A54658" s="1"/>
      <c r="B54658" s="2"/>
      <c r="BJ54658" s="3"/>
      <c r="BL54658" s="3"/>
      <c r="BN54658" s="3"/>
      <c r="BP54658" s="3"/>
    </row>
    <row r="54659" spans="1:68" x14ac:dyDescent="0.25">
      <c r="A54659" s="1"/>
      <c r="B54659" s="2"/>
      <c r="BJ54659" s="3"/>
      <c r="BL54659" s="3"/>
      <c r="BN54659" s="3"/>
      <c r="BP54659" s="3"/>
    </row>
    <row r="54660" spans="1:68" x14ac:dyDescent="0.25">
      <c r="A54660" s="1"/>
      <c r="B54660" s="2"/>
      <c r="BJ54660" s="3"/>
      <c r="BL54660" s="3"/>
      <c r="BN54660" s="3"/>
      <c r="BP54660" s="3"/>
    </row>
    <row r="54661" spans="1:68" x14ac:dyDescent="0.25">
      <c r="A54661" s="1"/>
      <c r="B54661" s="2"/>
      <c r="BJ54661" s="3"/>
      <c r="BL54661" s="3"/>
      <c r="BN54661" s="3"/>
      <c r="BP54661" s="3"/>
    </row>
    <row r="54662" spans="1:68" x14ac:dyDescent="0.25">
      <c r="A54662" s="1"/>
      <c r="B54662" s="2"/>
      <c r="BJ54662" s="3"/>
      <c r="BL54662" s="3"/>
      <c r="BN54662" s="3"/>
      <c r="BP54662" s="3"/>
    </row>
    <row r="54663" spans="1:68" x14ac:dyDescent="0.25">
      <c r="A54663" s="1"/>
      <c r="B54663" s="2"/>
      <c r="BJ54663" s="3"/>
      <c r="BL54663" s="3"/>
      <c r="BN54663" s="3"/>
      <c r="BP54663" s="3"/>
    </row>
    <row r="54664" spans="1:68" x14ac:dyDescent="0.25">
      <c r="A54664" s="1"/>
      <c r="B54664" s="2"/>
      <c r="BJ54664" s="3"/>
      <c r="BL54664" s="3"/>
      <c r="BN54664" s="3"/>
      <c r="BP54664" s="3"/>
    </row>
    <row r="54665" spans="1:68" x14ac:dyDescent="0.25">
      <c r="A54665" s="1"/>
      <c r="B54665" s="2"/>
      <c r="BJ54665" s="3"/>
      <c r="BL54665" s="3"/>
      <c r="BN54665" s="3"/>
      <c r="BP54665" s="3"/>
    </row>
    <row r="54666" spans="1:68" x14ac:dyDescent="0.25">
      <c r="A54666" s="1"/>
      <c r="B54666" s="2"/>
      <c r="BJ54666" s="3"/>
      <c r="BL54666" s="3"/>
      <c r="BN54666" s="3"/>
      <c r="BP54666" s="3"/>
    </row>
    <row r="54667" spans="1:68" x14ac:dyDescent="0.25">
      <c r="A54667" s="1"/>
      <c r="B54667" s="2"/>
      <c r="BJ54667" s="3"/>
      <c r="BL54667" s="3"/>
      <c r="BN54667" s="3"/>
      <c r="BP54667" s="3"/>
    </row>
    <row r="54668" spans="1:68" x14ac:dyDescent="0.25">
      <c r="A54668" s="1"/>
      <c r="B54668" s="2"/>
      <c r="BJ54668" s="3"/>
      <c r="BL54668" s="3"/>
      <c r="BN54668" s="3"/>
      <c r="BP54668" s="3"/>
    </row>
    <row r="54669" spans="1:68" x14ac:dyDescent="0.25">
      <c r="A54669" s="1"/>
      <c r="B54669" s="2"/>
      <c r="BJ54669" s="3"/>
      <c r="BL54669" s="3"/>
      <c r="BN54669" s="3"/>
      <c r="BP54669" s="3"/>
    </row>
    <row r="54670" spans="1:68" x14ac:dyDescent="0.25">
      <c r="A54670" s="1"/>
      <c r="B54670" s="2"/>
      <c r="BJ54670" s="3"/>
      <c r="BL54670" s="3"/>
      <c r="BN54670" s="3"/>
      <c r="BP54670" s="3"/>
    </row>
    <row r="54671" spans="1:68" x14ac:dyDescent="0.25">
      <c r="A54671" s="1"/>
      <c r="B54671" s="2"/>
      <c r="BJ54671" s="3"/>
      <c r="BL54671" s="3"/>
      <c r="BN54671" s="3"/>
      <c r="BP54671" s="3"/>
    </row>
    <row r="54672" spans="1:68" x14ac:dyDescent="0.25">
      <c r="A54672" s="1"/>
      <c r="B54672" s="2"/>
      <c r="BJ54672" s="3"/>
      <c r="BL54672" s="3"/>
      <c r="BN54672" s="3"/>
      <c r="BP54672" s="3"/>
    </row>
    <row r="54673" spans="1:68" x14ac:dyDescent="0.25">
      <c r="A54673" s="1"/>
      <c r="B54673" s="2"/>
      <c r="BJ54673" s="3"/>
      <c r="BL54673" s="3"/>
      <c r="BN54673" s="3"/>
      <c r="BP54673" s="3"/>
    </row>
    <row r="54674" spans="1:68" x14ac:dyDescent="0.25">
      <c r="A54674" s="1"/>
      <c r="B54674" s="2"/>
      <c r="BJ54674" s="3"/>
      <c r="BL54674" s="3"/>
      <c r="BN54674" s="3"/>
      <c r="BP54674" s="3"/>
    </row>
    <row r="54675" spans="1:68" x14ac:dyDescent="0.25">
      <c r="A54675" s="1"/>
      <c r="B54675" s="2"/>
      <c r="BJ54675" s="3"/>
      <c r="BL54675" s="3"/>
      <c r="BN54675" s="3"/>
      <c r="BP54675" s="3"/>
    </row>
    <row r="54676" spans="1:68" x14ac:dyDescent="0.25">
      <c r="A54676" s="1"/>
      <c r="B54676" s="2"/>
      <c r="BJ54676" s="3"/>
      <c r="BL54676" s="3"/>
      <c r="BN54676" s="3"/>
      <c r="BP54676" s="3"/>
    </row>
    <row r="54677" spans="1:68" x14ac:dyDescent="0.25">
      <c r="A54677" s="1"/>
      <c r="B54677" s="2"/>
      <c r="BJ54677" s="3"/>
      <c r="BL54677" s="3"/>
      <c r="BN54677" s="3"/>
      <c r="BP54677" s="3"/>
    </row>
    <row r="54678" spans="1:68" x14ac:dyDescent="0.25">
      <c r="A54678" s="1"/>
      <c r="B54678" s="2"/>
      <c r="BJ54678" s="3"/>
      <c r="BL54678" s="3"/>
      <c r="BN54678" s="3"/>
      <c r="BP54678" s="3"/>
    </row>
    <row r="54679" spans="1:68" x14ac:dyDescent="0.25">
      <c r="A54679" s="1"/>
      <c r="B54679" s="2"/>
      <c r="BJ54679" s="3"/>
      <c r="BL54679" s="3"/>
      <c r="BN54679" s="3"/>
      <c r="BP54679" s="3"/>
    </row>
    <row r="54680" spans="1:68" x14ac:dyDescent="0.25">
      <c r="A54680" s="1"/>
      <c r="B54680" s="2"/>
      <c r="BJ54680" s="3"/>
      <c r="BL54680" s="3"/>
      <c r="BN54680" s="3"/>
      <c r="BP54680" s="3"/>
    </row>
    <row r="54681" spans="1:68" x14ac:dyDescent="0.25">
      <c r="A54681" s="1"/>
      <c r="B54681" s="2"/>
      <c r="BJ54681" s="3"/>
      <c r="BL54681" s="3"/>
      <c r="BN54681" s="3"/>
      <c r="BP54681" s="3"/>
    </row>
    <row r="54682" spans="1:68" x14ac:dyDescent="0.25">
      <c r="A54682" s="1"/>
      <c r="B54682" s="2"/>
      <c r="BJ54682" s="3"/>
      <c r="BL54682" s="3"/>
      <c r="BN54682" s="3"/>
      <c r="BP54682" s="3"/>
    </row>
    <row r="54683" spans="1:68" x14ac:dyDescent="0.25">
      <c r="A54683" s="1"/>
      <c r="B54683" s="2"/>
      <c r="BJ54683" s="3"/>
      <c r="BL54683" s="3"/>
      <c r="BN54683" s="3"/>
      <c r="BP54683" s="3"/>
    </row>
    <row r="54684" spans="1:68" x14ac:dyDescent="0.25">
      <c r="A54684" s="1"/>
      <c r="B54684" s="2"/>
      <c r="BJ54684" s="3"/>
      <c r="BL54684" s="3"/>
      <c r="BN54684" s="3"/>
      <c r="BP54684" s="3"/>
    </row>
    <row r="54685" spans="1:68" x14ac:dyDescent="0.25">
      <c r="A54685" s="1"/>
      <c r="B54685" s="2"/>
      <c r="BJ54685" s="3"/>
      <c r="BL54685" s="3"/>
      <c r="BN54685" s="3"/>
      <c r="BP54685" s="3"/>
    </row>
    <row r="54686" spans="1:68" x14ac:dyDescent="0.25">
      <c r="A54686" s="1"/>
      <c r="B54686" s="2"/>
      <c r="BJ54686" s="3"/>
      <c r="BL54686" s="3"/>
      <c r="BN54686" s="3"/>
      <c r="BP54686" s="3"/>
    </row>
    <row r="54687" spans="1:68" x14ac:dyDescent="0.25">
      <c r="A54687" s="1"/>
      <c r="B54687" s="2"/>
      <c r="BJ54687" s="3"/>
      <c r="BL54687" s="3"/>
      <c r="BN54687" s="3"/>
      <c r="BP54687" s="3"/>
    </row>
    <row r="54688" spans="1:68" x14ac:dyDescent="0.25">
      <c r="A54688" s="1"/>
      <c r="B54688" s="2"/>
      <c r="BJ54688" s="3"/>
      <c r="BL54688" s="3"/>
      <c r="BN54688" s="3"/>
      <c r="BP54688" s="3"/>
    </row>
    <row r="54689" spans="1:68" x14ac:dyDescent="0.25">
      <c r="A54689" s="1"/>
      <c r="B54689" s="2"/>
      <c r="BJ54689" s="3"/>
      <c r="BL54689" s="3"/>
      <c r="BN54689" s="3"/>
      <c r="BP54689" s="3"/>
    </row>
    <row r="54690" spans="1:68" x14ac:dyDescent="0.25">
      <c r="A54690" s="1"/>
      <c r="B54690" s="2"/>
      <c r="BJ54690" s="3"/>
      <c r="BL54690" s="3"/>
      <c r="BN54690" s="3"/>
      <c r="BP54690" s="3"/>
    </row>
    <row r="54691" spans="1:68" x14ac:dyDescent="0.25">
      <c r="A54691" s="1"/>
      <c r="B54691" s="2"/>
      <c r="BJ54691" s="3"/>
      <c r="BL54691" s="3"/>
      <c r="BN54691" s="3"/>
      <c r="BP54691" s="3"/>
    </row>
    <row r="54692" spans="1:68" x14ac:dyDescent="0.25">
      <c r="A54692" s="1"/>
      <c r="B54692" s="2"/>
      <c r="BJ54692" s="3"/>
      <c r="BL54692" s="3"/>
      <c r="BN54692" s="3"/>
      <c r="BP54692" s="3"/>
    </row>
    <row r="54693" spans="1:68" x14ac:dyDescent="0.25">
      <c r="A54693" s="1"/>
      <c r="B54693" s="2"/>
      <c r="BJ54693" s="3"/>
      <c r="BL54693" s="3"/>
      <c r="BN54693" s="3"/>
      <c r="BP54693" s="3"/>
    </row>
    <row r="54694" spans="1:68" x14ac:dyDescent="0.25">
      <c r="A54694" s="1"/>
      <c r="B54694" s="2"/>
      <c r="BJ54694" s="3"/>
      <c r="BL54694" s="3"/>
      <c r="BN54694" s="3"/>
      <c r="BP54694" s="3"/>
    </row>
    <row r="54695" spans="1:68" x14ac:dyDescent="0.25">
      <c r="A54695" s="1"/>
      <c r="B54695" s="2"/>
      <c r="BJ54695" s="3"/>
      <c r="BL54695" s="3"/>
      <c r="BN54695" s="3"/>
      <c r="BP54695" s="3"/>
    </row>
    <row r="54696" spans="1:68" x14ac:dyDescent="0.25">
      <c r="A54696" s="1"/>
      <c r="B54696" s="2"/>
      <c r="BJ54696" s="3"/>
      <c r="BL54696" s="3"/>
      <c r="BN54696" s="3"/>
      <c r="BP54696" s="3"/>
    </row>
    <row r="54697" spans="1:68" x14ac:dyDescent="0.25">
      <c r="A54697" s="1"/>
      <c r="B54697" s="2"/>
      <c r="BJ54697" s="3"/>
      <c r="BL54697" s="3"/>
      <c r="BN54697" s="3"/>
      <c r="BP54697" s="3"/>
    </row>
    <row r="54698" spans="1:68" x14ac:dyDescent="0.25">
      <c r="A54698" s="1"/>
      <c r="B54698" s="2"/>
      <c r="BJ54698" s="3"/>
      <c r="BL54698" s="3"/>
      <c r="BN54698" s="3"/>
      <c r="BP54698" s="3"/>
    </row>
    <row r="54699" spans="1:68" x14ac:dyDescent="0.25">
      <c r="A54699" s="1"/>
      <c r="B54699" s="2"/>
      <c r="BJ54699" s="3"/>
      <c r="BL54699" s="3"/>
      <c r="BN54699" s="3"/>
      <c r="BP54699" s="3"/>
    </row>
    <row r="54700" spans="1:68" x14ac:dyDescent="0.25">
      <c r="A54700" s="1"/>
      <c r="B54700" s="2"/>
      <c r="BJ54700" s="3"/>
      <c r="BL54700" s="3"/>
      <c r="BN54700" s="3"/>
      <c r="BP54700" s="3"/>
    </row>
    <row r="54701" spans="1:68" x14ac:dyDescent="0.25">
      <c r="A54701" s="1"/>
      <c r="B54701" s="2"/>
      <c r="BJ54701" s="3"/>
      <c r="BL54701" s="3"/>
      <c r="BN54701" s="3"/>
      <c r="BP54701" s="3"/>
    </row>
    <row r="54702" spans="1:68" x14ac:dyDescent="0.25">
      <c r="A54702" s="1"/>
      <c r="B54702" s="2"/>
      <c r="BJ54702" s="3"/>
      <c r="BL54702" s="3"/>
      <c r="BN54702" s="3"/>
      <c r="BP54702" s="3"/>
    </row>
    <row r="54703" spans="1:68" x14ac:dyDescent="0.25">
      <c r="A54703" s="1"/>
      <c r="B54703" s="2"/>
      <c r="BJ54703" s="3"/>
      <c r="BL54703" s="3"/>
      <c r="BN54703" s="3"/>
      <c r="BP54703" s="3"/>
    </row>
    <row r="54704" spans="1:68" x14ac:dyDescent="0.25">
      <c r="A54704" s="1"/>
      <c r="B54704" s="2"/>
      <c r="BJ54704" s="3"/>
      <c r="BL54704" s="3"/>
      <c r="BN54704" s="3"/>
      <c r="BP54704" s="3"/>
    </row>
    <row r="54705" spans="1:68" x14ac:dyDescent="0.25">
      <c r="A54705" s="1"/>
      <c r="B54705" s="2"/>
      <c r="BJ54705" s="3"/>
      <c r="BL54705" s="3"/>
      <c r="BN54705" s="3"/>
      <c r="BP54705" s="3"/>
    </row>
    <row r="54706" spans="1:68" x14ac:dyDescent="0.25">
      <c r="A54706" s="1"/>
      <c r="B54706" s="2"/>
      <c r="BJ54706" s="3"/>
      <c r="BL54706" s="3"/>
      <c r="BN54706" s="3"/>
      <c r="BP54706" s="3"/>
    </row>
    <row r="54707" spans="1:68" x14ac:dyDescent="0.25">
      <c r="A54707" s="1"/>
      <c r="B54707" s="2"/>
      <c r="BJ54707" s="3"/>
      <c r="BL54707" s="3"/>
      <c r="BN54707" s="3"/>
      <c r="BP54707" s="3"/>
    </row>
    <row r="54708" spans="1:68" x14ac:dyDescent="0.25">
      <c r="A54708" s="1"/>
      <c r="B54708" s="2"/>
      <c r="BJ54708" s="3"/>
      <c r="BL54708" s="3"/>
      <c r="BN54708" s="3"/>
      <c r="BP54708" s="3"/>
    </row>
    <row r="54709" spans="1:68" x14ac:dyDescent="0.25">
      <c r="A54709" s="1"/>
      <c r="B54709" s="2"/>
      <c r="BJ54709" s="3"/>
      <c r="BL54709" s="3"/>
      <c r="BN54709" s="3"/>
      <c r="BP54709" s="3"/>
    </row>
    <row r="54710" spans="1:68" x14ac:dyDescent="0.25">
      <c r="A54710" s="1"/>
      <c r="B54710" s="2"/>
      <c r="BJ54710" s="3"/>
      <c r="BL54710" s="3"/>
      <c r="BN54710" s="3"/>
      <c r="BP54710" s="3"/>
    </row>
    <row r="54711" spans="1:68" x14ac:dyDescent="0.25">
      <c r="A54711" s="1"/>
      <c r="B54711" s="2"/>
      <c r="BJ54711" s="3"/>
      <c r="BL54711" s="3"/>
      <c r="BN54711" s="3"/>
      <c r="BP54711" s="3"/>
    </row>
    <row r="54712" spans="1:68" x14ac:dyDescent="0.25">
      <c r="A54712" s="1"/>
      <c r="B54712" s="2"/>
      <c r="BJ54712" s="3"/>
      <c r="BL54712" s="3"/>
      <c r="BN54712" s="3"/>
      <c r="BP54712" s="3"/>
    </row>
    <row r="54713" spans="1:68" x14ac:dyDescent="0.25">
      <c r="A54713" s="1"/>
      <c r="B54713" s="2"/>
      <c r="BJ54713" s="3"/>
      <c r="BL54713" s="3"/>
      <c r="BN54713" s="3"/>
      <c r="BP54713" s="3"/>
    </row>
    <row r="54714" spans="1:68" x14ac:dyDescent="0.25">
      <c r="A54714" s="1"/>
      <c r="B54714" s="2"/>
      <c r="BJ54714" s="3"/>
      <c r="BL54714" s="3"/>
      <c r="BN54714" s="3"/>
      <c r="BP54714" s="3"/>
    </row>
    <row r="54715" spans="1:68" x14ac:dyDescent="0.25">
      <c r="A54715" s="1"/>
      <c r="B54715" s="2"/>
      <c r="BJ54715" s="3"/>
      <c r="BL54715" s="3"/>
      <c r="BN54715" s="3"/>
      <c r="BP54715" s="3"/>
    </row>
    <row r="54716" spans="1:68" x14ac:dyDescent="0.25">
      <c r="A54716" s="1"/>
      <c r="B54716" s="2"/>
      <c r="BJ54716" s="3"/>
      <c r="BL54716" s="3"/>
      <c r="BN54716" s="3"/>
      <c r="BP54716" s="3"/>
    </row>
    <row r="54717" spans="1:68" x14ac:dyDescent="0.25">
      <c r="A54717" s="1"/>
      <c r="B54717" s="2"/>
      <c r="BJ54717" s="3"/>
      <c r="BL54717" s="3"/>
      <c r="BN54717" s="3"/>
      <c r="BP54717" s="3"/>
    </row>
    <row r="54718" spans="1:68" x14ac:dyDescent="0.25">
      <c r="A54718" s="1"/>
      <c r="B54718" s="2"/>
      <c r="BJ54718" s="3"/>
      <c r="BL54718" s="3"/>
      <c r="BN54718" s="3"/>
      <c r="BP54718" s="3"/>
    </row>
    <row r="54719" spans="1:68" x14ac:dyDescent="0.25">
      <c r="A54719" s="1"/>
      <c r="B54719" s="2"/>
      <c r="BJ54719" s="3"/>
      <c r="BL54719" s="3"/>
      <c r="BN54719" s="3"/>
      <c r="BP54719" s="3"/>
    </row>
    <row r="54720" spans="1:68" x14ac:dyDescent="0.25">
      <c r="A54720" s="1"/>
      <c r="B54720" s="2"/>
      <c r="BJ54720" s="3"/>
      <c r="BL54720" s="3"/>
      <c r="BN54720" s="3"/>
      <c r="BP54720" s="3"/>
    </row>
    <row r="54721" spans="1:68" x14ac:dyDescent="0.25">
      <c r="A54721" s="1"/>
      <c r="B54721" s="2"/>
      <c r="BJ54721" s="3"/>
      <c r="BL54721" s="3"/>
      <c r="BN54721" s="3"/>
      <c r="BP54721" s="3"/>
    </row>
    <row r="54722" spans="1:68" x14ac:dyDescent="0.25">
      <c r="A54722" s="1"/>
      <c r="B54722" s="2"/>
      <c r="BJ54722" s="3"/>
      <c r="BL54722" s="3"/>
      <c r="BN54722" s="3"/>
      <c r="BP54722" s="3"/>
    </row>
    <row r="54723" spans="1:68" x14ac:dyDescent="0.25">
      <c r="A54723" s="1"/>
      <c r="B54723" s="2"/>
      <c r="BJ54723" s="3"/>
      <c r="BL54723" s="3"/>
      <c r="BN54723" s="3"/>
      <c r="BP54723" s="3"/>
    </row>
    <row r="54724" spans="1:68" x14ac:dyDescent="0.25">
      <c r="A54724" s="1"/>
      <c r="B54724" s="2"/>
      <c r="BJ54724" s="3"/>
      <c r="BL54724" s="3"/>
      <c r="BN54724" s="3"/>
      <c r="BP54724" s="3"/>
    </row>
    <row r="54725" spans="1:68" x14ac:dyDescent="0.25">
      <c r="A54725" s="1"/>
      <c r="B54725" s="2"/>
      <c r="BJ54725" s="3"/>
      <c r="BL54725" s="3"/>
      <c r="BN54725" s="3"/>
      <c r="BP54725" s="3"/>
    </row>
    <row r="54726" spans="1:68" x14ac:dyDescent="0.25">
      <c r="A54726" s="1"/>
      <c r="B54726" s="2"/>
      <c r="BJ54726" s="3"/>
      <c r="BL54726" s="3"/>
      <c r="BN54726" s="3"/>
      <c r="BP54726" s="3"/>
    </row>
    <row r="54727" spans="1:68" x14ac:dyDescent="0.25">
      <c r="A54727" s="1"/>
      <c r="B54727" s="2"/>
      <c r="BJ54727" s="3"/>
      <c r="BL54727" s="3"/>
      <c r="BN54727" s="3"/>
      <c r="BP54727" s="3"/>
    </row>
    <row r="54728" spans="1:68" x14ac:dyDescent="0.25">
      <c r="A54728" s="1"/>
      <c r="B54728" s="2"/>
      <c r="BJ54728" s="3"/>
      <c r="BL54728" s="3"/>
      <c r="BN54728" s="3"/>
      <c r="BP54728" s="3"/>
    </row>
    <row r="54729" spans="1:68" x14ac:dyDescent="0.25">
      <c r="A54729" s="1"/>
      <c r="B54729" s="2"/>
      <c r="BJ54729" s="3"/>
      <c r="BL54729" s="3"/>
      <c r="BN54729" s="3"/>
      <c r="BP54729" s="3"/>
    </row>
    <row r="54730" spans="1:68" x14ac:dyDescent="0.25">
      <c r="A54730" s="1"/>
      <c r="B54730" s="2"/>
      <c r="BJ54730" s="3"/>
      <c r="BL54730" s="3"/>
      <c r="BN54730" s="3"/>
      <c r="BP54730" s="3"/>
    </row>
    <row r="54731" spans="1:68" x14ac:dyDescent="0.25">
      <c r="A54731" s="1"/>
      <c r="B54731" s="2"/>
      <c r="BJ54731" s="3"/>
      <c r="BL54731" s="3"/>
      <c r="BN54731" s="3"/>
      <c r="BP54731" s="3"/>
    </row>
    <row r="54732" spans="1:68" x14ac:dyDescent="0.25">
      <c r="A54732" s="1"/>
      <c r="B54732" s="2"/>
      <c r="BJ54732" s="3"/>
      <c r="BL54732" s="3"/>
      <c r="BN54732" s="3"/>
      <c r="BP54732" s="3"/>
    </row>
    <row r="54733" spans="1:68" x14ac:dyDescent="0.25">
      <c r="A54733" s="1"/>
      <c r="B54733" s="2"/>
      <c r="BJ54733" s="3"/>
      <c r="BL54733" s="3"/>
      <c r="BN54733" s="3"/>
      <c r="BP54733" s="3"/>
    </row>
    <row r="54734" spans="1:68" x14ac:dyDescent="0.25">
      <c r="A54734" s="1"/>
      <c r="B54734" s="2"/>
      <c r="BJ54734" s="3"/>
      <c r="BL54734" s="3"/>
      <c r="BN54734" s="3"/>
      <c r="BP54734" s="3"/>
    </row>
    <row r="54735" spans="1:68" x14ac:dyDescent="0.25">
      <c r="A54735" s="1"/>
      <c r="B54735" s="2"/>
      <c r="BJ54735" s="3"/>
      <c r="BL54735" s="3"/>
      <c r="BN54735" s="3"/>
      <c r="BP54735" s="3"/>
    </row>
    <row r="54736" spans="1:68" x14ac:dyDescent="0.25">
      <c r="A54736" s="1"/>
      <c r="B54736" s="2"/>
      <c r="BJ54736" s="3"/>
      <c r="BL54736" s="3"/>
      <c r="BN54736" s="3"/>
      <c r="BP54736" s="3"/>
    </row>
    <row r="54737" spans="1:68" x14ac:dyDescent="0.25">
      <c r="A54737" s="1"/>
      <c r="B54737" s="2"/>
      <c r="BJ54737" s="3"/>
      <c r="BL54737" s="3"/>
      <c r="BN54737" s="3"/>
      <c r="BP54737" s="3"/>
    </row>
    <row r="54738" spans="1:68" x14ac:dyDescent="0.25">
      <c r="A54738" s="1"/>
      <c r="B54738" s="2"/>
      <c r="BJ54738" s="3"/>
      <c r="BL54738" s="3"/>
      <c r="BN54738" s="3"/>
      <c r="BP54738" s="3"/>
    </row>
    <row r="54739" spans="1:68" x14ac:dyDescent="0.25">
      <c r="A54739" s="1"/>
      <c r="B54739" s="2"/>
      <c r="BJ54739" s="3"/>
      <c r="BL54739" s="3"/>
      <c r="BN54739" s="3"/>
      <c r="BP54739" s="3"/>
    </row>
    <row r="54740" spans="1:68" x14ac:dyDescent="0.25">
      <c r="A54740" s="1"/>
      <c r="B54740" s="2"/>
      <c r="BJ54740" s="3"/>
      <c r="BL54740" s="3"/>
      <c r="BN54740" s="3"/>
      <c r="BP54740" s="3"/>
    </row>
    <row r="54741" spans="1:68" x14ac:dyDescent="0.25">
      <c r="A54741" s="1"/>
      <c r="B54741" s="2"/>
      <c r="BJ54741" s="3"/>
      <c r="BL54741" s="3"/>
      <c r="BN54741" s="3"/>
      <c r="BP54741" s="3"/>
    </row>
    <row r="54742" spans="1:68" x14ac:dyDescent="0.25">
      <c r="A54742" s="1"/>
      <c r="B54742" s="2"/>
      <c r="BJ54742" s="3"/>
      <c r="BL54742" s="3"/>
      <c r="BN54742" s="3"/>
      <c r="BP54742" s="3"/>
    </row>
    <row r="54743" spans="1:68" x14ac:dyDescent="0.25">
      <c r="A54743" s="1"/>
      <c r="B54743" s="2"/>
      <c r="BJ54743" s="3"/>
      <c r="BL54743" s="3"/>
      <c r="BN54743" s="3"/>
      <c r="BP54743" s="3"/>
    </row>
    <row r="54744" spans="1:68" x14ac:dyDescent="0.25">
      <c r="A54744" s="1"/>
      <c r="B54744" s="2"/>
      <c r="BJ54744" s="3"/>
      <c r="BL54744" s="3"/>
      <c r="BN54744" s="3"/>
      <c r="BP54744" s="3"/>
    </row>
    <row r="54745" spans="1:68" x14ac:dyDescent="0.25">
      <c r="A54745" s="1"/>
      <c r="B54745" s="2"/>
      <c r="BJ54745" s="3"/>
      <c r="BL54745" s="3"/>
      <c r="BN54745" s="3"/>
      <c r="BP54745" s="3"/>
    </row>
    <row r="54746" spans="1:68" x14ac:dyDescent="0.25">
      <c r="A54746" s="1"/>
      <c r="B54746" s="2"/>
      <c r="BJ54746" s="3"/>
      <c r="BL54746" s="3"/>
      <c r="BN54746" s="3"/>
      <c r="BP54746" s="3"/>
    </row>
    <row r="54747" spans="1:68" x14ac:dyDescent="0.25">
      <c r="A54747" s="1"/>
      <c r="B54747" s="2"/>
      <c r="BJ54747" s="3"/>
      <c r="BL54747" s="3"/>
      <c r="BN54747" s="3"/>
      <c r="BP54747" s="3"/>
    </row>
    <row r="54748" spans="1:68" x14ac:dyDescent="0.25">
      <c r="A54748" s="1"/>
      <c r="B54748" s="2"/>
      <c r="BJ54748" s="3"/>
      <c r="BL54748" s="3"/>
      <c r="BN54748" s="3"/>
      <c r="BP54748" s="3"/>
    </row>
    <row r="54749" spans="1:68" x14ac:dyDescent="0.25">
      <c r="A54749" s="1"/>
      <c r="B54749" s="2"/>
      <c r="BJ54749" s="3"/>
      <c r="BL54749" s="3"/>
      <c r="BN54749" s="3"/>
      <c r="BP54749" s="3"/>
    </row>
    <row r="54750" spans="1:68" x14ac:dyDescent="0.25">
      <c r="A54750" s="1"/>
      <c r="B54750" s="2"/>
      <c r="BJ54750" s="3"/>
      <c r="BL54750" s="3"/>
      <c r="BN54750" s="3"/>
      <c r="BP54750" s="3"/>
    </row>
    <row r="54751" spans="1:68" x14ac:dyDescent="0.25">
      <c r="A54751" s="1"/>
      <c r="B54751" s="2"/>
      <c r="BJ54751" s="3"/>
      <c r="BL54751" s="3"/>
      <c r="BN54751" s="3"/>
      <c r="BP54751" s="3"/>
    </row>
    <row r="54752" spans="1:68" x14ac:dyDescent="0.25">
      <c r="A54752" s="1"/>
      <c r="B54752" s="2"/>
      <c r="BJ54752" s="3"/>
      <c r="BL54752" s="3"/>
      <c r="BN54752" s="3"/>
      <c r="BP54752" s="3"/>
    </row>
    <row r="54753" spans="1:68" x14ac:dyDescent="0.25">
      <c r="A54753" s="1"/>
      <c r="B54753" s="2"/>
      <c r="BJ54753" s="3"/>
      <c r="BL54753" s="3"/>
      <c r="BN54753" s="3"/>
      <c r="BP54753" s="3"/>
    </row>
    <row r="54754" spans="1:68" x14ac:dyDescent="0.25">
      <c r="A54754" s="1"/>
      <c r="B54754" s="2"/>
      <c r="BJ54754" s="3"/>
      <c r="BL54754" s="3"/>
      <c r="BN54754" s="3"/>
      <c r="BP54754" s="3"/>
    </row>
    <row r="54755" spans="1:68" x14ac:dyDescent="0.25">
      <c r="A54755" s="1"/>
      <c r="B54755" s="2"/>
      <c r="BJ54755" s="3"/>
      <c r="BL54755" s="3"/>
      <c r="BN54755" s="3"/>
      <c r="BP54755" s="3"/>
    </row>
    <row r="54756" spans="1:68" x14ac:dyDescent="0.25">
      <c r="A54756" s="1"/>
      <c r="B54756" s="2"/>
      <c r="BJ54756" s="3"/>
      <c r="BL54756" s="3"/>
      <c r="BN54756" s="3"/>
      <c r="BP54756" s="3"/>
    </row>
    <row r="54757" spans="1:68" x14ac:dyDescent="0.25">
      <c r="A54757" s="1"/>
      <c r="B54757" s="2"/>
      <c r="BJ54757" s="3"/>
      <c r="BL54757" s="3"/>
      <c r="BN54757" s="3"/>
      <c r="BP54757" s="3"/>
    </row>
    <row r="54758" spans="1:68" x14ac:dyDescent="0.25">
      <c r="A54758" s="1"/>
      <c r="B54758" s="2"/>
      <c r="BJ54758" s="3"/>
      <c r="BL54758" s="3"/>
      <c r="BN54758" s="3"/>
      <c r="BP54758" s="3"/>
    </row>
    <row r="54759" spans="1:68" x14ac:dyDescent="0.25">
      <c r="A54759" s="1"/>
      <c r="B54759" s="2"/>
      <c r="BJ54759" s="3"/>
      <c r="BL54759" s="3"/>
      <c r="BN54759" s="3"/>
      <c r="BP54759" s="3"/>
    </row>
    <row r="54760" spans="1:68" x14ac:dyDescent="0.25">
      <c r="A54760" s="1"/>
      <c r="B54760" s="2"/>
      <c r="BJ54760" s="3"/>
      <c r="BL54760" s="3"/>
      <c r="BN54760" s="3"/>
      <c r="BP54760" s="3"/>
    </row>
    <row r="54761" spans="1:68" x14ac:dyDescent="0.25">
      <c r="A54761" s="1"/>
      <c r="B54761" s="2"/>
      <c r="BJ54761" s="3"/>
      <c r="BL54761" s="3"/>
      <c r="BN54761" s="3"/>
      <c r="BP54761" s="3"/>
    </row>
    <row r="54762" spans="1:68" x14ac:dyDescent="0.25">
      <c r="A54762" s="1"/>
      <c r="B54762" s="2"/>
      <c r="BJ54762" s="3"/>
      <c r="BL54762" s="3"/>
      <c r="BN54762" s="3"/>
      <c r="BP54762" s="3"/>
    </row>
    <row r="54763" spans="1:68" x14ac:dyDescent="0.25">
      <c r="A54763" s="1"/>
      <c r="B54763" s="2"/>
      <c r="BJ54763" s="3"/>
      <c r="BL54763" s="3"/>
      <c r="BN54763" s="3"/>
      <c r="BP54763" s="3"/>
    </row>
    <row r="54764" spans="1:68" x14ac:dyDescent="0.25">
      <c r="A54764" s="1"/>
      <c r="B54764" s="2"/>
      <c r="BJ54764" s="3"/>
      <c r="BL54764" s="3"/>
      <c r="BN54764" s="3"/>
      <c r="BP54764" s="3"/>
    </row>
    <row r="54765" spans="1:68" x14ac:dyDescent="0.25">
      <c r="A54765" s="1"/>
      <c r="B54765" s="2"/>
      <c r="BJ54765" s="3"/>
      <c r="BL54765" s="3"/>
      <c r="BN54765" s="3"/>
      <c r="BP54765" s="3"/>
    </row>
    <row r="54766" spans="1:68" x14ac:dyDescent="0.25">
      <c r="A54766" s="1"/>
      <c r="B54766" s="2"/>
      <c r="BJ54766" s="3"/>
      <c r="BL54766" s="3"/>
      <c r="BN54766" s="3"/>
      <c r="BP54766" s="3"/>
    </row>
    <row r="54767" spans="1:68" x14ac:dyDescent="0.25">
      <c r="A54767" s="1"/>
      <c r="B54767" s="2"/>
      <c r="BJ54767" s="3"/>
      <c r="BL54767" s="3"/>
      <c r="BN54767" s="3"/>
      <c r="BP54767" s="3"/>
    </row>
    <row r="54768" spans="1:68" x14ac:dyDescent="0.25">
      <c r="A54768" s="1"/>
      <c r="B54768" s="2"/>
      <c r="BJ54768" s="3"/>
      <c r="BL54768" s="3"/>
      <c r="BN54768" s="3"/>
      <c r="BP54768" s="3"/>
    </row>
    <row r="54769" spans="1:68" x14ac:dyDescent="0.25">
      <c r="A54769" s="1"/>
      <c r="B54769" s="2"/>
      <c r="BJ54769" s="3"/>
      <c r="BL54769" s="3"/>
      <c r="BN54769" s="3"/>
      <c r="BP54769" s="3"/>
    </row>
    <row r="54770" spans="1:68" x14ac:dyDescent="0.25">
      <c r="A54770" s="1"/>
      <c r="B54770" s="2"/>
      <c r="BJ54770" s="3"/>
      <c r="BL54770" s="3"/>
      <c r="BN54770" s="3"/>
      <c r="BP54770" s="3"/>
    </row>
    <row r="54771" spans="1:68" x14ac:dyDescent="0.25">
      <c r="A54771" s="1"/>
      <c r="B54771" s="2"/>
      <c r="BJ54771" s="3"/>
      <c r="BL54771" s="3"/>
      <c r="BN54771" s="3"/>
      <c r="BP54771" s="3"/>
    </row>
    <row r="54772" spans="1:68" x14ac:dyDescent="0.25">
      <c r="A54772" s="1"/>
      <c r="B54772" s="2"/>
      <c r="BJ54772" s="3"/>
      <c r="BL54772" s="3"/>
      <c r="BN54772" s="3"/>
      <c r="BP54772" s="3"/>
    </row>
    <row r="54773" spans="1:68" x14ac:dyDescent="0.25">
      <c r="A54773" s="1"/>
      <c r="B54773" s="2"/>
      <c r="BJ54773" s="3"/>
      <c r="BL54773" s="3"/>
      <c r="BN54773" s="3"/>
      <c r="BP54773" s="3"/>
    </row>
    <row r="54774" spans="1:68" x14ac:dyDescent="0.25">
      <c r="A54774" s="1"/>
      <c r="B54774" s="2"/>
      <c r="BJ54774" s="3"/>
      <c r="BL54774" s="3"/>
      <c r="BN54774" s="3"/>
      <c r="BP54774" s="3"/>
    </row>
    <row r="54775" spans="1:68" x14ac:dyDescent="0.25">
      <c r="A54775" s="1"/>
      <c r="B54775" s="2"/>
      <c r="BJ54775" s="3"/>
      <c r="BL54775" s="3"/>
      <c r="BN54775" s="3"/>
      <c r="BP54775" s="3"/>
    </row>
    <row r="54776" spans="1:68" x14ac:dyDescent="0.25">
      <c r="A54776" s="1"/>
      <c r="B54776" s="2"/>
      <c r="BJ54776" s="3"/>
      <c r="BL54776" s="3"/>
      <c r="BN54776" s="3"/>
      <c r="BP54776" s="3"/>
    </row>
    <row r="54777" spans="1:68" x14ac:dyDescent="0.25">
      <c r="A54777" s="1"/>
      <c r="B54777" s="2"/>
      <c r="BJ54777" s="3"/>
      <c r="BL54777" s="3"/>
      <c r="BN54777" s="3"/>
      <c r="BP54777" s="3"/>
    </row>
    <row r="54778" spans="1:68" x14ac:dyDescent="0.25">
      <c r="A54778" s="1"/>
      <c r="B54778" s="2"/>
      <c r="BJ54778" s="3"/>
      <c r="BL54778" s="3"/>
      <c r="BN54778" s="3"/>
      <c r="BP54778" s="3"/>
    </row>
    <row r="54779" spans="1:68" x14ac:dyDescent="0.25">
      <c r="A54779" s="1"/>
      <c r="B54779" s="2"/>
      <c r="BJ54779" s="3"/>
      <c r="BL54779" s="3"/>
      <c r="BN54779" s="3"/>
      <c r="BP54779" s="3"/>
    </row>
    <row r="54780" spans="1:68" x14ac:dyDescent="0.25">
      <c r="A54780" s="1"/>
      <c r="B54780" s="2"/>
      <c r="BJ54780" s="3"/>
      <c r="BL54780" s="3"/>
      <c r="BN54780" s="3"/>
      <c r="BP54780" s="3"/>
    </row>
    <row r="54781" spans="1:68" x14ac:dyDescent="0.25">
      <c r="A54781" s="1"/>
      <c r="B54781" s="2"/>
      <c r="BJ54781" s="3"/>
      <c r="BL54781" s="3"/>
      <c r="BN54781" s="3"/>
      <c r="BP54781" s="3"/>
    </row>
    <row r="54782" spans="1:68" x14ac:dyDescent="0.25">
      <c r="A54782" s="1"/>
      <c r="B54782" s="2"/>
      <c r="BJ54782" s="3"/>
      <c r="BL54782" s="3"/>
      <c r="BN54782" s="3"/>
      <c r="BP54782" s="3"/>
    </row>
    <row r="54783" spans="1:68" x14ac:dyDescent="0.25">
      <c r="A54783" s="1"/>
      <c r="B54783" s="2"/>
      <c r="BJ54783" s="3"/>
      <c r="BL54783" s="3"/>
      <c r="BN54783" s="3"/>
      <c r="BP54783" s="3"/>
    </row>
    <row r="54784" spans="1:68" x14ac:dyDescent="0.25">
      <c r="A54784" s="1"/>
      <c r="B54784" s="2"/>
      <c r="BJ54784" s="3"/>
      <c r="BL54784" s="3"/>
      <c r="BN54784" s="3"/>
      <c r="BP54784" s="3"/>
    </row>
    <row r="54785" spans="1:68" x14ac:dyDescent="0.25">
      <c r="A54785" s="1"/>
      <c r="B54785" s="2"/>
      <c r="BJ54785" s="3"/>
      <c r="BL54785" s="3"/>
      <c r="BN54785" s="3"/>
      <c r="BP54785" s="3"/>
    </row>
    <row r="54786" spans="1:68" x14ac:dyDescent="0.25">
      <c r="A54786" s="1"/>
      <c r="B54786" s="2"/>
      <c r="BJ54786" s="3"/>
      <c r="BL54786" s="3"/>
      <c r="BN54786" s="3"/>
      <c r="BP54786" s="3"/>
    </row>
    <row r="54787" spans="1:68" x14ac:dyDescent="0.25">
      <c r="A54787" s="1"/>
      <c r="B54787" s="2"/>
      <c r="BJ54787" s="3"/>
      <c r="BL54787" s="3"/>
      <c r="BN54787" s="3"/>
      <c r="BP54787" s="3"/>
    </row>
    <row r="54788" spans="1:68" x14ac:dyDescent="0.25">
      <c r="A54788" s="1"/>
      <c r="B54788" s="2"/>
      <c r="BJ54788" s="3"/>
      <c r="BL54788" s="3"/>
      <c r="BN54788" s="3"/>
      <c r="BP54788" s="3"/>
    </row>
    <row r="54789" spans="1:68" x14ac:dyDescent="0.25">
      <c r="A54789" s="1"/>
      <c r="B54789" s="2"/>
      <c r="BJ54789" s="3"/>
      <c r="BL54789" s="3"/>
      <c r="BN54789" s="3"/>
      <c r="BP54789" s="3"/>
    </row>
    <row r="54790" spans="1:68" x14ac:dyDescent="0.25">
      <c r="A54790" s="1"/>
      <c r="B54790" s="2"/>
      <c r="BJ54790" s="3"/>
      <c r="BL54790" s="3"/>
      <c r="BN54790" s="3"/>
      <c r="BP54790" s="3"/>
    </row>
    <row r="54791" spans="1:68" x14ac:dyDescent="0.25">
      <c r="A54791" s="1"/>
      <c r="B54791" s="2"/>
      <c r="BJ54791" s="3"/>
      <c r="BL54791" s="3"/>
      <c r="BN54791" s="3"/>
      <c r="BP54791" s="3"/>
    </row>
    <row r="54792" spans="1:68" x14ac:dyDescent="0.25">
      <c r="A54792" s="1"/>
      <c r="B54792" s="2"/>
      <c r="BJ54792" s="3"/>
      <c r="BL54792" s="3"/>
      <c r="BN54792" s="3"/>
      <c r="BP54792" s="3"/>
    </row>
    <row r="54793" spans="1:68" x14ac:dyDescent="0.25">
      <c r="A54793" s="1"/>
      <c r="B54793" s="2"/>
      <c r="BJ54793" s="3"/>
      <c r="BL54793" s="3"/>
      <c r="BN54793" s="3"/>
      <c r="BP54793" s="3"/>
    </row>
    <row r="54794" spans="1:68" x14ac:dyDescent="0.25">
      <c r="A54794" s="1"/>
      <c r="B54794" s="2"/>
      <c r="BJ54794" s="3"/>
      <c r="BL54794" s="3"/>
      <c r="BN54794" s="3"/>
      <c r="BP54794" s="3"/>
    </row>
    <row r="54795" spans="1:68" x14ac:dyDescent="0.25">
      <c r="A54795" s="1"/>
      <c r="B54795" s="2"/>
      <c r="BJ54795" s="3"/>
      <c r="BL54795" s="3"/>
      <c r="BN54795" s="3"/>
      <c r="BP54795" s="3"/>
    </row>
    <row r="54796" spans="1:68" x14ac:dyDescent="0.25">
      <c r="A54796" s="1"/>
      <c r="B54796" s="2"/>
      <c r="BJ54796" s="3"/>
      <c r="BL54796" s="3"/>
      <c r="BN54796" s="3"/>
      <c r="BP54796" s="3"/>
    </row>
    <row r="54797" spans="1:68" x14ac:dyDescent="0.25">
      <c r="A54797" s="1"/>
      <c r="B54797" s="2"/>
      <c r="BJ54797" s="3"/>
      <c r="BL54797" s="3"/>
      <c r="BN54797" s="3"/>
      <c r="BP54797" s="3"/>
    </row>
    <row r="54798" spans="1:68" x14ac:dyDescent="0.25">
      <c r="A54798" s="1"/>
      <c r="B54798" s="2"/>
      <c r="BJ54798" s="3"/>
      <c r="BL54798" s="3"/>
      <c r="BN54798" s="3"/>
      <c r="BP54798" s="3"/>
    </row>
    <row r="54799" spans="1:68" x14ac:dyDescent="0.25">
      <c r="A54799" s="1"/>
      <c r="B54799" s="2"/>
      <c r="BJ54799" s="3"/>
      <c r="BL54799" s="3"/>
      <c r="BN54799" s="3"/>
      <c r="BP54799" s="3"/>
    </row>
    <row r="54800" spans="1:68" x14ac:dyDescent="0.25">
      <c r="A54800" s="1"/>
      <c r="B54800" s="2"/>
      <c r="BJ54800" s="3"/>
      <c r="BL54800" s="3"/>
      <c r="BN54800" s="3"/>
      <c r="BP54800" s="3"/>
    </row>
    <row r="54801" spans="1:68" x14ac:dyDescent="0.25">
      <c r="A54801" s="1"/>
      <c r="B54801" s="2"/>
      <c r="BJ54801" s="3"/>
      <c r="BL54801" s="3"/>
      <c r="BN54801" s="3"/>
      <c r="BP54801" s="3"/>
    </row>
    <row r="54802" spans="1:68" x14ac:dyDescent="0.25">
      <c r="A54802" s="1"/>
      <c r="B54802" s="2"/>
      <c r="BJ54802" s="3"/>
      <c r="BL54802" s="3"/>
      <c r="BN54802" s="3"/>
      <c r="BP54802" s="3"/>
    </row>
    <row r="54803" spans="1:68" x14ac:dyDescent="0.25">
      <c r="A54803" s="1"/>
      <c r="B54803" s="2"/>
      <c r="BJ54803" s="3"/>
      <c r="BL54803" s="3"/>
      <c r="BN54803" s="3"/>
      <c r="BP54803" s="3"/>
    </row>
    <row r="54804" spans="1:68" x14ac:dyDescent="0.25">
      <c r="A54804" s="1"/>
      <c r="B54804" s="2"/>
      <c r="BJ54804" s="3"/>
      <c r="BL54804" s="3"/>
      <c r="BN54804" s="3"/>
      <c r="BP54804" s="3"/>
    </row>
    <row r="54805" spans="1:68" x14ac:dyDescent="0.25">
      <c r="A54805" s="1"/>
      <c r="B54805" s="2"/>
      <c r="BJ54805" s="3"/>
      <c r="BL54805" s="3"/>
      <c r="BN54805" s="3"/>
      <c r="BP54805" s="3"/>
    </row>
    <row r="54806" spans="1:68" x14ac:dyDescent="0.25">
      <c r="A54806" s="1"/>
      <c r="B54806" s="2"/>
      <c r="BJ54806" s="3"/>
      <c r="BL54806" s="3"/>
      <c r="BN54806" s="3"/>
      <c r="BP54806" s="3"/>
    </row>
    <row r="54807" spans="1:68" x14ac:dyDescent="0.25">
      <c r="A54807" s="1"/>
      <c r="B54807" s="2"/>
      <c r="BJ54807" s="3"/>
      <c r="BL54807" s="3"/>
      <c r="BN54807" s="3"/>
      <c r="BP54807" s="3"/>
    </row>
    <row r="54808" spans="1:68" x14ac:dyDescent="0.25">
      <c r="A54808" s="1"/>
      <c r="B54808" s="2"/>
      <c r="BJ54808" s="3"/>
      <c r="BL54808" s="3"/>
      <c r="BN54808" s="3"/>
      <c r="BP54808" s="3"/>
    </row>
    <row r="54809" spans="1:68" x14ac:dyDescent="0.25">
      <c r="A54809" s="1"/>
      <c r="B54809" s="2"/>
      <c r="BJ54809" s="3"/>
      <c r="BL54809" s="3"/>
      <c r="BN54809" s="3"/>
      <c r="BP54809" s="3"/>
    </row>
    <row r="54810" spans="1:68" x14ac:dyDescent="0.25">
      <c r="A54810" s="1"/>
      <c r="B54810" s="2"/>
      <c r="BJ54810" s="3"/>
      <c r="BL54810" s="3"/>
      <c r="BN54810" s="3"/>
      <c r="BP54810" s="3"/>
    </row>
    <row r="54811" spans="1:68" x14ac:dyDescent="0.25">
      <c r="A54811" s="1"/>
      <c r="B54811" s="2"/>
      <c r="BJ54811" s="3"/>
      <c r="BL54811" s="3"/>
      <c r="BN54811" s="3"/>
      <c r="BP54811" s="3"/>
    </row>
    <row r="54812" spans="1:68" x14ac:dyDescent="0.25">
      <c r="A54812" s="1"/>
      <c r="B54812" s="2"/>
      <c r="BJ54812" s="3"/>
      <c r="BL54812" s="3"/>
      <c r="BN54812" s="3"/>
      <c r="BP54812" s="3"/>
    </row>
    <row r="54813" spans="1:68" x14ac:dyDescent="0.25">
      <c r="A54813" s="1"/>
      <c r="B54813" s="2"/>
      <c r="BJ54813" s="3"/>
      <c r="BL54813" s="3"/>
      <c r="BN54813" s="3"/>
      <c r="BP54813" s="3"/>
    </row>
    <row r="54814" spans="1:68" x14ac:dyDescent="0.25">
      <c r="A54814" s="1"/>
      <c r="B54814" s="2"/>
      <c r="BJ54814" s="3"/>
      <c r="BL54814" s="3"/>
      <c r="BN54814" s="3"/>
      <c r="BP54814" s="3"/>
    </row>
    <row r="54815" spans="1:68" x14ac:dyDescent="0.25">
      <c r="A54815" s="1"/>
      <c r="B54815" s="2"/>
      <c r="BJ54815" s="3"/>
      <c r="BL54815" s="3"/>
      <c r="BN54815" s="3"/>
      <c r="BP54815" s="3"/>
    </row>
    <row r="54816" spans="1:68" x14ac:dyDescent="0.25">
      <c r="A54816" s="1"/>
      <c r="B54816" s="2"/>
      <c r="BJ54816" s="3"/>
      <c r="BL54816" s="3"/>
      <c r="BN54816" s="3"/>
      <c r="BP54816" s="3"/>
    </row>
    <row r="54817" spans="1:68" x14ac:dyDescent="0.25">
      <c r="A54817" s="1"/>
      <c r="B54817" s="2"/>
      <c r="BJ54817" s="3"/>
      <c r="BL54817" s="3"/>
      <c r="BN54817" s="3"/>
      <c r="BP54817" s="3"/>
    </row>
    <row r="54818" spans="1:68" x14ac:dyDescent="0.25">
      <c r="A54818" s="1"/>
      <c r="B54818" s="2"/>
      <c r="BJ54818" s="3"/>
      <c r="BL54818" s="3"/>
      <c r="BN54818" s="3"/>
      <c r="BP54818" s="3"/>
    </row>
    <row r="54819" spans="1:68" x14ac:dyDescent="0.25">
      <c r="A54819" s="1"/>
      <c r="B54819" s="2"/>
      <c r="BJ54819" s="3"/>
      <c r="BL54819" s="3"/>
      <c r="BN54819" s="3"/>
      <c r="BP54819" s="3"/>
    </row>
    <row r="54820" spans="1:68" x14ac:dyDescent="0.25">
      <c r="A54820" s="1"/>
      <c r="B54820" s="2"/>
      <c r="BJ54820" s="3"/>
      <c r="BL54820" s="3"/>
      <c r="BN54820" s="3"/>
      <c r="BP54820" s="3"/>
    </row>
    <row r="54821" spans="1:68" x14ac:dyDescent="0.25">
      <c r="A54821" s="1"/>
      <c r="B54821" s="2"/>
      <c r="BJ54821" s="3"/>
      <c r="BL54821" s="3"/>
      <c r="BN54821" s="3"/>
      <c r="BP54821" s="3"/>
    </row>
    <row r="54822" spans="1:68" x14ac:dyDescent="0.25">
      <c r="A54822" s="1"/>
      <c r="B54822" s="2"/>
      <c r="BJ54822" s="3"/>
      <c r="BL54822" s="3"/>
      <c r="BN54822" s="3"/>
      <c r="BP54822" s="3"/>
    </row>
    <row r="54823" spans="1:68" x14ac:dyDescent="0.25">
      <c r="A54823" s="1"/>
      <c r="B54823" s="2"/>
      <c r="BJ54823" s="3"/>
      <c r="BL54823" s="3"/>
      <c r="BN54823" s="3"/>
      <c r="BP54823" s="3"/>
    </row>
    <row r="54824" spans="1:68" x14ac:dyDescent="0.25">
      <c r="A54824" s="1"/>
      <c r="B54824" s="2"/>
      <c r="BJ54824" s="3"/>
      <c r="BL54824" s="3"/>
      <c r="BN54824" s="3"/>
      <c r="BP54824" s="3"/>
    </row>
    <row r="54825" spans="1:68" x14ac:dyDescent="0.25">
      <c r="A54825" s="1"/>
      <c r="B54825" s="2"/>
      <c r="BJ54825" s="3"/>
      <c r="BL54825" s="3"/>
      <c r="BN54825" s="3"/>
      <c r="BP54825" s="3"/>
    </row>
    <row r="54826" spans="1:68" x14ac:dyDescent="0.25">
      <c r="A54826" s="1"/>
      <c r="B54826" s="2"/>
      <c r="BJ54826" s="3"/>
      <c r="BL54826" s="3"/>
      <c r="BN54826" s="3"/>
      <c r="BP54826" s="3"/>
    </row>
    <row r="54827" spans="1:68" x14ac:dyDescent="0.25">
      <c r="A54827" s="1"/>
      <c r="B54827" s="2"/>
      <c r="BJ54827" s="3"/>
      <c r="BL54827" s="3"/>
      <c r="BN54827" s="3"/>
      <c r="BP54827" s="3"/>
    </row>
    <row r="54828" spans="1:68" x14ac:dyDescent="0.25">
      <c r="A54828" s="1"/>
      <c r="B54828" s="2"/>
      <c r="BJ54828" s="3"/>
      <c r="BL54828" s="3"/>
      <c r="BN54828" s="3"/>
      <c r="BP54828" s="3"/>
    </row>
    <row r="54829" spans="1:68" x14ac:dyDescent="0.25">
      <c r="A54829" s="1"/>
      <c r="B54829" s="2"/>
      <c r="BJ54829" s="3"/>
      <c r="BL54829" s="3"/>
      <c r="BN54829" s="3"/>
      <c r="BP54829" s="3"/>
    </row>
    <row r="54830" spans="1:68" x14ac:dyDescent="0.25">
      <c r="A54830" s="1"/>
      <c r="B54830" s="2"/>
      <c r="BJ54830" s="3"/>
      <c r="BL54830" s="3"/>
      <c r="BN54830" s="3"/>
      <c r="BP54830" s="3"/>
    </row>
    <row r="54831" spans="1:68" x14ac:dyDescent="0.25">
      <c r="A54831" s="1"/>
      <c r="B54831" s="2"/>
      <c r="BJ54831" s="3"/>
      <c r="BL54831" s="3"/>
      <c r="BN54831" s="3"/>
      <c r="BP54831" s="3"/>
    </row>
    <row r="54832" spans="1:68" x14ac:dyDescent="0.25">
      <c r="A54832" s="1"/>
      <c r="B54832" s="2"/>
      <c r="BJ54832" s="3"/>
      <c r="BL54832" s="3"/>
      <c r="BN54832" s="3"/>
      <c r="BP54832" s="3"/>
    </row>
    <row r="54833" spans="1:68" x14ac:dyDescent="0.25">
      <c r="A54833" s="1"/>
      <c r="B54833" s="2"/>
      <c r="BJ54833" s="3"/>
      <c r="BL54833" s="3"/>
      <c r="BN54833" s="3"/>
      <c r="BP54833" s="3"/>
    </row>
    <row r="54834" spans="1:68" x14ac:dyDescent="0.25">
      <c r="A54834" s="1"/>
      <c r="B54834" s="2"/>
      <c r="BJ54834" s="3"/>
      <c r="BL54834" s="3"/>
      <c r="BN54834" s="3"/>
      <c r="BP54834" s="3"/>
    </row>
    <row r="54835" spans="1:68" x14ac:dyDescent="0.25">
      <c r="A54835" s="1"/>
      <c r="B54835" s="2"/>
      <c r="BJ54835" s="3"/>
      <c r="BL54835" s="3"/>
      <c r="BN54835" s="3"/>
      <c r="BP54835" s="3"/>
    </row>
    <row r="54836" spans="1:68" x14ac:dyDescent="0.25">
      <c r="A54836" s="1"/>
      <c r="B54836" s="2"/>
      <c r="BJ54836" s="3"/>
      <c r="BL54836" s="3"/>
      <c r="BN54836" s="3"/>
      <c r="BP54836" s="3"/>
    </row>
    <row r="54837" spans="1:68" x14ac:dyDescent="0.25">
      <c r="A54837" s="1"/>
      <c r="B54837" s="2"/>
      <c r="BJ54837" s="3"/>
      <c r="BL54837" s="3"/>
      <c r="BN54837" s="3"/>
      <c r="BP54837" s="3"/>
    </row>
    <row r="54838" spans="1:68" x14ac:dyDescent="0.25">
      <c r="A54838" s="1"/>
      <c r="B54838" s="2"/>
      <c r="BJ54838" s="3"/>
      <c r="BL54838" s="3"/>
      <c r="BN54838" s="3"/>
      <c r="BP54838" s="3"/>
    </row>
    <row r="54839" spans="1:68" x14ac:dyDescent="0.25">
      <c r="A54839" s="1"/>
      <c r="B54839" s="2"/>
      <c r="BJ54839" s="3"/>
      <c r="BL54839" s="3"/>
      <c r="BN54839" s="3"/>
      <c r="BP54839" s="3"/>
    </row>
    <row r="54840" spans="1:68" x14ac:dyDescent="0.25">
      <c r="A54840" s="1"/>
      <c r="B54840" s="2"/>
      <c r="BJ54840" s="3"/>
      <c r="BL54840" s="3"/>
      <c r="BN54840" s="3"/>
      <c r="BP54840" s="3"/>
    </row>
    <row r="54841" spans="1:68" x14ac:dyDescent="0.25">
      <c r="A54841" s="1"/>
      <c r="B54841" s="2"/>
      <c r="BJ54841" s="3"/>
      <c r="BL54841" s="3"/>
      <c r="BN54841" s="3"/>
      <c r="BP54841" s="3"/>
    </row>
    <row r="54842" spans="1:68" x14ac:dyDescent="0.25">
      <c r="A54842" s="1"/>
      <c r="B54842" s="2"/>
      <c r="BJ54842" s="3"/>
      <c r="BL54842" s="3"/>
      <c r="BN54842" s="3"/>
      <c r="BP54842" s="3"/>
    </row>
    <row r="54843" spans="1:68" x14ac:dyDescent="0.25">
      <c r="A54843" s="1"/>
      <c r="B54843" s="2"/>
      <c r="BJ54843" s="3"/>
      <c r="BL54843" s="3"/>
      <c r="BN54843" s="3"/>
      <c r="BP54843" s="3"/>
    </row>
    <row r="54844" spans="1:68" x14ac:dyDescent="0.25">
      <c r="A54844" s="1"/>
      <c r="B54844" s="2"/>
      <c r="BJ54844" s="3"/>
      <c r="BL54844" s="3"/>
      <c r="BN54844" s="3"/>
      <c r="BP54844" s="3"/>
    </row>
    <row r="54845" spans="1:68" x14ac:dyDescent="0.25">
      <c r="A54845" s="1"/>
      <c r="B54845" s="2"/>
      <c r="BJ54845" s="3"/>
      <c r="BL54845" s="3"/>
      <c r="BN54845" s="3"/>
      <c r="BP54845" s="3"/>
    </row>
    <row r="54846" spans="1:68" x14ac:dyDescent="0.25">
      <c r="A54846" s="1"/>
      <c r="B54846" s="2"/>
      <c r="BJ54846" s="3"/>
      <c r="BL54846" s="3"/>
      <c r="BN54846" s="3"/>
      <c r="BP54846" s="3"/>
    </row>
    <row r="54847" spans="1:68" x14ac:dyDescent="0.25">
      <c r="A54847" s="1"/>
      <c r="B54847" s="2"/>
      <c r="BJ54847" s="3"/>
      <c r="BL54847" s="3"/>
      <c r="BN54847" s="3"/>
      <c r="BP54847" s="3"/>
    </row>
    <row r="54848" spans="1:68" x14ac:dyDescent="0.25">
      <c r="A54848" s="1"/>
      <c r="B54848" s="2"/>
      <c r="BJ54848" s="3"/>
      <c r="BL54848" s="3"/>
      <c r="BN54848" s="3"/>
      <c r="BP54848" s="3"/>
    </row>
    <row r="54849" spans="1:68" x14ac:dyDescent="0.25">
      <c r="A54849" s="1"/>
      <c r="B54849" s="2"/>
      <c r="BJ54849" s="3"/>
      <c r="BL54849" s="3"/>
      <c r="BN54849" s="3"/>
      <c r="BP54849" s="3"/>
    </row>
    <row r="54850" spans="1:68" x14ac:dyDescent="0.25">
      <c r="A54850" s="1"/>
      <c r="B54850" s="2"/>
      <c r="BJ54850" s="3"/>
      <c r="BL54850" s="3"/>
      <c r="BN54850" s="3"/>
      <c r="BP54850" s="3"/>
    </row>
    <row r="54851" spans="1:68" x14ac:dyDescent="0.25">
      <c r="A54851" s="1"/>
      <c r="B54851" s="2"/>
      <c r="BJ54851" s="3"/>
      <c r="BL54851" s="3"/>
      <c r="BN54851" s="3"/>
      <c r="BP54851" s="3"/>
    </row>
    <row r="54852" spans="1:68" x14ac:dyDescent="0.25">
      <c r="A54852" s="1"/>
      <c r="B54852" s="2"/>
      <c r="BJ54852" s="3"/>
      <c r="BL54852" s="3"/>
      <c r="BN54852" s="3"/>
      <c r="BP54852" s="3"/>
    </row>
    <row r="54853" spans="1:68" x14ac:dyDescent="0.25">
      <c r="A54853" s="1"/>
      <c r="B54853" s="2"/>
      <c r="BJ54853" s="3"/>
      <c r="BL54853" s="3"/>
      <c r="BN54853" s="3"/>
      <c r="BP54853" s="3"/>
    </row>
    <row r="54854" spans="1:68" x14ac:dyDescent="0.25">
      <c r="A54854" s="1"/>
      <c r="B54854" s="2"/>
      <c r="BJ54854" s="3"/>
      <c r="BL54854" s="3"/>
      <c r="BN54854" s="3"/>
      <c r="BP54854" s="3"/>
    </row>
    <row r="54855" spans="1:68" x14ac:dyDescent="0.25">
      <c r="A54855" s="1"/>
      <c r="B54855" s="2"/>
      <c r="BJ54855" s="3"/>
      <c r="BL54855" s="3"/>
      <c r="BN54855" s="3"/>
      <c r="BP54855" s="3"/>
    </row>
    <row r="54856" spans="1:68" x14ac:dyDescent="0.25">
      <c r="A54856" s="1"/>
      <c r="B54856" s="2"/>
      <c r="BJ54856" s="3"/>
      <c r="BL54856" s="3"/>
      <c r="BN54856" s="3"/>
      <c r="BP54856" s="3"/>
    </row>
    <row r="54857" spans="1:68" x14ac:dyDescent="0.25">
      <c r="A54857" s="1"/>
      <c r="B54857" s="2"/>
      <c r="BJ54857" s="3"/>
      <c r="BL54857" s="3"/>
      <c r="BN54857" s="3"/>
      <c r="BP54857" s="3"/>
    </row>
    <row r="54858" spans="1:68" x14ac:dyDescent="0.25">
      <c r="A54858" s="1"/>
      <c r="B54858" s="2"/>
      <c r="BJ54858" s="3"/>
      <c r="BL54858" s="3"/>
      <c r="BN54858" s="3"/>
      <c r="BP54858" s="3"/>
    </row>
    <row r="54859" spans="1:68" x14ac:dyDescent="0.25">
      <c r="A54859" s="1"/>
      <c r="B54859" s="2"/>
      <c r="BJ54859" s="3"/>
      <c r="BL54859" s="3"/>
      <c r="BN54859" s="3"/>
      <c r="BP54859" s="3"/>
    </row>
    <row r="54860" spans="1:68" x14ac:dyDescent="0.25">
      <c r="A54860" s="1"/>
      <c r="B54860" s="2"/>
      <c r="BJ54860" s="3"/>
      <c r="BL54860" s="3"/>
      <c r="BN54860" s="3"/>
      <c r="BP54860" s="3"/>
    </row>
    <row r="54861" spans="1:68" x14ac:dyDescent="0.25">
      <c r="A54861" s="1"/>
      <c r="B54861" s="2"/>
      <c r="BJ54861" s="3"/>
      <c r="BL54861" s="3"/>
      <c r="BN54861" s="3"/>
      <c r="BP54861" s="3"/>
    </row>
    <row r="54862" spans="1:68" x14ac:dyDescent="0.25">
      <c r="A54862" s="1"/>
      <c r="B54862" s="2"/>
      <c r="BJ54862" s="3"/>
      <c r="BL54862" s="3"/>
      <c r="BN54862" s="3"/>
      <c r="BP54862" s="3"/>
    </row>
    <row r="54863" spans="1:68" x14ac:dyDescent="0.25">
      <c r="A54863" s="1"/>
      <c r="B54863" s="2"/>
      <c r="BJ54863" s="3"/>
      <c r="BL54863" s="3"/>
      <c r="BN54863" s="3"/>
      <c r="BP54863" s="3"/>
    </row>
    <row r="54864" spans="1:68" x14ac:dyDescent="0.25">
      <c r="A54864" s="1"/>
      <c r="B54864" s="2"/>
      <c r="BJ54864" s="3"/>
      <c r="BL54864" s="3"/>
      <c r="BN54864" s="3"/>
      <c r="BP54864" s="3"/>
    </row>
    <row r="54865" spans="1:68" x14ac:dyDescent="0.25">
      <c r="A54865" s="1"/>
      <c r="B54865" s="2"/>
      <c r="BJ54865" s="3"/>
      <c r="BL54865" s="3"/>
      <c r="BN54865" s="3"/>
      <c r="BP54865" s="3"/>
    </row>
    <row r="54866" spans="1:68" x14ac:dyDescent="0.25">
      <c r="A54866" s="1"/>
      <c r="B54866" s="2"/>
      <c r="BJ54866" s="3"/>
      <c r="BL54866" s="3"/>
      <c r="BN54866" s="3"/>
      <c r="BP54866" s="3"/>
    </row>
    <row r="54867" spans="1:68" x14ac:dyDescent="0.25">
      <c r="A54867" s="1"/>
      <c r="B54867" s="2"/>
      <c r="BJ54867" s="3"/>
      <c r="BL54867" s="3"/>
      <c r="BN54867" s="3"/>
      <c r="BP54867" s="3"/>
    </row>
    <row r="54868" spans="1:68" x14ac:dyDescent="0.25">
      <c r="A54868" s="1"/>
      <c r="B54868" s="2"/>
      <c r="BJ54868" s="3"/>
      <c r="BL54868" s="3"/>
      <c r="BN54868" s="3"/>
      <c r="BP54868" s="3"/>
    </row>
    <row r="54869" spans="1:68" x14ac:dyDescent="0.25">
      <c r="A54869" s="1"/>
      <c r="B54869" s="2"/>
      <c r="BJ54869" s="3"/>
      <c r="BL54869" s="3"/>
      <c r="BN54869" s="3"/>
      <c r="BP54869" s="3"/>
    </row>
    <row r="54870" spans="1:68" x14ac:dyDescent="0.25">
      <c r="A54870" s="1"/>
      <c r="B54870" s="2"/>
      <c r="BJ54870" s="3"/>
      <c r="BL54870" s="3"/>
      <c r="BN54870" s="3"/>
      <c r="BP54870" s="3"/>
    </row>
    <row r="54871" spans="1:68" x14ac:dyDescent="0.25">
      <c r="A54871" s="1"/>
      <c r="B54871" s="2"/>
      <c r="BJ54871" s="3"/>
      <c r="BL54871" s="3"/>
      <c r="BN54871" s="3"/>
      <c r="BP54871" s="3"/>
    </row>
    <row r="54872" spans="1:68" x14ac:dyDescent="0.25">
      <c r="A54872" s="1"/>
      <c r="B54872" s="2"/>
      <c r="BJ54872" s="3"/>
      <c r="BL54872" s="3"/>
      <c r="BN54872" s="3"/>
      <c r="BP54872" s="3"/>
    </row>
    <row r="54873" spans="1:68" x14ac:dyDescent="0.25">
      <c r="A54873" s="1"/>
      <c r="B54873" s="2"/>
      <c r="BJ54873" s="3"/>
      <c r="BL54873" s="3"/>
      <c r="BN54873" s="3"/>
      <c r="BP54873" s="3"/>
    </row>
    <row r="54874" spans="1:68" x14ac:dyDescent="0.25">
      <c r="A54874" s="1"/>
      <c r="B54874" s="2"/>
      <c r="BJ54874" s="3"/>
      <c r="BL54874" s="3"/>
      <c r="BN54874" s="3"/>
      <c r="BP54874" s="3"/>
    </row>
    <row r="54875" spans="1:68" x14ac:dyDescent="0.25">
      <c r="A54875" s="1"/>
      <c r="B54875" s="2"/>
      <c r="BJ54875" s="3"/>
      <c r="BL54875" s="3"/>
      <c r="BN54875" s="3"/>
      <c r="BP54875" s="3"/>
    </row>
    <row r="54876" spans="1:68" x14ac:dyDescent="0.25">
      <c r="A54876" s="1"/>
      <c r="B54876" s="2"/>
      <c r="BJ54876" s="3"/>
      <c r="BL54876" s="3"/>
      <c r="BN54876" s="3"/>
      <c r="BP54876" s="3"/>
    </row>
    <row r="54877" spans="1:68" x14ac:dyDescent="0.25">
      <c r="A54877" s="1"/>
      <c r="B54877" s="2"/>
      <c r="BJ54877" s="3"/>
      <c r="BL54877" s="3"/>
      <c r="BN54877" s="3"/>
      <c r="BP54877" s="3"/>
    </row>
    <row r="54878" spans="1:68" x14ac:dyDescent="0.25">
      <c r="A54878" s="1"/>
      <c r="B54878" s="2"/>
      <c r="BJ54878" s="3"/>
      <c r="BL54878" s="3"/>
      <c r="BN54878" s="3"/>
      <c r="BP54878" s="3"/>
    </row>
    <row r="54879" spans="1:68" x14ac:dyDescent="0.25">
      <c r="A54879" s="1"/>
      <c r="B54879" s="2"/>
      <c r="BJ54879" s="3"/>
      <c r="BL54879" s="3"/>
      <c r="BN54879" s="3"/>
      <c r="BP54879" s="3"/>
    </row>
    <row r="54880" spans="1:68" x14ac:dyDescent="0.25">
      <c r="A54880" s="1"/>
      <c r="B54880" s="2"/>
      <c r="BJ54880" s="3"/>
      <c r="BL54880" s="3"/>
      <c r="BN54880" s="3"/>
      <c r="BP54880" s="3"/>
    </row>
    <row r="54881" spans="1:68" x14ac:dyDescent="0.25">
      <c r="A54881" s="1"/>
      <c r="B54881" s="2"/>
      <c r="BJ54881" s="3"/>
      <c r="BL54881" s="3"/>
      <c r="BN54881" s="3"/>
      <c r="BP54881" s="3"/>
    </row>
    <row r="54882" spans="1:68" x14ac:dyDescent="0.25">
      <c r="A54882" s="1"/>
      <c r="B54882" s="2"/>
      <c r="BJ54882" s="3"/>
      <c r="BL54882" s="3"/>
      <c r="BN54882" s="3"/>
      <c r="BP54882" s="3"/>
    </row>
    <row r="54883" spans="1:68" x14ac:dyDescent="0.25">
      <c r="A54883" s="1"/>
      <c r="B54883" s="2"/>
      <c r="BJ54883" s="3"/>
      <c r="BL54883" s="3"/>
      <c r="BN54883" s="3"/>
      <c r="BP54883" s="3"/>
    </row>
    <row r="54884" spans="1:68" x14ac:dyDescent="0.25">
      <c r="A54884" s="1"/>
      <c r="B54884" s="2"/>
      <c r="BJ54884" s="3"/>
      <c r="BL54884" s="3"/>
      <c r="BN54884" s="3"/>
      <c r="BP54884" s="3"/>
    </row>
    <row r="54885" spans="1:68" x14ac:dyDescent="0.25">
      <c r="A54885" s="1"/>
      <c r="B54885" s="2"/>
      <c r="BJ54885" s="3"/>
      <c r="BL54885" s="3"/>
      <c r="BN54885" s="3"/>
      <c r="BP54885" s="3"/>
    </row>
    <row r="54886" spans="1:68" x14ac:dyDescent="0.25">
      <c r="A54886" s="1"/>
      <c r="B54886" s="2"/>
      <c r="BJ54886" s="3"/>
      <c r="BL54886" s="3"/>
      <c r="BN54886" s="3"/>
      <c r="BP54886" s="3"/>
    </row>
    <row r="54887" spans="1:68" x14ac:dyDescent="0.25">
      <c r="A54887" s="1"/>
      <c r="B54887" s="2"/>
      <c r="BJ54887" s="3"/>
      <c r="BL54887" s="3"/>
      <c r="BN54887" s="3"/>
      <c r="BP54887" s="3"/>
    </row>
    <row r="54888" spans="1:68" x14ac:dyDescent="0.25">
      <c r="A54888" s="1"/>
      <c r="B54888" s="2"/>
      <c r="BJ54888" s="3"/>
      <c r="BL54888" s="3"/>
      <c r="BN54888" s="3"/>
      <c r="BP54888" s="3"/>
    </row>
    <row r="54889" spans="1:68" x14ac:dyDescent="0.25">
      <c r="A54889" s="1"/>
      <c r="B54889" s="2"/>
      <c r="BJ54889" s="3"/>
      <c r="BL54889" s="3"/>
      <c r="BN54889" s="3"/>
      <c r="BP54889" s="3"/>
    </row>
    <row r="54890" spans="1:68" x14ac:dyDescent="0.25">
      <c r="A54890" s="1"/>
      <c r="B54890" s="2"/>
      <c r="BJ54890" s="3"/>
      <c r="BL54890" s="3"/>
      <c r="BN54890" s="3"/>
      <c r="BP54890" s="3"/>
    </row>
    <row r="54891" spans="1:68" x14ac:dyDescent="0.25">
      <c r="A54891" s="1"/>
      <c r="B54891" s="2"/>
      <c r="BJ54891" s="3"/>
      <c r="BL54891" s="3"/>
      <c r="BN54891" s="3"/>
      <c r="BP54891" s="3"/>
    </row>
    <row r="54892" spans="1:68" x14ac:dyDescent="0.25">
      <c r="A54892" s="1"/>
      <c r="B54892" s="2"/>
      <c r="BJ54892" s="3"/>
      <c r="BL54892" s="3"/>
      <c r="BN54892" s="3"/>
      <c r="BP54892" s="3"/>
    </row>
    <row r="54893" spans="1:68" x14ac:dyDescent="0.25">
      <c r="A54893" s="1"/>
      <c r="B54893" s="2"/>
      <c r="BJ54893" s="3"/>
      <c r="BL54893" s="3"/>
      <c r="BN54893" s="3"/>
      <c r="BP54893" s="3"/>
    </row>
    <row r="54894" spans="1:68" x14ac:dyDescent="0.25">
      <c r="A54894" s="1"/>
      <c r="B54894" s="2"/>
      <c r="BJ54894" s="3"/>
      <c r="BL54894" s="3"/>
      <c r="BN54894" s="3"/>
      <c r="BP54894" s="3"/>
    </row>
    <row r="54895" spans="1:68" x14ac:dyDescent="0.25">
      <c r="A54895" s="1"/>
      <c r="B54895" s="2"/>
      <c r="BJ54895" s="3"/>
      <c r="BL54895" s="3"/>
      <c r="BN54895" s="3"/>
      <c r="BP54895" s="3"/>
    </row>
    <row r="54896" spans="1:68" x14ac:dyDescent="0.25">
      <c r="A54896" s="1"/>
      <c r="B54896" s="2"/>
      <c r="BJ54896" s="3"/>
      <c r="BL54896" s="3"/>
      <c r="BN54896" s="3"/>
      <c r="BP54896" s="3"/>
    </row>
    <row r="54897" spans="1:68" x14ac:dyDescent="0.25">
      <c r="A54897" s="1"/>
      <c r="B54897" s="2"/>
      <c r="BJ54897" s="3"/>
      <c r="BL54897" s="3"/>
      <c r="BN54897" s="3"/>
      <c r="BP54897" s="3"/>
    </row>
    <row r="54898" spans="1:68" x14ac:dyDescent="0.25">
      <c r="A54898" s="1"/>
      <c r="B54898" s="2"/>
      <c r="BJ54898" s="3"/>
      <c r="BL54898" s="3"/>
      <c r="BN54898" s="3"/>
      <c r="BP54898" s="3"/>
    </row>
    <row r="54899" spans="1:68" x14ac:dyDescent="0.25">
      <c r="A54899" s="1"/>
      <c r="B54899" s="2"/>
      <c r="BJ54899" s="3"/>
      <c r="BL54899" s="3"/>
      <c r="BN54899" s="3"/>
      <c r="BP54899" s="3"/>
    </row>
    <row r="54900" spans="1:68" x14ac:dyDescent="0.25">
      <c r="A54900" s="1"/>
      <c r="B54900" s="2"/>
      <c r="BJ54900" s="3"/>
      <c r="BL54900" s="3"/>
      <c r="BN54900" s="3"/>
      <c r="BP54900" s="3"/>
    </row>
    <row r="54901" spans="1:68" x14ac:dyDescent="0.25">
      <c r="A54901" s="1"/>
      <c r="B54901" s="2"/>
      <c r="BJ54901" s="3"/>
      <c r="BL54901" s="3"/>
      <c r="BN54901" s="3"/>
      <c r="BP54901" s="3"/>
    </row>
    <row r="54902" spans="1:68" x14ac:dyDescent="0.25">
      <c r="A54902" s="1"/>
      <c r="B54902" s="2"/>
      <c r="BJ54902" s="3"/>
      <c r="BL54902" s="3"/>
      <c r="BN54902" s="3"/>
      <c r="BP54902" s="3"/>
    </row>
    <row r="54903" spans="1:68" x14ac:dyDescent="0.25">
      <c r="A54903" s="1"/>
      <c r="B54903" s="2"/>
      <c r="BJ54903" s="3"/>
      <c r="BL54903" s="3"/>
      <c r="BN54903" s="3"/>
      <c r="BP54903" s="3"/>
    </row>
    <row r="54904" spans="1:68" x14ac:dyDescent="0.25">
      <c r="A54904" s="1"/>
      <c r="B54904" s="2"/>
      <c r="BJ54904" s="3"/>
      <c r="BL54904" s="3"/>
      <c r="BN54904" s="3"/>
      <c r="BP54904" s="3"/>
    </row>
    <row r="54905" spans="1:68" x14ac:dyDescent="0.25">
      <c r="A54905" s="1"/>
      <c r="B54905" s="2"/>
      <c r="BJ54905" s="3"/>
      <c r="BL54905" s="3"/>
      <c r="BN54905" s="3"/>
      <c r="BP54905" s="3"/>
    </row>
    <row r="54906" spans="1:68" x14ac:dyDescent="0.25">
      <c r="A54906" s="1"/>
      <c r="B54906" s="2"/>
      <c r="BJ54906" s="3"/>
      <c r="BL54906" s="3"/>
      <c r="BN54906" s="3"/>
      <c r="BP54906" s="3"/>
    </row>
    <row r="54907" spans="1:68" x14ac:dyDescent="0.25">
      <c r="A54907" s="1"/>
      <c r="B54907" s="2"/>
      <c r="BJ54907" s="3"/>
      <c r="BL54907" s="3"/>
      <c r="BN54907" s="3"/>
      <c r="BP54907" s="3"/>
    </row>
    <row r="54908" spans="1:68" x14ac:dyDescent="0.25">
      <c r="A54908" s="1"/>
      <c r="B54908" s="2"/>
      <c r="BJ54908" s="3"/>
      <c r="BL54908" s="3"/>
      <c r="BN54908" s="3"/>
      <c r="BP54908" s="3"/>
    </row>
    <row r="54909" spans="1:68" x14ac:dyDescent="0.25">
      <c r="A54909" s="1"/>
      <c r="B54909" s="2"/>
      <c r="BJ54909" s="3"/>
      <c r="BL54909" s="3"/>
      <c r="BN54909" s="3"/>
      <c r="BP54909" s="3"/>
    </row>
    <row r="54910" spans="1:68" x14ac:dyDescent="0.25">
      <c r="A54910" s="1"/>
      <c r="B54910" s="2"/>
      <c r="BJ54910" s="3"/>
      <c r="BL54910" s="3"/>
      <c r="BN54910" s="3"/>
      <c r="BP54910" s="3"/>
    </row>
    <row r="54911" spans="1:68" x14ac:dyDescent="0.25">
      <c r="A54911" s="1"/>
      <c r="B54911" s="2"/>
      <c r="BJ54911" s="3"/>
      <c r="BL54911" s="3"/>
      <c r="BN54911" s="3"/>
      <c r="BP54911" s="3"/>
    </row>
    <row r="54912" spans="1:68" x14ac:dyDescent="0.25">
      <c r="A54912" s="1"/>
      <c r="B54912" s="2"/>
      <c r="BJ54912" s="3"/>
      <c r="BL54912" s="3"/>
      <c r="BN54912" s="3"/>
      <c r="BP54912" s="3"/>
    </row>
    <row r="54913" spans="1:68" x14ac:dyDescent="0.25">
      <c r="A54913" s="1"/>
      <c r="B54913" s="2"/>
      <c r="BJ54913" s="3"/>
      <c r="BL54913" s="3"/>
      <c r="BN54913" s="3"/>
      <c r="BP54913" s="3"/>
    </row>
    <row r="54914" spans="1:68" x14ac:dyDescent="0.25">
      <c r="A54914" s="1"/>
      <c r="B54914" s="2"/>
      <c r="BJ54914" s="3"/>
      <c r="BL54914" s="3"/>
      <c r="BN54914" s="3"/>
      <c r="BP54914" s="3"/>
    </row>
    <row r="54915" spans="1:68" x14ac:dyDescent="0.25">
      <c r="A54915" s="1"/>
      <c r="B54915" s="2"/>
      <c r="BJ54915" s="3"/>
      <c r="BL54915" s="3"/>
      <c r="BN54915" s="3"/>
      <c r="BP54915" s="3"/>
    </row>
    <row r="54916" spans="1:68" x14ac:dyDescent="0.25">
      <c r="A54916" s="1"/>
      <c r="B54916" s="2"/>
      <c r="BJ54916" s="3"/>
      <c r="BL54916" s="3"/>
      <c r="BN54916" s="3"/>
      <c r="BP54916" s="3"/>
    </row>
    <row r="54917" spans="1:68" x14ac:dyDescent="0.25">
      <c r="A54917" s="1"/>
      <c r="B54917" s="2"/>
      <c r="BJ54917" s="3"/>
      <c r="BL54917" s="3"/>
      <c r="BN54917" s="3"/>
      <c r="BP54917" s="3"/>
    </row>
    <row r="54918" spans="1:68" x14ac:dyDescent="0.25">
      <c r="A54918" s="1"/>
      <c r="B54918" s="2"/>
      <c r="BJ54918" s="3"/>
      <c r="BL54918" s="3"/>
      <c r="BN54918" s="3"/>
      <c r="BP54918" s="3"/>
    </row>
    <row r="54919" spans="1:68" x14ac:dyDescent="0.25">
      <c r="A54919" s="1"/>
      <c r="B54919" s="2"/>
      <c r="BJ54919" s="3"/>
      <c r="BL54919" s="3"/>
      <c r="BN54919" s="3"/>
      <c r="BP54919" s="3"/>
    </row>
    <row r="54920" spans="1:68" x14ac:dyDescent="0.25">
      <c r="A54920" s="1"/>
      <c r="B54920" s="2"/>
      <c r="BJ54920" s="3"/>
      <c r="BL54920" s="3"/>
      <c r="BN54920" s="3"/>
      <c r="BP54920" s="3"/>
    </row>
    <row r="54921" spans="1:68" x14ac:dyDescent="0.25">
      <c r="A54921" s="1"/>
      <c r="B54921" s="2"/>
      <c r="BJ54921" s="3"/>
      <c r="BL54921" s="3"/>
      <c r="BN54921" s="3"/>
      <c r="BP54921" s="3"/>
    </row>
    <row r="54922" spans="1:68" x14ac:dyDescent="0.25">
      <c r="A54922" s="1"/>
      <c r="B54922" s="2"/>
      <c r="BJ54922" s="3"/>
      <c r="BL54922" s="3"/>
      <c r="BN54922" s="3"/>
      <c r="BP54922" s="3"/>
    </row>
    <row r="54923" spans="1:68" x14ac:dyDescent="0.25">
      <c r="A54923" s="1"/>
      <c r="B54923" s="2"/>
      <c r="BJ54923" s="3"/>
      <c r="BL54923" s="3"/>
      <c r="BN54923" s="3"/>
      <c r="BP54923" s="3"/>
    </row>
    <row r="54924" spans="1:68" x14ac:dyDescent="0.25">
      <c r="A54924" s="1"/>
      <c r="B54924" s="2"/>
      <c r="BJ54924" s="3"/>
      <c r="BL54924" s="3"/>
      <c r="BN54924" s="3"/>
      <c r="BP54924" s="3"/>
    </row>
    <row r="54925" spans="1:68" x14ac:dyDescent="0.25">
      <c r="A54925" s="1"/>
      <c r="B54925" s="2"/>
      <c r="BJ54925" s="3"/>
      <c r="BL54925" s="3"/>
      <c r="BN54925" s="3"/>
      <c r="BP54925" s="3"/>
    </row>
    <row r="54926" spans="1:68" x14ac:dyDescent="0.25">
      <c r="A54926" s="1"/>
      <c r="B54926" s="2"/>
      <c r="BJ54926" s="3"/>
      <c r="BL54926" s="3"/>
      <c r="BN54926" s="3"/>
      <c r="BP54926" s="3"/>
    </row>
    <row r="54927" spans="1:68" x14ac:dyDescent="0.25">
      <c r="A54927" s="1"/>
      <c r="B54927" s="2"/>
      <c r="BJ54927" s="3"/>
      <c r="BL54927" s="3"/>
      <c r="BN54927" s="3"/>
      <c r="BP54927" s="3"/>
    </row>
    <row r="54928" spans="1:68" x14ac:dyDescent="0.25">
      <c r="A54928" s="1"/>
      <c r="B54928" s="2"/>
      <c r="BJ54928" s="3"/>
      <c r="BL54928" s="3"/>
      <c r="BN54928" s="3"/>
      <c r="BP54928" s="3"/>
    </row>
    <row r="54929" spans="1:68" x14ac:dyDescent="0.25">
      <c r="A54929" s="1"/>
      <c r="B54929" s="2"/>
      <c r="BJ54929" s="3"/>
      <c r="BL54929" s="3"/>
      <c r="BN54929" s="3"/>
      <c r="BP54929" s="3"/>
    </row>
    <row r="54930" spans="1:68" x14ac:dyDescent="0.25">
      <c r="A54930" s="1"/>
      <c r="B54930" s="2"/>
      <c r="BJ54930" s="3"/>
      <c r="BL54930" s="3"/>
      <c r="BN54930" s="3"/>
      <c r="BP54930" s="3"/>
    </row>
    <row r="54931" spans="1:68" x14ac:dyDescent="0.25">
      <c r="A54931" s="1"/>
      <c r="B54931" s="2"/>
      <c r="BJ54931" s="3"/>
      <c r="BL54931" s="3"/>
      <c r="BN54931" s="3"/>
      <c r="BP54931" s="3"/>
    </row>
    <row r="54932" spans="1:68" x14ac:dyDescent="0.25">
      <c r="A54932" s="1"/>
      <c r="B54932" s="2"/>
      <c r="BJ54932" s="3"/>
      <c r="BL54932" s="3"/>
      <c r="BN54932" s="3"/>
      <c r="BP54932" s="3"/>
    </row>
    <row r="54933" spans="1:68" x14ac:dyDescent="0.25">
      <c r="A54933" s="1"/>
      <c r="B54933" s="2"/>
      <c r="BJ54933" s="3"/>
      <c r="BL54933" s="3"/>
      <c r="BN54933" s="3"/>
      <c r="BP54933" s="3"/>
    </row>
    <row r="54934" spans="1:68" x14ac:dyDescent="0.25">
      <c r="A54934" s="1"/>
      <c r="B54934" s="2"/>
      <c r="BJ54934" s="3"/>
      <c r="BL54934" s="3"/>
      <c r="BN54934" s="3"/>
      <c r="BP54934" s="3"/>
    </row>
    <row r="54935" spans="1:68" x14ac:dyDescent="0.25">
      <c r="A54935" s="1"/>
      <c r="B54935" s="2"/>
      <c r="BJ54935" s="3"/>
      <c r="BL54935" s="3"/>
      <c r="BN54935" s="3"/>
      <c r="BP54935" s="3"/>
    </row>
    <row r="54936" spans="1:68" x14ac:dyDescent="0.25">
      <c r="A54936" s="1"/>
      <c r="B54936" s="2"/>
      <c r="BJ54936" s="3"/>
      <c r="BL54936" s="3"/>
      <c r="BN54936" s="3"/>
      <c r="BP54936" s="3"/>
    </row>
    <row r="54937" spans="1:68" x14ac:dyDescent="0.25">
      <c r="A54937" s="1"/>
      <c r="B54937" s="2"/>
      <c r="BJ54937" s="3"/>
      <c r="BL54937" s="3"/>
      <c r="BN54937" s="3"/>
      <c r="BP54937" s="3"/>
    </row>
    <row r="54938" spans="1:68" x14ac:dyDescent="0.25">
      <c r="A54938" s="1"/>
      <c r="B54938" s="2"/>
      <c r="BJ54938" s="3"/>
      <c r="BL54938" s="3"/>
      <c r="BN54938" s="3"/>
      <c r="BP54938" s="3"/>
    </row>
    <row r="54939" spans="1:68" x14ac:dyDescent="0.25">
      <c r="A54939" s="1"/>
      <c r="B54939" s="2"/>
      <c r="BJ54939" s="3"/>
      <c r="BL54939" s="3"/>
      <c r="BN54939" s="3"/>
      <c r="BP54939" s="3"/>
    </row>
    <row r="54940" spans="1:68" x14ac:dyDescent="0.25">
      <c r="A54940" s="1"/>
      <c r="B54940" s="2"/>
      <c r="BJ54940" s="3"/>
      <c r="BL54940" s="3"/>
      <c r="BN54940" s="3"/>
      <c r="BP54940" s="3"/>
    </row>
    <row r="54941" spans="1:68" x14ac:dyDescent="0.25">
      <c r="A54941" s="1"/>
      <c r="B54941" s="2"/>
      <c r="BJ54941" s="3"/>
      <c r="BL54941" s="3"/>
      <c r="BN54941" s="3"/>
      <c r="BP54941" s="3"/>
    </row>
    <row r="54942" spans="1:68" x14ac:dyDescent="0.25">
      <c r="A54942" s="1"/>
      <c r="B54942" s="2"/>
      <c r="BJ54942" s="3"/>
      <c r="BL54942" s="3"/>
      <c r="BN54942" s="3"/>
      <c r="BP54942" s="3"/>
    </row>
    <row r="54943" spans="1:68" x14ac:dyDescent="0.25">
      <c r="A54943" s="1"/>
      <c r="B54943" s="2"/>
      <c r="BJ54943" s="3"/>
      <c r="BL54943" s="3"/>
      <c r="BN54943" s="3"/>
      <c r="BP54943" s="3"/>
    </row>
    <row r="54944" spans="1:68" x14ac:dyDescent="0.25">
      <c r="A54944" s="1"/>
      <c r="B54944" s="2"/>
      <c r="BJ54944" s="3"/>
      <c r="BL54944" s="3"/>
      <c r="BN54944" s="3"/>
      <c r="BP54944" s="3"/>
    </row>
    <row r="54945" spans="1:68" x14ac:dyDescent="0.25">
      <c r="A54945" s="1"/>
      <c r="B54945" s="2"/>
      <c r="BJ54945" s="3"/>
      <c r="BL54945" s="3"/>
      <c r="BN54945" s="3"/>
      <c r="BP54945" s="3"/>
    </row>
    <row r="54946" spans="1:68" x14ac:dyDescent="0.25">
      <c r="A54946" s="1"/>
      <c r="B54946" s="2"/>
      <c r="BJ54946" s="3"/>
      <c r="BL54946" s="3"/>
      <c r="BN54946" s="3"/>
      <c r="BP54946" s="3"/>
    </row>
    <row r="54947" spans="1:68" x14ac:dyDescent="0.25">
      <c r="A54947" s="1"/>
      <c r="B54947" s="2"/>
      <c r="BJ54947" s="3"/>
      <c r="BL54947" s="3"/>
      <c r="BN54947" s="3"/>
      <c r="BP54947" s="3"/>
    </row>
    <row r="54948" spans="1:68" x14ac:dyDescent="0.25">
      <c r="A54948" s="1"/>
      <c r="B54948" s="2"/>
      <c r="BJ54948" s="3"/>
      <c r="BL54948" s="3"/>
      <c r="BN54948" s="3"/>
      <c r="BP54948" s="3"/>
    </row>
    <row r="54949" spans="1:68" x14ac:dyDescent="0.25">
      <c r="A54949" s="1"/>
      <c r="B54949" s="2"/>
      <c r="BJ54949" s="3"/>
      <c r="BL54949" s="3"/>
      <c r="BN54949" s="3"/>
      <c r="BP54949" s="3"/>
    </row>
    <row r="54950" spans="1:68" x14ac:dyDescent="0.25">
      <c r="A54950" s="1"/>
      <c r="B54950" s="2"/>
      <c r="BJ54950" s="3"/>
      <c r="BL54950" s="3"/>
      <c r="BN54950" s="3"/>
      <c r="BP54950" s="3"/>
    </row>
    <row r="54951" spans="1:68" x14ac:dyDescent="0.25">
      <c r="A54951" s="1"/>
      <c r="B54951" s="2"/>
      <c r="BJ54951" s="3"/>
      <c r="BL54951" s="3"/>
      <c r="BN54951" s="3"/>
      <c r="BP54951" s="3"/>
    </row>
    <row r="54952" spans="1:68" x14ac:dyDescent="0.25">
      <c r="A54952" s="1"/>
      <c r="B54952" s="2"/>
      <c r="BJ54952" s="3"/>
      <c r="BL54952" s="3"/>
      <c r="BN54952" s="3"/>
      <c r="BP54952" s="3"/>
    </row>
    <row r="54953" spans="1:68" x14ac:dyDescent="0.25">
      <c r="A54953" s="1"/>
      <c r="B54953" s="2"/>
      <c r="BJ54953" s="3"/>
      <c r="BL54953" s="3"/>
      <c r="BN54953" s="3"/>
      <c r="BP54953" s="3"/>
    </row>
    <row r="54954" spans="1:68" x14ac:dyDescent="0.25">
      <c r="A54954" s="1"/>
      <c r="B54954" s="2"/>
      <c r="BJ54954" s="3"/>
      <c r="BL54954" s="3"/>
      <c r="BN54954" s="3"/>
      <c r="BP54954" s="3"/>
    </row>
    <row r="54955" spans="1:68" x14ac:dyDescent="0.25">
      <c r="A54955" s="1"/>
      <c r="B54955" s="2"/>
      <c r="BJ54955" s="3"/>
      <c r="BL54955" s="3"/>
      <c r="BN54955" s="3"/>
      <c r="BP54955" s="3"/>
    </row>
    <row r="54956" spans="1:68" x14ac:dyDescent="0.25">
      <c r="A54956" s="1"/>
      <c r="B54956" s="2"/>
      <c r="BJ54956" s="3"/>
      <c r="BL54956" s="3"/>
      <c r="BN54956" s="3"/>
      <c r="BP54956" s="3"/>
    </row>
    <row r="54957" spans="1:68" x14ac:dyDescent="0.25">
      <c r="A54957" s="1"/>
      <c r="B54957" s="2"/>
      <c r="BJ54957" s="3"/>
      <c r="BL54957" s="3"/>
      <c r="BN54957" s="3"/>
      <c r="BP54957" s="3"/>
    </row>
    <row r="54958" spans="1:68" x14ac:dyDescent="0.25">
      <c r="A54958" s="1"/>
      <c r="B54958" s="2"/>
      <c r="BJ54958" s="3"/>
      <c r="BL54958" s="3"/>
      <c r="BN54958" s="3"/>
      <c r="BP54958" s="3"/>
    </row>
    <row r="54959" spans="1:68" x14ac:dyDescent="0.25">
      <c r="A54959" s="1"/>
      <c r="B54959" s="2"/>
      <c r="BJ54959" s="3"/>
      <c r="BL54959" s="3"/>
      <c r="BN54959" s="3"/>
      <c r="BP54959" s="3"/>
    </row>
    <row r="54960" spans="1:68" x14ac:dyDescent="0.25">
      <c r="A54960" s="1"/>
      <c r="B54960" s="2"/>
      <c r="BJ54960" s="3"/>
      <c r="BL54960" s="3"/>
      <c r="BN54960" s="3"/>
      <c r="BP54960" s="3"/>
    </row>
    <row r="54961" spans="1:68" x14ac:dyDescent="0.25">
      <c r="A54961" s="1"/>
      <c r="B54961" s="2"/>
      <c r="BJ54961" s="3"/>
      <c r="BL54961" s="3"/>
      <c r="BN54961" s="3"/>
      <c r="BP54961" s="3"/>
    </row>
    <row r="54962" spans="1:68" x14ac:dyDescent="0.25">
      <c r="A54962" s="1"/>
      <c r="B54962" s="2"/>
      <c r="BJ54962" s="3"/>
      <c r="BL54962" s="3"/>
      <c r="BN54962" s="3"/>
      <c r="BP54962" s="3"/>
    </row>
    <row r="54963" spans="1:68" x14ac:dyDescent="0.25">
      <c r="A54963" s="1"/>
      <c r="B54963" s="2"/>
      <c r="BJ54963" s="3"/>
      <c r="BL54963" s="3"/>
      <c r="BN54963" s="3"/>
      <c r="BP54963" s="3"/>
    </row>
    <row r="54964" spans="1:68" x14ac:dyDescent="0.25">
      <c r="A54964" s="1"/>
      <c r="B54964" s="2"/>
      <c r="BJ54964" s="3"/>
      <c r="BL54964" s="3"/>
      <c r="BN54964" s="3"/>
      <c r="BP54964" s="3"/>
    </row>
    <row r="54965" spans="1:68" x14ac:dyDescent="0.25">
      <c r="A54965" s="1"/>
      <c r="B54965" s="2"/>
      <c r="BJ54965" s="3"/>
      <c r="BL54965" s="3"/>
      <c r="BN54965" s="3"/>
      <c r="BP54965" s="3"/>
    </row>
    <row r="54966" spans="1:68" x14ac:dyDescent="0.25">
      <c r="A54966" s="1"/>
      <c r="B54966" s="2"/>
      <c r="BJ54966" s="3"/>
      <c r="BL54966" s="3"/>
      <c r="BN54966" s="3"/>
      <c r="BP54966" s="3"/>
    </row>
    <row r="54967" spans="1:68" x14ac:dyDescent="0.25">
      <c r="A54967" s="1"/>
      <c r="B54967" s="2"/>
      <c r="BJ54967" s="3"/>
      <c r="BL54967" s="3"/>
      <c r="BN54967" s="3"/>
      <c r="BP54967" s="3"/>
    </row>
    <row r="54968" spans="1:68" x14ac:dyDescent="0.25">
      <c r="A54968" s="1"/>
      <c r="B54968" s="2"/>
      <c r="BJ54968" s="3"/>
      <c r="BL54968" s="3"/>
      <c r="BN54968" s="3"/>
      <c r="BP54968" s="3"/>
    </row>
    <row r="54969" spans="1:68" x14ac:dyDescent="0.25">
      <c r="A54969" s="1"/>
      <c r="B54969" s="2"/>
      <c r="BJ54969" s="3"/>
      <c r="BL54969" s="3"/>
      <c r="BN54969" s="3"/>
      <c r="BP54969" s="3"/>
    </row>
    <row r="54970" spans="1:68" x14ac:dyDescent="0.25">
      <c r="A54970" s="1"/>
      <c r="B54970" s="2"/>
      <c r="BJ54970" s="3"/>
      <c r="BL54970" s="3"/>
      <c r="BN54970" s="3"/>
      <c r="BP54970" s="3"/>
    </row>
    <row r="54971" spans="1:68" x14ac:dyDescent="0.25">
      <c r="A54971" s="1"/>
      <c r="B54971" s="2"/>
      <c r="BJ54971" s="3"/>
      <c r="BL54971" s="3"/>
      <c r="BN54971" s="3"/>
      <c r="BP54971" s="3"/>
    </row>
    <row r="54972" spans="1:68" x14ac:dyDescent="0.25">
      <c r="A54972" s="1"/>
      <c r="B54972" s="2"/>
      <c r="BJ54972" s="3"/>
      <c r="BL54972" s="3"/>
      <c r="BN54972" s="3"/>
      <c r="BP54972" s="3"/>
    </row>
    <row r="54973" spans="1:68" x14ac:dyDescent="0.25">
      <c r="A54973" s="1"/>
      <c r="B54973" s="2"/>
      <c r="BJ54973" s="3"/>
      <c r="BL54973" s="3"/>
      <c r="BN54973" s="3"/>
      <c r="BP54973" s="3"/>
    </row>
    <row r="54974" spans="1:68" x14ac:dyDescent="0.25">
      <c r="A54974" s="1"/>
      <c r="B54974" s="2"/>
      <c r="BJ54974" s="3"/>
      <c r="BL54974" s="3"/>
      <c r="BN54974" s="3"/>
      <c r="BP54974" s="3"/>
    </row>
    <row r="54975" spans="1:68" x14ac:dyDescent="0.25">
      <c r="A54975" s="1"/>
      <c r="B54975" s="2"/>
      <c r="BJ54975" s="3"/>
      <c r="BL54975" s="3"/>
      <c r="BN54975" s="3"/>
      <c r="BP54975" s="3"/>
    </row>
    <row r="54976" spans="1:68" x14ac:dyDescent="0.25">
      <c r="A54976" s="1"/>
      <c r="B54976" s="2"/>
      <c r="BJ54976" s="3"/>
      <c r="BL54976" s="3"/>
      <c r="BN54976" s="3"/>
      <c r="BP54976" s="3"/>
    </row>
    <row r="54977" spans="1:68" x14ac:dyDescent="0.25">
      <c r="A54977" s="1"/>
      <c r="B54977" s="2"/>
      <c r="BJ54977" s="3"/>
      <c r="BL54977" s="3"/>
      <c r="BN54977" s="3"/>
      <c r="BP54977" s="3"/>
    </row>
    <row r="54978" spans="1:68" x14ac:dyDescent="0.25">
      <c r="A54978" s="1"/>
      <c r="B54978" s="2"/>
      <c r="BJ54978" s="3"/>
      <c r="BL54978" s="3"/>
      <c r="BN54978" s="3"/>
      <c r="BP54978" s="3"/>
    </row>
    <row r="54979" spans="1:68" x14ac:dyDescent="0.25">
      <c r="A54979" s="1"/>
      <c r="B54979" s="2"/>
      <c r="BJ54979" s="3"/>
      <c r="BL54979" s="3"/>
      <c r="BN54979" s="3"/>
      <c r="BP54979" s="3"/>
    </row>
    <row r="54980" spans="1:68" x14ac:dyDescent="0.25">
      <c r="A54980" s="1"/>
      <c r="B54980" s="2"/>
      <c r="BJ54980" s="3"/>
      <c r="BL54980" s="3"/>
      <c r="BN54980" s="3"/>
      <c r="BP54980" s="3"/>
    </row>
    <row r="54981" spans="1:68" x14ac:dyDescent="0.25">
      <c r="A54981" s="1"/>
      <c r="B54981" s="2"/>
      <c r="BJ54981" s="3"/>
      <c r="BL54981" s="3"/>
      <c r="BN54981" s="3"/>
      <c r="BP54981" s="3"/>
    </row>
    <row r="54982" spans="1:68" x14ac:dyDescent="0.25">
      <c r="A54982" s="1"/>
      <c r="B54982" s="2"/>
      <c r="BJ54982" s="3"/>
      <c r="BL54982" s="3"/>
      <c r="BN54982" s="3"/>
      <c r="BP54982" s="3"/>
    </row>
    <row r="54983" spans="1:68" x14ac:dyDescent="0.25">
      <c r="A54983" s="1"/>
      <c r="B54983" s="2"/>
      <c r="BJ54983" s="3"/>
      <c r="BL54983" s="3"/>
      <c r="BN54983" s="3"/>
      <c r="BP54983" s="3"/>
    </row>
    <row r="54984" spans="1:68" x14ac:dyDescent="0.25">
      <c r="A54984" s="1"/>
      <c r="B54984" s="2"/>
      <c r="BJ54984" s="3"/>
      <c r="BL54984" s="3"/>
      <c r="BN54984" s="3"/>
      <c r="BP54984" s="3"/>
    </row>
    <row r="54985" spans="1:68" x14ac:dyDescent="0.25">
      <c r="A54985" s="1"/>
      <c r="B54985" s="2"/>
      <c r="BJ54985" s="3"/>
      <c r="BL54985" s="3"/>
      <c r="BN54985" s="3"/>
      <c r="BP54985" s="3"/>
    </row>
    <row r="54986" spans="1:68" x14ac:dyDescent="0.25">
      <c r="A54986" s="1"/>
      <c r="B54986" s="2"/>
      <c r="BJ54986" s="3"/>
      <c r="BL54986" s="3"/>
      <c r="BN54986" s="3"/>
      <c r="BP54986" s="3"/>
    </row>
    <row r="54987" spans="1:68" x14ac:dyDescent="0.25">
      <c r="A54987" s="1"/>
      <c r="B54987" s="2"/>
      <c r="BJ54987" s="3"/>
      <c r="BL54987" s="3"/>
      <c r="BN54987" s="3"/>
      <c r="BP54987" s="3"/>
    </row>
    <row r="54988" spans="1:68" x14ac:dyDescent="0.25">
      <c r="A54988" s="1"/>
      <c r="B54988" s="2"/>
      <c r="BJ54988" s="3"/>
      <c r="BL54988" s="3"/>
      <c r="BN54988" s="3"/>
      <c r="BP54988" s="3"/>
    </row>
    <row r="54989" spans="1:68" x14ac:dyDescent="0.25">
      <c r="A54989" s="1"/>
      <c r="B54989" s="2"/>
      <c r="BJ54989" s="3"/>
      <c r="BL54989" s="3"/>
      <c r="BN54989" s="3"/>
      <c r="BP54989" s="3"/>
    </row>
    <row r="54990" spans="1:68" x14ac:dyDescent="0.25">
      <c r="A54990" s="1"/>
      <c r="B54990" s="2"/>
      <c r="BJ54990" s="3"/>
      <c r="BL54990" s="3"/>
      <c r="BN54990" s="3"/>
      <c r="BP54990" s="3"/>
    </row>
    <row r="54991" spans="1:68" x14ac:dyDescent="0.25">
      <c r="A54991" s="1"/>
      <c r="B54991" s="2"/>
      <c r="BJ54991" s="3"/>
      <c r="BL54991" s="3"/>
      <c r="BN54991" s="3"/>
      <c r="BP54991" s="3"/>
    </row>
    <row r="54992" spans="1:68" x14ac:dyDescent="0.25">
      <c r="A54992" s="1"/>
      <c r="B54992" s="2"/>
      <c r="BJ54992" s="3"/>
      <c r="BL54992" s="3"/>
      <c r="BN54992" s="3"/>
      <c r="BP54992" s="3"/>
    </row>
    <row r="54993" spans="1:68" x14ac:dyDescent="0.25">
      <c r="A54993" s="1"/>
      <c r="B54993" s="2"/>
      <c r="BJ54993" s="3"/>
      <c r="BL54993" s="3"/>
      <c r="BN54993" s="3"/>
      <c r="BP54993" s="3"/>
    </row>
    <row r="54994" spans="1:68" x14ac:dyDescent="0.25">
      <c r="A54994" s="1"/>
      <c r="B54994" s="2"/>
      <c r="BJ54994" s="3"/>
      <c r="BL54994" s="3"/>
      <c r="BN54994" s="3"/>
      <c r="BP54994" s="3"/>
    </row>
    <row r="54995" spans="1:68" x14ac:dyDescent="0.25">
      <c r="A54995" s="1"/>
      <c r="B54995" s="2"/>
      <c r="BJ54995" s="3"/>
      <c r="BL54995" s="3"/>
      <c r="BN54995" s="3"/>
      <c r="BP54995" s="3"/>
    </row>
    <row r="54996" spans="1:68" x14ac:dyDescent="0.25">
      <c r="A54996" s="1"/>
      <c r="B54996" s="2"/>
      <c r="BJ54996" s="3"/>
      <c r="BL54996" s="3"/>
      <c r="BN54996" s="3"/>
      <c r="BP54996" s="3"/>
    </row>
    <row r="54997" spans="1:68" x14ac:dyDescent="0.25">
      <c r="A54997" s="1"/>
      <c r="B54997" s="2"/>
      <c r="BJ54997" s="3"/>
      <c r="BL54997" s="3"/>
      <c r="BN54997" s="3"/>
      <c r="BP54997" s="3"/>
    </row>
    <row r="54998" spans="1:68" x14ac:dyDescent="0.25">
      <c r="A54998" s="1"/>
      <c r="B54998" s="2"/>
      <c r="BJ54998" s="3"/>
      <c r="BL54998" s="3"/>
      <c r="BN54998" s="3"/>
      <c r="BP54998" s="3"/>
    </row>
    <row r="54999" spans="1:68" x14ac:dyDescent="0.25">
      <c r="A54999" s="1"/>
      <c r="B54999" s="2"/>
      <c r="BJ54999" s="3"/>
      <c r="BL54999" s="3"/>
      <c r="BN54999" s="3"/>
      <c r="BP54999" s="3"/>
    </row>
    <row r="55000" spans="1:68" x14ac:dyDescent="0.25">
      <c r="A55000" s="1"/>
      <c r="B55000" s="2"/>
      <c r="BJ55000" s="3"/>
      <c r="BL55000" s="3"/>
      <c r="BN55000" s="3"/>
      <c r="BP55000" s="3"/>
    </row>
    <row r="55001" spans="1:68" x14ac:dyDescent="0.25">
      <c r="A55001" s="1"/>
      <c r="B55001" s="2"/>
      <c r="BJ55001" s="3"/>
      <c r="BL55001" s="3"/>
      <c r="BN55001" s="3"/>
      <c r="BP55001" s="3"/>
    </row>
    <row r="55002" spans="1:68" x14ac:dyDescent="0.25">
      <c r="A55002" s="1"/>
      <c r="B55002" s="2"/>
      <c r="BJ55002" s="3"/>
      <c r="BL55002" s="3"/>
      <c r="BN55002" s="3"/>
      <c r="BP55002" s="3"/>
    </row>
    <row r="55003" spans="1:68" x14ac:dyDescent="0.25">
      <c r="A55003" s="1"/>
      <c r="B55003" s="2"/>
      <c r="BJ55003" s="3"/>
      <c r="BL55003" s="3"/>
      <c r="BN55003" s="3"/>
      <c r="BP55003" s="3"/>
    </row>
    <row r="55004" spans="1:68" x14ac:dyDescent="0.25">
      <c r="A55004" s="1"/>
      <c r="B55004" s="2"/>
      <c r="BJ55004" s="3"/>
      <c r="BL55004" s="3"/>
      <c r="BN55004" s="3"/>
      <c r="BP55004" s="3"/>
    </row>
    <row r="55005" spans="1:68" x14ac:dyDescent="0.25">
      <c r="A55005" s="1"/>
      <c r="B55005" s="2"/>
      <c r="BJ55005" s="3"/>
      <c r="BL55005" s="3"/>
      <c r="BN55005" s="3"/>
      <c r="BP55005" s="3"/>
    </row>
    <row r="55006" spans="1:68" x14ac:dyDescent="0.25">
      <c r="A55006" s="1"/>
      <c r="B55006" s="2"/>
      <c r="BJ55006" s="3"/>
      <c r="BL55006" s="3"/>
      <c r="BN55006" s="3"/>
      <c r="BP55006" s="3"/>
    </row>
    <row r="55007" spans="1:68" x14ac:dyDescent="0.25">
      <c r="A55007" s="1"/>
      <c r="B55007" s="2"/>
      <c r="BJ55007" s="3"/>
      <c r="BL55007" s="3"/>
      <c r="BN55007" s="3"/>
      <c r="BP55007" s="3"/>
    </row>
    <row r="55008" spans="1:68" x14ac:dyDescent="0.25">
      <c r="A55008" s="1"/>
      <c r="B55008" s="2"/>
      <c r="BJ55008" s="3"/>
      <c r="BL55008" s="3"/>
      <c r="BN55008" s="3"/>
      <c r="BP55008" s="3"/>
    </row>
    <row r="55009" spans="1:68" x14ac:dyDescent="0.25">
      <c r="A55009" s="1"/>
      <c r="B55009" s="2"/>
      <c r="BJ55009" s="3"/>
      <c r="BL55009" s="3"/>
      <c r="BN55009" s="3"/>
      <c r="BP55009" s="3"/>
    </row>
    <row r="55010" spans="1:68" x14ac:dyDescent="0.25">
      <c r="A55010" s="1"/>
      <c r="B55010" s="2"/>
      <c r="BJ55010" s="3"/>
      <c r="BL55010" s="3"/>
      <c r="BN55010" s="3"/>
      <c r="BP55010" s="3"/>
    </row>
    <row r="55011" spans="1:68" x14ac:dyDescent="0.25">
      <c r="A55011" s="1"/>
      <c r="B55011" s="2"/>
      <c r="BJ55011" s="3"/>
      <c r="BL55011" s="3"/>
      <c r="BN55011" s="3"/>
      <c r="BP55011" s="3"/>
    </row>
    <row r="55012" spans="1:68" x14ac:dyDescent="0.25">
      <c r="A55012" s="1"/>
      <c r="B55012" s="2"/>
      <c r="BJ55012" s="3"/>
      <c r="BL55012" s="3"/>
      <c r="BN55012" s="3"/>
      <c r="BP55012" s="3"/>
    </row>
    <row r="55013" spans="1:68" x14ac:dyDescent="0.25">
      <c r="A55013" s="1"/>
      <c r="B55013" s="2"/>
      <c r="BJ55013" s="3"/>
      <c r="BL55013" s="3"/>
      <c r="BN55013" s="3"/>
      <c r="BP55013" s="3"/>
    </row>
    <row r="55014" spans="1:68" x14ac:dyDescent="0.25">
      <c r="A55014" s="1"/>
      <c r="B55014" s="2"/>
      <c r="BJ55014" s="3"/>
      <c r="BL55014" s="3"/>
      <c r="BN55014" s="3"/>
      <c r="BP55014" s="3"/>
    </row>
    <row r="55015" spans="1:68" x14ac:dyDescent="0.25">
      <c r="A55015" s="1"/>
      <c r="B55015" s="2"/>
      <c r="BJ55015" s="3"/>
      <c r="BL55015" s="3"/>
      <c r="BN55015" s="3"/>
      <c r="BP55015" s="3"/>
    </row>
    <row r="55016" spans="1:68" x14ac:dyDescent="0.25">
      <c r="A55016" s="1"/>
      <c r="B55016" s="2"/>
      <c r="BJ55016" s="3"/>
      <c r="BL55016" s="3"/>
      <c r="BN55016" s="3"/>
      <c r="BP55016" s="3"/>
    </row>
    <row r="55017" spans="1:68" x14ac:dyDescent="0.25">
      <c r="A55017" s="1"/>
      <c r="B55017" s="2"/>
      <c r="BJ55017" s="3"/>
      <c r="BL55017" s="3"/>
      <c r="BN55017" s="3"/>
      <c r="BP55017" s="3"/>
    </row>
    <row r="55018" spans="1:68" x14ac:dyDescent="0.25">
      <c r="A55018" s="1"/>
      <c r="B55018" s="2"/>
      <c r="BJ55018" s="3"/>
      <c r="BL55018" s="3"/>
      <c r="BN55018" s="3"/>
      <c r="BP55018" s="3"/>
    </row>
    <row r="55019" spans="1:68" x14ac:dyDescent="0.25">
      <c r="A55019" s="1"/>
      <c r="B55019" s="2"/>
      <c r="BJ55019" s="3"/>
      <c r="BL55019" s="3"/>
      <c r="BN55019" s="3"/>
      <c r="BP55019" s="3"/>
    </row>
    <row r="55020" spans="1:68" x14ac:dyDescent="0.25">
      <c r="A55020" s="1"/>
      <c r="B55020" s="2"/>
      <c r="BJ55020" s="3"/>
      <c r="BL55020" s="3"/>
      <c r="BN55020" s="3"/>
      <c r="BP55020" s="3"/>
    </row>
    <row r="55021" spans="1:68" x14ac:dyDescent="0.25">
      <c r="A55021" s="1"/>
      <c r="B55021" s="2"/>
      <c r="BJ55021" s="3"/>
      <c r="BL55021" s="3"/>
      <c r="BN55021" s="3"/>
      <c r="BP55021" s="3"/>
    </row>
    <row r="55022" spans="1:68" x14ac:dyDescent="0.25">
      <c r="A55022" s="1"/>
      <c r="B55022" s="2"/>
      <c r="BJ55022" s="3"/>
      <c r="BL55022" s="3"/>
      <c r="BN55022" s="3"/>
      <c r="BP55022" s="3"/>
    </row>
    <row r="55023" spans="1:68" x14ac:dyDescent="0.25">
      <c r="A55023" s="1"/>
      <c r="B55023" s="2"/>
      <c r="BJ55023" s="3"/>
      <c r="BL55023" s="3"/>
      <c r="BN55023" s="3"/>
      <c r="BP55023" s="3"/>
    </row>
    <row r="55024" spans="1:68" x14ac:dyDescent="0.25">
      <c r="A55024" s="1"/>
      <c r="B55024" s="2"/>
      <c r="BJ55024" s="3"/>
      <c r="BL55024" s="3"/>
      <c r="BN55024" s="3"/>
      <c r="BP55024" s="3"/>
    </row>
    <row r="55025" spans="1:68" x14ac:dyDescent="0.25">
      <c r="A55025" s="1"/>
      <c r="B55025" s="2"/>
      <c r="BJ55025" s="3"/>
      <c r="BL55025" s="3"/>
      <c r="BN55025" s="3"/>
      <c r="BP55025" s="3"/>
    </row>
    <row r="55026" spans="1:68" x14ac:dyDescent="0.25">
      <c r="A55026" s="1"/>
      <c r="B55026" s="2"/>
      <c r="BJ55026" s="3"/>
      <c r="BL55026" s="3"/>
      <c r="BN55026" s="3"/>
      <c r="BP55026" s="3"/>
    </row>
    <row r="55027" spans="1:68" x14ac:dyDescent="0.25">
      <c r="A55027" s="1"/>
      <c r="B55027" s="2"/>
      <c r="BJ55027" s="3"/>
      <c r="BL55027" s="3"/>
      <c r="BN55027" s="3"/>
      <c r="BP55027" s="3"/>
    </row>
    <row r="55028" spans="1:68" x14ac:dyDescent="0.25">
      <c r="A55028" s="1"/>
      <c r="B55028" s="2"/>
      <c r="BJ55028" s="3"/>
      <c r="BL55028" s="3"/>
      <c r="BN55028" s="3"/>
      <c r="BP55028" s="3"/>
    </row>
    <row r="55029" spans="1:68" x14ac:dyDescent="0.25">
      <c r="A55029" s="1"/>
      <c r="B55029" s="2"/>
      <c r="BJ55029" s="3"/>
      <c r="BL55029" s="3"/>
      <c r="BN55029" s="3"/>
      <c r="BP55029" s="3"/>
    </row>
    <row r="55030" spans="1:68" x14ac:dyDescent="0.25">
      <c r="A55030" s="1"/>
      <c r="B55030" s="2"/>
      <c r="BJ55030" s="3"/>
      <c r="BL55030" s="3"/>
      <c r="BN55030" s="3"/>
      <c r="BP55030" s="3"/>
    </row>
    <row r="55031" spans="1:68" x14ac:dyDescent="0.25">
      <c r="A55031" s="1"/>
      <c r="B55031" s="2"/>
      <c r="BJ55031" s="3"/>
      <c r="BL55031" s="3"/>
      <c r="BN55031" s="3"/>
      <c r="BP55031" s="3"/>
    </row>
    <row r="55032" spans="1:68" x14ac:dyDescent="0.25">
      <c r="A55032" s="1"/>
      <c r="B55032" s="2"/>
      <c r="BJ55032" s="3"/>
      <c r="BL55032" s="3"/>
      <c r="BN55032" s="3"/>
      <c r="BP55032" s="3"/>
    </row>
    <row r="55033" spans="1:68" x14ac:dyDescent="0.25">
      <c r="A55033" s="1"/>
      <c r="B55033" s="2"/>
      <c r="BJ55033" s="3"/>
      <c r="BL55033" s="3"/>
      <c r="BN55033" s="3"/>
      <c r="BP55033" s="3"/>
    </row>
    <row r="55034" spans="1:68" x14ac:dyDescent="0.25">
      <c r="A55034" s="1"/>
      <c r="B55034" s="2"/>
      <c r="BJ55034" s="3"/>
      <c r="BL55034" s="3"/>
      <c r="BN55034" s="3"/>
      <c r="BP55034" s="3"/>
    </row>
    <row r="55035" spans="1:68" x14ac:dyDescent="0.25">
      <c r="A55035" s="1"/>
      <c r="B55035" s="2"/>
      <c r="BJ55035" s="3"/>
      <c r="BL55035" s="3"/>
      <c r="BN55035" s="3"/>
      <c r="BP55035" s="3"/>
    </row>
    <row r="55036" spans="1:68" x14ac:dyDescent="0.25">
      <c r="A55036" s="1"/>
      <c r="B55036" s="2"/>
      <c r="BJ55036" s="3"/>
      <c r="BL55036" s="3"/>
      <c r="BN55036" s="3"/>
      <c r="BP55036" s="3"/>
    </row>
    <row r="55037" spans="1:68" x14ac:dyDescent="0.25">
      <c r="A55037" s="1"/>
      <c r="B55037" s="2"/>
      <c r="BJ55037" s="3"/>
      <c r="BL55037" s="3"/>
      <c r="BN55037" s="3"/>
      <c r="BP55037" s="3"/>
    </row>
    <row r="55038" spans="1:68" x14ac:dyDescent="0.25">
      <c r="A55038" s="1"/>
      <c r="B55038" s="2"/>
      <c r="BJ55038" s="3"/>
      <c r="BL55038" s="3"/>
      <c r="BN55038" s="3"/>
      <c r="BP55038" s="3"/>
    </row>
    <row r="55039" spans="1:68" x14ac:dyDescent="0.25">
      <c r="A55039" s="1"/>
      <c r="B55039" s="2"/>
      <c r="BJ55039" s="3"/>
      <c r="BL55039" s="3"/>
      <c r="BN55039" s="3"/>
      <c r="BP55039" s="3"/>
    </row>
    <row r="55040" spans="1:68" x14ac:dyDescent="0.25">
      <c r="A55040" s="1"/>
      <c r="B55040" s="2"/>
      <c r="BJ55040" s="3"/>
      <c r="BL55040" s="3"/>
      <c r="BN55040" s="3"/>
      <c r="BP55040" s="3"/>
    </row>
    <row r="55041" spans="1:68" x14ac:dyDescent="0.25">
      <c r="A55041" s="1"/>
      <c r="B55041" s="2"/>
      <c r="BJ55041" s="3"/>
      <c r="BL55041" s="3"/>
      <c r="BN55041" s="3"/>
      <c r="BP55041" s="3"/>
    </row>
    <row r="55042" spans="1:68" x14ac:dyDescent="0.25">
      <c r="A55042" s="1"/>
      <c r="B55042" s="2"/>
      <c r="BJ55042" s="3"/>
      <c r="BL55042" s="3"/>
      <c r="BN55042" s="3"/>
      <c r="BP55042" s="3"/>
    </row>
    <row r="55043" spans="1:68" x14ac:dyDescent="0.25">
      <c r="A55043" s="1"/>
      <c r="B55043" s="2"/>
      <c r="BJ55043" s="3"/>
      <c r="BL55043" s="3"/>
      <c r="BN55043" s="3"/>
      <c r="BP55043" s="3"/>
    </row>
    <row r="55044" spans="1:68" x14ac:dyDescent="0.25">
      <c r="A55044" s="1"/>
      <c r="B55044" s="2"/>
      <c r="BJ55044" s="3"/>
      <c r="BL55044" s="3"/>
      <c r="BN55044" s="3"/>
      <c r="BP55044" s="3"/>
    </row>
    <row r="55045" spans="1:68" x14ac:dyDescent="0.25">
      <c r="A55045" s="1"/>
      <c r="B55045" s="2"/>
      <c r="BJ55045" s="3"/>
      <c r="BL55045" s="3"/>
      <c r="BN55045" s="3"/>
      <c r="BP55045" s="3"/>
    </row>
    <row r="55046" spans="1:68" x14ac:dyDescent="0.25">
      <c r="A55046" s="1"/>
      <c r="B55046" s="2"/>
      <c r="BJ55046" s="3"/>
      <c r="BL55046" s="3"/>
      <c r="BN55046" s="3"/>
      <c r="BP55046" s="3"/>
    </row>
    <row r="55047" spans="1:68" x14ac:dyDescent="0.25">
      <c r="A55047" s="1"/>
      <c r="B55047" s="2"/>
      <c r="BJ55047" s="3"/>
      <c r="BL55047" s="3"/>
      <c r="BN55047" s="3"/>
      <c r="BP55047" s="3"/>
    </row>
    <row r="55048" spans="1:68" x14ac:dyDescent="0.25">
      <c r="A55048" s="1"/>
      <c r="B55048" s="2"/>
      <c r="BJ55048" s="3"/>
      <c r="BL55048" s="3"/>
      <c r="BN55048" s="3"/>
      <c r="BP55048" s="3"/>
    </row>
    <row r="55049" spans="1:68" x14ac:dyDescent="0.25">
      <c r="A55049" s="1"/>
      <c r="B55049" s="2"/>
      <c r="BJ55049" s="3"/>
      <c r="BL55049" s="3"/>
      <c r="BN55049" s="3"/>
      <c r="BP55049" s="3"/>
    </row>
    <row r="55050" spans="1:68" x14ac:dyDescent="0.25">
      <c r="A55050" s="1"/>
      <c r="B55050" s="2"/>
      <c r="BJ55050" s="3"/>
      <c r="BL55050" s="3"/>
      <c r="BN55050" s="3"/>
      <c r="BP55050" s="3"/>
    </row>
    <row r="55051" spans="1:68" x14ac:dyDescent="0.25">
      <c r="A55051" s="1"/>
      <c r="B55051" s="2"/>
      <c r="BJ55051" s="3"/>
      <c r="BL55051" s="3"/>
      <c r="BN55051" s="3"/>
      <c r="BP55051" s="3"/>
    </row>
    <row r="55052" spans="1:68" x14ac:dyDescent="0.25">
      <c r="A55052" s="1"/>
      <c r="B55052" s="2"/>
      <c r="BJ55052" s="3"/>
      <c r="BL55052" s="3"/>
      <c r="BN55052" s="3"/>
      <c r="BP55052" s="3"/>
    </row>
    <row r="55053" spans="1:68" x14ac:dyDescent="0.25">
      <c r="A55053" s="1"/>
      <c r="B55053" s="2"/>
      <c r="BJ55053" s="3"/>
      <c r="BL55053" s="3"/>
      <c r="BN55053" s="3"/>
      <c r="BP55053" s="3"/>
    </row>
    <row r="55054" spans="1:68" x14ac:dyDescent="0.25">
      <c r="A55054" s="1"/>
      <c r="B55054" s="2"/>
      <c r="BJ55054" s="3"/>
      <c r="BL55054" s="3"/>
      <c r="BN55054" s="3"/>
      <c r="BP55054" s="3"/>
    </row>
    <row r="55055" spans="1:68" x14ac:dyDescent="0.25">
      <c r="A55055" s="1"/>
      <c r="B55055" s="2"/>
      <c r="BJ55055" s="3"/>
      <c r="BL55055" s="3"/>
      <c r="BN55055" s="3"/>
      <c r="BP55055" s="3"/>
    </row>
    <row r="55056" spans="1:68" x14ac:dyDescent="0.25">
      <c r="A55056" s="1"/>
      <c r="B55056" s="2"/>
      <c r="BJ55056" s="3"/>
      <c r="BL55056" s="3"/>
      <c r="BN55056" s="3"/>
      <c r="BP55056" s="3"/>
    </row>
    <row r="55057" spans="1:68" x14ac:dyDescent="0.25">
      <c r="A55057" s="1"/>
      <c r="B55057" s="2"/>
      <c r="BJ55057" s="3"/>
      <c r="BL55057" s="3"/>
      <c r="BN55057" s="3"/>
      <c r="BP55057" s="3"/>
    </row>
    <row r="55058" spans="1:68" x14ac:dyDescent="0.25">
      <c r="A55058" s="1"/>
      <c r="B55058" s="2"/>
      <c r="BJ55058" s="3"/>
      <c r="BL55058" s="3"/>
      <c r="BN55058" s="3"/>
      <c r="BP55058" s="3"/>
    </row>
    <row r="55059" spans="1:68" x14ac:dyDescent="0.25">
      <c r="A55059" s="1"/>
      <c r="B55059" s="2"/>
      <c r="BJ55059" s="3"/>
      <c r="BL55059" s="3"/>
      <c r="BN55059" s="3"/>
      <c r="BP55059" s="3"/>
    </row>
    <row r="55060" spans="1:68" x14ac:dyDescent="0.25">
      <c r="A55060" s="1"/>
      <c r="B55060" s="2"/>
      <c r="BJ55060" s="3"/>
      <c r="BL55060" s="3"/>
      <c r="BN55060" s="3"/>
      <c r="BP55060" s="3"/>
    </row>
    <row r="55061" spans="1:68" x14ac:dyDescent="0.25">
      <c r="A55061" s="1"/>
      <c r="B55061" s="2"/>
      <c r="BJ55061" s="3"/>
      <c r="BL55061" s="3"/>
      <c r="BN55061" s="3"/>
      <c r="BP55061" s="3"/>
    </row>
    <row r="55062" spans="1:68" x14ac:dyDescent="0.25">
      <c r="A55062" s="1"/>
      <c r="B55062" s="2"/>
      <c r="BJ55062" s="3"/>
      <c r="BL55062" s="3"/>
      <c r="BN55062" s="3"/>
      <c r="BP55062" s="3"/>
    </row>
    <row r="55063" spans="1:68" x14ac:dyDescent="0.25">
      <c r="A55063" s="1"/>
      <c r="B55063" s="2"/>
      <c r="BJ55063" s="3"/>
      <c r="BL55063" s="3"/>
      <c r="BN55063" s="3"/>
      <c r="BP55063" s="3"/>
    </row>
    <row r="55064" spans="1:68" x14ac:dyDescent="0.25">
      <c r="A55064" s="1"/>
      <c r="B55064" s="2"/>
      <c r="BJ55064" s="3"/>
      <c r="BL55064" s="3"/>
      <c r="BN55064" s="3"/>
      <c r="BP55064" s="3"/>
    </row>
    <row r="55065" spans="1:68" x14ac:dyDescent="0.25">
      <c r="A55065" s="1"/>
      <c r="B55065" s="2"/>
      <c r="BJ55065" s="3"/>
      <c r="BL55065" s="3"/>
      <c r="BN55065" s="3"/>
      <c r="BP55065" s="3"/>
    </row>
    <row r="55066" spans="1:68" x14ac:dyDescent="0.25">
      <c r="A55066" s="1"/>
      <c r="B55066" s="2"/>
      <c r="BJ55066" s="3"/>
      <c r="BL55066" s="3"/>
      <c r="BN55066" s="3"/>
      <c r="BP55066" s="3"/>
    </row>
    <row r="55067" spans="1:68" x14ac:dyDescent="0.25">
      <c r="A55067" s="1"/>
      <c r="B55067" s="2"/>
      <c r="BJ55067" s="3"/>
      <c r="BL55067" s="3"/>
      <c r="BN55067" s="3"/>
      <c r="BP55067" s="3"/>
    </row>
    <row r="55068" spans="1:68" x14ac:dyDescent="0.25">
      <c r="A55068" s="1"/>
      <c r="B55068" s="2"/>
      <c r="BJ55068" s="3"/>
      <c r="BL55068" s="3"/>
      <c r="BN55068" s="3"/>
      <c r="BP55068" s="3"/>
    </row>
    <row r="55069" spans="1:68" x14ac:dyDescent="0.25">
      <c r="A55069" s="1"/>
      <c r="B55069" s="2"/>
      <c r="BJ55069" s="3"/>
      <c r="BL55069" s="3"/>
      <c r="BN55069" s="3"/>
      <c r="BP55069" s="3"/>
    </row>
    <row r="55070" spans="1:68" x14ac:dyDescent="0.25">
      <c r="A55070" s="1"/>
      <c r="B55070" s="2"/>
      <c r="BJ55070" s="3"/>
      <c r="BL55070" s="3"/>
      <c r="BN55070" s="3"/>
      <c r="BP55070" s="3"/>
    </row>
    <row r="55071" spans="1:68" x14ac:dyDescent="0.25">
      <c r="A55071" s="1"/>
      <c r="B55071" s="2"/>
      <c r="BJ55071" s="3"/>
      <c r="BL55071" s="3"/>
      <c r="BN55071" s="3"/>
      <c r="BP55071" s="3"/>
    </row>
    <row r="55072" spans="1:68" x14ac:dyDescent="0.25">
      <c r="A55072" s="1"/>
      <c r="B55072" s="2"/>
      <c r="BJ55072" s="3"/>
      <c r="BL55072" s="3"/>
      <c r="BN55072" s="3"/>
      <c r="BP55072" s="3"/>
    </row>
    <row r="55073" spans="1:68" x14ac:dyDescent="0.25">
      <c r="A55073" s="1"/>
      <c r="B55073" s="2"/>
      <c r="BJ55073" s="3"/>
      <c r="BL55073" s="3"/>
      <c r="BN55073" s="3"/>
      <c r="BP55073" s="3"/>
    </row>
    <row r="55074" spans="1:68" x14ac:dyDescent="0.25">
      <c r="A55074" s="1"/>
      <c r="B55074" s="2"/>
      <c r="BJ55074" s="3"/>
      <c r="BL55074" s="3"/>
      <c r="BN55074" s="3"/>
      <c r="BP55074" s="3"/>
    </row>
    <row r="55075" spans="1:68" x14ac:dyDescent="0.25">
      <c r="A55075" s="1"/>
      <c r="B55075" s="2"/>
      <c r="BJ55075" s="3"/>
      <c r="BL55075" s="3"/>
      <c r="BN55075" s="3"/>
      <c r="BP55075" s="3"/>
    </row>
    <row r="55076" spans="1:68" x14ac:dyDescent="0.25">
      <c r="A55076" s="1"/>
      <c r="B55076" s="2"/>
      <c r="BJ55076" s="3"/>
      <c r="BL55076" s="3"/>
      <c r="BN55076" s="3"/>
      <c r="BP55076" s="3"/>
    </row>
    <row r="55077" spans="1:68" x14ac:dyDescent="0.25">
      <c r="A55077" s="1"/>
      <c r="B55077" s="2"/>
      <c r="BJ55077" s="3"/>
      <c r="BL55077" s="3"/>
      <c r="BN55077" s="3"/>
      <c r="BP55077" s="3"/>
    </row>
    <row r="55078" spans="1:68" x14ac:dyDescent="0.25">
      <c r="A55078" s="1"/>
      <c r="B55078" s="2"/>
      <c r="BJ55078" s="3"/>
      <c r="BL55078" s="3"/>
      <c r="BN55078" s="3"/>
      <c r="BP55078" s="3"/>
    </row>
    <row r="55079" spans="1:68" x14ac:dyDescent="0.25">
      <c r="A55079" s="1"/>
      <c r="B55079" s="2"/>
      <c r="BJ55079" s="3"/>
      <c r="BL55079" s="3"/>
      <c r="BN55079" s="3"/>
      <c r="BP55079" s="3"/>
    </row>
    <row r="55080" spans="1:68" x14ac:dyDescent="0.25">
      <c r="A55080" s="1"/>
      <c r="B55080" s="2"/>
      <c r="BJ55080" s="3"/>
      <c r="BL55080" s="3"/>
      <c r="BN55080" s="3"/>
      <c r="BP55080" s="3"/>
    </row>
    <row r="55081" spans="1:68" x14ac:dyDescent="0.25">
      <c r="A55081" s="1"/>
      <c r="B55081" s="2"/>
      <c r="BJ55081" s="3"/>
      <c r="BL55081" s="3"/>
      <c r="BN55081" s="3"/>
      <c r="BP55081" s="3"/>
    </row>
    <row r="55082" spans="1:68" x14ac:dyDescent="0.25">
      <c r="A55082" s="1"/>
      <c r="B55082" s="2"/>
      <c r="BJ55082" s="3"/>
      <c r="BL55082" s="3"/>
      <c r="BN55082" s="3"/>
      <c r="BP55082" s="3"/>
    </row>
    <row r="55083" spans="1:68" x14ac:dyDescent="0.25">
      <c r="A55083" s="1"/>
      <c r="B55083" s="2"/>
      <c r="BJ55083" s="3"/>
      <c r="BL55083" s="3"/>
      <c r="BN55083" s="3"/>
      <c r="BP55083" s="3"/>
    </row>
    <row r="55084" spans="1:68" x14ac:dyDescent="0.25">
      <c r="A55084" s="1"/>
      <c r="B55084" s="2"/>
      <c r="BJ55084" s="3"/>
      <c r="BL55084" s="3"/>
      <c r="BN55084" s="3"/>
      <c r="BP55084" s="3"/>
    </row>
    <row r="55085" spans="1:68" x14ac:dyDescent="0.25">
      <c r="A55085" s="1"/>
      <c r="B55085" s="2"/>
      <c r="BJ55085" s="3"/>
      <c r="BL55085" s="3"/>
      <c r="BN55085" s="3"/>
      <c r="BP55085" s="3"/>
    </row>
    <row r="55086" spans="1:68" x14ac:dyDescent="0.25">
      <c r="A55086" s="1"/>
      <c r="B55086" s="2"/>
      <c r="BJ55086" s="3"/>
      <c r="BL55086" s="3"/>
      <c r="BN55086" s="3"/>
      <c r="BP55086" s="3"/>
    </row>
    <row r="55087" spans="1:68" x14ac:dyDescent="0.25">
      <c r="A55087" s="1"/>
      <c r="B55087" s="2"/>
      <c r="BJ55087" s="3"/>
      <c r="BL55087" s="3"/>
      <c r="BN55087" s="3"/>
      <c r="BP55087" s="3"/>
    </row>
    <row r="55088" spans="1:68" x14ac:dyDescent="0.25">
      <c r="A55088" s="1"/>
      <c r="B55088" s="2"/>
      <c r="BJ55088" s="3"/>
      <c r="BL55088" s="3"/>
      <c r="BN55088" s="3"/>
      <c r="BP55088" s="3"/>
    </row>
    <row r="55089" spans="1:68" x14ac:dyDescent="0.25">
      <c r="A55089" s="1"/>
      <c r="B55089" s="2"/>
      <c r="BJ55089" s="3"/>
      <c r="BL55089" s="3"/>
      <c r="BN55089" s="3"/>
      <c r="BP55089" s="3"/>
    </row>
    <row r="55090" spans="1:68" x14ac:dyDescent="0.25">
      <c r="A55090" s="1"/>
      <c r="B55090" s="2"/>
      <c r="BJ55090" s="3"/>
      <c r="BL55090" s="3"/>
      <c r="BN55090" s="3"/>
      <c r="BP55090" s="3"/>
    </row>
    <row r="55091" spans="1:68" x14ac:dyDescent="0.25">
      <c r="A55091" s="1"/>
      <c r="B55091" s="2"/>
      <c r="BJ55091" s="3"/>
      <c r="BL55091" s="3"/>
      <c r="BN55091" s="3"/>
      <c r="BP55091" s="3"/>
    </row>
    <row r="55092" spans="1:68" x14ac:dyDescent="0.25">
      <c r="A55092" s="1"/>
      <c r="B55092" s="2"/>
      <c r="BJ55092" s="3"/>
      <c r="BL55092" s="3"/>
      <c r="BN55092" s="3"/>
      <c r="BP55092" s="3"/>
    </row>
    <row r="55093" spans="1:68" x14ac:dyDescent="0.25">
      <c r="A55093" s="1"/>
      <c r="B55093" s="2"/>
      <c r="BJ55093" s="3"/>
      <c r="BL55093" s="3"/>
      <c r="BN55093" s="3"/>
      <c r="BP55093" s="3"/>
    </row>
    <row r="55094" spans="1:68" x14ac:dyDescent="0.25">
      <c r="A55094" s="1"/>
      <c r="B55094" s="2"/>
      <c r="BJ55094" s="3"/>
      <c r="BL55094" s="3"/>
      <c r="BN55094" s="3"/>
      <c r="BP55094" s="3"/>
    </row>
    <row r="55095" spans="1:68" x14ac:dyDescent="0.25">
      <c r="A55095" s="1"/>
      <c r="B55095" s="2"/>
      <c r="BJ55095" s="3"/>
      <c r="BL55095" s="3"/>
      <c r="BN55095" s="3"/>
      <c r="BP55095" s="3"/>
    </row>
    <row r="55096" spans="1:68" x14ac:dyDescent="0.25">
      <c r="A55096" s="1"/>
      <c r="B55096" s="2"/>
      <c r="BJ55096" s="3"/>
      <c r="BL55096" s="3"/>
      <c r="BN55096" s="3"/>
      <c r="BP55096" s="3"/>
    </row>
    <row r="55097" spans="1:68" x14ac:dyDescent="0.25">
      <c r="A55097" s="1"/>
      <c r="B55097" s="2"/>
      <c r="BJ55097" s="3"/>
      <c r="BL55097" s="3"/>
      <c r="BN55097" s="3"/>
      <c r="BP55097" s="3"/>
    </row>
    <row r="55098" spans="1:68" x14ac:dyDescent="0.25">
      <c r="A55098" s="1"/>
      <c r="B55098" s="2"/>
      <c r="BJ55098" s="3"/>
      <c r="BL55098" s="3"/>
      <c r="BN55098" s="3"/>
      <c r="BP55098" s="3"/>
    </row>
    <row r="55099" spans="1:68" x14ac:dyDescent="0.25">
      <c r="A55099" s="1"/>
      <c r="B55099" s="2"/>
      <c r="BJ55099" s="3"/>
      <c r="BL55099" s="3"/>
      <c r="BN55099" s="3"/>
      <c r="BP55099" s="3"/>
    </row>
    <row r="55100" spans="1:68" x14ac:dyDescent="0.25">
      <c r="A55100" s="1"/>
      <c r="B55100" s="2"/>
      <c r="BJ55100" s="3"/>
      <c r="BL55100" s="3"/>
      <c r="BN55100" s="3"/>
      <c r="BP55100" s="3"/>
    </row>
    <row r="55101" spans="1:68" x14ac:dyDescent="0.25">
      <c r="A55101" s="1"/>
      <c r="B55101" s="2"/>
      <c r="BJ55101" s="3"/>
      <c r="BL55101" s="3"/>
      <c r="BN55101" s="3"/>
      <c r="BP55101" s="3"/>
    </row>
    <row r="55102" spans="1:68" x14ac:dyDescent="0.25">
      <c r="A55102" s="1"/>
      <c r="B55102" s="2"/>
      <c r="BJ55102" s="3"/>
      <c r="BL55102" s="3"/>
      <c r="BN55102" s="3"/>
      <c r="BP55102" s="3"/>
    </row>
    <row r="55103" spans="1:68" x14ac:dyDescent="0.25">
      <c r="A55103" s="1"/>
      <c r="B55103" s="2"/>
      <c r="BJ55103" s="3"/>
      <c r="BL55103" s="3"/>
      <c r="BN55103" s="3"/>
      <c r="BP55103" s="3"/>
    </row>
    <row r="55104" spans="1:68" x14ac:dyDescent="0.25">
      <c r="A55104" s="1"/>
      <c r="B55104" s="2"/>
      <c r="BJ55104" s="3"/>
      <c r="BL55104" s="3"/>
      <c r="BN55104" s="3"/>
      <c r="BP55104" s="3"/>
    </row>
    <row r="55105" spans="1:68" x14ac:dyDescent="0.25">
      <c r="A55105" s="1"/>
      <c r="B55105" s="2"/>
      <c r="BJ55105" s="3"/>
      <c r="BL55105" s="3"/>
      <c r="BN55105" s="3"/>
      <c r="BP55105" s="3"/>
    </row>
    <row r="55106" spans="1:68" x14ac:dyDescent="0.25">
      <c r="A55106" s="1"/>
      <c r="B55106" s="2"/>
      <c r="BJ55106" s="3"/>
      <c r="BL55106" s="3"/>
      <c r="BN55106" s="3"/>
      <c r="BP55106" s="3"/>
    </row>
    <row r="55107" spans="1:68" x14ac:dyDescent="0.25">
      <c r="A55107" s="1"/>
      <c r="B55107" s="2"/>
      <c r="BJ55107" s="3"/>
      <c r="BL55107" s="3"/>
      <c r="BN55107" s="3"/>
      <c r="BP55107" s="3"/>
    </row>
    <row r="55108" spans="1:68" x14ac:dyDescent="0.25">
      <c r="A55108" s="1"/>
      <c r="B55108" s="2"/>
      <c r="BJ55108" s="3"/>
      <c r="BL55108" s="3"/>
      <c r="BN55108" s="3"/>
      <c r="BP55108" s="3"/>
    </row>
    <row r="55109" spans="1:68" x14ac:dyDescent="0.25">
      <c r="A55109" s="1"/>
      <c r="B55109" s="2"/>
      <c r="BJ55109" s="3"/>
      <c r="BL55109" s="3"/>
      <c r="BN55109" s="3"/>
      <c r="BP55109" s="3"/>
    </row>
    <row r="55110" spans="1:68" x14ac:dyDescent="0.25">
      <c r="A55110" s="1"/>
      <c r="B55110" s="2"/>
      <c r="BJ55110" s="3"/>
      <c r="BL55110" s="3"/>
      <c r="BN55110" s="3"/>
      <c r="BP55110" s="3"/>
    </row>
    <row r="55111" spans="1:68" x14ac:dyDescent="0.25">
      <c r="A55111" s="1"/>
      <c r="B55111" s="2"/>
      <c r="BJ55111" s="3"/>
      <c r="BL55111" s="3"/>
      <c r="BN55111" s="3"/>
      <c r="BP55111" s="3"/>
    </row>
    <row r="55112" spans="1:68" x14ac:dyDescent="0.25">
      <c r="A55112" s="1"/>
      <c r="B55112" s="2"/>
      <c r="BJ55112" s="3"/>
      <c r="BL55112" s="3"/>
      <c r="BN55112" s="3"/>
      <c r="BP55112" s="3"/>
    </row>
    <row r="55113" spans="1:68" x14ac:dyDescent="0.25">
      <c r="A55113" s="1"/>
      <c r="B55113" s="2"/>
      <c r="BJ55113" s="3"/>
      <c r="BL55113" s="3"/>
      <c r="BN55113" s="3"/>
      <c r="BP55113" s="3"/>
    </row>
    <row r="55114" spans="1:68" x14ac:dyDescent="0.25">
      <c r="A55114" s="1"/>
      <c r="B55114" s="2"/>
      <c r="BJ55114" s="3"/>
      <c r="BL55114" s="3"/>
      <c r="BN55114" s="3"/>
      <c r="BP55114" s="3"/>
    </row>
    <row r="55115" spans="1:68" x14ac:dyDescent="0.25">
      <c r="A55115" s="1"/>
      <c r="B55115" s="2"/>
      <c r="BJ55115" s="3"/>
      <c r="BL55115" s="3"/>
      <c r="BN55115" s="3"/>
      <c r="BP55115" s="3"/>
    </row>
    <row r="55116" spans="1:68" x14ac:dyDescent="0.25">
      <c r="A55116" s="1"/>
      <c r="B55116" s="2"/>
      <c r="BJ55116" s="3"/>
      <c r="BL55116" s="3"/>
      <c r="BN55116" s="3"/>
      <c r="BP55116" s="3"/>
    </row>
    <row r="55117" spans="1:68" x14ac:dyDescent="0.25">
      <c r="A55117" s="1"/>
      <c r="B55117" s="2"/>
      <c r="BJ55117" s="3"/>
      <c r="BL55117" s="3"/>
      <c r="BN55117" s="3"/>
      <c r="BP55117" s="3"/>
    </row>
    <row r="55118" spans="1:68" x14ac:dyDescent="0.25">
      <c r="A55118" s="1"/>
      <c r="B55118" s="2"/>
      <c r="BJ55118" s="3"/>
      <c r="BL55118" s="3"/>
      <c r="BN55118" s="3"/>
      <c r="BP55118" s="3"/>
    </row>
    <row r="55119" spans="1:68" x14ac:dyDescent="0.25">
      <c r="A55119" s="1"/>
      <c r="B55119" s="2"/>
      <c r="BJ55119" s="3"/>
      <c r="BL55119" s="3"/>
      <c r="BN55119" s="3"/>
      <c r="BP55119" s="3"/>
    </row>
    <row r="55120" spans="1:68" x14ac:dyDescent="0.25">
      <c r="A55120" s="1"/>
      <c r="B55120" s="2"/>
      <c r="BJ55120" s="3"/>
      <c r="BL55120" s="3"/>
      <c r="BN55120" s="3"/>
      <c r="BP55120" s="3"/>
    </row>
    <row r="55121" spans="1:68" x14ac:dyDescent="0.25">
      <c r="A55121" s="1"/>
      <c r="B55121" s="2"/>
      <c r="BJ55121" s="3"/>
      <c r="BL55121" s="3"/>
      <c r="BN55121" s="3"/>
      <c r="BP55121" s="3"/>
    </row>
    <row r="55122" spans="1:68" x14ac:dyDescent="0.25">
      <c r="A55122" s="1"/>
      <c r="B55122" s="2"/>
      <c r="BJ55122" s="3"/>
      <c r="BL55122" s="3"/>
      <c r="BN55122" s="3"/>
      <c r="BP55122" s="3"/>
    </row>
    <row r="55123" spans="1:68" x14ac:dyDescent="0.25">
      <c r="A55123" s="1"/>
      <c r="B55123" s="2"/>
      <c r="BJ55123" s="3"/>
      <c r="BL55123" s="3"/>
      <c r="BN55123" s="3"/>
      <c r="BP55123" s="3"/>
    </row>
    <row r="55124" spans="1:68" x14ac:dyDescent="0.25">
      <c r="A55124" s="1"/>
      <c r="B55124" s="2"/>
      <c r="BJ55124" s="3"/>
      <c r="BL55124" s="3"/>
      <c r="BN55124" s="3"/>
      <c r="BP55124" s="3"/>
    </row>
    <row r="55125" spans="1:68" x14ac:dyDescent="0.25">
      <c r="A55125" s="1"/>
      <c r="B55125" s="2"/>
      <c r="BJ55125" s="3"/>
      <c r="BL55125" s="3"/>
      <c r="BN55125" s="3"/>
      <c r="BP55125" s="3"/>
    </row>
    <row r="55126" spans="1:68" x14ac:dyDescent="0.25">
      <c r="A55126" s="1"/>
      <c r="B55126" s="2"/>
      <c r="BJ55126" s="3"/>
      <c r="BL55126" s="3"/>
      <c r="BN55126" s="3"/>
      <c r="BP55126" s="3"/>
    </row>
    <row r="55127" spans="1:68" x14ac:dyDescent="0.25">
      <c r="A55127" s="1"/>
      <c r="B55127" s="2"/>
      <c r="BJ55127" s="3"/>
      <c r="BL55127" s="3"/>
      <c r="BN55127" s="3"/>
      <c r="BP55127" s="3"/>
    </row>
    <row r="55128" spans="1:68" x14ac:dyDescent="0.25">
      <c r="A55128" s="1"/>
      <c r="B55128" s="2"/>
      <c r="BJ55128" s="3"/>
      <c r="BL55128" s="3"/>
      <c r="BN55128" s="3"/>
      <c r="BP55128" s="3"/>
    </row>
    <row r="55129" spans="1:68" x14ac:dyDescent="0.25">
      <c r="A55129" s="1"/>
      <c r="B55129" s="2"/>
      <c r="BJ55129" s="3"/>
      <c r="BL55129" s="3"/>
      <c r="BN55129" s="3"/>
      <c r="BP55129" s="3"/>
    </row>
    <row r="55130" spans="1:68" x14ac:dyDescent="0.25">
      <c r="A55130" s="1"/>
      <c r="B55130" s="2"/>
      <c r="BJ55130" s="3"/>
      <c r="BL55130" s="3"/>
      <c r="BN55130" s="3"/>
      <c r="BP55130" s="3"/>
    </row>
    <row r="55131" spans="1:68" x14ac:dyDescent="0.25">
      <c r="A55131" s="1"/>
      <c r="B55131" s="2"/>
      <c r="BJ55131" s="3"/>
      <c r="BL55131" s="3"/>
      <c r="BN55131" s="3"/>
      <c r="BP55131" s="3"/>
    </row>
    <row r="55132" spans="1:68" x14ac:dyDescent="0.25">
      <c r="A55132" s="1"/>
      <c r="B55132" s="2"/>
      <c r="BJ55132" s="3"/>
      <c r="BL55132" s="3"/>
      <c r="BN55132" s="3"/>
      <c r="BP55132" s="3"/>
    </row>
    <row r="55133" spans="1:68" x14ac:dyDescent="0.25">
      <c r="A55133" s="1"/>
      <c r="B55133" s="2"/>
      <c r="BJ55133" s="3"/>
      <c r="BL55133" s="3"/>
      <c r="BN55133" s="3"/>
      <c r="BP55133" s="3"/>
    </row>
    <row r="55134" spans="1:68" x14ac:dyDescent="0.25">
      <c r="A55134" s="1"/>
      <c r="B55134" s="2"/>
      <c r="BJ55134" s="3"/>
      <c r="BL55134" s="3"/>
      <c r="BN55134" s="3"/>
      <c r="BP55134" s="3"/>
    </row>
    <row r="55135" spans="1:68" x14ac:dyDescent="0.25">
      <c r="A55135" s="1"/>
      <c r="B55135" s="2"/>
      <c r="BJ55135" s="3"/>
      <c r="BL55135" s="3"/>
      <c r="BN55135" s="3"/>
      <c r="BP55135" s="3"/>
    </row>
    <row r="55136" spans="1:68" x14ac:dyDescent="0.25">
      <c r="A55136" s="1"/>
      <c r="B55136" s="2"/>
      <c r="BJ55136" s="3"/>
      <c r="BL55136" s="3"/>
      <c r="BN55136" s="3"/>
      <c r="BP55136" s="3"/>
    </row>
    <row r="55137" spans="1:68" x14ac:dyDescent="0.25">
      <c r="A55137" s="1"/>
      <c r="B55137" s="2"/>
      <c r="BJ55137" s="3"/>
      <c r="BL55137" s="3"/>
      <c r="BN55137" s="3"/>
      <c r="BP55137" s="3"/>
    </row>
    <row r="55138" spans="1:68" x14ac:dyDescent="0.25">
      <c r="A55138" s="1"/>
      <c r="B55138" s="2"/>
      <c r="BJ55138" s="3"/>
      <c r="BL55138" s="3"/>
      <c r="BN55138" s="3"/>
      <c r="BP55138" s="3"/>
    </row>
    <row r="55139" spans="1:68" x14ac:dyDescent="0.25">
      <c r="A55139" s="1"/>
      <c r="B55139" s="2"/>
      <c r="BJ55139" s="3"/>
      <c r="BL55139" s="3"/>
      <c r="BN55139" s="3"/>
      <c r="BP55139" s="3"/>
    </row>
    <row r="55140" spans="1:68" x14ac:dyDescent="0.25">
      <c r="A55140" s="1"/>
      <c r="B55140" s="2"/>
      <c r="BJ55140" s="3"/>
      <c r="BL55140" s="3"/>
      <c r="BN55140" s="3"/>
      <c r="BP55140" s="3"/>
    </row>
    <row r="55141" spans="1:68" x14ac:dyDescent="0.25">
      <c r="A55141" s="1"/>
      <c r="B55141" s="2"/>
      <c r="BJ55141" s="3"/>
      <c r="BL55141" s="3"/>
      <c r="BN55141" s="3"/>
      <c r="BP55141" s="3"/>
    </row>
    <row r="55142" spans="1:68" x14ac:dyDescent="0.25">
      <c r="A55142" s="1"/>
      <c r="B55142" s="2"/>
      <c r="BJ55142" s="3"/>
      <c r="BL55142" s="3"/>
      <c r="BN55142" s="3"/>
      <c r="BP55142" s="3"/>
    </row>
    <row r="55143" spans="1:68" x14ac:dyDescent="0.25">
      <c r="A55143" s="1"/>
      <c r="B55143" s="2"/>
      <c r="BJ55143" s="3"/>
      <c r="BL55143" s="3"/>
      <c r="BN55143" s="3"/>
      <c r="BP55143" s="3"/>
    </row>
    <row r="55144" spans="1:68" x14ac:dyDescent="0.25">
      <c r="A55144" s="1"/>
      <c r="B55144" s="2"/>
      <c r="BJ55144" s="3"/>
      <c r="BL55144" s="3"/>
      <c r="BN55144" s="3"/>
      <c r="BP55144" s="3"/>
    </row>
    <row r="55145" spans="1:68" x14ac:dyDescent="0.25">
      <c r="A55145" s="1"/>
      <c r="B55145" s="2"/>
      <c r="BJ55145" s="3"/>
      <c r="BL55145" s="3"/>
      <c r="BN55145" s="3"/>
      <c r="BP55145" s="3"/>
    </row>
    <row r="55146" spans="1:68" x14ac:dyDescent="0.25">
      <c r="A55146" s="1"/>
      <c r="B55146" s="2"/>
      <c r="BJ55146" s="3"/>
      <c r="BL55146" s="3"/>
      <c r="BN55146" s="3"/>
      <c r="BP55146" s="3"/>
    </row>
    <row r="55147" spans="1:68" x14ac:dyDescent="0.25">
      <c r="A55147" s="1"/>
      <c r="B55147" s="2"/>
      <c r="BJ55147" s="3"/>
      <c r="BL55147" s="3"/>
      <c r="BN55147" s="3"/>
      <c r="BP55147" s="3"/>
    </row>
    <row r="55148" spans="1:68" x14ac:dyDescent="0.25">
      <c r="A55148" s="1"/>
      <c r="B55148" s="2"/>
      <c r="BJ55148" s="3"/>
      <c r="BL55148" s="3"/>
      <c r="BN55148" s="3"/>
      <c r="BP55148" s="3"/>
    </row>
    <row r="55149" spans="1:68" x14ac:dyDescent="0.25">
      <c r="A55149" s="1"/>
      <c r="B55149" s="2"/>
      <c r="BJ55149" s="3"/>
      <c r="BL55149" s="3"/>
      <c r="BN55149" s="3"/>
      <c r="BP55149" s="3"/>
    </row>
    <row r="55150" spans="1:68" x14ac:dyDescent="0.25">
      <c r="A55150" s="1"/>
      <c r="B55150" s="2"/>
      <c r="BJ55150" s="3"/>
      <c r="BL55150" s="3"/>
      <c r="BN55150" s="3"/>
      <c r="BP55150" s="3"/>
    </row>
    <row r="55151" spans="1:68" x14ac:dyDescent="0.25">
      <c r="A55151" s="1"/>
      <c r="B55151" s="2"/>
      <c r="BJ55151" s="3"/>
      <c r="BL55151" s="3"/>
      <c r="BN55151" s="3"/>
      <c r="BP55151" s="3"/>
    </row>
    <row r="55152" spans="1:68" x14ac:dyDescent="0.25">
      <c r="A55152" s="1"/>
      <c r="B55152" s="2"/>
      <c r="BJ55152" s="3"/>
      <c r="BL55152" s="3"/>
      <c r="BN55152" s="3"/>
      <c r="BP55152" s="3"/>
    </row>
    <row r="55153" spans="1:68" x14ac:dyDescent="0.25">
      <c r="A55153" s="1"/>
      <c r="B55153" s="2"/>
      <c r="BJ55153" s="3"/>
      <c r="BL55153" s="3"/>
      <c r="BN55153" s="3"/>
      <c r="BP55153" s="3"/>
    </row>
    <row r="55154" spans="1:68" x14ac:dyDescent="0.25">
      <c r="A55154" s="1"/>
      <c r="B55154" s="2"/>
      <c r="BJ55154" s="3"/>
      <c r="BL55154" s="3"/>
      <c r="BN55154" s="3"/>
      <c r="BP55154" s="3"/>
    </row>
    <row r="55155" spans="1:68" x14ac:dyDescent="0.25">
      <c r="A55155" s="1"/>
      <c r="B55155" s="2"/>
      <c r="BJ55155" s="3"/>
      <c r="BL55155" s="3"/>
      <c r="BN55155" s="3"/>
      <c r="BP55155" s="3"/>
    </row>
    <row r="55156" spans="1:68" x14ac:dyDescent="0.25">
      <c r="A55156" s="1"/>
      <c r="B55156" s="2"/>
      <c r="BJ55156" s="3"/>
      <c r="BL55156" s="3"/>
      <c r="BN55156" s="3"/>
      <c r="BP55156" s="3"/>
    </row>
    <row r="55157" spans="1:68" x14ac:dyDescent="0.25">
      <c r="A55157" s="1"/>
      <c r="B55157" s="2"/>
      <c r="BJ55157" s="3"/>
      <c r="BL55157" s="3"/>
      <c r="BN55157" s="3"/>
      <c r="BP55157" s="3"/>
    </row>
    <row r="55158" spans="1:68" x14ac:dyDescent="0.25">
      <c r="A55158" s="1"/>
      <c r="B55158" s="2"/>
      <c r="BJ55158" s="3"/>
      <c r="BL55158" s="3"/>
      <c r="BN55158" s="3"/>
      <c r="BP55158" s="3"/>
    </row>
    <row r="55159" spans="1:68" x14ac:dyDescent="0.25">
      <c r="A55159" s="1"/>
      <c r="B55159" s="2"/>
      <c r="BJ55159" s="3"/>
      <c r="BL55159" s="3"/>
      <c r="BN55159" s="3"/>
      <c r="BP55159" s="3"/>
    </row>
    <row r="55160" spans="1:68" x14ac:dyDescent="0.25">
      <c r="A55160" s="1"/>
      <c r="B55160" s="2"/>
      <c r="BJ55160" s="3"/>
      <c r="BL55160" s="3"/>
      <c r="BN55160" s="3"/>
      <c r="BP55160" s="3"/>
    </row>
    <row r="55161" spans="1:68" x14ac:dyDescent="0.25">
      <c r="A55161" s="1"/>
      <c r="B55161" s="2"/>
      <c r="BJ55161" s="3"/>
      <c r="BL55161" s="3"/>
      <c r="BN55161" s="3"/>
      <c r="BP55161" s="3"/>
    </row>
    <row r="55162" spans="1:68" x14ac:dyDescent="0.25">
      <c r="A55162" s="1"/>
      <c r="B55162" s="2"/>
      <c r="BJ55162" s="3"/>
      <c r="BL55162" s="3"/>
      <c r="BN55162" s="3"/>
      <c r="BP55162" s="3"/>
    </row>
    <row r="55163" spans="1:68" x14ac:dyDescent="0.25">
      <c r="A55163" s="1"/>
      <c r="B55163" s="2"/>
      <c r="BJ55163" s="3"/>
      <c r="BL55163" s="3"/>
      <c r="BN55163" s="3"/>
      <c r="BP55163" s="3"/>
    </row>
    <row r="55164" spans="1:68" x14ac:dyDescent="0.25">
      <c r="A55164" s="1"/>
      <c r="B55164" s="2"/>
      <c r="BJ55164" s="3"/>
      <c r="BL55164" s="3"/>
      <c r="BN55164" s="3"/>
      <c r="BP55164" s="3"/>
    </row>
    <row r="55165" spans="1:68" x14ac:dyDescent="0.25">
      <c r="A55165" s="1"/>
      <c r="B55165" s="2"/>
      <c r="BJ55165" s="3"/>
      <c r="BL55165" s="3"/>
      <c r="BN55165" s="3"/>
      <c r="BP55165" s="3"/>
    </row>
    <row r="55166" spans="1:68" x14ac:dyDescent="0.25">
      <c r="A55166" s="1"/>
      <c r="B55166" s="2"/>
      <c r="BJ55166" s="3"/>
      <c r="BL55166" s="3"/>
      <c r="BN55166" s="3"/>
      <c r="BP55166" s="3"/>
    </row>
    <row r="55167" spans="1:68" x14ac:dyDescent="0.25">
      <c r="A55167" s="1"/>
      <c r="B55167" s="2"/>
      <c r="BJ55167" s="3"/>
      <c r="BL55167" s="3"/>
      <c r="BN55167" s="3"/>
      <c r="BP55167" s="3"/>
    </row>
    <row r="55168" spans="1:68" x14ac:dyDescent="0.25">
      <c r="A55168" s="1"/>
      <c r="B55168" s="2"/>
      <c r="BJ55168" s="3"/>
      <c r="BL55168" s="3"/>
      <c r="BN55168" s="3"/>
      <c r="BP55168" s="3"/>
    </row>
    <row r="55169" spans="1:68" x14ac:dyDescent="0.25">
      <c r="A55169" s="1"/>
      <c r="B55169" s="2"/>
      <c r="BJ55169" s="3"/>
      <c r="BL55169" s="3"/>
      <c r="BN55169" s="3"/>
      <c r="BP55169" s="3"/>
    </row>
    <row r="55170" spans="1:68" x14ac:dyDescent="0.25">
      <c r="A55170" s="1"/>
      <c r="B55170" s="2"/>
      <c r="BJ55170" s="3"/>
      <c r="BL55170" s="3"/>
      <c r="BN55170" s="3"/>
      <c r="BP55170" s="3"/>
    </row>
    <row r="55171" spans="1:68" x14ac:dyDescent="0.25">
      <c r="A55171" s="1"/>
      <c r="B55171" s="2"/>
      <c r="BJ55171" s="3"/>
      <c r="BL55171" s="3"/>
      <c r="BN55171" s="3"/>
      <c r="BP55171" s="3"/>
    </row>
    <row r="55172" spans="1:68" x14ac:dyDescent="0.25">
      <c r="A55172" s="1"/>
      <c r="B55172" s="2"/>
      <c r="BJ55172" s="3"/>
      <c r="BL55172" s="3"/>
      <c r="BN55172" s="3"/>
      <c r="BP55172" s="3"/>
    </row>
    <row r="55173" spans="1:68" x14ac:dyDescent="0.25">
      <c r="A55173" s="1"/>
      <c r="B55173" s="2"/>
      <c r="BJ55173" s="3"/>
      <c r="BL55173" s="3"/>
      <c r="BN55173" s="3"/>
      <c r="BP55173" s="3"/>
    </row>
    <row r="55174" spans="1:68" x14ac:dyDescent="0.25">
      <c r="A55174" s="1"/>
      <c r="B55174" s="2"/>
      <c r="BJ55174" s="3"/>
      <c r="BL55174" s="3"/>
      <c r="BN55174" s="3"/>
      <c r="BP55174" s="3"/>
    </row>
    <row r="55175" spans="1:68" x14ac:dyDescent="0.25">
      <c r="A55175" s="1"/>
      <c r="B55175" s="2"/>
      <c r="BJ55175" s="3"/>
      <c r="BL55175" s="3"/>
      <c r="BN55175" s="3"/>
      <c r="BP55175" s="3"/>
    </row>
    <row r="55176" spans="1:68" x14ac:dyDescent="0.25">
      <c r="A55176" s="1"/>
      <c r="B55176" s="2"/>
      <c r="BJ55176" s="3"/>
      <c r="BL55176" s="3"/>
      <c r="BN55176" s="3"/>
      <c r="BP55176" s="3"/>
    </row>
    <row r="55177" spans="1:68" x14ac:dyDescent="0.25">
      <c r="A55177" s="1"/>
      <c r="B55177" s="2"/>
      <c r="BJ55177" s="3"/>
      <c r="BL55177" s="3"/>
      <c r="BN55177" s="3"/>
      <c r="BP55177" s="3"/>
    </row>
    <row r="55178" spans="1:68" x14ac:dyDescent="0.25">
      <c r="A55178" s="1"/>
      <c r="B55178" s="2"/>
      <c r="BJ55178" s="3"/>
      <c r="BL55178" s="3"/>
      <c r="BN55178" s="3"/>
      <c r="BP55178" s="3"/>
    </row>
    <row r="55179" spans="1:68" x14ac:dyDescent="0.25">
      <c r="A55179" s="1"/>
      <c r="B55179" s="2"/>
      <c r="BJ55179" s="3"/>
      <c r="BL55179" s="3"/>
      <c r="BN55179" s="3"/>
      <c r="BP55179" s="3"/>
    </row>
    <row r="55180" spans="1:68" x14ac:dyDescent="0.25">
      <c r="A55180" s="1"/>
      <c r="B55180" s="2"/>
      <c r="BJ55180" s="3"/>
      <c r="BL55180" s="3"/>
      <c r="BN55180" s="3"/>
      <c r="BP55180" s="3"/>
    </row>
    <row r="55181" spans="1:68" x14ac:dyDescent="0.25">
      <c r="A55181" s="1"/>
      <c r="B55181" s="2"/>
      <c r="BJ55181" s="3"/>
      <c r="BL55181" s="3"/>
      <c r="BN55181" s="3"/>
      <c r="BP55181" s="3"/>
    </row>
    <row r="55182" spans="1:68" x14ac:dyDescent="0.25">
      <c r="A55182" s="1"/>
      <c r="B55182" s="2"/>
      <c r="BJ55182" s="3"/>
      <c r="BL55182" s="3"/>
      <c r="BN55182" s="3"/>
      <c r="BP55182" s="3"/>
    </row>
    <row r="55183" spans="1:68" x14ac:dyDescent="0.25">
      <c r="A55183" s="1"/>
      <c r="B55183" s="2"/>
      <c r="BJ55183" s="3"/>
      <c r="BL55183" s="3"/>
      <c r="BN55183" s="3"/>
      <c r="BP55183" s="3"/>
    </row>
    <row r="55184" spans="1:68" x14ac:dyDescent="0.25">
      <c r="A55184" s="1"/>
      <c r="B55184" s="2"/>
      <c r="BJ55184" s="3"/>
      <c r="BL55184" s="3"/>
      <c r="BN55184" s="3"/>
      <c r="BP55184" s="3"/>
    </row>
    <row r="55185" spans="1:68" x14ac:dyDescent="0.25">
      <c r="A55185" s="1"/>
      <c r="B55185" s="2"/>
      <c r="BJ55185" s="3"/>
      <c r="BL55185" s="3"/>
      <c r="BN55185" s="3"/>
      <c r="BP55185" s="3"/>
    </row>
    <row r="55186" spans="1:68" x14ac:dyDescent="0.25">
      <c r="A55186" s="1"/>
      <c r="B55186" s="2"/>
      <c r="BJ55186" s="3"/>
      <c r="BL55186" s="3"/>
      <c r="BN55186" s="3"/>
      <c r="BP55186" s="3"/>
    </row>
    <row r="55187" spans="1:68" x14ac:dyDescent="0.25">
      <c r="A55187" s="1"/>
      <c r="B55187" s="2"/>
      <c r="BJ55187" s="3"/>
      <c r="BL55187" s="3"/>
      <c r="BN55187" s="3"/>
      <c r="BP55187" s="3"/>
    </row>
    <row r="55188" spans="1:68" x14ac:dyDescent="0.25">
      <c r="A55188" s="1"/>
      <c r="B55188" s="2"/>
      <c r="BJ55188" s="3"/>
      <c r="BL55188" s="3"/>
      <c r="BN55188" s="3"/>
      <c r="BP55188" s="3"/>
    </row>
    <row r="55189" spans="1:68" x14ac:dyDescent="0.25">
      <c r="A55189" s="1"/>
      <c r="B55189" s="2"/>
      <c r="BJ55189" s="3"/>
      <c r="BL55189" s="3"/>
      <c r="BN55189" s="3"/>
      <c r="BP55189" s="3"/>
    </row>
    <row r="55190" spans="1:68" x14ac:dyDescent="0.25">
      <c r="A55190" s="1"/>
      <c r="B55190" s="2"/>
      <c r="BJ55190" s="3"/>
      <c r="BL55190" s="3"/>
      <c r="BN55190" s="3"/>
      <c r="BP55190" s="3"/>
    </row>
    <row r="55191" spans="1:68" x14ac:dyDescent="0.25">
      <c r="A55191" s="1"/>
      <c r="B55191" s="2"/>
      <c r="BJ55191" s="3"/>
      <c r="BL55191" s="3"/>
      <c r="BN55191" s="3"/>
      <c r="BP55191" s="3"/>
    </row>
    <row r="55192" spans="1:68" x14ac:dyDescent="0.25">
      <c r="A55192" s="1"/>
      <c r="B55192" s="2"/>
      <c r="BJ55192" s="3"/>
      <c r="BL55192" s="3"/>
      <c r="BN55192" s="3"/>
      <c r="BP55192" s="3"/>
    </row>
    <row r="55193" spans="1:68" x14ac:dyDescent="0.25">
      <c r="A55193" s="1"/>
      <c r="B55193" s="2"/>
      <c r="BJ55193" s="3"/>
      <c r="BL55193" s="3"/>
      <c r="BN55193" s="3"/>
      <c r="BP55193" s="3"/>
    </row>
    <row r="55194" spans="1:68" x14ac:dyDescent="0.25">
      <c r="A55194" s="1"/>
      <c r="B55194" s="2"/>
      <c r="BJ55194" s="3"/>
      <c r="BL55194" s="3"/>
      <c r="BN55194" s="3"/>
      <c r="BP55194" s="3"/>
    </row>
    <row r="55195" spans="1:68" x14ac:dyDescent="0.25">
      <c r="A55195" s="1"/>
      <c r="B55195" s="2"/>
      <c r="BJ55195" s="3"/>
      <c r="BL55195" s="3"/>
      <c r="BN55195" s="3"/>
      <c r="BP55195" s="3"/>
    </row>
    <row r="55196" spans="1:68" x14ac:dyDescent="0.25">
      <c r="A55196" s="1"/>
      <c r="B55196" s="2"/>
      <c r="BJ55196" s="3"/>
      <c r="BL55196" s="3"/>
      <c r="BN55196" s="3"/>
      <c r="BP55196" s="3"/>
    </row>
    <row r="55197" spans="1:68" x14ac:dyDescent="0.25">
      <c r="A55197" s="1"/>
      <c r="B55197" s="2"/>
      <c r="BJ55197" s="3"/>
      <c r="BL55197" s="3"/>
      <c r="BN55197" s="3"/>
      <c r="BP55197" s="3"/>
    </row>
    <row r="55198" spans="1:68" x14ac:dyDescent="0.25">
      <c r="A55198" s="1"/>
      <c r="B55198" s="2"/>
      <c r="BJ55198" s="3"/>
      <c r="BL55198" s="3"/>
      <c r="BN55198" s="3"/>
      <c r="BP55198" s="3"/>
    </row>
    <row r="55199" spans="1:68" x14ac:dyDescent="0.25">
      <c r="A55199" s="1"/>
      <c r="B55199" s="2"/>
      <c r="BJ55199" s="3"/>
      <c r="BL55199" s="3"/>
      <c r="BN55199" s="3"/>
      <c r="BP55199" s="3"/>
    </row>
    <row r="55200" spans="1:68" x14ac:dyDescent="0.25">
      <c r="A55200" s="1"/>
      <c r="B55200" s="2"/>
      <c r="BJ55200" s="3"/>
      <c r="BL55200" s="3"/>
      <c r="BN55200" s="3"/>
      <c r="BP55200" s="3"/>
    </row>
    <row r="55201" spans="1:68" x14ac:dyDescent="0.25">
      <c r="A55201" s="1"/>
      <c r="B55201" s="2"/>
      <c r="BJ55201" s="3"/>
      <c r="BL55201" s="3"/>
      <c r="BN55201" s="3"/>
      <c r="BP55201" s="3"/>
    </row>
    <row r="55202" spans="1:68" x14ac:dyDescent="0.25">
      <c r="A55202" s="1"/>
      <c r="B55202" s="2"/>
      <c r="BJ55202" s="3"/>
      <c r="BL55202" s="3"/>
      <c r="BN55202" s="3"/>
      <c r="BP55202" s="3"/>
    </row>
    <row r="55203" spans="1:68" x14ac:dyDescent="0.25">
      <c r="A55203" s="1"/>
      <c r="B55203" s="2"/>
      <c r="BJ55203" s="3"/>
      <c r="BL55203" s="3"/>
      <c r="BN55203" s="3"/>
      <c r="BP55203" s="3"/>
    </row>
    <row r="55204" spans="1:68" x14ac:dyDescent="0.25">
      <c r="A55204" s="1"/>
      <c r="B55204" s="2"/>
      <c r="BJ55204" s="3"/>
      <c r="BL55204" s="3"/>
      <c r="BN55204" s="3"/>
      <c r="BP55204" s="3"/>
    </row>
    <row r="55205" spans="1:68" x14ac:dyDescent="0.25">
      <c r="A55205" s="1"/>
      <c r="B55205" s="2"/>
      <c r="BJ55205" s="3"/>
      <c r="BL55205" s="3"/>
      <c r="BN55205" s="3"/>
      <c r="BP55205" s="3"/>
    </row>
    <row r="55206" spans="1:68" x14ac:dyDescent="0.25">
      <c r="A55206" s="1"/>
      <c r="B55206" s="2"/>
      <c r="BJ55206" s="3"/>
      <c r="BL55206" s="3"/>
      <c r="BN55206" s="3"/>
      <c r="BP55206" s="3"/>
    </row>
    <row r="55207" spans="1:68" x14ac:dyDescent="0.25">
      <c r="A55207" s="1"/>
      <c r="B55207" s="2"/>
      <c r="BJ55207" s="3"/>
      <c r="BL55207" s="3"/>
      <c r="BN55207" s="3"/>
      <c r="BP55207" s="3"/>
    </row>
    <row r="55208" spans="1:68" x14ac:dyDescent="0.25">
      <c r="A55208" s="1"/>
      <c r="B55208" s="2"/>
      <c r="BJ55208" s="3"/>
      <c r="BL55208" s="3"/>
      <c r="BN55208" s="3"/>
      <c r="BP55208" s="3"/>
    </row>
    <row r="55209" spans="1:68" x14ac:dyDescent="0.25">
      <c r="A55209" s="1"/>
      <c r="B55209" s="2"/>
      <c r="BJ55209" s="3"/>
      <c r="BL55209" s="3"/>
      <c r="BN55209" s="3"/>
      <c r="BP55209" s="3"/>
    </row>
    <row r="55210" spans="1:68" x14ac:dyDescent="0.25">
      <c r="A55210" s="1"/>
      <c r="B55210" s="2"/>
      <c r="BJ55210" s="3"/>
      <c r="BL55210" s="3"/>
      <c r="BN55210" s="3"/>
      <c r="BP55210" s="3"/>
    </row>
    <row r="55211" spans="1:68" x14ac:dyDescent="0.25">
      <c r="A55211" s="1"/>
      <c r="B55211" s="2"/>
      <c r="BJ55211" s="3"/>
      <c r="BL55211" s="3"/>
      <c r="BN55211" s="3"/>
      <c r="BP55211" s="3"/>
    </row>
    <row r="55212" spans="1:68" x14ac:dyDescent="0.25">
      <c r="A55212" s="1"/>
      <c r="B55212" s="2"/>
      <c r="BJ55212" s="3"/>
      <c r="BL55212" s="3"/>
      <c r="BN55212" s="3"/>
      <c r="BP55212" s="3"/>
    </row>
    <row r="55213" spans="1:68" x14ac:dyDescent="0.25">
      <c r="A55213" s="1"/>
      <c r="B55213" s="2"/>
      <c r="BJ55213" s="3"/>
      <c r="BL55213" s="3"/>
      <c r="BN55213" s="3"/>
      <c r="BP55213" s="3"/>
    </row>
    <row r="55214" spans="1:68" x14ac:dyDescent="0.25">
      <c r="A55214" s="1"/>
      <c r="B55214" s="2"/>
      <c r="BJ55214" s="3"/>
      <c r="BL55214" s="3"/>
      <c r="BN55214" s="3"/>
      <c r="BP55214" s="3"/>
    </row>
    <row r="55215" spans="1:68" x14ac:dyDescent="0.25">
      <c r="A55215" s="1"/>
      <c r="B55215" s="2"/>
      <c r="BJ55215" s="3"/>
      <c r="BL55215" s="3"/>
      <c r="BN55215" s="3"/>
      <c r="BP55215" s="3"/>
    </row>
    <row r="55216" spans="1:68" x14ac:dyDescent="0.25">
      <c r="A55216" s="1"/>
      <c r="B55216" s="2"/>
      <c r="BJ55216" s="3"/>
      <c r="BL55216" s="3"/>
      <c r="BN55216" s="3"/>
      <c r="BP55216" s="3"/>
    </row>
    <row r="55217" spans="1:68" x14ac:dyDescent="0.25">
      <c r="A55217" s="1"/>
      <c r="B55217" s="2"/>
      <c r="BJ55217" s="3"/>
      <c r="BL55217" s="3"/>
      <c r="BN55217" s="3"/>
      <c r="BP55217" s="3"/>
    </row>
    <row r="55218" spans="1:68" x14ac:dyDescent="0.25">
      <c r="A55218" s="1"/>
      <c r="B55218" s="2"/>
      <c r="BJ55218" s="3"/>
      <c r="BL55218" s="3"/>
      <c r="BN55218" s="3"/>
      <c r="BP55218" s="3"/>
    </row>
    <row r="55219" spans="1:68" x14ac:dyDescent="0.25">
      <c r="A55219" s="1"/>
      <c r="B55219" s="2"/>
      <c r="BJ55219" s="3"/>
      <c r="BL55219" s="3"/>
      <c r="BN55219" s="3"/>
      <c r="BP55219" s="3"/>
    </row>
    <row r="55220" spans="1:68" x14ac:dyDescent="0.25">
      <c r="A55220" s="1"/>
      <c r="B55220" s="2"/>
      <c r="BJ55220" s="3"/>
      <c r="BL55220" s="3"/>
      <c r="BN55220" s="3"/>
      <c r="BP55220" s="3"/>
    </row>
    <row r="55221" spans="1:68" x14ac:dyDescent="0.25">
      <c r="A55221" s="1"/>
      <c r="B55221" s="2"/>
      <c r="BJ55221" s="3"/>
      <c r="BL55221" s="3"/>
      <c r="BN55221" s="3"/>
      <c r="BP55221" s="3"/>
    </row>
    <row r="55222" spans="1:68" x14ac:dyDescent="0.25">
      <c r="A55222" s="1"/>
      <c r="B55222" s="2"/>
      <c r="BJ55222" s="3"/>
      <c r="BL55222" s="3"/>
      <c r="BN55222" s="3"/>
      <c r="BP55222" s="3"/>
    </row>
    <row r="55223" spans="1:68" x14ac:dyDescent="0.25">
      <c r="A55223" s="1"/>
      <c r="B55223" s="2"/>
      <c r="BJ55223" s="3"/>
      <c r="BL55223" s="3"/>
      <c r="BN55223" s="3"/>
      <c r="BP55223" s="3"/>
    </row>
    <row r="55224" spans="1:68" x14ac:dyDescent="0.25">
      <c r="A55224" s="1"/>
      <c r="B55224" s="2"/>
      <c r="BJ55224" s="3"/>
      <c r="BL55224" s="3"/>
      <c r="BN55224" s="3"/>
      <c r="BP55224" s="3"/>
    </row>
    <row r="55225" spans="1:68" x14ac:dyDescent="0.25">
      <c r="A55225" s="1"/>
      <c r="B55225" s="2"/>
      <c r="BJ55225" s="3"/>
      <c r="BL55225" s="3"/>
      <c r="BN55225" s="3"/>
      <c r="BP55225" s="3"/>
    </row>
    <row r="55226" spans="1:68" x14ac:dyDescent="0.25">
      <c r="A55226" s="1"/>
      <c r="B55226" s="2"/>
      <c r="BJ55226" s="3"/>
      <c r="BL55226" s="3"/>
      <c r="BN55226" s="3"/>
      <c r="BP55226" s="3"/>
    </row>
    <row r="55227" spans="1:68" x14ac:dyDescent="0.25">
      <c r="A55227" s="1"/>
      <c r="B55227" s="2"/>
      <c r="BJ55227" s="3"/>
      <c r="BL55227" s="3"/>
      <c r="BN55227" s="3"/>
      <c r="BP55227" s="3"/>
    </row>
    <row r="55228" spans="1:68" x14ac:dyDescent="0.25">
      <c r="A55228" s="1"/>
      <c r="B55228" s="2"/>
      <c r="BJ55228" s="3"/>
      <c r="BL55228" s="3"/>
      <c r="BN55228" s="3"/>
      <c r="BP55228" s="3"/>
    </row>
    <row r="55229" spans="1:68" x14ac:dyDescent="0.25">
      <c r="A55229" s="1"/>
      <c r="B55229" s="2"/>
      <c r="BJ55229" s="3"/>
      <c r="BL55229" s="3"/>
      <c r="BN55229" s="3"/>
      <c r="BP55229" s="3"/>
    </row>
    <row r="55230" spans="1:68" x14ac:dyDescent="0.25">
      <c r="A55230" s="1"/>
      <c r="B55230" s="2"/>
      <c r="BJ55230" s="3"/>
      <c r="BL55230" s="3"/>
      <c r="BN55230" s="3"/>
      <c r="BP55230" s="3"/>
    </row>
    <row r="55231" spans="1:68" x14ac:dyDescent="0.25">
      <c r="A55231" s="1"/>
      <c r="B55231" s="2"/>
      <c r="BJ55231" s="3"/>
      <c r="BL55231" s="3"/>
      <c r="BN55231" s="3"/>
      <c r="BP55231" s="3"/>
    </row>
    <row r="55232" spans="1:68" x14ac:dyDescent="0.25">
      <c r="A55232" s="1"/>
      <c r="B55232" s="2"/>
      <c r="BJ55232" s="3"/>
      <c r="BL55232" s="3"/>
      <c r="BN55232" s="3"/>
      <c r="BP55232" s="3"/>
    </row>
    <row r="55233" spans="1:68" x14ac:dyDescent="0.25">
      <c r="A55233" s="1"/>
      <c r="B55233" s="2"/>
      <c r="BJ55233" s="3"/>
      <c r="BL55233" s="3"/>
      <c r="BN55233" s="3"/>
      <c r="BP55233" s="3"/>
    </row>
    <row r="55234" spans="1:68" x14ac:dyDescent="0.25">
      <c r="A55234" s="1"/>
      <c r="B55234" s="2"/>
      <c r="BJ55234" s="3"/>
      <c r="BL55234" s="3"/>
      <c r="BN55234" s="3"/>
      <c r="BP55234" s="3"/>
    </row>
    <row r="55235" spans="1:68" x14ac:dyDescent="0.25">
      <c r="A55235" s="1"/>
      <c r="B55235" s="2"/>
      <c r="BJ55235" s="3"/>
      <c r="BL55235" s="3"/>
      <c r="BN55235" s="3"/>
      <c r="BP55235" s="3"/>
    </row>
    <row r="55236" spans="1:68" x14ac:dyDescent="0.25">
      <c r="A55236" s="1"/>
      <c r="B55236" s="2"/>
      <c r="BJ55236" s="3"/>
      <c r="BL55236" s="3"/>
      <c r="BN55236" s="3"/>
      <c r="BP55236" s="3"/>
    </row>
    <row r="55237" spans="1:68" x14ac:dyDescent="0.25">
      <c r="A55237" s="1"/>
      <c r="B55237" s="2"/>
      <c r="BJ55237" s="3"/>
      <c r="BL55237" s="3"/>
      <c r="BN55237" s="3"/>
      <c r="BP55237" s="3"/>
    </row>
    <row r="55238" spans="1:68" x14ac:dyDescent="0.25">
      <c r="A55238" s="1"/>
      <c r="B55238" s="2"/>
      <c r="BJ55238" s="3"/>
      <c r="BL55238" s="3"/>
      <c r="BN55238" s="3"/>
      <c r="BP55238" s="3"/>
    </row>
    <row r="55239" spans="1:68" x14ac:dyDescent="0.25">
      <c r="A55239" s="1"/>
      <c r="B55239" s="2"/>
      <c r="BJ55239" s="3"/>
      <c r="BL55239" s="3"/>
      <c r="BN55239" s="3"/>
      <c r="BP55239" s="3"/>
    </row>
    <row r="55240" spans="1:68" x14ac:dyDescent="0.25">
      <c r="A55240" s="1"/>
      <c r="B55240" s="2"/>
      <c r="BJ55240" s="3"/>
      <c r="BL55240" s="3"/>
      <c r="BN55240" s="3"/>
      <c r="BP55240" s="3"/>
    </row>
    <row r="55241" spans="1:68" x14ac:dyDescent="0.25">
      <c r="A55241" s="1"/>
      <c r="B55241" s="2"/>
      <c r="BJ55241" s="3"/>
      <c r="BL55241" s="3"/>
      <c r="BN55241" s="3"/>
      <c r="BP55241" s="3"/>
    </row>
    <row r="55242" spans="1:68" x14ac:dyDescent="0.25">
      <c r="A55242" s="1"/>
      <c r="B55242" s="2"/>
      <c r="BJ55242" s="3"/>
      <c r="BL55242" s="3"/>
      <c r="BN55242" s="3"/>
      <c r="BP55242" s="3"/>
    </row>
    <row r="55243" spans="1:68" x14ac:dyDescent="0.25">
      <c r="A55243" s="1"/>
      <c r="B55243" s="2"/>
      <c r="BJ55243" s="3"/>
      <c r="BL55243" s="3"/>
      <c r="BN55243" s="3"/>
      <c r="BP55243" s="3"/>
    </row>
    <row r="55244" spans="1:68" x14ac:dyDescent="0.25">
      <c r="A55244" s="1"/>
      <c r="B55244" s="2"/>
      <c r="BJ55244" s="3"/>
      <c r="BL55244" s="3"/>
      <c r="BN55244" s="3"/>
      <c r="BP55244" s="3"/>
    </row>
    <row r="55245" spans="1:68" x14ac:dyDescent="0.25">
      <c r="A55245" s="1"/>
      <c r="B55245" s="2"/>
      <c r="BJ55245" s="3"/>
      <c r="BL55245" s="3"/>
      <c r="BN55245" s="3"/>
      <c r="BP55245" s="3"/>
    </row>
    <row r="55246" spans="1:68" x14ac:dyDescent="0.25">
      <c r="A55246" s="1"/>
      <c r="B55246" s="2"/>
      <c r="BJ55246" s="3"/>
      <c r="BL55246" s="3"/>
      <c r="BN55246" s="3"/>
      <c r="BP55246" s="3"/>
    </row>
    <row r="55247" spans="1:68" x14ac:dyDescent="0.25">
      <c r="A55247" s="1"/>
      <c r="B55247" s="2"/>
      <c r="BJ55247" s="3"/>
      <c r="BL55247" s="3"/>
      <c r="BN55247" s="3"/>
      <c r="BP55247" s="3"/>
    </row>
    <row r="55248" spans="1:68" x14ac:dyDescent="0.25">
      <c r="A55248" s="1"/>
      <c r="B55248" s="2"/>
      <c r="BJ55248" s="3"/>
      <c r="BL55248" s="3"/>
      <c r="BN55248" s="3"/>
      <c r="BP55248" s="3"/>
    </row>
    <row r="55249" spans="1:68" x14ac:dyDescent="0.25">
      <c r="A55249" s="1"/>
      <c r="B55249" s="2"/>
      <c r="BJ55249" s="3"/>
      <c r="BL55249" s="3"/>
      <c r="BN55249" s="3"/>
      <c r="BP55249" s="3"/>
    </row>
    <row r="55250" spans="1:68" x14ac:dyDescent="0.25">
      <c r="A55250" s="1"/>
      <c r="B55250" s="2"/>
      <c r="BJ55250" s="3"/>
      <c r="BL55250" s="3"/>
      <c r="BN55250" s="3"/>
      <c r="BP55250" s="3"/>
    </row>
    <row r="55251" spans="1:68" x14ac:dyDescent="0.25">
      <c r="A55251" s="1"/>
      <c r="B55251" s="2"/>
      <c r="BJ55251" s="3"/>
      <c r="BL55251" s="3"/>
      <c r="BN55251" s="3"/>
      <c r="BP55251" s="3"/>
    </row>
    <row r="55252" spans="1:68" x14ac:dyDescent="0.25">
      <c r="A55252" s="1"/>
      <c r="B55252" s="2"/>
      <c r="BJ55252" s="3"/>
      <c r="BL55252" s="3"/>
      <c r="BN55252" s="3"/>
      <c r="BP55252" s="3"/>
    </row>
    <row r="55253" spans="1:68" x14ac:dyDescent="0.25">
      <c r="A55253" s="1"/>
      <c r="B55253" s="2"/>
      <c r="BJ55253" s="3"/>
      <c r="BL55253" s="3"/>
      <c r="BN55253" s="3"/>
      <c r="BP55253" s="3"/>
    </row>
    <row r="55254" spans="1:68" x14ac:dyDescent="0.25">
      <c r="A55254" s="1"/>
      <c r="B55254" s="2"/>
      <c r="BJ55254" s="3"/>
      <c r="BL55254" s="3"/>
      <c r="BN55254" s="3"/>
      <c r="BP55254" s="3"/>
    </row>
    <row r="55255" spans="1:68" x14ac:dyDescent="0.25">
      <c r="A55255" s="1"/>
      <c r="B55255" s="2"/>
      <c r="BJ55255" s="3"/>
      <c r="BL55255" s="3"/>
      <c r="BN55255" s="3"/>
      <c r="BP55255" s="3"/>
    </row>
    <row r="55256" spans="1:68" x14ac:dyDescent="0.25">
      <c r="A55256" s="1"/>
      <c r="B55256" s="2"/>
      <c r="BJ55256" s="3"/>
      <c r="BL55256" s="3"/>
      <c r="BN55256" s="3"/>
      <c r="BP55256" s="3"/>
    </row>
    <row r="55257" spans="1:68" x14ac:dyDescent="0.25">
      <c r="A55257" s="1"/>
      <c r="B55257" s="2"/>
      <c r="BJ55257" s="3"/>
      <c r="BL55257" s="3"/>
      <c r="BN55257" s="3"/>
      <c r="BP55257" s="3"/>
    </row>
    <row r="55258" spans="1:68" x14ac:dyDescent="0.25">
      <c r="A55258" s="1"/>
      <c r="B55258" s="2"/>
      <c r="BJ55258" s="3"/>
      <c r="BL55258" s="3"/>
      <c r="BN55258" s="3"/>
      <c r="BP55258" s="3"/>
    </row>
    <row r="55259" spans="1:68" x14ac:dyDescent="0.25">
      <c r="A55259" s="1"/>
      <c r="B55259" s="2"/>
      <c r="BJ55259" s="3"/>
      <c r="BL55259" s="3"/>
      <c r="BN55259" s="3"/>
      <c r="BP55259" s="3"/>
    </row>
    <row r="55260" spans="1:68" x14ac:dyDescent="0.25">
      <c r="A55260" s="1"/>
      <c r="B55260" s="2"/>
      <c r="BJ55260" s="3"/>
      <c r="BL55260" s="3"/>
      <c r="BN55260" s="3"/>
      <c r="BP55260" s="3"/>
    </row>
    <row r="55261" spans="1:68" x14ac:dyDescent="0.25">
      <c r="A55261" s="1"/>
      <c r="B55261" s="2"/>
      <c r="BJ55261" s="3"/>
      <c r="BL55261" s="3"/>
      <c r="BN55261" s="3"/>
      <c r="BP55261" s="3"/>
    </row>
    <row r="55262" spans="1:68" x14ac:dyDescent="0.25">
      <c r="A55262" s="1"/>
      <c r="B55262" s="2"/>
      <c r="BJ55262" s="3"/>
      <c r="BL55262" s="3"/>
      <c r="BN55262" s="3"/>
      <c r="BP55262" s="3"/>
    </row>
    <row r="55263" spans="1:68" x14ac:dyDescent="0.25">
      <c r="A55263" s="1"/>
      <c r="B55263" s="2"/>
      <c r="BJ55263" s="3"/>
      <c r="BL55263" s="3"/>
      <c r="BN55263" s="3"/>
      <c r="BP55263" s="3"/>
    </row>
    <row r="55264" spans="1:68" x14ac:dyDescent="0.25">
      <c r="A55264" s="1"/>
      <c r="B55264" s="2"/>
      <c r="BJ55264" s="3"/>
      <c r="BL55264" s="3"/>
      <c r="BN55264" s="3"/>
      <c r="BP55264" s="3"/>
    </row>
    <row r="55265" spans="1:68" x14ac:dyDescent="0.25">
      <c r="A55265" s="1"/>
      <c r="B55265" s="2"/>
      <c r="BJ55265" s="3"/>
      <c r="BL55265" s="3"/>
      <c r="BN55265" s="3"/>
      <c r="BP55265" s="3"/>
    </row>
    <row r="55266" spans="1:68" x14ac:dyDescent="0.25">
      <c r="A55266" s="1"/>
      <c r="B55266" s="2"/>
      <c r="BJ55266" s="3"/>
      <c r="BL55266" s="3"/>
      <c r="BN55266" s="3"/>
      <c r="BP55266" s="3"/>
    </row>
    <row r="55267" spans="1:68" x14ac:dyDescent="0.25">
      <c r="A55267" s="1"/>
      <c r="B55267" s="2"/>
      <c r="BJ55267" s="3"/>
      <c r="BL55267" s="3"/>
      <c r="BN55267" s="3"/>
      <c r="BP55267" s="3"/>
    </row>
    <row r="55268" spans="1:68" x14ac:dyDescent="0.25">
      <c r="A55268" s="1"/>
      <c r="B55268" s="2"/>
      <c r="BJ55268" s="3"/>
      <c r="BL55268" s="3"/>
      <c r="BN55268" s="3"/>
      <c r="BP55268" s="3"/>
    </row>
    <row r="55269" spans="1:68" x14ac:dyDescent="0.25">
      <c r="A55269" s="1"/>
      <c r="B55269" s="2"/>
      <c r="BJ55269" s="3"/>
      <c r="BL55269" s="3"/>
      <c r="BN55269" s="3"/>
      <c r="BP55269" s="3"/>
    </row>
    <row r="55270" spans="1:68" x14ac:dyDescent="0.25">
      <c r="A55270" s="1"/>
      <c r="B55270" s="2"/>
      <c r="BJ55270" s="3"/>
      <c r="BL55270" s="3"/>
      <c r="BN55270" s="3"/>
      <c r="BP55270" s="3"/>
    </row>
    <row r="55271" spans="1:68" x14ac:dyDescent="0.25">
      <c r="A55271" s="1"/>
      <c r="B55271" s="2"/>
      <c r="BJ55271" s="3"/>
      <c r="BL55271" s="3"/>
      <c r="BN55271" s="3"/>
      <c r="BP55271" s="3"/>
    </row>
    <row r="55272" spans="1:68" x14ac:dyDescent="0.25">
      <c r="A55272" s="1"/>
      <c r="B55272" s="2"/>
      <c r="BJ55272" s="3"/>
      <c r="BL55272" s="3"/>
      <c r="BN55272" s="3"/>
      <c r="BP55272" s="3"/>
    </row>
    <row r="55273" spans="1:68" x14ac:dyDescent="0.25">
      <c r="A55273" s="1"/>
      <c r="B55273" s="2"/>
      <c r="BJ55273" s="3"/>
      <c r="BL55273" s="3"/>
      <c r="BN55273" s="3"/>
      <c r="BP55273" s="3"/>
    </row>
    <row r="55274" spans="1:68" x14ac:dyDescent="0.25">
      <c r="A55274" s="1"/>
      <c r="B55274" s="2"/>
      <c r="BJ55274" s="3"/>
      <c r="BL55274" s="3"/>
      <c r="BN55274" s="3"/>
      <c r="BP55274" s="3"/>
    </row>
    <row r="55275" spans="1:68" x14ac:dyDescent="0.25">
      <c r="A55275" s="1"/>
      <c r="B55275" s="2"/>
      <c r="BJ55275" s="3"/>
      <c r="BL55275" s="3"/>
      <c r="BN55275" s="3"/>
      <c r="BP55275" s="3"/>
    </row>
    <row r="55276" spans="1:68" x14ac:dyDescent="0.25">
      <c r="A55276" s="1"/>
      <c r="B55276" s="2"/>
      <c r="BJ55276" s="3"/>
      <c r="BL55276" s="3"/>
      <c r="BN55276" s="3"/>
      <c r="BP55276" s="3"/>
    </row>
    <row r="55277" spans="1:68" x14ac:dyDescent="0.25">
      <c r="A55277" s="1"/>
      <c r="B55277" s="2"/>
      <c r="BJ55277" s="3"/>
      <c r="BL55277" s="3"/>
      <c r="BN55277" s="3"/>
      <c r="BP55277" s="3"/>
    </row>
    <row r="55278" spans="1:68" x14ac:dyDescent="0.25">
      <c r="A55278" s="1"/>
      <c r="B55278" s="2"/>
      <c r="BJ55278" s="3"/>
      <c r="BL55278" s="3"/>
      <c r="BN55278" s="3"/>
      <c r="BP55278" s="3"/>
    </row>
    <row r="55279" spans="1:68" x14ac:dyDescent="0.25">
      <c r="A55279" s="1"/>
      <c r="B55279" s="2"/>
      <c r="BJ55279" s="3"/>
      <c r="BL55279" s="3"/>
      <c r="BN55279" s="3"/>
      <c r="BP55279" s="3"/>
    </row>
    <row r="55280" spans="1:68" x14ac:dyDescent="0.25">
      <c r="A55280" s="1"/>
      <c r="B55280" s="2"/>
      <c r="BJ55280" s="3"/>
      <c r="BL55280" s="3"/>
      <c r="BN55280" s="3"/>
      <c r="BP55280" s="3"/>
    </row>
    <row r="55281" spans="1:68" x14ac:dyDescent="0.25">
      <c r="A55281" s="1"/>
      <c r="B55281" s="2"/>
      <c r="BJ55281" s="3"/>
      <c r="BL55281" s="3"/>
      <c r="BN55281" s="3"/>
      <c r="BP55281" s="3"/>
    </row>
    <row r="55282" spans="1:68" x14ac:dyDescent="0.25">
      <c r="A55282" s="1"/>
      <c r="B55282" s="2"/>
      <c r="BJ55282" s="3"/>
      <c r="BL55282" s="3"/>
      <c r="BN55282" s="3"/>
      <c r="BP55282" s="3"/>
    </row>
    <row r="55283" spans="1:68" x14ac:dyDescent="0.25">
      <c r="A55283" s="1"/>
      <c r="B55283" s="2"/>
      <c r="BJ55283" s="3"/>
      <c r="BL55283" s="3"/>
      <c r="BN55283" s="3"/>
      <c r="BP55283" s="3"/>
    </row>
    <row r="55284" spans="1:68" x14ac:dyDescent="0.25">
      <c r="A55284" s="1"/>
      <c r="B55284" s="2"/>
      <c r="BJ55284" s="3"/>
      <c r="BL55284" s="3"/>
      <c r="BN55284" s="3"/>
      <c r="BP55284" s="3"/>
    </row>
    <row r="55285" spans="1:68" x14ac:dyDescent="0.25">
      <c r="A55285" s="1"/>
      <c r="B55285" s="2"/>
      <c r="BJ55285" s="3"/>
      <c r="BL55285" s="3"/>
      <c r="BN55285" s="3"/>
      <c r="BP55285" s="3"/>
    </row>
    <row r="55286" spans="1:68" x14ac:dyDescent="0.25">
      <c r="A55286" s="1"/>
      <c r="B55286" s="2"/>
      <c r="BJ55286" s="3"/>
      <c r="BL55286" s="3"/>
      <c r="BN55286" s="3"/>
      <c r="BP55286" s="3"/>
    </row>
    <row r="55287" spans="1:68" x14ac:dyDescent="0.25">
      <c r="A55287" s="1"/>
      <c r="B55287" s="2"/>
      <c r="BJ55287" s="3"/>
      <c r="BL55287" s="3"/>
      <c r="BN55287" s="3"/>
      <c r="BP55287" s="3"/>
    </row>
    <row r="55288" spans="1:68" x14ac:dyDescent="0.25">
      <c r="A55288" s="1"/>
      <c r="B55288" s="2"/>
      <c r="BJ55288" s="3"/>
      <c r="BL55288" s="3"/>
      <c r="BN55288" s="3"/>
      <c r="BP55288" s="3"/>
    </row>
    <row r="55289" spans="1:68" x14ac:dyDescent="0.25">
      <c r="A55289" s="1"/>
      <c r="B55289" s="2"/>
      <c r="BJ55289" s="3"/>
      <c r="BL55289" s="3"/>
      <c r="BN55289" s="3"/>
      <c r="BP55289" s="3"/>
    </row>
    <row r="55290" spans="1:68" x14ac:dyDescent="0.25">
      <c r="A55290" s="1"/>
      <c r="B55290" s="2"/>
      <c r="BJ55290" s="3"/>
      <c r="BL55290" s="3"/>
      <c r="BN55290" s="3"/>
      <c r="BP55290" s="3"/>
    </row>
    <row r="55291" spans="1:68" x14ac:dyDescent="0.25">
      <c r="A55291" s="1"/>
      <c r="B55291" s="2"/>
      <c r="BJ55291" s="3"/>
      <c r="BL55291" s="3"/>
      <c r="BN55291" s="3"/>
      <c r="BP55291" s="3"/>
    </row>
    <row r="55292" spans="1:68" x14ac:dyDescent="0.25">
      <c r="A55292" s="1"/>
      <c r="B55292" s="2"/>
      <c r="BJ55292" s="3"/>
      <c r="BL55292" s="3"/>
      <c r="BN55292" s="3"/>
      <c r="BP55292" s="3"/>
    </row>
    <row r="55293" spans="1:68" x14ac:dyDescent="0.25">
      <c r="A55293" s="1"/>
      <c r="B55293" s="2"/>
      <c r="BJ55293" s="3"/>
      <c r="BL55293" s="3"/>
      <c r="BN55293" s="3"/>
      <c r="BP55293" s="3"/>
    </row>
    <row r="55294" spans="1:68" x14ac:dyDescent="0.25">
      <c r="A55294" s="1"/>
      <c r="B55294" s="2"/>
      <c r="BJ55294" s="3"/>
      <c r="BL55294" s="3"/>
      <c r="BN55294" s="3"/>
      <c r="BP55294" s="3"/>
    </row>
    <row r="55295" spans="1:68" x14ac:dyDescent="0.25">
      <c r="A55295" s="1"/>
      <c r="B55295" s="2"/>
      <c r="BJ55295" s="3"/>
      <c r="BL55295" s="3"/>
      <c r="BN55295" s="3"/>
      <c r="BP55295" s="3"/>
    </row>
    <row r="55296" spans="1:68" x14ac:dyDescent="0.25">
      <c r="A55296" s="1"/>
      <c r="B55296" s="2"/>
      <c r="BJ55296" s="3"/>
      <c r="BL55296" s="3"/>
      <c r="BN55296" s="3"/>
      <c r="BP55296" s="3"/>
    </row>
    <row r="55297" spans="1:68" x14ac:dyDescent="0.25">
      <c r="A55297" s="1"/>
      <c r="B55297" s="2"/>
      <c r="BJ55297" s="3"/>
      <c r="BL55297" s="3"/>
      <c r="BN55297" s="3"/>
      <c r="BP55297" s="3"/>
    </row>
    <row r="55298" spans="1:68" x14ac:dyDescent="0.25">
      <c r="A55298" s="1"/>
      <c r="B55298" s="2"/>
      <c r="BJ55298" s="3"/>
      <c r="BL55298" s="3"/>
      <c r="BN55298" s="3"/>
      <c r="BP55298" s="3"/>
    </row>
    <row r="55299" spans="1:68" x14ac:dyDescent="0.25">
      <c r="A55299" s="1"/>
      <c r="B55299" s="2"/>
      <c r="BJ55299" s="3"/>
      <c r="BL55299" s="3"/>
      <c r="BN55299" s="3"/>
      <c r="BP55299" s="3"/>
    </row>
    <row r="55300" spans="1:68" x14ac:dyDescent="0.25">
      <c r="A55300" s="1"/>
      <c r="B55300" s="2"/>
      <c r="BJ55300" s="3"/>
      <c r="BL55300" s="3"/>
      <c r="BN55300" s="3"/>
      <c r="BP55300" s="3"/>
    </row>
    <row r="55301" spans="1:68" x14ac:dyDescent="0.25">
      <c r="A55301" s="1"/>
      <c r="B55301" s="2"/>
      <c r="BJ55301" s="3"/>
      <c r="BL55301" s="3"/>
      <c r="BN55301" s="3"/>
      <c r="BP55301" s="3"/>
    </row>
    <row r="55302" spans="1:68" x14ac:dyDescent="0.25">
      <c r="A55302" s="1"/>
      <c r="B55302" s="2"/>
      <c r="BJ55302" s="3"/>
      <c r="BL55302" s="3"/>
      <c r="BN55302" s="3"/>
      <c r="BP55302" s="3"/>
    </row>
    <row r="55303" spans="1:68" x14ac:dyDescent="0.25">
      <c r="A55303" s="1"/>
      <c r="B55303" s="2"/>
      <c r="BJ55303" s="3"/>
      <c r="BL55303" s="3"/>
      <c r="BN55303" s="3"/>
      <c r="BP55303" s="3"/>
    </row>
    <row r="55304" spans="1:68" x14ac:dyDescent="0.25">
      <c r="A55304" s="1"/>
      <c r="B55304" s="2"/>
      <c r="BJ55304" s="3"/>
      <c r="BL55304" s="3"/>
      <c r="BN55304" s="3"/>
      <c r="BP55304" s="3"/>
    </row>
    <row r="55305" spans="1:68" x14ac:dyDescent="0.25">
      <c r="A55305" s="1"/>
      <c r="B55305" s="2"/>
      <c r="BJ55305" s="3"/>
      <c r="BL55305" s="3"/>
      <c r="BN55305" s="3"/>
      <c r="BP55305" s="3"/>
    </row>
    <row r="55306" spans="1:68" x14ac:dyDescent="0.25">
      <c r="A55306" s="1"/>
      <c r="B55306" s="2"/>
      <c r="BJ55306" s="3"/>
      <c r="BL55306" s="3"/>
      <c r="BN55306" s="3"/>
      <c r="BP55306" s="3"/>
    </row>
    <row r="55307" spans="1:68" x14ac:dyDescent="0.25">
      <c r="A55307" s="1"/>
      <c r="B55307" s="2"/>
      <c r="BJ55307" s="3"/>
      <c r="BL55307" s="3"/>
      <c r="BN55307" s="3"/>
      <c r="BP55307" s="3"/>
    </row>
    <row r="55308" spans="1:68" x14ac:dyDescent="0.25">
      <c r="A55308" s="1"/>
      <c r="B55308" s="2"/>
      <c r="BJ55308" s="3"/>
      <c r="BL55308" s="3"/>
      <c r="BN55308" s="3"/>
      <c r="BP55308" s="3"/>
    </row>
    <row r="55309" spans="1:68" x14ac:dyDescent="0.25">
      <c r="A55309" s="1"/>
      <c r="B55309" s="2"/>
      <c r="BJ55309" s="3"/>
      <c r="BL55309" s="3"/>
      <c r="BN55309" s="3"/>
      <c r="BP55309" s="3"/>
    </row>
    <row r="55310" spans="1:68" x14ac:dyDescent="0.25">
      <c r="A55310" s="1"/>
      <c r="B55310" s="2"/>
      <c r="BJ55310" s="3"/>
      <c r="BL55310" s="3"/>
      <c r="BN55310" s="3"/>
      <c r="BP55310" s="3"/>
    </row>
    <row r="55311" spans="1:68" x14ac:dyDescent="0.25">
      <c r="A55311" s="1"/>
      <c r="B55311" s="2"/>
      <c r="BJ55311" s="3"/>
      <c r="BL55311" s="3"/>
      <c r="BN55311" s="3"/>
      <c r="BP55311" s="3"/>
    </row>
    <row r="55312" spans="1:68" x14ac:dyDescent="0.25">
      <c r="A55312" s="1"/>
      <c r="B55312" s="2"/>
      <c r="BJ55312" s="3"/>
      <c r="BL55312" s="3"/>
      <c r="BN55312" s="3"/>
      <c r="BP55312" s="3"/>
    </row>
    <row r="55313" spans="1:68" x14ac:dyDescent="0.25">
      <c r="A55313" s="1"/>
      <c r="B55313" s="2"/>
      <c r="BJ55313" s="3"/>
      <c r="BL55313" s="3"/>
      <c r="BN55313" s="3"/>
      <c r="BP55313" s="3"/>
    </row>
    <row r="55314" spans="1:68" x14ac:dyDescent="0.25">
      <c r="A55314" s="1"/>
      <c r="B55314" s="2"/>
      <c r="BJ55314" s="3"/>
      <c r="BL55314" s="3"/>
      <c r="BN55314" s="3"/>
      <c r="BP55314" s="3"/>
    </row>
    <row r="55315" spans="1:68" x14ac:dyDescent="0.25">
      <c r="A55315" s="1"/>
      <c r="B55315" s="2"/>
      <c r="BJ55315" s="3"/>
      <c r="BL55315" s="3"/>
      <c r="BN55315" s="3"/>
      <c r="BP55315" s="3"/>
    </row>
    <row r="55316" spans="1:68" x14ac:dyDescent="0.25">
      <c r="A55316" s="1"/>
      <c r="B55316" s="2"/>
      <c r="BJ55316" s="3"/>
      <c r="BL55316" s="3"/>
      <c r="BN55316" s="3"/>
      <c r="BP55316" s="3"/>
    </row>
    <row r="55317" spans="1:68" x14ac:dyDescent="0.25">
      <c r="A55317" s="1"/>
      <c r="B55317" s="2"/>
      <c r="BJ55317" s="3"/>
      <c r="BL55317" s="3"/>
      <c r="BN55317" s="3"/>
      <c r="BP55317" s="3"/>
    </row>
    <row r="55318" spans="1:68" x14ac:dyDescent="0.25">
      <c r="A55318" s="1"/>
      <c r="B55318" s="2"/>
      <c r="BJ55318" s="3"/>
      <c r="BL55318" s="3"/>
      <c r="BN55318" s="3"/>
      <c r="BP55318" s="3"/>
    </row>
    <row r="55319" spans="1:68" x14ac:dyDescent="0.25">
      <c r="A55319" s="1"/>
      <c r="B55319" s="2"/>
      <c r="BJ55319" s="3"/>
      <c r="BL55319" s="3"/>
      <c r="BN55319" s="3"/>
      <c r="BP55319" s="3"/>
    </row>
    <row r="55320" spans="1:68" x14ac:dyDescent="0.25">
      <c r="A55320" s="1"/>
      <c r="B55320" s="2"/>
      <c r="BJ55320" s="3"/>
      <c r="BL55320" s="3"/>
      <c r="BN55320" s="3"/>
      <c r="BP55320" s="3"/>
    </row>
    <row r="55321" spans="1:68" x14ac:dyDescent="0.25">
      <c r="A55321" s="1"/>
      <c r="B55321" s="2"/>
      <c r="BJ55321" s="3"/>
      <c r="BL55321" s="3"/>
      <c r="BN55321" s="3"/>
      <c r="BP55321" s="3"/>
    </row>
    <row r="55322" spans="1:68" x14ac:dyDescent="0.25">
      <c r="A55322" s="1"/>
      <c r="B55322" s="2"/>
      <c r="BJ55322" s="3"/>
      <c r="BL55322" s="3"/>
      <c r="BN55322" s="3"/>
      <c r="BP55322" s="3"/>
    </row>
    <row r="55323" spans="1:68" x14ac:dyDescent="0.25">
      <c r="A55323" s="1"/>
      <c r="B55323" s="2"/>
      <c r="BJ55323" s="3"/>
      <c r="BL55323" s="3"/>
      <c r="BN55323" s="3"/>
      <c r="BP55323" s="3"/>
    </row>
    <row r="55324" spans="1:68" x14ac:dyDescent="0.25">
      <c r="A55324" s="1"/>
      <c r="B55324" s="2"/>
      <c r="BJ55324" s="3"/>
      <c r="BL55324" s="3"/>
      <c r="BN55324" s="3"/>
      <c r="BP55324" s="3"/>
    </row>
    <row r="55325" spans="1:68" x14ac:dyDescent="0.25">
      <c r="A55325" s="1"/>
      <c r="B55325" s="2"/>
      <c r="BJ55325" s="3"/>
      <c r="BL55325" s="3"/>
      <c r="BN55325" s="3"/>
      <c r="BP55325" s="3"/>
    </row>
    <row r="55326" spans="1:68" x14ac:dyDescent="0.25">
      <c r="A55326" s="1"/>
      <c r="B55326" s="2"/>
      <c r="BJ55326" s="3"/>
      <c r="BL55326" s="3"/>
      <c r="BN55326" s="3"/>
      <c r="BP55326" s="3"/>
    </row>
    <row r="55327" spans="1:68" x14ac:dyDescent="0.25">
      <c r="A55327" s="1"/>
      <c r="B55327" s="2"/>
      <c r="BJ55327" s="3"/>
      <c r="BL55327" s="3"/>
      <c r="BN55327" s="3"/>
      <c r="BP55327" s="3"/>
    </row>
    <row r="55328" spans="1:68" x14ac:dyDescent="0.25">
      <c r="A55328" s="1"/>
      <c r="B55328" s="2"/>
      <c r="BJ55328" s="3"/>
      <c r="BL55328" s="3"/>
      <c r="BN55328" s="3"/>
      <c r="BP55328" s="3"/>
    </row>
    <row r="55329" spans="1:68" x14ac:dyDescent="0.25">
      <c r="A55329" s="1"/>
      <c r="B55329" s="2"/>
      <c r="BJ55329" s="3"/>
      <c r="BL55329" s="3"/>
      <c r="BN55329" s="3"/>
      <c r="BP55329" s="3"/>
    </row>
    <row r="55330" spans="1:68" x14ac:dyDescent="0.25">
      <c r="A55330" s="1"/>
      <c r="B55330" s="2"/>
      <c r="BJ55330" s="3"/>
      <c r="BL55330" s="3"/>
      <c r="BN55330" s="3"/>
      <c r="BP55330" s="3"/>
    </row>
    <row r="55331" spans="1:68" x14ac:dyDescent="0.25">
      <c r="A55331" s="1"/>
      <c r="B55331" s="2"/>
      <c r="BJ55331" s="3"/>
      <c r="BL55331" s="3"/>
      <c r="BN55331" s="3"/>
      <c r="BP55331" s="3"/>
    </row>
    <row r="55332" spans="1:68" x14ac:dyDescent="0.25">
      <c r="A55332" s="1"/>
      <c r="B55332" s="2"/>
      <c r="BJ55332" s="3"/>
      <c r="BL55332" s="3"/>
      <c r="BN55332" s="3"/>
      <c r="BP55332" s="3"/>
    </row>
    <row r="55333" spans="1:68" x14ac:dyDescent="0.25">
      <c r="A55333" s="1"/>
      <c r="B55333" s="2"/>
      <c r="BJ55333" s="3"/>
      <c r="BL55333" s="3"/>
      <c r="BN55333" s="3"/>
      <c r="BP55333" s="3"/>
    </row>
    <row r="55334" spans="1:68" x14ac:dyDescent="0.25">
      <c r="A55334" s="1"/>
      <c r="B55334" s="2"/>
      <c r="BJ55334" s="3"/>
      <c r="BL55334" s="3"/>
      <c r="BN55334" s="3"/>
      <c r="BP55334" s="3"/>
    </row>
    <row r="55335" spans="1:68" x14ac:dyDescent="0.25">
      <c r="A55335" s="1"/>
      <c r="B55335" s="2"/>
      <c r="BJ55335" s="3"/>
      <c r="BL55335" s="3"/>
      <c r="BN55335" s="3"/>
      <c r="BP55335" s="3"/>
    </row>
    <row r="55336" spans="1:68" x14ac:dyDescent="0.25">
      <c r="A55336" s="1"/>
      <c r="B55336" s="2"/>
      <c r="BJ55336" s="3"/>
      <c r="BL55336" s="3"/>
      <c r="BN55336" s="3"/>
      <c r="BP55336" s="3"/>
    </row>
    <row r="55337" spans="1:68" x14ac:dyDescent="0.25">
      <c r="A55337" s="1"/>
      <c r="B55337" s="2"/>
      <c r="BJ55337" s="3"/>
      <c r="BL55337" s="3"/>
      <c r="BN55337" s="3"/>
      <c r="BP55337" s="3"/>
    </row>
    <row r="55338" spans="1:68" x14ac:dyDescent="0.25">
      <c r="A55338" s="1"/>
      <c r="B55338" s="2"/>
      <c r="BJ55338" s="3"/>
      <c r="BL55338" s="3"/>
      <c r="BN55338" s="3"/>
      <c r="BP55338" s="3"/>
    </row>
    <row r="55339" spans="1:68" x14ac:dyDescent="0.25">
      <c r="A55339" s="1"/>
      <c r="B55339" s="2"/>
      <c r="BJ55339" s="3"/>
      <c r="BL55339" s="3"/>
      <c r="BN55339" s="3"/>
      <c r="BP55339" s="3"/>
    </row>
    <row r="55340" spans="1:68" x14ac:dyDescent="0.25">
      <c r="A55340" s="1"/>
      <c r="B55340" s="2"/>
      <c r="BJ55340" s="3"/>
      <c r="BL55340" s="3"/>
      <c r="BN55340" s="3"/>
      <c r="BP55340" s="3"/>
    </row>
    <row r="55341" spans="1:68" x14ac:dyDescent="0.25">
      <c r="A55341" s="1"/>
      <c r="B55341" s="2"/>
      <c r="BJ55341" s="3"/>
      <c r="BL55341" s="3"/>
      <c r="BN55341" s="3"/>
      <c r="BP55341" s="3"/>
    </row>
    <row r="55342" spans="1:68" x14ac:dyDescent="0.25">
      <c r="A55342" s="1"/>
      <c r="B55342" s="2"/>
      <c r="BJ55342" s="3"/>
      <c r="BL55342" s="3"/>
      <c r="BN55342" s="3"/>
      <c r="BP55342" s="3"/>
    </row>
    <row r="55343" spans="1:68" x14ac:dyDescent="0.25">
      <c r="A55343" s="1"/>
      <c r="B55343" s="2"/>
      <c r="BJ55343" s="3"/>
      <c r="BL55343" s="3"/>
      <c r="BN55343" s="3"/>
      <c r="BP55343" s="3"/>
    </row>
    <row r="55344" spans="1:68" x14ac:dyDescent="0.25">
      <c r="A55344" s="1"/>
      <c r="B55344" s="2"/>
      <c r="BJ55344" s="3"/>
      <c r="BL55344" s="3"/>
      <c r="BN55344" s="3"/>
      <c r="BP55344" s="3"/>
    </row>
    <row r="55345" spans="1:68" x14ac:dyDescent="0.25">
      <c r="A55345" s="1"/>
      <c r="B55345" s="2"/>
      <c r="BJ55345" s="3"/>
      <c r="BL55345" s="3"/>
      <c r="BN55345" s="3"/>
      <c r="BP55345" s="3"/>
    </row>
    <row r="55346" spans="1:68" x14ac:dyDescent="0.25">
      <c r="A55346" s="1"/>
      <c r="B55346" s="2"/>
      <c r="BJ55346" s="3"/>
      <c r="BL55346" s="3"/>
      <c r="BN55346" s="3"/>
      <c r="BP55346" s="3"/>
    </row>
    <row r="55347" spans="1:68" x14ac:dyDescent="0.25">
      <c r="A55347" s="1"/>
      <c r="B55347" s="2"/>
      <c r="BJ55347" s="3"/>
      <c r="BL55347" s="3"/>
      <c r="BN55347" s="3"/>
      <c r="BP55347" s="3"/>
    </row>
    <row r="55348" spans="1:68" x14ac:dyDescent="0.25">
      <c r="A55348" s="1"/>
      <c r="B55348" s="2"/>
      <c r="BJ55348" s="3"/>
      <c r="BL55348" s="3"/>
      <c r="BN55348" s="3"/>
      <c r="BP55348" s="3"/>
    </row>
    <row r="55349" spans="1:68" x14ac:dyDescent="0.25">
      <c r="A55349" s="1"/>
      <c r="B55349" s="2"/>
      <c r="BJ55349" s="3"/>
      <c r="BL55349" s="3"/>
      <c r="BN55349" s="3"/>
      <c r="BP55349" s="3"/>
    </row>
    <row r="55350" spans="1:68" x14ac:dyDescent="0.25">
      <c r="A55350" s="1"/>
      <c r="B55350" s="2"/>
      <c r="BJ55350" s="3"/>
      <c r="BL55350" s="3"/>
      <c r="BN55350" s="3"/>
      <c r="BP55350" s="3"/>
    </row>
    <row r="55351" spans="1:68" x14ac:dyDescent="0.25">
      <c r="A55351" s="1"/>
      <c r="B55351" s="2"/>
      <c r="BJ55351" s="3"/>
      <c r="BL55351" s="3"/>
      <c r="BN55351" s="3"/>
      <c r="BP55351" s="3"/>
    </row>
    <row r="55352" spans="1:68" x14ac:dyDescent="0.25">
      <c r="A55352" s="1"/>
      <c r="B55352" s="2"/>
      <c r="BJ55352" s="3"/>
      <c r="BL55352" s="3"/>
      <c r="BN55352" s="3"/>
      <c r="BP55352" s="3"/>
    </row>
    <row r="55353" spans="1:68" x14ac:dyDescent="0.25">
      <c r="A55353" s="1"/>
      <c r="B55353" s="2"/>
      <c r="BJ55353" s="3"/>
      <c r="BL55353" s="3"/>
      <c r="BN55353" s="3"/>
      <c r="BP55353" s="3"/>
    </row>
    <row r="55354" spans="1:68" x14ac:dyDescent="0.25">
      <c r="A55354" s="1"/>
      <c r="B55354" s="2"/>
      <c r="BJ55354" s="3"/>
      <c r="BL55354" s="3"/>
      <c r="BN55354" s="3"/>
      <c r="BP55354" s="3"/>
    </row>
    <row r="55355" spans="1:68" x14ac:dyDescent="0.25">
      <c r="A55355" s="1"/>
      <c r="B55355" s="2"/>
      <c r="BJ55355" s="3"/>
      <c r="BL55355" s="3"/>
      <c r="BN55355" s="3"/>
      <c r="BP55355" s="3"/>
    </row>
    <row r="55356" spans="1:68" x14ac:dyDescent="0.25">
      <c r="A55356" s="1"/>
      <c r="B55356" s="2"/>
      <c r="BJ55356" s="3"/>
      <c r="BL55356" s="3"/>
      <c r="BN55356" s="3"/>
      <c r="BP55356" s="3"/>
    </row>
    <row r="55357" spans="1:68" x14ac:dyDescent="0.25">
      <c r="A55357" s="1"/>
      <c r="B55357" s="2"/>
      <c r="BJ55357" s="3"/>
      <c r="BL55357" s="3"/>
      <c r="BN55357" s="3"/>
      <c r="BP55357" s="3"/>
    </row>
    <row r="55358" spans="1:68" x14ac:dyDescent="0.25">
      <c r="A55358" s="1"/>
      <c r="B55358" s="2"/>
      <c r="BJ55358" s="3"/>
      <c r="BL55358" s="3"/>
      <c r="BN55358" s="3"/>
      <c r="BP55358" s="3"/>
    </row>
    <row r="55359" spans="1:68" x14ac:dyDescent="0.25">
      <c r="A55359" s="1"/>
      <c r="B55359" s="2"/>
      <c r="BJ55359" s="3"/>
      <c r="BL55359" s="3"/>
      <c r="BN55359" s="3"/>
      <c r="BP55359" s="3"/>
    </row>
    <row r="55360" spans="1:68" x14ac:dyDescent="0.25">
      <c r="A55360" s="1"/>
      <c r="B55360" s="2"/>
      <c r="BJ55360" s="3"/>
      <c r="BL55360" s="3"/>
      <c r="BN55360" s="3"/>
      <c r="BP55360" s="3"/>
    </row>
    <row r="55361" spans="1:68" x14ac:dyDescent="0.25">
      <c r="A55361" s="1"/>
      <c r="B55361" s="2"/>
      <c r="BJ55361" s="3"/>
      <c r="BL55361" s="3"/>
      <c r="BN55361" s="3"/>
      <c r="BP55361" s="3"/>
    </row>
    <row r="55362" spans="1:68" x14ac:dyDescent="0.25">
      <c r="A55362" s="1"/>
      <c r="B55362" s="2"/>
      <c r="BJ55362" s="3"/>
      <c r="BL55362" s="3"/>
      <c r="BN55362" s="3"/>
      <c r="BP55362" s="3"/>
    </row>
    <row r="55363" spans="1:68" x14ac:dyDescent="0.25">
      <c r="A55363" s="1"/>
      <c r="B55363" s="2"/>
      <c r="BJ55363" s="3"/>
      <c r="BL55363" s="3"/>
      <c r="BN55363" s="3"/>
      <c r="BP55363" s="3"/>
    </row>
    <row r="55364" spans="1:68" x14ac:dyDescent="0.25">
      <c r="A55364" s="1"/>
      <c r="B55364" s="2"/>
      <c r="BJ55364" s="3"/>
      <c r="BL55364" s="3"/>
      <c r="BN55364" s="3"/>
      <c r="BP55364" s="3"/>
    </row>
    <row r="55365" spans="1:68" x14ac:dyDescent="0.25">
      <c r="A55365" s="1"/>
      <c r="B55365" s="2"/>
      <c r="BJ55365" s="3"/>
      <c r="BL55365" s="3"/>
      <c r="BN55365" s="3"/>
      <c r="BP55365" s="3"/>
    </row>
    <row r="55366" spans="1:68" x14ac:dyDescent="0.25">
      <c r="A55366" s="1"/>
      <c r="B55366" s="2"/>
      <c r="BJ55366" s="3"/>
      <c r="BL55366" s="3"/>
      <c r="BN55366" s="3"/>
      <c r="BP55366" s="3"/>
    </row>
    <row r="55367" spans="1:68" x14ac:dyDescent="0.25">
      <c r="A55367" s="1"/>
      <c r="B55367" s="2"/>
      <c r="BJ55367" s="3"/>
      <c r="BL55367" s="3"/>
      <c r="BN55367" s="3"/>
      <c r="BP55367" s="3"/>
    </row>
    <row r="55368" spans="1:68" x14ac:dyDescent="0.25">
      <c r="A55368" s="1"/>
      <c r="B55368" s="2"/>
      <c r="BJ55368" s="3"/>
      <c r="BL55368" s="3"/>
      <c r="BN55368" s="3"/>
      <c r="BP55368" s="3"/>
    </row>
    <row r="55369" spans="1:68" x14ac:dyDescent="0.25">
      <c r="A55369" s="1"/>
      <c r="B55369" s="2"/>
      <c r="BJ55369" s="3"/>
      <c r="BL55369" s="3"/>
      <c r="BN55369" s="3"/>
      <c r="BP55369" s="3"/>
    </row>
    <row r="55370" spans="1:68" x14ac:dyDescent="0.25">
      <c r="A55370" s="1"/>
      <c r="B55370" s="2"/>
      <c r="BJ55370" s="3"/>
      <c r="BL55370" s="3"/>
      <c r="BN55370" s="3"/>
      <c r="BP55370" s="3"/>
    </row>
    <row r="55371" spans="1:68" x14ac:dyDescent="0.25">
      <c r="A55371" s="1"/>
      <c r="B55371" s="2"/>
      <c r="BJ55371" s="3"/>
      <c r="BL55371" s="3"/>
      <c r="BN55371" s="3"/>
      <c r="BP55371" s="3"/>
    </row>
    <row r="55372" spans="1:68" x14ac:dyDescent="0.25">
      <c r="A55372" s="1"/>
      <c r="B55372" s="2"/>
      <c r="BJ55372" s="3"/>
      <c r="BL55372" s="3"/>
      <c r="BN55372" s="3"/>
      <c r="BP55372" s="3"/>
    </row>
    <row r="55373" spans="1:68" x14ac:dyDescent="0.25">
      <c r="A55373" s="1"/>
      <c r="B55373" s="2"/>
      <c r="BJ55373" s="3"/>
      <c r="BL55373" s="3"/>
      <c r="BN55373" s="3"/>
      <c r="BP55373" s="3"/>
    </row>
    <row r="55374" spans="1:68" x14ac:dyDescent="0.25">
      <c r="A55374" s="1"/>
      <c r="B55374" s="2"/>
      <c r="BJ55374" s="3"/>
      <c r="BL55374" s="3"/>
      <c r="BN55374" s="3"/>
      <c r="BP55374" s="3"/>
    </row>
    <row r="55375" spans="1:68" x14ac:dyDescent="0.25">
      <c r="A55375" s="1"/>
      <c r="B55375" s="2"/>
      <c r="BJ55375" s="3"/>
      <c r="BL55375" s="3"/>
      <c r="BN55375" s="3"/>
      <c r="BP55375" s="3"/>
    </row>
    <row r="55376" spans="1:68" x14ac:dyDescent="0.25">
      <c r="A55376" s="1"/>
      <c r="B55376" s="2"/>
      <c r="BJ55376" s="3"/>
      <c r="BL55376" s="3"/>
      <c r="BN55376" s="3"/>
      <c r="BP55376" s="3"/>
    </row>
    <row r="55377" spans="1:68" x14ac:dyDescent="0.25">
      <c r="A55377" s="1"/>
      <c r="B55377" s="2"/>
      <c r="BJ55377" s="3"/>
      <c r="BL55377" s="3"/>
      <c r="BN55377" s="3"/>
      <c r="BP55377" s="3"/>
    </row>
    <row r="55378" spans="1:68" x14ac:dyDescent="0.25">
      <c r="A55378" s="1"/>
      <c r="B55378" s="2"/>
      <c r="BJ55378" s="3"/>
      <c r="BL55378" s="3"/>
      <c r="BN55378" s="3"/>
      <c r="BP55378" s="3"/>
    </row>
    <row r="55379" spans="1:68" x14ac:dyDescent="0.25">
      <c r="A55379" s="1"/>
      <c r="B55379" s="2"/>
      <c r="BJ55379" s="3"/>
      <c r="BL55379" s="3"/>
      <c r="BN55379" s="3"/>
      <c r="BP55379" s="3"/>
    </row>
    <row r="55380" spans="1:68" x14ac:dyDescent="0.25">
      <c r="A55380" s="1"/>
      <c r="B55380" s="2"/>
      <c r="BJ55380" s="3"/>
      <c r="BL55380" s="3"/>
      <c r="BN55380" s="3"/>
      <c r="BP55380" s="3"/>
    </row>
    <row r="55381" spans="1:68" x14ac:dyDescent="0.25">
      <c r="A55381" s="1"/>
      <c r="B55381" s="2"/>
      <c r="BJ55381" s="3"/>
      <c r="BL55381" s="3"/>
      <c r="BN55381" s="3"/>
      <c r="BP55381" s="3"/>
    </row>
    <row r="55382" spans="1:68" x14ac:dyDescent="0.25">
      <c r="A55382" s="1"/>
      <c r="B55382" s="2"/>
      <c r="BJ55382" s="3"/>
      <c r="BL55382" s="3"/>
      <c r="BN55382" s="3"/>
      <c r="BP55382" s="3"/>
    </row>
    <row r="55383" spans="1:68" x14ac:dyDescent="0.25">
      <c r="A55383" s="1"/>
      <c r="B55383" s="2"/>
      <c r="BJ55383" s="3"/>
      <c r="BL55383" s="3"/>
      <c r="BN55383" s="3"/>
      <c r="BP55383" s="3"/>
    </row>
    <row r="55384" spans="1:68" x14ac:dyDescent="0.25">
      <c r="A55384" s="1"/>
      <c r="B55384" s="2"/>
      <c r="BJ55384" s="3"/>
      <c r="BL55384" s="3"/>
      <c r="BN55384" s="3"/>
      <c r="BP55384" s="3"/>
    </row>
    <row r="55385" spans="1:68" x14ac:dyDescent="0.25">
      <c r="A55385" s="1"/>
      <c r="B55385" s="2"/>
      <c r="BJ55385" s="3"/>
      <c r="BL55385" s="3"/>
      <c r="BN55385" s="3"/>
      <c r="BP55385" s="3"/>
    </row>
    <row r="55386" spans="1:68" x14ac:dyDescent="0.25">
      <c r="A55386" s="1"/>
      <c r="B55386" s="2"/>
      <c r="BJ55386" s="3"/>
      <c r="BL55386" s="3"/>
      <c r="BN55386" s="3"/>
      <c r="BP55386" s="3"/>
    </row>
    <row r="55387" spans="1:68" x14ac:dyDescent="0.25">
      <c r="A55387" s="1"/>
      <c r="B55387" s="2"/>
      <c r="BJ55387" s="3"/>
      <c r="BL55387" s="3"/>
      <c r="BN55387" s="3"/>
      <c r="BP55387" s="3"/>
    </row>
    <row r="55388" spans="1:68" x14ac:dyDescent="0.25">
      <c r="A55388" s="1"/>
      <c r="B55388" s="2"/>
      <c r="BJ55388" s="3"/>
      <c r="BL55388" s="3"/>
      <c r="BN55388" s="3"/>
      <c r="BP55388" s="3"/>
    </row>
    <row r="55389" spans="1:68" x14ac:dyDescent="0.25">
      <c r="A55389" s="1"/>
      <c r="B55389" s="2"/>
      <c r="BJ55389" s="3"/>
      <c r="BL55389" s="3"/>
      <c r="BN55389" s="3"/>
      <c r="BP55389" s="3"/>
    </row>
    <row r="55390" spans="1:68" x14ac:dyDescent="0.25">
      <c r="A55390" s="1"/>
      <c r="B55390" s="2"/>
      <c r="BJ55390" s="3"/>
      <c r="BL55390" s="3"/>
      <c r="BN55390" s="3"/>
      <c r="BP55390" s="3"/>
    </row>
    <row r="55391" spans="1:68" x14ac:dyDescent="0.25">
      <c r="A55391" s="1"/>
      <c r="B55391" s="2"/>
      <c r="BJ55391" s="3"/>
      <c r="BL55391" s="3"/>
      <c r="BN55391" s="3"/>
      <c r="BP55391" s="3"/>
    </row>
    <row r="55392" spans="1:68" x14ac:dyDescent="0.25">
      <c r="A55392" s="1"/>
      <c r="B55392" s="2"/>
      <c r="BJ55392" s="3"/>
      <c r="BL55392" s="3"/>
      <c r="BN55392" s="3"/>
      <c r="BP55392" s="3"/>
    </row>
    <row r="55393" spans="1:68" x14ac:dyDescent="0.25">
      <c r="A55393" s="1"/>
      <c r="B55393" s="2"/>
      <c r="BJ55393" s="3"/>
      <c r="BL55393" s="3"/>
      <c r="BN55393" s="3"/>
      <c r="BP55393" s="3"/>
    </row>
    <row r="55394" spans="1:68" x14ac:dyDescent="0.25">
      <c r="A55394" s="1"/>
      <c r="B55394" s="2"/>
      <c r="BJ55394" s="3"/>
      <c r="BL55394" s="3"/>
      <c r="BN55394" s="3"/>
      <c r="BP55394" s="3"/>
    </row>
    <row r="55395" spans="1:68" x14ac:dyDescent="0.25">
      <c r="A55395" s="1"/>
      <c r="B55395" s="2"/>
      <c r="BJ55395" s="3"/>
      <c r="BL55395" s="3"/>
      <c r="BN55395" s="3"/>
      <c r="BP55395" s="3"/>
    </row>
    <row r="55396" spans="1:68" x14ac:dyDescent="0.25">
      <c r="A55396" s="1"/>
      <c r="B55396" s="2"/>
      <c r="BJ55396" s="3"/>
      <c r="BL55396" s="3"/>
      <c r="BN55396" s="3"/>
      <c r="BP55396" s="3"/>
    </row>
    <row r="55397" spans="1:68" x14ac:dyDescent="0.25">
      <c r="A55397" s="1"/>
      <c r="B55397" s="2"/>
      <c r="BJ55397" s="3"/>
      <c r="BL55397" s="3"/>
      <c r="BN55397" s="3"/>
      <c r="BP55397" s="3"/>
    </row>
    <row r="55398" spans="1:68" x14ac:dyDescent="0.25">
      <c r="A55398" s="1"/>
      <c r="B55398" s="2"/>
      <c r="BJ55398" s="3"/>
      <c r="BL55398" s="3"/>
      <c r="BN55398" s="3"/>
      <c r="BP55398" s="3"/>
    </row>
    <row r="55399" spans="1:68" x14ac:dyDescent="0.25">
      <c r="A55399" s="1"/>
      <c r="B55399" s="2"/>
      <c r="BJ55399" s="3"/>
      <c r="BL55399" s="3"/>
      <c r="BN55399" s="3"/>
      <c r="BP55399" s="3"/>
    </row>
    <row r="55400" spans="1:68" x14ac:dyDescent="0.25">
      <c r="A55400" s="1"/>
      <c r="B55400" s="2"/>
      <c r="BJ55400" s="3"/>
      <c r="BL55400" s="3"/>
      <c r="BN55400" s="3"/>
      <c r="BP55400" s="3"/>
    </row>
    <row r="55401" spans="1:68" x14ac:dyDescent="0.25">
      <c r="A55401" s="1"/>
      <c r="B55401" s="2"/>
      <c r="BJ55401" s="3"/>
      <c r="BL55401" s="3"/>
      <c r="BN55401" s="3"/>
      <c r="BP55401" s="3"/>
    </row>
    <row r="55402" spans="1:68" x14ac:dyDescent="0.25">
      <c r="A55402" s="1"/>
      <c r="B55402" s="2"/>
      <c r="BJ55402" s="3"/>
      <c r="BL55402" s="3"/>
      <c r="BN55402" s="3"/>
      <c r="BP55402" s="3"/>
    </row>
    <row r="55403" spans="1:68" x14ac:dyDescent="0.25">
      <c r="A55403" s="1"/>
      <c r="B55403" s="2"/>
      <c r="BJ55403" s="3"/>
      <c r="BL55403" s="3"/>
      <c r="BN55403" s="3"/>
      <c r="BP55403" s="3"/>
    </row>
    <row r="55404" spans="1:68" x14ac:dyDescent="0.25">
      <c r="A55404" s="1"/>
      <c r="B55404" s="2"/>
      <c r="BJ55404" s="3"/>
      <c r="BL55404" s="3"/>
      <c r="BN55404" s="3"/>
      <c r="BP55404" s="3"/>
    </row>
    <row r="55405" spans="1:68" x14ac:dyDescent="0.25">
      <c r="A55405" s="1"/>
      <c r="B55405" s="2"/>
      <c r="BJ55405" s="3"/>
      <c r="BL55405" s="3"/>
      <c r="BN55405" s="3"/>
      <c r="BP55405" s="3"/>
    </row>
    <row r="55406" spans="1:68" x14ac:dyDescent="0.25">
      <c r="A55406" s="1"/>
      <c r="B55406" s="2"/>
      <c r="BJ55406" s="3"/>
      <c r="BL55406" s="3"/>
      <c r="BN55406" s="3"/>
      <c r="BP55406" s="3"/>
    </row>
    <row r="55407" spans="1:68" x14ac:dyDescent="0.25">
      <c r="A55407" s="1"/>
      <c r="B55407" s="2"/>
      <c r="BJ55407" s="3"/>
      <c r="BL55407" s="3"/>
      <c r="BN55407" s="3"/>
      <c r="BP55407" s="3"/>
    </row>
    <row r="55408" spans="1:68" x14ac:dyDescent="0.25">
      <c r="A55408" s="1"/>
      <c r="B55408" s="2"/>
      <c r="BJ55408" s="3"/>
      <c r="BL55408" s="3"/>
      <c r="BN55408" s="3"/>
      <c r="BP55408" s="3"/>
    </row>
    <row r="55409" spans="1:68" x14ac:dyDescent="0.25">
      <c r="A55409" s="1"/>
      <c r="B55409" s="2"/>
      <c r="BJ55409" s="3"/>
      <c r="BL55409" s="3"/>
      <c r="BN55409" s="3"/>
      <c r="BP55409" s="3"/>
    </row>
    <row r="55410" spans="1:68" x14ac:dyDescent="0.25">
      <c r="A55410" s="1"/>
      <c r="B55410" s="2"/>
      <c r="BJ55410" s="3"/>
      <c r="BL55410" s="3"/>
      <c r="BN55410" s="3"/>
      <c r="BP55410" s="3"/>
    </row>
    <row r="55411" spans="1:68" x14ac:dyDescent="0.25">
      <c r="A55411" s="1"/>
      <c r="B55411" s="2"/>
      <c r="BJ55411" s="3"/>
      <c r="BL55411" s="3"/>
      <c r="BN55411" s="3"/>
      <c r="BP55411" s="3"/>
    </row>
    <row r="55412" spans="1:68" x14ac:dyDescent="0.25">
      <c r="A55412" s="1"/>
      <c r="B55412" s="2"/>
      <c r="BJ55412" s="3"/>
      <c r="BL55412" s="3"/>
      <c r="BN55412" s="3"/>
      <c r="BP55412" s="3"/>
    </row>
    <row r="55413" spans="1:68" x14ac:dyDescent="0.25">
      <c r="A55413" s="1"/>
      <c r="B55413" s="2"/>
      <c r="BJ55413" s="3"/>
      <c r="BL55413" s="3"/>
      <c r="BN55413" s="3"/>
      <c r="BP55413" s="3"/>
    </row>
    <row r="55414" spans="1:68" x14ac:dyDescent="0.25">
      <c r="A55414" s="1"/>
      <c r="B55414" s="2"/>
      <c r="BJ55414" s="3"/>
      <c r="BL55414" s="3"/>
      <c r="BN55414" s="3"/>
      <c r="BP55414" s="3"/>
    </row>
    <row r="55415" spans="1:68" x14ac:dyDescent="0.25">
      <c r="A55415" s="1"/>
      <c r="B55415" s="2"/>
      <c r="BJ55415" s="3"/>
      <c r="BL55415" s="3"/>
      <c r="BN55415" s="3"/>
      <c r="BP55415" s="3"/>
    </row>
    <row r="55416" spans="1:68" x14ac:dyDescent="0.25">
      <c r="A55416" s="1"/>
      <c r="B55416" s="2"/>
      <c r="BJ55416" s="3"/>
      <c r="BL55416" s="3"/>
      <c r="BN55416" s="3"/>
      <c r="BP55416" s="3"/>
    </row>
    <row r="55417" spans="1:68" x14ac:dyDescent="0.25">
      <c r="A55417" s="1"/>
      <c r="B55417" s="2"/>
      <c r="BJ55417" s="3"/>
      <c r="BL55417" s="3"/>
      <c r="BN55417" s="3"/>
      <c r="BP55417" s="3"/>
    </row>
    <row r="55418" spans="1:68" x14ac:dyDescent="0.25">
      <c r="A55418" s="1"/>
      <c r="B55418" s="2"/>
      <c r="BJ55418" s="3"/>
      <c r="BL55418" s="3"/>
      <c r="BN55418" s="3"/>
      <c r="BP55418" s="3"/>
    </row>
    <row r="55419" spans="1:68" x14ac:dyDescent="0.25">
      <c r="A55419" s="1"/>
      <c r="B55419" s="2"/>
      <c r="BJ55419" s="3"/>
      <c r="BL55419" s="3"/>
      <c r="BN55419" s="3"/>
      <c r="BP55419" s="3"/>
    </row>
    <row r="55420" spans="1:68" x14ac:dyDescent="0.25">
      <c r="A55420" s="1"/>
      <c r="B55420" s="2"/>
      <c r="BJ55420" s="3"/>
      <c r="BL55420" s="3"/>
      <c r="BN55420" s="3"/>
      <c r="BP55420" s="3"/>
    </row>
    <row r="55421" spans="1:68" x14ac:dyDescent="0.25">
      <c r="A55421" s="1"/>
      <c r="B55421" s="2"/>
      <c r="BJ55421" s="3"/>
      <c r="BL55421" s="3"/>
      <c r="BN55421" s="3"/>
      <c r="BP55421" s="3"/>
    </row>
    <row r="55422" spans="1:68" x14ac:dyDescent="0.25">
      <c r="A55422" s="1"/>
      <c r="B55422" s="2"/>
      <c r="BJ55422" s="3"/>
      <c r="BL55422" s="3"/>
      <c r="BN55422" s="3"/>
      <c r="BP55422" s="3"/>
    </row>
    <row r="55423" spans="1:68" x14ac:dyDescent="0.25">
      <c r="A55423" s="1"/>
      <c r="B55423" s="2"/>
      <c r="BJ55423" s="3"/>
      <c r="BL55423" s="3"/>
      <c r="BN55423" s="3"/>
      <c r="BP55423" s="3"/>
    </row>
    <row r="55424" spans="1:68" x14ac:dyDescent="0.25">
      <c r="A55424" s="1"/>
      <c r="B55424" s="2"/>
      <c r="BJ55424" s="3"/>
      <c r="BL55424" s="3"/>
      <c r="BN55424" s="3"/>
      <c r="BP55424" s="3"/>
    </row>
    <row r="55425" spans="1:68" x14ac:dyDescent="0.25">
      <c r="A55425" s="1"/>
      <c r="B55425" s="2"/>
      <c r="BJ55425" s="3"/>
      <c r="BL55425" s="3"/>
      <c r="BN55425" s="3"/>
      <c r="BP55425" s="3"/>
    </row>
    <row r="55426" spans="1:68" x14ac:dyDescent="0.25">
      <c r="A55426" s="1"/>
      <c r="B55426" s="2"/>
      <c r="BJ55426" s="3"/>
      <c r="BL55426" s="3"/>
      <c r="BN55426" s="3"/>
      <c r="BP55426" s="3"/>
    </row>
    <row r="55427" spans="1:68" x14ac:dyDescent="0.25">
      <c r="A55427" s="1"/>
      <c r="B55427" s="2"/>
      <c r="BJ55427" s="3"/>
      <c r="BL55427" s="3"/>
      <c r="BN55427" s="3"/>
      <c r="BP55427" s="3"/>
    </row>
    <row r="55428" spans="1:68" x14ac:dyDescent="0.25">
      <c r="A55428" s="1"/>
      <c r="B55428" s="2"/>
      <c r="BJ55428" s="3"/>
      <c r="BL55428" s="3"/>
      <c r="BN55428" s="3"/>
      <c r="BP55428" s="3"/>
    </row>
    <row r="55429" spans="1:68" x14ac:dyDescent="0.25">
      <c r="A55429" s="1"/>
      <c r="B55429" s="2"/>
      <c r="BJ55429" s="3"/>
      <c r="BL55429" s="3"/>
      <c r="BN55429" s="3"/>
      <c r="BP55429" s="3"/>
    </row>
    <row r="55430" spans="1:68" x14ac:dyDescent="0.25">
      <c r="A55430" s="1"/>
      <c r="B55430" s="2"/>
      <c r="BJ55430" s="3"/>
      <c r="BL55430" s="3"/>
      <c r="BN55430" s="3"/>
      <c r="BP55430" s="3"/>
    </row>
    <row r="55431" spans="1:68" x14ac:dyDescent="0.25">
      <c r="A55431" s="1"/>
      <c r="B55431" s="2"/>
      <c r="BJ55431" s="3"/>
      <c r="BL55431" s="3"/>
      <c r="BN55431" s="3"/>
      <c r="BP55431" s="3"/>
    </row>
    <row r="55432" spans="1:68" x14ac:dyDescent="0.25">
      <c r="A55432" s="1"/>
      <c r="B55432" s="2"/>
      <c r="BJ55432" s="3"/>
      <c r="BL55432" s="3"/>
      <c r="BN55432" s="3"/>
      <c r="BP55432" s="3"/>
    </row>
    <row r="55433" spans="1:68" x14ac:dyDescent="0.25">
      <c r="A55433" s="1"/>
      <c r="B55433" s="2"/>
      <c r="BJ55433" s="3"/>
      <c r="BL55433" s="3"/>
      <c r="BN55433" s="3"/>
      <c r="BP55433" s="3"/>
    </row>
    <row r="55434" spans="1:68" x14ac:dyDescent="0.25">
      <c r="A55434" s="1"/>
      <c r="B55434" s="2"/>
      <c r="BJ55434" s="3"/>
      <c r="BL55434" s="3"/>
      <c r="BN55434" s="3"/>
      <c r="BP55434" s="3"/>
    </row>
    <row r="55435" spans="1:68" x14ac:dyDescent="0.25">
      <c r="A55435" s="1"/>
      <c r="B55435" s="2"/>
      <c r="BJ55435" s="3"/>
      <c r="BL55435" s="3"/>
      <c r="BN55435" s="3"/>
      <c r="BP55435" s="3"/>
    </row>
    <row r="55436" spans="1:68" x14ac:dyDescent="0.25">
      <c r="A55436" s="1"/>
      <c r="B55436" s="2"/>
      <c r="BJ55436" s="3"/>
      <c r="BL55436" s="3"/>
      <c r="BN55436" s="3"/>
      <c r="BP55436" s="3"/>
    </row>
    <row r="55437" spans="1:68" x14ac:dyDescent="0.25">
      <c r="A55437" s="1"/>
      <c r="B55437" s="2"/>
      <c r="BJ55437" s="3"/>
      <c r="BL55437" s="3"/>
      <c r="BN55437" s="3"/>
      <c r="BP55437" s="3"/>
    </row>
    <row r="55438" spans="1:68" x14ac:dyDescent="0.25">
      <c r="A55438" s="1"/>
      <c r="B55438" s="2"/>
      <c r="BJ55438" s="3"/>
      <c r="BL55438" s="3"/>
      <c r="BN55438" s="3"/>
      <c r="BP55438" s="3"/>
    </row>
    <row r="55439" spans="1:68" x14ac:dyDescent="0.25">
      <c r="A55439" s="1"/>
      <c r="B55439" s="2"/>
      <c r="BJ55439" s="3"/>
      <c r="BL55439" s="3"/>
      <c r="BN55439" s="3"/>
      <c r="BP55439" s="3"/>
    </row>
    <row r="55440" spans="1:68" x14ac:dyDescent="0.25">
      <c r="A55440" s="1"/>
      <c r="B55440" s="2"/>
      <c r="BJ55440" s="3"/>
      <c r="BL55440" s="3"/>
      <c r="BN55440" s="3"/>
      <c r="BP55440" s="3"/>
    </row>
    <row r="55441" spans="1:68" x14ac:dyDescent="0.25">
      <c r="A55441" s="1"/>
      <c r="B55441" s="2"/>
      <c r="BJ55441" s="3"/>
      <c r="BL55441" s="3"/>
      <c r="BN55441" s="3"/>
      <c r="BP55441" s="3"/>
    </row>
    <row r="55442" spans="1:68" x14ac:dyDescent="0.25">
      <c r="A55442" s="1"/>
      <c r="B55442" s="2"/>
      <c r="BJ55442" s="3"/>
      <c r="BL55442" s="3"/>
      <c r="BN55442" s="3"/>
      <c r="BP55442" s="3"/>
    </row>
    <row r="55443" spans="1:68" x14ac:dyDescent="0.25">
      <c r="A55443" s="1"/>
      <c r="B55443" s="2"/>
      <c r="BJ55443" s="3"/>
      <c r="BL55443" s="3"/>
      <c r="BN55443" s="3"/>
      <c r="BP55443" s="3"/>
    </row>
    <row r="55444" spans="1:68" x14ac:dyDescent="0.25">
      <c r="A55444" s="1"/>
      <c r="B55444" s="2"/>
      <c r="BJ55444" s="3"/>
      <c r="BL55444" s="3"/>
      <c r="BN55444" s="3"/>
      <c r="BP55444" s="3"/>
    </row>
    <row r="55445" spans="1:68" x14ac:dyDescent="0.25">
      <c r="A55445" s="1"/>
      <c r="B55445" s="2"/>
      <c r="BJ55445" s="3"/>
      <c r="BL55445" s="3"/>
      <c r="BN55445" s="3"/>
      <c r="BP55445" s="3"/>
    </row>
    <row r="55446" spans="1:68" x14ac:dyDescent="0.25">
      <c r="A55446" s="1"/>
      <c r="B55446" s="2"/>
      <c r="BJ55446" s="3"/>
      <c r="BL55446" s="3"/>
      <c r="BN55446" s="3"/>
      <c r="BP55446" s="3"/>
    </row>
    <row r="55447" spans="1:68" x14ac:dyDescent="0.25">
      <c r="A55447" s="1"/>
      <c r="B55447" s="2"/>
      <c r="BJ55447" s="3"/>
      <c r="BL55447" s="3"/>
      <c r="BN55447" s="3"/>
      <c r="BP55447" s="3"/>
    </row>
    <row r="55448" spans="1:68" x14ac:dyDescent="0.25">
      <c r="A55448" s="1"/>
      <c r="B55448" s="2"/>
      <c r="BJ55448" s="3"/>
      <c r="BL55448" s="3"/>
      <c r="BN55448" s="3"/>
      <c r="BP55448" s="3"/>
    </row>
    <row r="55449" spans="1:68" x14ac:dyDescent="0.25">
      <c r="A55449" s="1"/>
      <c r="B55449" s="2"/>
      <c r="BJ55449" s="3"/>
      <c r="BL55449" s="3"/>
      <c r="BN55449" s="3"/>
      <c r="BP55449" s="3"/>
    </row>
    <row r="55450" spans="1:68" x14ac:dyDescent="0.25">
      <c r="A55450" s="1"/>
      <c r="B55450" s="2"/>
      <c r="BJ55450" s="3"/>
      <c r="BL55450" s="3"/>
      <c r="BN55450" s="3"/>
      <c r="BP55450" s="3"/>
    </row>
    <row r="55451" spans="1:68" x14ac:dyDescent="0.25">
      <c r="A55451" s="1"/>
      <c r="B55451" s="2"/>
      <c r="BJ55451" s="3"/>
      <c r="BL55451" s="3"/>
      <c r="BN55451" s="3"/>
      <c r="BP55451" s="3"/>
    </row>
    <row r="55452" spans="1:68" x14ac:dyDescent="0.25">
      <c r="A55452" s="1"/>
      <c r="B55452" s="2"/>
      <c r="BJ55452" s="3"/>
      <c r="BL55452" s="3"/>
      <c r="BN55452" s="3"/>
      <c r="BP55452" s="3"/>
    </row>
    <row r="55453" spans="1:68" x14ac:dyDescent="0.25">
      <c r="A55453" s="1"/>
      <c r="B55453" s="2"/>
      <c r="BJ55453" s="3"/>
      <c r="BL55453" s="3"/>
      <c r="BN55453" s="3"/>
      <c r="BP55453" s="3"/>
    </row>
    <row r="55454" spans="1:68" x14ac:dyDescent="0.25">
      <c r="A55454" s="1"/>
      <c r="B55454" s="2"/>
      <c r="BJ55454" s="3"/>
      <c r="BL55454" s="3"/>
      <c r="BN55454" s="3"/>
      <c r="BP55454" s="3"/>
    </row>
    <row r="55455" spans="1:68" x14ac:dyDescent="0.25">
      <c r="A55455" s="1"/>
      <c r="B55455" s="2"/>
      <c r="BJ55455" s="3"/>
      <c r="BL55455" s="3"/>
      <c r="BN55455" s="3"/>
      <c r="BP55455" s="3"/>
    </row>
    <row r="55456" spans="1:68" x14ac:dyDescent="0.25">
      <c r="A55456" s="1"/>
      <c r="B55456" s="2"/>
      <c r="BJ55456" s="3"/>
      <c r="BL55456" s="3"/>
      <c r="BN55456" s="3"/>
      <c r="BP55456" s="3"/>
    </row>
    <row r="55457" spans="1:68" x14ac:dyDescent="0.25">
      <c r="A55457" s="1"/>
      <c r="B55457" s="2"/>
      <c r="BJ55457" s="3"/>
      <c r="BL55457" s="3"/>
      <c r="BN55457" s="3"/>
      <c r="BP55457" s="3"/>
    </row>
    <row r="55458" spans="1:68" x14ac:dyDescent="0.25">
      <c r="A55458" s="1"/>
      <c r="B55458" s="2"/>
      <c r="BJ55458" s="3"/>
      <c r="BL55458" s="3"/>
      <c r="BN55458" s="3"/>
      <c r="BP55458" s="3"/>
    </row>
    <row r="55459" spans="1:68" x14ac:dyDescent="0.25">
      <c r="A55459" s="1"/>
      <c r="B55459" s="2"/>
      <c r="BJ55459" s="3"/>
      <c r="BL55459" s="3"/>
      <c r="BN55459" s="3"/>
      <c r="BP55459" s="3"/>
    </row>
    <row r="55460" spans="1:68" x14ac:dyDescent="0.25">
      <c r="A55460" s="1"/>
      <c r="B55460" s="2"/>
      <c r="BJ55460" s="3"/>
      <c r="BL55460" s="3"/>
      <c r="BN55460" s="3"/>
      <c r="BP55460" s="3"/>
    </row>
    <row r="55461" spans="1:68" x14ac:dyDescent="0.25">
      <c r="A55461" s="1"/>
      <c r="B55461" s="2"/>
      <c r="BJ55461" s="3"/>
      <c r="BL55461" s="3"/>
      <c r="BN55461" s="3"/>
      <c r="BP55461" s="3"/>
    </row>
    <row r="55462" spans="1:68" x14ac:dyDescent="0.25">
      <c r="A55462" s="1"/>
      <c r="B55462" s="2"/>
      <c r="BJ55462" s="3"/>
      <c r="BL55462" s="3"/>
      <c r="BN55462" s="3"/>
      <c r="BP55462" s="3"/>
    </row>
    <row r="55463" spans="1:68" x14ac:dyDescent="0.25">
      <c r="A55463" s="1"/>
      <c r="B55463" s="2"/>
      <c r="BJ55463" s="3"/>
      <c r="BL55463" s="3"/>
      <c r="BN55463" s="3"/>
      <c r="BP55463" s="3"/>
    </row>
    <row r="55464" spans="1:68" x14ac:dyDescent="0.25">
      <c r="A55464" s="1"/>
      <c r="B55464" s="2"/>
      <c r="BJ55464" s="3"/>
      <c r="BL55464" s="3"/>
      <c r="BN55464" s="3"/>
      <c r="BP55464" s="3"/>
    </row>
    <row r="55465" spans="1:68" x14ac:dyDescent="0.25">
      <c r="A55465" s="1"/>
      <c r="B55465" s="2"/>
      <c r="BJ55465" s="3"/>
      <c r="BL55465" s="3"/>
      <c r="BN55465" s="3"/>
      <c r="BP55465" s="3"/>
    </row>
    <row r="55466" spans="1:68" x14ac:dyDescent="0.25">
      <c r="A55466" s="1"/>
      <c r="B55466" s="2"/>
      <c r="BJ55466" s="3"/>
      <c r="BL55466" s="3"/>
      <c r="BN55466" s="3"/>
      <c r="BP55466" s="3"/>
    </row>
    <row r="55467" spans="1:68" x14ac:dyDescent="0.25">
      <c r="A55467" s="1"/>
      <c r="B55467" s="2"/>
      <c r="BJ55467" s="3"/>
      <c r="BL55467" s="3"/>
      <c r="BN55467" s="3"/>
      <c r="BP55467" s="3"/>
    </row>
    <row r="55468" spans="1:68" x14ac:dyDescent="0.25">
      <c r="A55468" s="1"/>
      <c r="B55468" s="2"/>
      <c r="BJ55468" s="3"/>
      <c r="BL55468" s="3"/>
      <c r="BN55468" s="3"/>
      <c r="BP55468" s="3"/>
    </row>
    <row r="55469" spans="1:68" x14ac:dyDescent="0.25">
      <c r="A55469" s="1"/>
      <c r="B55469" s="2"/>
      <c r="BJ55469" s="3"/>
      <c r="BL55469" s="3"/>
      <c r="BN55469" s="3"/>
      <c r="BP55469" s="3"/>
    </row>
    <row r="55470" spans="1:68" x14ac:dyDescent="0.25">
      <c r="A55470" s="1"/>
      <c r="B55470" s="2"/>
      <c r="BJ55470" s="3"/>
      <c r="BL55470" s="3"/>
      <c r="BN55470" s="3"/>
      <c r="BP55470" s="3"/>
    </row>
    <row r="55471" spans="1:68" x14ac:dyDescent="0.25">
      <c r="A55471" s="1"/>
      <c r="B55471" s="2"/>
      <c r="BJ55471" s="3"/>
      <c r="BL55471" s="3"/>
      <c r="BN55471" s="3"/>
      <c r="BP55471" s="3"/>
    </row>
    <row r="55472" spans="1:68" x14ac:dyDescent="0.25">
      <c r="A55472" s="1"/>
      <c r="B55472" s="2"/>
      <c r="BJ55472" s="3"/>
      <c r="BL55472" s="3"/>
      <c r="BN55472" s="3"/>
      <c r="BP55472" s="3"/>
    </row>
    <row r="55473" spans="1:68" x14ac:dyDescent="0.25">
      <c r="A55473" s="1"/>
      <c r="B55473" s="2"/>
      <c r="BJ55473" s="3"/>
      <c r="BL55473" s="3"/>
      <c r="BN55473" s="3"/>
      <c r="BP55473" s="3"/>
    </row>
    <row r="55474" spans="1:68" x14ac:dyDescent="0.25">
      <c r="A55474" s="1"/>
      <c r="B55474" s="2"/>
      <c r="BJ55474" s="3"/>
      <c r="BL55474" s="3"/>
      <c r="BN55474" s="3"/>
      <c r="BP55474" s="3"/>
    </row>
    <row r="55475" spans="1:68" x14ac:dyDescent="0.25">
      <c r="A55475" s="1"/>
      <c r="B55475" s="2"/>
      <c r="BJ55475" s="3"/>
      <c r="BL55475" s="3"/>
      <c r="BN55475" s="3"/>
      <c r="BP55475" s="3"/>
    </row>
    <row r="55476" spans="1:68" x14ac:dyDescent="0.25">
      <c r="A55476" s="1"/>
      <c r="B55476" s="2"/>
      <c r="BJ55476" s="3"/>
      <c r="BL55476" s="3"/>
      <c r="BN55476" s="3"/>
      <c r="BP55476" s="3"/>
    </row>
    <row r="55477" spans="1:68" x14ac:dyDescent="0.25">
      <c r="A55477" s="1"/>
      <c r="B55477" s="2"/>
      <c r="BJ55477" s="3"/>
      <c r="BL55477" s="3"/>
      <c r="BN55477" s="3"/>
      <c r="BP55477" s="3"/>
    </row>
    <row r="55478" spans="1:68" x14ac:dyDescent="0.25">
      <c r="A55478" s="1"/>
      <c r="B55478" s="2"/>
      <c r="BJ55478" s="3"/>
      <c r="BL55478" s="3"/>
      <c r="BN55478" s="3"/>
      <c r="BP55478" s="3"/>
    </row>
    <row r="55479" spans="1:68" x14ac:dyDescent="0.25">
      <c r="A55479" s="1"/>
      <c r="B55479" s="2"/>
      <c r="BJ55479" s="3"/>
      <c r="BL55479" s="3"/>
      <c r="BN55479" s="3"/>
      <c r="BP55479" s="3"/>
    </row>
    <row r="55480" spans="1:68" x14ac:dyDescent="0.25">
      <c r="A55480" s="1"/>
      <c r="B55480" s="2"/>
      <c r="BJ55480" s="3"/>
      <c r="BL55480" s="3"/>
      <c r="BN55480" s="3"/>
      <c r="BP55480" s="3"/>
    </row>
    <row r="55481" spans="1:68" x14ac:dyDescent="0.25">
      <c r="A55481" s="1"/>
      <c r="B55481" s="2"/>
      <c r="BJ55481" s="3"/>
      <c r="BL55481" s="3"/>
      <c r="BN55481" s="3"/>
      <c r="BP55481" s="3"/>
    </row>
    <row r="55482" spans="1:68" x14ac:dyDescent="0.25">
      <c r="A55482" s="1"/>
      <c r="B55482" s="2"/>
      <c r="BJ55482" s="3"/>
      <c r="BL55482" s="3"/>
      <c r="BN55482" s="3"/>
      <c r="BP55482" s="3"/>
    </row>
    <row r="55483" spans="1:68" x14ac:dyDescent="0.25">
      <c r="A55483" s="1"/>
      <c r="B55483" s="2"/>
      <c r="BJ55483" s="3"/>
      <c r="BL55483" s="3"/>
      <c r="BN55483" s="3"/>
      <c r="BP55483" s="3"/>
    </row>
    <row r="55484" spans="1:68" x14ac:dyDescent="0.25">
      <c r="A55484" s="1"/>
      <c r="B55484" s="2"/>
      <c r="BJ55484" s="3"/>
      <c r="BL55484" s="3"/>
      <c r="BN55484" s="3"/>
      <c r="BP55484" s="3"/>
    </row>
    <row r="55485" spans="1:68" x14ac:dyDescent="0.25">
      <c r="A55485" s="1"/>
      <c r="B55485" s="2"/>
      <c r="BJ55485" s="3"/>
      <c r="BL55485" s="3"/>
      <c r="BN55485" s="3"/>
      <c r="BP55485" s="3"/>
    </row>
    <row r="55486" spans="1:68" x14ac:dyDescent="0.25">
      <c r="A55486" s="1"/>
      <c r="B55486" s="2"/>
      <c r="BJ55486" s="3"/>
      <c r="BL55486" s="3"/>
      <c r="BN55486" s="3"/>
      <c r="BP55486" s="3"/>
    </row>
    <row r="55487" spans="1:68" x14ac:dyDescent="0.25">
      <c r="A55487" s="1"/>
      <c r="B55487" s="2"/>
      <c r="BJ55487" s="3"/>
      <c r="BL55487" s="3"/>
      <c r="BN55487" s="3"/>
      <c r="BP55487" s="3"/>
    </row>
    <row r="55488" spans="1:68" x14ac:dyDescent="0.25">
      <c r="A55488" s="1"/>
      <c r="B55488" s="2"/>
      <c r="BJ55488" s="3"/>
      <c r="BL55488" s="3"/>
      <c r="BN55488" s="3"/>
      <c r="BP55488" s="3"/>
    </row>
    <row r="55489" spans="1:68" x14ac:dyDescent="0.25">
      <c r="A55489" s="1"/>
      <c r="B55489" s="2"/>
      <c r="BJ55489" s="3"/>
      <c r="BL55489" s="3"/>
      <c r="BN55489" s="3"/>
      <c r="BP55489" s="3"/>
    </row>
    <row r="55490" spans="1:68" x14ac:dyDescent="0.25">
      <c r="A55490" s="1"/>
      <c r="B55490" s="2"/>
      <c r="BJ55490" s="3"/>
      <c r="BL55490" s="3"/>
      <c r="BN55490" s="3"/>
      <c r="BP55490" s="3"/>
    </row>
    <row r="55491" spans="1:68" x14ac:dyDescent="0.25">
      <c r="A55491" s="1"/>
      <c r="B55491" s="2"/>
      <c r="BJ55491" s="3"/>
      <c r="BL55491" s="3"/>
      <c r="BN55491" s="3"/>
      <c r="BP55491" s="3"/>
    </row>
    <row r="55492" spans="1:68" x14ac:dyDescent="0.25">
      <c r="A55492" s="1"/>
      <c r="B55492" s="2"/>
      <c r="BJ55492" s="3"/>
      <c r="BL55492" s="3"/>
      <c r="BN55492" s="3"/>
      <c r="BP55492" s="3"/>
    </row>
    <row r="55493" spans="1:68" x14ac:dyDescent="0.25">
      <c r="A55493" s="1"/>
      <c r="B55493" s="2"/>
      <c r="BJ55493" s="3"/>
      <c r="BL55493" s="3"/>
      <c r="BN55493" s="3"/>
      <c r="BP55493" s="3"/>
    </row>
    <row r="55494" spans="1:68" x14ac:dyDescent="0.25">
      <c r="A55494" s="1"/>
      <c r="B55494" s="2"/>
      <c r="BJ55494" s="3"/>
      <c r="BL55494" s="3"/>
      <c r="BN55494" s="3"/>
      <c r="BP55494" s="3"/>
    </row>
    <row r="55495" spans="1:68" x14ac:dyDescent="0.25">
      <c r="A55495" s="1"/>
      <c r="B55495" s="2"/>
      <c r="BJ55495" s="3"/>
      <c r="BL55495" s="3"/>
      <c r="BN55495" s="3"/>
      <c r="BP55495" s="3"/>
    </row>
    <row r="55496" spans="1:68" x14ac:dyDescent="0.25">
      <c r="A55496" s="1"/>
      <c r="B55496" s="2"/>
      <c r="BJ55496" s="3"/>
      <c r="BL55496" s="3"/>
      <c r="BN55496" s="3"/>
      <c r="BP55496" s="3"/>
    </row>
    <row r="55497" spans="1:68" x14ac:dyDescent="0.25">
      <c r="A55497" s="1"/>
      <c r="B55497" s="2"/>
      <c r="BJ55497" s="3"/>
      <c r="BL55497" s="3"/>
      <c r="BN55497" s="3"/>
      <c r="BP55497" s="3"/>
    </row>
    <row r="55498" spans="1:68" x14ac:dyDescent="0.25">
      <c r="A55498" s="1"/>
      <c r="B55498" s="2"/>
      <c r="BJ55498" s="3"/>
      <c r="BL55498" s="3"/>
      <c r="BN55498" s="3"/>
      <c r="BP55498" s="3"/>
    </row>
    <row r="55499" spans="1:68" x14ac:dyDescent="0.25">
      <c r="A55499" s="1"/>
      <c r="B55499" s="2"/>
      <c r="BJ55499" s="3"/>
      <c r="BL55499" s="3"/>
      <c r="BN55499" s="3"/>
      <c r="BP55499" s="3"/>
    </row>
    <row r="55500" spans="1:68" x14ac:dyDescent="0.25">
      <c r="A55500" s="1"/>
      <c r="B55500" s="2"/>
      <c r="BJ55500" s="3"/>
      <c r="BL55500" s="3"/>
      <c r="BN55500" s="3"/>
      <c r="BP55500" s="3"/>
    </row>
    <row r="55501" spans="1:68" x14ac:dyDescent="0.25">
      <c r="A55501" s="1"/>
      <c r="B55501" s="2"/>
      <c r="BJ55501" s="3"/>
      <c r="BL55501" s="3"/>
      <c r="BN55501" s="3"/>
      <c r="BP55501" s="3"/>
    </row>
    <row r="55502" spans="1:68" x14ac:dyDescent="0.25">
      <c r="A55502" s="1"/>
      <c r="B55502" s="2"/>
      <c r="BJ55502" s="3"/>
      <c r="BL55502" s="3"/>
      <c r="BN55502" s="3"/>
      <c r="BP55502" s="3"/>
    </row>
    <row r="55503" spans="1:68" x14ac:dyDescent="0.25">
      <c r="A55503" s="1"/>
      <c r="B55503" s="2"/>
      <c r="BJ55503" s="3"/>
      <c r="BL55503" s="3"/>
      <c r="BN55503" s="3"/>
      <c r="BP55503" s="3"/>
    </row>
    <row r="55504" spans="1:68" x14ac:dyDescent="0.25">
      <c r="A55504" s="1"/>
      <c r="B55504" s="2"/>
      <c r="BJ55504" s="3"/>
      <c r="BL55504" s="3"/>
      <c r="BN55504" s="3"/>
      <c r="BP55504" s="3"/>
    </row>
    <row r="55505" spans="1:68" x14ac:dyDescent="0.25">
      <c r="A55505" s="1"/>
      <c r="B55505" s="2"/>
      <c r="BJ55505" s="3"/>
      <c r="BL55505" s="3"/>
      <c r="BN55505" s="3"/>
      <c r="BP55505" s="3"/>
    </row>
    <row r="55506" spans="1:68" x14ac:dyDescent="0.25">
      <c r="A55506" s="1"/>
      <c r="B55506" s="2"/>
      <c r="BJ55506" s="3"/>
      <c r="BL55506" s="3"/>
      <c r="BN55506" s="3"/>
      <c r="BP55506" s="3"/>
    </row>
    <row r="55507" spans="1:68" x14ac:dyDescent="0.25">
      <c r="A55507" s="1"/>
      <c r="B55507" s="2"/>
      <c r="BJ55507" s="3"/>
      <c r="BL55507" s="3"/>
      <c r="BN55507" s="3"/>
      <c r="BP55507" s="3"/>
    </row>
    <row r="55508" spans="1:68" x14ac:dyDescent="0.25">
      <c r="A55508" s="1"/>
      <c r="B55508" s="2"/>
      <c r="BJ55508" s="3"/>
      <c r="BL55508" s="3"/>
      <c r="BN55508" s="3"/>
      <c r="BP55508" s="3"/>
    </row>
    <row r="55509" spans="1:68" x14ac:dyDescent="0.25">
      <c r="A55509" s="1"/>
      <c r="B55509" s="2"/>
      <c r="BJ55509" s="3"/>
      <c r="BL55509" s="3"/>
      <c r="BN55509" s="3"/>
      <c r="BP55509" s="3"/>
    </row>
    <row r="55510" spans="1:68" x14ac:dyDescent="0.25">
      <c r="A55510" s="1"/>
      <c r="B55510" s="2"/>
      <c r="BJ55510" s="3"/>
      <c r="BL55510" s="3"/>
      <c r="BN55510" s="3"/>
      <c r="BP55510" s="3"/>
    </row>
    <row r="55511" spans="1:68" x14ac:dyDescent="0.25">
      <c r="A55511" s="1"/>
      <c r="B55511" s="2"/>
      <c r="BJ55511" s="3"/>
      <c r="BL55511" s="3"/>
      <c r="BN55511" s="3"/>
      <c r="BP55511" s="3"/>
    </row>
    <row r="55512" spans="1:68" x14ac:dyDescent="0.25">
      <c r="A55512" s="1"/>
      <c r="B55512" s="2"/>
      <c r="BJ55512" s="3"/>
      <c r="BL55512" s="3"/>
      <c r="BN55512" s="3"/>
      <c r="BP55512" s="3"/>
    </row>
    <row r="55513" spans="1:68" x14ac:dyDescent="0.25">
      <c r="A55513" s="1"/>
      <c r="B55513" s="2"/>
      <c r="BJ55513" s="3"/>
      <c r="BL55513" s="3"/>
      <c r="BN55513" s="3"/>
      <c r="BP55513" s="3"/>
    </row>
    <row r="55514" spans="1:68" x14ac:dyDescent="0.25">
      <c r="A55514" s="1"/>
      <c r="B55514" s="2"/>
      <c r="BJ55514" s="3"/>
      <c r="BL55514" s="3"/>
      <c r="BN55514" s="3"/>
      <c r="BP55514" s="3"/>
    </row>
    <row r="55515" spans="1:68" x14ac:dyDescent="0.25">
      <c r="A55515" s="1"/>
      <c r="B55515" s="2"/>
      <c r="BJ55515" s="3"/>
      <c r="BL55515" s="3"/>
      <c r="BN55515" s="3"/>
      <c r="BP55515" s="3"/>
    </row>
    <row r="55516" spans="1:68" x14ac:dyDescent="0.25">
      <c r="A55516" s="1"/>
      <c r="B55516" s="2"/>
      <c r="BJ55516" s="3"/>
      <c r="BL55516" s="3"/>
      <c r="BN55516" s="3"/>
      <c r="BP55516" s="3"/>
    </row>
    <row r="55517" spans="1:68" x14ac:dyDescent="0.25">
      <c r="A55517" s="1"/>
      <c r="B55517" s="2"/>
      <c r="BJ55517" s="3"/>
      <c r="BL55517" s="3"/>
      <c r="BN55517" s="3"/>
      <c r="BP55517" s="3"/>
    </row>
    <row r="55518" spans="1:68" x14ac:dyDescent="0.25">
      <c r="A55518" s="1"/>
      <c r="B55518" s="2"/>
      <c r="BJ55518" s="3"/>
      <c r="BL55518" s="3"/>
      <c r="BN55518" s="3"/>
      <c r="BP55518" s="3"/>
    </row>
    <row r="55519" spans="1:68" x14ac:dyDescent="0.25">
      <c r="A55519" s="1"/>
      <c r="B55519" s="2"/>
      <c r="BJ55519" s="3"/>
      <c r="BL55519" s="3"/>
      <c r="BN55519" s="3"/>
      <c r="BP55519" s="3"/>
    </row>
    <row r="55520" spans="1:68" x14ac:dyDescent="0.25">
      <c r="A55520" s="1"/>
      <c r="B55520" s="2"/>
      <c r="BJ55520" s="3"/>
      <c r="BL55520" s="3"/>
      <c r="BN55520" s="3"/>
      <c r="BP55520" s="3"/>
    </row>
    <row r="55521" spans="1:68" x14ac:dyDescent="0.25">
      <c r="A55521" s="1"/>
      <c r="B55521" s="2"/>
      <c r="BJ55521" s="3"/>
      <c r="BL55521" s="3"/>
      <c r="BN55521" s="3"/>
      <c r="BP55521" s="3"/>
    </row>
    <row r="55522" spans="1:68" x14ac:dyDescent="0.25">
      <c r="A55522" s="1"/>
      <c r="B55522" s="2"/>
      <c r="BJ55522" s="3"/>
      <c r="BL55522" s="3"/>
      <c r="BN55522" s="3"/>
      <c r="BP55522" s="3"/>
    </row>
    <row r="55523" spans="1:68" x14ac:dyDescent="0.25">
      <c r="A55523" s="1"/>
      <c r="B55523" s="2"/>
      <c r="BJ55523" s="3"/>
      <c r="BL55523" s="3"/>
      <c r="BN55523" s="3"/>
      <c r="BP55523" s="3"/>
    </row>
    <row r="55524" spans="1:68" x14ac:dyDescent="0.25">
      <c r="A55524" s="1"/>
      <c r="B55524" s="2"/>
      <c r="BJ55524" s="3"/>
      <c r="BL55524" s="3"/>
      <c r="BN55524" s="3"/>
      <c r="BP55524" s="3"/>
    </row>
    <row r="55525" spans="1:68" x14ac:dyDescent="0.25">
      <c r="A55525" s="1"/>
      <c r="B55525" s="2"/>
      <c r="BJ55525" s="3"/>
      <c r="BL55525" s="3"/>
      <c r="BN55525" s="3"/>
      <c r="BP55525" s="3"/>
    </row>
    <row r="55526" spans="1:68" x14ac:dyDescent="0.25">
      <c r="A55526" s="1"/>
      <c r="B55526" s="2"/>
      <c r="BJ55526" s="3"/>
      <c r="BL55526" s="3"/>
      <c r="BN55526" s="3"/>
      <c r="BP55526" s="3"/>
    </row>
    <row r="55527" spans="1:68" x14ac:dyDescent="0.25">
      <c r="A55527" s="1"/>
      <c r="B55527" s="2"/>
      <c r="BJ55527" s="3"/>
      <c r="BL55527" s="3"/>
      <c r="BN55527" s="3"/>
      <c r="BP55527" s="3"/>
    </row>
    <row r="55528" spans="1:68" x14ac:dyDescent="0.25">
      <c r="A55528" s="1"/>
      <c r="B55528" s="2"/>
      <c r="BJ55528" s="3"/>
      <c r="BL55528" s="3"/>
      <c r="BN55528" s="3"/>
      <c r="BP55528" s="3"/>
    </row>
    <row r="55529" spans="1:68" x14ac:dyDescent="0.25">
      <c r="A55529" s="1"/>
      <c r="B55529" s="2"/>
      <c r="BJ55529" s="3"/>
      <c r="BL55529" s="3"/>
      <c r="BN55529" s="3"/>
      <c r="BP55529" s="3"/>
    </row>
    <row r="55530" spans="1:68" x14ac:dyDescent="0.25">
      <c r="A55530" s="1"/>
      <c r="B55530" s="2"/>
      <c r="BJ55530" s="3"/>
      <c r="BL55530" s="3"/>
      <c r="BN55530" s="3"/>
      <c r="BP55530" s="3"/>
    </row>
    <row r="55531" spans="1:68" x14ac:dyDescent="0.25">
      <c r="A55531" s="1"/>
      <c r="B55531" s="2"/>
      <c r="BJ55531" s="3"/>
      <c r="BL55531" s="3"/>
      <c r="BN55531" s="3"/>
      <c r="BP55531" s="3"/>
    </row>
    <row r="55532" spans="1:68" x14ac:dyDescent="0.25">
      <c r="A55532" s="1"/>
      <c r="B55532" s="2"/>
      <c r="BJ55532" s="3"/>
      <c r="BL55532" s="3"/>
      <c r="BN55532" s="3"/>
      <c r="BP55532" s="3"/>
    </row>
    <row r="55533" spans="1:68" x14ac:dyDescent="0.25">
      <c r="A55533" s="1"/>
      <c r="B55533" s="2"/>
      <c r="BJ55533" s="3"/>
      <c r="BL55533" s="3"/>
      <c r="BN55533" s="3"/>
      <c r="BP55533" s="3"/>
    </row>
    <row r="55534" spans="1:68" x14ac:dyDescent="0.25">
      <c r="A55534" s="1"/>
      <c r="B55534" s="2"/>
      <c r="BJ55534" s="3"/>
      <c r="BL55534" s="3"/>
      <c r="BN55534" s="3"/>
      <c r="BP55534" s="3"/>
    </row>
    <row r="55535" spans="1:68" x14ac:dyDescent="0.25">
      <c r="A55535" s="1"/>
      <c r="B55535" s="2"/>
      <c r="BJ55535" s="3"/>
      <c r="BL55535" s="3"/>
      <c r="BN55535" s="3"/>
      <c r="BP55535" s="3"/>
    </row>
    <row r="55536" spans="1:68" x14ac:dyDescent="0.25">
      <c r="A55536" s="1"/>
      <c r="B55536" s="2"/>
      <c r="BJ55536" s="3"/>
      <c r="BL55536" s="3"/>
      <c r="BN55536" s="3"/>
      <c r="BP55536" s="3"/>
    </row>
    <row r="55537" spans="1:68" x14ac:dyDescent="0.25">
      <c r="A55537" s="1"/>
      <c r="B55537" s="2"/>
      <c r="BJ55537" s="3"/>
      <c r="BL55537" s="3"/>
      <c r="BN55537" s="3"/>
      <c r="BP55537" s="3"/>
    </row>
    <row r="55538" spans="1:68" x14ac:dyDescent="0.25">
      <c r="A55538" s="1"/>
      <c r="B55538" s="2"/>
      <c r="BJ55538" s="3"/>
      <c r="BL55538" s="3"/>
      <c r="BN55538" s="3"/>
      <c r="BP55538" s="3"/>
    </row>
    <row r="55539" spans="1:68" x14ac:dyDescent="0.25">
      <c r="A55539" s="1"/>
      <c r="B55539" s="2"/>
      <c r="BJ55539" s="3"/>
      <c r="BL55539" s="3"/>
      <c r="BN55539" s="3"/>
      <c r="BP55539" s="3"/>
    </row>
    <row r="55540" spans="1:68" x14ac:dyDescent="0.25">
      <c r="A55540" s="1"/>
      <c r="B55540" s="2"/>
      <c r="BJ55540" s="3"/>
      <c r="BL55540" s="3"/>
      <c r="BN55540" s="3"/>
      <c r="BP55540" s="3"/>
    </row>
    <row r="55541" spans="1:68" x14ac:dyDescent="0.25">
      <c r="A55541" s="1"/>
      <c r="B55541" s="2"/>
      <c r="BJ55541" s="3"/>
      <c r="BL55541" s="3"/>
      <c r="BN55541" s="3"/>
      <c r="BP55541" s="3"/>
    </row>
    <row r="55542" spans="1:68" x14ac:dyDescent="0.25">
      <c r="A55542" s="1"/>
      <c r="B55542" s="2"/>
      <c r="BJ55542" s="3"/>
      <c r="BL55542" s="3"/>
      <c r="BN55542" s="3"/>
      <c r="BP55542" s="3"/>
    </row>
    <row r="55543" spans="1:68" x14ac:dyDescent="0.25">
      <c r="A55543" s="1"/>
      <c r="B55543" s="2"/>
      <c r="BJ55543" s="3"/>
      <c r="BL55543" s="3"/>
      <c r="BN55543" s="3"/>
      <c r="BP55543" s="3"/>
    </row>
    <row r="55544" spans="1:68" x14ac:dyDescent="0.25">
      <c r="A55544" s="1"/>
      <c r="B55544" s="2"/>
      <c r="BJ55544" s="3"/>
      <c r="BL55544" s="3"/>
      <c r="BN55544" s="3"/>
      <c r="BP55544" s="3"/>
    </row>
    <row r="55545" spans="1:68" x14ac:dyDescent="0.25">
      <c r="A55545" s="1"/>
      <c r="B55545" s="2"/>
      <c r="BJ55545" s="3"/>
      <c r="BL55545" s="3"/>
      <c r="BN55545" s="3"/>
      <c r="BP55545" s="3"/>
    </row>
    <row r="55546" spans="1:68" x14ac:dyDescent="0.25">
      <c r="A55546" s="1"/>
      <c r="B55546" s="2"/>
      <c r="BJ55546" s="3"/>
      <c r="BL55546" s="3"/>
      <c r="BN55546" s="3"/>
      <c r="BP55546" s="3"/>
    </row>
    <row r="55547" spans="1:68" x14ac:dyDescent="0.25">
      <c r="A55547" s="1"/>
      <c r="B55547" s="2"/>
      <c r="BJ55547" s="3"/>
      <c r="BL55547" s="3"/>
      <c r="BN55547" s="3"/>
      <c r="BP55547" s="3"/>
    </row>
    <row r="55548" spans="1:68" x14ac:dyDescent="0.25">
      <c r="A55548" s="1"/>
      <c r="B55548" s="2"/>
      <c r="BJ55548" s="3"/>
      <c r="BL55548" s="3"/>
      <c r="BN55548" s="3"/>
      <c r="BP55548" s="3"/>
    </row>
    <row r="55549" spans="1:68" x14ac:dyDescent="0.25">
      <c r="A55549" s="1"/>
      <c r="B55549" s="2"/>
      <c r="BJ55549" s="3"/>
      <c r="BL55549" s="3"/>
      <c r="BN55549" s="3"/>
      <c r="BP55549" s="3"/>
    </row>
    <row r="55550" spans="1:68" x14ac:dyDescent="0.25">
      <c r="A55550" s="1"/>
      <c r="B55550" s="2"/>
      <c r="BJ55550" s="3"/>
      <c r="BL55550" s="3"/>
      <c r="BN55550" s="3"/>
      <c r="BP55550" s="3"/>
    </row>
    <row r="55551" spans="1:68" x14ac:dyDescent="0.25">
      <c r="A55551" s="1"/>
      <c r="B55551" s="2"/>
      <c r="BJ55551" s="3"/>
      <c r="BL55551" s="3"/>
      <c r="BN55551" s="3"/>
      <c r="BP55551" s="3"/>
    </row>
    <row r="55552" spans="1:68" x14ac:dyDescent="0.25">
      <c r="A55552" s="1"/>
      <c r="B55552" s="2"/>
      <c r="BJ55552" s="3"/>
      <c r="BL55552" s="3"/>
      <c r="BN55552" s="3"/>
      <c r="BP55552" s="3"/>
    </row>
    <row r="55553" spans="1:68" x14ac:dyDescent="0.25">
      <c r="A55553" s="1"/>
      <c r="B55553" s="2"/>
      <c r="BJ55553" s="3"/>
      <c r="BL55553" s="3"/>
      <c r="BN55553" s="3"/>
      <c r="BP55553" s="3"/>
    </row>
    <row r="55554" spans="1:68" x14ac:dyDescent="0.25">
      <c r="A55554" s="1"/>
      <c r="B55554" s="2"/>
      <c r="BJ55554" s="3"/>
      <c r="BL55554" s="3"/>
      <c r="BN55554" s="3"/>
      <c r="BP55554" s="3"/>
    </row>
    <row r="55555" spans="1:68" x14ac:dyDescent="0.25">
      <c r="A55555" s="1"/>
      <c r="B55555" s="2"/>
      <c r="BJ55555" s="3"/>
      <c r="BL55555" s="3"/>
      <c r="BN55555" s="3"/>
      <c r="BP55555" s="3"/>
    </row>
    <row r="55556" spans="1:68" x14ac:dyDescent="0.25">
      <c r="A55556" s="1"/>
      <c r="B55556" s="2"/>
      <c r="BJ55556" s="3"/>
      <c r="BL55556" s="3"/>
      <c r="BN55556" s="3"/>
      <c r="BP55556" s="3"/>
    </row>
    <row r="55557" spans="1:68" x14ac:dyDescent="0.25">
      <c r="A55557" s="1"/>
      <c r="B55557" s="2"/>
      <c r="BJ55557" s="3"/>
      <c r="BL55557" s="3"/>
      <c r="BN55557" s="3"/>
      <c r="BP55557" s="3"/>
    </row>
    <row r="55558" spans="1:68" x14ac:dyDescent="0.25">
      <c r="A55558" s="1"/>
      <c r="B55558" s="2"/>
      <c r="BJ55558" s="3"/>
      <c r="BL55558" s="3"/>
      <c r="BN55558" s="3"/>
      <c r="BP55558" s="3"/>
    </row>
    <row r="55559" spans="1:68" x14ac:dyDescent="0.25">
      <c r="A55559" s="1"/>
      <c r="B55559" s="2"/>
      <c r="BJ55559" s="3"/>
      <c r="BL55559" s="3"/>
      <c r="BN55559" s="3"/>
      <c r="BP55559" s="3"/>
    </row>
    <row r="55560" spans="1:68" x14ac:dyDescent="0.25">
      <c r="A55560" s="1"/>
      <c r="B55560" s="2"/>
      <c r="BJ55560" s="3"/>
      <c r="BL55560" s="3"/>
      <c r="BN55560" s="3"/>
      <c r="BP55560" s="3"/>
    </row>
    <row r="55561" spans="1:68" x14ac:dyDescent="0.25">
      <c r="A55561" s="1"/>
      <c r="B55561" s="2"/>
      <c r="BJ55561" s="3"/>
      <c r="BL55561" s="3"/>
      <c r="BN55561" s="3"/>
      <c r="BP55561" s="3"/>
    </row>
    <row r="55562" spans="1:68" x14ac:dyDescent="0.25">
      <c r="A55562" s="1"/>
      <c r="B55562" s="2"/>
      <c r="BJ55562" s="3"/>
      <c r="BL55562" s="3"/>
      <c r="BN55562" s="3"/>
      <c r="BP55562" s="3"/>
    </row>
    <row r="55563" spans="1:68" x14ac:dyDescent="0.25">
      <c r="A55563" s="1"/>
      <c r="B55563" s="2"/>
      <c r="BJ55563" s="3"/>
      <c r="BL55563" s="3"/>
      <c r="BN55563" s="3"/>
      <c r="BP55563" s="3"/>
    </row>
    <row r="55564" spans="1:68" x14ac:dyDescent="0.25">
      <c r="A55564" s="1"/>
      <c r="B55564" s="2"/>
      <c r="BJ55564" s="3"/>
      <c r="BL55564" s="3"/>
      <c r="BN55564" s="3"/>
      <c r="BP55564" s="3"/>
    </row>
    <row r="55565" spans="1:68" x14ac:dyDescent="0.25">
      <c r="A55565" s="1"/>
      <c r="B55565" s="2"/>
      <c r="BJ55565" s="3"/>
      <c r="BL55565" s="3"/>
      <c r="BN55565" s="3"/>
      <c r="BP55565" s="3"/>
    </row>
    <row r="55566" spans="1:68" x14ac:dyDescent="0.25">
      <c r="A55566" s="1"/>
      <c r="B55566" s="2"/>
      <c r="BJ55566" s="3"/>
      <c r="BL55566" s="3"/>
      <c r="BN55566" s="3"/>
      <c r="BP55566" s="3"/>
    </row>
    <row r="55567" spans="1:68" x14ac:dyDescent="0.25">
      <c r="A55567" s="1"/>
      <c r="B55567" s="2"/>
      <c r="BJ55567" s="3"/>
      <c r="BL55567" s="3"/>
      <c r="BN55567" s="3"/>
      <c r="BP55567" s="3"/>
    </row>
    <row r="55568" spans="1:68" x14ac:dyDescent="0.25">
      <c r="A55568" s="1"/>
      <c r="B55568" s="2"/>
      <c r="BJ55568" s="3"/>
      <c r="BL55568" s="3"/>
      <c r="BN55568" s="3"/>
      <c r="BP55568" s="3"/>
    </row>
    <row r="55569" spans="1:68" x14ac:dyDescent="0.25">
      <c r="A55569" s="1"/>
      <c r="B55569" s="2"/>
      <c r="BJ55569" s="3"/>
      <c r="BL55569" s="3"/>
      <c r="BN55569" s="3"/>
      <c r="BP55569" s="3"/>
    </row>
    <row r="55570" spans="1:68" x14ac:dyDescent="0.25">
      <c r="A55570" s="1"/>
      <c r="B55570" s="2"/>
      <c r="BJ55570" s="3"/>
      <c r="BL55570" s="3"/>
      <c r="BN55570" s="3"/>
      <c r="BP55570" s="3"/>
    </row>
    <row r="55571" spans="1:68" x14ac:dyDescent="0.25">
      <c r="A55571" s="1"/>
      <c r="B55571" s="2"/>
      <c r="BJ55571" s="3"/>
      <c r="BL55571" s="3"/>
      <c r="BN55571" s="3"/>
      <c r="BP55571" s="3"/>
    </row>
    <row r="55572" spans="1:68" x14ac:dyDescent="0.25">
      <c r="A55572" s="1"/>
      <c r="B55572" s="2"/>
      <c r="BJ55572" s="3"/>
      <c r="BL55572" s="3"/>
      <c r="BN55572" s="3"/>
      <c r="BP55572" s="3"/>
    </row>
    <row r="55573" spans="1:68" x14ac:dyDescent="0.25">
      <c r="A55573" s="1"/>
      <c r="B55573" s="2"/>
      <c r="BJ55573" s="3"/>
      <c r="BL55573" s="3"/>
      <c r="BN55573" s="3"/>
      <c r="BP55573" s="3"/>
    </row>
    <row r="55574" spans="1:68" x14ac:dyDescent="0.25">
      <c r="A55574" s="1"/>
      <c r="B55574" s="2"/>
      <c r="BJ55574" s="3"/>
      <c r="BL55574" s="3"/>
      <c r="BN55574" s="3"/>
      <c r="BP55574" s="3"/>
    </row>
    <row r="55575" spans="1:68" x14ac:dyDescent="0.25">
      <c r="A55575" s="1"/>
      <c r="B55575" s="2"/>
      <c r="BJ55575" s="3"/>
      <c r="BL55575" s="3"/>
      <c r="BN55575" s="3"/>
      <c r="BP55575" s="3"/>
    </row>
    <row r="55576" spans="1:68" x14ac:dyDescent="0.25">
      <c r="A55576" s="1"/>
      <c r="B55576" s="2"/>
      <c r="BJ55576" s="3"/>
      <c r="BL55576" s="3"/>
      <c r="BN55576" s="3"/>
      <c r="BP55576" s="3"/>
    </row>
    <row r="55577" spans="1:68" x14ac:dyDescent="0.25">
      <c r="A55577" s="1"/>
      <c r="B55577" s="2"/>
      <c r="BJ55577" s="3"/>
      <c r="BL55577" s="3"/>
      <c r="BN55577" s="3"/>
      <c r="BP55577" s="3"/>
    </row>
    <row r="55578" spans="1:68" x14ac:dyDescent="0.25">
      <c r="A55578" s="1"/>
      <c r="B55578" s="2"/>
      <c r="BJ55578" s="3"/>
      <c r="BL55578" s="3"/>
      <c r="BN55578" s="3"/>
      <c r="BP55578" s="3"/>
    </row>
    <row r="55579" spans="1:68" x14ac:dyDescent="0.25">
      <c r="A55579" s="1"/>
      <c r="B55579" s="2"/>
      <c r="BJ55579" s="3"/>
      <c r="BL55579" s="3"/>
      <c r="BN55579" s="3"/>
      <c r="BP55579" s="3"/>
    </row>
    <row r="55580" spans="1:68" x14ac:dyDescent="0.25">
      <c r="A55580" s="1"/>
      <c r="B55580" s="2"/>
      <c r="BJ55580" s="3"/>
      <c r="BL55580" s="3"/>
      <c r="BN55580" s="3"/>
      <c r="BP55580" s="3"/>
    </row>
    <row r="55581" spans="1:68" x14ac:dyDescent="0.25">
      <c r="A55581" s="1"/>
      <c r="B55581" s="2"/>
      <c r="BJ55581" s="3"/>
      <c r="BL55581" s="3"/>
      <c r="BN55581" s="3"/>
      <c r="BP55581" s="3"/>
    </row>
    <row r="55582" spans="1:68" x14ac:dyDescent="0.25">
      <c r="A55582" s="1"/>
      <c r="B55582" s="2"/>
      <c r="BJ55582" s="3"/>
      <c r="BL55582" s="3"/>
      <c r="BN55582" s="3"/>
      <c r="BP55582" s="3"/>
    </row>
    <row r="55583" spans="1:68" x14ac:dyDescent="0.25">
      <c r="A55583" s="1"/>
      <c r="B55583" s="2"/>
      <c r="BJ55583" s="3"/>
      <c r="BL55583" s="3"/>
      <c r="BN55583" s="3"/>
      <c r="BP55583" s="3"/>
    </row>
    <row r="55584" spans="1:68" x14ac:dyDescent="0.25">
      <c r="A55584" s="1"/>
      <c r="B55584" s="2"/>
      <c r="BJ55584" s="3"/>
      <c r="BL55584" s="3"/>
      <c r="BN55584" s="3"/>
      <c r="BP55584" s="3"/>
    </row>
    <row r="55585" spans="1:68" x14ac:dyDescent="0.25">
      <c r="A55585" s="1"/>
      <c r="B55585" s="2"/>
      <c r="BJ55585" s="3"/>
      <c r="BL55585" s="3"/>
      <c r="BN55585" s="3"/>
      <c r="BP55585" s="3"/>
    </row>
    <row r="55586" spans="1:68" x14ac:dyDescent="0.25">
      <c r="A55586" s="1"/>
      <c r="B55586" s="2"/>
      <c r="BJ55586" s="3"/>
      <c r="BL55586" s="3"/>
      <c r="BN55586" s="3"/>
      <c r="BP55586" s="3"/>
    </row>
    <row r="55587" spans="1:68" x14ac:dyDescent="0.25">
      <c r="A55587" s="1"/>
      <c r="B55587" s="2"/>
      <c r="BJ55587" s="3"/>
      <c r="BL55587" s="3"/>
      <c r="BN55587" s="3"/>
      <c r="BP55587" s="3"/>
    </row>
    <row r="55588" spans="1:68" x14ac:dyDescent="0.25">
      <c r="A55588" s="1"/>
      <c r="B55588" s="2"/>
      <c r="BJ55588" s="3"/>
      <c r="BL55588" s="3"/>
      <c r="BN55588" s="3"/>
      <c r="BP55588" s="3"/>
    </row>
    <row r="55589" spans="1:68" x14ac:dyDescent="0.25">
      <c r="A55589" s="1"/>
      <c r="B55589" s="2"/>
      <c r="BJ55589" s="3"/>
      <c r="BL55589" s="3"/>
      <c r="BN55589" s="3"/>
      <c r="BP55589" s="3"/>
    </row>
    <row r="55590" spans="1:68" x14ac:dyDescent="0.25">
      <c r="A55590" s="1"/>
      <c r="B55590" s="2"/>
      <c r="BJ55590" s="3"/>
      <c r="BL55590" s="3"/>
      <c r="BN55590" s="3"/>
      <c r="BP55590" s="3"/>
    </row>
    <row r="55591" spans="1:68" x14ac:dyDescent="0.25">
      <c r="A55591" s="1"/>
      <c r="B55591" s="2"/>
      <c r="BJ55591" s="3"/>
      <c r="BL55591" s="3"/>
      <c r="BN55591" s="3"/>
      <c r="BP55591" s="3"/>
    </row>
    <row r="55592" spans="1:68" x14ac:dyDescent="0.25">
      <c r="A55592" s="1"/>
      <c r="B55592" s="2"/>
      <c r="BJ55592" s="3"/>
      <c r="BL55592" s="3"/>
      <c r="BN55592" s="3"/>
      <c r="BP55592" s="3"/>
    </row>
    <row r="55593" spans="1:68" x14ac:dyDescent="0.25">
      <c r="A55593" s="1"/>
      <c r="B55593" s="2"/>
      <c r="BJ55593" s="3"/>
      <c r="BL55593" s="3"/>
      <c r="BN55593" s="3"/>
      <c r="BP55593" s="3"/>
    </row>
    <row r="55594" spans="1:68" x14ac:dyDescent="0.25">
      <c r="A55594" s="1"/>
      <c r="B55594" s="2"/>
      <c r="BJ55594" s="3"/>
      <c r="BL55594" s="3"/>
      <c r="BN55594" s="3"/>
      <c r="BP55594" s="3"/>
    </row>
    <row r="55595" spans="1:68" x14ac:dyDescent="0.25">
      <c r="A55595" s="1"/>
      <c r="B55595" s="2"/>
      <c r="BJ55595" s="3"/>
      <c r="BL55595" s="3"/>
      <c r="BN55595" s="3"/>
      <c r="BP55595" s="3"/>
    </row>
    <row r="55596" spans="1:68" x14ac:dyDescent="0.25">
      <c r="A55596" s="1"/>
      <c r="B55596" s="2"/>
      <c r="BJ55596" s="3"/>
      <c r="BL55596" s="3"/>
      <c r="BN55596" s="3"/>
      <c r="BP55596" s="3"/>
    </row>
    <row r="55597" spans="1:68" x14ac:dyDescent="0.25">
      <c r="A55597" s="1"/>
      <c r="B55597" s="2"/>
      <c r="BJ55597" s="3"/>
      <c r="BL55597" s="3"/>
      <c r="BN55597" s="3"/>
      <c r="BP55597" s="3"/>
    </row>
    <row r="55598" spans="1:68" x14ac:dyDescent="0.25">
      <c r="A55598" s="1"/>
      <c r="B55598" s="2"/>
      <c r="BJ55598" s="3"/>
      <c r="BL55598" s="3"/>
      <c r="BN55598" s="3"/>
      <c r="BP55598" s="3"/>
    </row>
    <row r="55599" spans="1:68" x14ac:dyDescent="0.25">
      <c r="A55599" s="1"/>
      <c r="B55599" s="2"/>
      <c r="BJ55599" s="3"/>
      <c r="BL55599" s="3"/>
      <c r="BN55599" s="3"/>
      <c r="BP55599" s="3"/>
    </row>
    <row r="55600" spans="1:68" x14ac:dyDescent="0.25">
      <c r="A55600" s="1"/>
      <c r="B55600" s="2"/>
      <c r="BJ55600" s="3"/>
      <c r="BL55600" s="3"/>
      <c r="BN55600" s="3"/>
      <c r="BP55600" s="3"/>
    </row>
    <row r="55601" spans="1:68" x14ac:dyDescent="0.25">
      <c r="A55601" s="1"/>
      <c r="B55601" s="2"/>
      <c r="BJ55601" s="3"/>
      <c r="BL55601" s="3"/>
      <c r="BN55601" s="3"/>
      <c r="BP55601" s="3"/>
    </row>
    <row r="55602" spans="1:68" x14ac:dyDescent="0.25">
      <c r="A55602" s="1"/>
      <c r="B55602" s="2"/>
      <c r="BJ55602" s="3"/>
      <c r="BL55602" s="3"/>
      <c r="BN55602" s="3"/>
      <c r="BP55602" s="3"/>
    </row>
    <row r="55603" spans="1:68" x14ac:dyDescent="0.25">
      <c r="A55603" s="1"/>
      <c r="B55603" s="2"/>
      <c r="BJ55603" s="3"/>
      <c r="BL55603" s="3"/>
      <c r="BN55603" s="3"/>
      <c r="BP55603" s="3"/>
    </row>
    <row r="55604" spans="1:68" x14ac:dyDescent="0.25">
      <c r="A55604" s="1"/>
      <c r="B55604" s="2"/>
      <c r="BJ55604" s="3"/>
      <c r="BL55604" s="3"/>
      <c r="BN55604" s="3"/>
      <c r="BP55604" s="3"/>
    </row>
    <row r="55605" spans="1:68" x14ac:dyDescent="0.25">
      <c r="A55605" s="1"/>
      <c r="B55605" s="2"/>
      <c r="BJ55605" s="3"/>
      <c r="BL55605" s="3"/>
      <c r="BN55605" s="3"/>
      <c r="BP55605" s="3"/>
    </row>
    <row r="55606" spans="1:68" x14ac:dyDescent="0.25">
      <c r="A55606" s="1"/>
      <c r="B55606" s="2"/>
      <c r="BJ55606" s="3"/>
      <c r="BL55606" s="3"/>
      <c r="BN55606" s="3"/>
      <c r="BP55606" s="3"/>
    </row>
    <row r="55607" spans="1:68" x14ac:dyDescent="0.25">
      <c r="A55607" s="1"/>
      <c r="B55607" s="2"/>
      <c r="BJ55607" s="3"/>
      <c r="BL55607" s="3"/>
      <c r="BN55607" s="3"/>
      <c r="BP55607" s="3"/>
    </row>
    <row r="55608" spans="1:68" x14ac:dyDescent="0.25">
      <c r="A55608" s="1"/>
      <c r="B55608" s="2"/>
      <c r="BJ55608" s="3"/>
      <c r="BL55608" s="3"/>
      <c r="BN55608" s="3"/>
      <c r="BP55608" s="3"/>
    </row>
    <row r="55609" spans="1:68" x14ac:dyDescent="0.25">
      <c r="A55609" s="1"/>
      <c r="B55609" s="2"/>
      <c r="BJ55609" s="3"/>
      <c r="BL55609" s="3"/>
      <c r="BN55609" s="3"/>
      <c r="BP55609" s="3"/>
    </row>
    <row r="55610" spans="1:68" x14ac:dyDescent="0.25">
      <c r="A55610" s="1"/>
      <c r="B55610" s="2"/>
      <c r="BJ55610" s="3"/>
      <c r="BL55610" s="3"/>
      <c r="BN55610" s="3"/>
      <c r="BP55610" s="3"/>
    </row>
    <row r="55611" spans="1:68" x14ac:dyDescent="0.25">
      <c r="A55611" s="1"/>
      <c r="B55611" s="2"/>
      <c r="BJ55611" s="3"/>
      <c r="BL55611" s="3"/>
      <c r="BN55611" s="3"/>
      <c r="BP55611" s="3"/>
    </row>
    <row r="55612" spans="1:68" x14ac:dyDescent="0.25">
      <c r="A55612" s="1"/>
      <c r="B55612" s="2"/>
      <c r="BJ55612" s="3"/>
      <c r="BL55612" s="3"/>
      <c r="BN55612" s="3"/>
      <c r="BP55612" s="3"/>
    </row>
    <row r="55613" spans="1:68" x14ac:dyDescent="0.25">
      <c r="A55613" s="1"/>
      <c r="B55613" s="2"/>
      <c r="BJ55613" s="3"/>
      <c r="BL55613" s="3"/>
      <c r="BN55613" s="3"/>
      <c r="BP55613" s="3"/>
    </row>
    <row r="55614" spans="1:68" x14ac:dyDescent="0.25">
      <c r="A55614" s="1"/>
      <c r="B55614" s="2"/>
      <c r="BJ55614" s="3"/>
      <c r="BL55614" s="3"/>
      <c r="BN55614" s="3"/>
      <c r="BP55614" s="3"/>
    </row>
    <row r="55615" spans="1:68" x14ac:dyDescent="0.25">
      <c r="A55615" s="1"/>
      <c r="B55615" s="2"/>
      <c r="BJ55615" s="3"/>
      <c r="BL55615" s="3"/>
      <c r="BN55615" s="3"/>
      <c r="BP55615" s="3"/>
    </row>
    <row r="55616" spans="1:68" x14ac:dyDescent="0.25">
      <c r="A55616" s="1"/>
      <c r="B55616" s="2"/>
      <c r="BJ55616" s="3"/>
      <c r="BL55616" s="3"/>
      <c r="BN55616" s="3"/>
      <c r="BP55616" s="3"/>
    </row>
    <row r="55617" spans="1:68" x14ac:dyDescent="0.25">
      <c r="A55617" s="1"/>
      <c r="B55617" s="2"/>
      <c r="BJ55617" s="3"/>
      <c r="BL55617" s="3"/>
      <c r="BN55617" s="3"/>
      <c r="BP55617" s="3"/>
    </row>
    <row r="55618" spans="1:68" x14ac:dyDescent="0.25">
      <c r="A55618" s="1"/>
      <c r="B55618" s="2"/>
      <c r="BJ55618" s="3"/>
      <c r="BL55618" s="3"/>
      <c r="BN55618" s="3"/>
      <c r="BP55618" s="3"/>
    </row>
    <row r="55619" spans="1:68" x14ac:dyDescent="0.25">
      <c r="A55619" s="1"/>
      <c r="B55619" s="2"/>
      <c r="BJ55619" s="3"/>
      <c r="BL55619" s="3"/>
      <c r="BN55619" s="3"/>
      <c r="BP55619" s="3"/>
    </row>
    <row r="55620" spans="1:68" x14ac:dyDescent="0.25">
      <c r="A55620" s="1"/>
      <c r="B55620" s="2"/>
      <c r="BJ55620" s="3"/>
      <c r="BL55620" s="3"/>
      <c r="BN55620" s="3"/>
      <c r="BP55620" s="3"/>
    </row>
    <row r="55621" spans="1:68" x14ac:dyDescent="0.25">
      <c r="A55621" s="1"/>
      <c r="B55621" s="2"/>
      <c r="BJ55621" s="3"/>
      <c r="BL55621" s="3"/>
      <c r="BN55621" s="3"/>
      <c r="BP55621" s="3"/>
    </row>
    <row r="55622" spans="1:68" x14ac:dyDescent="0.25">
      <c r="A55622" s="1"/>
      <c r="B55622" s="2"/>
      <c r="BJ55622" s="3"/>
      <c r="BL55622" s="3"/>
      <c r="BN55622" s="3"/>
      <c r="BP55622" s="3"/>
    </row>
    <row r="55623" spans="1:68" x14ac:dyDescent="0.25">
      <c r="A55623" s="1"/>
      <c r="B55623" s="2"/>
      <c r="BJ55623" s="3"/>
      <c r="BL55623" s="3"/>
      <c r="BN55623" s="3"/>
      <c r="BP55623" s="3"/>
    </row>
    <row r="55624" spans="1:68" x14ac:dyDescent="0.25">
      <c r="A55624" s="1"/>
      <c r="B55624" s="2"/>
      <c r="BJ55624" s="3"/>
      <c r="BL55624" s="3"/>
      <c r="BN55624" s="3"/>
      <c r="BP55624" s="3"/>
    </row>
    <row r="55625" spans="1:68" x14ac:dyDescent="0.25">
      <c r="A55625" s="1"/>
      <c r="B55625" s="2"/>
      <c r="BJ55625" s="3"/>
      <c r="BL55625" s="3"/>
      <c r="BN55625" s="3"/>
      <c r="BP55625" s="3"/>
    </row>
    <row r="55626" spans="1:68" x14ac:dyDescent="0.25">
      <c r="A55626" s="1"/>
      <c r="B55626" s="2"/>
      <c r="BJ55626" s="3"/>
      <c r="BL55626" s="3"/>
      <c r="BN55626" s="3"/>
      <c r="BP55626" s="3"/>
    </row>
    <row r="55627" spans="1:68" x14ac:dyDescent="0.25">
      <c r="A55627" s="1"/>
      <c r="B55627" s="2"/>
      <c r="BJ55627" s="3"/>
      <c r="BL55627" s="3"/>
      <c r="BN55627" s="3"/>
      <c r="BP55627" s="3"/>
    </row>
    <row r="55628" spans="1:68" x14ac:dyDescent="0.25">
      <c r="A55628" s="1"/>
      <c r="B55628" s="2"/>
      <c r="BJ55628" s="3"/>
      <c r="BL55628" s="3"/>
      <c r="BN55628" s="3"/>
      <c r="BP55628" s="3"/>
    </row>
    <row r="55629" spans="1:68" x14ac:dyDescent="0.25">
      <c r="A55629" s="1"/>
      <c r="B55629" s="2"/>
      <c r="BJ55629" s="3"/>
      <c r="BL55629" s="3"/>
      <c r="BN55629" s="3"/>
      <c r="BP55629" s="3"/>
    </row>
    <row r="55630" spans="1:68" x14ac:dyDescent="0.25">
      <c r="A55630" s="1"/>
      <c r="B55630" s="2"/>
      <c r="BJ55630" s="3"/>
      <c r="BL55630" s="3"/>
      <c r="BN55630" s="3"/>
      <c r="BP55630" s="3"/>
    </row>
    <row r="55631" spans="1:68" x14ac:dyDescent="0.25">
      <c r="A55631" s="1"/>
      <c r="B55631" s="2"/>
      <c r="BJ55631" s="3"/>
      <c r="BL55631" s="3"/>
      <c r="BN55631" s="3"/>
      <c r="BP55631" s="3"/>
    </row>
    <row r="55632" spans="1:68" x14ac:dyDescent="0.25">
      <c r="A55632" s="1"/>
      <c r="B55632" s="2"/>
      <c r="BJ55632" s="3"/>
      <c r="BL55632" s="3"/>
      <c r="BN55632" s="3"/>
      <c r="BP55632" s="3"/>
    </row>
    <row r="55633" spans="1:68" x14ac:dyDescent="0.25">
      <c r="A55633" s="1"/>
      <c r="B55633" s="2"/>
      <c r="BJ55633" s="3"/>
      <c r="BL55633" s="3"/>
      <c r="BN55633" s="3"/>
      <c r="BP55633" s="3"/>
    </row>
    <row r="55634" spans="1:68" x14ac:dyDescent="0.25">
      <c r="A55634" s="1"/>
      <c r="B55634" s="2"/>
      <c r="BJ55634" s="3"/>
      <c r="BL55634" s="3"/>
      <c r="BN55634" s="3"/>
      <c r="BP55634" s="3"/>
    </row>
    <row r="55635" spans="1:68" x14ac:dyDescent="0.25">
      <c r="A55635" s="1"/>
      <c r="B55635" s="2"/>
      <c r="BJ55635" s="3"/>
      <c r="BL55635" s="3"/>
      <c r="BN55635" s="3"/>
      <c r="BP55635" s="3"/>
    </row>
    <row r="55636" spans="1:68" x14ac:dyDescent="0.25">
      <c r="A55636" s="1"/>
      <c r="B55636" s="2"/>
      <c r="BJ55636" s="3"/>
      <c r="BL55636" s="3"/>
      <c r="BN55636" s="3"/>
      <c r="BP55636" s="3"/>
    </row>
    <row r="55637" spans="1:68" x14ac:dyDescent="0.25">
      <c r="A55637" s="1"/>
      <c r="B55637" s="2"/>
      <c r="BJ55637" s="3"/>
      <c r="BL55637" s="3"/>
      <c r="BN55637" s="3"/>
      <c r="BP55637" s="3"/>
    </row>
    <row r="55638" spans="1:68" x14ac:dyDescent="0.25">
      <c r="A55638" s="1"/>
      <c r="B55638" s="2"/>
      <c r="BJ55638" s="3"/>
      <c r="BL55638" s="3"/>
      <c r="BN55638" s="3"/>
      <c r="BP55638" s="3"/>
    </row>
    <row r="55639" spans="1:68" x14ac:dyDescent="0.25">
      <c r="A55639" s="1"/>
      <c r="B55639" s="2"/>
      <c r="BJ55639" s="3"/>
      <c r="BL55639" s="3"/>
      <c r="BN55639" s="3"/>
      <c r="BP55639" s="3"/>
    </row>
    <row r="55640" spans="1:68" x14ac:dyDescent="0.25">
      <c r="A55640" s="1"/>
      <c r="B55640" s="2"/>
      <c r="BJ55640" s="3"/>
      <c r="BL55640" s="3"/>
      <c r="BN55640" s="3"/>
      <c r="BP55640" s="3"/>
    </row>
    <row r="55641" spans="1:68" x14ac:dyDescent="0.25">
      <c r="A55641" s="1"/>
      <c r="B55641" s="2"/>
      <c r="BJ55641" s="3"/>
      <c r="BL55641" s="3"/>
      <c r="BN55641" s="3"/>
      <c r="BP55641" s="3"/>
    </row>
    <row r="55642" spans="1:68" x14ac:dyDescent="0.25">
      <c r="A55642" s="1"/>
      <c r="B55642" s="2"/>
      <c r="BJ55642" s="3"/>
      <c r="BL55642" s="3"/>
      <c r="BN55642" s="3"/>
      <c r="BP55642" s="3"/>
    </row>
    <row r="55643" spans="1:68" x14ac:dyDescent="0.25">
      <c r="A55643" s="1"/>
      <c r="B55643" s="2"/>
      <c r="BJ55643" s="3"/>
      <c r="BL55643" s="3"/>
      <c r="BN55643" s="3"/>
      <c r="BP55643" s="3"/>
    </row>
    <row r="55644" spans="1:68" x14ac:dyDescent="0.25">
      <c r="A55644" s="1"/>
      <c r="B55644" s="2"/>
      <c r="BJ55644" s="3"/>
      <c r="BL55644" s="3"/>
      <c r="BN55644" s="3"/>
      <c r="BP55644" s="3"/>
    </row>
    <row r="55645" spans="1:68" x14ac:dyDescent="0.25">
      <c r="A55645" s="1"/>
      <c r="B55645" s="2"/>
      <c r="BJ55645" s="3"/>
      <c r="BL55645" s="3"/>
      <c r="BN55645" s="3"/>
      <c r="BP55645" s="3"/>
    </row>
    <row r="55646" spans="1:68" x14ac:dyDescent="0.25">
      <c r="A55646" s="1"/>
      <c r="B55646" s="2"/>
      <c r="BJ55646" s="3"/>
      <c r="BL55646" s="3"/>
      <c r="BN55646" s="3"/>
      <c r="BP55646" s="3"/>
    </row>
    <row r="55647" spans="1:68" x14ac:dyDescent="0.25">
      <c r="A55647" s="1"/>
      <c r="B55647" s="2"/>
      <c r="BJ55647" s="3"/>
      <c r="BL55647" s="3"/>
      <c r="BN55647" s="3"/>
      <c r="BP55647" s="3"/>
    </row>
    <row r="55648" spans="1:68" x14ac:dyDescent="0.25">
      <c r="A55648" s="1"/>
      <c r="B55648" s="2"/>
      <c r="BJ55648" s="3"/>
      <c r="BL55648" s="3"/>
      <c r="BN55648" s="3"/>
      <c r="BP55648" s="3"/>
    </row>
    <row r="55649" spans="1:68" x14ac:dyDescent="0.25">
      <c r="A55649" s="1"/>
      <c r="B55649" s="2"/>
      <c r="BJ55649" s="3"/>
      <c r="BL55649" s="3"/>
      <c r="BN55649" s="3"/>
      <c r="BP55649" s="3"/>
    </row>
    <row r="55650" spans="1:68" x14ac:dyDescent="0.25">
      <c r="A55650" s="1"/>
      <c r="B55650" s="2"/>
      <c r="BJ55650" s="3"/>
      <c r="BL55650" s="3"/>
      <c r="BN55650" s="3"/>
      <c r="BP55650" s="3"/>
    </row>
    <row r="55651" spans="1:68" x14ac:dyDescent="0.25">
      <c r="A55651" s="1"/>
      <c r="B55651" s="2"/>
      <c r="BJ55651" s="3"/>
      <c r="BL55651" s="3"/>
      <c r="BN55651" s="3"/>
      <c r="BP55651" s="3"/>
    </row>
    <row r="55652" spans="1:68" x14ac:dyDescent="0.25">
      <c r="A55652" s="1"/>
      <c r="B55652" s="2"/>
      <c r="BJ55652" s="3"/>
      <c r="BL55652" s="3"/>
      <c r="BN55652" s="3"/>
      <c r="BP55652" s="3"/>
    </row>
    <row r="55653" spans="1:68" x14ac:dyDescent="0.25">
      <c r="A55653" s="1"/>
      <c r="B55653" s="2"/>
      <c r="BJ55653" s="3"/>
      <c r="BL55653" s="3"/>
      <c r="BN55653" s="3"/>
      <c r="BP55653" s="3"/>
    </row>
    <row r="55654" spans="1:68" x14ac:dyDescent="0.25">
      <c r="A55654" s="1"/>
      <c r="B55654" s="2"/>
      <c r="BJ55654" s="3"/>
      <c r="BL55654" s="3"/>
      <c r="BN55654" s="3"/>
      <c r="BP55654" s="3"/>
    </row>
    <row r="55655" spans="1:68" x14ac:dyDescent="0.25">
      <c r="A55655" s="1"/>
      <c r="B55655" s="2"/>
      <c r="BJ55655" s="3"/>
      <c r="BL55655" s="3"/>
      <c r="BN55655" s="3"/>
      <c r="BP55655" s="3"/>
    </row>
    <row r="55656" spans="1:68" x14ac:dyDescent="0.25">
      <c r="A55656" s="1"/>
      <c r="B55656" s="2"/>
      <c r="BJ55656" s="3"/>
      <c r="BL55656" s="3"/>
      <c r="BN55656" s="3"/>
      <c r="BP55656" s="3"/>
    </row>
    <row r="55657" spans="1:68" x14ac:dyDescent="0.25">
      <c r="A55657" s="1"/>
      <c r="B55657" s="2"/>
      <c r="BJ55657" s="3"/>
      <c r="BL55657" s="3"/>
      <c r="BN55657" s="3"/>
      <c r="BP55657" s="3"/>
    </row>
    <row r="55658" spans="1:68" x14ac:dyDescent="0.25">
      <c r="A55658" s="1"/>
      <c r="B55658" s="2"/>
      <c r="BJ55658" s="3"/>
      <c r="BL55658" s="3"/>
      <c r="BN55658" s="3"/>
      <c r="BP55658" s="3"/>
    </row>
    <row r="55659" spans="1:68" x14ac:dyDescent="0.25">
      <c r="A55659" s="1"/>
      <c r="B55659" s="2"/>
      <c r="BJ55659" s="3"/>
      <c r="BL55659" s="3"/>
      <c r="BN55659" s="3"/>
      <c r="BP55659" s="3"/>
    </row>
    <row r="55660" spans="1:68" x14ac:dyDescent="0.25">
      <c r="A55660" s="1"/>
      <c r="B55660" s="2"/>
      <c r="BJ55660" s="3"/>
      <c r="BL55660" s="3"/>
      <c r="BN55660" s="3"/>
      <c r="BP55660" s="3"/>
    </row>
    <row r="55661" spans="1:68" x14ac:dyDescent="0.25">
      <c r="A55661" s="1"/>
      <c r="B55661" s="2"/>
      <c r="BJ55661" s="3"/>
      <c r="BL55661" s="3"/>
      <c r="BN55661" s="3"/>
      <c r="BP55661" s="3"/>
    </row>
    <row r="55662" spans="1:68" x14ac:dyDescent="0.25">
      <c r="A55662" s="1"/>
      <c r="B55662" s="2"/>
      <c r="BJ55662" s="3"/>
      <c r="BL55662" s="3"/>
      <c r="BN55662" s="3"/>
      <c r="BP55662" s="3"/>
    </row>
    <row r="55663" spans="1:68" x14ac:dyDescent="0.25">
      <c r="A55663" s="1"/>
      <c r="B55663" s="2"/>
      <c r="BJ55663" s="3"/>
      <c r="BL55663" s="3"/>
      <c r="BN55663" s="3"/>
      <c r="BP55663" s="3"/>
    </row>
    <row r="55664" spans="1:68" x14ac:dyDescent="0.25">
      <c r="A55664" s="1"/>
      <c r="B55664" s="2"/>
      <c r="BJ55664" s="3"/>
      <c r="BL55664" s="3"/>
      <c r="BN55664" s="3"/>
      <c r="BP55664" s="3"/>
    </row>
    <row r="55665" spans="1:68" x14ac:dyDescent="0.25">
      <c r="A55665" s="1"/>
      <c r="B55665" s="2"/>
      <c r="BJ55665" s="3"/>
      <c r="BL55665" s="3"/>
      <c r="BN55665" s="3"/>
      <c r="BP55665" s="3"/>
    </row>
    <row r="55666" spans="1:68" x14ac:dyDescent="0.25">
      <c r="A55666" s="1"/>
      <c r="B55666" s="2"/>
      <c r="BJ55666" s="3"/>
      <c r="BL55666" s="3"/>
      <c r="BN55666" s="3"/>
      <c r="BP55666" s="3"/>
    </row>
    <row r="55667" spans="1:68" x14ac:dyDescent="0.25">
      <c r="A55667" s="1"/>
      <c r="B55667" s="2"/>
      <c r="BJ55667" s="3"/>
      <c r="BL55667" s="3"/>
      <c r="BN55667" s="3"/>
      <c r="BP55667" s="3"/>
    </row>
    <row r="55668" spans="1:68" x14ac:dyDescent="0.25">
      <c r="A55668" s="1"/>
      <c r="B55668" s="2"/>
      <c r="BJ55668" s="3"/>
      <c r="BL55668" s="3"/>
      <c r="BN55668" s="3"/>
      <c r="BP55668" s="3"/>
    </row>
    <row r="55669" spans="1:68" x14ac:dyDescent="0.25">
      <c r="A55669" s="1"/>
      <c r="B55669" s="2"/>
      <c r="BJ55669" s="3"/>
      <c r="BL55669" s="3"/>
      <c r="BN55669" s="3"/>
      <c r="BP55669" s="3"/>
    </row>
    <row r="55670" spans="1:68" x14ac:dyDescent="0.25">
      <c r="A55670" s="1"/>
      <c r="B55670" s="2"/>
      <c r="BJ55670" s="3"/>
      <c r="BL55670" s="3"/>
      <c r="BN55670" s="3"/>
      <c r="BP55670" s="3"/>
    </row>
    <row r="55671" spans="1:68" x14ac:dyDescent="0.25">
      <c r="A55671" s="1"/>
      <c r="B55671" s="2"/>
      <c r="BJ55671" s="3"/>
      <c r="BL55671" s="3"/>
      <c r="BN55671" s="3"/>
      <c r="BP55671" s="3"/>
    </row>
    <row r="55672" spans="1:68" x14ac:dyDescent="0.25">
      <c r="A55672" s="1"/>
      <c r="B55672" s="2"/>
      <c r="BJ55672" s="3"/>
      <c r="BL55672" s="3"/>
      <c r="BN55672" s="3"/>
      <c r="BP55672" s="3"/>
    </row>
    <row r="55673" spans="1:68" x14ac:dyDescent="0.25">
      <c r="A55673" s="1"/>
      <c r="B55673" s="2"/>
      <c r="BJ55673" s="3"/>
      <c r="BL55673" s="3"/>
      <c r="BN55673" s="3"/>
      <c r="BP55673" s="3"/>
    </row>
    <row r="55674" spans="1:68" x14ac:dyDescent="0.25">
      <c r="A55674" s="1"/>
      <c r="B55674" s="2"/>
      <c r="BJ55674" s="3"/>
      <c r="BL55674" s="3"/>
      <c r="BN55674" s="3"/>
      <c r="BP55674" s="3"/>
    </row>
    <row r="55675" spans="1:68" x14ac:dyDescent="0.25">
      <c r="A55675" s="1"/>
      <c r="B55675" s="2"/>
      <c r="BJ55675" s="3"/>
      <c r="BL55675" s="3"/>
      <c r="BN55675" s="3"/>
      <c r="BP55675" s="3"/>
    </row>
    <row r="55676" spans="1:68" x14ac:dyDescent="0.25">
      <c r="A55676" s="1"/>
      <c r="B55676" s="2"/>
      <c r="BJ55676" s="3"/>
      <c r="BL55676" s="3"/>
      <c r="BN55676" s="3"/>
      <c r="BP55676" s="3"/>
    </row>
    <row r="55677" spans="1:68" x14ac:dyDescent="0.25">
      <c r="A55677" s="1"/>
      <c r="B55677" s="2"/>
      <c r="BJ55677" s="3"/>
      <c r="BL55677" s="3"/>
      <c r="BN55677" s="3"/>
      <c r="BP55677" s="3"/>
    </row>
    <row r="55678" spans="1:68" x14ac:dyDescent="0.25">
      <c r="A55678" s="1"/>
      <c r="B55678" s="2"/>
      <c r="BJ55678" s="3"/>
      <c r="BL55678" s="3"/>
      <c r="BN55678" s="3"/>
      <c r="BP55678" s="3"/>
    </row>
    <row r="55679" spans="1:68" x14ac:dyDescent="0.25">
      <c r="A55679" s="1"/>
      <c r="B55679" s="2"/>
      <c r="BJ55679" s="3"/>
      <c r="BL55679" s="3"/>
      <c r="BN55679" s="3"/>
      <c r="BP55679" s="3"/>
    </row>
    <row r="55680" spans="1:68" x14ac:dyDescent="0.25">
      <c r="A55680" s="1"/>
      <c r="B55680" s="2"/>
      <c r="BJ55680" s="3"/>
      <c r="BL55680" s="3"/>
      <c r="BN55680" s="3"/>
      <c r="BP55680" s="3"/>
    </row>
    <row r="55681" spans="1:68" x14ac:dyDescent="0.25">
      <c r="A55681" s="1"/>
      <c r="B55681" s="2"/>
      <c r="BJ55681" s="3"/>
      <c r="BL55681" s="3"/>
      <c r="BN55681" s="3"/>
      <c r="BP55681" s="3"/>
    </row>
    <row r="55682" spans="1:68" x14ac:dyDescent="0.25">
      <c r="A55682" s="1"/>
      <c r="B55682" s="2"/>
      <c r="BJ55682" s="3"/>
      <c r="BL55682" s="3"/>
      <c r="BN55682" s="3"/>
      <c r="BP55682" s="3"/>
    </row>
    <row r="55683" spans="1:68" x14ac:dyDescent="0.25">
      <c r="A55683" s="1"/>
      <c r="B55683" s="2"/>
      <c r="BJ55683" s="3"/>
      <c r="BL55683" s="3"/>
      <c r="BN55683" s="3"/>
      <c r="BP55683" s="3"/>
    </row>
    <row r="55684" spans="1:68" x14ac:dyDescent="0.25">
      <c r="A55684" s="1"/>
      <c r="B55684" s="2"/>
      <c r="BJ55684" s="3"/>
      <c r="BL55684" s="3"/>
      <c r="BN55684" s="3"/>
      <c r="BP55684" s="3"/>
    </row>
    <row r="55685" spans="1:68" x14ac:dyDescent="0.25">
      <c r="A55685" s="1"/>
      <c r="B55685" s="2"/>
      <c r="BJ55685" s="3"/>
      <c r="BL55685" s="3"/>
      <c r="BN55685" s="3"/>
      <c r="BP55685" s="3"/>
    </row>
    <row r="55686" spans="1:68" x14ac:dyDescent="0.25">
      <c r="A55686" s="1"/>
      <c r="B55686" s="2"/>
      <c r="BJ55686" s="3"/>
      <c r="BL55686" s="3"/>
      <c r="BN55686" s="3"/>
      <c r="BP55686" s="3"/>
    </row>
    <row r="55687" spans="1:68" x14ac:dyDescent="0.25">
      <c r="A55687" s="1"/>
      <c r="B55687" s="2"/>
      <c r="BJ55687" s="3"/>
      <c r="BL55687" s="3"/>
      <c r="BN55687" s="3"/>
      <c r="BP55687" s="3"/>
    </row>
    <row r="55688" spans="1:68" x14ac:dyDescent="0.25">
      <c r="A55688" s="1"/>
      <c r="B55688" s="2"/>
      <c r="BJ55688" s="3"/>
      <c r="BL55688" s="3"/>
      <c r="BN55688" s="3"/>
      <c r="BP55688" s="3"/>
    </row>
    <row r="55689" spans="1:68" x14ac:dyDescent="0.25">
      <c r="A55689" s="1"/>
      <c r="B55689" s="2"/>
      <c r="BJ55689" s="3"/>
      <c r="BL55689" s="3"/>
      <c r="BN55689" s="3"/>
      <c r="BP55689" s="3"/>
    </row>
    <row r="55690" spans="1:68" x14ac:dyDescent="0.25">
      <c r="A55690" s="1"/>
      <c r="B55690" s="2"/>
      <c r="BJ55690" s="3"/>
      <c r="BL55690" s="3"/>
      <c r="BN55690" s="3"/>
      <c r="BP55690" s="3"/>
    </row>
    <row r="55691" spans="1:68" x14ac:dyDescent="0.25">
      <c r="A55691" s="1"/>
      <c r="B55691" s="2"/>
      <c r="BJ55691" s="3"/>
      <c r="BL55691" s="3"/>
      <c r="BN55691" s="3"/>
      <c r="BP55691" s="3"/>
    </row>
    <row r="55692" spans="1:68" x14ac:dyDescent="0.25">
      <c r="A55692" s="1"/>
      <c r="B55692" s="2"/>
      <c r="BJ55692" s="3"/>
      <c r="BL55692" s="3"/>
      <c r="BN55692" s="3"/>
      <c r="BP55692" s="3"/>
    </row>
    <row r="55693" spans="1:68" x14ac:dyDescent="0.25">
      <c r="A55693" s="1"/>
      <c r="B55693" s="2"/>
      <c r="BJ55693" s="3"/>
      <c r="BL55693" s="3"/>
      <c r="BN55693" s="3"/>
      <c r="BP55693" s="3"/>
    </row>
    <row r="55694" spans="1:68" x14ac:dyDescent="0.25">
      <c r="A55694" s="1"/>
      <c r="B55694" s="2"/>
      <c r="BJ55694" s="3"/>
      <c r="BL55694" s="3"/>
      <c r="BN55694" s="3"/>
      <c r="BP55694" s="3"/>
    </row>
    <row r="55695" spans="1:68" x14ac:dyDescent="0.25">
      <c r="A55695" s="1"/>
      <c r="B55695" s="2"/>
      <c r="BJ55695" s="3"/>
      <c r="BL55695" s="3"/>
      <c r="BN55695" s="3"/>
      <c r="BP55695" s="3"/>
    </row>
    <row r="55696" spans="1:68" x14ac:dyDescent="0.25">
      <c r="A55696" s="1"/>
      <c r="B55696" s="2"/>
      <c r="BJ55696" s="3"/>
      <c r="BL55696" s="3"/>
      <c r="BN55696" s="3"/>
      <c r="BP55696" s="3"/>
    </row>
    <row r="55697" spans="1:68" x14ac:dyDescent="0.25">
      <c r="A55697" s="1"/>
      <c r="B55697" s="2"/>
      <c r="BJ55697" s="3"/>
      <c r="BL55697" s="3"/>
      <c r="BN55697" s="3"/>
      <c r="BP55697" s="3"/>
    </row>
    <row r="55698" spans="1:68" x14ac:dyDescent="0.25">
      <c r="A55698" s="1"/>
      <c r="B55698" s="2"/>
      <c r="BJ55698" s="3"/>
      <c r="BL55698" s="3"/>
      <c r="BN55698" s="3"/>
      <c r="BP55698" s="3"/>
    </row>
    <row r="55699" spans="1:68" x14ac:dyDescent="0.25">
      <c r="A55699" s="1"/>
      <c r="B55699" s="2"/>
      <c r="BJ55699" s="3"/>
      <c r="BL55699" s="3"/>
      <c r="BN55699" s="3"/>
      <c r="BP55699" s="3"/>
    </row>
    <row r="55700" spans="1:68" x14ac:dyDescent="0.25">
      <c r="A55700" s="1"/>
      <c r="B55700" s="2"/>
      <c r="BJ55700" s="3"/>
      <c r="BL55700" s="3"/>
      <c r="BN55700" s="3"/>
      <c r="BP55700" s="3"/>
    </row>
    <row r="55701" spans="1:68" x14ac:dyDescent="0.25">
      <c r="A55701" s="1"/>
      <c r="B55701" s="2"/>
      <c r="BJ55701" s="3"/>
      <c r="BL55701" s="3"/>
      <c r="BN55701" s="3"/>
      <c r="BP55701" s="3"/>
    </row>
    <row r="55702" spans="1:68" x14ac:dyDescent="0.25">
      <c r="A55702" s="1"/>
      <c r="B55702" s="2"/>
      <c r="BJ55702" s="3"/>
      <c r="BL55702" s="3"/>
      <c r="BN55702" s="3"/>
      <c r="BP55702" s="3"/>
    </row>
    <row r="55703" spans="1:68" x14ac:dyDescent="0.25">
      <c r="A55703" s="1"/>
      <c r="B55703" s="2"/>
      <c r="BJ55703" s="3"/>
      <c r="BL55703" s="3"/>
      <c r="BN55703" s="3"/>
      <c r="BP55703" s="3"/>
    </row>
    <row r="55704" spans="1:68" x14ac:dyDescent="0.25">
      <c r="A55704" s="1"/>
      <c r="B55704" s="2"/>
      <c r="BJ55704" s="3"/>
      <c r="BL55704" s="3"/>
      <c r="BN55704" s="3"/>
      <c r="BP55704" s="3"/>
    </row>
    <row r="55705" spans="1:68" x14ac:dyDescent="0.25">
      <c r="A55705" s="1"/>
      <c r="B55705" s="2"/>
      <c r="BJ55705" s="3"/>
      <c r="BL55705" s="3"/>
      <c r="BN55705" s="3"/>
      <c r="BP55705" s="3"/>
    </row>
    <row r="55706" spans="1:68" x14ac:dyDescent="0.25">
      <c r="A55706" s="1"/>
      <c r="B55706" s="2"/>
      <c r="BJ55706" s="3"/>
      <c r="BL55706" s="3"/>
      <c r="BN55706" s="3"/>
      <c r="BP55706" s="3"/>
    </row>
    <row r="55707" spans="1:68" x14ac:dyDescent="0.25">
      <c r="A55707" s="1"/>
      <c r="B55707" s="2"/>
      <c r="BJ55707" s="3"/>
      <c r="BL55707" s="3"/>
      <c r="BN55707" s="3"/>
      <c r="BP55707" s="3"/>
    </row>
    <row r="55708" spans="1:68" x14ac:dyDescent="0.25">
      <c r="A55708" s="1"/>
      <c r="B55708" s="2"/>
      <c r="BJ55708" s="3"/>
      <c r="BL55708" s="3"/>
      <c r="BN55708" s="3"/>
      <c r="BP55708" s="3"/>
    </row>
    <row r="55709" spans="1:68" x14ac:dyDescent="0.25">
      <c r="A55709" s="1"/>
      <c r="B55709" s="2"/>
      <c r="BJ55709" s="3"/>
      <c r="BL55709" s="3"/>
      <c r="BN55709" s="3"/>
      <c r="BP55709" s="3"/>
    </row>
    <row r="55710" spans="1:68" x14ac:dyDescent="0.25">
      <c r="A55710" s="1"/>
      <c r="B55710" s="2"/>
      <c r="BJ55710" s="3"/>
      <c r="BL55710" s="3"/>
      <c r="BN55710" s="3"/>
      <c r="BP55710" s="3"/>
    </row>
    <row r="55711" spans="1:68" x14ac:dyDescent="0.25">
      <c r="A55711" s="1"/>
      <c r="B55711" s="2"/>
      <c r="BJ55711" s="3"/>
      <c r="BL55711" s="3"/>
      <c r="BN55711" s="3"/>
      <c r="BP55711" s="3"/>
    </row>
    <row r="55712" spans="1:68" x14ac:dyDescent="0.25">
      <c r="A55712" s="1"/>
      <c r="B55712" s="2"/>
      <c r="BJ55712" s="3"/>
      <c r="BL55712" s="3"/>
      <c r="BN55712" s="3"/>
      <c r="BP55712" s="3"/>
    </row>
    <row r="55713" spans="1:68" x14ac:dyDescent="0.25">
      <c r="A55713" s="1"/>
      <c r="B55713" s="2"/>
      <c r="BJ55713" s="3"/>
      <c r="BL55713" s="3"/>
      <c r="BN55713" s="3"/>
      <c r="BP55713" s="3"/>
    </row>
    <row r="55714" spans="1:68" x14ac:dyDescent="0.25">
      <c r="A55714" s="1"/>
      <c r="B55714" s="2"/>
      <c r="BJ55714" s="3"/>
      <c r="BL55714" s="3"/>
      <c r="BN55714" s="3"/>
      <c r="BP55714" s="3"/>
    </row>
    <row r="55715" spans="1:68" x14ac:dyDescent="0.25">
      <c r="A55715" s="1"/>
      <c r="B55715" s="2"/>
      <c r="BJ55715" s="3"/>
      <c r="BL55715" s="3"/>
      <c r="BN55715" s="3"/>
      <c r="BP55715" s="3"/>
    </row>
    <row r="55716" spans="1:68" x14ac:dyDescent="0.25">
      <c r="A55716" s="1"/>
      <c r="B55716" s="2"/>
      <c r="BJ55716" s="3"/>
      <c r="BL55716" s="3"/>
      <c r="BN55716" s="3"/>
      <c r="BP55716" s="3"/>
    </row>
    <row r="55717" spans="1:68" x14ac:dyDescent="0.25">
      <c r="A55717" s="1"/>
      <c r="B55717" s="2"/>
      <c r="BJ55717" s="3"/>
      <c r="BL55717" s="3"/>
      <c r="BN55717" s="3"/>
      <c r="BP55717" s="3"/>
    </row>
    <row r="55718" spans="1:68" x14ac:dyDescent="0.25">
      <c r="A55718" s="1"/>
      <c r="B55718" s="2"/>
      <c r="BJ55718" s="3"/>
      <c r="BL55718" s="3"/>
      <c r="BN55718" s="3"/>
      <c r="BP55718" s="3"/>
    </row>
    <row r="55719" spans="1:68" x14ac:dyDescent="0.25">
      <c r="A55719" s="1"/>
      <c r="B55719" s="2"/>
      <c r="BJ55719" s="3"/>
      <c r="BL55719" s="3"/>
      <c r="BN55719" s="3"/>
      <c r="BP55719" s="3"/>
    </row>
    <row r="55720" spans="1:68" x14ac:dyDescent="0.25">
      <c r="A55720" s="1"/>
      <c r="B55720" s="2"/>
      <c r="BJ55720" s="3"/>
      <c r="BL55720" s="3"/>
      <c r="BN55720" s="3"/>
      <c r="BP55720" s="3"/>
    </row>
    <row r="55721" spans="1:68" x14ac:dyDescent="0.25">
      <c r="A55721" s="1"/>
      <c r="B55721" s="2"/>
      <c r="BJ55721" s="3"/>
      <c r="BL55721" s="3"/>
      <c r="BN55721" s="3"/>
      <c r="BP55721" s="3"/>
    </row>
    <row r="55722" spans="1:68" x14ac:dyDescent="0.25">
      <c r="A55722" s="1"/>
      <c r="B55722" s="2"/>
      <c r="BJ55722" s="3"/>
      <c r="BL55722" s="3"/>
      <c r="BN55722" s="3"/>
      <c r="BP55722" s="3"/>
    </row>
    <row r="55723" spans="1:68" x14ac:dyDescent="0.25">
      <c r="A55723" s="1"/>
      <c r="B55723" s="2"/>
      <c r="BJ55723" s="3"/>
      <c r="BL55723" s="3"/>
      <c r="BN55723" s="3"/>
      <c r="BP55723" s="3"/>
    </row>
    <row r="55724" spans="1:68" x14ac:dyDescent="0.25">
      <c r="A55724" s="1"/>
      <c r="B55724" s="2"/>
      <c r="BJ55724" s="3"/>
      <c r="BL55724" s="3"/>
      <c r="BN55724" s="3"/>
      <c r="BP55724" s="3"/>
    </row>
    <row r="55725" spans="1:68" x14ac:dyDescent="0.25">
      <c r="A55725" s="1"/>
      <c r="B55725" s="2"/>
      <c r="BJ55725" s="3"/>
      <c r="BL55725" s="3"/>
      <c r="BN55725" s="3"/>
      <c r="BP55725" s="3"/>
    </row>
    <row r="55726" spans="1:68" x14ac:dyDescent="0.25">
      <c r="A55726" s="1"/>
      <c r="B55726" s="2"/>
      <c r="BJ55726" s="3"/>
      <c r="BL55726" s="3"/>
      <c r="BN55726" s="3"/>
      <c r="BP55726" s="3"/>
    </row>
    <row r="55727" spans="1:68" x14ac:dyDescent="0.25">
      <c r="A55727" s="1"/>
      <c r="B55727" s="2"/>
      <c r="BJ55727" s="3"/>
      <c r="BL55727" s="3"/>
      <c r="BN55727" s="3"/>
      <c r="BP55727" s="3"/>
    </row>
    <row r="55728" spans="1:68" x14ac:dyDescent="0.25">
      <c r="A55728" s="1"/>
      <c r="B55728" s="2"/>
      <c r="BJ55728" s="3"/>
      <c r="BL55728" s="3"/>
      <c r="BN55728" s="3"/>
      <c r="BP55728" s="3"/>
    </row>
    <row r="55729" spans="1:68" x14ac:dyDescent="0.25">
      <c r="A55729" s="1"/>
      <c r="B55729" s="2"/>
      <c r="BJ55729" s="3"/>
      <c r="BL55729" s="3"/>
      <c r="BN55729" s="3"/>
      <c r="BP55729" s="3"/>
    </row>
    <row r="55730" spans="1:68" x14ac:dyDescent="0.25">
      <c r="A55730" s="1"/>
      <c r="B55730" s="2"/>
      <c r="BJ55730" s="3"/>
      <c r="BL55730" s="3"/>
      <c r="BN55730" s="3"/>
      <c r="BP55730" s="3"/>
    </row>
    <row r="55731" spans="1:68" x14ac:dyDescent="0.25">
      <c r="A55731" s="1"/>
      <c r="B55731" s="2"/>
      <c r="BJ55731" s="3"/>
      <c r="BL55731" s="3"/>
      <c r="BN55731" s="3"/>
      <c r="BP55731" s="3"/>
    </row>
    <row r="55732" spans="1:68" x14ac:dyDescent="0.25">
      <c r="A55732" s="1"/>
      <c r="B55732" s="2"/>
      <c r="BJ55732" s="3"/>
      <c r="BL55732" s="3"/>
      <c r="BN55732" s="3"/>
      <c r="BP55732" s="3"/>
    </row>
    <row r="55733" spans="1:68" x14ac:dyDescent="0.25">
      <c r="A55733" s="1"/>
      <c r="B55733" s="2"/>
      <c r="BJ55733" s="3"/>
      <c r="BL55733" s="3"/>
      <c r="BN55733" s="3"/>
      <c r="BP55733" s="3"/>
    </row>
    <row r="55734" spans="1:68" x14ac:dyDescent="0.25">
      <c r="A55734" s="1"/>
      <c r="B55734" s="2"/>
      <c r="BJ55734" s="3"/>
      <c r="BL55734" s="3"/>
      <c r="BN55734" s="3"/>
      <c r="BP55734" s="3"/>
    </row>
    <row r="55735" spans="1:68" x14ac:dyDescent="0.25">
      <c r="A55735" s="1"/>
      <c r="B55735" s="2"/>
      <c r="BJ55735" s="3"/>
      <c r="BL55735" s="3"/>
      <c r="BN55735" s="3"/>
      <c r="BP55735" s="3"/>
    </row>
    <row r="55736" spans="1:68" x14ac:dyDescent="0.25">
      <c r="A55736" s="1"/>
      <c r="B55736" s="2"/>
      <c r="BJ55736" s="3"/>
      <c r="BL55736" s="3"/>
      <c r="BN55736" s="3"/>
      <c r="BP55736" s="3"/>
    </row>
    <row r="55737" spans="1:68" x14ac:dyDescent="0.25">
      <c r="A55737" s="1"/>
      <c r="B55737" s="2"/>
      <c r="BJ55737" s="3"/>
      <c r="BL55737" s="3"/>
      <c r="BN55737" s="3"/>
      <c r="BP55737" s="3"/>
    </row>
    <row r="55738" spans="1:68" x14ac:dyDescent="0.25">
      <c r="A55738" s="1"/>
      <c r="B55738" s="2"/>
      <c r="BJ55738" s="3"/>
      <c r="BL55738" s="3"/>
      <c r="BN55738" s="3"/>
      <c r="BP55738" s="3"/>
    </row>
    <row r="55739" spans="1:68" x14ac:dyDescent="0.25">
      <c r="A55739" s="1"/>
      <c r="B55739" s="2"/>
      <c r="BJ55739" s="3"/>
      <c r="BL55739" s="3"/>
      <c r="BN55739" s="3"/>
      <c r="BP55739" s="3"/>
    </row>
    <row r="55740" spans="1:68" x14ac:dyDescent="0.25">
      <c r="A55740" s="1"/>
      <c r="B55740" s="2"/>
      <c r="BJ55740" s="3"/>
      <c r="BL55740" s="3"/>
      <c r="BN55740" s="3"/>
      <c r="BP55740" s="3"/>
    </row>
    <row r="55741" spans="1:68" x14ac:dyDescent="0.25">
      <c r="A55741" s="1"/>
      <c r="B55741" s="2"/>
      <c r="BJ55741" s="3"/>
      <c r="BL55741" s="3"/>
      <c r="BN55741" s="3"/>
      <c r="BP55741" s="3"/>
    </row>
    <row r="55742" spans="1:68" x14ac:dyDescent="0.25">
      <c r="A55742" s="1"/>
      <c r="B55742" s="2"/>
      <c r="BJ55742" s="3"/>
      <c r="BL55742" s="3"/>
      <c r="BN55742" s="3"/>
      <c r="BP55742" s="3"/>
    </row>
    <row r="55743" spans="1:68" x14ac:dyDescent="0.25">
      <c r="A55743" s="1"/>
      <c r="B55743" s="2"/>
      <c r="BJ55743" s="3"/>
      <c r="BL55743" s="3"/>
      <c r="BN55743" s="3"/>
      <c r="BP55743" s="3"/>
    </row>
    <row r="55744" spans="1:68" x14ac:dyDescent="0.25">
      <c r="A55744" s="1"/>
      <c r="B55744" s="2"/>
      <c r="BJ55744" s="3"/>
      <c r="BL55744" s="3"/>
      <c r="BN55744" s="3"/>
      <c r="BP55744" s="3"/>
    </row>
    <row r="55745" spans="1:68" x14ac:dyDescent="0.25">
      <c r="A55745" s="1"/>
      <c r="B55745" s="2"/>
      <c r="BJ55745" s="3"/>
      <c r="BL55745" s="3"/>
      <c r="BN55745" s="3"/>
      <c r="BP55745" s="3"/>
    </row>
    <row r="55746" spans="1:68" x14ac:dyDescent="0.25">
      <c r="A55746" s="1"/>
      <c r="B55746" s="2"/>
      <c r="BJ55746" s="3"/>
      <c r="BL55746" s="3"/>
      <c r="BN55746" s="3"/>
      <c r="BP55746" s="3"/>
    </row>
    <row r="55747" spans="1:68" x14ac:dyDescent="0.25">
      <c r="A55747" s="1"/>
      <c r="B55747" s="2"/>
      <c r="BJ55747" s="3"/>
      <c r="BL55747" s="3"/>
      <c r="BN55747" s="3"/>
      <c r="BP55747" s="3"/>
    </row>
    <row r="55748" spans="1:68" x14ac:dyDescent="0.25">
      <c r="A55748" s="1"/>
      <c r="B55748" s="2"/>
      <c r="BJ55748" s="3"/>
      <c r="BL55748" s="3"/>
      <c r="BN55748" s="3"/>
      <c r="BP55748" s="3"/>
    </row>
    <row r="55749" spans="1:68" x14ac:dyDescent="0.25">
      <c r="A55749" s="1"/>
      <c r="B55749" s="2"/>
      <c r="BJ55749" s="3"/>
      <c r="BL55749" s="3"/>
      <c r="BN55749" s="3"/>
      <c r="BP55749" s="3"/>
    </row>
    <row r="55750" spans="1:68" x14ac:dyDescent="0.25">
      <c r="A55750" s="1"/>
      <c r="B55750" s="2"/>
      <c r="BJ55750" s="3"/>
      <c r="BL55750" s="3"/>
      <c r="BN55750" s="3"/>
      <c r="BP55750" s="3"/>
    </row>
    <row r="55751" spans="1:68" x14ac:dyDescent="0.25">
      <c r="A55751" s="1"/>
      <c r="B55751" s="2"/>
      <c r="BJ55751" s="3"/>
      <c r="BL55751" s="3"/>
      <c r="BN55751" s="3"/>
      <c r="BP55751" s="3"/>
    </row>
    <row r="55752" spans="1:68" x14ac:dyDescent="0.25">
      <c r="A55752" s="1"/>
      <c r="B55752" s="2"/>
      <c r="BJ55752" s="3"/>
      <c r="BL55752" s="3"/>
      <c r="BN55752" s="3"/>
      <c r="BP55752" s="3"/>
    </row>
    <row r="55753" spans="1:68" x14ac:dyDescent="0.25">
      <c r="A55753" s="1"/>
      <c r="B55753" s="2"/>
      <c r="BJ55753" s="3"/>
      <c r="BL55753" s="3"/>
      <c r="BN55753" s="3"/>
      <c r="BP55753" s="3"/>
    </row>
    <row r="55754" spans="1:68" x14ac:dyDescent="0.25">
      <c r="A55754" s="1"/>
      <c r="B55754" s="2"/>
      <c r="BJ55754" s="3"/>
      <c r="BL55754" s="3"/>
      <c r="BN55754" s="3"/>
      <c r="BP55754" s="3"/>
    </row>
    <row r="55755" spans="1:68" x14ac:dyDescent="0.25">
      <c r="A55755" s="1"/>
      <c r="B55755" s="2"/>
      <c r="BJ55755" s="3"/>
      <c r="BL55755" s="3"/>
      <c r="BN55755" s="3"/>
      <c r="BP55755" s="3"/>
    </row>
    <row r="55756" spans="1:68" x14ac:dyDescent="0.25">
      <c r="A55756" s="1"/>
      <c r="B55756" s="2"/>
      <c r="BJ55756" s="3"/>
      <c r="BL55756" s="3"/>
      <c r="BN55756" s="3"/>
      <c r="BP55756" s="3"/>
    </row>
    <row r="55757" spans="1:68" x14ac:dyDescent="0.25">
      <c r="A55757" s="1"/>
      <c r="B55757" s="2"/>
      <c r="BJ55757" s="3"/>
      <c r="BL55757" s="3"/>
      <c r="BN55757" s="3"/>
      <c r="BP55757" s="3"/>
    </row>
    <row r="55758" spans="1:68" x14ac:dyDescent="0.25">
      <c r="A55758" s="1"/>
      <c r="B55758" s="2"/>
      <c r="BJ55758" s="3"/>
      <c r="BL55758" s="3"/>
      <c r="BN55758" s="3"/>
      <c r="BP55758" s="3"/>
    </row>
    <row r="55759" spans="1:68" x14ac:dyDescent="0.25">
      <c r="A55759" s="1"/>
      <c r="B55759" s="2"/>
      <c r="BJ55759" s="3"/>
      <c r="BL55759" s="3"/>
      <c r="BN55759" s="3"/>
      <c r="BP55759" s="3"/>
    </row>
    <row r="55760" spans="1:68" x14ac:dyDescent="0.25">
      <c r="A55760" s="1"/>
      <c r="B55760" s="2"/>
      <c r="BJ55760" s="3"/>
      <c r="BL55760" s="3"/>
      <c r="BN55760" s="3"/>
      <c r="BP55760" s="3"/>
    </row>
    <row r="55761" spans="1:68" x14ac:dyDescent="0.25">
      <c r="A55761" s="1"/>
      <c r="B55761" s="2"/>
      <c r="BJ55761" s="3"/>
      <c r="BL55761" s="3"/>
      <c r="BN55761" s="3"/>
      <c r="BP55761" s="3"/>
    </row>
    <row r="55762" spans="1:68" x14ac:dyDescent="0.25">
      <c r="A55762" s="1"/>
      <c r="B55762" s="2"/>
      <c r="BJ55762" s="3"/>
      <c r="BL55762" s="3"/>
      <c r="BN55762" s="3"/>
      <c r="BP55762" s="3"/>
    </row>
    <row r="55763" spans="1:68" x14ac:dyDescent="0.25">
      <c r="A55763" s="1"/>
      <c r="B55763" s="2"/>
      <c r="BJ55763" s="3"/>
      <c r="BL55763" s="3"/>
      <c r="BN55763" s="3"/>
      <c r="BP55763" s="3"/>
    </row>
    <row r="55764" spans="1:68" x14ac:dyDescent="0.25">
      <c r="A55764" s="1"/>
      <c r="B55764" s="2"/>
      <c r="BJ55764" s="3"/>
      <c r="BL55764" s="3"/>
      <c r="BN55764" s="3"/>
      <c r="BP55764" s="3"/>
    </row>
    <row r="55765" spans="1:68" x14ac:dyDescent="0.25">
      <c r="A55765" s="1"/>
      <c r="B55765" s="2"/>
      <c r="BJ55765" s="3"/>
      <c r="BL55765" s="3"/>
      <c r="BN55765" s="3"/>
      <c r="BP55765" s="3"/>
    </row>
    <row r="55766" spans="1:68" x14ac:dyDescent="0.25">
      <c r="A55766" s="1"/>
      <c r="B55766" s="2"/>
      <c r="BJ55766" s="3"/>
      <c r="BL55766" s="3"/>
      <c r="BN55766" s="3"/>
      <c r="BP55766" s="3"/>
    </row>
    <row r="55767" spans="1:68" x14ac:dyDescent="0.25">
      <c r="A55767" s="1"/>
      <c r="B55767" s="2"/>
      <c r="BJ55767" s="3"/>
      <c r="BL55767" s="3"/>
      <c r="BN55767" s="3"/>
      <c r="BP55767" s="3"/>
    </row>
    <row r="55768" spans="1:68" x14ac:dyDescent="0.25">
      <c r="A55768" s="1"/>
      <c r="B55768" s="2"/>
      <c r="BJ55768" s="3"/>
      <c r="BL55768" s="3"/>
      <c r="BN55768" s="3"/>
      <c r="BP55768" s="3"/>
    </row>
    <row r="55769" spans="1:68" x14ac:dyDescent="0.25">
      <c r="A55769" s="1"/>
      <c r="B55769" s="2"/>
      <c r="BJ55769" s="3"/>
      <c r="BL55769" s="3"/>
      <c r="BN55769" s="3"/>
      <c r="BP55769" s="3"/>
    </row>
    <row r="55770" spans="1:68" x14ac:dyDescent="0.25">
      <c r="A55770" s="1"/>
      <c r="B55770" s="2"/>
      <c r="BJ55770" s="3"/>
      <c r="BL55770" s="3"/>
      <c r="BN55770" s="3"/>
      <c r="BP55770" s="3"/>
    </row>
    <row r="55771" spans="1:68" x14ac:dyDescent="0.25">
      <c r="A55771" s="1"/>
      <c r="B55771" s="2"/>
      <c r="BJ55771" s="3"/>
      <c r="BL55771" s="3"/>
      <c r="BN55771" s="3"/>
      <c r="BP55771" s="3"/>
    </row>
    <row r="55772" spans="1:68" x14ac:dyDescent="0.25">
      <c r="A55772" s="1"/>
      <c r="B55772" s="2"/>
      <c r="BJ55772" s="3"/>
      <c r="BL55772" s="3"/>
      <c r="BN55772" s="3"/>
      <c r="BP55772" s="3"/>
    </row>
    <row r="55773" spans="1:68" x14ac:dyDescent="0.25">
      <c r="A55773" s="1"/>
      <c r="B55773" s="2"/>
      <c r="BJ55773" s="3"/>
      <c r="BL55773" s="3"/>
      <c r="BN55773" s="3"/>
      <c r="BP55773" s="3"/>
    </row>
    <row r="55774" spans="1:68" x14ac:dyDescent="0.25">
      <c r="A55774" s="1"/>
      <c r="B55774" s="2"/>
      <c r="BJ55774" s="3"/>
      <c r="BL55774" s="3"/>
      <c r="BN55774" s="3"/>
      <c r="BP55774" s="3"/>
    </row>
    <row r="55775" spans="1:68" x14ac:dyDescent="0.25">
      <c r="A55775" s="1"/>
      <c r="B55775" s="2"/>
      <c r="BJ55775" s="3"/>
      <c r="BL55775" s="3"/>
      <c r="BN55775" s="3"/>
      <c r="BP55775" s="3"/>
    </row>
    <row r="55776" spans="1:68" x14ac:dyDescent="0.25">
      <c r="A55776" s="1"/>
      <c r="B55776" s="2"/>
      <c r="BJ55776" s="3"/>
      <c r="BL55776" s="3"/>
      <c r="BN55776" s="3"/>
      <c r="BP55776" s="3"/>
    </row>
    <row r="55777" spans="1:68" x14ac:dyDescent="0.25">
      <c r="A55777" s="1"/>
      <c r="B55777" s="2"/>
      <c r="BJ55777" s="3"/>
      <c r="BL55777" s="3"/>
      <c r="BN55777" s="3"/>
      <c r="BP55777" s="3"/>
    </row>
    <row r="55778" spans="1:68" x14ac:dyDescent="0.25">
      <c r="A55778" s="1"/>
      <c r="B55778" s="2"/>
      <c r="BJ55778" s="3"/>
      <c r="BL55778" s="3"/>
      <c r="BN55778" s="3"/>
      <c r="BP55778" s="3"/>
    </row>
    <row r="55779" spans="1:68" x14ac:dyDescent="0.25">
      <c r="A55779" s="1"/>
      <c r="B55779" s="2"/>
      <c r="BJ55779" s="3"/>
      <c r="BL55779" s="3"/>
      <c r="BN55779" s="3"/>
      <c r="BP55779" s="3"/>
    </row>
    <row r="55780" spans="1:68" x14ac:dyDescent="0.25">
      <c r="A55780" s="1"/>
      <c r="B55780" s="2"/>
      <c r="BJ55780" s="3"/>
      <c r="BL55780" s="3"/>
      <c r="BN55780" s="3"/>
      <c r="BP55780" s="3"/>
    </row>
    <row r="55781" spans="1:68" x14ac:dyDescent="0.25">
      <c r="A55781" s="1"/>
      <c r="B55781" s="2"/>
      <c r="BJ55781" s="3"/>
      <c r="BL55781" s="3"/>
      <c r="BN55781" s="3"/>
      <c r="BP55781" s="3"/>
    </row>
    <row r="55782" spans="1:68" x14ac:dyDescent="0.25">
      <c r="A55782" s="1"/>
      <c r="B55782" s="2"/>
      <c r="BJ55782" s="3"/>
      <c r="BL55782" s="3"/>
      <c r="BN55782" s="3"/>
      <c r="BP55782" s="3"/>
    </row>
    <row r="55783" spans="1:68" x14ac:dyDescent="0.25">
      <c r="A55783" s="1"/>
      <c r="B55783" s="2"/>
      <c r="BJ55783" s="3"/>
      <c r="BL55783" s="3"/>
      <c r="BN55783" s="3"/>
      <c r="BP55783" s="3"/>
    </row>
    <row r="55784" spans="1:68" x14ac:dyDescent="0.25">
      <c r="A55784" s="1"/>
      <c r="B55784" s="2"/>
      <c r="BJ55784" s="3"/>
      <c r="BL55784" s="3"/>
      <c r="BN55784" s="3"/>
      <c r="BP55784" s="3"/>
    </row>
    <row r="55785" spans="1:68" x14ac:dyDescent="0.25">
      <c r="A55785" s="1"/>
      <c r="B55785" s="2"/>
      <c r="BJ55785" s="3"/>
      <c r="BL55785" s="3"/>
      <c r="BN55785" s="3"/>
      <c r="BP55785" s="3"/>
    </row>
    <row r="55786" spans="1:68" x14ac:dyDescent="0.25">
      <c r="A55786" s="1"/>
      <c r="B55786" s="2"/>
      <c r="BJ55786" s="3"/>
      <c r="BL55786" s="3"/>
      <c r="BN55786" s="3"/>
      <c r="BP55786" s="3"/>
    </row>
    <row r="55787" spans="1:68" x14ac:dyDescent="0.25">
      <c r="A55787" s="1"/>
      <c r="B55787" s="2"/>
      <c r="BJ55787" s="3"/>
      <c r="BL55787" s="3"/>
      <c r="BN55787" s="3"/>
      <c r="BP55787" s="3"/>
    </row>
    <row r="55788" spans="1:68" x14ac:dyDescent="0.25">
      <c r="A55788" s="1"/>
      <c r="B55788" s="2"/>
      <c r="BJ55788" s="3"/>
      <c r="BL55788" s="3"/>
      <c r="BN55788" s="3"/>
      <c r="BP55788" s="3"/>
    </row>
    <row r="55789" spans="1:68" x14ac:dyDescent="0.25">
      <c r="A55789" s="1"/>
      <c r="B55789" s="2"/>
      <c r="BJ55789" s="3"/>
      <c r="BL55789" s="3"/>
      <c r="BN55789" s="3"/>
      <c r="BP55789" s="3"/>
    </row>
    <row r="55790" spans="1:68" x14ac:dyDescent="0.25">
      <c r="A55790" s="1"/>
      <c r="B55790" s="2"/>
      <c r="BJ55790" s="3"/>
      <c r="BL55790" s="3"/>
      <c r="BN55790" s="3"/>
      <c r="BP55790" s="3"/>
    </row>
    <row r="55791" spans="1:68" x14ac:dyDescent="0.25">
      <c r="A55791" s="1"/>
      <c r="B55791" s="2"/>
      <c r="BJ55791" s="3"/>
      <c r="BL55791" s="3"/>
      <c r="BN55791" s="3"/>
      <c r="BP55791" s="3"/>
    </row>
    <row r="55792" spans="1:68" x14ac:dyDescent="0.25">
      <c r="A55792" s="1"/>
      <c r="B55792" s="2"/>
      <c r="BJ55792" s="3"/>
      <c r="BL55792" s="3"/>
      <c r="BN55792" s="3"/>
      <c r="BP55792" s="3"/>
    </row>
    <row r="55793" spans="1:68" x14ac:dyDescent="0.25">
      <c r="A55793" s="1"/>
      <c r="B55793" s="2"/>
      <c r="BJ55793" s="3"/>
      <c r="BL55793" s="3"/>
      <c r="BN55793" s="3"/>
      <c r="BP55793" s="3"/>
    </row>
    <row r="55794" spans="1:68" x14ac:dyDescent="0.25">
      <c r="A55794" s="1"/>
      <c r="B55794" s="2"/>
      <c r="BJ55794" s="3"/>
      <c r="BL55794" s="3"/>
      <c r="BN55794" s="3"/>
      <c r="BP55794" s="3"/>
    </row>
    <row r="55795" spans="1:68" x14ac:dyDescent="0.25">
      <c r="A55795" s="1"/>
      <c r="B55795" s="2"/>
      <c r="BJ55795" s="3"/>
      <c r="BL55795" s="3"/>
      <c r="BN55795" s="3"/>
      <c r="BP55795" s="3"/>
    </row>
    <row r="55796" spans="1:68" x14ac:dyDescent="0.25">
      <c r="A55796" s="1"/>
      <c r="B55796" s="2"/>
      <c r="BJ55796" s="3"/>
      <c r="BL55796" s="3"/>
      <c r="BN55796" s="3"/>
      <c r="BP55796" s="3"/>
    </row>
    <row r="55797" spans="1:68" x14ac:dyDescent="0.25">
      <c r="A55797" s="1"/>
      <c r="B55797" s="2"/>
      <c r="BJ55797" s="3"/>
      <c r="BL55797" s="3"/>
      <c r="BN55797" s="3"/>
      <c r="BP55797" s="3"/>
    </row>
    <row r="55798" spans="1:68" x14ac:dyDescent="0.25">
      <c r="A55798" s="1"/>
      <c r="B55798" s="2"/>
      <c r="BJ55798" s="3"/>
      <c r="BL55798" s="3"/>
      <c r="BN55798" s="3"/>
      <c r="BP55798" s="3"/>
    </row>
    <row r="55799" spans="1:68" x14ac:dyDescent="0.25">
      <c r="A55799" s="1"/>
      <c r="B55799" s="2"/>
      <c r="BJ55799" s="3"/>
      <c r="BL55799" s="3"/>
      <c r="BN55799" s="3"/>
      <c r="BP55799" s="3"/>
    </row>
    <row r="55800" spans="1:68" x14ac:dyDescent="0.25">
      <c r="A55800" s="1"/>
      <c r="B55800" s="2"/>
      <c r="BJ55800" s="3"/>
      <c r="BL55800" s="3"/>
      <c r="BN55800" s="3"/>
      <c r="BP55800" s="3"/>
    </row>
    <row r="55801" spans="1:68" x14ac:dyDescent="0.25">
      <c r="A55801" s="1"/>
      <c r="B55801" s="2"/>
      <c r="BJ55801" s="3"/>
      <c r="BL55801" s="3"/>
      <c r="BN55801" s="3"/>
      <c r="BP55801" s="3"/>
    </row>
    <row r="55802" spans="1:68" x14ac:dyDescent="0.25">
      <c r="A55802" s="1"/>
      <c r="B55802" s="2"/>
      <c r="BJ55802" s="3"/>
      <c r="BL55802" s="3"/>
      <c r="BN55802" s="3"/>
      <c r="BP55802" s="3"/>
    </row>
    <row r="55803" spans="1:68" x14ac:dyDescent="0.25">
      <c r="A55803" s="1"/>
      <c r="B55803" s="2"/>
      <c r="BJ55803" s="3"/>
      <c r="BL55803" s="3"/>
      <c r="BN55803" s="3"/>
      <c r="BP55803" s="3"/>
    </row>
    <row r="55804" spans="1:68" x14ac:dyDescent="0.25">
      <c r="A55804" s="1"/>
      <c r="B55804" s="2"/>
      <c r="BJ55804" s="3"/>
      <c r="BL55804" s="3"/>
      <c r="BN55804" s="3"/>
      <c r="BP55804" s="3"/>
    </row>
    <row r="55805" spans="1:68" x14ac:dyDescent="0.25">
      <c r="A55805" s="1"/>
      <c r="B55805" s="2"/>
      <c r="BJ55805" s="3"/>
      <c r="BL55805" s="3"/>
      <c r="BN55805" s="3"/>
      <c r="BP55805" s="3"/>
    </row>
    <row r="55806" spans="1:68" x14ac:dyDescent="0.25">
      <c r="A55806" s="1"/>
      <c r="B55806" s="2"/>
      <c r="BJ55806" s="3"/>
      <c r="BL55806" s="3"/>
      <c r="BN55806" s="3"/>
      <c r="BP55806" s="3"/>
    </row>
    <row r="55807" spans="1:68" x14ac:dyDescent="0.25">
      <c r="A55807" s="1"/>
      <c r="B55807" s="2"/>
      <c r="BJ55807" s="3"/>
      <c r="BL55807" s="3"/>
      <c r="BN55807" s="3"/>
      <c r="BP55807" s="3"/>
    </row>
    <row r="55808" spans="1:68" x14ac:dyDescent="0.25">
      <c r="A55808" s="1"/>
      <c r="B55808" s="2"/>
      <c r="BJ55808" s="3"/>
      <c r="BL55808" s="3"/>
      <c r="BN55808" s="3"/>
      <c r="BP55808" s="3"/>
    </row>
    <row r="55809" spans="1:68" x14ac:dyDescent="0.25">
      <c r="A55809" s="1"/>
      <c r="B55809" s="2"/>
      <c r="BJ55809" s="3"/>
      <c r="BL55809" s="3"/>
      <c r="BN55809" s="3"/>
      <c r="BP55809" s="3"/>
    </row>
    <row r="55810" spans="1:68" x14ac:dyDescent="0.25">
      <c r="A55810" s="1"/>
      <c r="B55810" s="2"/>
      <c r="BJ55810" s="3"/>
      <c r="BL55810" s="3"/>
      <c r="BN55810" s="3"/>
      <c r="BP55810" s="3"/>
    </row>
    <row r="55811" spans="1:68" x14ac:dyDescent="0.25">
      <c r="A55811" s="1"/>
      <c r="B55811" s="2"/>
      <c r="BJ55811" s="3"/>
      <c r="BL55811" s="3"/>
      <c r="BN55811" s="3"/>
      <c r="BP55811" s="3"/>
    </row>
    <row r="55812" spans="1:68" x14ac:dyDescent="0.25">
      <c r="A55812" s="1"/>
      <c r="B55812" s="2"/>
      <c r="BJ55812" s="3"/>
      <c r="BL55812" s="3"/>
      <c r="BN55812" s="3"/>
      <c r="BP55812" s="3"/>
    </row>
    <row r="55813" spans="1:68" x14ac:dyDescent="0.25">
      <c r="A55813" s="1"/>
      <c r="B55813" s="2"/>
      <c r="BJ55813" s="3"/>
      <c r="BL55813" s="3"/>
      <c r="BN55813" s="3"/>
      <c r="BP55813" s="3"/>
    </row>
    <row r="55814" spans="1:68" x14ac:dyDescent="0.25">
      <c r="A55814" s="1"/>
      <c r="B55814" s="2"/>
      <c r="BJ55814" s="3"/>
      <c r="BL55814" s="3"/>
      <c r="BN55814" s="3"/>
      <c r="BP55814" s="3"/>
    </row>
    <row r="55815" spans="1:68" x14ac:dyDescent="0.25">
      <c r="A55815" s="1"/>
      <c r="B55815" s="2"/>
      <c r="BJ55815" s="3"/>
      <c r="BL55815" s="3"/>
      <c r="BN55815" s="3"/>
      <c r="BP55815" s="3"/>
    </row>
    <row r="55816" spans="1:68" x14ac:dyDescent="0.25">
      <c r="A55816" s="1"/>
      <c r="B55816" s="2"/>
      <c r="BJ55816" s="3"/>
      <c r="BL55816" s="3"/>
      <c r="BN55816" s="3"/>
      <c r="BP55816" s="3"/>
    </row>
    <row r="55817" spans="1:68" x14ac:dyDescent="0.25">
      <c r="A55817" s="1"/>
      <c r="B55817" s="2"/>
      <c r="BJ55817" s="3"/>
      <c r="BL55817" s="3"/>
      <c r="BN55817" s="3"/>
      <c r="BP55817" s="3"/>
    </row>
    <row r="55818" spans="1:68" x14ac:dyDescent="0.25">
      <c r="A55818" s="1"/>
      <c r="B55818" s="2"/>
      <c r="BJ55818" s="3"/>
      <c r="BL55818" s="3"/>
      <c r="BN55818" s="3"/>
      <c r="BP55818" s="3"/>
    </row>
    <row r="55819" spans="1:68" x14ac:dyDescent="0.25">
      <c r="A55819" s="1"/>
      <c r="B55819" s="2"/>
      <c r="BJ55819" s="3"/>
      <c r="BL55819" s="3"/>
      <c r="BN55819" s="3"/>
      <c r="BP55819" s="3"/>
    </row>
    <row r="55820" spans="1:68" x14ac:dyDescent="0.25">
      <c r="A55820" s="1"/>
      <c r="B55820" s="2"/>
      <c r="BJ55820" s="3"/>
      <c r="BL55820" s="3"/>
      <c r="BN55820" s="3"/>
      <c r="BP55820" s="3"/>
    </row>
    <row r="55821" spans="1:68" x14ac:dyDescent="0.25">
      <c r="A55821" s="1"/>
      <c r="B55821" s="2"/>
      <c r="BJ55821" s="3"/>
      <c r="BL55821" s="3"/>
      <c r="BN55821" s="3"/>
      <c r="BP55821" s="3"/>
    </row>
    <row r="55822" spans="1:68" x14ac:dyDescent="0.25">
      <c r="A55822" s="1"/>
      <c r="B55822" s="2"/>
      <c r="BJ55822" s="3"/>
      <c r="BL55822" s="3"/>
      <c r="BN55822" s="3"/>
      <c r="BP55822" s="3"/>
    </row>
    <row r="55823" spans="1:68" x14ac:dyDescent="0.25">
      <c r="A55823" s="1"/>
      <c r="B55823" s="2"/>
      <c r="BJ55823" s="3"/>
      <c r="BL55823" s="3"/>
      <c r="BN55823" s="3"/>
      <c r="BP55823" s="3"/>
    </row>
    <row r="55824" spans="1:68" x14ac:dyDescent="0.25">
      <c r="A55824" s="1"/>
      <c r="B55824" s="2"/>
      <c r="BJ55824" s="3"/>
      <c r="BL55824" s="3"/>
      <c r="BN55824" s="3"/>
      <c r="BP55824" s="3"/>
    </row>
    <row r="55825" spans="1:68" x14ac:dyDescent="0.25">
      <c r="A55825" s="1"/>
      <c r="B55825" s="2"/>
      <c r="BJ55825" s="3"/>
      <c r="BL55825" s="3"/>
      <c r="BN55825" s="3"/>
      <c r="BP55825" s="3"/>
    </row>
    <row r="55826" spans="1:68" x14ac:dyDescent="0.25">
      <c r="A55826" s="1"/>
      <c r="B55826" s="2"/>
      <c r="BJ55826" s="3"/>
      <c r="BL55826" s="3"/>
      <c r="BN55826" s="3"/>
      <c r="BP55826" s="3"/>
    </row>
    <row r="55827" spans="1:68" x14ac:dyDescent="0.25">
      <c r="A55827" s="1"/>
      <c r="B55827" s="2"/>
      <c r="BJ55827" s="3"/>
      <c r="BL55827" s="3"/>
      <c r="BN55827" s="3"/>
      <c r="BP55827" s="3"/>
    </row>
    <row r="55828" spans="1:68" x14ac:dyDescent="0.25">
      <c r="A55828" s="1"/>
      <c r="B55828" s="2"/>
      <c r="BJ55828" s="3"/>
      <c r="BL55828" s="3"/>
      <c r="BN55828" s="3"/>
      <c r="BP55828" s="3"/>
    </row>
    <row r="55829" spans="1:68" x14ac:dyDescent="0.25">
      <c r="A55829" s="1"/>
      <c r="B55829" s="2"/>
      <c r="BJ55829" s="3"/>
      <c r="BL55829" s="3"/>
      <c r="BN55829" s="3"/>
      <c r="BP55829" s="3"/>
    </row>
    <row r="55830" spans="1:68" x14ac:dyDescent="0.25">
      <c r="A55830" s="1"/>
      <c r="B55830" s="2"/>
      <c r="BJ55830" s="3"/>
      <c r="BL55830" s="3"/>
      <c r="BN55830" s="3"/>
      <c r="BP55830" s="3"/>
    </row>
    <row r="55831" spans="1:68" x14ac:dyDescent="0.25">
      <c r="A55831" s="1"/>
      <c r="B55831" s="2"/>
      <c r="BJ55831" s="3"/>
      <c r="BL55831" s="3"/>
      <c r="BN55831" s="3"/>
      <c r="BP55831" s="3"/>
    </row>
    <row r="55832" spans="1:68" x14ac:dyDescent="0.25">
      <c r="A55832" s="1"/>
      <c r="B55832" s="2"/>
      <c r="BJ55832" s="3"/>
      <c r="BL55832" s="3"/>
      <c r="BN55832" s="3"/>
      <c r="BP55832" s="3"/>
    </row>
    <row r="55833" spans="1:68" x14ac:dyDescent="0.25">
      <c r="A55833" s="1"/>
      <c r="B55833" s="2"/>
      <c r="BJ55833" s="3"/>
      <c r="BL55833" s="3"/>
      <c r="BN55833" s="3"/>
      <c r="BP55833" s="3"/>
    </row>
    <row r="55834" spans="1:68" x14ac:dyDescent="0.25">
      <c r="A55834" s="1"/>
      <c r="B55834" s="2"/>
      <c r="BJ55834" s="3"/>
      <c r="BL55834" s="3"/>
      <c r="BN55834" s="3"/>
      <c r="BP55834" s="3"/>
    </row>
    <row r="55835" spans="1:68" x14ac:dyDescent="0.25">
      <c r="A55835" s="1"/>
      <c r="B55835" s="2"/>
      <c r="BJ55835" s="3"/>
      <c r="BL55835" s="3"/>
      <c r="BN55835" s="3"/>
      <c r="BP55835" s="3"/>
    </row>
    <row r="55836" spans="1:68" x14ac:dyDescent="0.25">
      <c r="A55836" s="1"/>
      <c r="B55836" s="2"/>
      <c r="BJ55836" s="3"/>
      <c r="BL55836" s="3"/>
      <c r="BN55836" s="3"/>
      <c r="BP55836" s="3"/>
    </row>
    <row r="55837" spans="1:68" x14ac:dyDescent="0.25">
      <c r="A55837" s="1"/>
      <c r="B55837" s="2"/>
      <c r="BJ55837" s="3"/>
      <c r="BL55837" s="3"/>
      <c r="BN55837" s="3"/>
      <c r="BP55837" s="3"/>
    </row>
    <row r="55838" spans="1:68" x14ac:dyDescent="0.25">
      <c r="A55838" s="1"/>
      <c r="B55838" s="2"/>
      <c r="BJ55838" s="3"/>
      <c r="BL55838" s="3"/>
      <c r="BN55838" s="3"/>
      <c r="BP55838" s="3"/>
    </row>
    <row r="55839" spans="1:68" x14ac:dyDescent="0.25">
      <c r="A55839" s="1"/>
      <c r="B55839" s="2"/>
      <c r="BJ55839" s="3"/>
      <c r="BL55839" s="3"/>
      <c r="BN55839" s="3"/>
      <c r="BP55839" s="3"/>
    </row>
    <row r="55840" spans="1:68" x14ac:dyDescent="0.25">
      <c r="A55840" s="1"/>
      <c r="B55840" s="2"/>
      <c r="BJ55840" s="3"/>
      <c r="BL55840" s="3"/>
      <c r="BN55840" s="3"/>
      <c r="BP55840" s="3"/>
    </row>
    <row r="55841" spans="1:68" x14ac:dyDescent="0.25">
      <c r="A55841" s="1"/>
      <c r="B55841" s="2"/>
      <c r="BJ55841" s="3"/>
      <c r="BL55841" s="3"/>
      <c r="BN55841" s="3"/>
      <c r="BP55841" s="3"/>
    </row>
    <row r="55842" spans="1:68" x14ac:dyDescent="0.25">
      <c r="A55842" s="1"/>
      <c r="B55842" s="2"/>
      <c r="BJ55842" s="3"/>
      <c r="BL55842" s="3"/>
      <c r="BN55842" s="3"/>
      <c r="BP55842" s="3"/>
    </row>
    <row r="55843" spans="1:68" x14ac:dyDescent="0.25">
      <c r="A55843" s="1"/>
      <c r="B55843" s="2"/>
      <c r="BJ55843" s="3"/>
      <c r="BL55843" s="3"/>
      <c r="BN55843" s="3"/>
      <c r="BP55843" s="3"/>
    </row>
    <row r="55844" spans="1:68" x14ac:dyDescent="0.25">
      <c r="A55844" s="1"/>
      <c r="B55844" s="2"/>
      <c r="BJ55844" s="3"/>
      <c r="BL55844" s="3"/>
      <c r="BN55844" s="3"/>
      <c r="BP55844" s="3"/>
    </row>
    <row r="55845" spans="1:68" x14ac:dyDescent="0.25">
      <c r="A55845" s="1"/>
      <c r="B55845" s="2"/>
      <c r="BJ55845" s="3"/>
      <c r="BL55845" s="3"/>
      <c r="BN55845" s="3"/>
      <c r="BP55845" s="3"/>
    </row>
    <row r="55846" spans="1:68" x14ac:dyDescent="0.25">
      <c r="A55846" s="1"/>
      <c r="B55846" s="2"/>
      <c r="BJ55846" s="3"/>
      <c r="BL55846" s="3"/>
      <c r="BN55846" s="3"/>
      <c r="BP55846" s="3"/>
    </row>
    <row r="55847" spans="1:68" x14ac:dyDescent="0.25">
      <c r="A55847" s="1"/>
      <c r="B55847" s="2"/>
      <c r="BJ55847" s="3"/>
      <c r="BL55847" s="3"/>
      <c r="BN55847" s="3"/>
      <c r="BP55847" s="3"/>
    </row>
    <row r="55848" spans="1:68" x14ac:dyDescent="0.25">
      <c r="A55848" s="1"/>
      <c r="B55848" s="2"/>
      <c r="BJ55848" s="3"/>
      <c r="BL55848" s="3"/>
      <c r="BN55848" s="3"/>
      <c r="BP55848" s="3"/>
    </row>
    <row r="55849" spans="1:68" x14ac:dyDescent="0.25">
      <c r="A55849" s="1"/>
      <c r="B55849" s="2"/>
      <c r="BJ55849" s="3"/>
      <c r="BL55849" s="3"/>
      <c r="BN55849" s="3"/>
      <c r="BP55849" s="3"/>
    </row>
    <row r="55850" spans="1:68" x14ac:dyDescent="0.25">
      <c r="A55850" s="1"/>
      <c r="B55850" s="2"/>
      <c r="BJ55850" s="3"/>
      <c r="BL55850" s="3"/>
      <c r="BN55850" s="3"/>
      <c r="BP55850" s="3"/>
    </row>
    <row r="55851" spans="1:68" x14ac:dyDescent="0.25">
      <c r="A55851" s="1"/>
      <c r="B55851" s="2"/>
      <c r="BJ55851" s="3"/>
      <c r="BL55851" s="3"/>
      <c r="BN55851" s="3"/>
      <c r="BP55851" s="3"/>
    </row>
    <row r="55852" spans="1:68" x14ac:dyDescent="0.25">
      <c r="A55852" s="1"/>
      <c r="B55852" s="2"/>
      <c r="BJ55852" s="3"/>
      <c r="BL55852" s="3"/>
      <c r="BN55852" s="3"/>
      <c r="BP55852" s="3"/>
    </row>
    <row r="55853" spans="1:68" x14ac:dyDescent="0.25">
      <c r="A55853" s="1"/>
      <c r="B55853" s="2"/>
      <c r="BJ55853" s="3"/>
      <c r="BL55853" s="3"/>
      <c r="BN55853" s="3"/>
      <c r="BP55853" s="3"/>
    </row>
    <row r="55854" spans="1:68" x14ac:dyDescent="0.25">
      <c r="A55854" s="1"/>
      <c r="B55854" s="2"/>
      <c r="BJ55854" s="3"/>
      <c r="BL55854" s="3"/>
      <c r="BN55854" s="3"/>
      <c r="BP55854" s="3"/>
    </row>
    <row r="55855" spans="1:68" x14ac:dyDescent="0.25">
      <c r="A55855" s="1"/>
      <c r="B55855" s="2"/>
      <c r="BJ55855" s="3"/>
      <c r="BL55855" s="3"/>
      <c r="BN55855" s="3"/>
      <c r="BP55855" s="3"/>
    </row>
    <row r="55856" spans="1:68" x14ac:dyDescent="0.25">
      <c r="A55856" s="1"/>
      <c r="B55856" s="2"/>
      <c r="BJ55856" s="3"/>
      <c r="BL55856" s="3"/>
      <c r="BN55856" s="3"/>
      <c r="BP55856" s="3"/>
    </row>
    <row r="55857" spans="1:68" x14ac:dyDescent="0.25">
      <c r="A55857" s="1"/>
      <c r="B55857" s="2"/>
      <c r="BJ55857" s="3"/>
      <c r="BL55857" s="3"/>
      <c r="BN55857" s="3"/>
      <c r="BP55857" s="3"/>
    </row>
    <row r="55858" spans="1:68" x14ac:dyDescent="0.25">
      <c r="A55858" s="1"/>
      <c r="B55858" s="2"/>
      <c r="BJ55858" s="3"/>
      <c r="BL55858" s="3"/>
      <c r="BN55858" s="3"/>
      <c r="BP55858" s="3"/>
    </row>
    <row r="55859" spans="1:68" x14ac:dyDescent="0.25">
      <c r="A55859" s="1"/>
      <c r="B55859" s="2"/>
      <c r="BJ55859" s="3"/>
      <c r="BL55859" s="3"/>
      <c r="BN55859" s="3"/>
      <c r="BP55859" s="3"/>
    </row>
    <row r="55860" spans="1:68" x14ac:dyDescent="0.25">
      <c r="A55860" s="1"/>
      <c r="B55860" s="2"/>
      <c r="BJ55860" s="3"/>
      <c r="BL55860" s="3"/>
      <c r="BN55860" s="3"/>
      <c r="BP55860" s="3"/>
    </row>
    <row r="55861" spans="1:68" x14ac:dyDescent="0.25">
      <c r="A55861" s="1"/>
      <c r="B55861" s="2"/>
      <c r="BJ55861" s="3"/>
      <c r="BL55861" s="3"/>
      <c r="BN55861" s="3"/>
      <c r="BP55861" s="3"/>
    </row>
    <row r="55862" spans="1:68" x14ac:dyDescent="0.25">
      <c r="A55862" s="1"/>
      <c r="B55862" s="2"/>
      <c r="BJ55862" s="3"/>
      <c r="BL55862" s="3"/>
      <c r="BN55862" s="3"/>
      <c r="BP55862" s="3"/>
    </row>
    <row r="55863" spans="1:68" x14ac:dyDescent="0.25">
      <c r="A55863" s="1"/>
      <c r="B55863" s="2"/>
      <c r="BJ55863" s="3"/>
      <c r="BL55863" s="3"/>
      <c r="BN55863" s="3"/>
      <c r="BP55863" s="3"/>
    </row>
    <row r="55864" spans="1:68" x14ac:dyDescent="0.25">
      <c r="A55864" s="1"/>
      <c r="B55864" s="2"/>
      <c r="BJ55864" s="3"/>
      <c r="BL55864" s="3"/>
      <c r="BN55864" s="3"/>
      <c r="BP55864" s="3"/>
    </row>
    <row r="55865" spans="1:68" x14ac:dyDescent="0.25">
      <c r="A55865" s="1"/>
      <c r="B55865" s="2"/>
      <c r="BJ55865" s="3"/>
      <c r="BL55865" s="3"/>
      <c r="BN55865" s="3"/>
      <c r="BP55865" s="3"/>
    </row>
    <row r="55866" spans="1:68" x14ac:dyDescent="0.25">
      <c r="A55866" s="1"/>
      <c r="B55866" s="2"/>
      <c r="BJ55866" s="3"/>
      <c r="BL55866" s="3"/>
      <c r="BN55866" s="3"/>
      <c r="BP55866" s="3"/>
    </row>
    <row r="55867" spans="1:68" x14ac:dyDescent="0.25">
      <c r="A55867" s="1"/>
      <c r="B55867" s="2"/>
      <c r="BJ55867" s="3"/>
      <c r="BL55867" s="3"/>
      <c r="BN55867" s="3"/>
      <c r="BP55867" s="3"/>
    </row>
    <row r="55868" spans="1:68" x14ac:dyDescent="0.25">
      <c r="A55868" s="1"/>
      <c r="B55868" s="2"/>
      <c r="BJ55868" s="3"/>
      <c r="BL55868" s="3"/>
      <c r="BN55868" s="3"/>
      <c r="BP55868" s="3"/>
    </row>
    <row r="55869" spans="1:68" x14ac:dyDescent="0.25">
      <c r="A55869" s="1"/>
      <c r="B55869" s="2"/>
      <c r="BJ55869" s="3"/>
      <c r="BL55869" s="3"/>
      <c r="BN55869" s="3"/>
      <c r="BP55869" s="3"/>
    </row>
    <row r="55870" spans="1:68" x14ac:dyDescent="0.25">
      <c r="A55870" s="1"/>
      <c r="B55870" s="2"/>
      <c r="BJ55870" s="3"/>
      <c r="BL55870" s="3"/>
      <c r="BN55870" s="3"/>
      <c r="BP55870" s="3"/>
    </row>
    <row r="55871" spans="1:68" x14ac:dyDescent="0.25">
      <c r="A55871" s="1"/>
      <c r="B55871" s="2"/>
      <c r="BJ55871" s="3"/>
      <c r="BL55871" s="3"/>
      <c r="BN55871" s="3"/>
      <c r="BP55871" s="3"/>
    </row>
    <row r="55872" spans="1:68" x14ac:dyDescent="0.25">
      <c r="A55872" s="1"/>
      <c r="B55872" s="2"/>
      <c r="BJ55872" s="3"/>
      <c r="BL55872" s="3"/>
      <c r="BN55872" s="3"/>
      <c r="BP55872" s="3"/>
    </row>
    <row r="55873" spans="1:68" x14ac:dyDescent="0.25">
      <c r="A55873" s="1"/>
      <c r="B55873" s="2"/>
      <c r="BJ55873" s="3"/>
      <c r="BL55873" s="3"/>
      <c r="BN55873" s="3"/>
      <c r="BP55873" s="3"/>
    </row>
    <row r="55874" spans="1:68" x14ac:dyDescent="0.25">
      <c r="A55874" s="1"/>
      <c r="B55874" s="2"/>
      <c r="BJ55874" s="3"/>
      <c r="BL55874" s="3"/>
      <c r="BN55874" s="3"/>
      <c r="BP55874" s="3"/>
    </row>
    <row r="55875" spans="1:68" x14ac:dyDescent="0.25">
      <c r="A55875" s="1"/>
      <c r="B55875" s="2"/>
      <c r="BJ55875" s="3"/>
      <c r="BL55875" s="3"/>
      <c r="BN55875" s="3"/>
      <c r="BP55875" s="3"/>
    </row>
    <row r="55876" spans="1:68" x14ac:dyDescent="0.25">
      <c r="A55876" s="1"/>
      <c r="B55876" s="2"/>
      <c r="BJ55876" s="3"/>
      <c r="BL55876" s="3"/>
      <c r="BN55876" s="3"/>
      <c r="BP55876" s="3"/>
    </row>
    <row r="55877" spans="1:68" x14ac:dyDescent="0.25">
      <c r="A55877" s="1"/>
      <c r="B55877" s="2"/>
      <c r="BJ55877" s="3"/>
      <c r="BL55877" s="3"/>
      <c r="BN55877" s="3"/>
      <c r="BP55877" s="3"/>
    </row>
    <row r="55878" spans="1:68" x14ac:dyDescent="0.25">
      <c r="A55878" s="1"/>
      <c r="B55878" s="2"/>
      <c r="BJ55878" s="3"/>
      <c r="BL55878" s="3"/>
      <c r="BN55878" s="3"/>
      <c r="BP55878" s="3"/>
    </row>
    <row r="55879" spans="1:68" x14ac:dyDescent="0.25">
      <c r="A55879" s="1"/>
      <c r="B55879" s="2"/>
      <c r="BJ55879" s="3"/>
      <c r="BL55879" s="3"/>
      <c r="BN55879" s="3"/>
      <c r="BP55879" s="3"/>
    </row>
    <row r="55880" spans="1:68" x14ac:dyDescent="0.25">
      <c r="A55880" s="1"/>
      <c r="B55880" s="2"/>
      <c r="BJ55880" s="3"/>
      <c r="BL55880" s="3"/>
      <c r="BN55880" s="3"/>
      <c r="BP55880" s="3"/>
    </row>
    <row r="55881" spans="1:68" x14ac:dyDescent="0.25">
      <c r="A55881" s="1"/>
      <c r="B55881" s="2"/>
      <c r="BJ55881" s="3"/>
      <c r="BL55881" s="3"/>
      <c r="BN55881" s="3"/>
      <c r="BP55881" s="3"/>
    </row>
    <row r="55882" spans="1:68" x14ac:dyDescent="0.25">
      <c r="A55882" s="1"/>
      <c r="B55882" s="2"/>
      <c r="BJ55882" s="3"/>
      <c r="BL55882" s="3"/>
      <c r="BN55882" s="3"/>
      <c r="BP55882" s="3"/>
    </row>
    <row r="55883" spans="1:68" x14ac:dyDescent="0.25">
      <c r="A55883" s="1"/>
      <c r="B55883" s="2"/>
      <c r="BJ55883" s="3"/>
      <c r="BL55883" s="3"/>
      <c r="BN55883" s="3"/>
      <c r="BP55883" s="3"/>
    </row>
    <row r="55884" spans="1:68" x14ac:dyDescent="0.25">
      <c r="A55884" s="1"/>
      <c r="B55884" s="2"/>
      <c r="BJ55884" s="3"/>
      <c r="BL55884" s="3"/>
      <c r="BN55884" s="3"/>
      <c r="BP55884" s="3"/>
    </row>
    <row r="55885" spans="1:68" x14ac:dyDescent="0.25">
      <c r="A55885" s="1"/>
      <c r="B55885" s="2"/>
      <c r="BJ55885" s="3"/>
      <c r="BL55885" s="3"/>
      <c r="BN55885" s="3"/>
      <c r="BP55885" s="3"/>
    </row>
    <row r="55886" spans="1:68" x14ac:dyDescent="0.25">
      <c r="A55886" s="1"/>
      <c r="B55886" s="2"/>
      <c r="BJ55886" s="3"/>
      <c r="BL55886" s="3"/>
      <c r="BN55886" s="3"/>
      <c r="BP55886" s="3"/>
    </row>
    <row r="55887" spans="1:68" x14ac:dyDescent="0.25">
      <c r="A55887" s="1"/>
      <c r="B55887" s="2"/>
      <c r="BJ55887" s="3"/>
      <c r="BL55887" s="3"/>
      <c r="BN55887" s="3"/>
      <c r="BP55887" s="3"/>
    </row>
    <row r="55888" spans="1:68" x14ac:dyDescent="0.25">
      <c r="A55888" s="1"/>
      <c r="B55888" s="2"/>
      <c r="BJ55888" s="3"/>
      <c r="BL55888" s="3"/>
      <c r="BN55888" s="3"/>
      <c r="BP55888" s="3"/>
    </row>
    <row r="55889" spans="1:68" x14ac:dyDescent="0.25">
      <c r="A55889" s="1"/>
      <c r="B55889" s="2"/>
      <c r="BJ55889" s="3"/>
      <c r="BL55889" s="3"/>
      <c r="BN55889" s="3"/>
      <c r="BP55889" s="3"/>
    </row>
    <row r="55890" spans="1:68" x14ac:dyDescent="0.25">
      <c r="A55890" s="1"/>
      <c r="B55890" s="2"/>
      <c r="BJ55890" s="3"/>
      <c r="BL55890" s="3"/>
      <c r="BN55890" s="3"/>
      <c r="BP55890" s="3"/>
    </row>
    <row r="55891" spans="1:68" x14ac:dyDescent="0.25">
      <c r="A55891" s="1"/>
      <c r="B55891" s="2"/>
      <c r="BJ55891" s="3"/>
      <c r="BL55891" s="3"/>
      <c r="BN55891" s="3"/>
      <c r="BP55891" s="3"/>
    </row>
    <row r="55892" spans="1:68" x14ac:dyDescent="0.25">
      <c r="A55892" s="1"/>
      <c r="B55892" s="2"/>
      <c r="BJ55892" s="3"/>
      <c r="BL55892" s="3"/>
      <c r="BN55892" s="3"/>
      <c r="BP55892" s="3"/>
    </row>
    <row r="55893" spans="1:68" x14ac:dyDescent="0.25">
      <c r="A55893" s="1"/>
      <c r="B55893" s="2"/>
      <c r="BJ55893" s="3"/>
      <c r="BL55893" s="3"/>
      <c r="BN55893" s="3"/>
      <c r="BP55893" s="3"/>
    </row>
    <row r="55894" spans="1:68" x14ac:dyDescent="0.25">
      <c r="A55894" s="1"/>
      <c r="B55894" s="2"/>
      <c r="BJ55894" s="3"/>
      <c r="BL55894" s="3"/>
      <c r="BN55894" s="3"/>
      <c r="BP55894" s="3"/>
    </row>
    <row r="55895" spans="1:68" x14ac:dyDescent="0.25">
      <c r="A55895" s="1"/>
      <c r="B55895" s="2"/>
      <c r="BJ55895" s="3"/>
      <c r="BL55895" s="3"/>
      <c r="BN55895" s="3"/>
      <c r="BP55895" s="3"/>
    </row>
    <row r="55896" spans="1:68" x14ac:dyDescent="0.25">
      <c r="A55896" s="1"/>
      <c r="B55896" s="2"/>
      <c r="BJ55896" s="3"/>
      <c r="BL55896" s="3"/>
      <c r="BN55896" s="3"/>
      <c r="BP55896" s="3"/>
    </row>
    <row r="55897" spans="1:68" x14ac:dyDescent="0.25">
      <c r="A55897" s="1"/>
      <c r="B55897" s="2"/>
      <c r="BJ55897" s="3"/>
      <c r="BL55897" s="3"/>
      <c r="BN55897" s="3"/>
      <c r="BP55897" s="3"/>
    </row>
    <row r="55898" spans="1:68" x14ac:dyDescent="0.25">
      <c r="A55898" s="1"/>
      <c r="B55898" s="2"/>
      <c r="BJ55898" s="3"/>
      <c r="BL55898" s="3"/>
      <c r="BN55898" s="3"/>
      <c r="BP55898" s="3"/>
    </row>
    <row r="55899" spans="1:68" x14ac:dyDescent="0.25">
      <c r="A55899" s="1"/>
      <c r="B55899" s="2"/>
      <c r="BJ55899" s="3"/>
      <c r="BL55899" s="3"/>
      <c r="BN55899" s="3"/>
      <c r="BP55899" s="3"/>
    </row>
    <row r="55900" spans="1:68" x14ac:dyDescent="0.25">
      <c r="A55900" s="1"/>
      <c r="B55900" s="2"/>
      <c r="BJ55900" s="3"/>
      <c r="BL55900" s="3"/>
      <c r="BN55900" s="3"/>
      <c r="BP55900" s="3"/>
    </row>
    <row r="55901" spans="1:68" x14ac:dyDescent="0.25">
      <c r="A55901" s="1"/>
      <c r="B55901" s="2"/>
      <c r="BJ55901" s="3"/>
      <c r="BL55901" s="3"/>
      <c r="BN55901" s="3"/>
      <c r="BP55901" s="3"/>
    </row>
    <row r="55902" spans="1:68" x14ac:dyDescent="0.25">
      <c r="A55902" s="1"/>
      <c r="B55902" s="2"/>
      <c r="BJ55902" s="3"/>
      <c r="BL55902" s="3"/>
      <c r="BN55902" s="3"/>
      <c r="BP55902" s="3"/>
    </row>
    <row r="55903" spans="1:68" x14ac:dyDescent="0.25">
      <c r="A55903" s="1"/>
      <c r="B55903" s="2"/>
      <c r="BJ55903" s="3"/>
      <c r="BL55903" s="3"/>
      <c r="BN55903" s="3"/>
      <c r="BP55903" s="3"/>
    </row>
    <row r="55904" spans="1:68" x14ac:dyDescent="0.25">
      <c r="A55904" s="1"/>
      <c r="B55904" s="2"/>
      <c r="BJ55904" s="3"/>
      <c r="BL55904" s="3"/>
      <c r="BN55904" s="3"/>
      <c r="BP55904" s="3"/>
    </row>
    <row r="55905" spans="1:68" x14ac:dyDescent="0.25">
      <c r="A55905" s="1"/>
      <c r="B55905" s="2"/>
      <c r="BJ55905" s="3"/>
      <c r="BL55905" s="3"/>
      <c r="BN55905" s="3"/>
      <c r="BP55905" s="3"/>
    </row>
    <row r="55906" spans="1:68" x14ac:dyDescent="0.25">
      <c r="A55906" s="1"/>
      <c r="B55906" s="2"/>
      <c r="BJ55906" s="3"/>
      <c r="BL55906" s="3"/>
      <c r="BN55906" s="3"/>
      <c r="BP55906" s="3"/>
    </row>
    <row r="55907" spans="1:68" x14ac:dyDescent="0.25">
      <c r="A55907" s="1"/>
      <c r="B55907" s="2"/>
      <c r="BJ55907" s="3"/>
      <c r="BL55907" s="3"/>
      <c r="BN55907" s="3"/>
      <c r="BP55907" s="3"/>
    </row>
    <row r="55908" spans="1:68" x14ac:dyDescent="0.25">
      <c r="A55908" s="1"/>
      <c r="B55908" s="2"/>
      <c r="BJ55908" s="3"/>
      <c r="BL55908" s="3"/>
      <c r="BN55908" s="3"/>
      <c r="BP55908" s="3"/>
    </row>
    <row r="55909" spans="1:68" x14ac:dyDescent="0.25">
      <c r="A55909" s="1"/>
      <c r="B55909" s="2"/>
      <c r="BJ55909" s="3"/>
      <c r="BL55909" s="3"/>
      <c r="BN55909" s="3"/>
      <c r="BP55909" s="3"/>
    </row>
    <row r="55910" spans="1:68" x14ac:dyDescent="0.25">
      <c r="A55910" s="1"/>
      <c r="B55910" s="2"/>
      <c r="BJ55910" s="3"/>
      <c r="BL55910" s="3"/>
      <c r="BN55910" s="3"/>
      <c r="BP55910" s="3"/>
    </row>
    <row r="55911" spans="1:68" x14ac:dyDescent="0.25">
      <c r="A55911" s="1"/>
      <c r="B55911" s="2"/>
      <c r="BJ55911" s="3"/>
      <c r="BL55911" s="3"/>
      <c r="BN55911" s="3"/>
      <c r="BP55911" s="3"/>
    </row>
    <row r="55912" spans="1:68" x14ac:dyDescent="0.25">
      <c r="A55912" s="1"/>
      <c r="B55912" s="2"/>
      <c r="BJ55912" s="3"/>
      <c r="BL55912" s="3"/>
      <c r="BN55912" s="3"/>
      <c r="BP55912" s="3"/>
    </row>
    <row r="55913" spans="1:68" x14ac:dyDescent="0.25">
      <c r="A55913" s="1"/>
      <c r="B55913" s="2"/>
      <c r="BJ55913" s="3"/>
      <c r="BL55913" s="3"/>
      <c r="BN55913" s="3"/>
      <c r="BP55913" s="3"/>
    </row>
    <row r="55914" spans="1:68" x14ac:dyDescent="0.25">
      <c r="A55914" s="1"/>
      <c r="B55914" s="2"/>
      <c r="BJ55914" s="3"/>
      <c r="BL55914" s="3"/>
      <c r="BN55914" s="3"/>
      <c r="BP55914" s="3"/>
    </row>
    <row r="55915" spans="1:68" x14ac:dyDescent="0.25">
      <c r="A55915" s="1"/>
      <c r="B55915" s="2"/>
      <c r="BJ55915" s="3"/>
      <c r="BL55915" s="3"/>
      <c r="BN55915" s="3"/>
      <c r="BP55915" s="3"/>
    </row>
    <row r="55916" spans="1:68" x14ac:dyDescent="0.25">
      <c r="A55916" s="1"/>
      <c r="B55916" s="2"/>
      <c r="BJ55916" s="3"/>
      <c r="BL55916" s="3"/>
      <c r="BN55916" s="3"/>
      <c r="BP55916" s="3"/>
    </row>
    <row r="55917" spans="1:68" x14ac:dyDescent="0.25">
      <c r="A55917" s="1"/>
      <c r="B55917" s="2"/>
      <c r="BJ55917" s="3"/>
      <c r="BL55917" s="3"/>
      <c r="BN55917" s="3"/>
      <c r="BP55917" s="3"/>
    </row>
    <row r="55918" spans="1:68" x14ac:dyDescent="0.25">
      <c r="A55918" s="1"/>
      <c r="B55918" s="2"/>
      <c r="BJ55918" s="3"/>
      <c r="BL55918" s="3"/>
      <c r="BN55918" s="3"/>
      <c r="BP55918" s="3"/>
    </row>
    <row r="55919" spans="1:68" x14ac:dyDescent="0.25">
      <c r="A55919" s="1"/>
      <c r="B55919" s="2"/>
      <c r="BJ55919" s="3"/>
      <c r="BL55919" s="3"/>
      <c r="BN55919" s="3"/>
      <c r="BP55919" s="3"/>
    </row>
    <row r="55920" spans="1:68" x14ac:dyDescent="0.25">
      <c r="A55920" s="1"/>
      <c r="B55920" s="2"/>
      <c r="BJ55920" s="3"/>
      <c r="BL55920" s="3"/>
      <c r="BN55920" s="3"/>
      <c r="BP55920" s="3"/>
    </row>
    <row r="55921" spans="1:68" x14ac:dyDescent="0.25">
      <c r="A55921" s="1"/>
      <c r="B55921" s="2"/>
      <c r="BJ55921" s="3"/>
      <c r="BL55921" s="3"/>
      <c r="BN55921" s="3"/>
      <c r="BP55921" s="3"/>
    </row>
    <row r="55922" spans="1:68" x14ac:dyDescent="0.25">
      <c r="A55922" s="1"/>
      <c r="B55922" s="2"/>
      <c r="BJ55922" s="3"/>
      <c r="BL55922" s="3"/>
      <c r="BN55922" s="3"/>
      <c r="BP55922" s="3"/>
    </row>
    <row r="55923" spans="1:68" x14ac:dyDescent="0.25">
      <c r="A55923" s="1"/>
      <c r="B55923" s="2"/>
      <c r="BJ55923" s="3"/>
      <c r="BL55923" s="3"/>
      <c r="BN55923" s="3"/>
      <c r="BP55923" s="3"/>
    </row>
    <row r="55924" spans="1:68" x14ac:dyDescent="0.25">
      <c r="A55924" s="1"/>
      <c r="B55924" s="2"/>
      <c r="BJ55924" s="3"/>
      <c r="BL55924" s="3"/>
      <c r="BN55924" s="3"/>
      <c r="BP55924" s="3"/>
    </row>
    <row r="55925" spans="1:68" x14ac:dyDescent="0.25">
      <c r="A55925" s="1"/>
      <c r="B55925" s="2"/>
      <c r="BJ55925" s="3"/>
      <c r="BL55925" s="3"/>
      <c r="BN55925" s="3"/>
      <c r="BP55925" s="3"/>
    </row>
    <row r="55926" spans="1:68" x14ac:dyDescent="0.25">
      <c r="A55926" s="1"/>
      <c r="B55926" s="2"/>
      <c r="BJ55926" s="3"/>
      <c r="BL55926" s="3"/>
      <c r="BN55926" s="3"/>
      <c r="BP55926" s="3"/>
    </row>
    <row r="55927" spans="1:68" x14ac:dyDescent="0.25">
      <c r="A55927" s="1"/>
      <c r="B55927" s="2"/>
      <c r="BJ55927" s="3"/>
      <c r="BL55927" s="3"/>
      <c r="BN55927" s="3"/>
      <c r="BP55927" s="3"/>
    </row>
    <row r="55928" spans="1:68" x14ac:dyDescent="0.25">
      <c r="A55928" s="1"/>
      <c r="B55928" s="2"/>
      <c r="BJ55928" s="3"/>
      <c r="BL55928" s="3"/>
      <c r="BN55928" s="3"/>
      <c r="BP55928" s="3"/>
    </row>
    <row r="55929" spans="1:68" x14ac:dyDescent="0.25">
      <c r="A55929" s="1"/>
      <c r="B55929" s="2"/>
      <c r="BJ55929" s="3"/>
      <c r="BL55929" s="3"/>
      <c r="BN55929" s="3"/>
      <c r="BP55929" s="3"/>
    </row>
    <row r="55930" spans="1:68" x14ac:dyDescent="0.25">
      <c r="A55930" s="1"/>
      <c r="B55930" s="2"/>
      <c r="BJ55930" s="3"/>
      <c r="BL55930" s="3"/>
      <c r="BN55930" s="3"/>
      <c r="BP55930" s="3"/>
    </row>
    <row r="55931" spans="1:68" x14ac:dyDescent="0.25">
      <c r="A55931" s="1"/>
      <c r="B55931" s="2"/>
      <c r="BJ55931" s="3"/>
      <c r="BL55931" s="3"/>
      <c r="BN55931" s="3"/>
      <c r="BP55931" s="3"/>
    </row>
    <row r="55932" spans="1:68" x14ac:dyDescent="0.25">
      <c r="A55932" s="1"/>
      <c r="B55932" s="2"/>
      <c r="BJ55932" s="3"/>
      <c r="BL55932" s="3"/>
      <c r="BN55932" s="3"/>
      <c r="BP55932" s="3"/>
    </row>
    <row r="55933" spans="1:68" x14ac:dyDescent="0.25">
      <c r="A55933" s="1"/>
      <c r="B55933" s="2"/>
      <c r="BJ55933" s="3"/>
      <c r="BL55933" s="3"/>
      <c r="BN55933" s="3"/>
      <c r="BP55933" s="3"/>
    </row>
    <row r="55934" spans="1:68" x14ac:dyDescent="0.25">
      <c r="A55934" s="1"/>
      <c r="B55934" s="2"/>
      <c r="BJ55934" s="3"/>
      <c r="BL55934" s="3"/>
      <c r="BN55934" s="3"/>
      <c r="BP55934" s="3"/>
    </row>
    <row r="55935" spans="1:68" x14ac:dyDescent="0.25">
      <c r="A55935" s="1"/>
      <c r="B55935" s="2"/>
      <c r="BJ55935" s="3"/>
      <c r="BL55935" s="3"/>
      <c r="BN55935" s="3"/>
      <c r="BP55935" s="3"/>
    </row>
    <row r="55936" spans="1:68" x14ac:dyDescent="0.25">
      <c r="A55936" s="1"/>
      <c r="B55936" s="2"/>
      <c r="BJ55936" s="3"/>
      <c r="BL55936" s="3"/>
      <c r="BN55936" s="3"/>
      <c r="BP55936" s="3"/>
    </row>
    <row r="55937" spans="1:68" x14ac:dyDescent="0.25">
      <c r="A55937" s="1"/>
      <c r="B55937" s="2"/>
      <c r="BJ55937" s="3"/>
      <c r="BL55937" s="3"/>
      <c r="BN55937" s="3"/>
      <c r="BP55937" s="3"/>
    </row>
    <row r="55938" spans="1:68" x14ac:dyDescent="0.25">
      <c r="A55938" s="1"/>
      <c r="B55938" s="2"/>
      <c r="BJ55938" s="3"/>
      <c r="BL55938" s="3"/>
      <c r="BN55938" s="3"/>
      <c r="BP55938" s="3"/>
    </row>
    <row r="55939" spans="1:68" x14ac:dyDescent="0.25">
      <c r="A55939" s="1"/>
      <c r="B55939" s="2"/>
      <c r="BJ55939" s="3"/>
      <c r="BL55939" s="3"/>
      <c r="BN55939" s="3"/>
      <c r="BP55939" s="3"/>
    </row>
    <row r="55940" spans="1:68" x14ac:dyDescent="0.25">
      <c r="A55940" s="1"/>
      <c r="B55940" s="2"/>
      <c r="BJ55940" s="3"/>
      <c r="BL55940" s="3"/>
      <c r="BN55940" s="3"/>
      <c r="BP55940" s="3"/>
    </row>
    <row r="55941" spans="1:68" x14ac:dyDescent="0.25">
      <c r="A55941" s="1"/>
      <c r="B55941" s="2"/>
      <c r="BJ55941" s="3"/>
      <c r="BL55941" s="3"/>
      <c r="BN55941" s="3"/>
      <c r="BP55941" s="3"/>
    </row>
    <row r="55942" spans="1:68" x14ac:dyDescent="0.25">
      <c r="A55942" s="1"/>
      <c r="B55942" s="2"/>
      <c r="BJ55942" s="3"/>
      <c r="BL55942" s="3"/>
      <c r="BN55942" s="3"/>
      <c r="BP55942" s="3"/>
    </row>
    <row r="55943" spans="1:68" x14ac:dyDescent="0.25">
      <c r="A55943" s="1"/>
      <c r="B55943" s="2"/>
      <c r="BJ55943" s="3"/>
      <c r="BL55943" s="3"/>
      <c r="BN55943" s="3"/>
      <c r="BP55943" s="3"/>
    </row>
    <row r="55944" spans="1:68" x14ac:dyDescent="0.25">
      <c r="A55944" s="1"/>
      <c r="B55944" s="2"/>
      <c r="BJ55944" s="3"/>
      <c r="BL55944" s="3"/>
      <c r="BN55944" s="3"/>
      <c r="BP55944" s="3"/>
    </row>
    <row r="55945" spans="1:68" x14ac:dyDescent="0.25">
      <c r="A55945" s="1"/>
      <c r="B55945" s="2"/>
      <c r="BJ55945" s="3"/>
      <c r="BL55945" s="3"/>
      <c r="BN55945" s="3"/>
      <c r="BP55945" s="3"/>
    </row>
    <row r="55946" spans="1:68" x14ac:dyDescent="0.25">
      <c r="A55946" s="1"/>
      <c r="B55946" s="2"/>
      <c r="BJ55946" s="3"/>
      <c r="BL55946" s="3"/>
      <c r="BN55946" s="3"/>
      <c r="BP55946" s="3"/>
    </row>
    <row r="55947" spans="1:68" x14ac:dyDescent="0.25">
      <c r="A55947" s="1"/>
      <c r="B55947" s="2"/>
      <c r="BJ55947" s="3"/>
      <c r="BL55947" s="3"/>
      <c r="BN55947" s="3"/>
      <c r="BP55947" s="3"/>
    </row>
    <row r="55948" spans="1:68" x14ac:dyDescent="0.25">
      <c r="A55948" s="1"/>
      <c r="B55948" s="2"/>
      <c r="BJ55948" s="3"/>
      <c r="BL55948" s="3"/>
      <c r="BN55948" s="3"/>
      <c r="BP55948" s="3"/>
    </row>
    <row r="55949" spans="1:68" x14ac:dyDescent="0.25">
      <c r="A55949" s="1"/>
      <c r="B55949" s="2"/>
      <c r="BJ55949" s="3"/>
      <c r="BL55949" s="3"/>
      <c r="BN55949" s="3"/>
      <c r="BP55949" s="3"/>
    </row>
    <row r="55950" spans="1:68" x14ac:dyDescent="0.25">
      <c r="A55950" s="1"/>
      <c r="B55950" s="2"/>
      <c r="BJ55950" s="3"/>
      <c r="BL55950" s="3"/>
      <c r="BN55950" s="3"/>
      <c r="BP55950" s="3"/>
    </row>
    <row r="55951" spans="1:68" x14ac:dyDescent="0.25">
      <c r="A55951" s="1"/>
      <c r="B55951" s="2"/>
      <c r="BJ55951" s="3"/>
      <c r="BL55951" s="3"/>
      <c r="BN55951" s="3"/>
      <c r="BP55951" s="3"/>
    </row>
    <row r="55952" spans="1:68" x14ac:dyDescent="0.25">
      <c r="A55952" s="1"/>
      <c r="B55952" s="2"/>
      <c r="BJ55952" s="3"/>
      <c r="BL55952" s="3"/>
      <c r="BN55952" s="3"/>
      <c r="BP55952" s="3"/>
    </row>
    <row r="55953" spans="1:68" x14ac:dyDescent="0.25">
      <c r="A55953" s="1"/>
      <c r="B55953" s="2"/>
      <c r="BJ55953" s="3"/>
      <c r="BL55953" s="3"/>
      <c r="BN55953" s="3"/>
      <c r="BP55953" s="3"/>
    </row>
    <row r="55954" spans="1:68" x14ac:dyDescent="0.25">
      <c r="A55954" s="1"/>
      <c r="B55954" s="2"/>
      <c r="BJ55954" s="3"/>
      <c r="BL55954" s="3"/>
      <c r="BN55954" s="3"/>
      <c r="BP55954" s="3"/>
    </row>
    <row r="55955" spans="1:68" x14ac:dyDescent="0.25">
      <c r="A55955" s="1"/>
      <c r="B55955" s="2"/>
      <c r="BJ55955" s="3"/>
      <c r="BL55955" s="3"/>
      <c r="BN55955" s="3"/>
      <c r="BP55955" s="3"/>
    </row>
    <row r="55956" spans="1:68" x14ac:dyDescent="0.25">
      <c r="A55956" s="1"/>
      <c r="B55956" s="2"/>
      <c r="BJ55956" s="3"/>
      <c r="BL55956" s="3"/>
      <c r="BN55956" s="3"/>
      <c r="BP55956" s="3"/>
    </row>
    <row r="55957" spans="1:68" x14ac:dyDescent="0.25">
      <c r="A55957" s="1"/>
      <c r="B55957" s="2"/>
      <c r="BJ55957" s="3"/>
      <c r="BL55957" s="3"/>
      <c r="BN55957" s="3"/>
      <c r="BP55957" s="3"/>
    </row>
    <row r="55958" spans="1:68" x14ac:dyDescent="0.25">
      <c r="A55958" s="1"/>
      <c r="B55958" s="2"/>
      <c r="BJ55958" s="3"/>
      <c r="BL55958" s="3"/>
      <c r="BN55958" s="3"/>
      <c r="BP55958" s="3"/>
    </row>
    <row r="55959" spans="1:68" x14ac:dyDescent="0.25">
      <c r="A55959" s="1"/>
      <c r="B55959" s="2"/>
      <c r="BJ55959" s="3"/>
      <c r="BL55959" s="3"/>
      <c r="BN55959" s="3"/>
      <c r="BP55959" s="3"/>
    </row>
    <row r="55960" spans="1:68" x14ac:dyDescent="0.25">
      <c r="A55960" s="1"/>
      <c r="B55960" s="2"/>
      <c r="BJ55960" s="3"/>
      <c r="BL55960" s="3"/>
      <c r="BN55960" s="3"/>
      <c r="BP55960" s="3"/>
    </row>
    <row r="55961" spans="1:68" x14ac:dyDescent="0.25">
      <c r="A55961" s="1"/>
      <c r="B55961" s="2"/>
      <c r="BJ55961" s="3"/>
      <c r="BL55961" s="3"/>
      <c r="BN55961" s="3"/>
      <c r="BP55961" s="3"/>
    </row>
    <row r="55962" spans="1:68" x14ac:dyDescent="0.25">
      <c r="A55962" s="1"/>
      <c r="B55962" s="2"/>
      <c r="BJ55962" s="3"/>
      <c r="BL55962" s="3"/>
      <c r="BN55962" s="3"/>
      <c r="BP55962" s="3"/>
    </row>
    <row r="55963" spans="1:68" x14ac:dyDescent="0.25">
      <c r="A55963" s="1"/>
      <c r="B55963" s="2"/>
      <c r="BJ55963" s="3"/>
      <c r="BL55963" s="3"/>
      <c r="BN55963" s="3"/>
      <c r="BP55963" s="3"/>
    </row>
    <row r="55964" spans="1:68" x14ac:dyDescent="0.25">
      <c r="A55964" s="1"/>
      <c r="B55964" s="2"/>
      <c r="BJ55964" s="3"/>
      <c r="BL55964" s="3"/>
      <c r="BN55964" s="3"/>
      <c r="BP55964" s="3"/>
    </row>
    <row r="55965" spans="1:68" x14ac:dyDescent="0.25">
      <c r="A55965" s="1"/>
      <c r="B55965" s="2"/>
      <c r="BJ55965" s="3"/>
      <c r="BL55965" s="3"/>
      <c r="BN55965" s="3"/>
      <c r="BP55965" s="3"/>
    </row>
    <row r="55966" spans="1:68" x14ac:dyDescent="0.25">
      <c r="A55966" s="1"/>
      <c r="B55966" s="2"/>
      <c r="BJ55966" s="3"/>
      <c r="BL55966" s="3"/>
      <c r="BN55966" s="3"/>
      <c r="BP55966" s="3"/>
    </row>
    <row r="55967" spans="1:68" x14ac:dyDescent="0.25">
      <c r="A55967" s="1"/>
      <c r="B55967" s="2"/>
      <c r="BJ55967" s="3"/>
      <c r="BL55967" s="3"/>
      <c r="BN55967" s="3"/>
      <c r="BP55967" s="3"/>
    </row>
    <row r="55968" spans="1:68" x14ac:dyDescent="0.25">
      <c r="A55968" s="1"/>
      <c r="B55968" s="2"/>
      <c r="BJ55968" s="3"/>
      <c r="BL55968" s="3"/>
      <c r="BN55968" s="3"/>
      <c r="BP55968" s="3"/>
    </row>
    <row r="55969" spans="1:68" x14ac:dyDescent="0.25">
      <c r="A55969" s="1"/>
      <c r="B55969" s="2"/>
      <c r="BJ55969" s="3"/>
      <c r="BL55969" s="3"/>
      <c r="BN55969" s="3"/>
      <c r="BP55969" s="3"/>
    </row>
    <row r="55970" spans="1:68" x14ac:dyDescent="0.25">
      <c r="A55970" s="1"/>
      <c r="B55970" s="2"/>
      <c r="BJ55970" s="3"/>
      <c r="BL55970" s="3"/>
      <c r="BN55970" s="3"/>
      <c r="BP55970" s="3"/>
    </row>
    <row r="55971" spans="1:68" x14ac:dyDescent="0.25">
      <c r="A55971" s="1"/>
      <c r="B55971" s="2"/>
      <c r="BJ55971" s="3"/>
      <c r="BL55971" s="3"/>
      <c r="BN55971" s="3"/>
      <c r="BP55971" s="3"/>
    </row>
    <row r="55972" spans="1:68" x14ac:dyDescent="0.25">
      <c r="A55972" s="1"/>
      <c r="B55972" s="2"/>
      <c r="BJ55972" s="3"/>
      <c r="BL55972" s="3"/>
      <c r="BN55972" s="3"/>
      <c r="BP55972" s="3"/>
    </row>
    <row r="55973" spans="1:68" x14ac:dyDescent="0.25">
      <c r="A55973" s="1"/>
      <c r="B55973" s="2"/>
      <c r="BJ55973" s="3"/>
      <c r="BL55973" s="3"/>
      <c r="BN55973" s="3"/>
      <c r="BP55973" s="3"/>
    </row>
    <row r="55974" spans="1:68" x14ac:dyDescent="0.25">
      <c r="A55974" s="1"/>
      <c r="B55974" s="2"/>
      <c r="BJ55974" s="3"/>
      <c r="BL55974" s="3"/>
      <c r="BN55974" s="3"/>
      <c r="BP55974" s="3"/>
    </row>
    <row r="55975" spans="1:68" x14ac:dyDescent="0.25">
      <c r="A55975" s="1"/>
      <c r="B55975" s="2"/>
      <c r="BJ55975" s="3"/>
      <c r="BL55975" s="3"/>
      <c r="BN55975" s="3"/>
      <c r="BP55975" s="3"/>
    </row>
    <row r="55976" spans="1:68" x14ac:dyDescent="0.25">
      <c r="A55976" s="1"/>
      <c r="B55976" s="2"/>
      <c r="BJ55976" s="3"/>
      <c r="BL55976" s="3"/>
      <c r="BN55976" s="3"/>
      <c r="BP55976" s="3"/>
    </row>
    <row r="55977" spans="1:68" x14ac:dyDescent="0.25">
      <c r="A55977" s="1"/>
      <c r="B55977" s="2"/>
      <c r="BJ55977" s="3"/>
      <c r="BL55977" s="3"/>
      <c r="BN55977" s="3"/>
      <c r="BP55977" s="3"/>
    </row>
    <row r="55978" spans="1:68" x14ac:dyDescent="0.25">
      <c r="A55978" s="1"/>
      <c r="B55978" s="2"/>
      <c r="BJ55978" s="3"/>
      <c r="BL55978" s="3"/>
      <c r="BN55978" s="3"/>
      <c r="BP55978" s="3"/>
    </row>
    <row r="55979" spans="1:68" x14ac:dyDescent="0.25">
      <c r="A55979" s="1"/>
      <c r="B55979" s="2"/>
      <c r="BJ55979" s="3"/>
      <c r="BL55979" s="3"/>
      <c r="BN55979" s="3"/>
      <c r="BP55979" s="3"/>
    </row>
    <row r="55980" spans="1:68" x14ac:dyDescent="0.25">
      <c r="A55980" s="1"/>
      <c r="B55980" s="2"/>
      <c r="BJ55980" s="3"/>
      <c r="BL55980" s="3"/>
      <c r="BN55980" s="3"/>
      <c r="BP55980" s="3"/>
    </row>
    <row r="55981" spans="1:68" x14ac:dyDescent="0.25">
      <c r="A55981" s="1"/>
      <c r="B55981" s="2"/>
      <c r="BJ55981" s="3"/>
      <c r="BL55981" s="3"/>
      <c r="BN55981" s="3"/>
      <c r="BP55981" s="3"/>
    </row>
    <row r="55982" spans="1:68" x14ac:dyDescent="0.25">
      <c r="A55982" s="1"/>
      <c r="B55982" s="2"/>
      <c r="BJ55982" s="3"/>
      <c r="BL55982" s="3"/>
      <c r="BN55982" s="3"/>
      <c r="BP55982" s="3"/>
    </row>
    <row r="55983" spans="1:68" x14ac:dyDescent="0.25">
      <c r="A55983" s="1"/>
      <c r="B55983" s="2"/>
      <c r="BJ55983" s="3"/>
      <c r="BL55983" s="3"/>
      <c r="BN55983" s="3"/>
      <c r="BP55983" s="3"/>
    </row>
    <row r="55984" spans="1:68" x14ac:dyDescent="0.25">
      <c r="A55984" s="1"/>
      <c r="B55984" s="2"/>
      <c r="BJ55984" s="3"/>
      <c r="BL55984" s="3"/>
      <c r="BN55984" s="3"/>
      <c r="BP55984" s="3"/>
    </row>
    <row r="55985" spans="1:68" x14ac:dyDescent="0.25">
      <c r="A55985" s="1"/>
      <c r="B55985" s="2"/>
      <c r="BJ55985" s="3"/>
      <c r="BL55985" s="3"/>
      <c r="BN55985" s="3"/>
      <c r="BP55985" s="3"/>
    </row>
    <row r="55986" spans="1:68" x14ac:dyDescent="0.25">
      <c r="A55986" s="1"/>
      <c r="B55986" s="2"/>
      <c r="BJ55986" s="3"/>
      <c r="BL55986" s="3"/>
      <c r="BN55986" s="3"/>
      <c r="BP55986" s="3"/>
    </row>
    <row r="55987" spans="1:68" x14ac:dyDescent="0.25">
      <c r="A55987" s="1"/>
      <c r="B55987" s="2"/>
      <c r="BJ55987" s="3"/>
      <c r="BL55987" s="3"/>
      <c r="BN55987" s="3"/>
      <c r="BP55987" s="3"/>
    </row>
    <row r="55988" spans="1:68" x14ac:dyDescent="0.25">
      <c r="A55988" s="1"/>
      <c r="B55988" s="2"/>
      <c r="BJ55988" s="3"/>
      <c r="BL55988" s="3"/>
      <c r="BN55988" s="3"/>
      <c r="BP55988" s="3"/>
    </row>
    <row r="55989" spans="1:68" x14ac:dyDescent="0.25">
      <c r="A55989" s="1"/>
      <c r="B55989" s="2"/>
      <c r="BJ55989" s="3"/>
      <c r="BL55989" s="3"/>
      <c r="BN55989" s="3"/>
      <c r="BP55989" s="3"/>
    </row>
    <row r="55990" spans="1:68" x14ac:dyDescent="0.25">
      <c r="A55990" s="1"/>
      <c r="B55990" s="2"/>
      <c r="BJ55990" s="3"/>
      <c r="BL55990" s="3"/>
      <c r="BN55990" s="3"/>
      <c r="BP55990" s="3"/>
    </row>
    <row r="55991" spans="1:68" x14ac:dyDescent="0.25">
      <c r="A55991" s="1"/>
      <c r="B55991" s="2"/>
      <c r="BJ55991" s="3"/>
      <c r="BL55991" s="3"/>
      <c r="BN55991" s="3"/>
      <c r="BP55991" s="3"/>
    </row>
    <row r="55992" spans="1:68" x14ac:dyDescent="0.25">
      <c r="A55992" s="1"/>
      <c r="B55992" s="2"/>
      <c r="BJ55992" s="3"/>
      <c r="BL55992" s="3"/>
      <c r="BN55992" s="3"/>
      <c r="BP55992" s="3"/>
    </row>
    <row r="55993" spans="1:68" x14ac:dyDescent="0.25">
      <c r="A55993" s="1"/>
      <c r="B55993" s="2"/>
      <c r="BJ55993" s="3"/>
      <c r="BL55993" s="3"/>
      <c r="BN55993" s="3"/>
      <c r="BP55993" s="3"/>
    </row>
    <row r="55994" spans="1:68" x14ac:dyDescent="0.25">
      <c r="A55994" s="1"/>
      <c r="B55994" s="2"/>
      <c r="BJ55994" s="3"/>
      <c r="BL55994" s="3"/>
      <c r="BN55994" s="3"/>
      <c r="BP55994" s="3"/>
    </row>
    <row r="55995" spans="1:68" x14ac:dyDescent="0.25">
      <c r="A55995" s="1"/>
      <c r="B55995" s="2"/>
      <c r="BJ55995" s="3"/>
      <c r="BL55995" s="3"/>
      <c r="BN55995" s="3"/>
      <c r="BP55995" s="3"/>
    </row>
    <row r="55996" spans="1:68" x14ac:dyDescent="0.25">
      <c r="A55996" s="1"/>
      <c r="B55996" s="2"/>
      <c r="BJ55996" s="3"/>
      <c r="BL55996" s="3"/>
      <c r="BN55996" s="3"/>
      <c r="BP55996" s="3"/>
    </row>
    <row r="55997" spans="1:68" x14ac:dyDescent="0.25">
      <c r="A55997" s="1"/>
      <c r="B55997" s="2"/>
      <c r="BJ55997" s="3"/>
      <c r="BL55997" s="3"/>
      <c r="BN55997" s="3"/>
      <c r="BP55997" s="3"/>
    </row>
    <row r="55998" spans="1:68" x14ac:dyDescent="0.25">
      <c r="A55998" s="1"/>
      <c r="B55998" s="2"/>
      <c r="BJ55998" s="3"/>
      <c r="BL55998" s="3"/>
      <c r="BN55998" s="3"/>
      <c r="BP55998" s="3"/>
    </row>
    <row r="55999" spans="1:68" x14ac:dyDescent="0.25">
      <c r="A55999" s="1"/>
      <c r="B55999" s="2"/>
      <c r="BJ55999" s="3"/>
      <c r="BL55999" s="3"/>
      <c r="BN55999" s="3"/>
      <c r="BP55999" s="3"/>
    </row>
    <row r="56000" spans="1:68" x14ac:dyDescent="0.25">
      <c r="A56000" s="1"/>
      <c r="B56000" s="2"/>
      <c r="BJ56000" s="3"/>
      <c r="BL56000" s="3"/>
      <c r="BN56000" s="3"/>
      <c r="BP56000" s="3"/>
    </row>
    <row r="56001" spans="1:68" x14ac:dyDescent="0.25">
      <c r="A56001" s="1"/>
      <c r="B56001" s="2"/>
      <c r="BJ56001" s="3"/>
      <c r="BL56001" s="3"/>
      <c r="BN56001" s="3"/>
      <c r="BP56001" s="3"/>
    </row>
    <row r="56002" spans="1:68" x14ac:dyDescent="0.25">
      <c r="A56002" s="1"/>
      <c r="B56002" s="2"/>
      <c r="BJ56002" s="3"/>
      <c r="BL56002" s="3"/>
      <c r="BN56002" s="3"/>
      <c r="BP56002" s="3"/>
    </row>
    <row r="56003" spans="1:68" x14ac:dyDescent="0.25">
      <c r="A56003" s="1"/>
      <c r="B56003" s="2"/>
      <c r="BJ56003" s="3"/>
      <c r="BL56003" s="3"/>
      <c r="BN56003" s="3"/>
      <c r="BP56003" s="3"/>
    </row>
    <row r="56004" spans="1:68" x14ac:dyDescent="0.25">
      <c r="A56004" s="1"/>
      <c r="B56004" s="2"/>
      <c r="BJ56004" s="3"/>
      <c r="BL56004" s="3"/>
      <c r="BN56004" s="3"/>
      <c r="BP56004" s="3"/>
    </row>
    <row r="56005" spans="1:68" x14ac:dyDescent="0.25">
      <c r="A56005" s="1"/>
      <c r="B56005" s="2"/>
      <c r="BJ56005" s="3"/>
      <c r="BL56005" s="3"/>
      <c r="BN56005" s="3"/>
      <c r="BP56005" s="3"/>
    </row>
    <row r="56006" spans="1:68" x14ac:dyDescent="0.25">
      <c r="A56006" s="1"/>
      <c r="B56006" s="2"/>
      <c r="BJ56006" s="3"/>
      <c r="BL56006" s="3"/>
      <c r="BN56006" s="3"/>
      <c r="BP56006" s="3"/>
    </row>
    <row r="56007" spans="1:68" x14ac:dyDescent="0.25">
      <c r="A56007" s="1"/>
      <c r="B56007" s="2"/>
      <c r="BJ56007" s="3"/>
      <c r="BL56007" s="3"/>
      <c r="BN56007" s="3"/>
      <c r="BP56007" s="3"/>
    </row>
    <row r="56008" spans="1:68" x14ac:dyDescent="0.25">
      <c r="A56008" s="1"/>
      <c r="B56008" s="2"/>
      <c r="BJ56008" s="3"/>
      <c r="BL56008" s="3"/>
      <c r="BN56008" s="3"/>
      <c r="BP56008" s="3"/>
    </row>
    <row r="56009" spans="1:68" x14ac:dyDescent="0.25">
      <c r="A56009" s="1"/>
      <c r="B56009" s="2"/>
      <c r="BJ56009" s="3"/>
      <c r="BL56009" s="3"/>
      <c r="BN56009" s="3"/>
      <c r="BP56009" s="3"/>
    </row>
    <row r="56010" spans="1:68" x14ac:dyDescent="0.25">
      <c r="A56010" s="1"/>
      <c r="B56010" s="2"/>
      <c r="BJ56010" s="3"/>
      <c r="BL56010" s="3"/>
      <c r="BN56010" s="3"/>
      <c r="BP56010" s="3"/>
    </row>
    <row r="56011" spans="1:68" x14ac:dyDescent="0.25">
      <c r="A56011" s="1"/>
      <c r="B56011" s="2"/>
      <c r="BJ56011" s="3"/>
      <c r="BL56011" s="3"/>
      <c r="BN56011" s="3"/>
      <c r="BP56011" s="3"/>
    </row>
    <row r="56012" spans="1:68" x14ac:dyDescent="0.25">
      <c r="A56012" s="1"/>
      <c r="B56012" s="2"/>
      <c r="BJ56012" s="3"/>
      <c r="BL56012" s="3"/>
      <c r="BN56012" s="3"/>
      <c r="BP56012" s="3"/>
    </row>
    <row r="56013" spans="1:68" x14ac:dyDescent="0.25">
      <c r="A56013" s="1"/>
      <c r="B56013" s="2"/>
      <c r="BJ56013" s="3"/>
      <c r="BL56013" s="3"/>
      <c r="BN56013" s="3"/>
      <c r="BP56013" s="3"/>
    </row>
    <row r="56014" spans="1:68" x14ac:dyDescent="0.25">
      <c r="A56014" s="1"/>
      <c r="B56014" s="2"/>
      <c r="BJ56014" s="3"/>
      <c r="BL56014" s="3"/>
      <c r="BN56014" s="3"/>
      <c r="BP56014" s="3"/>
    </row>
    <row r="56015" spans="1:68" x14ac:dyDescent="0.25">
      <c r="A56015" s="1"/>
      <c r="B56015" s="2"/>
      <c r="BJ56015" s="3"/>
      <c r="BL56015" s="3"/>
      <c r="BN56015" s="3"/>
      <c r="BP56015" s="3"/>
    </row>
    <row r="56016" spans="1:68" x14ac:dyDescent="0.25">
      <c r="A56016" s="1"/>
      <c r="B56016" s="2"/>
      <c r="BJ56016" s="3"/>
      <c r="BL56016" s="3"/>
      <c r="BN56016" s="3"/>
      <c r="BP56016" s="3"/>
    </row>
    <row r="56017" spans="1:68" x14ac:dyDescent="0.25">
      <c r="A56017" s="1"/>
      <c r="B56017" s="2"/>
      <c r="BJ56017" s="3"/>
      <c r="BL56017" s="3"/>
      <c r="BN56017" s="3"/>
      <c r="BP56017" s="3"/>
    </row>
    <row r="56018" spans="1:68" x14ac:dyDescent="0.25">
      <c r="A56018" s="1"/>
      <c r="B56018" s="2"/>
      <c r="BJ56018" s="3"/>
      <c r="BL56018" s="3"/>
      <c r="BN56018" s="3"/>
      <c r="BP56018" s="3"/>
    </row>
    <row r="56019" spans="1:68" x14ac:dyDescent="0.25">
      <c r="A56019" s="1"/>
      <c r="B56019" s="2"/>
      <c r="BJ56019" s="3"/>
      <c r="BL56019" s="3"/>
      <c r="BN56019" s="3"/>
      <c r="BP56019" s="3"/>
    </row>
    <row r="56020" spans="1:68" x14ac:dyDescent="0.25">
      <c r="A56020" s="1"/>
      <c r="B56020" s="2"/>
      <c r="BJ56020" s="3"/>
      <c r="BL56020" s="3"/>
      <c r="BN56020" s="3"/>
      <c r="BP56020" s="3"/>
    </row>
    <row r="56021" spans="1:68" x14ac:dyDescent="0.25">
      <c r="A56021" s="1"/>
      <c r="B56021" s="2"/>
      <c r="BJ56021" s="3"/>
      <c r="BL56021" s="3"/>
      <c r="BN56021" s="3"/>
      <c r="BP56021" s="3"/>
    </row>
    <row r="56022" spans="1:68" x14ac:dyDescent="0.25">
      <c r="A56022" s="1"/>
      <c r="B56022" s="2"/>
      <c r="BJ56022" s="3"/>
      <c r="BL56022" s="3"/>
      <c r="BN56022" s="3"/>
      <c r="BP56022" s="3"/>
    </row>
    <row r="56023" spans="1:68" x14ac:dyDescent="0.25">
      <c r="A56023" s="1"/>
      <c r="B56023" s="2"/>
      <c r="BJ56023" s="3"/>
      <c r="BL56023" s="3"/>
      <c r="BN56023" s="3"/>
      <c r="BP56023" s="3"/>
    </row>
    <row r="56024" spans="1:68" x14ac:dyDescent="0.25">
      <c r="A56024" s="1"/>
      <c r="B56024" s="2"/>
      <c r="BJ56024" s="3"/>
      <c r="BL56024" s="3"/>
      <c r="BN56024" s="3"/>
      <c r="BP56024" s="3"/>
    </row>
    <row r="56025" spans="1:68" x14ac:dyDescent="0.25">
      <c r="A56025" s="1"/>
      <c r="B56025" s="2"/>
      <c r="BJ56025" s="3"/>
      <c r="BL56025" s="3"/>
      <c r="BN56025" s="3"/>
      <c r="BP56025" s="3"/>
    </row>
    <row r="56026" spans="1:68" x14ac:dyDescent="0.25">
      <c r="A56026" s="1"/>
      <c r="B56026" s="2"/>
      <c r="BJ56026" s="3"/>
      <c r="BL56026" s="3"/>
      <c r="BN56026" s="3"/>
      <c r="BP56026" s="3"/>
    </row>
    <row r="56027" spans="1:68" x14ac:dyDescent="0.25">
      <c r="A56027" s="1"/>
      <c r="B56027" s="2"/>
      <c r="BJ56027" s="3"/>
      <c r="BL56027" s="3"/>
      <c r="BN56027" s="3"/>
      <c r="BP56027" s="3"/>
    </row>
    <row r="56028" spans="1:68" x14ac:dyDescent="0.25">
      <c r="A56028" s="1"/>
      <c r="B56028" s="2"/>
      <c r="BJ56028" s="3"/>
      <c r="BL56028" s="3"/>
      <c r="BN56028" s="3"/>
      <c r="BP56028" s="3"/>
    </row>
    <row r="56029" spans="1:68" x14ac:dyDescent="0.25">
      <c r="A56029" s="1"/>
      <c r="B56029" s="2"/>
      <c r="BJ56029" s="3"/>
      <c r="BL56029" s="3"/>
      <c r="BN56029" s="3"/>
      <c r="BP56029" s="3"/>
    </row>
    <row r="56030" spans="1:68" x14ac:dyDescent="0.25">
      <c r="A56030" s="1"/>
      <c r="B56030" s="2"/>
      <c r="BJ56030" s="3"/>
      <c r="BL56030" s="3"/>
      <c r="BN56030" s="3"/>
      <c r="BP56030" s="3"/>
    </row>
    <row r="56031" spans="1:68" x14ac:dyDescent="0.25">
      <c r="A56031" s="1"/>
      <c r="B56031" s="2"/>
      <c r="BJ56031" s="3"/>
      <c r="BL56031" s="3"/>
      <c r="BN56031" s="3"/>
      <c r="BP56031" s="3"/>
    </row>
    <row r="56032" spans="1:68" x14ac:dyDescent="0.25">
      <c r="A56032" s="1"/>
      <c r="B56032" s="2"/>
      <c r="BJ56032" s="3"/>
      <c r="BL56032" s="3"/>
      <c r="BN56032" s="3"/>
      <c r="BP56032" s="3"/>
    </row>
    <row r="56033" spans="1:68" x14ac:dyDescent="0.25">
      <c r="A56033" s="1"/>
      <c r="B56033" s="2"/>
      <c r="BJ56033" s="3"/>
      <c r="BL56033" s="3"/>
      <c r="BN56033" s="3"/>
      <c r="BP56033" s="3"/>
    </row>
    <row r="56034" spans="1:68" x14ac:dyDescent="0.25">
      <c r="A56034" s="1"/>
      <c r="B56034" s="2"/>
      <c r="BJ56034" s="3"/>
      <c r="BL56034" s="3"/>
      <c r="BN56034" s="3"/>
      <c r="BP56034" s="3"/>
    </row>
    <row r="56035" spans="1:68" x14ac:dyDescent="0.25">
      <c r="A56035" s="1"/>
      <c r="B56035" s="2"/>
      <c r="BJ56035" s="3"/>
      <c r="BL56035" s="3"/>
      <c r="BN56035" s="3"/>
      <c r="BP56035" s="3"/>
    </row>
    <row r="56036" spans="1:68" x14ac:dyDescent="0.25">
      <c r="A56036" s="1"/>
      <c r="B56036" s="2"/>
      <c r="BJ56036" s="3"/>
      <c r="BL56036" s="3"/>
      <c r="BN56036" s="3"/>
      <c r="BP56036" s="3"/>
    </row>
    <row r="56037" spans="1:68" x14ac:dyDescent="0.25">
      <c r="A56037" s="1"/>
      <c r="B56037" s="2"/>
      <c r="BJ56037" s="3"/>
      <c r="BL56037" s="3"/>
      <c r="BN56037" s="3"/>
      <c r="BP56037" s="3"/>
    </row>
    <row r="56038" spans="1:68" x14ac:dyDescent="0.25">
      <c r="A56038" s="1"/>
      <c r="B56038" s="2"/>
      <c r="BJ56038" s="3"/>
      <c r="BL56038" s="3"/>
      <c r="BN56038" s="3"/>
      <c r="BP56038" s="3"/>
    </row>
    <row r="56039" spans="1:68" x14ac:dyDescent="0.25">
      <c r="A56039" s="1"/>
      <c r="B56039" s="2"/>
      <c r="BJ56039" s="3"/>
      <c r="BL56039" s="3"/>
      <c r="BN56039" s="3"/>
      <c r="BP56039" s="3"/>
    </row>
    <row r="56040" spans="1:68" x14ac:dyDescent="0.25">
      <c r="A56040" s="1"/>
      <c r="B56040" s="2"/>
      <c r="BJ56040" s="3"/>
      <c r="BL56040" s="3"/>
      <c r="BN56040" s="3"/>
      <c r="BP56040" s="3"/>
    </row>
    <row r="56041" spans="1:68" x14ac:dyDescent="0.25">
      <c r="A56041" s="1"/>
      <c r="B56041" s="2"/>
      <c r="BJ56041" s="3"/>
      <c r="BL56041" s="3"/>
      <c r="BN56041" s="3"/>
      <c r="BP56041" s="3"/>
    </row>
    <row r="56042" spans="1:68" x14ac:dyDescent="0.25">
      <c r="A56042" s="1"/>
      <c r="B56042" s="2"/>
      <c r="BJ56042" s="3"/>
      <c r="BL56042" s="3"/>
      <c r="BN56042" s="3"/>
      <c r="BP56042" s="3"/>
    </row>
    <row r="56043" spans="1:68" x14ac:dyDescent="0.25">
      <c r="A56043" s="1"/>
      <c r="B56043" s="2"/>
      <c r="BJ56043" s="3"/>
      <c r="BL56043" s="3"/>
      <c r="BN56043" s="3"/>
      <c r="BP56043" s="3"/>
    </row>
    <row r="56044" spans="1:68" x14ac:dyDescent="0.25">
      <c r="A56044" s="1"/>
      <c r="B56044" s="2"/>
      <c r="BJ56044" s="3"/>
      <c r="BL56044" s="3"/>
      <c r="BN56044" s="3"/>
      <c r="BP56044" s="3"/>
    </row>
    <row r="56045" spans="1:68" x14ac:dyDescent="0.25">
      <c r="A56045" s="1"/>
      <c r="B56045" s="2"/>
      <c r="BJ56045" s="3"/>
      <c r="BL56045" s="3"/>
      <c r="BN56045" s="3"/>
      <c r="BP56045" s="3"/>
    </row>
    <row r="56046" spans="1:68" x14ac:dyDescent="0.25">
      <c r="A56046" s="1"/>
      <c r="B56046" s="2"/>
      <c r="BJ56046" s="3"/>
      <c r="BL56046" s="3"/>
      <c r="BN56046" s="3"/>
      <c r="BP56046" s="3"/>
    </row>
    <row r="56047" spans="1:68" x14ac:dyDescent="0.25">
      <c r="A56047" s="1"/>
      <c r="B56047" s="2"/>
      <c r="BJ56047" s="3"/>
      <c r="BL56047" s="3"/>
      <c r="BN56047" s="3"/>
      <c r="BP56047" s="3"/>
    </row>
    <row r="56048" spans="1:68" x14ac:dyDescent="0.25">
      <c r="A56048" s="1"/>
      <c r="B56048" s="2"/>
      <c r="BJ56048" s="3"/>
      <c r="BL56048" s="3"/>
      <c r="BN56048" s="3"/>
      <c r="BP56048" s="3"/>
    </row>
    <row r="56049" spans="1:68" x14ac:dyDescent="0.25">
      <c r="A56049" s="1"/>
      <c r="B56049" s="2"/>
      <c r="BJ56049" s="3"/>
      <c r="BL56049" s="3"/>
      <c r="BN56049" s="3"/>
      <c r="BP56049" s="3"/>
    </row>
    <row r="56050" spans="1:68" x14ac:dyDescent="0.25">
      <c r="A56050" s="1"/>
      <c r="B56050" s="2"/>
      <c r="BJ56050" s="3"/>
      <c r="BL56050" s="3"/>
      <c r="BN56050" s="3"/>
      <c r="BP56050" s="3"/>
    </row>
    <row r="56051" spans="1:68" x14ac:dyDescent="0.25">
      <c r="A56051" s="1"/>
      <c r="B56051" s="2"/>
      <c r="BJ56051" s="3"/>
      <c r="BL56051" s="3"/>
      <c r="BN56051" s="3"/>
      <c r="BP56051" s="3"/>
    </row>
    <row r="56052" spans="1:68" x14ac:dyDescent="0.25">
      <c r="A56052" s="1"/>
      <c r="B56052" s="2"/>
      <c r="BJ56052" s="3"/>
      <c r="BL56052" s="3"/>
      <c r="BN56052" s="3"/>
      <c r="BP56052" s="3"/>
    </row>
    <row r="56053" spans="1:68" x14ac:dyDescent="0.25">
      <c r="A56053" s="1"/>
      <c r="B56053" s="2"/>
      <c r="BJ56053" s="3"/>
      <c r="BL56053" s="3"/>
      <c r="BN56053" s="3"/>
      <c r="BP56053" s="3"/>
    </row>
    <row r="56054" spans="1:68" x14ac:dyDescent="0.25">
      <c r="A56054" s="1"/>
      <c r="B56054" s="2"/>
      <c r="BJ56054" s="3"/>
      <c r="BL56054" s="3"/>
      <c r="BN56054" s="3"/>
      <c r="BP56054" s="3"/>
    </row>
    <row r="56055" spans="1:68" x14ac:dyDescent="0.25">
      <c r="A56055" s="1"/>
      <c r="B56055" s="2"/>
      <c r="BJ56055" s="3"/>
      <c r="BL56055" s="3"/>
      <c r="BN56055" s="3"/>
      <c r="BP56055" s="3"/>
    </row>
    <row r="56056" spans="1:68" x14ac:dyDescent="0.25">
      <c r="A56056" s="1"/>
      <c r="B56056" s="2"/>
      <c r="BJ56056" s="3"/>
      <c r="BL56056" s="3"/>
      <c r="BN56056" s="3"/>
      <c r="BP56056" s="3"/>
    </row>
    <row r="56057" spans="1:68" x14ac:dyDescent="0.25">
      <c r="A56057" s="1"/>
      <c r="B56057" s="2"/>
      <c r="BJ56057" s="3"/>
      <c r="BL56057" s="3"/>
      <c r="BN56057" s="3"/>
      <c r="BP56057" s="3"/>
    </row>
    <row r="56058" spans="1:68" x14ac:dyDescent="0.25">
      <c r="A56058" s="1"/>
      <c r="B56058" s="2"/>
      <c r="BJ56058" s="3"/>
      <c r="BL56058" s="3"/>
      <c r="BN56058" s="3"/>
      <c r="BP56058" s="3"/>
    </row>
    <row r="56059" spans="1:68" x14ac:dyDescent="0.25">
      <c r="A56059" s="1"/>
      <c r="B56059" s="2"/>
      <c r="BJ56059" s="3"/>
      <c r="BL56059" s="3"/>
      <c r="BN56059" s="3"/>
      <c r="BP56059" s="3"/>
    </row>
    <row r="56060" spans="1:68" x14ac:dyDescent="0.25">
      <c r="A56060" s="1"/>
      <c r="B56060" s="2"/>
      <c r="BJ56060" s="3"/>
      <c r="BL56060" s="3"/>
      <c r="BN56060" s="3"/>
      <c r="BP56060" s="3"/>
    </row>
    <row r="56061" spans="1:68" x14ac:dyDescent="0.25">
      <c r="A56061" s="1"/>
      <c r="B56061" s="2"/>
      <c r="BJ56061" s="3"/>
      <c r="BL56061" s="3"/>
      <c r="BN56061" s="3"/>
      <c r="BP56061" s="3"/>
    </row>
    <row r="56062" spans="1:68" x14ac:dyDescent="0.25">
      <c r="A56062" s="1"/>
      <c r="B56062" s="2"/>
      <c r="BJ56062" s="3"/>
      <c r="BL56062" s="3"/>
      <c r="BN56062" s="3"/>
      <c r="BP56062" s="3"/>
    </row>
    <row r="56063" spans="1:68" x14ac:dyDescent="0.25">
      <c r="A56063" s="1"/>
      <c r="B56063" s="2"/>
      <c r="BJ56063" s="3"/>
      <c r="BL56063" s="3"/>
      <c r="BN56063" s="3"/>
      <c r="BP56063" s="3"/>
    </row>
    <row r="56064" spans="1:68" x14ac:dyDescent="0.25">
      <c r="A56064" s="1"/>
      <c r="B56064" s="2"/>
      <c r="BJ56064" s="3"/>
      <c r="BL56064" s="3"/>
      <c r="BN56064" s="3"/>
      <c r="BP56064" s="3"/>
    </row>
    <row r="56065" spans="1:68" x14ac:dyDescent="0.25">
      <c r="A56065" s="1"/>
      <c r="B56065" s="2"/>
      <c r="BJ56065" s="3"/>
      <c r="BL56065" s="3"/>
      <c r="BN56065" s="3"/>
      <c r="BP56065" s="3"/>
    </row>
    <row r="56066" spans="1:68" x14ac:dyDescent="0.25">
      <c r="A56066" s="1"/>
      <c r="B56066" s="2"/>
      <c r="BJ56066" s="3"/>
      <c r="BL56066" s="3"/>
      <c r="BN56066" s="3"/>
      <c r="BP56066" s="3"/>
    </row>
    <row r="56067" spans="1:68" x14ac:dyDescent="0.25">
      <c r="A56067" s="1"/>
      <c r="B56067" s="2"/>
      <c r="BJ56067" s="3"/>
      <c r="BL56067" s="3"/>
      <c r="BN56067" s="3"/>
      <c r="BP56067" s="3"/>
    </row>
    <row r="56068" spans="1:68" x14ac:dyDescent="0.25">
      <c r="A56068" s="1"/>
      <c r="B56068" s="2"/>
      <c r="BJ56068" s="3"/>
      <c r="BL56068" s="3"/>
      <c r="BN56068" s="3"/>
      <c r="BP56068" s="3"/>
    </row>
    <row r="56069" spans="1:68" x14ac:dyDescent="0.25">
      <c r="A56069" s="1"/>
      <c r="B56069" s="2"/>
      <c r="BJ56069" s="3"/>
      <c r="BL56069" s="3"/>
      <c r="BN56069" s="3"/>
      <c r="BP56069" s="3"/>
    </row>
    <row r="56070" spans="1:68" x14ac:dyDescent="0.25">
      <c r="A56070" s="1"/>
      <c r="B56070" s="2"/>
      <c r="BJ56070" s="3"/>
      <c r="BL56070" s="3"/>
      <c r="BN56070" s="3"/>
      <c r="BP56070" s="3"/>
    </row>
    <row r="56071" spans="1:68" x14ac:dyDescent="0.25">
      <c r="A56071" s="1"/>
      <c r="B56071" s="2"/>
      <c r="BJ56071" s="3"/>
      <c r="BL56071" s="3"/>
      <c r="BN56071" s="3"/>
      <c r="BP56071" s="3"/>
    </row>
    <row r="56072" spans="1:68" x14ac:dyDescent="0.25">
      <c r="A56072" s="1"/>
      <c r="B56072" s="2"/>
      <c r="BJ56072" s="3"/>
      <c r="BL56072" s="3"/>
      <c r="BN56072" s="3"/>
      <c r="BP56072" s="3"/>
    </row>
    <row r="56073" spans="1:68" x14ac:dyDescent="0.25">
      <c r="A56073" s="1"/>
      <c r="B56073" s="2"/>
      <c r="BJ56073" s="3"/>
      <c r="BL56073" s="3"/>
      <c r="BN56073" s="3"/>
      <c r="BP56073" s="3"/>
    </row>
    <row r="56074" spans="1:68" x14ac:dyDescent="0.25">
      <c r="A56074" s="1"/>
      <c r="B56074" s="2"/>
      <c r="BJ56074" s="3"/>
      <c r="BL56074" s="3"/>
      <c r="BN56074" s="3"/>
      <c r="BP56074" s="3"/>
    </row>
    <row r="56075" spans="1:68" x14ac:dyDescent="0.25">
      <c r="A56075" s="1"/>
      <c r="B56075" s="2"/>
      <c r="BJ56075" s="3"/>
      <c r="BL56075" s="3"/>
      <c r="BN56075" s="3"/>
      <c r="BP56075" s="3"/>
    </row>
    <row r="56076" spans="1:68" x14ac:dyDescent="0.25">
      <c r="A56076" s="1"/>
      <c r="B56076" s="2"/>
      <c r="BJ56076" s="3"/>
      <c r="BL56076" s="3"/>
      <c r="BN56076" s="3"/>
      <c r="BP56076" s="3"/>
    </row>
    <row r="56077" spans="1:68" x14ac:dyDescent="0.25">
      <c r="A56077" s="1"/>
      <c r="B56077" s="2"/>
      <c r="BJ56077" s="3"/>
      <c r="BL56077" s="3"/>
      <c r="BN56077" s="3"/>
      <c r="BP56077" s="3"/>
    </row>
    <row r="56078" spans="1:68" x14ac:dyDescent="0.25">
      <c r="A56078" s="1"/>
      <c r="B56078" s="2"/>
      <c r="BJ56078" s="3"/>
      <c r="BL56078" s="3"/>
      <c r="BN56078" s="3"/>
      <c r="BP56078" s="3"/>
    </row>
    <row r="56079" spans="1:68" x14ac:dyDescent="0.25">
      <c r="A56079" s="1"/>
      <c r="B56079" s="2"/>
      <c r="BJ56079" s="3"/>
      <c r="BL56079" s="3"/>
      <c r="BN56079" s="3"/>
      <c r="BP56079" s="3"/>
    </row>
    <row r="56080" spans="1:68" x14ac:dyDescent="0.25">
      <c r="A56080" s="1"/>
      <c r="B56080" s="2"/>
      <c r="BJ56080" s="3"/>
      <c r="BL56080" s="3"/>
      <c r="BN56080" s="3"/>
      <c r="BP56080" s="3"/>
    </row>
    <row r="56081" spans="1:68" x14ac:dyDescent="0.25">
      <c r="A56081" s="1"/>
      <c r="B56081" s="2"/>
      <c r="BJ56081" s="3"/>
      <c r="BL56081" s="3"/>
      <c r="BN56081" s="3"/>
      <c r="BP56081" s="3"/>
    </row>
    <row r="56082" spans="1:68" x14ac:dyDescent="0.25">
      <c r="A56082" s="1"/>
      <c r="B56082" s="2"/>
      <c r="BJ56082" s="3"/>
      <c r="BL56082" s="3"/>
      <c r="BN56082" s="3"/>
      <c r="BP56082" s="3"/>
    </row>
    <row r="56083" spans="1:68" x14ac:dyDescent="0.25">
      <c r="A56083" s="1"/>
      <c r="B56083" s="2"/>
      <c r="BJ56083" s="3"/>
      <c r="BL56083" s="3"/>
      <c r="BN56083" s="3"/>
      <c r="BP56083" s="3"/>
    </row>
    <row r="56084" spans="1:68" x14ac:dyDescent="0.25">
      <c r="A56084" s="1"/>
      <c r="B56084" s="2"/>
      <c r="BJ56084" s="3"/>
      <c r="BL56084" s="3"/>
      <c r="BN56084" s="3"/>
      <c r="BP56084" s="3"/>
    </row>
    <row r="56085" spans="1:68" x14ac:dyDescent="0.25">
      <c r="A56085" s="1"/>
      <c r="B56085" s="2"/>
      <c r="BJ56085" s="3"/>
      <c r="BL56085" s="3"/>
      <c r="BN56085" s="3"/>
      <c r="BP56085" s="3"/>
    </row>
    <row r="56086" spans="1:68" x14ac:dyDescent="0.25">
      <c r="A56086" s="1"/>
      <c r="B56086" s="2"/>
      <c r="BJ56086" s="3"/>
      <c r="BL56086" s="3"/>
      <c r="BN56086" s="3"/>
      <c r="BP56086" s="3"/>
    </row>
    <row r="56087" spans="1:68" x14ac:dyDescent="0.25">
      <c r="A56087" s="1"/>
      <c r="B56087" s="2"/>
      <c r="BJ56087" s="3"/>
      <c r="BL56087" s="3"/>
      <c r="BN56087" s="3"/>
      <c r="BP56087" s="3"/>
    </row>
    <row r="56088" spans="1:68" x14ac:dyDescent="0.25">
      <c r="A56088" s="1"/>
      <c r="B56088" s="2"/>
      <c r="BJ56088" s="3"/>
      <c r="BL56088" s="3"/>
      <c r="BN56088" s="3"/>
      <c r="BP56088" s="3"/>
    </row>
    <row r="56089" spans="1:68" x14ac:dyDescent="0.25">
      <c r="A56089" s="1"/>
      <c r="B56089" s="2"/>
      <c r="BJ56089" s="3"/>
      <c r="BL56089" s="3"/>
      <c r="BN56089" s="3"/>
      <c r="BP56089" s="3"/>
    </row>
    <row r="56090" spans="1:68" x14ac:dyDescent="0.25">
      <c r="A56090" s="1"/>
      <c r="B56090" s="2"/>
      <c r="BJ56090" s="3"/>
      <c r="BL56090" s="3"/>
      <c r="BN56090" s="3"/>
      <c r="BP56090" s="3"/>
    </row>
    <row r="56091" spans="1:68" x14ac:dyDescent="0.25">
      <c r="A56091" s="1"/>
      <c r="B56091" s="2"/>
      <c r="BJ56091" s="3"/>
      <c r="BL56091" s="3"/>
      <c r="BN56091" s="3"/>
      <c r="BP56091" s="3"/>
    </row>
    <row r="56092" spans="1:68" x14ac:dyDescent="0.25">
      <c r="A56092" s="1"/>
      <c r="B56092" s="2"/>
      <c r="BJ56092" s="3"/>
      <c r="BL56092" s="3"/>
      <c r="BN56092" s="3"/>
      <c r="BP56092" s="3"/>
    </row>
    <row r="56093" spans="1:68" x14ac:dyDescent="0.25">
      <c r="A56093" s="1"/>
      <c r="B56093" s="2"/>
      <c r="BJ56093" s="3"/>
      <c r="BL56093" s="3"/>
      <c r="BN56093" s="3"/>
      <c r="BP56093" s="3"/>
    </row>
    <row r="56094" spans="1:68" x14ac:dyDescent="0.25">
      <c r="A56094" s="1"/>
      <c r="B56094" s="2"/>
      <c r="BJ56094" s="3"/>
      <c r="BL56094" s="3"/>
      <c r="BN56094" s="3"/>
      <c r="BP56094" s="3"/>
    </row>
    <row r="56095" spans="1:68" x14ac:dyDescent="0.25">
      <c r="A56095" s="1"/>
      <c r="B56095" s="2"/>
      <c r="BJ56095" s="3"/>
      <c r="BL56095" s="3"/>
      <c r="BN56095" s="3"/>
      <c r="BP56095" s="3"/>
    </row>
    <row r="56096" spans="1:68" x14ac:dyDescent="0.25">
      <c r="A56096" s="1"/>
      <c r="B56096" s="2"/>
      <c r="BJ56096" s="3"/>
      <c r="BL56096" s="3"/>
      <c r="BN56096" s="3"/>
      <c r="BP56096" s="3"/>
    </row>
    <row r="56097" spans="1:68" x14ac:dyDescent="0.25">
      <c r="A56097" s="1"/>
      <c r="B56097" s="2"/>
      <c r="BJ56097" s="3"/>
      <c r="BL56097" s="3"/>
      <c r="BN56097" s="3"/>
      <c r="BP56097" s="3"/>
    </row>
    <row r="56098" spans="1:68" x14ac:dyDescent="0.25">
      <c r="A56098" s="1"/>
      <c r="B56098" s="2"/>
      <c r="BJ56098" s="3"/>
      <c r="BL56098" s="3"/>
      <c r="BN56098" s="3"/>
      <c r="BP56098" s="3"/>
    </row>
    <row r="56099" spans="1:68" x14ac:dyDescent="0.25">
      <c r="A56099" s="1"/>
      <c r="B56099" s="2"/>
      <c r="BJ56099" s="3"/>
      <c r="BL56099" s="3"/>
      <c r="BN56099" s="3"/>
      <c r="BP56099" s="3"/>
    </row>
    <row r="56100" spans="1:68" x14ac:dyDescent="0.25">
      <c r="A56100" s="1"/>
      <c r="B56100" s="2"/>
      <c r="BJ56100" s="3"/>
      <c r="BL56100" s="3"/>
      <c r="BN56100" s="3"/>
      <c r="BP56100" s="3"/>
    </row>
    <row r="56101" spans="1:68" x14ac:dyDescent="0.25">
      <c r="A56101" s="1"/>
      <c r="B56101" s="2"/>
      <c r="BJ56101" s="3"/>
      <c r="BL56101" s="3"/>
      <c r="BN56101" s="3"/>
      <c r="BP56101" s="3"/>
    </row>
    <row r="56102" spans="1:68" x14ac:dyDescent="0.25">
      <c r="A56102" s="1"/>
      <c r="B56102" s="2"/>
      <c r="BJ56102" s="3"/>
      <c r="BL56102" s="3"/>
      <c r="BN56102" s="3"/>
      <c r="BP56102" s="3"/>
    </row>
    <row r="56103" spans="1:68" x14ac:dyDescent="0.25">
      <c r="A56103" s="1"/>
      <c r="B56103" s="2"/>
      <c r="BJ56103" s="3"/>
      <c r="BL56103" s="3"/>
      <c r="BN56103" s="3"/>
      <c r="BP56103" s="3"/>
    </row>
    <row r="56104" spans="1:68" x14ac:dyDescent="0.25">
      <c r="A56104" s="1"/>
      <c r="B56104" s="2"/>
      <c r="BJ56104" s="3"/>
      <c r="BL56104" s="3"/>
      <c r="BN56104" s="3"/>
      <c r="BP56104" s="3"/>
    </row>
    <row r="56105" spans="1:68" x14ac:dyDescent="0.25">
      <c r="A56105" s="1"/>
      <c r="B56105" s="2"/>
      <c r="BJ56105" s="3"/>
      <c r="BL56105" s="3"/>
      <c r="BN56105" s="3"/>
      <c r="BP56105" s="3"/>
    </row>
    <row r="56106" spans="1:68" x14ac:dyDescent="0.25">
      <c r="A56106" s="1"/>
      <c r="B56106" s="2"/>
      <c r="BJ56106" s="3"/>
      <c r="BL56106" s="3"/>
      <c r="BN56106" s="3"/>
      <c r="BP56106" s="3"/>
    </row>
    <row r="56107" spans="1:68" x14ac:dyDescent="0.25">
      <c r="A56107" s="1"/>
      <c r="B56107" s="2"/>
      <c r="BJ56107" s="3"/>
      <c r="BL56107" s="3"/>
      <c r="BN56107" s="3"/>
      <c r="BP56107" s="3"/>
    </row>
    <row r="56108" spans="1:68" x14ac:dyDescent="0.25">
      <c r="A56108" s="1"/>
      <c r="B56108" s="2"/>
      <c r="BJ56108" s="3"/>
      <c r="BL56108" s="3"/>
      <c r="BN56108" s="3"/>
      <c r="BP56108" s="3"/>
    </row>
    <row r="56109" spans="1:68" x14ac:dyDescent="0.25">
      <c r="A56109" s="1"/>
      <c r="B56109" s="2"/>
      <c r="BJ56109" s="3"/>
      <c r="BL56109" s="3"/>
      <c r="BN56109" s="3"/>
      <c r="BP56109" s="3"/>
    </row>
    <row r="56110" spans="1:68" x14ac:dyDescent="0.25">
      <c r="A56110" s="1"/>
      <c r="B56110" s="2"/>
      <c r="BJ56110" s="3"/>
      <c r="BL56110" s="3"/>
      <c r="BN56110" s="3"/>
      <c r="BP56110" s="3"/>
    </row>
    <row r="56111" spans="1:68" x14ac:dyDescent="0.25">
      <c r="A56111" s="1"/>
      <c r="B56111" s="2"/>
      <c r="BJ56111" s="3"/>
      <c r="BL56111" s="3"/>
      <c r="BN56111" s="3"/>
      <c r="BP56111" s="3"/>
    </row>
    <row r="56112" spans="1:68" x14ac:dyDescent="0.25">
      <c r="A56112" s="1"/>
      <c r="B56112" s="2"/>
      <c r="BJ56112" s="3"/>
      <c r="BL56112" s="3"/>
      <c r="BN56112" s="3"/>
      <c r="BP56112" s="3"/>
    </row>
    <row r="56113" spans="1:68" x14ac:dyDescent="0.25">
      <c r="A56113" s="1"/>
      <c r="B56113" s="2"/>
      <c r="BJ56113" s="3"/>
      <c r="BL56113" s="3"/>
      <c r="BN56113" s="3"/>
      <c r="BP56113" s="3"/>
    </row>
    <row r="56114" spans="1:68" x14ac:dyDescent="0.25">
      <c r="A56114" s="1"/>
      <c r="B56114" s="2"/>
      <c r="BJ56114" s="3"/>
      <c r="BL56114" s="3"/>
      <c r="BN56114" s="3"/>
      <c r="BP56114" s="3"/>
    </row>
    <row r="56115" spans="1:68" x14ac:dyDescent="0.25">
      <c r="A56115" s="1"/>
      <c r="B56115" s="2"/>
      <c r="BJ56115" s="3"/>
      <c r="BL56115" s="3"/>
      <c r="BN56115" s="3"/>
      <c r="BP56115" s="3"/>
    </row>
    <row r="56116" spans="1:68" x14ac:dyDescent="0.25">
      <c r="A56116" s="1"/>
      <c r="B56116" s="2"/>
      <c r="BJ56116" s="3"/>
      <c r="BL56116" s="3"/>
      <c r="BN56116" s="3"/>
      <c r="BP56116" s="3"/>
    </row>
    <row r="56117" spans="1:68" x14ac:dyDescent="0.25">
      <c r="A56117" s="1"/>
      <c r="B56117" s="2"/>
      <c r="BJ56117" s="3"/>
      <c r="BL56117" s="3"/>
      <c r="BN56117" s="3"/>
      <c r="BP56117" s="3"/>
    </row>
    <row r="56118" spans="1:68" x14ac:dyDescent="0.25">
      <c r="A56118" s="1"/>
      <c r="B56118" s="2"/>
      <c r="BJ56118" s="3"/>
      <c r="BL56118" s="3"/>
      <c r="BN56118" s="3"/>
      <c r="BP56118" s="3"/>
    </row>
    <row r="56119" spans="1:68" x14ac:dyDescent="0.25">
      <c r="A56119" s="1"/>
      <c r="B56119" s="2"/>
      <c r="BJ56119" s="3"/>
      <c r="BL56119" s="3"/>
      <c r="BN56119" s="3"/>
      <c r="BP56119" s="3"/>
    </row>
    <row r="56120" spans="1:68" x14ac:dyDescent="0.25">
      <c r="A56120" s="1"/>
      <c r="B56120" s="2"/>
      <c r="BJ56120" s="3"/>
      <c r="BL56120" s="3"/>
      <c r="BN56120" s="3"/>
      <c r="BP56120" s="3"/>
    </row>
    <row r="56121" spans="1:68" x14ac:dyDescent="0.25">
      <c r="A56121" s="1"/>
      <c r="B56121" s="2"/>
      <c r="BJ56121" s="3"/>
      <c r="BL56121" s="3"/>
      <c r="BN56121" s="3"/>
      <c r="BP56121" s="3"/>
    </row>
    <row r="56122" spans="1:68" x14ac:dyDescent="0.25">
      <c r="A56122" s="1"/>
      <c r="B56122" s="2"/>
      <c r="BJ56122" s="3"/>
      <c r="BL56122" s="3"/>
      <c r="BN56122" s="3"/>
      <c r="BP56122" s="3"/>
    </row>
    <row r="56123" spans="1:68" x14ac:dyDescent="0.25">
      <c r="A56123" s="1"/>
      <c r="B56123" s="2"/>
      <c r="BJ56123" s="3"/>
      <c r="BL56123" s="3"/>
      <c r="BN56123" s="3"/>
      <c r="BP56123" s="3"/>
    </row>
    <row r="56124" spans="1:68" x14ac:dyDescent="0.25">
      <c r="A56124" s="1"/>
      <c r="B56124" s="2"/>
      <c r="BJ56124" s="3"/>
      <c r="BL56124" s="3"/>
      <c r="BN56124" s="3"/>
      <c r="BP56124" s="3"/>
    </row>
    <row r="56125" spans="1:68" x14ac:dyDescent="0.25">
      <c r="A56125" s="1"/>
      <c r="B56125" s="2"/>
      <c r="BJ56125" s="3"/>
      <c r="BL56125" s="3"/>
      <c r="BN56125" s="3"/>
      <c r="BP56125" s="3"/>
    </row>
    <row r="56126" spans="1:68" x14ac:dyDescent="0.25">
      <c r="A56126" s="1"/>
      <c r="B56126" s="2"/>
      <c r="BJ56126" s="3"/>
      <c r="BL56126" s="3"/>
      <c r="BN56126" s="3"/>
      <c r="BP56126" s="3"/>
    </row>
    <row r="56127" spans="1:68" x14ac:dyDescent="0.25">
      <c r="A56127" s="1"/>
      <c r="B56127" s="2"/>
      <c r="BJ56127" s="3"/>
      <c r="BL56127" s="3"/>
      <c r="BN56127" s="3"/>
      <c r="BP56127" s="3"/>
    </row>
    <row r="56128" spans="1:68" x14ac:dyDescent="0.25">
      <c r="A56128" s="1"/>
      <c r="B56128" s="2"/>
      <c r="BJ56128" s="3"/>
      <c r="BL56128" s="3"/>
      <c r="BN56128" s="3"/>
      <c r="BP56128" s="3"/>
    </row>
    <row r="56129" spans="1:68" x14ac:dyDescent="0.25">
      <c r="A56129" s="1"/>
      <c r="B56129" s="2"/>
      <c r="BJ56129" s="3"/>
      <c r="BL56129" s="3"/>
      <c r="BN56129" s="3"/>
      <c r="BP56129" s="3"/>
    </row>
    <row r="56130" spans="1:68" x14ac:dyDescent="0.25">
      <c r="A56130" s="1"/>
      <c r="B56130" s="2"/>
      <c r="BJ56130" s="3"/>
      <c r="BL56130" s="3"/>
      <c r="BN56130" s="3"/>
      <c r="BP56130" s="3"/>
    </row>
    <row r="56131" spans="1:68" x14ac:dyDescent="0.25">
      <c r="A56131" s="1"/>
      <c r="B56131" s="2"/>
      <c r="BJ56131" s="3"/>
      <c r="BL56131" s="3"/>
      <c r="BN56131" s="3"/>
      <c r="BP56131" s="3"/>
    </row>
    <row r="56132" spans="1:68" x14ac:dyDescent="0.25">
      <c r="A56132" s="1"/>
      <c r="B56132" s="2"/>
      <c r="BJ56132" s="3"/>
      <c r="BL56132" s="3"/>
      <c r="BN56132" s="3"/>
      <c r="BP56132" s="3"/>
    </row>
    <row r="56133" spans="1:68" x14ac:dyDescent="0.25">
      <c r="A56133" s="1"/>
      <c r="B56133" s="2"/>
      <c r="BJ56133" s="3"/>
      <c r="BL56133" s="3"/>
      <c r="BN56133" s="3"/>
      <c r="BP56133" s="3"/>
    </row>
    <row r="56134" spans="1:68" x14ac:dyDescent="0.25">
      <c r="A56134" s="1"/>
      <c r="B56134" s="2"/>
      <c r="BJ56134" s="3"/>
      <c r="BL56134" s="3"/>
      <c r="BN56134" s="3"/>
      <c r="BP56134" s="3"/>
    </row>
    <row r="56135" spans="1:68" x14ac:dyDescent="0.25">
      <c r="A56135" s="1"/>
      <c r="B56135" s="2"/>
      <c r="BJ56135" s="3"/>
      <c r="BL56135" s="3"/>
      <c r="BN56135" s="3"/>
      <c r="BP56135" s="3"/>
    </row>
    <row r="56136" spans="1:68" x14ac:dyDescent="0.25">
      <c r="A56136" s="1"/>
      <c r="B56136" s="2"/>
      <c r="BJ56136" s="3"/>
      <c r="BL56136" s="3"/>
      <c r="BN56136" s="3"/>
      <c r="BP56136" s="3"/>
    </row>
    <row r="56137" spans="1:68" x14ac:dyDescent="0.25">
      <c r="A56137" s="1"/>
      <c r="B56137" s="2"/>
      <c r="BJ56137" s="3"/>
      <c r="BL56137" s="3"/>
      <c r="BN56137" s="3"/>
      <c r="BP56137" s="3"/>
    </row>
    <row r="56138" spans="1:68" x14ac:dyDescent="0.25">
      <c r="A56138" s="1"/>
      <c r="B56138" s="2"/>
      <c r="BJ56138" s="3"/>
      <c r="BL56138" s="3"/>
      <c r="BN56138" s="3"/>
      <c r="BP56138" s="3"/>
    </row>
    <row r="56139" spans="1:68" x14ac:dyDescent="0.25">
      <c r="A56139" s="1"/>
      <c r="B56139" s="2"/>
      <c r="BJ56139" s="3"/>
      <c r="BL56139" s="3"/>
      <c r="BN56139" s="3"/>
      <c r="BP56139" s="3"/>
    </row>
    <row r="56140" spans="1:68" x14ac:dyDescent="0.25">
      <c r="A56140" s="1"/>
      <c r="B56140" s="2"/>
      <c r="BJ56140" s="3"/>
      <c r="BL56140" s="3"/>
      <c r="BN56140" s="3"/>
      <c r="BP56140" s="3"/>
    </row>
    <row r="56141" spans="1:68" x14ac:dyDescent="0.25">
      <c r="A56141" s="1"/>
      <c r="B56141" s="2"/>
      <c r="BJ56141" s="3"/>
      <c r="BL56141" s="3"/>
      <c r="BN56141" s="3"/>
      <c r="BP56141" s="3"/>
    </row>
    <row r="56142" spans="1:68" x14ac:dyDescent="0.25">
      <c r="A56142" s="1"/>
      <c r="B56142" s="2"/>
      <c r="BJ56142" s="3"/>
      <c r="BL56142" s="3"/>
      <c r="BN56142" s="3"/>
      <c r="BP56142" s="3"/>
    </row>
    <row r="56143" spans="1:68" x14ac:dyDescent="0.25">
      <c r="A56143" s="1"/>
      <c r="B56143" s="2"/>
      <c r="BJ56143" s="3"/>
      <c r="BL56143" s="3"/>
      <c r="BN56143" s="3"/>
      <c r="BP56143" s="3"/>
    </row>
    <row r="56144" spans="1:68" x14ac:dyDescent="0.25">
      <c r="A56144" s="1"/>
      <c r="B56144" s="2"/>
      <c r="BJ56144" s="3"/>
      <c r="BL56144" s="3"/>
      <c r="BN56144" s="3"/>
      <c r="BP56144" s="3"/>
    </row>
    <row r="56145" spans="1:68" x14ac:dyDescent="0.25">
      <c r="A56145" s="1"/>
      <c r="B56145" s="2"/>
      <c r="BJ56145" s="3"/>
      <c r="BL56145" s="3"/>
      <c r="BN56145" s="3"/>
      <c r="BP56145" s="3"/>
    </row>
    <row r="56146" spans="1:68" x14ac:dyDescent="0.25">
      <c r="A56146" s="1"/>
      <c r="B56146" s="2"/>
      <c r="BJ56146" s="3"/>
      <c r="BL56146" s="3"/>
      <c r="BN56146" s="3"/>
      <c r="BP56146" s="3"/>
    </row>
    <row r="56147" spans="1:68" x14ac:dyDescent="0.25">
      <c r="A56147" s="1"/>
      <c r="B56147" s="2"/>
      <c r="BJ56147" s="3"/>
      <c r="BL56147" s="3"/>
      <c r="BN56147" s="3"/>
      <c r="BP56147" s="3"/>
    </row>
    <row r="56148" spans="1:68" x14ac:dyDescent="0.25">
      <c r="A56148" s="1"/>
      <c r="B56148" s="2"/>
      <c r="BJ56148" s="3"/>
      <c r="BL56148" s="3"/>
      <c r="BN56148" s="3"/>
      <c r="BP56148" s="3"/>
    </row>
    <row r="56149" spans="1:68" x14ac:dyDescent="0.25">
      <c r="A56149" s="1"/>
      <c r="B56149" s="2"/>
      <c r="BJ56149" s="3"/>
      <c r="BL56149" s="3"/>
      <c r="BN56149" s="3"/>
      <c r="BP56149" s="3"/>
    </row>
    <row r="56150" spans="1:68" x14ac:dyDescent="0.25">
      <c r="A56150" s="1"/>
      <c r="B56150" s="2"/>
      <c r="BJ56150" s="3"/>
      <c r="BL56150" s="3"/>
      <c r="BN56150" s="3"/>
      <c r="BP56150" s="3"/>
    </row>
    <row r="56151" spans="1:68" x14ac:dyDescent="0.25">
      <c r="A56151" s="1"/>
      <c r="B56151" s="2"/>
      <c r="BJ56151" s="3"/>
      <c r="BL56151" s="3"/>
      <c r="BN56151" s="3"/>
      <c r="BP56151" s="3"/>
    </row>
    <row r="56152" spans="1:68" x14ac:dyDescent="0.25">
      <c r="A56152" s="1"/>
      <c r="B56152" s="2"/>
      <c r="BJ56152" s="3"/>
      <c r="BL56152" s="3"/>
      <c r="BN56152" s="3"/>
      <c r="BP56152" s="3"/>
    </row>
    <row r="56153" spans="1:68" x14ac:dyDescent="0.25">
      <c r="A56153" s="1"/>
      <c r="B56153" s="2"/>
      <c r="BJ56153" s="3"/>
      <c r="BL56153" s="3"/>
      <c r="BN56153" s="3"/>
      <c r="BP56153" s="3"/>
    </row>
    <row r="56154" spans="1:68" x14ac:dyDescent="0.25">
      <c r="A56154" s="1"/>
      <c r="B56154" s="2"/>
      <c r="BJ56154" s="3"/>
      <c r="BL56154" s="3"/>
      <c r="BN56154" s="3"/>
      <c r="BP56154" s="3"/>
    </row>
    <row r="56155" spans="1:68" x14ac:dyDescent="0.25">
      <c r="A56155" s="1"/>
      <c r="B56155" s="2"/>
      <c r="BJ56155" s="3"/>
      <c r="BL56155" s="3"/>
      <c r="BN56155" s="3"/>
      <c r="BP56155" s="3"/>
    </row>
    <row r="56156" spans="1:68" x14ac:dyDescent="0.25">
      <c r="A56156" s="1"/>
      <c r="B56156" s="2"/>
      <c r="BJ56156" s="3"/>
      <c r="BL56156" s="3"/>
      <c r="BN56156" s="3"/>
      <c r="BP56156" s="3"/>
    </row>
    <row r="56157" spans="1:68" x14ac:dyDescent="0.25">
      <c r="A56157" s="1"/>
      <c r="B56157" s="2"/>
      <c r="BJ56157" s="3"/>
      <c r="BL56157" s="3"/>
      <c r="BN56157" s="3"/>
      <c r="BP56157" s="3"/>
    </row>
    <row r="56158" spans="1:68" x14ac:dyDescent="0.25">
      <c r="A56158" s="1"/>
      <c r="B56158" s="2"/>
      <c r="BJ56158" s="3"/>
      <c r="BL56158" s="3"/>
      <c r="BN56158" s="3"/>
      <c r="BP56158" s="3"/>
    </row>
    <row r="56159" spans="1:68" x14ac:dyDescent="0.25">
      <c r="A56159" s="1"/>
      <c r="B56159" s="2"/>
      <c r="BJ56159" s="3"/>
      <c r="BL56159" s="3"/>
      <c r="BN56159" s="3"/>
      <c r="BP56159" s="3"/>
    </row>
    <row r="56160" spans="1:68" x14ac:dyDescent="0.25">
      <c r="A56160" s="1"/>
      <c r="B56160" s="2"/>
      <c r="BJ56160" s="3"/>
      <c r="BL56160" s="3"/>
      <c r="BN56160" s="3"/>
      <c r="BP56160" s="3"/>
    </row>
    <row r="56161" spans="1:68" x14ac:dyDescent="0.25">
      <c r="A56161" s="1"/>
      <c r="B56161" s="2"/>
      <c r="BJ56161" s="3"/>
      <c r="BL56161" s="3"/>
      <c r="BN56161" s="3"/>
      <c r="BP56161" s="3"/>
    </row>
    <row r="56162" spans="1:68" x14ac:dyDescent="0.25">
      <c r="A56162" s="1"/>
      <c r="B56162" s="2"/>
      <c r="BJ56162" s="3"/>
      <c r="BL56162" s="3"/>
      <c r="BN56162" s="3"/>
      <c r="BP56162" s="3"/>
    </row>
    <row r="56163" spans="1:68" x14ac:dyDescent="0.25">
      <c r="A56163" s="1"/>
      <c r="B56163" s="2"/>
      <c r="BJ56163" s="3"/>
      <c r="BL56163" s="3"/>
      <c r="BN56163" s="3"/>
      <c r="BP56163" s="3"/>
    </row>
    <row r="56164" spans="1:68" x14ac:dyDescent="0.25">
      <c r="A56164" s="1"/>
      <c r="B56164" s="2"/>
      <c r="BJ56164" s="3"/>
      <c r="BL56164" s="3"/>
      <c r="BN56164" s="3"/>
      <c r="BP56164" s="3"/>
    </row>
    <row r="56165" spans="1:68" x14ac:dyDescent="0.25">
      <c r="A56165" s="1"/>
      <c r="B56165" s="2"/>
      <c r="BJ56165" s="3"/>
      <c r="BL56165" s="3"/>
      <c r="BN56165" s="3"/>
      <c r="BP56165" s="3"/>
    </row>
    <row r="56166" spans="1:68" x14ac:dyDescent="0.25">
      <c r="A56166" s="1"/>
      <c r="B56166" s="2"/>
      <c r="BJ56166" s="3"/>
      <c r="BL56166" s="3"/>
      <c r="BN56166" s="3"/>
      <c r="BP56166" s="3"/>
    </row>
    <row r="56167" spans="1:68" x14ac:dyDescent="0.25">
      <c r="A56167" s="1"/>
      <c r="B56167" s="2"/>
      <c r="BJ56167" s="3"/>
      <c r="BL56167" s="3"/>
      <c r="BN56167" s="3"/>
      <c r="BP56167" s="3"/>
    </row>
    <row r="56168" spans="1:68" x14ac:dyDescent="0.25">
      <c r="A56168" s="1"/>
      <c r="B56168" s="2"/>
      <c r="BJ56168" s="3"/>
      <c r="BL56168" s="3"/>
      <c r="BN56168" s="3"/>
      <c r="BP56168" s="3"/>
    </row>
    <row r="56169" spans="1:68" x14ac:dyDescent="0.25">
      <c r="A56169" s="1"/>
      <c r="B56169" s="2"/>
      <c r="BJ56169" s="3"/>
      <c r="BL56169" s="3"/>
      <c r="BN56169" s="3"/>
      <c r="BP56169" s="3"/>
    </row>
    <row r="56170" spans="1:68" x14ac:dyDescent="0.25">
      <c r="A56170" s="1"/>
      <c r="B56170" s="2"/>
      <c r="BJ56170" s="3"/>
      <c r="BL56170" s="3"/>
      <c r="BN56170" s="3"/>
      <c r="BP56170" s="3"/>
    </row>
    <row r="56171" spans="1:68" x14ac:dyDescent="0.25">
      <c r="A56171" s="1"/>
      <c r="B56171" s="2"/>
      <c r="BJ56171" s="3"/>
      <c r="BL56171" s="3"/>
      <c r="BN56171" s="3"/>
      <c r="BP56171" s="3"/>
    </row>
    <row r="56172" spans="1:68" x14ac:dyDescent="0.25">
      <c r="A56172" s="1"/>
      <c r="B56172" s="2"/>
      <c r="BJ56172" s="3"/>
      <c r="BL56172" s="3"/>
      <c r="BN56172" s="3"/>
      <c r="BP56172" s="3"/>
    </row>
    <row r="56173" spans="1:68" x14ac:dyDescent="0.25">
      <c r="A56173" s="1"/>
      <c r="B56173" s="2"/>
      <c r="BJ56173" s="3"/>
      <c r="BL56173" s="3"/>
      <c r="BN56173" s="3"/>
      <c r="BP56173" s="3"/>
    </row>
    <row r="56174" spans="1:68" x14ac:dyDescent="0.25">
      <c r="A56174" s="1"/>
      <c r="B56174" s="2"/>
      <c r="BJ56174" s="3"/>
      <c r="BL56174" s="3"/>
      <c r="BN56174" s="3"/>
      <c r="BP56174" s="3"/>
    </row>
    <row r="56175" spans="1:68" x14ac:dyDescent="0.25">
      <c r="A56175" s="1"/>
      <c r="B56175" s="2"/>
      <c r="BJ56175" s="3"/>
      <c r="BL56175" s="3"/>
      <c r="BN56175" s="3"/>
      <c r="BP56175" s="3"/>
    </row>
    <row r="56176" spans="1:68" x14ac:dyDescent="0.25">
      <c r="A56176" s="1"/>
      <c r="B56176" s="2"/>
      <c r="BJ56176" s="3"/>
      <c r="BL56176" s="3"/>
      <c r="BN56176" s="3"/>
      <c r="BP56176" s="3"/>
    </row>
    <row r="56177" spans="1:68" x14ac:dyDescent="0.25">
      <c r="A56177" s="1"/>
      <c r="B56177" s="2"/>
      <c r="BJ56177" s="3"/>
      <c r="BL56177" s="3"/>
      <c r="BN56177" s="3"/>
      <c r="BP56177" s="3"/>
    </row>
    <row r="56178" spans="1:68" x14ac:dyDescent="0.25">
      <c r="A56178" s="1"/>
      <c r="B56178" s="2"/>
      <c r="BJ56178" s="3"/>
      <c r="BL56178" s="3"/>
      <c r="BN56178" s="3"/>
      <c r="BP56178" s="3"/>
    </row>
    <row r="56179" spans="1:68" x14ac:dyDescent="0.25">
      <c r="A56179" s="1"/>
      <c r="B56179" s="2"/>
      <c r="BJ56179" s="3"/>
      <c r="BL56179" s="3"/>
      <c r="BN56179" s="3"/>
      <c r="BP56179" s="3"/>
    </row>
    <row r="56180" spans="1:68" x14ac:dyDescent="0.25">
      <c r="A56180" s="1"/>
      <c r="B56180" s="2"/>
      <c r="BJ56180" s="3"/>
      <c r="BL56180" s="3"/>
      <c r="BN56180" s="3"/>
      <c r="BP56180" s="3"/>
    </row>
    <row r="56181" spans="1:68" x14ac:dyDescent="0.25">
      <c r="A56181" s="1"/>
      <c r="B56181" s="2"/>
      <c r="BJ56181" s="3"/>
      <c r="BL56181" s="3"/>
      <c r="BN56181" s="3"/>
      <c r="BP56181" s="3"/>
    </row>
    <row r="56182" spans="1:68" x14ac:dyDescent="0.25">
      <c r="A56182" s="1"/>
      <c r="B56182" s="2"/>
      <c r="BJ56182" s="3"/>
      <c r="BL56182" s="3"/>
      <c r="BN56182" s="3"/>
      <c r="BP56182" s="3"/>
    </row>
    <row r="56183" spans="1:68" x14ac:dyDescent="0.25">
      <c r="A56183" s="1"/>
      <c r="B56183" s="2"/>
      <c r="BJ56183" s="3"/>
      <c r="BL56183" s="3"/>
      <c r="BN56183" s="3"/>
      <c r="BP56183" s="3"/>
    </row>
    <row r="56184" spans="1:68" x14ac:dyDescent="0.25">
      <c r="A56184" s="1"/>
      <c r="B56184" s="2"/>
      <c r="BJ56184" s="3"/>
      <c r="BL56184" s="3"/>
      <c r="BN56184" s="3"/>
      <c r="BP56184" s="3"/>
    </row>
    <row r="56185" spans="1:68" x14ac:dyDescent="0.25">
      <c r="A56185" s="1"/>
      <c r="B56185" s="2"/>
      <c r="BJ56185" s="3"/>
      <c r="BL56185" s="3"/>
      <c r="BN56185" s="3"/>
      <c r="BP56185" s="3"/>
    </row>
    <row r="56186" spans="1:68" x14ac:dyDescent="0.25">
      <c r="A56186" s="1"/>
      <c r="B56186" s="2"/>
      <c r="BJ56186" s="3"/>
      <c r="BL56186" s="3"/>
      <c r="BN56186" s="3"/>
      <c r="BP56186" s="3"/>
    </row>
    <row r="56187" spans="1:68" x14ac:dyDescent="0.25">
      <c r="A56187" s="1"/>
      <c r="B56187" s="2"/>
      <c r="BJ56187" s="3"/>
      <c r="BL56187" s="3"/>
      <c r="BN56187" s="3"/>
      <c r="BP56187" s="3"/>
    </row>
    <row r="56188" spans="1:68" x14ac:dyDescent="0.25">
      <c r="A56188" s="1"/>
      <c r="B56188" s="2"/>
      <c r="BJ56188" s="3"/>
      <c r="BL56188" s="3"/>
      <c r="BN56188" s="3"/>
      <c r="BP56188" s="3"/>
    </row>
    <row r="56189" spans="1:68" x14ac:dyDescent="0.25">
      <c r="A56189" s="1"/>
      <c r="B56189" s="2"/>
      <c r="BJ56189" s="3"/>
      <c r="BL56189" s="3"/>
      <c r="BN56189" s="3"/>
      <c r="BP56189" s="3"/>
    </row>
    <row r="56190" spans="1:68" x14ac:dyDescent="0.25">
      <c r="A56190" s="1"/>
      <c r="B56190" s="2"/>
      <c r="BJ56190" s="3"/>
      <c r="BL56190" s="3"/>
      <c r="BN56190" s="3"/>
      <c r="BP56190" s="3"/>
    </row>
    <row r="56191" spans="1:68" x14ac:dyDescent="0.25">
      <c r="A56191" s="1"/>
      <c r="B56191" s="2"/>
      <c r="BJ56191" s="3"/>
      <c r="BL56191" s="3"/>
      <c r="BN56191" s="3"/>
      <c r="BP56191" s="3"/>
    </row>
    <row r="56192" spans="1:68" x14ac:dyDescent="0.25">
      <c r="A56192" s="1"/>
      <c r="B56192" s="2"/>
      <c r="BJ56192" s="3"/>
      <c r="BL56192" s="3"/>
      <c r="BN56192" s="3"/>
      <c r="BP56192" s="3"/>
    </row>
    <row r="56193" spans="1:68" x14ac:dyDescent="0.25">
      <c r="A56193" s="1"/>
      <c r="B56193" s="2"/>
      <c r="BJ56193" s="3"/>
      <c r="BL56193" s="3"/>
      <c r="BN56193" s="3"/>
      <c r="BP56193" s="3"/>
    </row>
    <row r="56194" spans="1:68" x14ac:dyDescent="0.25">
      <c r="A56194" s="1"/>
      <c r="B56194" s="2"/>
      <c r="BJ56194" s="3"/>
      <c r="BL56194" s="3"/>
      <c r="BN56194" s="3"/>
      <c r="BP56194" s="3"/>
    </row>
    <row r="56195" spans="1:68" x14ac:dyDescent="0.25">
      <c r="A56195" s="1"/>
      <c r="B56195" s="2"/>
      <c r="BJ56195" s="3"/>
      <c r="BL56195" s="3"/>
      <c r="BN56195" s="3"/>
      <c r="BP56195" s="3"/>
    </row>
    <row r="56196" spans="1:68" x14ac:dyDescent="0.25">
      <c r="A56196" s="1"/>
      <c r="B56196" s="2"/>
      <c r="BJ56196" s="3"/>
      <c r="BL56196" s="3"/>
      <c r="BN56196" s="3"/>
      <c r="BP56196" s="3"/>
    </row>
    <row r="56197" spans="1:68" x14ac:dyDescent="0.25">
      <c r="A56197" s="1"/>
      <c r="B56197" s="2"/>
      <c r="BJ56197" s="3"/>
      <c r="BL56197" s="3"/>
      <c r="BN56197" s="3"/>
      <c r="BP56197" s="3"/>
    </row>
    <row r="56198" spans="1:68" x14ac:dyDescent="0.25">
      <c r="A56198" s="1"/>
      <c r="B56198" s="2"/>
      <c r="BJ56198" s="3"/>
      <c r="BL56198" s="3"/>
      <c r="BN56198" s="3"/>
      <c r="BP56198" s="3"/>
    </row>
    <row r="56199" spans="1:68" x14ac:dyDescent="0.25">
      <c r="A56199" s="1"/>
      <c r="B56199" s="2"/>
      <c r="BJ56199" s="3"/>
      <c r="BL56199" s="3"/>
      <c r="BN56199" s="3"/>
      <c r="BP56199" s="3"/>
    </row>
    <row r="56200" spans="1:68" x14ac:dyDescent="0.25">
      <c r="A56200" s="1"/>
      <c r="B56200" s="2"/>
      <c r="BJ56200" s="3"/>
      <c r="BL56200" s="3"/>
      <c r="BN56200" s="3"/>
      <c r="BP56200" s="3"/>
    </row>
    <row r="56201" spans="1:68" x14ac:dyDescent="0.25">
      <c r="A56201" s="1"/>
      <c r="B56201" s="2"/>
      <c r="BJ56201" s="3"/>
      <c r="BL56201" s="3"/>
      <c r="BN56201" s="3"/>
      <c r="BP56201" s="3"/>
    </row>
    <row r="56202" spans="1:68" x14ac:dyDescent="0.25">
      <c r="A56202" s="1"/>
      <c r="B56202" s="2"/>
      <c r="BJ56202" s="3"/>
      <c r="BL56202" s="3"/>
      <c r="BN56202" s="3"/>
      <c r="BP56202" s="3"/>
    </row>
    <row r="56203" spans="1:68" x14ac:dyDescent="0.25">
      <c r="A56203" s="1"/>
      <c r="B56203" s="2"/>
      <c r="BJ56203" s="3"/>
      <c r="BL56203" s="3"/>
      <c r="BN56203" s="3"/>
      <c r="BP56203" s="3"/>
    </row>
    <row r="56204" spans="1:68" x14ac:dyDescent="0.25">
      <c r="A56204" s="1"/>
      <c r="B56204" s="2"/>
      <c r="BJ56204" s="3"/>
      <c r="BL56204" s="3"/>
      <c r="BN56204" s="3"/>
      <c r="BP56204" s="3"/>
    </row>
    <row r="56205" spans="1:68" x14ac:dyDescent="0.25">
      <c r="A56205" s="1"/>
      <c r="B56205" s="2"/>
      <c r="BJ56205" s="3"/>
      <c r="BL56205" s="3"/>
      <c r="BN56205" s="3"/>
      <c r="BP56205" s="3"/>
    </row>
    <row r="56206" spans="1:68" x14ac:dyDescent="0.25">
      <c r="A56206" s="1"/>
      <c r="B56206" s="2"/>
      <c r="BJ56206" s="3"/>
      <c r="BL56206" s="3"/>
      <c r="BN56206" s="3"/>
      <c r="BP56206" s="3"/>
    </row>
    <row r="56207" spans="1:68" x14ac:dyDescent="0.25">
      <c r="A56207" s="1"/>
      <c r="B56207" s="2"/>
      <c r="BJ56207" s="3"/>
      <c r="BL56207" s="3"/>
      <c r="BN56207" s="3"/>
      <c r="BP56207" s="3"/>
    </row>
    <row r="56208" spans="1:68" x14ac:dyDescent="0.25">
      <c r="A56208" s="1"/>
      <c r="B56208" s="2"/>
      <c r="BJ56208" s="3"/>
      <c r="BL56208" s="3"/>
      <c r="BN56208" s="3"/>
      <c r="BP56208" s="3"/>
    </row>
    <row r="56209" spans="1:68" x14ac:dyDescent="0.25">
      <c r="A56209" s="1"/>
      <c r="B56209" s="2"/>
      <c r="BJ56209" s="3"/>
      <c r="BL56209" s="3"/>
      <c r="BN56209" s="3"/>
      <c r="BP56209" s="3"/>
    </row>
    <row r="56210" spans="1:68" x14ac:dyDescent="0.25">
      <c r="A56210" s="1"/>
      <c r="B56210" s="2"/>
      <c r="BJ56210" s="3"/>
      <c r="BL56210" s="3"/>
      <c r="BN56210" s="3"/>
      <c r="BP56210" s="3"/>
    </row>
    <row r="56211" spans="1:68" x14ac:dyDescent="0.25">
      <c r="A56211" s="1"/>
      <c r="B56211" s="2"/>
      <c r="BJ56211" s="3"/>
      <c r="BL56211" s="3"/>
      <c r="BN56211" s="3"/>
      <c r="BP56211" s="3"/>
    </row>
    <row r="56212" spans="1:68" x14ac:dyDescent="0.25">
      <c r="A56212" s="1"/>
      <c r="B56212" s="2"/>
      <c r="BJ56212" s="3"/>
      <c r="BL56212" s="3"/>
      <c r="BN56212" s="3"/>
      <c r="BP56212" s="3"/>
    </row>
    <row r="56213" spans="1:68" x14ac:dyDescent="0.25">
      <c r="A56213" s="1"/>
      <c r="B56213" s="2"/>
      <c r="BJ56213" s="3"/>
      <c r="BL56213" s="3"/>
      <c r="BN56213" s="3"/>
      <c r="BP56213" s="3"/>
    </row>
    <row r="56214" spans="1:68" x14ac:dyDescent="0.25">
      <c r="A56214" s="1"/>
      <c r="B56214" s="2"/>
      <c r="BJ56214" s="3"/>
      <c r="BL56214" s="3"/>
      <c r="BN56214" s="3"/>
      <c r="BP56214" s="3"/>
    </row>
    <row r="56215" spans="1:68" x14ac:dyDescent="0.25">
      <c r="A56215" s="1"/>
      <c r="B56215" s="2"/>
      <c r="BJ56215" s="3"/>
      <c r="BL56215" s="3"/>
      <c r="BN56215" s="3"/>
      <c r="BP56215" s="3"/>
    </row>
    <row r="56216" spans="1:68" x14ac:dyDescent="0.25">
      <c r="A56216" s="1"/>
      <c r="B56216" s="2"/>
      <c r="BJ56216" s="3"/>
      <c r="BL56216" s="3"/>
      <c r="BN56216" s="3"/>
      <c r="BP56216" s="3"/>
    </row>
    <row r="56217" spans="1:68" x14ac:dyDescent="0.25">
      <c r="A56217" s="1"/>
      <c r="B56217" s="2"/>
      <c r="BJ56217" s="3"/>
      <c r="BL56217" s="3"/>
      <c r="BN56217" s="3"/>
      <c r="BP56217" s="3"/>
    </row>
    <row r="56218" spans="1:68" x14ac:dyDescent="0.25">
      <c r="A56218" s="1"/>
      <c r="B56218" s="2"/>
      <c r="BJ56218" s="3"/>
      <c r="BL56218" s="3"/>
      <c r="BN56218" s="3"/>
      <c r="BP56218" s="3"/>
    </row>
    <row r="56219" spans="1:68" x14ac:dyDescent="0.25">
      <c r="A56219" s="1"/>
      <c r="B56219" s="2"/>
      <c r="BJ56219" s="3"/>
      <c r="BL56219" s="3"/>
      <c r="BN56219" s="3"/>
      <c r="BP56219" s="3"/>
    </row>
    <row r="56220" spans="1:68" x14ac:dyDescent="0.25">
      <c r="A56220" s="1"/>
      <c r="B56220" s="2"/>
      <c r="BJ56220" s="3"/>
      <c r="BL56220" s="3"/>
      <c r="BN56220" s="3"/>
      <c r="BP56220" s="3"/>
    </row>
    <row r="56221" spans="1:68" x14ac:dyDescent="0.25">
      <c r="A56221" s="1"/>
      <c r="B56221" s="2"/>
      <c r="BJ56221" s="3"/>
      <c r="BL56221" s="3"/>
      <c r="BN56221" s="3"/>
      <c r="BP56221" s="3"/>
    </row>
    <row r="56222" spans="1:68" x14ac:dyDescent="0.25">
      <c r="A56222" s="1"/>
      <c r="B56222" s="2"/>
      <c r="BJ56222" s="3"/>
      <c r="BL56222" s="3"/>
      <c r="BN56222" s="3"/>
      <c r="BP56222" s="3"/>
    </row>
    <row r="56223" spans="1:68" x14ac:dyDescent="0.25">
      <c r="A56223" s="1"/>
      <c r="B56223" s="2"/>
      <c r="BJ56223" s="3"/>
      <c r="BL56223" s="3"/>
      <c r="BN56223" s="3"/>
      <c r="BP56223" s="3"/>
    </row>
    <row r="56224" spans="1:68" x14ac:dyDescent="0.25">
      <c r="A56224" s="1"/>
      <c r="B56224" s="2"/>
      <c r="BJ56224" s="3"/>
      <c r="BL56224" s="3"/>
      <c r="BN56224" s="3"/>
      <c r="BP56224" s="3"/>
    </row>
    <row r="56225" spans="1:68" x14ac:dyDescent="0.25">
      <c r="A56225" s="1"/>
      <c r="B56225" s="2"/>
      <c r="BJ56225" s="3"/>
      <c r="BL56225" s="3"/>
      <c r="BN56225" s="3"/>
      <c r="BP56225" s="3"/>
    </row>
    <row r="56226" spans="1:68" x14ac:dyDescent="0.25">
      <c r="A56226" s="1"/>
      <c r="B56226" s="2"/>
      <c r="BJ56226" s="3"/>
      <c r="BL56226" s="3"/>
      <c r="BN56226" s="3"/>
      <c r="BP56226" s="3"/>
    </row>
    <row r="56227" spans="1:68" x14ac:dyDescent="0.25">
      <c r="A56227" s="1"/>
      <c r="B56227" s="2"/>
      <c r="BJ56227" s="3"/>
      <c r="BL56227" s="3"/>
      <c r="BN56227" s="3"/>
      <c r="BP56227" s="3"/>
    </row>
    <row r="56228" spans="1:68" x14ac:dyDescent="0.25">
      <c r="A56228" s="1"/>
      <c r="B56228" s="2"/>
      <c r="BJ56228" s="3"/>
      <c r="BL56228" s="3"/>
      <c r="BN56228" s="3"/>
      <c r="BP56228" s="3"/>
    </row>
    <row r="56229" spans="1:68" x14ac:dyDescent="0.25">
      <c r="A56229" s="1"/>
      <c r="B56229" s="2"/>
      <c r="BJ56229" s="3"/>
      <c r="BL56229" s="3"/>
      <c r="BN56229" s="3"/>
      <c r="BP56229" s="3"/>
    </row>
    <row r="56230" spans="1:68" x14ac:dyDescent="0.25">
      <c r="A56230" s="1"/>
      <c r="B56230" s="2"/>
      <c r="BJ56230" s="3"/>
      <c r="BL56230" s="3"/>
      <c r="BN56230" s="3"/>
      <c r="BP56230" s="3"/>
    </row>
    <row r="56231" spans="1:68" x14ac:dyDescent="0.25">
      <c r="A56231" s="1"/>
      <c r="B56231" s="2"/>
      <c r="BJ56231" s="3"/>
      <c r="BL56231" s="3"/>
      <c r="BN56231" s="3"/>
      <c r="BP56231" s="3"/>
    </row>
    <row r="56232" spans="1:68" x14ac:dyDescent="0.25">
      <c r="A56232" s="1"/>
      <c r="B56232" s="2"/>
      <c r="BJ56232" s="3"/>
      <c r="BL56232" s="3"/>
      <c r="BN56232" s="3"/>
      <c r="BP56232" s="3"/>
    </row>
    <row r="56233" spans="1:68" x14ac:dyDescent="0.25">
      <c r="A56233" s="1"/>
      <c r="B56233" s="2"/>
      <c r="BJ56233" s="3"/>
      <c r="BL56233" s="3"/>
      <c r="BN56233" s="3"/>
      <c r="BP56233" s="3"/>
    </row>
    <row r="56234" spans="1:68" x14ac:dyDescent="0.25">
      <c r="A56234" s="1"/>
      <c r="B56234" s="2"/>
      <c r="BJ56234" s="3"/>
      <c r="BL56234" s="3"/>
      <c r="BN56234" s="3"/>
      <c r="BP56234" s="3"/>
    </row>
    <row r="56235" spans="1:68" x14ac:dyDescent="0.25">
      <c r="A56235" s="1"/>
      <c r="B56235" s="2"/>
      <c r="BJ56235" s="3"/>
      <c r="BL56235" s="3"/>
      <c r="BN56235" s="3"/>
      <c r="BP56235" s="3"/>
    </row>
    <row r="56236" spans="1:68" x14ac:dyDescent="0.25">
      <c r="A56236" s="1"/>
      <c r="B56236" s="2"/>
      <c r="BJ56236" s="3"/>
      <c r="BL56236" s="3"/>
      <c r="BN56236" s="3"/>
      <c r="BP56236" s="3"/>
    </row>
    <row r="56237" spans="1:68" x14ac:dyDescent="0.25">
      <c r="A56237" s="1"/>
      <c r="B56237" s="2"/>
      <c r="BJ56237" s="3"/>
      <c r="BL56237" s="3"/>
      <c r="BN56237" s="3"/>
      <c r="BP56237" s="3"/>
    </row>
    <row r="56238" spans="1:68" x14ac:dyDescent="0.25">
      <c r="A56238" s="1"/>
      <c r="B56238" s="2"/>
      <c r="BJ56238" s="3"/>
      <c r="BL56238" s="3"/>
      <c r="BN56238" s="3"/>
      <c r="BP56238" s="3"/>
    </row>
    <row r="56239" spans="1:68" x14ac:dyDescent="0.25">
      <c r="A56239" s="1"/>
      <c r="B56239" s="2"/>
      <c r="BJ56239" s="3"/>
      <c r="BL56239" s="3"/>
      <c r="BN56239" s="3"/>
      <c r="BP56239" s="3"/>
    </row>
    <row r="56240" spans="1:68" x14ac:dyDescent="0.25">
      <c r="A56240" s="1"/>
      <c r="B56240" s="2"/>
      <c r="BJ56240" s="3"/>
      <c r="BL56240" s="3"/>
      <c r="BN56240" s="3"/>
      <c r="BP56240" s="3"/>
    </row>
    <row r="56241" spans="1:68" x14ac:dyDescent="0.25">
      <c r="A56241" s="1"/>
      <c r="B56241" s="2"/>
      <c r="BJ56241" s="3"/>
      <c r="BL56241" s="3"/>
      <c r="BN56241" s="3"/>
      <c r="BP56241" s="3"/>
    </row>
    <row r="56242" spans="1:68" x14ac:dyDescent="0.25">
      <c r="A56242" s="1"/>
      <c r="B56242" s="2"/>
      <c r="BJ56242" s="3"/>
      <c r="BL56242" s="3"/>
      <c r="BN56242" s="3"/>
      <c r="BP56242" s="3"/>
    </row>
    <row r="56243" spans="1:68" x14ac:dyDescent="0.25">
      <c r="A56243" s="1"/>
      <c r="B56243" s="2"/>
      <c r="BJ56243" s="3"/>
      <c r="BL56243" s="3"/>
      <c r="BN56243" s="3"/>
      <c r="BP56243" s="3"/>
    </row>
    <row r="56244" spans="1:68" x14ac:dyDescent="0.25">
      <c r="A56244" s="1"/>
      <c r="B56244" s="2"/>
      <c r="BJ56244" s="3"/>
      <c r="BL56244" s="3"/>
      <c r="BN56244" s="3"/>
      <c r="BP56244" s="3"/>
    </row>
    <row r="56245" spans="1:68" x14ac:dyDescent="0.25">
      <c r="A56245" s="1"/>
      <c r="B56245" s="2"/>
      <c r="BJ56245" s="3"/>
      <c r="BL56245" s="3"/>
      <c r="BN56245" s="3"/>
      <c r="BP56245" s="3"/>
    </row>
    <row r="56246" spans="1:68" x14ac:dyDescent="0.25">
      <c r="A56246" s="1"/>
      <c r="B56246" s="2"/>
      <c r="BJ56246" s="3"/>
      <c r="BL56246" s="3"/>
      <c r="BN56246" s="3"/>
      <c r="BP56246" s="3"/>
    </row>
    <row r="56247" spans="1:68" x14ac:dyDescent="0.25">
      <c r="A56247" s="1"/>
      <c r="B56247" s="2"/>
      <c r="BJ56247" s="3"/>
      <c r="BL56247" s="3"/>
      <c r="BN56247" s="3"/>
      <c r="BP56247" s="3"/>
    </row>
    <row r="56248" spans="1:68" x14ac:dyDescent="0.25">
      <c r="A56248" s="1"/>
      <c r="B56248" s="2"/>
      <c r="BJ56248" s="3"/>
      <c r="BL56248" s="3"/>
      <c r="BN56248" s="3"/>
      <c r="BP56248" s="3"/>
    </row>
    <row r="56249" spans="1:68" x14ac:dyDescent="0.25">
      <c r="A56249" s="1"/>
      <c r="B56249" s="2"/>
      <c r="BJ56249" s="3"/>
      <c r="BL56249" s="3"/>
      <c r="BN56249" s="3"/>
      <c r="BP56249" s="3"/>
    </row>
    <row r="56250" spans="1:68" x14ac:dyDescent="0.25">
      <c r="A56250" s="1"/>
      <c r="B56250" s="2"/>
      <c r="BJ56250" s="3"/>
      <c r="BL56250" s="3"/>
      <c r="BN56250" s="3"/>
      <c r="BP56250" s="3"/>
    </row>
    <row r="56251" spans="1:68" x14ac:dyDescent="0.25">
      <c r="A56251" s="1"/>
      <c r="B56251" s="2"/>
      <c r="BJ56251" s="3"/>
      <c r="BL56251" s="3"/>
      <c r="BN56251" s="3"/>
      <c r="BP56251" s="3"/>
    </row>
    <row r="56252" spans="1:68" x14ac:dyDescent="0.25">
      <c r="A56252" s="1"/>
      <c r="B56252" s="2"/>
      <c r="BJ56252" s="3"/>
      <c r="BL56252" s="3"/>
      <c r="BN56252" s="3"/>
      <c r="BP56252" s="3"/>
    </row>
    <row r="56253" spans="1:68" x14ac:dyDescent="0.25">
      <c r="A56253" s="1"/>
      <c r="B56253" s="2"/>
      <c r="BJ56253" s="3"/>
      <c r="BL56253" s="3"/>
      <c r="BN56253" s="3"/>
      <c r="BP56253" s="3"/>
    </row>
    <row r="56254" spans="1:68" x14ac:dyDescent="0.25">
      <c r="A56254" s="1"/>
      <c r="B56254" s="2"/>
      <c r="BJ56254" s="3"/>
      <c r="BL56254" s="3"/>
      <c r="BN56254" s="3"/>
      <c r="BP56254" s="3"/>
    </row>
    <row r="56255" spans="1:68" x14ac:dyDescent="0.25">
      <c r="A56255" s="1"/>
      <c r="B56255" s="2"/>
      <c r="BJ56255" s="3"/>
      <c r="BL56255" s="3"/>
      <c r="BN56255" s="3"/>
      <c r="BP56255" s="3"/>
    </row>
    <row r="56256" spans="1:68" x14ac:dyDescent="0.25">
      <c r="A56256" s="1"/>
      <c r="B56256" s="2"/>
      <c r="BJ56256" s="3"/>
      <c r="BL56256" s="3"/>
      <c r="BN56256" s="3"/>
      <c r="BP56256" s="3"/>
    </row>
    <row r="56257" spans="1:68" x14ac:dyDescent="0.25">
      <c r="A56257" s="1"/>
      <c r="B56257" s="2"/>
      <c r="BJ56257" s="3"/>
      <c r="BL56257" s="3"/>
      <c r="BN56257" s="3"/>
      <c r="BP56257" s="3"/>
    </row>
    <row r="56258" spans="1:68" x14ac:dyDescent="0.25">
      <c r="A56258" s="1"/>
      <c r="B56258" s="2"/>
      <c r="BJ56258" s="3"/>
      <c r="BL56258" s="3"/>
      <c r="BN56258" s="3"/>
      <c r="BP56258" s="3"/>
    </row>
    <row r="56259" spans="1:68" x14ac:dyDescent="0.25">
      <c r="A56259" s="1"/>
      <c r="B56259" s="2"/>
      <c r="BJ56259" s="3"/>
      <c r="BL56259" s="3"/>
      <c r="BN56259" s="3"/>
      <c r="BP56259" s="3"/>
    </row>
    <row r="56260" spans="1:68" x14ac:dyDescent="0.25">
      <c r="A56260" s="1"/>
      <c r="B56260" s="2"/>
      <c r="BJ56260" s="3"/>
      <c r="BL56260" s="3"/>
      <c r="BN56260" s="3"/>
      <c r="BP56260" s="3"/>
    </row>
    <row r="56261" spans="1:68" x14ac:dyDescent="0.25">
      <c r="A56261" s="1"/>
      <c r="B56261" s="2"/>
      <c r="BJ56261" s="3"/>
      <c r="BL56261" s="3"/>
      <c r="BN56261" s="3"/>
      <c r="BP56261" s="3"/>
    </row>
    <row r="56262" spans="1:68" x14ac:dyDescent="0.25">
      <c r="A56262" s="1"/>
      <c r="B56262" s="2"/>
      <c r="BJ56262" s="3"/>
      <c r="BL56262" s="3"/>
      <c r="BN56262" s="3"/>
      <c r="BP56262" s="3"/>
    </row>
    <row r="56263" spans="1:68" x14ac:dyDescent="0.25">
      <c r="A56263" s="1"/>
      <c r="B56263" s="2"/>
      <c r="BJ56263" s="3"/>
      <c r="BL56263" s="3"/>
      <c r="BN56263" s="3"/>
      <c r="BP56263" s="3"/>
    </row>
    <row r="56264" spans="1:68" x14ac:dyDescent="0.25">
      <c r="A56264" s="1"/>
      <c r="B56264" s="2"/>
      <c r="BJ56264" s="3"/>
      <c r="BL56264" s="3"/>
      <c r="BN56264" s="3"/>
      <c r="BP56264" s="3"/>
    </row>
    <row r="56265" spans="1:68" x14ac:dyDescent="0.25">
      <c r="A56265" s="1"/>
      <c r="B56265" s="2"/>
      <c r="BJ56265" s="3"/>
      <c r="BL56265" s="3"/>
      <c r="BN56265" s="3"/>
      <c r="BP56265" s="3"/>
    </row>
    <row r="56266" spans="1:68" x14ac:dyDescent="0.25">
      <c r="A56266" s="1"/>
      <c r="B56266" s="2"/>
      <c r="BJ56266" s="3"/>
      <c r="BL56266" s="3"/>
      <c r="BN56266" s="3"/>
      <c r="BP56266" s="3"/>
    </row>
    <row r="56267" spans="1:68" x14ac:dyDescent="0.25">
      <c r="A56267" s="1"/>
      <c r="B56267" s="2"/>
      <c r="BJ56267" s="3"/>
      <c r="BL56267" s="3"/>
      <c r="BN56267" s="3"/>
      <c r="BP56267" s="3"/>
    </row>
    <row r="56268" spans="1:68" x14ac:dyDescent="0.25">
      <c r="A56268" s="1"/>
      <c r="B56268" s="2"/>
      <c r="BJ56268" s="3"/>
      <c r="BL56268" s="3"/>
      <c r="BN56268" s="3"/>
      <c r="BP56268" s="3"/>
    </row>
    <row r="56269" spans="1:68" x14ac:dyDescent="0.25">
      <c r="A56269" s="1"/>
      <c r="B56269" s="2"/>
      <c r="BJ56269" s="3"/>
      <c r="BL56269" s="3"/>
      <c r="BN56269" s="3"/>
      <c r="BP56269" s="3"/>
    </row>
    <row r="56270" spans="1:68" x14ac:dyDescent="0.25">
      <c r="A56270" s="1"/>
      <c r="B56270" s="2"/>
      <c r="BJ56270" s="3"/>
      <c r="BL56270" s="3"/>
      <c r="BN56270" s="3"/>
      <c r="BP56270" s="3"/>
    </row>
    <row r="56271" spans="1:68" x14ac:dyDescent="0.25">
      <c r="A56271" s="1"/>
      <c r="B56271" s="2"/>
      <c r="BJ56271" s="3"/>
      <c r="BL56271" s="3"/>
      <c r="BN56271" s="3"/>
      <c r="BP56271" s="3"/>
    </row>
    <row r="56272" spans="1:68" x14ac:dyDescent="0.25">
      <c r="A56272" s="1"/>
      <c r="B56272" s="2"/>
      <c r="BJ56272" s="3"/>
      <c r="BL56272" s="3"/>
      <c r="BN56272" s="3"/>
      <c r="BP56272" s="3"/>
    </row>
    <row r="56273" spans="1:68" x14ac:dyDescent="0.25">
      <c r="A56273" s="1"/>
      <c r="B56273" s="2"/>
      <c r="BJ56273" s="3"/>
      <c r="BL56273" s="3"/>
      <c r="BN56273" s="3"/>
      <c r="BP56273" s="3"/>
    </row>
    <row r="56274" spans="1:68" x14ac:dyDescent="0.25">
      <c r="A56274" s="1"/>
      <c r="B56274" s="2"/>
      <c r="BJ56274" s="3"/>
      <c r="BL56274" s="3"/>
      <c r="BN56274" s="3"/>
      <c r="BP56274" s="3"/>
    </row>
    <row r="56275" spans="1:68" x14ac:dyDescent="0.25">
      <c r="A56275" s="1"/>
      <c r="B56275" s="2"/>
      <c r="BJ56275" s="3"/>
      <c r="BL56275" s="3"/>
      <c r="BN56275" s="3"/>
      <c r="BP56275" s="3"/>
    </row>
    <row r="56276" spans="1:68" x14ac:dyDescent="0.25">
      <c r="A56276" s="1"/>
      <c r="B56276" s="2"/>
      <c r="BJ56276" s="3"/>
      <c r="BL56276" s="3"/>
      <c r="BN56276" s="3"/>
      <c r="BP56276" s="3"/>
    </row>
    <row r="56277" spans="1:68" x14ac:dyDescent="0.25">
      <c r="A56277" s="1"/>
      <c r="B56277" s="2"/>
      <c r="BJ56277" s="3"/>
      <c r="BL56277" s="3"/>
      <c r="BN56277" s="3"/>
      <c r="BP56277" s="3"/>
    </row>
    <row r="56278" spans="1:68" x14ac:dyDescent="0.25">
      <c r="A56278" s="1"/>
      <c r="B56278" s="2"/>
      <c r="BJ56278" s="3"/>
      <c r="BL56278" s="3"/>
      <c r="BN56278" s="3"/>
      <c r="BP56278" s="3"/>
    </row>
    <row r="56279" spans="1:68" x14ac:dyDescent="0.25">
      <c r="A56279" s="1"/>
      <c r="B56279" s="2"/>
      <c r="BJ56279" s="3"/>
      <c r="BL56279" s="3"/>
      <c r="BN56279" s="3"/>
      <c r="BP56279" s="3"/>
    </row>
    <row r="56280" spans="1:68" x14ac:dyDescent="0.25">
      <c r="A56280" s="1"/>
      <c r="B56280" s="2"/>
      <c r="BJ56280" s="3"/>
      <c r="BL56280" s="3"/>
      <c r="BN56280" s="3"/>
      <c r="BP56280" s="3"/>
    </row>
    <row r="56281" spans="1:68" x14ac:dyDescent="0.25">
      <c r="A56281" s="1"/>
      <c r="B56281" s="2"/>
      <c r="BJ56281" s="3"/>
      <c r="BL56281" s="3"/>
      <c r="BN56281" s="3"/>
      <c r="BP56281" s="3"/>
    </row>
    <row r="56282" spans="1:68" x14ac:dyDescent="0.25">
      <c r="A56282" s="1"/>
      <c r="B56282" s="2"/>
      <c r="BJ56282" s="3"/>
      <c r="BL56282" s="3"/>
      <c r="BN56282" s="3"/>
      <c r="BP56282" s="3"/>
    </row>
    <row r="56283" spans="1:68" x14ac:dyDescent="0.25">
      <c r="A56283" s="1"/>
      <c r="B56283" s="2"/>
      <c r="BJ56283" s="3"/>
      <c r="BL56283" s="3"/>
      <c r="BN56283" s="3"/>
      <c r="BP56283" s="3"/>
    </row>
    <row r="56284" spans="1:68" x14ac:dyDescent="0.25">
      <c r="A56284" s="1"/>
      <c r="B56284" s="2"/>
      <c r="BJ56284" s="3"/>
      <c r="BL56284" s="3"/>
      <c r="BN56284" s="3"/>
      <c r="BP56284" s="3"/>
    </row>
    <row r="56285" spans="1:68" x14ac:dyDescent="0.25">
      <c r="A56285" s="1"/>
      <c r="B56285" s="2"/>
      <c r="BJ56285" s="3"/>
      <c r="BL56285" s="3"/>
      <c r="BN56285" s="3"/>
      <c r="BP56285" s="3"/>
    </row>
    <row r="56286" spans="1:68" x14ac:dyDescent="0.25">
      <c r="A56286" s="1"/>
      <c r="B56286" s="2"/>
      <c r="BJ56286" s="3"/>
      <c r="BL56286" s="3"/>
      <c r="BN56286" s="3"/>
      <c r="BP56286" s="3"/>
    </row>
    <row r="56287" spans="1:68" x14ac:dyDescent="0.25">
      <c r="A56287" s="1"/>
      <c r="B56287" s="2"/>
      <c r="BJ56287" s="3"/>
      <c r="BL56287" s="3"/>
      <c r="BN56287" s="3"/>
      <c r="BP56287" s="3"/>
    </row>
    <row r="56288" spans="1:68" x14ac:dyDescent="0.25">
      <c r="A56288" s="1"/>
      <c r="B56288" s="2"/>
      <c r="BJ56288" s="3"/>
      <c r="BL56288" s="3"/>
      <c r="BN56288" s="3"/>
      <c r="BP56288" s="3"/>
    </row>
    <row r="56289" spans="1:68" x14ac:dyDescent="0.25">
      <c r="A56289" s="1"/>
      <c r="B56289" s="2"/>
      <c r="BJ56289" s="3"/>
      <c r="BL56289" s="3"/>
      <c r="BN56289" s="3"/>
      <c r="BP56289" s="3"/>
    </row>
    <row r="56290" spans="1:68" x14ac:dyDescent="0.25">
      <c r="A56290" s="1"/>
      <c r="B56290" s="2"/>
      <c r="BJ56290" s="3"/>
      <c r="BL56290" s="3"/>
      <c r="BN56290" s="3"/>
      <c r="BP56290" s="3"/>
    </row>
    <row r="56291" spans="1:68" x14ac:dyDescent="0.25">
      <c r="A56291" s="1"/>
      <c r="B56291" s="2"/>
      <c r="BJ56291" s="3"/>
      <c r="BL56291" s="3"/>
      <c r="BN56291" s="3"/>
      <c r="BP56291" s="3"/>
    </row>
    <row r="56292" spans="1:68" x14ac:dyDescent="0.25">
      <c r="A56292" s="1"/>
      <c r="B56292" s="2"/>
      <c r="BJ56292" s="3"/>
      <c r="BL56292" s="3"/>
      <c r="BN56292" s="3"/>
      <c r="BP56292" s="3"/>
    </row>
    <row r="56293" spans="1:68" x14ac:dyDescent="0.25">
      <c r="A56293" s="1"/>
      <c r="B56293" s="2"/>
      <c r="BJ56293" s="3"/>
      <c r="BL56293" s="3"/>
      <c r="BN56293" s="3"/>
      <c r="BP56293" s="3"/>
    </row>
    <row r="56294" spans="1:68" x14ac:dyDescent="0.25">
      <c r="A56294" s="1"/>
      <c r="B56294" s="2"/>
      <c r="BJ56294" s="3"/>
      <c r="BL56294" s="3"/>
      <c r="BN56294" s="3"/>
      <c r="BP56294" s="3"/>
    </row>
    <row r="56295" spans="1:68" x14ac:dyDescent="0.25">
      <c r="A56295" s="1"/>
      <c r="B56295" s="2"/>
      <c r="BJ56295" s="3"/>
      <c r="BL56295" s="3"/>
      <c r="BN56295" s="3"/>
      <c r="BP56295" s="3"/>
    </row>
    <row r="56296" spans="1:68" x14ac:dyDescent="0.25">
      <c r="A56296" s="1"/>
      <c r="B56296" s="2"/>
      <c r="BJ56296" s="3"/>
      <c r="BL56296" s="3"/>
      <c r="BN56296" s="3"/>
      <c r="BP56296" s="3"/>
    </row>
    <row r="56297" spans="1:68" x14ac:dyDescent="0.25">
      <c r="A56297" s="1"/>
      <c r="B56297" s="2"/>
      <c r="BJ56297" s="3"/>
      <c r="BL56297" s="3"/>
      <c r="BN56297" s="3"/>
      <c r="BP56297" s="3"/>
    </row>
    <row r="56298" spans="1:68" x14ac:dyDescent="0.25">
      <c r="A56298" s="1"/>
      <c r="B56298" s="2"/>
      <c r="BJ56298" s="3"/>
      <c r="BL56298" s="3"/>
      <c r="BN56298" s="3"/>
      <c r="BP56298" s="3"/>
    </row>
    <row r="56299" spans="1:68" x14ac:dyDescent="0.25">
      <c r="A56299" s="1"/>
      <c r="B56299" s="2"/>
      <c r="BJ56299" s="3"/>
      <c r="BL56299" s="3"/>
      <c r="BN56299" s="3"/>
      <c r="BP56299" s="3"/>
    </row>
    <row r="56300" spans="1:68" x14ac:dyDescent="0.25">
      <c r="A56300" s="1"/>
      <c r="B56300" s="2"/>
      <c r="BJ56300" s="3"/>
      <c r="BL56300" s="3"/>
      <c r="BN56300" s="3"/>
      <c r="BP56300" s="3"/>
    </row>
    <row r="56301" spans="1:68" x14ac:dyDescent="0.25">
      <c r="A56301" s="1"/>
      <c r="B56301" s="2"/>
      <c r="BJ56301" s="3"/>
      <c r="BL56301" s="3"/>
      <c r="BN56301" s="3"/>
      <c r="BP56301" s="3"/>
    </row>
    <row r="56302" spans="1:68" x14ac:dyDescent="0.25">
      <c r="A56302" s="1"/>
      <c r="B56302" s="2"/>
      <c r="BJ56302" s="3"/>
      <c r="BL56302" s="3"/>
      <c r="BN56302" s="3"/>
      <c r="BP56302" s="3"/>
    </row>
    <row r="56303" spans="1:68" x14ac:dyDescent="0.25">
      <c r="A56303" s="1"/>
      <c r="B56303" s="2"/>
      <c r="BJ56303" s="3"/>
      <c r="BL56303" s="3"/>
      <c r="BN56303" s="3"/>
      <c r="BP56303" s="3"/>
    </row>
    <row r="56304" spans="1:68" x14ac:dyDescent="0.25">
      <c r="A56304" s="1"/>
      <c r="B56304" s="2"/>
      <c r="BJ56304" s="3"/>
      <c r="BL56304" s="3"/>
      <c r="BN56304" s="3"/>
      <c r="BP56304" s="3"/>
    </row>
    <row r="56305" spans="1:68" x14ac:dyDescent="0.25">
      <c r="A56305" s="1"/>
      <c r="B56305" s="2"/>
      <c r="BJ56305" s="3"/>
      <c r="BL56305" s="3"/>
      <c r="BN56305" s="3"/>
      <c r="BP56305" s="3"/>
    </row>
    <row r="56306" spans="1:68" x14ac:dyDescent="0.25">
      <c r="A56306" s="1"/>
      <c r="B56306" s="2"/>
      <c r="BJ56306" s="3"/>
      <c r="BL56306" s="3"/>
      <c r="BN56306" s="3"/>
      <c r="BP56306" s="3"/>
    </row>
    <row r="56307" spans="1:68" x14ac:dyDescent="0.25">
      <c r="A56307" s="1"/>
      <c r="B56307" s="2"/>
      <c r="BJ56307" s="3"/>
      <c r="BL56307" s="3"/>
      <c r="BN56307" s="3"/>
      <c r="BP56307" s="3"/>
    </row>
    <row r="56308" spans="1:68" x14ac:dyDescent="0.25">
      <c r="A56308" s="1"/>
      <c r="B56308" s="2"/>
      <c r="BJ56308" s="3"/>
      <c r="BL56308" s="3"/>
      <c r="BN56308" s="3"/>
      <c r="BP56308" s="3"/>
    </row>
    <row r="56309" spans="1:68" x14ac:dyDescent="0.25">
      <c r="A56309" s="1"/>
      <c r="B56309" s="2"/>
      <c r="BJ56309" s="3"/>
      <c r="BL56309" s="3"/>
      <c r="BN56309" s="3"/>
      <c r="BP56309" s="3"/>
    </row>
    <row r="56310" spans="1:68" x14ac:dyDescent="0.25">
      <c r="A56310" s="1"/>
      <c r="B56310" s="2"/>
      <c r="BJ56310" s="3"/>
      <c r="BL56310" s="3"/>
      <c r="BN56310" s="3"/>
      <c r="BP56310" s="3"/>
    </row>
    <row r="56311" spans="1:68" x14ac:dyDescent="0.25">
      <c r="A56311" s="1"/>
      <c r="B56311" s="2"/>
      <c r="BJ56311" s="3"/>
      <c r="BL56311" s="3"/>
      <c r="BN56311" s="3"/>
      <c r="BP56311" s="3"/>
    </row>
    <row r="56312" spans="1:68" x14ac:dyDescent="0.25">
      <c r="A56312" s="1"/>
      <c r="B56312" s="2"/>
      <c r="BJ56312" s="3"/>
      <c r="BL56312" s="3"/>
      <c r="BN56312" s="3"/>
      <c r="BP56312" s="3"/>
    </row>
    <row r="56313" spans="1:68" x14ac:dyDescent="0.25">
      <c r="A56313" s="1"/>
      <c r="B56313" s="2"/>
      <c r="BJ56313" s="3"/>
      <c r="BL56313" s="3"/>
      <c r="BN56313" s="3"/>
      <c r="BP56313" s="3"/>
    </row>
    <row r="56314" spans="1:68" x14ac:dyDescent="0.25">
      <c r="A56314" s="1"/>
      <c r="B56314" s="2"/>
      <c r="BJ56314" s="3"/>
      <c r="BL56314" s="3"/>
      <c r="BN56314" s="3"/>
      <c r="BP56314" s="3"/>
    </row>
    <row r="56315" spans="1:68" x14ac:dyDescent="0.25">
      <c r="A56315" s="1"/>
      <c r="B56315" s="2"/>
      <c r="BJ56315" s="3"/>
      <c r="BL56315" s="3"/>
      <c r="BN56315" s="3"/>
      <c r="BP56315" s="3"/>
    </row>
    <row r="56316" spans="1:68" x14ac:dyDescent="0.25">
      <c r="A56316" s="1"/>
      <c r="B56316" s="2"/>
      <c r="BJ56316" s="3"/>
      <c r="BL56316" s="3"/>
      <c r="BN56316" s="3"/>
      <c r="BP56316" s="3"/>
    </row>
    <row r="56317" spans="1:68" x14ac:dyDescent="0.25">
      <c r="A56317" s="1"/>
      <c r="B56317" s="2"/>
      <c r="BJ56317" s="3"/>
      <c r="BL56317" s="3"/>
      <c r="BN56317" s="3"/>
      <c r="BP56317" s="3"/>
    </row>
    <row r="56318" spans="1:68" x14ac:dyDescent="0.25">
      <c r="A56318" s="1"/>
      <c r="B56318" s="2"/>
      <c r="BJ56318" s="3"/>
      <c r="BL56318" s="3"/>
      <c r="BN56318" s="3"/>
      <c r="BP56318" s="3"/>
    </row>
    <row r="56319" spans="1:68" x14ac:dyDescent="0.25">
      <c r="A56319" s="1"/>
      <c r="B56319" s="2"/>
      <c r="BJ56319" s="3"/>
      <c r="BL56319" s="3"/>
      <c r="BN56319" s="3"/>
      <c r="BP56319" s="3"/>
    </row>
    <row r="56320" spans="1:68" x14ac:dyDescent="0.25">
      <c r="A56320" s="1"/>
      <c r="B56320" s="2"/>
      <c r="BJ56320" s="3"/>
      <c r="BL56320" s="3"/>
      <c r="BN56320" s="3"/>
      <c r="BP56320" s="3"/>
    </row>
    <row r="56321" spans="1:68" x14ac:dyDescent="0.25">
      <c r="A56321" s="1"/>
      <c r="B56321" s="2"/>
      <c r="BJ56321" s="3"/>
      <c r="BL56321" s="3"/>
      <c r="BN56321" s="3"/>
      <c r="BP56321" s="3"/>
    </row>
    <row r="56322" spans="1:68" x14ac:dyDescent="0.25">
      <c r="A56322" s="1"/>
      <c r="B56322" s="2"/>
      <c r="BJ56322" s="3"/>
      <c r="BL56322" s="3"/>
      <c r="BN56322" s="3"/>
      <c r="BP56322" s="3"/>
    </row>
    <row r="56323" spans="1:68" x14ac:dyDescent="0.25">
      <c r="A56323" s="1"/>
      <c r="B56323" s="2"/>
      <c r="BJ56323" s="3"/>
      <c r="BL56323" s="3"/>
      <c r="BN56323" s="3"/>
      <c r="BP56323" s="3"/>
    </row>
    <row r="56324" spans="1:68" x14ac:dyDescent="0.25">
      <c r="A56324" s="1"/>
      <c r="B56324" s="2"/>
      <c r="BJ56324" s="3"/>
      <c r="BL56324" s="3"/>
      <c r="BN56324" s="3"/>
      <c r="BP56324" s="3"/>
    </row>
    <row r="56325" spans="1:68" x14ac:dyDescent="0.25">
      <c r="A56325" s="1"/>
      <c r="B56325" s="2"/>
      <c r="BJ56325" s="3"/>
      <c r="BL56325" s="3"/>
      <c r="BN56325" s="3"/>
      <c r="BP56325" s="3"/>
    </row>
    <row r="56326" spans="1:68" x14ac:dyDescent="0.25">
      <c r="A56326" s="1"/>
      <c r="B56326" s="2"/>
      <c r="BJ56326" s="3"/>
      <c r="BL56326" s="3"/>
      <c r="BN56326" s="3"/>
      <c r="BP56326" s="3"/>
    </row>
    <row r="56327" spans="1:68" x14ac:dyDescent="0.25">
      <c r="A56327" s="1"/>
      <c r="B56327" s="2"/>
      <c r="BJ56327" s="3"/>
      <c r="BL56327" s="3"/>
      <c r="BN56327" s="3"/>
      <c r="BP56327" s="3"/>
    </row>
    <row r="56328" spans="1:68" x14ac:dyDescent="0.25">
      <c r="A56328" s="1"/>
      <c r="B56328" s="2"/>
      <c r="BJ56328" s="3"/>
      <c r="BL56328" s="3"/>
      <c r="BN56328" s="3"/>
      <c r="BP56328" s="3"/>
    </row>
    <row r="56329" spans="1:68" x14ac:dyDescent="0.25">
      <c r="A56329" s="1"/>
      <c r="B56329" s="2"/>
      <c r="BJ56329" s="3"/>
      <c r="BL56329" s="3"/>
      <c r="BN56329" s="3"/>
      <c r="BP56329" s="3"/>
    </row>
    <row r="56330" spans="1:68" x14ac:dyDescent="0.25">
      <c r="A56330" s="1"/>
      <c r="B56330" s="2"/>
      <c r="BJ56330" s="3"/>
      <c r="BL56330" s="3"/>
      <c r="BN56330" s="3"/>
      <c r="BP56330" s="3"/>
    </row>
    <row r="56331" spans="1:68" x14ac:dyDescent="0.25">
      <c r="A56331" s="1"/>
      <c r="B56331" s="2"/>
      <c r="BJ56331" s="3"/>
      <c r="BL56331" s="3"/>
      <c r="BN56331" s="3"/>
      <c r="BP56331" s="3"/>
    </row>
    <row r="56332" spans="1:68" x14ac:dyDescent="0.25">
      <c r="A56332" s="1"/>
      <c r="B56332" s="2"/>
      <c r="BJ56332" s="3"/>
      <c r="BL56332" s="3"/>
      <c r="BN56332" s="3"/>
      <c r="BP56332" s="3"/>
    </row>
    <row r="56333" spans="1:68" x14ac:dyDescent="0.25">
      <c r="A56333" s="1"/>
      <c r="B56333" s="2"/>
      <c r="BJ56333" s="3"/>
      <c r="BL56333" s="3"/>
      <c r="BN56333" s="3"/>
      <c r="BP56333" s="3"/>
    </row>
    <row r="56334" spans="1:68" x14ac:dyDescent="0.25">
      <c r="A56334" s="1"/>
      <c r="B56334" s="2"/>
      <c r="BJ56334" s="3"/>
      <c r="BL56334" s="3"/>
      <c r="BN56334" s="3"/>
      <c r="BP56334" s="3"/>
    </row>
    <row r="56335" spans="1:68" x14ac:dyDescent="0.25">
      <c r="A56335" s="1"/>
      <c r="B56335" s="2"/>
      <c r="BJ56335" s="3"/>
      <c r="BL56335" s="3"/>
      <c r="BN56335" s="3"/>
      <c r="BP56335" s="3"/>
    </row>
    <row r="56336" spans="1:68" x14ac:dyDescent="0.25">
      <c r="A56336" s="1"/>
      <c r="B56336" s="2"/>
      <c r="BJ56336" s="3"/>
      <c r="BL56336" s="3"/>
      <c r="BN56336" s="3"/>
      <c r="BP56336" s="3"/>
    </row>
    <row r="56337" spans="1:68" x14ac:dyDescent="0.25">
      <c r="A56337" s="1"/>
      <c r="B56337" s="2"/>
      <c r="BJ56337" s="3"/>
      <c r="BL56337" s="3"/>
      <c r="BN56337" s="3"/>
      <c r="BP56337" s="3"/>
    </row>
    <row r="56338" spans="1:68" x14ac:dyDescent="0.25">
      <c r="A56338" s="1"/>
      <c r="B56338" s="2"/>
      <c r="BJ56338" s="3"/>
      <c r="BL56338" s="3"/>
      <c r="BN56338" s="3"/>
      <c r="BP56338" s="3"/>
    </row>
    <row r="56339" spans="1:68" x14ac:dyDescent="0.25">
      <c r="A56339" s="1"/>
      <c r="B56339" s="2"/>
      <c r="BJ56339" s="3"/>
      <c r="BL56339" s="3"/>
      <c r="BN56339" s="3"/>
      <c r="BP56339" s="3"/>
    </row>
    <row r="56340" spans="1:68" x14ac:dyDescent="0.25">
      <c r="A56340" s="1"/>
      <c r="B56340" s="2"/>
      <c r="BJ56340" s="3"/>
      <c r="BL56340" s="3"/>
      <c r="BN56340" s="3"/>
      <c r="BP56340" s="3"/>
    </row>
    <row r="56341" spans="1:68" x14ac:dyDescent="0.25">
      <c r="A56341" s="1"/>
      <c r="B56341" s="2"/>
      <c r="BJ56341" s="3"/>
      <c r="BL56341" s="3"/>
      <c r="BN56341" s="3"/>
      <c r="BP56341" s="3"/>
    </row>
    <row r="56342" spans="1:68" x14ac:dyDescent="0.25">
      <c r="A56342" s="1"/>
      <c r="B56342" s="2"/>
      <c r="BJ56342" s="3"/>
      <c r="BL56342" s="3"/>
      <c r="BN56342" s="3"/>
      <c r="BP56342" s="3"/>
    </row>
    <row r="56343" spans="1:68" x14ac:dyDescent="0.25">
      <c r="A56343" s="1"/>
      <c r="B56343" s="2"/>
      <c r="BJ56343" s="3"/>
      <c r="BL56343" s="3"/>
      <c r="BN56343" s="3"/>
      <c r="BP56343" s="3"/>
    </row>
    <row r="56344" spans="1:68" x14ac:dyDescent="0.25">
      <c r="A56344" s="1"/>
      <c r="B56344" s="2"/>
      <c r="BJ56344" s="3"/>
      <c r="BL56344" s="3"/>
      <c r="BN56344" s="3"/>
      <c r="BP56344" s="3"/>
    </row>
    <row r="56345" spans="1:68" x14ac:dyDescent="0.25">
      <c r="A56345" s="1"/>
      <c r="B56345" s="2"/>
      <c r="BJ56345" s="3"/>
      <c r="BL56345" s="3"/>
      <c r="BN56345" s="3"/>
      <c r="BP56345" s="3"/>
    </row>
    <row r="56346" spans="1:68" x14ac:dyDescent="0.25">
      <c r="A56346" s="1"/>
      <c r="B56346" s="2"/>
      <c r="BJ56346" s="3"/>
      <c r="BL56346" s="3"/>
      <c r="BN56346" s="3"/>
      <c r="BP56346" s="3"/>
    </row>
    <row r="56347" spans="1:68" x14ac:dyDescent="0.25">
      <c r="A56347" s="1"/>
      <c r="B56347" s="2"/>
      <c r="BJ56347" s="3"/>
      <c r="BL56347" s="3"/>
      <c r="BN56347" s="3"/>
      <c r="BP56347" s="3"/>
    </row>
    <row r="56348" spans="1:68" x14ac:dyDescent="0.25">
      <c r="A56348" s="1"/>
      <c r="B56348" s="2"/>
      <c r="BJ56348" s="3"/>
      <c r="BL56348" s="3"/>
      <c r="BN56348" s="3"/>
      <c r="BP56348" s="3"/>
    </row>
    <row r="56349" spans="1:68" x14ac:dyDescent="0.25">
      <c r="A56349" s="1"/>
      <c r="B56349" s="2"/>
      <c r="BJ56349" s="3"/>
      <c r="BL56349" s="3"/>
      <c r="BN56349" s="3"/>
      <c r="BP56349" s="3"/>
    </row>
    <row r="56350" spans="1:68" x14ac:dyDescent="0.25">
      <c r="A56350" s="1"/>
      <c r="B56350" s="2"/>
      <c r="BJ56350" s="3"/>
      <c r="BL56350" s="3"/>
      <c r="BN56350" s="3"/>
      <c r="BP56350" s="3"/>
    </row>
    <row r="56351" spans="1:68" x14ac:dyDescent="0.25">
      <c r="A56351" s="1"/>
      <c r="B56351" s="2"/>
      <c r="BJ56351" s="3"/>
      <c r="BL56351" s="3"/>
      <c r="BN56351" s="3"/>
      <c r="BP56351" s="3"/>
    </row>
    <row r="56352" spans="1:68" x14ac:dyDescent="0.25">
      <c r="A56352" s="1"/>
      <c r="B56352" s="2"/>
      <c r="BJ56352" s="3"/>
      <c r="BL56352" s="3"/>
      <c r="BN56352" s="3"/>
      <c r="BP56352" s="3"/>
    </row>
    <row r="56353" spans="1:68" x14ac:dyDescent="0.25">
      <c r="A56353" s="1"/>
      <c r="B56353" s="2"/>
      <c r="BJ56353" s="3"/>
      <c r="BL56353" s="3"/>
      <c r="BN56353" s="3"/>
      <c r="BP56353" s="3"/>
    </row>
    <row r="56354" spans="1:68" x14ac:dyDescent="0.25">
      <c r="A56354" s="1"/>
      <c r="B56354" s="2"/>
      <c r="BJ56354" s="3"/>
      <c r="BL56354" s="3"/>
      <c r="BN56354" s="3"/>
      <c r="BP56354" s="3"/>
    </row>
    <row r="56355" spans="1:68" x14ac:dyDescent="0.25">
      <c r="A56355" s="1"/>
      <c r="B56355" s="2"/>
      <c r="BJ56355" s="3"/>
      <c r="BL56355" s="3"/>
      <c r="BN56355" s="3"/>
      <c r="BP56355" s="3"/>
    </row>
    <row r="56356" spans="1:68" x14ac:dyDescent="0.25">
      <c r="A56356" s="1"/>
      <c r="B56356" s="2"/>
      <c r="BJ56356" s="3"/>
      <c r="BL56356" s="3"/>
      <c r="BN56356" s="3"/>
      <c r="BP56356" s="3"/>
    </row>
    <row r="56357" spans="1:68" x14ac:dyDescent="0.25">
      <c r="A56357" s="1"/>
      <c r="B56357" s="2"/>
      <c r="BJ56357" s="3"/>
      <c r="BL56357" s="3"/>
      <c r="BN56357" s="3"/>
      <c r="BP56357" s="3"/>
    </row>
    <row r="56358" spans="1:68" x14ac:dyDescent="0.25">
      <c r="A56358" s="1"/>
      <c r="B56358" s="2"/>
      <c r="BJ56358" s="3"/>
      <c r="BL56358" s="3"/>
      <c r="BN56358" s="3"/>
      <c r="BP56358" s="3"/>
    </row>
    <row r="56359" spans="1:68" x14ac:dyDescent="0.25">
      <c r="A56359" s="1"/>
      <c r="B56359" s="2"/>
      <c r="BJ56359" s="3"/>
      <c r="BL56359" s="3"/>
      <c r="BN56359" s="3"/>
      <c r="BP56359" s="3"/>
    </row>
    <row r="56360" spans="1:68" x14ac:dyDescent="0.25">
      <c r="A56360" s="1"/>
      <c r="B56360" s="2"/>
      <c r="BJ56360" s="3"/>
      <c r="BL56360" s="3"/>
      <c r="BN56360" s="3"/>
      <c r="BP56360" s="3"/>
    </row>
    <row r="56361" spans="1:68" x14ac:dyDescent="0.25">
      <c r="A56361" s="1"/>
      <c r="B56361" s="2"/>
      <c r="BJ56361" s="3"/>
      <c r="BL56361" s="3"/>
      <c r="BN56361" s="3"/>
      <c r="BP56361" s="3"/>
    </row>
    <row r="56362" spans="1:68" x14ac:dyDescent="0.25">
      <c r="A56362" s="1"/>
      <c r="B56362" s="2"/>
      <c r="BJ56362" s="3"/>
      <c r="BL56362" s="3"/>
      <c r="BN56362" s="3"/>
      <c r="BP56362" s="3"/>
    </row>
    <row r="56363" spans="1:68" x14ac:dyDescent="0.25">
      <c r="A56363" s="1"/>
      <c r="B56363" s="2"/>
      <c r="BJ56363" s="3"/>
      <c r="BL56363" s="3"/>
      <c r="BN56363" s="3"/>
      <c r="BP56363" s="3"/>
    </row>
    <row r="56364" spans="1:68" x14ac:dyDescent="0.25">
      <c r="A56364" s="1"/>
      <c r="B56364" s="2"/>
      <c r="BJ56364" s="3"/>
      <c r="BL56364" s="3"/>
      <c r="BN56364" s="3"/>
      <c r="BP56364" s="3"/>
    </row>
    <row r="56365" spans="1:68" x14ac:dyDescent="0.25">
      <c r="A56365" s="1"/>
      <c r="B56365" s="2"/>
      <c r="BJ56365" s="3"/>
      <c r="BL56365" s="3"/>
      <c r="BN56365" s="3"/>
      <c r="BP56365" s="3"/>
    </row>
    <row r="56366" spans="1:68" x14ac:dyDescent="0.25">
      <c r="A56366" s="1"/>
      <c r="B56366" s="2"/>
      <c r="BJ56366" s="3"/>
      <c r="BL56366" s="3"/>
      <c r="BN56366" s="3"/>
      <c r="BP56366" s="3"/>
    </row>
    <row r="56367" spans="1:68" x14ac:dyDescent="0.25">
      <c r="A56367" s="1"/>
      <c r="B56367" s="2"/>
      <c r="BJ56367" s="3"/>
      <c r="BL56367" s="3"/>
      <c r="BN56367" s="3"/>
      <c r="BP56367" s="3"/>
    </row>
    <row r="56368" spans="1:68" x14ac:dyDescent="0.25">
      <c r="A56368" s="1"/>
      <c r="B56368" s="2"/>
      <c r="BJ56368" s="3"/>
      <c r="BL56368" s="3"/>
      <c r="BN56368" s="3"/>
      <c r="BP56368" s="3"/>
    </row>
    <row r="56369" spans="1:68" x14ac:dyDescent="0.25">
      <c r="A56369" s="1"/>
      <c r="B56369" s="2"/>
      <c r="BJ56369" s="3"/>
      <c r="BL56369" s="3"/>
      <c r="BN56369" s="3"/>
      <c r="BP56369" s="3"/>
    </row>
    <row r="56370" spans="1:68" x14ac:dyDescent="0.25">
      <c r="A56370" s="1"/>
      <c r="B56370" s="2"/>
      <c r="BJ56370" s="3"/>
      <c r="BL56370" s="3"/>
      <c r="BN56370" s="3"/>
      <c r="BP56370" s="3"/>
    </row>
    <row r="56371" spans="1:68" x14ac:dyDescent="0.25">
      <c r="A56371" s="1"/>
      <c r="B56371" s="2"/>
      <c r="BJ56371" s="3"/>
      <c r="BL56371" s="3"/>
      <c r="BN56371" s="3"/>
      <c r="BP56371" s="3"/>
    </row>
    <row r="56372" spans="1:68" x14ac:dyDescent="0.25">
      <c r="A56372" s="1"/>
      <c r="B56372" s="2"/>
      <c r="BJ56372" s="3"/>
      <c r="BL56372" s="3"/>
      <c r="BN56372" s="3"/>
      <c r="BP56372" s="3"/>
    </row>
    <row r="56373" spans="1:68" x14ac:dyDescent="0.25">
      <c r="A56373" s="1"/>
      <c r="B56373" s="2"/>
      <c r="BJ56373" s="3"/>
      <c r="BL56373" s="3"/>
      <c r="BN56373" s="3"/>
      <c r="BP56373" s="3"/>
    </row>
    <row r="56374" spans="1:68" x14ac:dyDescent="0.25">
      <c r="A56374" s="1"/>
      <c r="B56374" s="2"/>
      <c r="BJ56374" s="3"/>
      <c r="BL56374" s="3"/>
      <c r="BN56374" s="3"/>
      <c r="BP56374" s="3"/>
    </row>
    <row r="56375" spans="1:68" x14ac:dyDescent="0.25">
      <c r="A56375" s="1"/>
      <c r="B56375" s="2"/>
      <c r="BJ56375" s="3"/>
      <c r="BL56375" s="3"/>
      <c r="BN56375" s="3"/>
      <c r="BP56375" s="3"/>
    </row>
    <row r="56376" spans="1:68" x14ac:dyDescent="0.25">
      <c r="A56376" s="1"/>
      <c r="B56376" s="2"/>
      <c r="BJ56376" s="3"/>
      <c r="BL56376" s="3"/>
      <c r="BN56376" s="3"/>
      <c r="BP56376" s="3"/>
    </row>
    <row r="56377" spans="1:68" x14ac:dyDescent="0.25">
      <c r="A56377" s="1"/>
      <c r="B56377" s="2"/>
      <c r="BJ56377" s="3"/>
      <c r="BL56377" s="3"/>
      <c r="BN56377" s="3"/>
      <c r="BP56377" s="3"/>
    </row>
    <row r="56378" spans="1:68" x14ac:dyDescent="0.25">
      <c r="A56378" s="1"/>
      <c r="B56378" s="2"/>
      <c r="BJ56378" s="3"/>
      <c r="BL56378" s="3"/>
      <c r="BN56378" s="3"/>
      <c r="BP56378" s="3"/>
    </row>
    <row r="56379" spans="1:68" x14ac:dyDescent="0.25">
      <c r="A56379" s="1"/>
      <c r="B56379" s="2"/>
      <c r="BJ56379" s="3"/>
      <c r="BL56379" s="3"/>
      <c r="BN56379" s="3"/>
      <c r="BP56379" s="3"/>
    </row>
    <row r="56380" spans="1:68" x14ac:dyDescent="0.25">
      <c r="A56380" s="1"/>
      <c r="B56380" s="2"/>
      <c r="BJ56380" s="3"/>
      <c r="BL56380" s="3"/>
      <c r="BN56380" s="3"/>
      <c r="BP56380" s="3"/>
    </row>
    <row r="56381" spans="1:68" x14ac:dyDescent="0.25">
      <c r="A56381" s="1"/>
      <c r="B56381" s="2"/>
      <c r="BJ56381" s="3"/>
      <c r="BL56381" s="3"/>
      <c r="BN56381" s="3"/>
      <c r="BP56381" s="3"/>
    </row>
    <row r="56382" spans="1:68" x14ac:dyDescent="0.25">
      <c r="A56382" s="1"/>
      <c r="B56382" s="2"/>
      <c r="BJ56382" s="3"/>
      <c r="BL56382" s="3"/>
      <c r="BN56382" s="3"/>
      <c r="BP56382" s="3"/>
    </row>
    <row r="56383" spans="1:68" x14ac:dyDescent="0.25">
      <c r="A56383" s="1"/>
      <c r="B56383" s="2"/>
      <c r="BJ56383" s="3"/>
      <c r="BL56383" s="3"/>
      <c r="BN56383" s="3"/>
      <c r="BP56383" s="3"/>
    </row>
    <row r="56384" spans="1:68" x14ac:dyDescent="0.25">
      <c r="A56384" s="1"/>
      <c r="B56384" s="2"/>
      <c r="BJ56384" s="3"/>
      <c r="BL56384" s="3"/>
      <c r="BN56384" s="3"/>
      <c r="BP56384" s="3"/>
    </row>
    <row r="56385" spans="1:68" x14ac:dyDescent="0.25">
      <c r="A56385" s="1"/>
      <c r="B56385" s="2"/>
      <c r="BJ56385" s="3"/>
      <c r="BL56385" s="3"/>
      <c r="BN56385" s="3"/>
      <c r="BP56385" s="3"/>
    </row>
    <row r="56386" spans="1:68" x14ac:dyDescent="0.25">
      <c r="A56386" s="1"/>
      <c r="B56386" s="2"/>
      <c r="BJ56386" s="3"/>
      <c r="BL56386" s="3"/>
      <c r="BN56386" s="3"/>
      <c r="BP56386" s="3"/>
    </row>
    <row r="56387" spans="1:68" x14ac:dyDescent="0.25">
      <c r="A56387" s="1"/>
      <c r="B56387" s="2"/>
      <c r="BJ56387" s="3"/>
      <c r="BL56387" s="3"/>
      <c r="BN56387" s="3"/>
      <c r="BP56387" s="3"/>
    </row>
    <row r="56388" spans="1:68" x14ac:dyDescent="0.25">
      <c r="A56388" s="1"/>
      <c r="B56388" s="2"/>
      <c r="BJ56388" s="3"/>
      <c r="BL56388" s="3"/>
      <c r="BN56388" s="3"/>
      <c r="BP56388" s="3"/>
    </row>
    <row r="56389" spans="1:68" x14ac:dyDescent="0.25">
      <c r="A56389" s="1"/>
      <c r="B56389" s="2"/>
      <c r="BJ56389" s="3"/>
      <c r="BL56389" s="3"/>
      <c r="BN56389" s="3"/>
      <c r="BP56389" s="3"/>
    </row>
    <row r="56390" spans="1:68" x14ac:dyDescent="0.25">
      <c r="A56390" s="1"/>
      <c r="B56390" s="2"/>
      <c r="BJ56390" s="3"/>
      <c r="BL56390" s="3"/>
      <c r="BN56390" s="3"/>
      <c r="BP56390" s="3"/>
    </row>
    <row r="56391" spans="1:68" x14ac:dyDescent="0.25">
      <c r="A56391" s="1"/>
      <c r="B56391" s="2"/>
      <c r="BJ56391" s="3"/>
      <c r="BL56391" s="3"/>
      <c r="BN56391" s="3"/>
      <c r="BP56391" s="3"/>
    </row>
    <row r="56392" spans="1:68" x14ac:dyDescent="0.25">
      <c r="A56392" s="1"/>
      <c r="B56392" s="2"/>
      <c r="BJ56392" s="3"/>
      <c r="BL56392" s="3"/>
      <c r="BN56392" s="3"/>
      <c r="BP56392" s="3"/>
    </row>
    <row r="56393" spans="1:68" x14ac:dyDescent="0.25">
      <c r="A56393" s="1"/>
      <c r="B56393" s="2"/>
      <c r="BJ56393" s="3"/>
      <c r="BL56393" s="3"/>
      <c r="BN56393" s="3"/>
      <c r="BP56393" s="3"/>
    </row>
    <row r="56394" spans="1:68" x14ac:dyDescent="0.25">
      <c r="A56394" s="1"/>
      <c r="B56394" s="2"/>
      <c r="BJ56394" s="3"/>
      <c r="BL56394" s="3"/>
      <c r="BN56394" s="3"/>
      <c r="BP56394" s="3"/>
    </row>
    <row r="56395" spans="1:68" x14ac:dyDescent="0.25">
      <c r="A56395" s="1"/>
      <c r="B56395" s="2"/>
      <c r="BJ56395" s="3"/>
      <c r="BL56395" s="3"/>
      <c r="BN56395" s="3"/>
      <c r="BP56395" s="3"/>
    </row>
    <row r="56396" spans="1:68" x14ac:dyDescent="0.25">
      <c r="A56396" s="1"/>
      <c r="B56396" s="2"/>
      <c r="BJ56396" s="3"/>
      <c r="BL56396" s="3"/>
      <c r="BN56396" s="3"/>
      <c r="BP56396" s="3"/>
    </row>
    <row r="56397" spans="1:68" x14ac:dyDescent="0.25">
      <c r="A56397" s="1"/>
      <c r="B56397" s="2"/>
      <c r="BJ56397" s="3"/>
      <c r="BL56397" s="3"/>
      <c r="BN56397" s="3"/>
      <c r="BP56397" s="3"/>
    </row>
    <row r="56398" spans="1:68" x14ac:dyDescent="0.25">
      <c r="A56398" s="1"/>
      <c r="B56398" s="2"/>
      <c r="BJ56398" s="3"/>
      <c r="BL56398" s="3"/>
      <c r="BN56398" s="3"/>
      <c r="BP56398" s="3"/>
    </row>
    <row r="56399" spans="1:68" x14ac:dyDescent="0.25">
      <c r="A56399" s="1"/>
      <c r="B56399" s="2"/>
      <c r="BJ56399" s="3"/>
      <c r="BL56399" s="3"/>
      <c r="BN56399" s="3"/>
      <c r="BP56399" s="3"/>
    </row>
    <row r="56400" spans="1:68" x14ac:dyDescent="0.25">
      <c r="A56400" s="1"/>
      <c r="B56400" s="2"/>
      <c r="BJ56400" s="3"/>
      <c r="BL56400" s="3"/>
      <c r="BN56400" s="3"/>
      <c r="BP56400" s="3"/>
    </row>
    <row r="56401" spans="1:68" x14ac:dyDescent="0.25">
      <c r="A56401" s="1"/>
      <c r="B56401" s="2"/>
      <c r="BJ56401" s="3"/>
      <c r="BL56401" s="3"/>
      <c r="BN56401" s="3"/>
      <c r="BP56401" s="3"/>
    </row>
    <row r="56402" spans="1:68" x14ac:dyDescent="0.25">
      <c r="A56402" s="1"/>
      <c r="B56402" s="2"/>
      <c r="BJ56402" s="3"/>
      <c r="BL56402" s="3"/>
      <c r="BN56402" s="3"/>
      <c r="BP56402" s="3"/>
    </row>
    <row r="56403" spans="1:68" x14ac:dyDescent="0.25">
      <c r="A56403" s="1"/>
      <c r="B56403" s="2"/>
      <c r="BJ56403" s="3"/>
      <c r="BL56403" s="3"/>
      <c r="BN56403" s="3"/>
      <c r="BP56403" s="3"/>
    </row>
    <row r="56404" spans="1:68" x14ac:dyDescent="0.25">
      <c r="A56404" s="1"/>
      <c r="B56404" s="2"/>
      <c r="BJ56404" s="3"/>
      <c r="BL56404" s="3"/>
      <c r="BN56404" s="3"/>
      <c r="BP56404" s="3"/>
    </row>
    <row r="56405" spans="1:68" x14ac:dyDescent="0.25">
      <c r="A56405" s="1"/>
      <c r="B56405" s="2"/>
      <c r="BJ56405" s="3"/>
      <c r="BL56405" s="3"/>
      <c r="BN56405" s="3"/>
      <c r="BP56405" s="3"/>
    </row>
    <row r="56406" spans="1:68" x14ac:dyDescent="0.25">
      <c r="A56406" s="1"/>
      <c r="B56406" s="2"/>
      <c r="BJ56406" s="3"/>
      <c r="BL56406" s="3"/>
      <c r="BN56406" s="3"/>
      <c r="BP56406" s="3"/>
    </row>
    <row r="56407" spans="1:68" x14ac:dyDescent="0.25">
      <c r="A56407" s="1"/>
      <c r="B56407" s="2"/>
      <c r="BJ56407" s="3"/>
      <c r="BL56407" s="3"/>
      <c r="BN56407" s="3"/>
      <c r="BP56407" s="3"/>
    </row>
    <row r="56408" spans="1:68" x14ac:dyDescent="0.25">
      <c r="A56408" s="1"/>
      <c r="B56408" s="2"/>
      <c r="BJ56408" s="3"/>
      <c r="BL56408" s="3"/>
      <c r="BN56408" s="3"/>
      <c r="BP56408" s="3"/>
    </row>
    <row r="56409" spans="1:68" x14ac:dyDescent="0.25">
      <c r="A56409" s="1"/>
      <c r="B56409" s="2"/>
      <c r="BJ56409" s="3"/>
      <c r="BL56409" s="3"/>
      <c r="BN56409" s="3"/>
      <c r="BP56409" s="3"/>
    </row>
    <row r="56410" spans="1:68" x14ac:dyDescent="0.25">
      <c r="A56410" s="1"/>
      <c r="B56410" s="2"/>
      <c r="BJ56410" s="3"/>
      <c r="BL56410" s="3"/>
      <c r="BN56410" s="3"/>
      <c r="BP56410" s="3"/>
    </row>
    <row r="56411" spans="1:68" x14ac:dyDescent="0.25">
      <c r="A56411" s="1"/>
      <c r="B56411" s="2"/>
      <c r="BJ56411" s="3"/>
      <c r="BL56411" s="3"/>
      <c r="BN56411" s="3"/>
      <c r="BP56411" s="3"/>
    </row>
    <row r="56412" spans="1:68" x14ac:dyDescent="0.25">
      <c r="A56412" s="1"/>
      <c r="B56412" s="2"/>
      <c r="BJ56412" s="3"/>
      <c r="BL56412" s="3"/>
      <c r="BN56412" s="3"/>
      <c r="BP56412" s="3"/>
    </row>
    <row r="56413" spans="1:68" x14ac:dyDescent="0.25">
      <c r="A56413" s="1"/>
      <c r="B56413" s="2"/>
      <c r="BJ56413" s="3"/>
      <c r="BL56413" s="3"/>
      <c r="BN56413" s="3"/>
      <c r="BP56413" s="3"/>
    </row>
    <row r="56414" spans="1:68" x14ac:dyDescent="0.25">
      <c r="A56414" s="1"/>
      <c r="B56414" s="2"/>
      <c r="BJ56414" s="3"/>
      <c r="BL56414" s="3"/>
      <c r="BN56414" s="3"/>
      <c r="BP56414" s="3"/>
    </row>
    <row r="56415" spans="1:68" x14ac:dyDescent="0.25">
      <c r="A56415" s="1"/>
      <c r="B56415" s="2"/>
      <c r="BJ56415" s="3"/>
      <c r="BL56415" s="3"/>
      <c r="BN56415" s="3"/>
      <c r="BP56415" s="3"/>
    </row>
    <row r="56416" spans="1:68" x14ac:dyDescent="0.25">
      <c r="A56416" s="1"/>
      <c r="B56416" s="2"/>
      <c r="BJ56416" s="3"/>
      <c r="BL56416" s="3"/>
      <c r="BN56416" s="3"/>
      <c r="BP56416" s="3"/>
    </row>
    <row r="56417" spans="1:68" x14ac:dyDescent="0.25">
      <c r="A56417" s="1"/>
      <c r="B56417" s="2"/>
      <c r="BJ56417" s="3"/>
      <c r="BL56417" s="3"/>
      <c r="BN56417" s="3"/>
      <c r="BP56417" s="3"/>
    </row>
    <row r="56418" spans="1:68" x14ac:dyDescent="0.25">
      <c r="A56418" s="1"/>
      <c r="B56418" s="2"/>
      <c r="BJ56418" s="3"/>
      <c r="BL56418" s="3"/>
      <c r="BN56418" s="3"/>
      <c r="BP56418" s="3"/>
    </row>
    <row r="56419" spans="1:68" x14ac:dyDescent="0.25">
      <c r="A56419" s="1"/>
      <c r="B56419" s="2"/>
      <c r="BJ56419" s="3"/>
      <c r="BL56419" s="3"/>
      <c r="BN56419" s="3"/>
      <c r="BP56419" s="3"/>
    </row>
    <row r="56420" spans="1:68" x14ac:dyDescent="0.25">
      <c r="A56420" s="1"/>
      <c r="B56420" s="2"/>
      <c r="BJ56420" s="3"/>
      <c r="BL56420" s="3"/>
      <c r="BN56420" s="3"/>
      <c r="BP56420" s="3"/>
    </row>
    <row r="56421" spans="1:68" x14ac:dyDescent="0.25">
      <c r="A56421" s="1"/>
      <c r="B56421" s="2"/>
      <c r="BJ56421" s="3"/>
      <c r="BL56421" s="3"/>
      <c r="BN56421" s="3"/>
      <c r="BP56421" s="3"/>
    </row>
    <row r="56422" spans="1:68" x14ac:dyDescent="0.25">
      <c r="A56422" s="1"/>
      <c r="B56422" s="2"/>
      <c r="BJ56422" s="3"/>
      <c r="BL56422" s="3"/>
      <c r="BN56422" s="3"/>
      <c r="BP56422" s="3"/>
    </row>
    <row r="56423" spans="1:68" x14ac:dyDescent="0.25">
      <c r="A56423" s="1"/>
      <c r="B56423" s="2"/>
      <c r="BJ56423" s="3"/>
      <c r="BL56423" s="3"/>
      <c r="BN56423" s="3"/>
      <c r="BP56423" s="3"/>
    </row>
    <row r="56424" spans="1:68" x14ac:dyDescent="0.25">
      <c r="A56424" s="1"/>
      <c r="B56424" s="2"/>
      <c r="BJ56424" s="3"/>
      <c r="BL56424" s="3"/>
      <c r="BN56424" s="3"/>
      <c r="BP56424" s="3"/>
    </row>
    <row r="56425" spans="1:68" x14ac:dyDescent="0.25">
      <c r="A56425" s="1"/>
      <c r="B56425" s="2"/>
      <c r="BJ56425" s="3"/>
      <c r="BL56425" s="3"/>
      <c r="BN56425" s="3"/>
      <c r="BP56425" s="3"/>
    </row>
    <row r="56426" spans="1:68" x14ac:dyDescent="0.25">
      <c r="A56426" s="1"/>
      <c r="B56426" s="2"/>
      <c r="BJ56426" s="3"/>
      <c r="BL56426" s="3"/>
      <c r="BN56426" s="3"/>
      <c r="BP56426" s="3"/>
    </row>
    <row r="56427" spans="1:68" x14ac:dyDescent="0.25">
      <c r="A56427" s="1"/>
      <c r="B56427" s="2"/>
      <c r="BJ56427" s="3"/>
      <c r="BL56427" s="3"/>
      <c r="BN56427" s="3"/>
      <c r="BP56427" s="3"/>
    </row>
    <row r="56428" spans="1:68" x14ac:dyDescent="0.25">
      <c r="A56428" s="1"/>
      <c r="B56428" s="2"/>
      <c r="BJ56428" s="3"/>
      <c r="BL56428" s="3"/>
      <c r="BN56428" s="3"/>
      <c r="BP56428" s="3"/>
    </row>
    <row r="56429" spans="1:68" x14ac:dyDescent="0.25">
      <c r="A56429" s="1"/>
      <c r="B56429" s="2"/>
      <c r="BJ56429" s="3"/>
      <c r="BL56429" s="3"/>
      <c r="BN56429" s="3"/>
      <c r="BP56429" s="3"/>
    </row>
    <row r="56430" spans="1:68" x14ac:dyDescent="0.25">
      <c r="A56430" s="1"/>
      <c r="B56430" s="2"/>
      <c r="BJ56430" s="3"/>
      <c r="BL56430" s="3"/>
      <c r="BN56430" s="3"/>
      <c r="BP56430" s="3"/>
    </row>
    <row r="56431" spans="1:68" x14ac:dyDescent="0.25">
      <c r="A56431" s="1"/>
      <c r="B56431" s="2"/>
      <c r="BJ56431" s="3"/>
      <c r="BL56431" s="3"/>
      <c r="BN56431" s="3"/>
      <c r="BP56431" s="3"/>
    </row>
    <row r="56432" spans="1:68" x14ac:dyDescent="0.25">
      <c r="A56432" s="1"/>
      <c r="B56432" s="2"/>
      <c r="BJ56432" s="3"/>
      <c r="BL56432" s="3"/>
      <c r="BN56432" s="3"/>
      <c r="BP56432" s="3"/>
    </row>
    <row r="56433" spans="1:68" x14ac:dyDescent="0.25">
      <c r="A56433" s="1"/>
      <c r="B56433" s="2"/>
      <c r="BJ56433" s="3"/>
      <c r="BL56433" s="3"/>
      <c r="BN56433" s="3"/>
      <c r="BP56433" s="3"/>
    </row>
    <row r="56434" spans="1:68" x14ac:dyDescent="0.25">
      <c r="A56434" s="1"/>
      <c r="B56434" s="2"/>
      <c r="BJ56434" s="3"/>
      <c r="BL56434" s="3"/>
      <c r="BN56434" s="3"/>
      <c r="BP56434" s="3"/>
    </row>
    <row r="56435" spans="1:68" x14ac:dyDescent="0.25">
      <c r="A56435" s="1"/>
      <c r="B56435" s="2"/>
      <c r="BJ56435" s="3"/>
      <c r="BL56435" s="3"/>
      <c r="BN56435" s="3"/>
      <c r="BP56435" s="3"/>
    </row>
    <row r="56436" spans="1:68" x14ac:dyDescent="0.25">
      <c r="A56436" s="1"/>
      <c r="B56436" s="2"/>
      <c r="BJ56436" s="3"/>
      <c r="BL56436" s="3"/>
      <c r="BN56436" s="3"/>
      <c r="BP56436" s="3"/>
    </row>
    <row r="56437" spans="1:68" x14ac:dyDescent="0.25">
      <c r="A56437" s="1"/>
      <c r="B56437" s="2"/>
      <c r="BJ56437" s="3"/>
      <c r="BL56437" s="3"/>
      <c r="BN56437" s="3"/>
      <c r="BP56437" s="3"/>
    </row>
    <row r="56438" spans="1:68" x14ac:dyDescent="0.25">
      <c r="A56438" s="1"/>
      <c r="B56438" s="2"/>
      <c r="BJ56438" s="3"/>
      <c r="BL56438" s="3"/>
      <c r="BN56438" s="3"/>
      <c r="BP56438" s="3"/>
    </row>
    <row r="56439" spans="1:68" x14ac:dyDescent="0.25">
      <c r="A56439" s="1"/>
      <c r="B56439" s="2"/>
      <c r="BJ56439" s="3"/>
      <c r="BL56439" s="3"/>
      <c r="BN56439" s="3"/>
      <c r="BP56439" s="3"/>
    </row>
    <row r="56440" spans="1:68" x14ac:dyDescent="0.25">
      <c r="A56440" s="1"/>
      <c r="B56440" s="2"/>
      <c r="BJ56440" s="3"/>
      <c r="BL56440" s="3"/>
      <c r="BN56440" s="3"/>
      <c r="BP56440" s="3"/>
    </row>
    <row r="56441" spans="1:68" x14ac:dyDescent="0.25">
      <c r="A56441" s="1"/>
      <c r="B56441" s="2"/>
      <c r="BJ56441" s="3"/>
      <c r="BL56441" s="3"/>
      <c r="BN56441" s="3"/>
      <c r="BP56441" s="3"/>
    </row>
    <row r="56442" spans="1:68" x14ac:dyDescent="0.25">
      <c r="A56442" s="1"/>
      <c r="B56442" s="2"/>
      <c r="BJ56442" s="3"/>
      <c r="BL56442" s="3"/>
      <c r="BN56442" s="3"/>
      <c r="BP56442" s="3"/>
    </row>
    <row r="56443" spans="1:68" x14ac:dyDescent="0.25">
      <c r="A56443" s="1"/>
      <c r="B56443" s="2"/>
      <c r="BJ56443" s="3"/>
      <c r="BL56443" s="3"/>
      <c r="BN56443" s="3"/>
      <c r="BP56443" s="3"/>
    </row>
    <row r="56444" spans="1:68" x14ac:dyDescent="0.25">
      <c r="A56444" s="1"/>
      <c r="B56444" s="2"/>
      <c r="BJ56444" s="3"/>
      <c r="BL56444" s="3"/>
      <c r="BN56444" s="3"/>
      <c r="BP56444" s="3"/>
    </row>
    <row r="56445" spans="1:68" x14ac:dyDescent="0.25">
      <c r="A56445" s="1"/>
      <c r="B56445" s="2"/>
      <c r="BJ56445" s="3"/>
      <c r="BL56445" s="3"/>
      <c r="BN56445" s="3"/>
      <c r="BP56445" s="3"/>
    </row>
    <row r="56446" spans="1:68" x14ac:dyDescent="0.25">
      <c r="A56446" s="1"/>
      <c r="B56446" s="2"/>
      <c r="BJ56446" s="3"/>
      <c r="BL56446" s="3"/>
      <c r="BN56446" s="3"/>
      <c r="BP56446" s="3"/>
    </row>
    <row r="56447" spans="1:68" x14ac:dyDescent="0.25">
      <c r="A56447" s="1"/>
      <c r="B56447" s="2"/>
      <c r="BJ56447" s="3"/>
      <c r="BL56447" s="3"/>
      <c r="BN56447" s="3"/>
      <c r="BP56447" s="3"/>
    </row>
    <row r="56448" spans="1:68" x14ac:dyDescent="0.25">
      <c r="A56448" s="1"/>
      <c r="B56448" s="2"/>
      <c r="BJ56448" s="3"/>
      <c r="BL56448" s="3"/>
      <c r="BN56448" s="3"/>
      <c r="BP56448" s="3"/>
    </row>
    <row r="56449" spans="1:68" x14ac:dyDescent="0.25">
      <c r="A56449" s="1"/>
      <c r="B56449" s="2"/>
      <c r="BJ56449" s="3"/>
      <c r="BL56449" s="3"/>
      <c r="BN56449" s="3"/>
      <c r="BP56449" s="3"/>
    </row>
    <row r="56450" spans="1:68" x14ac:dyDescent="0.25">
      <c r="A56450" s="1"/>
      <c r="B56450" s="2"/>
      <c r="BJ56450" s="3"/>
      <c r="BL56450" s="3"/>
      <c r="BN56450" s="3"/>
      <c r="BP56450" s="3"/>
    </row>
    <row r="56451" spans="1:68" x14ac:dyDescent="0.25">
      <c r="A56451" s="1"/>
      <c r="B56451" s="2"/>
      <c r="BJ56451" s="3"/>
      <c r="BL56451" s="3"/>
      <c r="BN56451" s="3"/>
      <c r="BP56451" s="3"/>
    </row>
    <row r="56452" spans="1:68" x14ac:dyDescent="0.25">
      <c r="A56452" s="1"/>
      <c r="B56452" s="2"/>
      <c r="BJ56452" s="3"/>
      <c r="BL56452" s="3"/>
      <c r="BN56452" s="3"/>
      <c r="BP56452" s="3"/>
    </row>
    <row r="56453" spans="1:68" x14ac:dyDescent="0.25">
      <c r="A56453" s="1"/>
      <c r="B56453" s="2"/>
      <c r="BJ56453" s="3"/>
      <c r="BL56453" s="3"/>
      <c r="BN56453" s="3"/>
      <c r="BP56453" s="3"/>
    </row>
    <row r="56454" spans="1:68" x14ac:dyDescent="0.25">
      <c r="A56454" s="1"/>
      <c r="B56454" s="2"/>
      <c r="BJ56454" s="3"/>
      <c r="BL56454" s="3"/>
      <c r="BN56454" s="3"/>
      <c r="BP56454" s="3"/>
    </row>
    <row r="56455" spans="1:68" x14ac:dyDescent="0.25">
      <c r="A56455" s="1"/>
      <c r="B56455" s="2"/>
      <c r="BJ56455" s="3"/>
      <c r="BL56455" s="3"/>
      <c r="BN56455" s="3"/>
      <c r="BP56455" s="3"/>
    </row>
    <row r="56456" spans="1:68" x14ac:dyDescent="0.25">
      <c r="A56456" s="1"/>
      <c r="B56456" s="2"/>
      <c r="BJ56456" s="3"/>
      <c r="BL56456" s="3"/>
      <c r="BN56456" s="3"/>
      <c r="BP56456" s="3"/>
    </row>
    <row r="56457" spans="1:68" x14ac:dyDescent="0.25">
      <c r="A56457" s="1"/>
      <c r="B56457" s="2"/>
      <c r="BJ56457" s="3"/>
      <c r="BL56457" s="3"/>
      <c r="BN56457" s="3"/>
      <c r="BP56457" s="3"/>
    </row>
    <row r="56458" spans="1:68" x14ac:dyDescent="0.25">
      <c r="A56458" s="1"/>
      <c r="B56458" s="2"/>
      <c r="BJ56458" s="3"/>
      <c r="BL56458" s="3"/>
      <c r="BN56458" s="3"/>
      <c r="BP56458" s="3"/>
    </row>
    <row r="56459" spans="1:68" x14ac:dyDescent="0.25">
      <c r="A56459" s="1"/>
      <c r="B56459" s="2"/>
      <c r="BJ56459" s="3"/>
      <c r="BL56459" s="3"/>
      <c r="BN56459" s="3"/>
      <c r="BP56459" s="3"/>
    </row>
    <row r="56460" spans="1:68" x14ac:dyDescent="0.25">
      <c r="A56460" s="1"/>
      <c r="B56460" s="2"/>
      <c r="BJ56460" s="3"/>
      <c r="BL56460" s="3"/>
      <c r="BN56460" s="3"/>
      <c r="BP56460" s="3"/>
    </row>
    <row r="56461" spans="1:68" x14ac:dyDescent="0.25">
      <c r="A56461" s="1"/>
      <c r="B56461" s="2"/>
      <c r="BJ56461" s="3"/>
      <c r="BL56461" s="3"/>
      <c r="BN56461" s="3"/>
      <c r="BP56461" s="3"/>
    </row>
    <row r="56462" spans="1:68" x14ac:dyDescent="0.25">
      <c r="A56462" s="1"/>
      <c r="B56462" s="2"/>
      <c r="BJ56462" s="3"/>
      <c r="BL56462" s="3"/>
      <c r="BN56462" s="3"/>
      <c r="BP56462" s="3"/>
    </row>
    <row r="56463" spans="1:68" x14ac:dyDescent="0.25">
      <c r="A56463" s="1"/>
      <c r="B56463" s="2"/>
      <c r="BJ56463" s="3"/>
      <c r="BL56463" s="3"/>
      <c r="BN56463" s="3"/>
      <c r="BP56463" s="3"/>
    </row>
    <row r="56464" spans="1:68" x14ac:dyDescent="0.25">
      <c r="A56464" s="1"/>
      <c r="B56464" s="2"/>
      <c r="BJ56464" s="3"/>
      <c r="BL56464" s="3"/>
      <c r="BN56464" s="3"/>
      <c r="BP56464" s="3"/>
    </row>
    <row r="56465" spans="1:68" x14ac:dyDescent="0.25">
      <c r="A56465" s="1"/>
      <c r="B56465" s="2"/>
      <c r="BJ56465" s="3"/>
      <c r="BL56465" s="3"/>
      <c r="BN56465" s="3"/>
      <c r="BP56465" s="3"/>
    </row>
    <row r="56466" spans="1:68" x14ac:dyDescent="0.25">
      <c r="A56466" s="1"/>
      <c r="B56466" s="2"/>
      <c r="BJ56466" s="3"/>
      <c r="BL56466" s="3"/>
      <c r="BN56466" s="3"/>
      <c r="BP56466" s="3"/>
    </row>
    <row r="56467" spans="1:68" x14ac:dyDescent="0.25">
      <c r="A56467" s="1"/>
      <c r="B56467" s="2"/>
      <c r="BJ56467" s="3"/>
      <c r="BL56467" s="3"/>
      <c r="BN56467" s="3"/>
      <c r="BP56467" s="3"/>
    </row>
    <row r="56468" spans="1:68" x14ac:dyDescent="0.25">
      <c r="A56468" s="1"/>
      <c r="B56468" s="2"/>
      <c r="BJ56468" s="3"/>
      <c r="BL56468" s="3"/>
      <c r="BN56468" s="3"/>
      <c r="BP56468" s="3"/>
    </row>
    <row r="56469" spans="1:68" x14ac:dyDescent="0.25">
      <c r="A56469" s="1"/>
      <c r="B56469" s="2"/>
      <c r="BJ56469" s="3"/>
      <c r="BL56469" s="3"/>
      <c r="BN56469" s="3"/>
      <c r="BP56469" s="3"/>
    </row>
    <row r="56470" spans="1:68" x14ac:dyDescent="0.25">
      <c r="A56470" s="1"/>
      <c r="B56470" s="2"/>
      <c r="BJ56470" s="3"/>
      <c r="BL56470" s="3"/>
      <c r="BN56470" s="3"/>
      <c r="BP56470" s="3"/>
    </row>
    <row r="56471" spans="1:68" x14ac:dyDescent="0.25">
      <c r="A56471" s="1"/>
      <c r="B56471" s="2"/>
      <c r="BJ56471" s="3"/>
      <c r="BL56471" s="3"/>
      <c r="BN56471" s="3"/>
      <c r="BP56471" s="3"/>
    </row>
    <row r="56472" spans="1:68" x14ac:dyDescent="0.25">
      <c r="A56472" s="1"/>
      <c r="B56472" s="2"/>
      <c r="BJ56472" s="3"/>
      <c r="BL56472" s="3"/>
      <c r="BN56472" s="3"/>
      <c r="BP56472" s="3"/>
    </row>
    <row r="56473" spans="1:68" x14ac:dyDescent="0.25">
      <c r="A56473" s="1"/>
      <c r="B56473" s="2"/>
      <c r="BJ56473" s="3"/>
      <c r="BL56473" s="3"/>
      <c r="BN56473" s="3"/>
      <c r="BP56473" s="3"/>
    </row>
    <row r="56474" spans="1:68" x14ac:dyDescent="0.25">
      <c r="A56474" s="1"/>
      <c r="B56474" s="2"/>
      <c r="BJ56474" s="3"/>
      <c r="BL56474" s="3"/>
      <c r="BN56474" s="3"/>
      <c r="BP56474" s="3"/>
    </row>
    <row r="56475" spans="1:68" x14ac:dyDescent="0.25">
      <c r="A56475" s="1"/>
      <c r="B56475" s="2"/>
      <c r="BJ56475" s="3"/>
      <c r="BL56475" s="3"/>
      <c r="BN56475" s="3"/>
      <c r="BP56475" s="3"/>
    </row>
    <row r="56476" spans="1:68" x14ac:dyDescent="0.25">
      <c r="A56476" s="1"/>
      <c r="B56476" s="2"/>
      <c r="BJ56476" s="3"/>
      <c r="BL56476" s="3"/>
      <c r="BN56476" s="3"/>
      <c r="BP56476" s="3"/>
    </row>
    <row r="56477" spans="1:68" x14ac:dyDescent="0.25">
      <c r="A56477" s="1"/>
      <c r="B56477" s="2"/>
      <c r="BJ56477" s="3"/>
      <c r="BL56477" s="3"/>
      <c r="BN56477" s="3"/>
      <c r="BP56477" s="3"/>
    </row>
    <row r="56478" spans="1:68" x14ac:dyDescent="0.25">
      <c r="A56478" s="1"/>
      <c r="B56478" s="2"/>
      <c r="BJ56478" s="3"/>
      <c r="BL56478" s="3"/>
      <c r="BN56478" s="3"/>
      <c r="BP56478" s="3"/>
    </row>
    <row r="56479" spans="1:68" x14ac:dyDescent="0.25">
      <c r="A56479" s="1"/>
      <c r="B56479" s="2"/>
      <c r="BJ56479" s="3"/>
      <c r="BL56479" s="3"/>
      <c r="BN56479" s="3"/>
      <c r="BP56479" s="3"/>
    </row>
    <row r="56480" spans="1:68" x14ac:dyDescent="0.25">
      <c r="A56480" s="1"/>
      <c r="B56480" s="2"/>
      <c r="BJ56480" s="3"/>
      <c r="BL56480" s="3"/>
      <c r="BN56480" s="3"/>
      <c r="BP56480" s="3"/>
    </row>
    <row r="56481" spans="1:68" x14ac:dyDescent="0.25">
      <c r="A56481" s="1"/>
      <c r="B56481" s="2"/>
      <c r="BJ56481" s="3"/>
      <c r="BL56481" s="3"/>
      <c r="BN56481" s="3"/>
      <c r="BP56481" s="3"/>
    </row>
    <row r="56482" spans="1:68" x14ac:dyDescent="0.25">
      <c r="A56482" s="1"/>
      <c r="B56482" s="2"/>
      <c r="BJ56482" s="3"/>
      <c r="BL56482" s="3"/>
      <c r="BN56482" s="3"/>
      <c r="BP56482" s="3"/>
    </row>
    <row r="56483" spans="1:68" x14ac:dyDescent="0.25">
      <c r="A56483" s="1"/>
      <c r="B56483" s="2"/>
      <c r="BJ56483" s="3"/>
      <c r="BL56483" s="3"/>
      <c r="BN56483" s="3"/>
      <c r="BP56483" s="3"/>
    </row>
    <row r="56484" spans="1:68" x14ac:dyDescent="0.25">
      <c r="A56484" s="1"/>
      <c r="B56484" s="2"/>
      <c r="BJ56484" s="3"/>
      <c r="BL56484" s="3"/>
      <c r="BN56484" s="3"/>
      <c r="BP56484" s="3"/>
    </row>
    <row r="56485" spans="1:68" x14ac:dyDescent="0.25">
      <c r="A56485" s="1"/>
      <c r="B56485" s="2"/>
      <c r="BJ56485" s="3"/>
      <c r="BL56485" s="3"/>
      <c r="BN56485" s="3"/>
      <c r="BP56485" s="3"/>
    </row>
    <row r="56486" spans="1:68" x14ac:dyDescent="0.25">
      <c r="A56486" s="1"/>
      <c r="B56486" s="2"/>
      <c r="BJ56486" s="3"/>
      <c r="BL56486" s="3"/>
      <c r="BN56486" s="3"/>
      <c r="BP56486" s="3"/>
    </row>
    <row r="56487" spans="1:68" x14ac:dyDescent="0.25">
      <c r="A56487" s="1"/>
      <c r="B56487" s="2"/>
      <c r="BJ56487" s="3"/>
      <c r="BL56487" s="3"/>
      <c r="BN56487" s="3"/>
      <c r="BP56487" s="3"/>
    </row>
    <row r="56488" spans="1:68" x14ac:dyDescent="0.25">
      <c r="A56488" s="1"/>
      <c r="B56488" s="2"/>
      <c r="BJ56488" s="3"/>
      <c r="BL56488" s="3"/>
      <c r="BN56488" s="3"/>
      <c r="BP56488" s="3"/>
    </row>
    <row r="56489" spans="1:68" x14ac:dyDescent="0.25">
      <c r="A56489" s="1"/>
      <c r="B56489" s="2"/>
      <c r="BJ56489" s="3"/>
      <c r="BL56489" s="3"/>
      <c r="BN56489" s="3"/>
      <c r="BP56489" s="3"/>
    </row>
    <row r="56490" spans="1:68" x14ac:dyDescent="0.25">
      <c r="A56490" s="1"/>
      <c r="B56490" s="2"/>
      <c r="BJ56490" s="3"/>
      <c r="BL56490" s="3"/>
      <c r="BN56490" s="3"/>
      <c r="BP56490" s="3"/>
    </row>
    <row r="56491" spans="1:68" x14ac:dyDescent="0.25">
      <c r="A56491" s="1"/>
      <c r="B56491" s="2"/>
      <c r="BJ56491" s="3"/>
      <c r="BL56491" s="3"/>
      <c r="BN56491" s="3"/>
      <c r="BP56491" s="3"/>
    </row>
    <row r="56492" spans="1:68" x14ac:dyDescent="0.25">
      <c r="A56492" s="1"/>
      <c r="B56492" s="2"/>
      <c r="BJ56492" s="3"/>
      <c r="BL56492" s="3"/>
      <c r="BN56492" s="3"/>
      <c r="BP56492" s="3"/>
    </row>
    <row r="56493" spans="1:68" x14ac:dyDescent="0.25">
      <c r="A56493" s="1"/>
      <c r="B56493" s="2"/>
      <c r="BJ56493" s="3"/>
      <c r="BL56493" s="3"/>
      <c r="BN56493" s="3"/>
      <c r="BP56493" s="3"/>
    </row>
    <row r="56494" spans="1:68" x14ac:dyDescent="0.25">
      <c r="A56494" s="1"/>
      <c r="B56494" s="2"/>
      <c r="BJ56494" s="3"/>
      <c r="BL56494" s="3"/>
      <c r="BN56494" s="3"/>
      <c r="BP56494" s="3"/>
    </row>
    <row r="56495" spans="1:68" x14ac:dyDescent="0.25">
      <c r="A56495" s="1"/>
      <c r="B56495" s="2"/>
      <c r="BJ56495" s="3"/>
      <c r="BL56495" s="3"/>
      <c r="BN56495" s="3"/>
      <c r="BP56495" s="3"/>
    </row>
    <row r="56496" spans="1:68" x14ac:dyDescent="0.25">
      <c r="A56496" s="1"/>
      <c r="B56496" s="2"/>
      <c r="BJ56496" s="3"/>
      <c r="BL56496" s="3"/>
      <c r="BN56496" s="3"/>
      <c r="BP56496" s="3"/>
    </row>
    <row r="56497" spans="1:68" x14ac:dyDescent="0.25">
      <c r="A56497" s="1"/>
      <c r="B56497" s="2"/>
      <c r="BJ56497" s="3"/>
      <c r="BL56497" s="3"/>
      <c r="BN56497" s="3"/>
      <c r="BP56497" s="3"/>
    </row>
    <row r="56498" spans="1:68" x14ac:dyDescent="0.25">
      <c r="A56498" s="1"/>
      <c r="B56498" s="2"/>
      <c r="BJ56498" s="3"/>
      <c r="BL56498" s="3"/>
      <c r="BN56498" s="3"/>
      <c r="BP56498" s="3"/>
    </row>
    <row r="56499" spans="1:68" x14ac:dyDescent="0.25">
      <c r="A56499" s="1"/>
      <c r="B56499" s="2"/>
      <c r="BJ56499" s="3"/>
      <c r="BL56499" s="3"/>
      <c r="BN56499" s="3"/>
      <c r="BP56499" s="3"/>
    </row>
    <row r="56500" spans="1:68" x14ac:dyDescent="0.25">
      <c r="A56500" s="1"/>
      <c r="B56500" s="2"/>
      <c r="BJ56500" s="3"/>
      <c r="BL56500" s="3"/>
      <c r="BN56500" s="3"/>
      <c r="BP56500" s="3"/>
    </row>
    <row r="56501" spans="1:68" x14ac:dyDescent="0.25">
      <c r="A56501" s="1"/>
      <c r="B56501" s="2"/>
      <c r="BJ56501" s="3"/>
      <c r="BL56501" s="3"/>
      <c r="BN56501" s="3"/>
      <c r="BP56501" s="3"/>
    </row>
    <row r="56502" spans="1:68" x14ac:dyDescent="0.25">
      <c r="A56502" s="1"/>
      <c r="B56502" s="2"/>
      <c r="BJ56502" s="3"/>
      <c r="BL56502" s="3"/>
      <c r="BN56502" s="3"/>
      <c r="BP56502" s="3"/>
    </row>
    <row r="56503" spans="1:68" x14ac:dyDescent="0.25">
      <c r="A56503" s="1"/>
      <c r="B56503" s="2"/>
      <c r="BJ56503" s="3"/>
      <c r="BL56503" s="3"/>
      <c r="BN56503" s="3"/>
      <c r="BP56503" s="3"/>
    </row>
    <row r="56504" spans="1:68" x14ac:dyDescent="0.25">
      <c r="A56504" s="1"/>
      <c r="B56504" s="2"/>
      <c r="BJ56504" s="3"/>
      <c r="BL56504" s="3"/>
      <c r="BN56504" s="3"/>
      <c r="BP56504" s="3"/>
    </row>
    <row r="56505" spans="1:68" x14ac:dyDescent="0.25">
      <c r="A56505" s="1"/>
      <c r="B56505" s="2"/>
      <c r="BJ56505" s="3"/>
      <c r="BL56505" s="3"/>
      <c r="BN56505" s="3"/>
      <c r="BP56505" s="3"/>
    </row>
    <row r="56506" spans="1:68" x14ac:dyDescent="0.25">
      <c r="A56506" s="1"/>
      <c r="B56506" s="2"/>
      <c r="BJ56506" s="3"/>
      <c r="BL56506" s="3"/>
      <c r="BN56506" s="3"/>
      <c r="BP56506" s="3"/>
    </row>
    <row r="56507" spans="1:68" x14ac:dyDescent="0.25">
      <c r="A56507" s="1"/>
      <c r="B56507" s="2"/>
      <c r="BJ56507" s="3"/>
      <c r="BL56507" s="3"/>
      <c r="BN56507" s="3"/>
      <c r="BP56507" s="3"/>
    </row>
    <row r="56508" spans="1:68" x14ac:dyDescent="0.25">
      <c r="A56508" s="1"/>
      <c r="B56508" s="2"/>
      <c r="BJ56508" s="3"/>
      <c r="BL56508" s="3"/>
      <c r="BN56508" s="3"/>
      <c r="BP56508" s="3"/>
    </row>
    <row r="56509" spans="1:68" x14ac:dyDescent="0.25">
      <c r="A56509" s="1"/>
      <c r="B56509" s="2"/>
      <c r="BJ56509" s="3"/>
      <c r="BL56509" s="3"/>
      <c r="BN56509" s="3"/>
      <c r="BP56509" s="3"/>
    </row>
    <row r="56510" spans="1:68" x14ac:dyDescent="0.25">
      <c r="A56510" s="1"/>
      <c r="B56510" s="2"/>
      <c r="BJ56510" s="3"/>
      <c r="BL56510" s="3"/>
      <c r="BN56510" s="3"/>
      <c r="BP56510" s="3"/>
    </row>
    <row r="56511" spans="1:68" x14ac:dyDescent="0.25">
      <c r="A56511" s="1"/>
      <c r="B56511" s="2"/>
      <c r="BJ56511" s="3"/>
      <c r="BL56511" s="3"/>
      <c r="BN56511" s="3"/>
      <c r="BP56511" s="3"/>
    </row>
    <row r="56512" spans="1:68" x14ac:dyDescent="0.25">
      <c r="A56512" s="1"/>
      <c r="B56512" s="2"/>
      <c r="BJ56512" s="3"/>
      <c r="BL56512" s="3"/>
      <c r="BN56512" s="3"/>
      <c r="BP56512" s="3"/>
    </row>
    <row r="56513" spans="1:68" x14ac:dyDescent="0.25">
      <c r="A56513" s="1"/>
      <c r="B56513" s="2"/>
      <c r="BJ56513" s="3"/>
      <c r="BL56513" s="3"/>
      <c r="BN56513" s="3"/>
      <c r="BP56513" s="3"/>
    </row>
    <row r="56514" spans="1:68" x14ac:dyDescent="0.25">
      <c r="A56514" s="1"/>
      <c r="B56514" s="2"/>
      <c r="BJ56514" s="3"/>
      <c r="BL56514" s="3"/>
      <c r="BN56514" s="3"/>
      <c r="BP56514" s="3"/>
    </row>
    <row r="56515" spans="1:68" x14ac:dyDescent="0.25">
      <c r="A56515" s="1"/>
      <c r="B56515" s="2"/>
      <c r="BJ56515" s="3"/>
      <c r="BL56515" s="3"/>
      <c r="BN56515" s="3"/>
      <c r="BP56515" s="3"/>
    </row>
    <row r="56516" spans="1:68" x14ac:dyDescent="0.25">
      <c r="A56516" s="1"/>
      <c r="B56516" s="2"/>
      <c r="BJ56516" s="3"/>
      <c r="BL56516" s="3"/>
      <c r="BN56516" s="3"/>
      <c r="BP56516" s="3"/>
    </row>
    <row r="56517" spans="1:68" x14ac:dyDescent="0.25">
      <c r="A56517" s="1"/>
      <c r="B56517" s="2"/>
      <c r="BJ56517" s="3"/>
      <c r="BL56517" s="3"/>
      <c r="BN56517" s="3"/>
      <c r="BP56517" s="3"/>
    </row>
    <row r="56518" spans="1:68" x14ac:dyDescent="0.25">
      <c r="A56518" s="1"/>
      <c r="B56518" s="2"/>
      <c r="BJ56518" s="3"/>
      <c r="BL56518" s="3"/>
      <c r="BN56518" s="3"/>
      <c r="BP56518" s="3"/>
    </row>
    <row r="56519" spans="1:68" x14ac:dyDescent="0.25">
      <c r="A56519" s="1"/>
      <c r="B56519" s="2"/>
      <c r="BJ56519" s="3"/>
      <c r="BL56519" s="3"/>
      <c r="BN56519" s="3"/>
      <c r="BP56519" s="3"/>
    </row>
    <row r="56520" spans="1:68" x14ac:dyDescent="0.25">
      <c r="A56520" s="1"/>
      <c r="B56520" s="2"/>
      <c r="BJ56520" s="3"/>
      <c r="BL56520" s="3"/>
      <c r="BN56520" s="3"/>
      <c r="BP56520" s="3"/>
    </row>
    <row r="56521" spans="1:68" x14ac:dyDescent="0.25">
      <c r="A56521" s="1"/>
      <c r="B56521" s="2"/>
      <c r="BJ56521" s="3"/>
      <c r="BL56521" s="3"/>
      <c r="BN56521" s="3"/>
      <c r="BP56521" s="3"/>
    </row>
    <row r="56522" spans="1:68" x14ac:dyDescent="0.25">
      <c r="A56522" s="1"/>
      <c r="B56522" s="2"/>
      <c r="BJ56522" s="3"/>
      <c r="BL56522" s="3"/>
      <c r="BN56522" s="3"/>
      <c r="BP56522" s="3"/>
    </row>
    <row r="56523" spans="1:68" x14ac:dyDescent="0.25">
      <c r="A56523" s="1"/>
      <c r="B56523" s="2"/>
      <c r="BJ56523" s="3"/>
      <c r="BL56523" s="3"/>
      <c r="BN56523" s="3"/>
      <c r="BP56523" s="3"/>
    </row>
    <row r="56524" spans="1:68" x14ac:dyDescent="0.25">
      <c r="A56524" s="1"/>
      <c r="B56524" s="2"/>
      <c r="BJ56524" s="3"/>
      <c r="BL56524" s="3"/>
      <c r="BN56524" s="3"/>
      <c r="BP56524" s="3"/>
    </row>
    <row r="56525" spans="1:68" x14ac:dyDescent="0.25">
      <c r="A56525" s="1"/>
      <c r="B56525" s="2"/>
      <c r="BJ56525" s="3"/>
      <c r="BL56525" s="3"/>
      <c r="BN56525" s="3"/>
      <c r="BP56525" s="3"/>
    </row>
    <row r="56526" spans="1:68" x14ac:dyDescent="0.25">
      <c r="A56526" s="1"/>
      <c r="B56526" s="2"/>
      <c r="BJ56526" s="3"/>
      <c r="BL56526" s="3"/>
      <c r="BN56526" s="3"/>
      <c r="BP56526" s="3"/>
    </row>
    <row r="56527" spans="1:68" x14ac:dyDescent="0.25">
      <c r="A56527" s="1"/>
      <c r="B56527" s="2"/>
      <c r="BJ56527" s="3"/>
      <c r="BL56527" s="3"/>
      <c r="BN56527" s="3"/>
      <c r="BP56527" s="3"/>
    </row>
    <row r="56528" spans="1:68" x14ac:dyDescent="0.25">
      <c r="A56528" s="1"/>
      <c r="B56528" s="2"/>
      <c r="BJ56528" s="3"/>
      <c r="BL56528" s="3"/>
      <c r="BN56528" s="3"/>
      <c r="BP56528" s="3"/>
    </row>
    <row r="56529" spans="1:68" x14ac:dyDescent="0.25">
      <c r="A56529" s="1"/>
      <c r="B56529" s="2"/>
      <c r="BJ56529" s="3"/>
      <c r="BL56529" s="3"/>
      <c r="BN56529" s="3"/>
      <c r="BP56529" s="3"/>
    </row>
    <row r="56530" spans="1:68" x14ac:dyDescent="0.25">
      <c r="A56530" s="1"/>
      <c r="B56530" s="2"/>
      <c r="BJ56530" s="3"/>
      <c r="BL56530" s="3"/>
      <c r="BN56530" s="3"/>
      <c r="BP56530" s="3"/>
    </row>
    <row r="56531" spans="1:68" x14ac:dyDescent="0.25">
      <c r="A56531" s="1"/>
      <c r="B56531" s="2"/>
      <c r="BJ56531" s="3"/>
      <c r="BL56531" s="3"/>
      <c r="BN56531" s="3"/>
      <c r="BP56531" s="3"/>
    </row>
    <row r="56532" spans="1:68" x14ac:dyDescent="0.25">
      <c r="A56532" s="1"/>
      <c r="B56532" s="2"/>
      <c r="BJ56532" s="3"/>
      <c r="BL56532" s="3"/>
      <c r="BN56532" s="3"/>
      <c r="BP56532" s="3"/>
    </row>
    <row r="56533" spans="1:68" x14ac:dyDescent="0.25">
      <c r="A56533" s="1"/>
      <c r="B56533" s="2"/>
      <c r="BJ56533" s="3"/>
      <c r="BL56533" s="3"/>
      <c r="BN56533" s="3"/>
      <c r="BP56533" s="3"/>
    </row>
    <row r="56534" spans="1:68" x14ac:dyDescent="0.25">
      <c r="A56534" s="1"/>
      <c r="B56534" s="2"/>
      <c r="BJ56534" s="3"/>
      <c r="BL56534" s="3"/>
      <c r="BN56534" s="3"/>
      <c r="BP56534" s="3"/>
    </row>
    <row r="56535" spans="1:68" x14ac:dyDescent="0.25">
      <c r="A56535" s="1"/>
      <c r="B56535" s="2"/>
      <c r="BJ56535" s="3"/>
      <c r="BL56535" s="3"/>
      <c r="BN56535" s="3"/>
      <c r="BP56535" s="3"/>
    </row>
    <row r="56536" spans="1:68" x14ac:dyDescent="0.25">
      <c r="A56536" s="1"/>
      <c r="B56536" s="2"/>
      <c r="BJ56536" s="3"/>
      <c r="BL56536" s="3"/>
      <c r="BN56536" s="3"/>
      <c r="BP56536" s="3"/>
    </row>
    <row r="56537" spans="1:68" x14ac:dyDescent="0.25">
      <c r="A56537" s="1"/>
      <c r="B56537" s="2"/>
      <c r="BJ56537" s="3"/>
      <c r="BL56537" s="3"/>
      <c r="BN56537" s="3"/>
      <c r="BP56537" s="3"/>
    </row>
    <row r="56538" spans="1:68" x14ac:dyDescent="0.25">
      <c r="A56538" s="1"/>
      <c r="B56538" s="2"/>
      <c r="BJ56538" s="3"/>
      <c r="BL56538" s="3"/>
      <c r="BN56538" s="3"/>
      <c r="BP56538" s="3"/>
    </row>
    <row r="56539" spans="1:68" x14ac:dyDescent="0.25">
      <c r="A56539" s="1"/>
      <c r="B56539" s="2"/>
      <c r="BJ56539" s="3"/>
      <c r="BL56539" s="3"/>
      <c r="BN56539" s="3"/>
      <c r="BP56539" s="3"/>
    </row>
    <row r="56540" spans="1:68" x14ac:dyDescent="0.25">
      <c r="A56540" s="1"/>
      <c r="B56540" s="2"/>
      <c r="BJ56540" s="3"/>
      <c r="BL56540" s="3"/>
      <c r="BN56540" s="3"/>
      <c r="BP56540" s="3"/>
    </row>
    <row r="56541" spans="1:68" x14ac:dyDescent="0.25">
      <c r="A56541" s="1"/>
      <c r="B56541" s="2"/>
      <c r="BJ56541" s="3"/>
      <c r="BL56541" s="3"/>
      <c r="BN56541" s="3"/>
      <c r="BP56541" s="3"/>
    </row>
    <row r="56542" spans="1:68" x14ac:dyDescent="0.25">
      <c r="A56542" s="1"/>
      <c r="B56542" s="2"/>
      <c r="BJ56542" s="3"/>
      <c r="BL56542" s="3"/>
      <c r="BN56542" s="3"/>
      <c r="BP56542" s="3"/>
    </row>
    <row r="56543" spans="1:68" x14ac:dyDescent="0.25">
      <c r="A56543" s="1"/>
      <c r="B56543" s="2"/>
      <c r="BJ56543" s="3"/>
      <c r="BL56543" s="3"/>
      <c r="BN56543" s="3"/>
      <c r="BP56543" s="3"/>
    </row>
    <row r="56544" spans="1:68" x14ac:dyDescent="0.25">
      <c r="A56544" s="1"/>
      <c r="B56544" s="2"/>
      <c r="BJ56544" s="3"/>
      <c r="BL56544" s="3"/>
      <c r="BN56544" s="3"/>
      <c r="BP56544" s="3"/>
    </row>
    <row r="56545" spans="1:68" x14ac:dyDescent="0.25">
      <c r="A56545" s="1"/>
      <c r="B56545" s="2"/>
      <c r="BJ56545" s="3"/>
      <c r="BL56545" s="3"/>
      <c r="BN56545" s="3"/>
      <c r="BP56545" s="3"/>
    </row>
    <row r="56546" spans="1:68" x14ac:dyDescent="0.25">
      <c r="A56546" s="1"/>
      <c r="B56546" s="2"/>
      <c r="BJ56546" s="3"/>
      <c r="BL56546" s="3"/>
      <c r="BN56546" s="3"/>
      <c r="BP56546" s="3"/>
    </row>
    <row r="56547" spans="1:68" x14ac:dyDescent="0.25">
      <c r="A56547" s="1"/>
      <c r="B56547" s="2"/>
      <c r="BJ56547" s="3"/>
      <c r="BL56547" s="3"/>
      <c r="BN56547" s="3"/>
      <c r="BP56547" s="3"/>
    </row>
    <row r="56548" spans="1:68" x14ac:dyDescent="0.25">
      <c r="A56548" s="1"/>
      <c r="B56548" s="2"/>
      <c r="BJ56548" s="3"/>
      <c r="BL56548" s="3"/>
      <c r="BN56548" s="3"/>
      <c r="BP56548" s="3"/>
    </row>
    <row r="56549" spans="1:68" x14ac:dyDescent="0.25">
      <c r="A56549" s="1"/>
      <c r="B56549" s="2"/>
      <c r="BJ56549" s="3"/>
      <c r="BL56549" s="3"/>
      <c r="BN56549" s="3"/>
      <c r="BP56549" s="3"/>
    </row>
    <row r="56550" spans="1:68" x14ac:dyDescent="0.25">
      <c r="A56550" s="1"/>
      <c r="B56550" s="2"/>
      <c r="BJ56550" s="3"/>
      <c r="BL56550" s="3"/>
      <c r="BN56550" s="3"/>
      <c r="BP56550" s="3"/>
    </row>
    <row r="56551" spans="1:68" x14ac:dyDescent="0.25">
      <c r="A56551" s="1"/>
      <c r="B56551" s="2"/>
      <c r="BJ56551" s="3"/>
      <c r="BL56551" s="3"/>
      <c r="BN56551" s="3"/>
      <c r="BP56551" s="3"/>
    </row>
    <row r="56552" spans="1:68" x14ac:dyDescent="0.25">
      <c r="A56552" s="1"/>
      <c r="B56552" s="2"/>
      <c r="BJ56552" s="3"/>
      <c r="BL56552" s="3"/>
      <c r="BN56552" s="3"/>
      <c r="BP56552" s="3"/>
    </row>
    <row r="56553" spans="1:68" x14ac:dyDescent="0.25">
      <c r="A56553" s="1"/>
      <c r="B56553" s="2"/>
      <c r="BJ56553" s="3"/>
      <c r="BL56553" s="3"/>
      <c r="BN56553" s="3"/>
      <c r="BP56553" s="3"/>
    </row>
    <row r="56554" spans="1:68" x14ac:dyDescent="0.25">
      <c r="A56554" s="1"/>
      <c r="B56554" s="2"/>
      <c r="BJ56554" s="3"/>
      <c r="BL56554" s="3"/>
      <c r="BN56554" s="3"/>
      <c r="BP56554" s="3"/>
    </row>
    <row r="56555" spans="1:68" x14ac:dyDescent="0.25">
      <c r="A56555" s="1"/>
      <c r="B56555" s="2"/>
      <c r="BJ56555" s="3"/>
      <c r="BL56555" s="3"/>
      <c r="BN56555" s="3"/>
      <c r="BP56555" s="3"/>
    </row>
    <row r="56556" spans="1:68" x14ac:dyDescent="0.25">
      <c r="A56556" s="1"/>
      <c r="B56556" s="2"/>
      <c r="BJ56556" s="3"/>
      <c r="BL56556" s="3"/>
      <c r="BN56556" s="3"/>
      <c r="BP56556" s="3"/>
    </row>
    <row r="56557" spans="1:68" x14ac:dyDescent="0.25">
      <c r="A56557" s="1"/>
      <c r="B56557" s="2"/>
      <c r="BJ56557" s="3"/>
      <c r="BL56557" s="3"/>
      <c r="BN56557" s="3"/>
      <c r="BP56557" s="3"/>
    </row>
    <row r="56558" spans="1:68" x14ac:dyDescent="0.25">
      <c r="A56558" s="1"/>
      <c r="B56558" s="2"/>
      <c r="BJ56558" s="3"/>
      <c r="BL56558" s="3"/>
      <c r="BN56558" s="3"/>
      <c r="BP56558" s="3"/>
    </row>
    <row r="56559" spans="1:68" x14ac:dyDescent="0.25">
      <c r="A56559" s="1"/>
      <c r="B56559" s="2"/>
      <c r="BJ56559" s="3"/>
      <c r="BL56559" s="3"/>
      <c r="BN56559" s="3"/>
      <c r="BP56559" s="3"/>
    </row>
    <row r="56560" spans="1:68" x14ac:dyDescent="0.25">
      <c r="A56560" s="1"/>
      <c r="B56560" s="2"/>
      <c r="BJ56560" s="3"/>
      <c r="BL56560" s="3"/>
      <c r="BN56560" s="3"/>
      <c r="BP56560" s="3"/>
    </row>
    <row r="56561" spans="1:68" x14ac:dyDescent="0.25">
      <c r="A56561" s="1"/>
      <c r="B56561" s="2"/>
      <c r="BJ56561" s="3"/>
      <c r="BL56561" s="3"/>
      <c r="BN56561" s="3"/>
      <c r="BP56561" s="3"/>
    </row>
    <row r="56562" spans="1:68" x14ac:dyDescent="0.25">
      <c r="A56562" s="1"/>
      <c r="B56562" s="2"/>
      <c r="BJ56562" s="3"/>
      <c r="BL56562" s="3"/>
      <c r="BN56562" s="3"/>
      <c r="BP56562" s="3"/>
    </row>
    <row r="56563" spans="1:68" x14ac:dyDescent="0.25">
      <c r="A56563" s="1"/>
      <c r="B56563" s="2"/>
      <c r="BJ56563" s="3"/>
      <c r="BL56563" s="3"/>
      <c r="BN56563" s="3"/>
      <c r="BP56563" s="3"/>
    </row>
    <row r="56564" spans="1:68" x14ac:dyDescent="0.25">
      <c r="A56564" s="1"/>
      <c r="B56564" s="2"/>
      <c r="BJ56564" s="3"/>
      <c r="BL56564" s="3"/>
      <c r="BN56564" s="3"/>
      <c r="BP56564" s="3"/>
    </row>
    <row r="56565" spans="1:68" x14ac:dyDescent="0.25">
      <c r="A56565" s="1"/>
      <c r="B56565" s="2"/>
      <c r="BJ56565" s="3"/>
      <c r="BL56565" s="3"/>
      <c r="BN56565" s="3"/>
      <c r="BP56565" s="3"/>
    </row>
    <row r="56566" spans="1:68" x14ac:dyDescent="0.25">
      <c r="A56566" s="1"/>
      <c r="B56566" s="2"/>
      <c r="BJ56566" s="3"/>
      <c r="BL56566" s="3"/>
      <c r="BN56566" s="3"/>
      <c r="BP56566" s="3"/>
    </row>
    <row r="56567" spans="1:68" x14ac:dyDescent="0.25">
      <c r="A56567" s="1"/>
      <c r="B56567" s="2"/>
      <c r="BJ56567" s="3"/>
      <c r="BL56567" s="3"/>
      <c r="BN56567" s="3"/>
      <c r="BP56567" s="3"/>
    </row>
    <row r="56568" spans="1:68" x14ac:dyDescent="0.25">
      <c r="A56568" s="1"/>
      <c r="B56568" s="2"/>
      <c r="BJ56568" s="3"/>
      <c r="BL56568" s="3"/>
      <c r="BN56568" s="3"/>
      <c r="BP56568" s="3"/>
    </row>
    <row r="56569" spans="1:68" x14ac:dyDescent="0.25">
      <c r="A56569" s="1"/>
      <c r="B56569" s="2"/>
      <c r="BJ56569" s="3"/>
      <c r="BL56569" s="3"/>
      <c r="BN56569" s="3"/>
      <c r="BP56569" s="3"/>
    </row>
    <row r="56570" spans="1:68" x14ac:dyDescent="0.25">
      <c r="A56570" s="1"/>
      <c r="B56570" s="2"/>
      <c r="BJ56570" s="3"/>
      <c r="BL56570" s="3"/>
      <c r="BN56570" s="3"/>
      <c r="BP56570" s="3"/>
    </row>
    <row r="56571" spans="1:68" x14ac:dyDescent="0.25">
      <c r="A56571" s="1"/>
      <c r="B56571" s="2"/>
      <c r="BJ56571" s="3"/>
      <c r="BL56571" s="3"/>
      <c r="BN56571" s="3"/>
      <c r="BP56571" s="3"/>
    </row>
    <row r="56572" spans="1:68" x14ac:dyDescent="0.25">
      <c r="A56572" s="1"/>
      <c r="B56572" s="2"/>
      <c r="BJ56572" s="3"/>
      <c r="BL56572" s="3"/>
      <c r="BN56572" s="3"/>
      <c r="BP56572" s="3"/>
    </row>
    <row r="56573" spans="1:68" x14ac:dyDescent="0.25">
      <c r="A56573" s="1"/>
      <c r="B56573" s="2"/>
      <c r="BJ56573" s="3"/>
      <c r="BL56573" s="3"/>
      <c r="BN56573" s="3"/>
      <c r="BP56573" s="3"/>
    </row>
    <row r="56574" spans="1:68" x14ac:dyDescent="0.25">
      <c r="A56574" s="1"/>
      <c r="B56574" s="2"/>
      <c r="BJ56574" s="3"/>
      <c r="BL56574" s="3"/>
      <c r="BN56574" s="3"/>
      <c r="BP56574" s="3"/>
    </row>
    <row r="56575" spans="1:68" x14ac:dyDescent="0.25">
      <c r="A56575" s="1"/>
      <c r="B56575" s="2"/>
      <c r="BJ56575" s="3"/>
      <c r="BL56575" s="3"/>
      <c r="BN56575" s="3"/>
      <c r="BP56575" s="3"/>
    </row>
    <row r="56576" spans="1:68" x14ac:dyDescent="0.25">
      <c r="A56576" s="1"/>
      <c r="B56576" s="2"/>
      <c r="BJ56576" s="3"/>
      <c r="BL56576" s="3"/>
      <c r="BN56576" s="3"/>
      <c r="BP56576" s="3"/>
    </row>
    <row r="56577" spans="1:68" x14ac:dyDescent="0.25">
      <c r="A56577" s="1"/>
      <c r="B56577" s="2"/>
      <c r="BJ56577" s="3"/>
      <c r="BL56577" s="3"/>
      <c r="BN56577" s="3"/>
      <c r="BP56577" s="3"/>
    </row>
    <row r="56578" spans="1:68" x14ac:dyDescent="0.25">
      <c r="A56578" s="1"/>
      <c r="B56578" s="2"/>
      <c r="BJ56578" s="3"/>
      <c r="BL56578" s="3"/>
      <c r="BN56578" s="3"/>
      <c r="BP56578" s="3"/>
    </row>
    <row r="56579" spans="1:68" x14ac:dyDescent="0.25">
      <c r="A56579" s="1"/>
      <c r="B56579" s="2"/>
      <c r="BJ56579" s="3"/>
      <c r="BL56579" s="3"/>
      <c r="BN56579" s="3"/>
      <c r="BP56579" s="3"/>
    </row>
    <row r="56580" spans="1:68" x14ac:dyDescent="0.25">
      <c r="A56580" s="1"/>
      <c r="B56580" s="2"/>
      <c r="BJ56580" s="3"/>
      <c r="BL56580" s="3"/>
      <c r="BN56580" s="3"/>
      <c r="BP56580" s="3"/>
    </row>
    <row r="56581" spans="1:68" x14ac:dyDescent="0.25">
      <c r="A56581" s="1"/>
      <c r="B56581" s="2"/>
      <c r="BJ56581" s="3"/>
      <c r="BL56581" s="3"/>
      <c r="BN56581" s="3"/>
      <c r="BP56581" s="3"/>
    </row>
    <row r="56582" spans="1:68" x14ac:dyDescent="0.25">
      <c r="A56582" s="1"/>
      <c r="B56582" s="2"/>
      <c r="BJ56582" s="3"/>
      <c r="BL56582" s="3"/>
      <c r="BN56582" s="3"/>
      <c r="BP56582" s="3"/>
    </row>
    <row r="56583" spans="1:68" x14ac:dyDescent="0.25">
      <c r="A56583" s="1"/>
      <c r="B56583" s="2"/>
      <c r="BJ56583" s="3"/>
      <c r="BL56583" s="3"/>
      <c r="BN56583" s="3"/>
      <c r="BP56583" s="3"/>
    </row>
    <row r="56584" spans="1:68" x14ac:dyDescent="0.25">
      <c r="A56584" s="1"/>
      <c r="B56584" s="2"/>
      <c r="BJ56584" s="3"/>
      <c r="BL56584" s="3"/>
      <c r="BN56584" s="3"/>
      <c r="BP56584" s="3"/>
    </row>
    <row r="56585" spans="1:68" x14ac:dyDescent="0.25">
      <c r="A56585" s="1"/>
      <c r="B56585" s="2"/>
      <c r="BJ56585" s="3"/>
      <c r="BL56585" s="3"/>
      <c r="BN56585" s="3"/>
      <c r="BP56585" s="3"/>
    </row>
    <row r="56586" spans="1:68" x14ac:dyDescent="0.25">
      <c r="A56586" s="1"/>
      <c r="B56586" s="2"/>
      <c r="BJ56586" s="3"/>
      <c r="BL56586" s="3"/>
      <c r="BN56586" s="3"/>
      <c r="BP56586" s="3"/>
    </row>
    <row r="56587" spans="1:68" x14ac:dyDescent="0.25">
      <c r="A56587" s="1"/>
      <c r="B56587" s="2"/>
      <c r="BJ56587" s="3"/>
      <c r="BL56587" s="3"/>
      <c r="BN56587" s="3"/>
      <c r="BP56587" s="3"/>
    </row>
    <row r="56588" spans="1:68" x14ac:dyDescent="0.25">
      <c r="A56588" s="1"/>
      <c r="B56588" s="2"/>
      <c r="BJ56588" s="3"/>
      <c r="BL56588" s="3"/>
      <c r="BN56588" s="3"/>
      <c r="BP56588" s="3"/>
    </row>
    <row r="56589" spans="1:68" x14ac:dyDescent="0.25">
      <c r="A56589" s="1"/>
      <c r="B56589" s="2"/>
      <c r="BJ56589" s="3"/>
      <c r="BL56589" s="3"/>
      <c r="BN56589" s="3"/>
      <c r="BP56589" s="3"/>
    </row>
    <row r="56590" spans="1:68" x14ac:dyDescent="0.25">
      <c r="A56590" s="1"/>
      <c r="B56590" s="2"/>
      <c r="BJ56590" s="3"/>
      <c r="BL56590" s="3"/>
      <c r="BN56590" s="3"/>
      <c r="BP56590" s="3"/>
    </row>
    <row r="56591" spans="1:68" x14ac:dyDescent="0.25">
      <c r="A56591" s="1"/>
      <c r="B56591" s="2"/>
      <c r="BJ56591" s="3"/>
      <c r="BL56591" s="3"/>
      <c r="BN56591" s="3"/>
      <c r="BP56591" s="3"/>
    </row>
    <row r="56592" spans="1:68" x14ac:dyDescent="0.25">
      <c r="A56592" s="1"/>
      <c r="B56592" s="2"/>
      <c r="BJ56592" s="3"/>
      <c r="BL56592" s="3"/>
      <c r="BN56592" s="3"/>
      <c r="BP56592" s="3"/>
    </row>
    <row r="56593" spans="1:68" x14ac:dyDescent="0.25">
      <c r="A56593" s="1"/>
      <c r="B56593" s="2"/>
      <c r="BJ56593" s="3"/>
      <c r="BL56593" s="3"/>
      <c r="BN56593" s="3"/>
      <c r="BP56593" s="3"/>
    </row>
    <row r="56594" spans="1:68" x14ac:dyDescent="0.25">
      <c r="A56594" s="1"/>
      <c r="B56594" s="2"/>
      <c r="BJ56594" s="3"/>
      <c r="BL56594" s="3"/>
      <c r="BN56594" s="3"/>
      <c r="BP56594" s="3"/>
    </row>
    <row r="56595" spans="1:68" x14ac:dyDescent="0.25">
      <c r="A56595" s="1"/>
      <c r="B56595" s="2"/>
      <c r="BJ56595" s="3"/>
      <c r="BL56595" s="3"/>
      <c r="BN56595" s="3"/>
      <c r="BP56595" s="3"/>
    </row>
    <row r="56596" spans="1:68" x14ac:dyDescent="0.25">
      <c r="A56596" s="1"/>
      <c r="B56596" s="2"/>
      <c r="BJ56596" s="3"/>
      <c r="BL56596" s="3"/>
      <c r="BN56596" s="3"/>
      <c r="BP56596" s="3"/>
    </row>
    <row r="56597" spans="1:68" x14ac:dyDescent="0.25">
      <c r="A56597" s="1"/>
      <c r="B56597" s="2"/>
      <c r="BJ56597" s="3"/>
      <c r="BL56597" s="3"/>
      <c r="BN56597" s="3"/>
      <c r="BP56597" s="3"/>
    </row>
    <row r="56598" spans="1:68" x14ac:dyDescent="0.25">
      <c r="A56598" s="1"/>
      <c r="B56598" s="2"/>
      <c r="BJ56598" s="3"/>
      <c r="BL56598" s="3"/>
      <c r="BN56598" s="3"/>
      <c r="BP56598" s="3"/>
    </row>
    <row r="56599" spans="1:68" x14ac:dyDescent="0.25">
      <c r="A56599" s="1"/>
      <c r="B56599" s="2"/>
      <c r="BJ56599" s="3"/>
      <c r="BL56599" s="3"/>
      <c r="BN56599" s="3"/>
      <c r="BP56599" s="3"/>
    </row>
    <row r="56600" spans="1:68" x14ac:dyDescent="0.25">
      <c r="A56600" s="1"/>
      <c r="B56600" s="2"/>
      <c r="BJ56600" s="3"/>
      <c r="BL56600" s="3"/>
      <c r="BN56600" s="3"/>
      <c r="BP56600" s="3"/>
    </row>
    <row r="56601" spans="1:68" x14ac:dyDescent="0.25">
      <c r="A56601" s="1"/>
      <c r="B56601" s="2"/>
      <c r="BJ56601" s="3"/>
      <c r="BL56601" s="3"/>
      <c r="BN56601" s="3"/>
      <c r="BP56601" s="3"/>
    </row>
    <row r="56602" spans="1:68" x14ac:dyDescent="0.25">
      <c r="A56602" s="1"/>
      <c r="B56602" s="2"/>
      <c r="BJ56602" s="3"/>
      <c r="BL56602" s="3"/>
      <c r="BN56602" s="3"/>
      <c r="BP56602" s="3"/>
    </row>
    <row r="56603" spans="1:68" x14ac:dyDescent="0.25">
      <c r="A56603" s="1"/>
      <c r="B56603" s="2"/>
      <c r="BJ56603" s="3"/>
      <c r="BL56603" s="3"/>
      <c r="BN56603" s="3"/>
      <c r="BP56603" s="3"/>
    </row>
    <row r="56604" spans="1:68" x14ac:dyDescent="0.25">
      <c r="A56604" s="1"/>
      <c r="B56604" s="2"/>
      <c r="BJ56604" s="3"/>
      <c r="BL56604" s="3"/>
      <c r="BN56604" s="3"/>
      <c r="BP56604" s="3"/>
    </row>
    <row r="56605" spans="1:68" x14ac:dyDescent="0.25">
      <c r="A56605" s="1"/>
      <c r="B56605" s="2"/>
      <c r="BJ56605" s="3"/>
      <c r="BL56605" s="3"/>
      <c r="BN56605" s="3"/>
      <c r="BP56605" s="3"/>
    </row>
    <row r="56606" spans="1:68" x14ac:dyDescent="0.25">
      <c r="A56606" s="1"/>
      <c r="B56606" s="2"/>
      <c r="BJ56606" s="3"/>
      <c r="BL56606" s="3"/>
      <c r="BN56606" s="3"/>
      <c r="BP56606" s="3"/>
    </row>
    <row r="56607" spans="1:68" x14ac:dyDescent="0.25">
      <c r="A56607" s="1"/>
      <c r="B56607" s="2"/>
      <c r="BJ56607" s="3"/>
      <c r="BL56607" s="3"/>
      <c r="BN56607" s="3"/>
      <c r="BP56607" s="3"/>
    </row>
    <row r="56608" spans="1:68" x14ac:dyDescent="0.25">
      <c r="A56608" s="1"/>
      <c r="B56608" s="2"/>
      <c r="BJ56608" s="3"/>
      <c r="BL56608" s="3"/>
      <c r="BN56608" s="3"/>
      <c r="BP56608" s="3"/>
    </row>
    <row r="56609" spans="1:68" x14ac:dyDescent="0.25">
      <c r="A56609" s="1"/>
      <c r="B56609" s="2"/>
      <c r="BJ56609" s="3"/>
      <c r="BL56609" s="3"/>
      <c r="BN56609" s="3"/>
      <c r="BP56609" s="3"/>
    </row>
    <row r="56610" spans="1:68" x14ac:dyDescent="0.25">
      <c r="A56610" s="1"/>
      <c r="B56610" s="2"/>
      <c r="BJ56610" s="3"/>
      <c r="BL56610" s="3"/>
      <c r="BN56610" s="3"/>
      <c r="BP56610" s="3"/>
    </row>
    <row r="56611" spans="1:68" x14ac:dyDescent="0.25">
      <c r="A56611" s="1"/>
      <c r="B56611" s="2"/>
      <c r="BJ56611" s="3"/>
      <c r="BL56611" s="3"/>
      <c r="BN56611" s="3"/>
      <c r="BP56611" s="3"/>
    </row>
    <row r="56612" spans="1:68" x14ac:dyDescent="0.25">
      <c r="A56612" s="1"/>
      <c r="B56612" s="2"/>
      <c r="BJ56612" s="3"/>
      <c r="BL56612" s="3"/>
      <c r="BN56612" s="3"/>
      <c r="BP56612" s="3"/>
    </row>
    <row r="56613" spans="1:68" x14ac:dyDescent="0.25">
      <c r="A56613" s="1"/>
      <c r="B56613" s="2"/>
      <c r="BJ56613" s="3"/>
      <c r="BL56613" s="3"/>
      <c r="BN56613" s="3"/>
      <c r="BP56613" s="3"/>
    </row>
    <row r="56614" spans="1:68" x14ac:dyDescent="0.25">
      <c r="A56614" s="1"/>
      <c r="B56614" s="2"/>
      <c r="BJ56614" s="3"/>
      <c r="BL56614" s="3"/>
      <c r="BN56614" s="3"/>
      <c r="BP56614" s="3"/>
    </row>
    <row r="56615" spans="1:68" x14ac:dyDescent="0.25">
      <c r="A56615" s="1"/>
      <c r="B56615" s="2"/>
      <c r="BJ56615" s="3"/>
      <c r="BL56615" s="3"/>
      <c r="BN56615" s="3"/>
      <c r="BP56615" s="3"/>
    </row>
    <row r="56616" spans="1:68" x14ac:dyDescent="0.25">
      <c r="A56616" s="1"/>
      <c r="B56616" s="2"/>
      <c r="BJ56616" s="3"/>
      <c r="BL56616" s="3"/>
      <c r="BN56616" s="3"/>
      <c r="BP56616" s="3"/>
    </row>
    <row r="56617" spans="1:68" x14ac:dyDescent="0.25">
      <c r="A56617" s="1"/>
      <c r="B56617" s="2"/>
      <c r="BJ56617" s="3"/>
      <c r="BL56617" s="3"/>
      <c r="BN56617" s="3"/>
      <c r="BP56617" s="3"/>
    </row>
    <row r="56618" spans="1:68" x14ac:dyDescent="0.25">
      <c r="A56618" s="1"/>
      <c r="B56618" s="2"/>
      <c r="BJ56618" s="3"/>
      <c r="BL56618" s="3"/>
      <c r="BN56618" s="3"/>
      <c r="BP56618" s="3"/>
    </row>
    <row r="56619" spans="1:68" x14ac:dyDescent="0.25">
      <c r="A56619" s="1"/>
      <c r="B56619" s="2"/>
      <c r="BJ56619" s="3"/>
      <c r="BL56619" s="3"/>
      <c r="BN56619" s="3"/>
      <c r="BP56619" s="3"/>
    </row>
    <row r="56620" spans="1:68" x14ac:dyDescent="0.25">
      <c r="A56620" s="1"/>
      <c r="B56620" s="2"/>
      <c r="BJ56620" s="3"/>
      <c r="BL56620" s="3"/>
      <c r="BN56620" s="3"/>
      <c r="BP56620" s="3"/>
    </row>
    <row r="56621" spans="1:68" x14ac:dyDescent="0.25">
      <c r="A56621" s="1"/>
      <c r="B56621" s="2"/>
      <c r="BJ56621" s="3"/>
      <c r="BL56621" s="3"/>
      <c r="BN56621" s="3"/>
      <c r="BP56621" s="3"/>
    </row>
    <row r="56622" spans="1:68" x14ac:dyDescent="0.25">
      <c r="A56622" s="1"/>
      <c r="B56622" s="2"/>
      <c r="BJ56622" s="3"/>
      <c r="BL56622" s="3"/>
      <c r="BN56622" s="3"/>
      <c r="BP56622" s="3"/>
    </row>
    <row r="56623" spans="1:68" x14ac:dyDescent="0.25">
      <c r="A56623" s="1"/>
      <c r="B56623" s="2"/>
      <c r="BJ56623" s="3"/>
      <c r="BL56623" s="3"/>
      <c r="BN56623" s="3"/>
      <c r="BP56623" s="3"/>
    </row>
    <row r="56624" spans="1:68" x14ac:dyDescent="0.25">
      <c r="A56624" s="1"/>
      <c r="B56624" s="2"/>
      <c r="BJ56624" s="3"/>
      <c r="BL56624" s="3"/>
      <c r="BN56624" s="3"/>
      <c r="BP56624" s="3"/>
    </row>
    <row r="56625" spans="1:68" x14ac:dyDescent="0.25">
      <c r="A56625" s="1"/>
      <c r="B56625" s="2"/>
      <c r="BJ56625" s="3"/>
      <c r="BL56625" s="3"/>
      <c r="BN56625" s="3"/>
      <c r="BP56625" s="3"/>
    </row>
    <row r="56626" spans="1:68" x14ac:dyDescent="0.25">
      <c r="A56626" s="1"/>
      <c r="B56626" s="2"/>
      <c r="BJ56626" s="3"/>
      <c r="BL56626" s="3"/>
      <c r="BN56626" s="3"/>
      <c r="BP56626" s="3"/>
    </row>
    <row r="56627" spans="1:68" x14ac:dyDescent="0.25">
      <c r="A56627" s="1"/>
      <c r="B56627" s="2"/>
      <c r="BJ56627" s="3"/>
      <c r="BL56627" s="3"/>
      <c r="BN56627" s="3"/>
      <c r="BP56627" s="3"/>
    </row>
    <row r="56628" spans="1:68" x14ac:dyDescent="0.25">
      <c r="A56628" s="1"/>
      <c r="B56628" s="2"/>
      <c r="BJ56628" s="3"/>
      <c r="BL56628" s="3"/>
      <c r="BN56628" s="3"/>
      <c r="BP56628" s="3"/>
    </row>
    <row r="56629" spans="1:68" x14ac:dyDescent="0.25">
      <c r="A56629" s="1"/>
      <c r="B56629" s="2"/>
      <c r="BJ56629" s="3"/>
      <c r="BL56629" s="3"/>
      <c r="BN56629" s="3"/>
      <c r="BP56629" s="3"/>
    </row>
    <row r="56630" spans="1:68" x14ac:dyDescent="0.25">
      <c r="A56630" s="1"/>
      <c r="B56630" s="2"/>
      <c r="BJ56630" s="3"/>
      <c r="BL56630" s="3"/>
      <c r="BN56630" s="3"/>
      <c r="BP56630" s="3"/>
    </row>
    <row r="56631" spans="1:68" x14ac:dyDescent="0.25">
      <c r="A56631" s="1"/>
      <c r="B56631" s="2"/>
      <c r="BJ56631" s="3"/>
      <c r="BL56631" s="3"/>
      <c r="BN56631" s="3"/>
      <c r="BP56631" s="3"/>
    </row>
    <row r="56632" spans="1:68" x14ac:dyDescent="0.25">
      <c r="A56632" s="1"/>
      <c r="B56632" s="2"/>
      <c r="BJ56632" s="3"/>
      <c r="BL56632" s="3"/>
      <c r="BN56632" s="3"/>
      <c r="BP56632" s="3"/>
    </row>
    <row r="56633" spans="1:68" x14ac:dyDescent="0.25">
      <c r="A56633" s="1"/>
      <c r="B56633" s="2"/>
      <c r="BJ56633" s="3"/>
      <c r="BL56633" s="3"/>
      <c r="BN56633" s="3"/>
      <c r="BP56633" s="3"/>
    </row>
    <row r="56634" spans="1:68" x14ac:dyDescent="0.25">
      <c r="A56634" s="1"/>
      <c r="B56634" s="2"/>
      <c r="BJ56634" s="3"/>
      <c r="BL56634" s="3"/>
      <c r="BN56634" s="3"/>
      <c r="BP56634" s="3"/>
    </row>
    <row r="56635" spans="1:68" x14ac:dyDescent="0.25">
      <c r="A56635" s="1"/>
      <c r="B56635" s="2"/>
      <c r="BJ56635" s="3"/>
      <c r="BL56635" s="3"/>
      <c r="BN56635" s="3"/>
      <c r="BP56635" s="3"/>
    </row>
    <row r="56636" spans="1:68" x14ac:dyDescent="0.25">
      <c r="A56636" s="1"/>
      <c r="B56636" s="2"/>
      <c r="BJ56636" s="3"/>
      <c r="BL56636" s="3"/>
      <c r="BN56636" s="3"/>
      <c r="BP56636" s="3"/>
    </row>
    <row r="56637" spans="1:68" x14ac:dyDescent="0.25">
      <c r="A56637" s="1"/>
      <c r="B56637" s="2"/>
      <c r="BJ56637" s="3"/>
      <c r="BL56637" s="3"/>
      <c r="BN56637" s="3"/>
      <c r="BP56637" s="3"/>
    </row>
    <row r="56638" spans="1:68" x14ac:dyDescent="0.25">
      <c r="A56638" s="1"/>
      <c r="B56638" s="2"/>
      <c r="BJ56638" s="3"/>
      <c r="BL56638" s="3"/>
      <c r="BN56638" s="3"/>
      <c r="BP56638" s="3"/>
    </row>
    <row r="56639" spans="1:68" x14ac:dyDescent="0.25">
      <c r="A56639" s="1"/>
      <c r="B56639" s="2"/>
      <c r="BJ56639" s="3"/>
      <c r="BL56639" s="3"/>
      <c r="BN56639" s="3"/>
      <c r="BP56639" s="3"/>
    </row>
    <row r="56640" spans="1:68" x14ac:dyDescent="0.25">
      <c r="A56640" s="1"/>
      <c r="B56640" s="2"/>
      <c r="BJ56640" s="3"/>
      <c r="BL56640" s="3"/>
      <c r="BN56640" s="3"/>
      <c r="BP56640" s="3"/>
    </row>
    <row r="56641" spans="1:68" x14ac:dyDescent="0.25">
      <c r="A56641" s="1"/>
      <c r="B56641" s="2"/>
      <c r="BJ56641" s="3"/>
      <c r="BL56641" s="3"/>
      <c r="BN56641" s="3"/>
      <c r="BP56641" s="3"/>
    </row>
    <row r="56642" spans="1:68" x14ac:dyDescent="0.25">
      <c r="A56642" s="1"/>
      <c r="B56642" s="2"/>
      <c r="BJ56642" s="3"/>
      <c r="BL56642" s="3"/>
      <c r="BN56642" s="3"/>
      <c r="BP56642" s="3"/>
    </row>
    <row r="56643" spans="1:68" x14ac:dyDescent="0.25">
      <c r="A56643" s="1"/>
      <c r="B56643" s="2"/>
      <c r="BJ56643" s="3"/>
      <c r="BL56643" s="3"/>
      <c r="BN56643" s="3"/>
      <c r="BP56643" s="3"/>
    </row>
    <row r="56644" spans="1:68" x14ac:dyDescent="0.25">
      <c r="A56644" s="1"/>
      <c r="B56644" s="2"/>
      <c r="BJ56644" s="3"/>
      <c r="BL56644" s="3"/>
      <c r="BN56644" s="3"/>
      <c r="BP56644" s="3"/>
    </row>
    <row r="56645" spans="1:68" x14ac:dyDescent="0.25">
      <c r="A56645" s="1"/>
      <c r="B56645" s="2"/>
      <c r="BJ56645" s="3"/>
      <c r="BL56645" s="3"/>
      <c r="BN56645" s="3"/>
      <c r="BP56645" s="3"/>
    </row>
    <row r="56646" spans="1:68" x14ac:dyDescent="0.25">
      <c r="A56646" s="1"/>
      <c r="B56646" s="2"/>
      <c r="BJ56646" s="3"/>
      <c r="BL56646" s="3"/>
      <c r="BN56646" s="3"/>
      <c r="BP56646" s="3"/>
    </row>
    <row r="56647" spans="1:68" x14ac:dyDescent="0.25">
      <c r="A56647" s="1"/>
      <c r="B56647" s="2"/>
      <c r="BJ56647" s="3"/>
      <c r="BL56647" s="3"/>
      <c r="BN56647" s="3"/>
      <c r="BP56647" s="3"/>
    </row>
    <row r="56648" spans="1:68" x14ac:dyDescent="0.25">
      <c r="A56648" s="1"/>
      <c r="B56648" s="2"/>
      <c r="BJ56648" s="3"/>
      <c r="BL56648" s="3"/>
      <c r="BN56648" s="3"/>
      <c r="BP56648" s="3"/>
    </row>
    <row r="56649" spans="1:68" x14ac:dyDescent="0.25">
      <c r="A56649" s="1"/>
      <c r="B56649" s="2"/>
      <c r="BJ56649" s="3"/>
      <c r="BL56649" s="3"/>
      <c r="BN56649" s="3"/>
      <c r="BP56649" s="3"/>
    </row>
    <row r="56650" spans="1:68" x14ac:dyDescent="0.25">
      <c r="A56650" s="1"/>
      <c r="B56650" s="2"/>
      <c r="BJ56650" s="3"/>
      <c r="BL56650" s="3"/>
      <c r="BN56650" s="3"/>
      <c r="BP56650" s="3"/>
    </row>
    <row r="56651" spans="1:68" x14ac:dyDescent="0.25">
      <c r="A56651" s="1"/>
      <c r="B56651" s="2"/>
      <c r="BJ56651" s="3"/>
      <c r="BL56651" s="3"/>
      <c r="BN56651" s="3"/>
      <c r="BP56651" s="3"/>
    </row>
    <row r="56652" spans="1:68" x14ac:dyDescent="0.25">
      <c r="A56652" s="1"/>
      <c r="B56652" s="2"/>
      <c r="BJ56652" s="3"/>
      <c r="BL56652" s="3"/>
      <c r="BN56652" s="3"/>
      <c r="BP56652" s="3"/>
    </row>
    <row r="56653" spans="1:68" x14ac:dyDescent="0.25">
      <c r="A56653" s="1"/>
      <c r="B56653" s="2"/>
      <c r="BJ56653" s="3"/>
      <c r="BL56653" s="3"/>
      <c r="BN56653" s="3"/>
      <c r="BP56653" s="3"/>
    </row>
    <row r="56654" spans="1:68" x14ac:dyDescent="0.25">
      <c r="A56654" s="1"/>
      <c r="B56654" s="2"/>
      <c r="BJ56654" s="3"/>
      <c r="BL56654" s="3"/>
      <c r="BN56654" s="3"/>
      <c r="BP56654" s="3"/>
    </row>
    <row r="56655" spans="1:68" x14ac:dyDescent="0.25">
      <c r="A56655" s="1"/>
      <c r="B56655" s="2"/>
      <c r="BJ56655" s="3"/>
      <c r="BL56655" s="3"/>
      <c r="BN56655" s="3"/>
      <c r="BP56655" s="3"/>
    </row>
    <row r="56656" spans="1:68" x14ac:dyDescent="0.25">
      <c r="A56656" s="1"/>
      <c r="B56656" s="2"/>
      <c r="BJ56656" s="3"/>
      <c r="BL56656" s="3"/>
      <c r="BN56656" s="3"/>
      <c r="BP56656" s="3"/>
    </row>
    <row r="56657" spans="1:68" x14ac:dyDescent="0.25">
      <c r="A56657" s="1"/>
      <c r="B56657" s="2"/>
      <c r="BJ56657" s="3"/>
      <c r="BL56657" s="3"/>
      <c r="BN56657" s="3"/>
      <c r="BP56657" s="3"/>
    </row>
    <row r="56658" spans="1:68" x14ac:dyDescent="0.25">
      <c r="A56658" s="1"/>
      <c r="B56658" s="2"/>
      <c r="BJ56658" s="3"/>
      <c r="BL56658" s="3"/>
      <c r="BN56658" s="3"/>
      <c r="BP56658" s="3"/>
    </row>
    <row r="56659" spans="1:68" x14ac:dyDescent="0.25">
      <c r="A56659" s="1"/>
      <c r="B56659" s="2"/>
      <c r="BJ56659" s="3"/>
      <c r="BL56659" s="3"/>
      <c r="BN56659" s="3"/>
      <c r="BP56659" s="3"/>
    </row>
    <row r="56660" spans="1:68" x14ac:dyDescent="0.25">
      <c r="A56660" s="1"/>
      <c r="B56660" s="2"/>
      <c r="BJ56660" s="3"/>
      <c r="BL56660" s="3"/>
      <c r="BN56660" s="3"/>
      <c r="BP56660" s="3"/>
    </row>
    <row r="56661" spans="1:68" x14ac:dyDescent="0.25">
      <c r="A56661" s="1"/>
      <c r="B56661" s="2"/>
      <c r="BJ56661" s="3"/>
      <c r="BL56661" s="3"/>
      <c r="BN56661" s="3"/>
      <c r="BP56661" s="3"/>
    </row>
    <row r="56662" spans="1:68" x14ac:dyDescent="0.25">
      <c r="A56662" s="1"/>
      <c r="B56662" s="2"/>
      <c r="BJ56662" s="3"/>
      <c r="BL56662" s="3"/>
      <c r="BN56662" s="3"/>
      <c r="BP56662" s="3"/>
    </row>
    <row r="56663" spans="1:68" x14ac:dyDescent="0.25">
      <c r="A56663" s="1"/>
      <c r="B56663" s="2"/>
      <c r="BJ56663" s="3"/>
      <c r="BL56663" s="3"/>
      <c r="BN56663" s="3"/>
      <c r="BP56663" s="3"/>
    </row>
    <row r="56664" spans="1:68" x14ac:dyDescent="0.25">
      <c r="A56664" s="1"/>
      <c r="B56664" s="2"/>
      <c r="BJ56664" s="3"/>
      <c r="BL56664" s="3"/>
      <c r="BN56664" s="3"/>
      <c r="BP56664" s="3"/>
    </row>
    <row r="56665" spans="1:68" x14ac:dyDescent="0.25">
      <c r="A56665" s="1"/>
      <c r="B56665" s="2"/>
      <c r="BJ56665" s="3"/>
      <c r="BL56665" s="3"/>
      <c r="BN56665" s="3"/>
      <c r="BP56665" s="3"/>
    </row>
    <row r="56666" spans="1:68" x14ac:dyDescent="0.25">
      <c r="A56666" s="1"/>
      <c r="B56666" s="2"/>
      <c r="BJ56666" s="3"/>
      <c r="BL56666" s="3"/>
      <c r="BN56666" s="3"/>
      <c r="BP56666" s="3"/>
    </row>
    <row r="56667" spans="1:68" x14ac:dyDescent="0.25">
      <c r="A56667" s="1"/>
      <c r="B56667" s="2"/>
      <c r="BJ56667" s="3"/>
      <c r="BL56667" s="3"/>
      <c r="BN56667" s="3"/>
      <c r="BP56667" s="3"/>
    </row>
    <row r="56668" spans="1:68" x14ac:dyDescent="0.25">
      <c r="A56668" s="1"/>
      <c r="B56668" s="2"/>
      <c r="BJ56668" s="3"/>
      <c r="BL56668" s="3"/>
      <c r="BN56668" s="3"/>
      <c r="BP56668" s="3"/>
    </row>
    <row r="56669" spans="1:68" x14ac:dyDescent="0.25">
      <c r="A56669" s="1"/>
      <c r="B56669" s="2"/>
      <c r="BJ56669" s="3"/>
      <c r="BL56669" s="3"/>
      <c r="BN56669" s="3"/>
      <c r="BP56669" s="3"/>
    </row>
    <row r="56670" spans="1:68" x14ac:dyDescent="0.25">
      <c r="A56670" s="1"/>
      <c r="B56670" s="2"/>
      <c r="BJ56670" s="3"/>
      <c r="BL56670" s="3"/>
      <c r="BN56670" s="3"/>
      <c r="BP56670" s="3"/>
    </row>
    <row r="56671" spans="1:68" x14ac:dyDescent="0.25">
      <c r="A56671" s="1"/>
      <c r="B56671" s="2"/>
      <c r="BJ56671" s="3"/>
      <c r="BL56671" s="3"/>
      <c r="BN56671" s="3"/>
      <c r="BP56671" s="3"/>
    </row>
    <row r="56672" spans="1:68" x14ac:dyDescent="0.25">
      <c r="A56672" s="1"/>
      <c r="B56672" s="2"/>
      <c r="BJ56672" s="3"/>
      <c r="BL56672" s="3"/>
      <c r="BN56672" s="3"/>
      <c r="BP56672" s="3"/>
    </row>
    <row r="56673" spans="1:68" x14ac:dyDescent="0.25">
      <c r="A56673" s="1"/>
      <c r="B56673" s="2"/>
      <c r="BJ56673" s="3"/>
      <c r="BL56673" s="3"/>
      <c r="BN56673" s="3"/>
      <c r="BP56673" s="3"/>
    </row>
    <row r="56674" spans="1:68" x14ac:dyDescent="0.25">
      <c r="A56674" s="1"/>
      <c r="B56674" s="2"/>
      <c r="BJ56674" s="3"/>
      <c r="BL56674" s="3"/>
      <c r="BN56674" s="3"/>
      <c r="BP56674" s="3"/>
    </row>
    <row r="56675" spans="1:68" x14ac:dyDescent="0.25">
      <c r="A56675" s="1"/>
      <c r="B56675" s="2"/>
      <c r="BJ56675" s="3"/>
      <c r="BL56675" s="3"/>
      <c r="BN56675" s="3"/>
      <c r="BP56675" s="3"/>
    </row>
    <row r="56676" spans="1:68" x14ac:dyDescent="0.25">
      <c r="A56676" s="1"/>
      <c r="B56676" s="2"/>
      <c r="BJ56676" s="3"/>
      <c r="BL56676" s="3"/>
      <c r="BN56676" s="3"/>
      <c r="BP56676" s="3"/>
    </row>
    <row r="56677" spans="1:68" x14ac:dyDescent="0.25">
      <c r="A56677" s="1"/>
      <c r="B56677" s="2"/>
      <c r="BJ56677" s="3"/>
      <c r="BL56677" s="3"/>
      <c r="BN56677" s="3"/>
      <c r="BP56677" s="3"/>
    </row>
    <row r="56678" spans="1:68" x14ac:dyDescent="0.25">
      <c r="A56678" s="1"/>
      <c r="B56678" s="2"/>
      <c r="BJ56678" s="3"/>
      <c r="BL56678" s="3"/>
      <c r="BN56678" s="3"/>
      <c r="BP56678" s="3"/>
    </row>
    <row r="56679" spans="1:68" x14ac:dyDescent="0.25">
      <c r="A56679" s="1"/>
      <c r="B56679" s="2"/>
      <c r="BJ56679" s="3"/>
      <c r="BL56679" s="3"/>
      <c r="BN56679" s="3"/>
      <c r="BP56679" s="3"/>
    </row>
    <row r="56680" spans="1:68" x14ac:dyDescent="0.25">
      <c r="A56680" s="1"/>
      <c r="B56680" s="2"/>
      <c r="BJ56680" s="3"/>
      <c r="BL56680" s="3"/>
      <c r="BN56680" s="3"/>
      <c r="BP56680" s="3"/>
    </row>
    <row r="56681" spans="1:68" x14ac:dyDescent="0.25">
      <c r="A56681" s="1"/>
      <c r="B56681" s="2"/>
      <c r="BJ56681" s="3"/>
      <c r="BL56681" s="3"/>
      <c r="BN56681" s="3"/>
      <c r="BP56681" s="3"/>
    </row>
    <row r="56682" spans="1:68" x14ac:dyDescent="0.25">
      <c r="A56682" s="1"/>
      <c r="B56682" s="2"/>
      <c r="BJ56682" s="3"/>
      <c r="BL56682" s="3"/>
      <c r="BN56682" s="3"/>
      <c r="BP56682" s="3"/>
    </row>
    <row r="56683" spans="1:68" x14ac:dyDescent="0.25">
      <c r="A56683" s="1"/>
      <c r="B56683" s="2"/>
      <c r="BJ56683" s="3"/>
      <c r="BL56683" s="3"/>
      <c r="BN56683" s="3"/>
      <c r="BP56683" s="3"/>
    </row>
    <row r="56684" spans="1:68" x14ac:dyDescent="0.25">
      <c r="A56684" s="1"/>
      <c r="B56684" s="2"/>
      <c r="BJ56684" s="3"/>
      <c r="BL56684" s="3"/>
      <c r="BN56684" s="3"/>
      <c r="BP56684" s="3"/>
    </row>
    <row r="56685" spans="1:68" x14ac:dyDescent="0.25">
      <c r="A56685" s="1"/>
      <c r="B56685" s="2"/>
      <c r="BJ56685" s="3"/>
      <c r="BL56685" s="3"/>
      <c r="BN56685" s="3"/>
      <c r="BP56685" s="3"/>
    </row>
    <row r="56686" spans="1:68" x14ac:dyDescent="0.25">
      <c r="A56686" s="1"/>
      <c r="B56686" s="2"/>
      <c r="BJ56686" s="3"/>
      <c r="BL56686" s="3"/>
      <c r="BN56686" s="3"/>
      <c r="BP56686" s="3"/>
    </row>
    <row r="56687" spans="1:68" x14ac:dyDescent="0.25">
      <c r="A56687" s="1"/>
      <c r="B56687" s="2"/>
      <c r="BJ56687" s="3"/>
      <c r="BL56687" s="3"/>
      <c r="BN56687" s="3"/>
      <c r="BP56687" s="3"/>
    </row>
    <row r="56688" spans="1:68" x14ac:dyDescent="0.25">
      <c r="A56688" s="1"/>
      <c r="B56688" s="2"/>
      <c r="BJ56688" s="3"/>
      <c r="BL56688" s="3"/>
      <c r="BN56688" s="3"/>
      <c r="BP56688" s="3"/>
    </row>
    <row r="56689" spans="1:68" x14ac:dyDescent="0.25">
      <c r="A56689" s="1"/>
      <c r="B56689" s="2"/>
      <c r="BJ56689" s="3"/>
      <c r="BL56689" s="3"/>
      <c r="BN56689" s="3"/>
      <c r="BP56689" s="3"/>
    </row>
    <row r="56690" spans="1:68" x14ac:dyDescent="0.25">
      <c r="A56690" s="1"/>
      <c r="B56690" s="2"/>
      <c r="BJ56690" s="3"/>
      <c r="BL56690" s="3"/>
      <c r="BN56690" s="3"/>
      <c r="BP56690" s="3"/>
    </row>
    <row r="56691" spans="1:68" x14ac:dyDescent="0.25">
      <c r="A56691" s="1"/>
      <c r="B56691" s="2"/>
      <c r="BJ56691" s="3"/>
      <c r="BL56691" s="3"/>
      <c r="BN56691" s="3"/>
      <c r="BP56691" s="3"/>
    </row>
    <row r="56692" spans="1:68" x14ac:dyDescent="0.25">
      <c r="A56692" s="1"/>
      <c r="B56692" s="2"/>
      <c r="BJ56692" s="3"/>
      <c r="BL56692" s="3"/>
      <c r="BN56692" s="3"/>
      <c r="BP56692" s="3"/>
    </row>
    <row r="56693" spans="1:68" x14ac:dyDescent="0.25">
      <c r="A56693" s="1"/>
      <c r="B56693" s="2"/>
      <c r="BJ56693" s="3"/>
      <c r="BL56693" s="3"/>
      <c r="BN56693" s="3"/>
      <c r="BP56693" s="3"/>
    </row>
    <row r="56694" spans="1:68" x14ac:dyDescent="0.25">
      <c r="A56694" s="1"/>
      <c r="B56694" s="2"/>
      <c r="BJ56694" s="3"/>
      <c r="BL56694" s="3"/>
      <c r="BN56694" s="3"/>
      <c r="BP56694" s="3"/>
    </row>
    <row r="56695" spans="1:68" x14ac:dyDescent="0.25">
      <c r="A56695" s="1"/>
      <c r="B56695" s="2"/>
      <c r="BJ56695" s="3"/>
      <c r="BL56695" s="3"/>
      <c r="BN56695" s="3"/>
      <c r="BP56695" s="3"/>
    </row>
    <row r="56696" spans="1:68" x14ac:dyDescent="0.25">
      <c r="A56696" s="1"/>
      <c r="B56696" s="2"/>
      <c r="BJ56696" s="3"/>
      <c r="BL56696" s="3"/>
      <c r="BN56696" s="3"/>
      <c r="BP56696" s="3"/>
    </row>
    <row r="56697" spans="1:68" x14ac:dyDescent="0.25">
      <c r="A56697" s="1"/>
      <c r="B56697" s="2"/>
      <c r="BJ56697" s="3"/>
      <c r="BL56697" s="3"/>
      <c r="BN56697" s="3"/>
      <c r="BP56697" s="3"/>
    </row>
    <row r="56698" spans="1:68" x14ac:dyDescent="0.25">
      <c r="A56698" s="1"/>
      <c r="B56698" s="2"/>
      <c r="BJ56698" s="3"/>
      <c r="BL56698" s="3"/>
      <c r="BN56698" s="3"/>
      <c r="BP56698" s="3"/>
    </row>
    <row r="56699" spans="1:68" x14ac:dyDescent="0.25">
      <c r="A56699" s="1"/>
      <c r="B56699" s="2"/>
      <c r="BJ56699" s="3"/>
      <c r="BL56699" s="3"/>
      <c r="BN56699" s="3"/>
      <c r="BP56699" s="3"/>
    </row>
    <row r="56700" spans="1:68" x14ac:dyDescent="0.25">
      <c r="A56700" s="1"/>
      <c r="B56700" s="2"/>
      <c r="BJ56700" s="3"/>
      <c r="BL56700" s="3"/>
      <c r="BN56700" s="3"/>
      <c r="BP56700" s="3"/>
    </row>
    <row r="56701" spans="1:68" x14ac:dyDescent="0.25">
      <c r="A56701" s="1"/>
      <c r="B56701" s="2"/>
      <c r="BJ56701" s="3"/>
      <c r="BL56701" s="3"/>
      <c r="BN56701" s="3"/>
      <c r="BP56701" s="3"/>
    </row>
    <row r="56702" spans="1:68" x14ac:dyDescent="0.25">
      <c r="A56702" s="1"/>
      <c r="B56702" s="2"/>
      <c r="BJ56702" s="3"/>
      <c r="BL56702" s="3"/>
      <c r="BN56702" s="3"/>
      <c r="BP56702" s="3"/>
    </row>
    <row r="56703" spans="1:68" x14ac:dyDescent="0.25">
      <c r="A56703" s="1"/>
      <c r="B56703" s="2"/>
      <c r="BJ56703" s="3"/>
      <c r="BL56703" s="3"/>
      <c r="BN56703" s="3"/>
      <c r="BP56703" s="3"/>
    </row>
    <row r="56704" spans="1:68" x14ac:dyDescent="0.25">
      <c r="A56704" s="1"/>
      <c r="B56704" s="2"/>
      <c r="BJ56704" s="3"/>
      <c r="BL56704" s="3"/>
      <c r="BN56704" s="3"/>
      <c r="BP56704" s="3"/>
    </row>
    <row r="56705" spans="1:68" x14ac:dyDescent="0.25">
      <c r="A56705" s="1"/>
      <c r="B56705" s="2"/>
      <c r="BJ56705" s="3"/>
      <c r="BL56705" s="3"/>
      <c r="BN56705" s="3"/>
      <c r="BP56705" s="3"/>
    </row>
    <row r="56706" spans="1:68" x14ac:dyDescent="0.25">
      <c r="A56706" s="1"/>
      <c r="B56706" s="2"/>
      <c r="BJ56706" s="3"/>
      <c r="BL56706" s="3"/>
      <c r="BN56706" s="3"/>
      <c r="BP56706" s="3"/>
    </row>
    <row r="56707" spans="1:68" x14ac:dyDescent="0.25">
      <c r="A56707" s="1"/>
      <c r="B56707" s="2"/>
      <c r="BJ56707" s="3"/>
      <c r="BL56707" s="3"/>
      <c r="BN56707" s="3"/>
      <c r="BP56707" s="3"/>
    </row>
    <row r="56708" spans="1:68" x14ac:dyDescent="0.25">
      <c r="A56708" s="1"/>
      <c r="B56708" s="2"/>
      <c r="BJ56708" s="3"/>
      <c r="BL56708" s="3"/>
      <c r="BN56708" s="3"/>
      <c r="BP56708" s="3"/>
    </row>
    <row r="56709" spans="1:68" x14ac:dyDescent="0.25">
      <c r="A56709" s="1"/>
      <c r="B56709" s="2"/>
      <c r="BJ56709" s="3"/>
      <c r="BL56709" s="3"/>
      <c r="BN56709" s="3"/>
      <c r="BP56709" s="3"/>
    </row>
    <row r="56710" spans="1:68" x14ac:dyDescent="0.25">
      <c r="A56710" s="1"/>
      <c r="B56710" s="2"/>
      <c r="BJ56710" s="3"/>
      <c r="BL56710" s="3"/>
      <c r="BN56710" s="3"/>
      <c r="BP56710" s="3"/>
    </row>
    <row r="56711" spans="1:68" x14ac:dyDescent="0.25">
      <c r="A56711" s="1"/>
      <c r="B56711" s="2"/>
      <c r="BJ56711" s="3"/>
      <c r="BL56711" s="3"/>
      <c r="BN56711" s="3"/>
      <c r="BP56711" s="3"/>
    </row>
    <row r="56712" spans="1:68" x14ac:dyDescent="0.25">
      <c r="A56712" s="1"/>
      <c r="B56712" s="2"/>
      <c r="BJ56712" s="3"/>
      <c r="BL56712" s="3"/>
      <c r="BN56712" s="3"/>
      <c r="BP56712" s="3"/>
    </row>
    <row r="56713" spans="1:68" x14ac:dyDescent="0.25">
      <c r="A56713" s="1"/>
      <c r="B56713" s="2"/>
      <c r="BJ56713" s="3"/>
      <c r="BL56713" s="3"/>
      <c r="BN56713" s="3"/>
      <c r="BP56713" s="3"/>
    </row>
    <row r="56714" spans="1:68" x14ac:dyDescent="0.25">
      <c r="A56714" s="1"/>
      <c r="B56714" s="2"/>
      <c r="BJ56714" s="3"/>
      <c r="BL56714" s="3"/>
      <c r="BN56714" s="3"/>
      <c r="BP56714" s="3"/>
    </row>
    <row r="56715" spans="1:68" x14ac:dyDescent="0.25">
      <c r="A56715" s="1"/>
      <c r="B56715" s="2"/>
      <c r="BJ56715" s="3"/>
      <c r="BL56715" s="3"/>
      <c r="BN56715" s="3"/>
      <c r="BP56715" s="3"/>
    </row>
    <row r="56716" spans="1:68" x14ac:dyDescent="0.25">
      <c r="A56716" s="1"/>
      <c r="B56716" s="2"/>
      <c r="BJ56716" s="3"/>
      <c r="BL56716" s="3"/>
      <c r="BN56716" s="3"/>
      <c r="BP56716" s="3"/>
    </row>
    <row r="56717" spans="1:68" x14ac:dyDescent="0.25">
      <c r="A56717" s="1"/>
      <c r="B56717" s="2"/>
      <c r="BJ56717" s="3"/>
      <c r="BL56717" s="3"/>
      <c r="BN56717" s="3"/>
      <c r="BP56717" s="3"/>
    </row>
    <row r="56718" spans="1:68" x14ac:dyDescent="0.25">
      <c r="A56718" s="1"/>
      <c r="B56718" s="2"/>
      <c r="BJ56718" s="3"/>
      <c r="BL56718" s="3"/>
      <c r="BN56718" s="3"/>
      <c r="BP56718" s="3"/>
    </row>
    <row r="56719" spans="1:68" x14ac:dyDescent="0.25">
      <c r="A56719" s="1"/>
      <c r="B56719" s="2"/>
      <c r="BJ56719" s="3"/>
      <c r="BL56719" s="3"/>
      <c r="BN56719" s="3"/>
      <c r="BP56719" s="3"/>
    </row>
    <row r="56720" spans="1:68" x14ac:dyDescent="0.25">
      <c r="A56720" s="1"/>
      <c r="B56720" s="2"/>
      <c r="BJ56720" s="3"/>
      <c r="BL56720" s="3"/>
      <c r="BN56720" s="3"/>
      <c r="BP56720" s="3"/>
    </row>
    <row r="56721" spans="1:68" x14ac:dyDescent="0.25">
      <c r="A56721" s="1"/>
      <c r="B56721" s="2"/>
      <c r="BJ56721" s="3"/>
      <c r="BL56721" s="3"/>
      <c r="BN56721" s="3"/>
      <c r="BP56721" s="3"/>
    </row>
    <row r="56722" spans="1:68" x14ac:dyDescent="0.25">
      <c r="A56722" s="1"/>
      <c r="B56722" s="2"/>
      <c r="BJ56722" s="3"/>
      <c r="BL56722" s="3"/>
      <c r="BN56722" s="3"/>
      <c r="BP56722" s="3"/>
    </row>
    <row r="56723" spans="1:68" x14ac:dyDescent="0.25">
      <c r="A56723" s="1"/>
      <c r="B56723" s="2"/>
      <c r="BJ56723" s="3"/>
      <c r="BL56723" s="3"/>
      <c r="BN56723" s="3"/>
      <c r="BP56723" s="3"/>
    </row>
    <row r="56724" spans="1:68" x14ac:dyDescent="0.25">
      <c r="A56724" s="1"/>
      <c r="B56724" s="2"/>
      <c r="BJ56724" s="3"/>
      <c r="BL56724" s="3"/>
      <c r="BN56724" s="3"/>
      <c r="BP56724" s="3"/>
    </row>
    <row r="56725" spans="1:68" x14ac:dyDescent="0.25">
      <c r="A56725" s="1"/>
      <c r="B56725" s="2"/>
      <c r="BJ56725" s="3"/>
      <c r="BL56725" s="3"/>
      <c r="BN56725" s="3"/>
      <c r="BP56725" s="3"/>
    </row>
    <row r="56726" spans="1:68" x14ac:dyDescent="0.25">
      <c r="A56726" s="1"/>
      <c r="B56726" s="2"/>
      <c r="BJ56726" s="3"/>
      <c r="BL56726" s="3"/>
      <c r="BN56726" s="3"/>
      <c r="BP56726" s="3"/>
    </row>
    <row r="56727" spans="1:68" x14ac:dyDescent="0.25">
      <c r="A56727" s="1"/>
      <c r="B56727" s="2"/>
      <c r="BJ56727" s="3"/>
      <c r="BL56727" s="3"/>
      <c r="BN56727" s="3"/>
      <c r="BP56727" s="3"/>
    </row>
    <row r="56728" spans="1:68" x14ac:dyDescent="0.25">
      <c r="A56728" s="1"/>
      <c r="B56728" s="2"/>
      <c r="BJ56728" s="3"/>
      <c r="BL56728" s="3"/>
      <c r="BN56728" s="3"/>
      <c r="BP56728" s="3"/>
    </row>
    <row r="56729" spans="1:68" x14ac:dyDescent="0.25">
      <c r="A56729" s="1"/>
      <c r="B56729" s="2"/>
      <c r="BJ56729" s="3"/>
      <c r="BL56729" s="3"/>
      <c r="BN56729" s="3"/>
      <c r="BP56729" s="3"/>
    </row>
    <row r="56730" spans="1:68" x14ac:dyDescent="0.25">
      <c r="A56730" s="1"/>
      <c r="B56730" s="2"/>
      <c r="BJ56730" s="3"/>
      <c r="BL56730" s="3"/>
      <c r="BN56730" s="3"/>
      <c r="BP56730" s="3"/>
    </row>
    <row r="56731" spans="1:68" x14ac:dyDescent="0.25">
      <c r="A56731" s="1"/>
      <c r="B56731" s="2"/>
      <c r="BJ56731" s="3"/>
      <c r="BL56731" s="3"/>
      <c r="BN56731" s="3"/>
      <c r="BP56731" s="3"/>
    </row>
    <row r="56732" spans="1:68" x14ac:dyDescent="0.25">
      <c r="A56732" s="1"/>
      <c r="B56732" s="2"/>
      <c r="BJ56732" s="3"/>
      <c r="BL56732" s="3"/>
      <c r="BN56732" s="3"/>
      <c r="BP56732" s="3"/>
    </row>
    <row r="56733" spans="1:68" x14ac:dyDescent="0.25">
      <c r="A56733" s="1"/>
      <c r="B56733" s="2"/>
      <c r="BJ56733" s="3"/>
      <c r="BL56733" s="3"/>
      <c r="BN56733" s="3"/>
      <c r="BP56733" s="3"/>
    </row>
    <row r="56734" spans="1:68" x14ac:dyDescent="0.25">
      <c r="A56734" s="1"/>
      <c r="B56734" s="2"/>
      <c r="BJ56734" s="3"/>
      <c r="BL56734" s="3"/>
      <c r="BN56734" s="3"/>
      <c r="BP56734" s="3"/>
    </row>
    <row r="56735" spans="1:68" x14ac:dyDescent="0.25">
      <c r="A56735" s="1"/>
      <c r="B56735" s="2"/>
      <c r="BJ56735" s="3"/>
      <c r="BL56735" s="3"/>
      <c r="BN56735" s="3"/>
      <c r="BP56735" s="3"/>
    </row>
    <row r="56736" spans="1:68" x14ac:dyDescent="0.25">
      <c r="A56736" s="1"/>
      <c r="B56736" s="2"/>
      <c r="BJ56736" s="3"/>
      <c r="BL56736" s="3"/>
      <c r="BN56736" s="3"/>
      <c r="BP56736" s="3"/>
    </row>
    <row r="56737" spans="1:68" x14ac:dyDescent="0.25">
      <c r="A56737" s="1"/>
      <c r="B56737" s="2"/>
      <c r="BJ56737" s="3"/>
      <c r="BL56737" s="3"/>
      <c r="BN56737" s="3"/>
      <c r="BP56737" s="3"/>
    </row>
    <row r="56738" spans="1:68" x14ac:dyDescent="0.25">
      <c r="A56738" s="1"/>
      <c r="B56738" s="2"/>
      <c r="BJ56738" s="3"/>
      <c r="BL56738" s="3"/>
      <c r="BN56738" s="3"/>
      <c r="BP56738" s="3"/>
    </row>
    <row r="56739" spans="1:68" x14ac:dyDescent="0.25">
      <c r="A56739" s="1"/>
      <c r="B56739" s="2"/>
      <c r="BJ56739" s="3"/>
      <c r="BL56739" s="3"/>
      <c r="BN56739" s="3"/>
      <c r="BP56739" s="3"/>
    </row>
    <row r="56740" spans="1:68" x14ac:dyDescent="0.25">
      <c r="A56740" s="1"/>
      <c r="B56740" s="2"/>
      <c r="BJ56740" s="3"/>
      <c r="BL56740" s="3"/>
      <c r="BN56740" s="3"/>
      <c r="BP56740" s="3"/>
    </row>
    <row r="56741" spans="1:68" x14ac:dyDescent="0.25">
      <c r="A56741" s="1"/>
      <c r="B56741" s="2"/>
      <c r="BJ56741" s="3"/>
      <c r="BL56741" s="3"/>
      <c r="BN56741" s="3"/>
      <c r="BP56741" s="3"/>
    </row>
    <row r="56742" spans="1:68" x14ac:dyDescent="0.25">
      <c r="A56742" s="1"/>
      <c r="B56742" s="2"/>
      <c r="BJ56742" s="3"/>
      <c r="BL56742" s="3"/>
      <c r="BN56742" s="3"/>
      <c r="BP56742" s="3"/>
    </row>
    <row r="56743" spans="1:68" x14ac:dyDescent="0.25">
      <c r="A56743" s="1"/>
      <c r="B56743" s="2"/>
      <c r="BJ56743" s="3"/>
      <c r="BL56743" s="3"/>
      <c r="BN56743" s="3"/>
      <c r="BP56743" s="3"/>
    </row>
    <row r="56744" spans="1:68" x14ac:dyDescent="0.25">
      <c r="A56744" s="1"/>
      <c r="B56744" s="2"/>
      <c r="BJ56744" s="3"/>
      <c r="BL56744" s="3"/>
      <c r="BN56744" s="3"/>
      <c r="BP56744" s="3"/>
    </row>
    <row r="56745" spans="1:68" x14ac:dyDescent="0.25">
      <c r="A56745" s="1"/>
      <c r="B56745" s="2"/>
      <c r="BJ56745" s="3"/>
      <c r="BL56745" s="3"/>
      <c r="BN56745" s="3"/>
      <c r="BP56745" s="3"/>
    </row>
    <row r="56746" spans="1:68" x14ac:dyDescent="0.25">
      <c r="A56746" s="1"/>
      <c r="B56746" s="2"/>
      <c r="BJ56746" s="3"/>
      <c r="BL56746" s="3"/>
      <c r="BN56746" s="3"/>
      <c r="BP56746" s="3"/>
    </row>
    <row r="56747" spans="1:68" x14ac:dyDescent="0.25">
      <c r="A56747" s="1"/>
      <c r="B56747" s="2"/>
      <c r="BJ56747" s="3"/>
      <c r="BL56747" s="3"/>
      <c r="BN56747" s="3"/>
      <c r="BP56747" s="3"/>
    </row>
    <row r="56748" spans="1:68" x14ac:dyDescent="0.25">
      <c r="A56748" s="1"/>
      <c r="B56748" s="2"/>
      <c r="BJ56748" s="3"/>
      <c r="BL56748" s="3"/>
      <c r="BN56748" s="3"/>
      <c r="BP56748" s="3"/>
    </row>
    <row r="56749" spans="1:68" x14ac:dyDescent="0.25">
      <c r="A56749" s="1"/>
      <c r="B56749" s="2"/>
      <c r="BJ56749" s="3"/>
      <c r="BL56749" s="3"/>
      <c r="BN56749" s="3"/>
      <c r="BP56749" s="3"/>
    </row>
    <row r="56750" spans="1:68" x14ac:dyDescent="0.25">
      <c r="A56750" s="1"/>
      <c r="B56750" s="2"/>
      <c r="BJ56750" s="3"/>
      <c r="BL56750" s="3"/>
      <c r="BN56750" s="3"/>
      <c r="BP56750" s="3"/>
    </row>
    <row r="56751" spans="1:68" x14ac:dyDescent="0.25">
      <c r="A56751" s="1"/>
      <c r="B56751" s="2"/>
      <c r="BJ56751" s="3"/>
      <c r="BL56751" s="3"/>
      <c r="BN56751" s="3"/>
      <c r="BP56751" s="3"/>
    </row>
    <row r="56752" spans="1:68" x14ac:dyDescent="0.25">
      <c r="A56752" s="1"/>
      <c r="B56752" s="2"/>
      <c r="BJ56752" s="3"/>
      <c r="BL56752" s="3"/>
      <c r="BN56752" s="3"/>
      <c r="BP56752" s="3"/>
    </row>
    <row r="56753" spans="1:68" x14ac:dyDescent="0.25">
      <c r="A56753" s="1"/>
      <c r="B56753" s="2"/>
      <c r="BJ56753" s="3"/>
      <c r="BL56753" s="3"/>
      <c r="BN56753" s="3"/>
      <c r="BP56753" s="3"/>
    </row>
    <row r="56754" spans="1:68" x14ac:dyDescent="0.25">
      <c r="A56754" s="1"/>
      <c r="B56754" s="2"/>
      <c r="BJ56754" s="3"/>
      <c r="BL56754" s="3"/>
      <c r="BN56754" s="3"/>
      <c r="BP56754" s="3"/>
    </row>
    <row r="56755" spans="1:68" x14ac:dyDescent="0.25">
      <c r="A56755" s="1"/>
      <c r="B56755" s="2"/>
      <c r="BJ56755" s="3"/>
      <c r="BL56755" s="3"/>
      <c r="BN56755" s="3"/>
      <c r="BP56755" s="3"/>
    </row>
    <row r="56756" spans="1:68" x14ac:dyDescent="0.25">
      <c r="A56756" s="1"/>
      <c r="B56756" s="2"/>
      <c r="BJ56756" s="3"/>
      <c r="BL56756" s="3"/>
      <c r="BN56756" s="3"/>
      <c r="BP56756" s="3"/>
    </row>
    <row r="56757" spans="1:68" x14ac:dyDescent="0.25">
      <c r="A56757" s="1"/>
      <c r="B56757" s="2"/>
      <c r="BJ56757" s="3"/>
      <c r="BL56757" s="3"/>
      <c r="BN56757" s="3"/>
      <c r="BP56757" s="3"/>
    </row>
    <row r="56758" spans="1:68" x14ac:dyDescent="0.25">
      <c r="A56758" s="1"/>
      <c r="B56758" s="2"/>
      <c r="BJ56758" s="3"/>
      <c r="BL56758" s="3"/>
      <c r="BN56758" s="3"/>
      <c r="BP56758" s="3"/>
    </row>
    <row r="56759" spans="1:68" x14ac:dyDescent="0.25">
      <c r="A56759" s="1"/>
      <c r="B56759" s="2"/>
      <c r="BJ56759" s="3"/>
      <c r="BL56759" s="3"/>
      <c r="BN56759" s="3"/>
      <c r="BP56759" s="3"/>
    </row>
    <row r="56760" spans="1:68" x14ac:dyDescent="0.25">
      <c r="A56760" s="1"/>
      <c r="B56760" s="2"/>
      <c r="BJ56760" s="3"/>
      <c r="BL56760" s="3"/>
      <c r="BN56760" s="3"/>
      <c r="BP56760" s="3"/>
    </row>
    <row r="56761" spans="1:68" x14ac:dyDescent="0.25">
      <c r="A56761" s="1"/>
      <c r="B56761" s="2"/>
      <c r="BJ56761" s="3"/>
      <c r="BL56761" s="3"/>
      <c r="BN56761" s="3"/>
      <c r="BP56761" s="3"/>
    </row>
    <row r="56762" spans="1:68" x14ac:dyDescent="0.25">
      <c r="A56762" s="1"/>
      <c r="B56762" s="2"/>
      <c r="BJ56762" s="3"/>
      <c r="BL56762" s="3"/>
      <c r="BN56762" s="3"/>
      <c r="BP56762" s="3"/>
    </row>
    <row r="56763" spans="1:68" x14ac:dyDescent="0.25">
      <c r="A56763" s="1"/>
      <c r="B56763" s="2"/>
      <c r="BJ56763" s="3"/>
      <c r="BL56763" s="3"/>
      <c r="BN56763" s="3"/>
      <c r="BP56763" s="3"/>
    </row>
    <row r="56764" spans="1:68" x14ac:dyDescent="0.25">
      <c r="A56764" s="1"/>
      <c r="B56764" s="2"/>
      <c r="BJ56764" s="3"/>
      <c r="BL56764" s="3"/>
      <c r="BN56764" s="3"/>
      <c r="BP56764" s="3"/>
    </row>
    <row r="56765" spans="1:68" x14ac:dyDescent="0.25">
      <c r="A56765" s="1"/>
      <c r="B56765" s="2"/>
      <c r="BJ56765" s="3"/>
      <c r="BL56765" s="3"/>
      <c r="BN56765" s="3"/>
      <c r="BP56765" s="3"/>
    </row>
    <row r="56766" spans="1:68" x14ac:dyDescent="0.25">
      <c r="A56766" s="1"/>
      <c r="B56766" s="2"/>
      <c r="BJ56766" s="3"/>
      <c r="BL56766" s="3"/>
      <c r="BN56766" s="3"/>
      <c r="BP56766" s="3"/>
    </row>
    <row r="56767" spans="1:68" x14ac:dyDescent="0.25">
      <c r="A56767" s="1"/>
      <c r="B56767" s="2"/>
      <c r="BJ56767" s="3"/>
      <c r="BL56767" s="3"/>
      <c r="BN56767" s="3"/>
      <c r="BP56767" s="3"/>
    </row>
    <row r="56768" spans="1:68" x14ac:dyDescent="0.25">
      <c r="A56768" s="1"/>
      <c r="B56768" s="2"/>
      <c r="BJ56768" s="3"/>
      <c r="BL56768" s="3"/>
      <c r="BN56768" s="3"/>
      <c r="BP56768" s="3"/>
    </row>
    <row r="56769" spans="1:68" x14ac:dyDescent="0.25">
      <c r="A56769" s="1"/>
      <c r="B56769" s="2"/>
      <c r="BJ56769" s="3"/>
      <c r="BL56769" s="3"/>
      <c r="BN56769" s="3"/>
      <c r="BP56769" s="3"/>
    </row>
    <row r="56770" spans="1:68" x14ac:dyDescent="0.25">
      <c r="A56770" s="1"/>
      <c r="B56770" s="2"/>
      <c r="BJ56770" s="3"/>
      <c r="BL56770" s="3"/>
      <c r="BN56770" s="3"/>
      <c r="BP56770" s="3"/>
    </row>
    <row r="56771" spans="1:68" x14ac:dyDescent="0.25">
      <c r="A56771" s="1"/>
      <c r="B56771" s="2"/>
      <c r="BJ56771" s="3"/>
      <c r="BL56771" s="3"/>
      <c r="BN56771" s="3"/>
      <c r="BP56771" s="3"/>
    </row>
    <row r="56772" spans="1:68" x14ac:dyDescent="0.25">
      <c r="A56772" s="1"/>
      <c r="B56772" s="2"/>
      <c r="BJ56772" s="3"/>
      <c r="BL56772" s="3"/>
      <c r="BN56772" s="3"/>
      <c r="BP56772" s="3"/>
    </row>
    <row r="56773" spans="1:68" x14ac:dyDescent="0.25">
      <c r="A56773" s="1"/>
      <c r="B56773" s="2"/>
      <c r="BJ56773" s="3"/>
      <c r="BL56773" s="3"/>
      <c r="BN56773" s="3"/>
      <c r="BP56773" s="3"/>
    </row>
    <row r="56774" spans="1:68" x14ac:dyDescent="0.25">
      <c r="A56774" s="1"/>
      <c r="B56774" s="2"/>
      <c r="BJ56774" s="3"/>
      <c r="BL56774" s="3"/>
      <c r="BN56774" s="3"/>
      <c r="BP56774" s="3"/>
    </row>
    <row r="56775" spans="1:68" x14ac:dyDescent="0.25">
      <c r="A56775" s="1"/>
      <c r="B56775" s="2"/>
      <c r="BJ56775" s="3"/>
      <c r="BL56775" s="3"/>
      <c r="BN56775" s="3"/>
      <c r="BP56775" s="3"/>
    </row>
    <row r="56776" spans="1:68" x14ac:dyDescent="0.25">
      <c r="A56776" s="1"/>
      <c r="B56776" s="2"/>
      <c r="BJ56776" s="3"/>
      <c r="BL56776" s="3"/>
      <c r="BN56776" s="3"/>
      <c r="BP56776" s="3"/>
    </row>
    <row r="56777" spans="1:68" x14ac:dyDescent="0.25">
      <c r="A56777" s="1"/>
      <c r="B56777" s="2"/>
      <c r="BJ56777" s="3"/>
      <c r="BL56777" s="3"/>
      <c r="BN56777" s="3"/>
      <c r="BP56777" s="3"/>
    </row>
    <row r="56778" spans="1:68" x14ac:dyDescent="0.25">
      <c r="A56778" s="1"/>
      <c r="B56778" s="2"/>
      <c r="BJ56778" s="3"/>
      <c r="BL56778" s="3"/>
      <c r="BN56778" s="3"/>
      <c r="BP56778" s="3"/>
    </row>
    <row r="56779" spans="1:68" x14ac:dyDescent="0.25">
      <c r="A56779" s="1"/>
      <c r="B56779" s="2"/>
      <c r="BJ56779" s="3"/>
      <c r="BL56779" s="3"/>
      <c r="BN56779" s="3"/>
      <c r="BP56779" s="3"/>
    </row>
    <row r="56780" spans="1:68" x14ac:dyDescent="0.25">
      <c r="A56780" s="1"/>
      <c r="B56780" s="2"/>
      <c r="BJ56780" s="3"/>
      <c r="BL56780" s="3"/>
      <c r="BN56780" s="3"/>
      <c r="BP56780" s="3"/>
    </row>
    <row r="56781" spans="1:68" x14ac:dyDescent="0.25">
      <c r="A56781" s="1"/>
      <c r="B56781" s="2"/>
      <c r="BJ56781" s="3"/>
      <c r="BL56781" s="3"/>
      <c r="BN56781" s="3"/>
      <c r="BP56781" s="3"/>
    </row>
    <row r="56782" spans="1:68" x14ac:dyDescent="0.25">
      <c r="A56782" s="1"/>
      <c r="B56782" s="2"/>
      <c r="BJ56782" s="3"/>
      <c r="BL56782" s="3"/>
      <c r="BN56782" s="3"/>
      <c r="BP56782" s="3"/>
    </row>
    <row r="56783" spans="1:68" x14ac:dyDescent="0.25">
      <c r="A56783" s="1"/>
      <c r="B56783" s="2"/>
      <c r="BJ56783" s="3"/>
      <c r="BL56783" s="3"/>
      <c r="BN56783" s="3"/>
      <c r="BP56783" s="3"/>
    </row>
    <row r="56784" spans="1:68" x14ac:dyDescent="0.25">
      <c r="A56784" s="1"/>
      <c r="B56784" s="2"/>
      <c r="BJ56784" s="3"/>
      <c r="BL56784" s="3"/>
      <c r="BN56784" s="3"/>
      <c r="BP56784" s="3"/>
    </row>
    <row r="56785" spans="1:68" x14ac:dyDescent="0.25">
      <c r="A56785" s="1"/>
      <c r="B56785" s="2"/>
      <c r="BJ56785" s="3"/>
      <c r="BL56785" s="3"/>
      <c r="BN56785" s="3"/>
      <c r="BP56785" s="3"/>
    </row>
    <row r="56786" spans="1:68" x14ac:dyDescent="0.25">
      <c r="A56786" s="1"/>
      <c r="B56786" s="2"/>
      <c r="BJ56786" s="3"/>
      <c r="BL56786" s="3"/>
      <c r="BN56786" s="3"/>
      <c r="BP56786" s="3"/>
    </row>
    <row r="56787" spans="1:68" x14ac:dyDescent="0.25">
      <c r="A56787" s="1"/>
      <c r="B56787" s="2"/>
      <c r="BJ56787" s="3"/>
      <c r="BL56787" s="3"/>
      <c r="BN56787" s="3"/>
      <c r="BP56787" s="3"/>
    </row>
    <row r="56788" spans="1:68" x14ac:dyDescent="0.25">
      <c r="A56788" s="1"/>
      <c r="B56788" s="2"/>
      <c r="BJ56788" s="3"/>
      <c r="BL56788" s="3"/>
      <c r="BN56788" s="3"/>
      <c r="BP56788" s="3"/>
    </row>
    <row r="56789" spans="1:68" x14ac:dyDescent="0.25">
      <c r="A56789" s="1"/>
      <c r="B56789" s="2"/>
      <c r="BJ56789" s="3"/>
      <c r="BL56789" s="3"/>
      <c r="BN56789" s="3"/>
      <c r="BP56789" s="3"/>
    </row>
    <row r="56790" spans="1:68" x14ac:dyDescent="0.25">
      <c r="A56790" s="1"/>
      <c r="B56790" s="2"/>
      <c r="BJ56790" s="3"/>
      <c r="BL56790" s="3"/>
      <c r="BN56790" s="3"/>
      <c r="BP56790" s="3"/>
    </row>
    <row r="56791" spans="1:68" x14ac:dyDescent="0.25">
      <c r="A56791" s="1"/>
      <c r="B56791" s="2"/>
      <c r="BJ56791" s="3"/>
      <c r="BL56791" s="3"/>
      <c r="BN56791" s="3"/>
      <c r="BP56791" s="3"/>
    </row>
    <row r="56792" spans="1:68" x14ac:dyDescent="0.25">
      <c r="A56792" s="1"/>
      <c r="B56792" s="2"/>
      <c r="BJ56792" s="3"/>
      <c r="BL56792" s="3"/>
      <c r="BN56792" s="3"/>
      <c r="BP56792" s="3"/>
    </row>
    <row r="56793" spans="1:68" x14ac:dyDescent="0.25">
      <c r="A56793" s="1"/>
      <c r="B56793" s="2"/>
      <c r="BJ56793" s="3"/>
      <c r="BL56793" s="3"/>
      <c r="BN56793" s="3"/>
      <c r="BP56793" s="3"/>
    </row>
    <row r="56794" spans="1:68" x14ac:dyDescent="0.25">
      <c r="A56794" s="1"/>
      <c r="B56794" s="2"/>
      <c r="BJ56794" s="3"/>
      <c r="BL56794" s="3"/>
      <c r="BN56794" s="3"/>
      <c r="BP56794" s="3"/>
    </row>
    <row r="56795" spans="1:68" x14ac:dyDescent="0.25">
      <c r="A56795" s="1"/>
      <c r="B56795" s="2"/>
      <c r="BJ56795" s="3"/>
      <c r="BL56795" s="3"/>
      <c r="BN56795" s="3"/>
      <c r="BP56795" s="3"/>
    </row>
    <row r="56796" spans="1:68" x14ac:dyDescent="0.25">
      <c r="A56796" s="1"/>
      <c r="B56796" s="2"/>
      <c r="BJ56796" s="3"/>
      <c r="BL56796" s="3"/>
      <c r="BN56796" s="3"/>
      <c r="BP56796" s="3"/>
    </row>
    <row r="56797" spans="1:68" x14ac:dyDescent="0.25">
      <c r="A56797" s="1"/>
      <c r="B56797" s="2"/>
      <c r="BJ56797" s="3"/>
      <c r="BL56797" s="3"/>
      <c r="BN56797" s="3"/>
      <c r="BP56797" s="3"/>
    </row>
    <row r="56798" spans="1:68" x14ac:dyDescent="0.25">
      <c r="A56798" s="1"/>
      <c r="B56798" s="2"/>
      <c r="BJ56798" s="3"/>
      <c r="BL56798" s="3"/>
      <c r="BN56798" s="3"/>
      <c r="BP56798" s="3"/>
    </row>
    <row r="56799" spans="1:68" x14ac:dyDescent="0.25">
      <c r="A56799" s="1"/>
      <c r="B56799" s="2"/>
      <c r="BJ56799" s="3"/>
      <c r="BL56799" s="3"/>
      <c r="BN56799" s="3"/>
      <c r="BP56799" s="3"/>
    </row>
    <row r="56800" spans="1:68" x14ac:dyDescent="0.25">
      <c r="A56800" s="1"/>
      <c r="B56800" s="2"/>
      <c r="BJ56800" s="3"/>
      <c r="BL56800" s="3"/>
      <c r="BN56800" s="3"/>
      <c r="BP56800" s="3"/>
    </row>
    <row r="56801" spans="1:68" x14ac:dyDescent="0.25">
      <c r="A56801" s="1"/>
      <c r="B56801" s="2"/>
      <c r="BJ56801" s="3"/>
      <c r="BL56801" s="3"/>
      <c r="BN56801" s="3"/>
      <c r="BP56801" s="3"/>
    </row>
    <row r="56802" spans="1:68" x14ac:dyDescent="0.25">
      <c r="A56802" s="1"/>
      <c r="B56802" s="2"/>
      <c r="BJ56802" s="3"/>
      <c r="BL56802" s="3"/>
      <c r="BN56802" s="3"/>
      <c r="BP56802" s="3"/>
    </row>
    <row r="56803" spans="1:68" x14ac:dyDescent="0.25">
      <c r="A56803" s="1"/>
      <c r="B56803" s="2"/>
      <c r="BJ56803" s="3"/>
      <c r="BL56803" s="3"/>
      <c r="BN56803" s="3"/>
      <c r="BP56803" s="3"/>
    </row>
    <row r="56804" spans="1:68" x14ac:dyDescent="0.25">
      <c r="A56804" s="1"/>
      <c r="B56804" s="2"/>
      <c r="BJ56804" s="3"/>
      <c r="BL56804" s="3"/>
      <c r="BN56804" s="3"/>
      <c r="BP56804" s="3"/>
    </row>
    <row r="56805" spans="1:68" x14ac:dyDescent="0.25">
      <c r="A56805" s="1"/>
      <c r="B56805" s="2"/>
      <c r="BJ56805" s="3"/>
      <c r="BL56805" s="3"/>
      <c r="BN56805" s="3"/>
      <c r="BP56805" s="3"/>
    </row>
    <row r="56806" spans="1:68" x14ac:dyDescent="0.25">
      <c r="A56806" s="1"/>
      <c r="B56806" s="2"/>
      <c r="BJ56806" s="3"/>
      <c r="BL56806" s="3"/>
      <c r="BN56806" s="3"/>
      <c r="BP56806" s="3"/>
    </row>
    <row r="56807" spans="1:68" x14ac:dyDescent="0.25">
      <c r="A56807" s="1"/>
      <c r="B56807" s="2"/>
      <c r="BJ56807" s="3"/>
      <c r="BL56807" s="3"/>
      <c r="BN56807" s="3"/>
      <c r="BP56807" s="3"/>
    </row>
    <row r="56808" spans="1:68" x14ac:dyDescent="0.25">
      <c r="A56808" s="1"/>
      <c r="B56808" s="2"/>
      <c r="BJ56808" s="3"/>
      <c r="BL56808" s="3"/>
      <c r="BN56808" s="3"/>
      <c r="BP56808" s="3"/>
    </row>
    <row r="56809" spans="1:68" x14ac:dyDescent="0.25">
      <c r="A56809" s="1"/>
      <c r="B56809" s="2"/>
      <c r="BJ56809" s="3"/>
      <c r="BL56809" s="3"/>
      <c r="BN56809" s="3"/>
      <c r="BP56809" s="3"/>
    </row>
    <row r="56810" spans="1:68" x14ac:dyDescent="0.25">
      <c r="A56810" s="1"/>
      <c r="B56810" s="2"/>
      <c r="BJ56810" s="3"/>
      <c r="BL56810" s="3"/>
      <c r="BN56810" s="3"/>
      <c r="BP56810" s="3"/>
    </row>
    <row r="56811" spans="1:68" x14ac:dyDescent="0.25">
      <c r="A56811" s="1"/>
      <c r="B56811" s="2"/>
      <c r="BJ56811" s="3"/>
      <c r="BL56811" s="3"/>
      <c r="BN56811" s="3"/>
      <c r="BP56811" s="3"/>
    </row>
    <row r="56812" spans="1:68" x14ac:dyDescent="0.25">
      <c r="A56812" s="1"/>
      <c r="B56812" s="2"/>
      <c r="BJ56812" s="3"/>
      <c r="BL56812" s="3"/>
      <c r="BN56812" s="3"/>
      <c r="BP56812" s="3"/>
    </row>
    <row r="56813" spans="1:68" x14ac:dyDescent="0.25">
      <c r="A56813" s="1"/>
      <c r="B56813" s="2"/>
      <c r="BJ56813" s="3"/>
      <c r="BL56813" s="3"/>
      <c r="BN56813" s="3"/>
      <c r="BP56813" s="3"/>
    </row>
    <row r="56814" spans="1:68" x14ac:dyDescent="0.25">
      <c r="A56814" s="1"/>
      <c r="B56814" s="2"/>
      <c r="BJ56814" s="3"/>
      <c r="BL56814" s="3"/>
      <c r="BN56814" s="3"/>
      <c r="BP56814" s="3"/>
    </row>
    <row r="56815" spans="1:68" x14ac:dyDescent="0.25">
      <c r="A56815" s="1"/>
      <c r="B56815" s="2"/>
      <c r="BJ56815" s="3"/>
      <c r="BL56815" s="3"/>
      <c r="BN56815" s="3"/>
      <c r="BP56815" s="3"/>
    </row>
    <row r="56816" spans="1:68" x14ac:dyDescent="0.25">
      <c r="A56816" s="1"/>
      <c r="B56816" s="2"/>
      <c r="BJ56816" s="3"/>
      <c r="BL56816" s="3"/>
      <c r="BN56816" s="3"/>
      <c r="BP56816" s="3"/>
    </row>
    <row r="56817" spans="1:68" x14ac:dyDescent="0.25">
      <c r="A56817" s="1"/>
      <c r="B56817" s="2"/>
      <c r="BJ56817" s="3"/>
      <c r="BL56817" s="3"/>
      <c r="BN56817" s="3"/>
      <c r="BP56817" s="3"/>
    </row>
    <row r="56818" spans="1:68" x14ac:dyDescent="0.25">
      <c r="A56818" s="1"/>
      <c r="B56818" s="2"/>
      <c r="BJ56818" s="3"/>
      <c r="BL56818" s="3"/>
      <c r="BN56818" s="3"/>
      <c r="BP56818" s="3"/>
    </row>
    <row r="56819" spans="1:68" x14ac:dyDescent="0.25">
      <c r="A56819" s="1"/>
      <c r="B56819" s="2"/>
      <c r="BJ56819" s="3"/>
      <c r="BL56819" s="3"/>
      <c r="BN56819" s="3"/>
      <c r="BP56819" s="3"/>
    </row>
    <row r="56820" spans="1:68" x14ac:dyDescent="0.25">
      <c r="A56820" s="1"/>
      <c r="B56820" s="2"/>
      <c r="BJ56820" s="3"/>
      <c r="BL56820" s="3"/>
      <c r="BN56820" s="3"/>
      <c r="BP56820" s="3"/>
    </row>
    <row r="56821" spans="1:68" x14ac:dyDescent="0.25">
      <c r="A56821" s="1"/>
      <c r="B56821" s="2"/>
      <c r="BJ56821" s="3"/>
      <c r="BL56821" s="3"/>
      <c r="BN56821" s="3"/>
      <c r="BP56821" s="3"/>
    </row>
    <row r="56822" spans="1:68" x14ac:dyDescent="0.25">
      <c r="A56822" s="1"/>
      <c r="B56822" s="2"/>
      <c r="BJ56822" s="3"/>
      <c r="BL56822" s="3"/>
      <c r="BN56822" s="3"/>
      <c r="BP56822" s="3"/>
    </row>
    <row r="56823" spans="1:68" x14ac:dyDescent="0.25">
      <c r="A56823" s="1"/>
      <c r="B56823" s="2"/>
      <c r="BJ56823" s="3"/>
      <c r="BL56823" s="3"/>
      <c r="BN56823" s="3"/>
      <c r="BP56823" s="3"/>
    </row>
    <row r="56824" spans="1:68" x14ac:dyDescent="0.25">
      <c r="A56824" s="1"/>
      <c r="B56824" s="2"/>
      <c r="BJ56824" s="3"/>
      <c r="BL56824" s="3"/>
      <c r="BN56824" s="3"/>
      <c r="BP56824" s="3"/>
    </row>
    <row r="56825" spans="1:68" x14ac:dyDescent="0.25">
      <c r="A56825" s="1"/>
      <c r="B56825" s="2"/>
      <c r="BJ56825" s="3"/>
      <c r="BL56825" s="3"/>
      <c r="BN56825" s="3"/>
      <c r="BP56825" s="3"/>
    </row>
    <row r="56826" spans="1:68" x14ac:dyDescent="0.25">
      <c r="A56826" s="1"/>
      <c r="B56826" s="2"/>
      <c r="BJ56826" s="3"/>
      <c r="BL56826" s="3"/>
      <c r="BN56826" s="3"/>
      <c r="BP56826" s="3"/>
    </row>
    <row r="56827" spans="1:68" x14ac:dyDescent="0.25">
      <c r="A56827" s="1"/>
      <c r="B56827" s="2"/>
      <c r="BJ56827" s="3"/>
      <c r="BL56827" s="3"/>
      <c r="BN56827" s="3"/>
      <c r="BP56827" s="3"/>
    </row>
    <row r="56828" spans="1:68" x14ac:dyDescent="0.25">
      <c r="A56828" s="1"/>
      <c r="B56828" s="2"/>
      <c r="BJ56828" s="3"/>
      <c r="BL56828" s="3"/>
      <c r="BN56828" s="3"/>
      <c r="BP56828" s="3"/>
    </row>
    <row r="56829" spans="1:68" x14ac:dyDescent="0.25">
      <c r="A56829" s="1"/>
      <c r="B56829" s="2"/>
      <c r="BJ56829" s="3"/>
      <c r="BL56829" s="3"/>
      <c r="BN56829" s="3"/>
      <c r="BP56829" s="3"/>
    </row>
    <row r="56830" spans="1:68" x14ac:dyDescent="0.25">
      <c r="A56830" s="1"/>
      <c r="B56830" s="2"/>
      <c r="BJ56830" s="3"/>
      <c r="BL56830" s="3"/>
      <c r="BN56830" s="3"/>
      <c r="BP56830" s="3"/>
    </row>
    <row r="56831" spans="1:68" x14ac:dyDescent="0.25">
      <c r="A56831" s="1"/>
      <c r="B56831" s="2"/>
      <c r="BJ56831" s="3"/>
      <c r="BL56831" s="3"/>
      <c r="BN56831" s="3"/>
      <c r="BP56831" s="3"/>
    </row>
    <row r="56832" spans="1:68" x14ac:dyDescent="0.25">
      <c r="A56832" s="1"/>
      <c r="B56832" s="2"/>
      <c r="BJ56832" s="3"/>
      <c r="BL56832" s="3"/>
      <c r="BN56832" s="3"/>
      <c r="BP56832" s="3"/>
    </row>
    <row r="56833" spans="1:68" x14ac:dyDescent="0.25">
      <c r="A56833" s="1"/>
      <c r="B56833" s="2"/>
      <c r="BJ56833" s="3"/>
      <c r="BL56833" s="3"/>
      <c r="BN56833" s="3"/>
      <c r="BP56833" s="3"/>
    </row>
    <row r="56834" spans="1:68" x14ac:dyDescent="0.25">
      <c r="A56834" s="1"/>
      <c r="B56834" s="2"/>
      <c r="BJ56834" s="3"/>
      <c r="BL56834" s="3"/>
      <c r="BN56834" s="3"/>
      <c r="BP56834" s="3"/>
    </row>
    <row r="56835" spans="1:68" x14ac:dyDescent="0.25">
      <c r="A56835" s="1"/>
      <c r="B56835" s="2"/>
      <c r="BJ56835" s="3"/>
      <c r="BL56835" s="3"/>
      <c r="BN56835" s="3"/>
      <c r="BP56835" s="3"/>
    </row>
    <row r="56836" spans="1:68" x14ac:dyDescent="0.25">
      <c r="A56836" s="1"/>
      <c r="B56836" s="2"/>
      <c r="BJ56836" s="3"/>
      <c r="BL56836" s="3"/>
      <c r="BN56836" s="3"/>
      <c r="BP56836" s="3"/>
    </row>
    <row r="56837" spans="1:68" x14ac:dyDescent="0.25">
      <c r="A56837" s="1"/>
      <c r="B56837" s="2"/>
      <c r="BJ56837" s="3"/>
      <c r="BL56837" s="3"/>
      <c r="BN56837" s="3"/>
      <c r="BP56837" s="3"/>
    </row>
    <row r="56838" spans="1:68" x14ac:dyDescent="0.25">
      <c r="A56838" s="1"/>
      <c r="B56838" s="2"/>
      <c r="BJ56838" s="3"/>
      <c r="BL56838" s="3"/>
      <c r="BN56838" s="3"/>
      <c r="BP56838" s="3"/>
    </row>
    <row r="56839" spans="1:68" x14ac:dyDescent="0.25">
      <c r="A56839" s="1"/>
      <c r="B56839" s="2"/>
      <c r="BJ56839" s="3"/>
      <c r="BL56839" s="3"/>
      <c r="BN56839" s="3"/>
      <c r="BP56839" s="3"/>
    </row>
    <row r="56840" spans="1:68" x14ac:dyDescent="0.25">
      <c r="A56840" s="1"/>
      <c r="B56840" s="2"/>
      <c r="BJ56840" s="3"/>
      <c r="BL56840" s="3"/>
      <c r="BN56840" s="3"/>
      <c r="BP56840" s="3"/>
    </row>
    <row r="56841" spans="1:68" x14ac:dyDescent="0.25">
      <c r="A56841" s="1"/>
      <c r="B56841" s="2"/>
      <c r="BJ56841" s="3"/>
      <c r="BL56841" s="3"/>
      <c r="BN56841" s="3"/>
      <c r="BP56841" s="3"/>
    </row>
    <row r="56842" spans="1:68" x14ac:dyDescent="0.25">
      <c r="A56842" s="1"/>
      <c r="B56842" s="2"/>
      <c r="BJ56842" s="3"/>
      <c r="BL56842" s="3"/>
      <c r="BN56842" s="3"/>
      <c r="BP56842" s="3"/>
    </row>
    <row r="56843" spans="1:68" x14ac:dyDescent="0.25">
      <c r="A56843" s="1"/>
      <c r="B56843" s="2"/>
      <c r="BJ56843" s="3"/>
      <c r="BL56843" s="3"/>
      <c r="BN56843" s="3"/>
      <c r="BP56843" s="3"/>
    </row>
    <row r="56844" spans="1:68" x14ac:dyDescent="0.25">
      <c r="A56844" s="1"/>
      <c r="B56844" s="2"/>
      <c r="BJ56844" s="3"/>
      <c r="BL56844" s="3"/>
      <c r="BN56844" s="3"/>
      <c r="BP56844" s="3"/>
    </row>
    <row r="56845" spans="1:68" x14ac:dyDescent="0.25">
      <c r="A56845" s="1"/>
      <c r="B56845" s="2"/>
      <c r="BJ56845" s="3"/>
      <c r="BL56845" s="3"/>
      <c r="BN56845" s="3"/>
      <c r="BP56845" s="3"/>
    </row>
    <row r="56846" spans="1:68" x14ac:dyDescent="0.25">
      <c r="A56846" s="1"/>
      <c r="B56846" s="2"/>
      <c r="BJ56846" s="3"/>
      <c r="BL56846" s="3"/>
      <c r="BN56846" s="3"/>
      <c r="BP56846" s="3"/>
    </row>
    <row r="56847" spans="1:68" x14ac:dyDescent="0.25">
      <c r="A56847" s="1"/>
      <c r="B56847" s="2"/>
      <c r="BJ56847" s="3"/>
      <c r="BL56847" s="3"/>
      <c r="BN56847" s="3"/>
      <c r="BP56847" s="3"/>
    </row>
    <row r="56848" spans="1:68" x14ac:dyDescent="0.25">
      <c r="A56848" s="1"/>
      <c r="B56848" s="2"/>
      <c r="BJ56848" s="3"/>
      <c r="BL56848" s="3"/>
      <c r="BN56848" s="3"/>
      <c r="BP56848" s="3"/>
    </row>
    <row r="56849" spans="1:68" x14ac:dyDescent="0.25">
      <c r="A56849" s="1"/>
      <c r="B56849" s="2"/>
      <c r="BJ56849" s="3"/>
      <c r="BL56849" s="3"/>
      <c r="BN56849" s="3"/>
      <c r="BP56849" s="3"/>
    </row>
    <row r="56850" spans="1:68" x14ac:dyDescent="0.25">
      <c r="A56850" s="1"/>
      <c r="B56850" s="2"/>
      <c r="BJ56850" s="3"/>
      <c r="BL56850" s="3"/>
      <c r="BN56850" s="3"/>
      <c r="BP56850" s="3"/>
    </row>
    <row r="56851" spans="1:68" x14ac:dyDescent="0.25">
      <c r="A56851" s="1"/>
      <c r="B56851" s="2"/>
      <c r="BJ56851" s="3"/>
      <c r="BL56851" s="3"/>
      <c r="BN56851" s="3"/>
      <c r="BP56851" s="3"/>
    </row>
    <row r="56852" spans="1:68" x14ac:dyDescent="0.25">
      <c r="A56852" s="1"/>
      <c r="B56852" s="2"/>
      <c r="BJ56852" s="3"/>
      <c r="BL56852" s="3"/>
      <c r="BN56852" s="3"/>
      <c r="BP56852" s="3"/>
    </row>
    <row r="56853" spans="1:68" x14ac:dyDescent="0.25">
      <c r="A56853" s="1"/>
      <c r="B56853" s="2"/>
      <c r="BJ56853" s="3"/>
      <c r="BL56853" s="3"/>
      <c r="BN56853" s="3"/>
      <c r="BP56853" s="3"/>
    </row>
    <row r="56854" spans="1:68" x14ac:dyDescent="0.25">
      <c r="A56854" s="1"/>
      <c r="B56854" s="2"/>
      <c r="BJ56854" s="3"/>
      <c r="BL56854" s="3"/>
      <c r="BN56854" s="3"/>
      <c r="BP56854" s="3"/>
    </row>
    <row r="56855" spans="1:68" x14ac:dyDescent="0.25">
      <c r="A56855" s="1"/>
      <c r="B56855" s="2"/>
      <c r="BJ56855" s="3"/>
      <c r="BL56855" s="3"/>
      <c r="BN56855" s="3"/>
      <c r="BP56855" s="3"/>
    </row>
    <row r="56856" spans="1:68" x14ac:dyDescent="0.25">
      <c r="A56856" s="1"/>
      <c r="B56856" s="2"/>
      <c r="BJ56856" s="3"/>
      <c r="BL56856" s="3"/>
      <c r="BN56856" s="3"/>
      <c r="BP56856" s="3"/>
    </row>
    <row r="56857" spans="1:68" x14ac:dyDescent="0.25">
      <c r="A56857" s="1"/>
      <c r="B56857" s="2"/>
      <c r="BJ56857" s="3"/>
      <c r="BL56857" s="3"/>
      <c r="BN56857" s="3"/>
      <c r="BP56857" s="3"/>
    </row>
    <row r="56858" spans="1:68" x14ac:dyDescent="0.25">
      <c r="A56858" s="1"/>
      <c r="B56858" s="2"/>
      <c r="BJ56858" s="3"/>
      <c r="BL56858" s="3"/>
      <c r="BN56858" s="3"/>
      <c r="BP56858" s="3"/>
    </row>
    <row r="56859" spans="1:68" x14ac:dyDescent="0.25">
      <c r="A56859" s="1"/>
      <c r="B56859" s="2"/>
      <c r="BJ56859" s="3"/>
      <c r="BL56859" s="3"/>
      <c r="BN56859" s="3"/>
      <c r="BP56859" s="3"/>
    </row>
    <row r="56860" spans="1:68" x14ac:dyDescent="0.25">
      <c r="A56860" s="1"/>
      <c r="B56860" s="2"/>
      <c r="BJ56860" s="3"/>
      <c r="BL56860" s="3"/>
      <c r="BN56860" s="3"/>
      <c r="BP56860" s="3"/>
    </row>
    <row r="56861" spans="1:68" x14ac:dyDescent="0.25">
      <c r="A56861" s="1"/>
      <c r="B56861" s="2"/>
      <c r="BJ56861" s="3"/>
      <c r="BL56861" s="3"/>
      <c r="BN56861" s="3"/>
      <c r="BP56861" s="3"/>
    </row>
    <row r="56862" spans="1:68" x14ac:dyDescent="0.25">
      <c r="A56862" s="1"/>
      <c r="B56862" s="2"/>
      <c r="BJ56862" s="3"/>
      <c r="BL56862" s="3"/>
      <c r="BN56862" s="3"/>
      <c r="BP56862" s="3"/>
    </row>
    <row r="56863" spans="1:68" x14ac:dyDescent="0.25">
      <c r="A56863" s="1"/>
      <c r="B56863" s="2"/>
      <c r="BJ56863" s="3"/>
      <c r="BL56863" s="3"/>
      <c r="BN56863" s="3"/>
      <c r="BP56863" s="3"/>
    </row>
    <row r="56864" spans="1:68" x14ac:dyDescent="0.25">
      <c r="A56864" s="1"/>
      <c r="B56864" s="2"/>
      <c r="BJ56864" s="3"/>
      <c r="BL56864" s="3"/>
      <c r="BN56864" s="3"/>
      <c r="BP56864" s="3"/>
    </row>
    <row r="56865" spans="1:68" x14ac:dyDescent="0.25">
      <c r="A56865" s="1"/>
      <c r="B56865" s="2"/>
      <c r="BJ56865" s="3"/>
      <c r="BL56865" s="3"/>
      <c r="BN56865" s="3"/>
      <c r="BP56865" s="3"/>
    </row>
    <row r="56866" spans="1:68" x14ac:dyDescent="0.25">
      <c r="A56866" s="1"/>
      <c r="B56866" s="2"/>
      <c r="BJ56866" s="3"/>
      <c r="BL56866" s="3"/>
      <c r="BN56866" s="3"/>
      <c r="BP56866" s="3"/>
    </row>
    <row r="56867" spans="1:68" x14ac:dyDescent="0.25">
      <c r="A56867" s="1"/>
      <c r="B56867" s="2"/>
      <c r="BJ56867" s="3"/>
      <c r="BL56867" s="3"/>
      <c r="BN56867" s="3"/>
      <c r="BP56867" s="3"/>
    </row>
    <row r="56868" spans="1:68" x14ac:dyDescent="0.25">
      <c r="A56868" s="1"/>
      <c r="B56868" s="2"/>
      <c r="BJ56868" s="3"/>
      <c r="BL56868" s="3"/>
      <c r="BN56868" s="3"/>
      <c r="BP56868" s="3"/>
    </row>
    <row r="56869" spans="1:68" x14ac:dyDescent="0.25">
      <c r="A56869" s="1"/>
      <c r="B56869" s="2"/>
      <c r="BJ56869" s="3"/>
      <c r="BL56869" s="3"/>
      <c r="BN56869" s="3"/>
      <c r="BP56869" s="3"/>
    </row>
    <row r="56870" spans="1:68" x14ac:dyDescent="0.25">
      <c r="A56870" s="1"/>
      <c r="B56870" s="2"/>
      <c r="BJ56870" s="3"/>
      <c r="BL56870" s="3"/>
      <c r="BN56870" s="3"/>
      <c r="BP56870" s="3"/>
    </row>
    <row r="56871" spans="1:68" x14ac:dyDescent="0.25">
      <c r="A56871" s="1"/>
      <c r="B56871" s="2"/>
      <c r="BJ56871" s="3"/>
      <c r="BL56871" s="3"/>
      <c r="BN56871" s="3"/>
      <c r="BP56871" s="3"/>
    </row>
    <row r="56872" spans="1:68" x14ac:dyDescent="0.25">
      <c r="A56872" s="1"/>
      <c r="B56872" s="2"/>
      <c r="BJ56872" s="3"/>
      <c r="BL56872" s="3"/>
      <c r="BN56872" s="3"/>
      <c r="BP56872" s="3"/>
    </row>
    <row r="56873" spans="1:68" x14ac:dyDescent="0.25">
      <c r="A56873" s="1"/>
      <c r="B56873" s="2"/>
      <c r="BJ56873" s="3"/>
      <c r="BL56873" s="3"/>
      <c r="BN56873" s="3"/>
      <c r="BP56873" s="3"/>
    </row>
    <row r="56874" spans="1:68" x14ac:dyDescent="0.25">
      <c r="A56874" s="1"/>
      <c r="B56874" s="2"/>
      <c r="BJ56874" s="3"/>
      <c r="BL56874" s="3"/>
      <c r="BN56874" s="3"/>
      <c r="BP56874" s="3"/>
    </row>
    <row r="56875" spans="1:68" x14ac:dyDescent="0.25">
      <c r="A56875" s="1"/>
      <c r="B56875" s="2"/>
      <c r="BJ56875" s="3"/>
      <c r="BL56875" s="3"/>
      <c r="BN56875" s="3"/>
      <c r="BP56875" s="3"/>
    </row>
    <row r="56876" spans="1:68" x14ac:dyDescent="0.25">
      <c r="A56876" s="1"/>
      <c r="B56876" s="2"/>
      <c r="BJ56876" s="3"/>
      <c r="BL56876" s="3"/>
      <c r="BN56876" s="3"/>
      <c r="BP56876" s="3"/>
    </row>
    <row r="56877" spans="1:68" x14ac:dyDescent="0.25">
      <c r="A56877" s="1"/>
      <c r="B56877" s="2"/>
      <c r="BJ56877" s="3"/>
      <c r="BL56877" s="3"/>
      <c r="BN56877" s="3"/>
      <c r="BP56877" s="3"/>
    </row>
    <row r="56878" spans="1:68" x14ac:dyDescent="0.25">
      <c r="A56878" s="1"/>
      <c r="B56878" s="2"/>
      <c r="BJ56878" s="3"/>
      <c r="BL56878" s="3"/>
      <c r="BN56878" s="3"/>
      <c r="BP56878" s="3"/>
    </row>
    <row r="56879" spans="1:68" x14ac:dyDescent="0.25">
      <c r="A56879" s="1"/>
      <c r="B56879" s="2"/>
      <c r="BJ56879" s="3"/>
      <c r="BL56879" s="3"/>
      <c r="BN56879" s="3"/>
      <c r="BP56879" s="3"/>
    </row>
    <row r="56880" spans="1:68" x14ac:dyDescent="0.25">
      <c r="A56880" s="1"/>
      <c r="B56880" s="2"/>
      <c r="BJ56880" s="3"/>
      <c r="BL56880" s="3"/>
      <c r="BN56880" s="3"/>
      <c r="BP56880" s="3"/>
    </row>
    <row r="56881" spans="1:68" x14ac:dyDescent="0.25">
      <c r="A56881" s="1"/>
      <c r="B56881" s="2"/>
      <c r="BJ56881" s="3"/>
      <c r="BL56881" s="3"/>
      <c r="BN56881" s="3"/>
      <c r="BP56881" s="3"/>
    </row>
    <row r="56882" spans="1:68" x14ac:dyDescent="0.25">
      <c r="A56882" s="1"/>
      <c r="B56882" s="2"/>
      <c r="BJ56882" s="3"/>
      <c r="BL56882" s="3"/>
      <c r="BN56882" s="3"/>
      <c r="BP56882" s="3"/>
    </row>
    <row r="56883" spans="1:68" x14ac:dyDescent="0.25">
      <c r="A56883" s="1"/>
      <c r="B56883" s="2"/>
      <c r="BJ56883" s="3"/>
      <c r="BL56883" s="3"/>
      <c r="BN56883" s="3"/>
      <c r="BP56883" s="3"/>
    </row>
    <row r="56884" spans="1:68" x14ac:dyDescent="0.25">
      <c r="A56884" s="1"/>
      <c r="B56884" s="2"/>
      <c r="BJ56884" s="3"/>
      <c r="BL56884" s="3"/>
      <c r="BN56884" s="3"/>
      <c r="BP56884" s="3"/>
    </row>
    <row r="56885" spans="1:68" x14ac:dyDescent="0.25">
      <c r="A56885" s="1"/>
      <c r="B56885" s="2"/>
      <c r="BJ56885" s="3"/>
      <c r="BL56885" s="3"/>
      <c r="BN56885" s="3"/>
      <c r="BP56885" s="3"/>
    </row>
    <row r="56886" spans="1:68" x14ac:dyDescent="0.25">
      <c r="A56886" s="1"/>
      <c r="B56886" s="2"/>
      <c r="BJ56886" s="3"/>
      <c r="BL56886" s="3"/>
      <c r="BN56886" s="3"/>
      <c r="BP56886" s="3"/>
    </row>
    <row r="56887" spans="1:68" x14ac:dyDescent="0.25">
      <c r="A56887" s="1"/>
      <c r="B56887" s="2"/>
      <c r="BJ56887" s="3"/>
      <c r="BL56887" s="3"/>
      <c r="BN56887" s="3"/>
      <c r="BP56887" s="3"/>
    </row>
    <row r="56888" spans="1:68" x14ac:dyDescent="0.25">
      <c r="A56888" s="1"/>
      <c r="B56888" s="2"/>
      <c r="BJ56888" s="3"/>
      <c r="BL56888" s="3"/>
      <c r="BN56888" s="3"/>
      <c r="BP56888" s="3"/>
    </row>
    <row r="56889" spans="1:68" x14ac:dyDescent="0.25">
      <c r="A56889" s="1"/>
      <c r="B56889" s="2"/>
      <c r="BJ56889" s="3"/>
      <c r="BL56889" s="3"/>
      <c r="BN56889" s="3"/>
      <c r="BP56889" s="3"/>
    </row>
    <row r="56890" spans="1:68" x14ac:dyDescent="0.25">
      <c r="A56890" s="1"/>
      <c r="B56890" s="2"/>
      <c r="BJ56890" s="3"/>
      <c r="BL56890" s="3"/>
      <c r="BN56890" s="3"/>
      <c r="BP56890" s="3"/>
    </row>
    <row r="56891" spans="1:68" x14ac:dyDescent="0.25">
      <c r="A56891" s="1"/>
      <c r="B56891" s="2"/>
      <c r="BJ56891" s="3"/>
      <c r="BL56891" s="3"/>
      <c r="BN56891" s="3"/>
      <c r="BP56891" s="3"/>
    </row>
    <row r="56892" spans="1:68" x14ac:dyDescent="0.25">
      <c r="A56892" s="1"/>
      <c r="B56892" s="2"/>
      <c r="BJ56892" s="3"/>
      <c r="BL56892" s="3"/>
      <c r="BN56892" s="3"/>
      <c r="BP56892" s="3"/>
    </row>
    <row r="56893" spans="1:68" x14ac:dyDescent="0.25">
      <c r="A56893" s="1"/>
      <c r="B56893" s="2"/>
      <c r="BJ56893" s="3"/>
      <c r="BL56893" s="3"/>
      <c r="BN56893" s="3"/>
      <c r="BP56893" s="3"/>
    </row>
    <row r="56894" spans="1:68" x14ac:dyDescent="0.25">
      <c r="A56894" s="1"/>
      <c r="B56894" s="2"/>
      <c r="BJ56894" s="3"/>
      <c r="BL56894" s="3"/>
      <c r="BN56894" s="3"/>
      <c r="BP56894" s="3"/>
    </row>
    <row r="56895" spans="1:68" x14ac:dyDescent="0.25">
      <c r="A56895" s="1"/>
      <c r="B56895" s="2"/>
      <c r="BJ56895" s="3"/>
      <c r="BL56895" s="3"/>
      <c r="BN56895" s="3"/>
      <c r="BP56895" s="3"/>
    </row>
    <row r="56896" spans="1:68" x14ac:dyDescent="0.25">
      <c r="A56896" s="1"/>
      <c r="B56896" s="2"/>
      <c r="BJ56896" s="3"/>
      <c r="BL56896" s="3"/>
      <c r="BN56896" s="3"/>
      <c r="BP56896" s="3"/>
    </row>
    <row r="56897" spans="1:68" x14ac:dyDescent="0.25">
      <c r="A56897" s="1"/>
      <c r="B56897" s="2"/>
      <c r="BJ56897" s="3"/>
      <c r="BL56897" s="3"/>
      <c r="BN56897" s="3"/>
      <c r="BP56897" s="3"/>
    </row>
    <row r="56898" spans="1:68" x14ac:dyDescent="0.25">
      <c r="A56898" s="1"/>
      <c r="B56898" s="2"/>
      <c r="BJ56898" s="3"/>
      <c r="BL56898" s="3"/>
      <c r="BN56898" s="3"/>
      <c r="BP56898" s="3"/>
    </row>
    <row r="56899" spans="1:68" x14ac:dyDescent="0.25">
      <c r="A56899" s="1"/>
      <c r="B56899" s="2"/>
      <c r="BJ56899" s="3"/>
      <c r="BL56899" s="3"/>
      <c r="BN56899" s="3"/>
      <c r="BP56899" s="3"/>
    </row>
    <row r="56900" spans="1:68" x14ac:dyDescent="0.25">
      <c r="A56900" s="1"/>
      <c r="B56900" s="2"/>
      <c r="BJ56900" s="3"/>
      <c r="BL56900" s="3"/>
      <c r="BN56900" s="3"/>
      <c r="BP56900" s="3"/>
    </row>
    <row r="56901" spans="1:68" x14ac:dyDescent="0.25">
      <c r="A56901" s="1"/>
      <c r="B56901" s="2"/>
      <c r="BJ56901" s="3"/>
      <c r="BL56901" s="3"/>
      <c r="BN56901" s="3"/>
      <c r="BP56901" s="3"/>
    </row>
    <row r="56902" spans="1:68" x14ac:dyDescent="0.25">
      <c r="A56902" s="1"/>
      <c r="B56902" s="2"/>
      <c r="BJ56902" s="3"/>
      <c r="BL56902" s="3"/>
      <c r="BN56902" s="3"/>
      <c r="BP56902" s="3"/>
    </row>
    <row r="56903" spans="1:68" x14ac:dyDescent="0.25">
      <c r="A56903" s="1"/>
      <c r="B56903" s="2"/>
      <c r="BJ56903" s="3"/>
      <c r="BL56903" s="3"/>
      <c r="BN56903" s="3"/>
      <c r="BP56903" s="3"/>
    </row>
    <row r="56904" spans="1:68" x14ac:dyDescent="0.25">
      <c r="A56904" s="1"/>
      <c r="B56904" s="2"/>
      <c r="BJ56904" s="3"/>
      <c r="BL56904" s="3"/>
      <c r="BN56904" s="3"/>
      <c r="BP56904" s="3"/>
    </row>
    <row r="56905" spans="1:68" x14ac:dyDescent="0.25">
      <c r="A56905" s="1"/>
      <c r="B56905" s="2"/>
      <c r="BJ56905" s="3"/>
      <c r="BL56905" s="3"/>
      <c r="BN56905" s="3"/>
      <c r="BP56905" s="3"/>
    </row>
    <row r="56906" spans="1:68" x14ac:dyDescent="0.25">
      <c r="A56906" s="1"/>
      <c r="B56906" s="2"/>
      <c r="BJ56906" s="3"/>
      <c r="BL56906" s="3"/>
      <c r="BN56906" s="3"/>
      <c r="BP56906" s="3"/>
    </row>
    <row r="56907" spans="1:68" x14ac:dyDescent="0.25">
      <c r="A56907" s="1"/>
      <c r="B56907" s="2"/>
      <c r="BJ56907" s="3"/>
      <c r="BL56907" s="3"/>
      <c r="BN56907" s="3"/>
      <c r="BP56907" s="3"/>
    </row>
    <row r="56908" spans="1:68" x14ac:dyDescent="0.25">
      <c r="A56908" s="1"/>
      <c r="B56908" s="2"/>
      <c r="BJ56908" s="3"/>
      <c r="BL56908" s="3"/>
      <c r="BN56908" s="3"/>
      <c r="BP56908" s="3"/>
    </row>
    <row r="56909" spans="1:68" x14ac:dyDescent="0.25">
      <c r="A56909" s="1"/>
      <c r="B56909" s="2"/>
      <c r="BJ56909" s="3"/>
      <c r="BL56909" s="3"/>
      <c r="BN56909" s="3"/>
      <c r="BP56909" s="3"/>
    </row>
    <row r="56910" spans="1:68" x14ac:dyDescent="0.25">
      <c r="A56910" s="1"/>
      <c r="B56910" s="2"/>
      <c r="BJ56910" s="3"/>
      <c r="BL56910" s="3"/>
      <c r="BN56910" s="3"/>
      <c r="BP56910" s="3"/>
    </row>
    <row r="56911" spans="1:68" x14ac:dyDescent="0.25">
      <c r="A56911" s="1"/>
      <c r="B56911" s="2"/>
      <c r="BJ56911" s="3"/>
      <c r="BL56911" s="3"/>
      <c r="BN56911" s="3"/>
      <c r="BP56911" s="3"/>
    </row>
    <row r="56912" spans="1:68" x14ac:dyDescent="0.25">
      <c r="A56912" s="1"/>
      <c r="B56912" s="2"/>
      <c r="BJ56912" s="3"/>
      <c r="BL56912" s="3"/>
      <c r="BN56912" s="3"/>
      <c r="BP56912" s="3"/>
    </row>
    <row r="56913" spans="1:68" x14ac:dyDescent="0.25">
      <c r="A56913" s="1"/>
      <c r="B56913" s="2"/>
      <c r="BJ56913" s="3"/>
      <c r="BL56913" s="3"/>
      <c r="BN56913" s="3"/>
      <c r="BP56913" s="3"/>
    </row>
    <row r="56914" spans="1:68" x14ac:dyDescent="0.25">
      <c r="A56914" s="1"/>
      <c r="B56914" s="2"/>
      <c r="BJ56914" s="3"/>
      <c r="BL56914" s="3"/>
      <c r="BN56914" s="3"/>
      <c r="BP56914" s="3"/>
    </row>
    <row r="56915" spans="1:68" x14ac:dyDescent="0.25">
      <c r="A56915" s="1"/>
      <c r="B56915" s="2"/>
      <c r="BJ56915" s="3"/>
      <c r="BL56915" s="3"/>
      <c r="BN56915" s="3"/>
      <c r="BP56915" s="3"/>
    </row>
    <row r="56916" spans="1:68" x14ac:dyDescent="0.25">
      <c r="A56916" s="1"/>
      <c r="B56916" s="2"/>
      <c r="BJ56916" s="3"/>
      <c r="BL56916" s="3"/>
      <c r="BN56916" s="3"/>
      <c r="BP56916" s="3"/>
    </row>
    <row r="56917" spans="1:68" x14ac:dyDescent="0.25">
      <c r="A56917" s="1"/>
      <c r="B56917" s="2"/>
      <c r="BJ56917" s="3"/>
      <c r="BL56917" s="3"/>
      <c r="BN56917" s="3"/>
      <c r="BP56917" s="3"/>
    </row>
    <row r="56918" spans="1:68" x14ac:dyDescent="0.25">
      <c r="A56918" s="1"/>
      <c r="B56918" s="2"/>
      <c r="BJ56918" s="3"/>
      <c r="BL56918" s="3"/>
      <c r="BN56918" s="3"/>
      <c r="BP56918" s="3"/>
    </row>
    <row r="56919" spans="1:68" x14ac:dyDescent="0.25">
      <c r="A56919" s="1"/>
      <c r="B56919" s="2"/>
      <c r="BJ56919" s="3"/>
      <c r="BL56919" s="3"/>
      <c r="BN56919" s="3"/>
      <c r="BP56919" s="3"/>
    </row>
    <row r="56920" spans="1:68" x14ac:dyDescent="0.25">
      <c r="A56920" s="1"/>
      <c r="B56920" s="2"/>
      <c r="BJ56920" s="3"/>
      <c r="BL56920" s="3"/>
      <c r="BN56920" s="3"/>
      <c r="BP56920" s="3"/>
    </row>
    <row r="56921" spans="1:68" x14ac:dyDescent="0.25">
      <c r="A56921" s="1"/>
      <c r="B56921" s="2"/>
      <c r="BJ56921" s="3"/>
      <c r="BL56921" s="3"/>
      <c r="BN56921" s="3"/>
      <c r="BP56921" s="3"/>
    </row>
    <row r="56922" spans="1:68" x14ac:dyDescent="0.25">
      <c r="A56922" s="1"/>
      <c r="B56922" s="2"/>
      <c r="BJ56922" s="3"/>
      <c r="BL56922" s="3"/>
      <c r="BN56922" s="3"/>
      <c r="BP56922" s="3"/>
    </row>
    <row r="56923" spans="1:68" x14ac:dyDescent="0.25">
      <c r="A56923" s="1"/>
      <c r="B56923" s="2"/>
      <c r="BJ56923" s="3"/>
      <c r="BL56923" s="3"/>
      <c r="BN56923" s="3"/>
      <c r="BP56923" s="3"/>
    </row>
    <row r="56924" spans="1:68" x14ac:dyDescent="0.25">
      <c r="A56924" s="1"/>
      <c r="B56924" s="2"/>
      <c r="BJ56924" s="3"/>
      <c r="BL56924" s="3"/>
      <c r="BN56924" s="3"/>
      <c r="BP56924" s="3"/>
    </row>
    <row r="56925" spans="1:68" x14ac:dyDescent="0.25">
      <c r="A56925" s="1"/>
      <c r="B56925" s="2"/>
      <c r="BJ56925" s="3"/>
      <c r="BL56925" s="3"/>
      <c r="BN56925" s="3"/>
      <c r="BP56925" s="3"/>
    </row>
    <row r="56926" spans="1:68" x14ac:dyDescent="0.25">
      <c r="A56926" s="1"/>
      <c r="B56926" s="2"/>
      <c r="BJ56926" s="3"/>
      <c r="BL56926" s="3"/>
      <c r="BN56926" s="3"/>
      <c r="BP56926" s="3"/>
    </row>
    <row r="56927" spans="1:68" x14ac:dyDescent="0.25">
      <c r="A56927" s="1"/>
      <c r="B56927" s="2"/>
      <c r="BJ56927" s="3"/>
      <c r="BL56927" s="3"/>
      <c r="BN56927" s="3"/>
      <c r="BP56927" s="3"/>
    </row>
    <row r="56928" spans="1:68" x14ac:dyDescent="0.25">
      <c r="A56928" s="1"/>
      <c r="B56928" s="2"/>
      <c r="BJ56928" s="3"/>
      <c r="BL56928" s="3"/>
      <c r="BN56928" s="3"/>
      <c r="BP56928" s="3"/>
    </row>
    <row r="56929" spans="1:68" x14ac:dyDescent="0.25">
      <c r="A56929" s="1"/>
      <c r="B56929" s="2"/>
      <c r="BJ56929" s="3"/>
      <c r="BL56929" s="3"/>
      <c r="BN56929" s="3"/>
      <c r="BP56929" s="3"/>
    </row>
    <row r="56930" spans="1:68" x14ac:dyDescent="0.25">
      <c r="A56930" s="1"/>
      <c r="B56930" s="2"/>
      <c r="BJ56930" s="3"/>
      <c r="BL56930" s="3"/>
      <c r="BN56930" s="3"/>
      <c r="BP56930" s="3"/>
    </row>
    <row r="56931" spans="1:68" x14ac:dyDescent="0.25">
      <c r="A56931" s="1"/>
      <c r="B56931" s="2"/>
      <c r="BJ56931" s="3"/>
      <c r="BL56931" s="3"/>
      <c r="BN56931" s="3"/>
      <c r="BP56931" s="3"/>
    </row>
    <row r="56932" spans="1:68" x14ac:dyDescent="0.25">
      <c r="A56932" s="1"/>
      <c r="B56932" s="2"/>
      <c r="BJ56932" s="3"/>
      <c r="BL56932" s="3"/>
      <c r="BN56932" s="3"/>
      <c r="BP56932" s="3"/>
    </row>
    <row r="56933" spans="1:68" x14ac:dyDescent="0.25">
      <c r="A56933" s="1"/>
      <c r="B56933" s="2"/>
      <c r="BJ56933" s="3"/>
      <c r="BL56933" s="3"/>
      <c r="BN56933" s="3"/>
      <c r="BP56933" s="3"/>
    </row>
    <row r="56934" spans="1:68" x14ac:dyDescent="0.25">
      <c r="A56934" s="1"/>
      <c r="B56934" s="2"/>
      <c r="BJ56934" s="3"/>
      <c r="BL56934" s="3"/>
      <c r="BN56934" s="3"/>
      <c r="BP56934" s="3"/>
    </row>
    <row r="56935" spans="1:68" x14ac:dyDescent="0.25">
      <c r="A56935" s="1"/>
      <c r="B56935" s="2"/>
      <c r="BJ56935" s="3"/>
      <c r="BL56935" s="3"/>
      <c r="BN56935" s="3"/>
      <c r="BP56935" s="3"/>
    </row>
    <row r="56936" spans="1:68" x14ac:dyDescent="0.25">
      <c r="A56936" s="1"/>
      <c r="B56936" s="2"/>
      <c r="BJ56936" s="3"/>
      <c r="BL56936" s="3"/>
      <c r="BN56936" s="3"/>
      <c r="BP56936" s="3"/>
    </row>
    <row r="56937" spans="1:68" x14ac:dyDescent="0.25">
      <c r="A56937" s="1"/>
      <c r="B56937" s="2"/>
      <c r="BJ56937" s="3"/>
      <c r="BL56937" s="3"/>
      <c r="BN56937" s="3"/>
      <c r="BP56937" s="3"/>
    </row>
    <row r="56938" spans="1:68" x14ac:dyDescent="0.25">
      <c r="A56938" s="1"/>
      <c r="B56938" s="2"/>
      <c r="BJ56938" s="3"/>
      <c r="BL56938" s="3"/>
      <c r="BN56938" s="3"/>
      <c r="BP56938" s="3"/>
    </row>
    <row r="56939" spans="1:68" x14ac:dyDescent="0.25">
      <c r="A56939" s="1"/>
      <c r="B56939" s="2"/>
      <c r="BJ56939" s="3"/>
      <c r="BL56939" s="3"/>
      <c r="BN56939" s="3"/>
      <c r="BP56939" s="3"/>
    </row>
    <row r="56940" spans="1:68" x14ac:dyDescent="0.25">
      <c r="A56940" s="1"/>
      <c r="B56940" s="2"/>
      <c r="BJ56940" s="3"/>
      <c r="BL56940" s="3"/>
      <c r="BN56940" s="3"/>
      <c r="BP56940" s="3"/>
    </row>
    <row r="56941" spans="1:68" x14ac:dyDescent="0.25">
      <c r="A56941" s="1"/>
      <c r="B56941" s="2"/>
      <c r="BJ56941" s="3"/>
      <c r="BL56941" s="3"/>
      <c r="BN56941" s="3"/>
      <c r="BP56941" s="3"/>
    </row>
    <row r="56942" spans="1:68" x14ac:dyDescent="0.25">
      <c r="A56942" s="1"/>
      <c r="B56942" s="2"/>
      <c r="BJ56942" s="3"/>
      <c r="BL56942" s="3"/>
      <c r="BN56942" s="3"/>
      <c r="BP56942" s="3"/>
    </row>
    <row r="56943" spans="1:68" x14ac:dyDescent="0.25">
      <c r="A56943" s="1"/>
      <c r="B56943" s="2"/>
      <c r="BJ56943" s="3"/>
      <c r="BL56943" s="3"/>
      <c r="BN56943" s="3"/>
      <c r="BP56943" s="3"/>
    </row>
    <row r="56944" spans="1:68" x14ac:dyDescent="0.25">
      <c r="A56944" s="1"/>
      <c r="B56944" s="2"/>
      <c r="BJ56944" s="3"/>
      <c r="BL56944" s="3"/>
      <c r="BN56944" s="3"/>
      <c r="BP56944" s="3"/>
    </row>
    <row r="56945" spans="1:68" x14ac:dyDescent="0.25">
      <c r="A56945" s="1"/>
      <c r="B56945" s="2"/>
      <c r="BJ56945" s="3"/>
      <c r="BL56945" s="3"/>
      <c r="BN56945" s="3"/>
      <c r="BP56945" s="3"/>
    </row>
    <row r="56946" spans="1:68" x14ac:dyDescent="0.25">
      <c r="A56946" s="1"/>
      <c r="B56946" s="2"/>
      <c r="BJ56946" s="3"/>
      <c r="BL56946" s="3"/>
      <c r="BN56946" s="3"/>
      <c r="BP56946" s="3"/>
    </row>
    <row r="56947" spans="1:68" x14ac:dyDescent="0.25">
      <c r="A56947" s="1"/>
      <c r="B56947" s="2"/>
      <c r="BJ56947" s="3"/>
      <c r="BL56947" s="3"/>
      <c r="BN56947" s="3"/>
      <c r="BP56947" s="3"/>
    </row>
    <row r="56948" spans="1:68" x14ac:dyDescent="0.25">
      <c r="A56948" s="1"/>
      <c r="B56948" s="2"/>
      <c r="BJ56948" s="3"/>
      <c r="BL56948" s="3"/>
      <c r="BN56948" s="3"/>
      <c r="BP56948" s="3"/>
    </row>
    <row r="56949" spans="1:68" x14ac:dyDescent="0.25">
      <c r="A56949" s="1"/>
      <c r="B56949" s="2"/>
      <c r="BJ56949" s="3"/>
      <c r="BL56949" s="3"/>
      <c r="BN56949" s="3"/>
      <c r="BP56949" s="3"/>
    </row>
    <row r="56950" spans="1:68" x14ac:dyDescent="0.25">
      <c r="A56950" s="1"/>
      <c r="B56950" s="2"/>
      <c r="BJ56950" s="3"/>
      <c r="BL56950" s="3"/>
      <c r="BN56950" s="3"/>
      <c r="BP56950" s="3"/>
    </row>
    <row r="56951" spans="1:68" x14ac:dyDescent="0.25">
      <c r="A56951" s="1"/>
      <c r="B56951" s="2"/>
      <c r="BJ56951" s="3"/>
      <c r="BL56951" s="3"/>
      <c r="BN56951" s="3"/>
      <c r="BP56951" s="3"/>
    </row>
    <row r="56952" spans="1:68" x14ac:dyDescent="0.25">
      <c r="A56952" s="1"/>
      <c r="B56952" s="2"/>
      <c r="BJ56952" s="3"/>
      <c r="BL56952" s="3"/>
      <c r="BN56952" s="3"/>
      <c r="BP56952" s="3"/>
    </row>
    <row r="56953" spans="1:68" x14ac:dyDescent="0.25">
      <c r="A56953" s="1"/>
      <c r="B56953" s="2"/>
      <c r="BJ56953" s="3"/>
      <c r="BL56953" s="3"/>
      <c r="BN56953" s="3"/>
      <c r="BP56953" s="3"/>
    </row>
    <row r="56954" spans="1:68" x14ac:dyDescent="0.25">
      <c r="A56954" s="1"/>
      <c r="B56954" s="2"/>
      <c r="BJ56954" s="3"/>
      <c r="BL56954" s="3"/>
      <c r="BN56954" s="3"/>
      <c r="BP56954" s="3"/>
    </row>
    <row r="56955" spans="1:68" x14ac:dyDescent="0.25">
      <c r="A56955" s="1"/>
      <c r="B56955" s="2"/>
      <c r="BJ56955" s="3"/>
      <c r="BL56955" s="3"/>
      <c r="BN56955" s="3"/>
      <c r="BP56955" s="3"/>
    </row>
    <row r="56956" spans="1:68" x14ac:dyDescent="0.25">
      <c r="A56956" s="1"/>
      <c r="B56956" s="2"/>
      <c r="BJ56956" s="3"/>
      <c r="BL56956" s="3"/>
      <c r="BN56956" s="3"/>
      <c r="BP56956" s="3"/>
    </row>
    <row r="56957" spans="1:68" x14ac:dyDescent="0.25">
      <c r="A56957" s="1"/>
      <c r="B56957" s="2"/>
      <c r="BJ56957" s="3"/>
      <c r="BL56957" s="3"/>
      <c r="BN56957" s="3"/>
      <c r="BP56957" s="3"/>
    </row>
    <row r="56958" spans="1:68" x14ac:dyDescent="0.25">
      <c r="A56958" s="1"/>
      <c r="B56958" s="2"/>
      <c r="BJ56958" s="3"/>
      <c r="BL56958" s="3"/>
      <c r="BN56958" s="3"/>
      <c r="BP56958" s="3"/>
    </row>
    <row r="56959" spans="1:68" x14ac:dyDescent="0.25">
      <c r="A56959" s="1"/>
      <c r="B56959" s="2"/>
      <c r="BJ56959" s="3"/>
      <c r="BL56959" s="3"/>
      <c r="BN56959" s="3"/>
      <c r="BP56959" s="3"/>
    </row>
    <row r="56960" spans="1:68" x14ac:dyDescent="0.25">
      <c r="A56960" s="1"/>
      <c r="B56960" s="2"/>
      <c r="BJ56960" s="3"/>
      <c r="BL56960" s="3"/>
      <c r="BN56960" s="3"/>
      <c r="BP56960" s="3"/>
    </row>
    <row r="56961" spans="1:68" x14ac:dyDescent="0.25">
      <c r="A56961" s="1"/>
      <c r="B56961" s="2"/>
      <c r="BJ56961" s="3"/>
      <c r="BL56961" s="3"/>
      <c r="BN56961" s="3"/>
      <c r="BP56961" s="3"/>
    </row>
    <row r="56962" spans="1:68" x14ac:dyDescent="0.25">
      <c r="A56962" s="1"/>
      <c r="B56962" s="2"/>
      <c r="BJ56962" s="3"/>
      <c r="BL56962" s="3"/>
      <c r="BN56962" s="3"/>
      <c r="BP56962" s="3"/>
    </row>
    <row r="56963" spans="1:68" x14ac:dyDescent="0.25">
      <c r="A56963" s="1"/>
      <c r="B56963" s="2"/>
      <c r="BJ56963" s="3"/>
      <c r="BL56963" s="3"/>
      <c r="BN56963" s="3"/>
      <c r="BP56963" s="3"/>
    </row>
    <row r="56964" spans="1:68" x14ac:dyDescent="0.25">
      <c r="A56964" s="1"/>
      <c r="B56964" s="2"/>
      <c r="BJ56964" s="3"/>
      <c r="BL56964" s="3"/>
      <c r="BN56964" s="3"/>
      <c r="BP56964" s="3"/>
    </row>
    <row r="56965" spans="1:68" x14ac:dyDescent="0.25">
      <c r="A56965" s="1"/>
      <c r="B56965" s="2"/>
      <c r="BJ56965" s="3"/>
      <c r="BL56965" s="3"/>
      <c r="BN56965" s="3"/>
      <c r="BP56965" s="3"/>
    </row>
    <row r="56966" spans="1:68" x14ac:dyDescent="0.25">
      <c r="A56966" s="1"/>
      <c r="B56966" s="2"/>
      <c r="BJ56966" s="3"/>
      <c r="BL56966" s="3"/>
      <c r="BN56966" s="3"/>
      <c r="BP56966" s="3"/>
    </row>
    <row r="56967" spans="1:68" x14ac:dyDescent="0.25">
      <c r="A56967" s="1"/>
      <c r="B56967" s="2"/>
      <c r="BJ56967" s="3"/>
      <c r="BL56967" s="3"/>
      <c r="BN56967" s="3"/>
      <c r="BP56967" s="3"/>
    </row>
    <row r="56968" spans="1:68" x14ac:dyDescent="0.25">
      <c r="A56968" s="1"/>
      <c r="B56968" s="2"/>
      <c r="BJ56968" s="3"/>
      <c r="BL56968" s="3"/>
      <c r="BN56968" s="3"/>
      <c r="BP56968" s="3"/>
    </row>
    <row r="56969" spans="1:68" x14ac:dyDescent="0.25">
      <c r="A56969" s="1"/>
      <c r="B56969" s="2"/>
      <c r="BJ56969" s="3"/>
      <c r="BL56969" s="3"/>
      <c r="BN56969" s="3"/>
      <c r="BP56969" s="3"/>
    </row>
    <row r="56970" spans="1:68" x14ac:dyDescent="0.25">
      <c r="A56970" s="1"/>
      <c r="B56970" s="2"/>
      <c r="BJ56970" s="3"/>
      <c r="BL56970" s="3"/>
      <c r="BN56970" s="3"/>
      <c r="BP56970" s="3"/>
    </row>
    <row r="56971" spans="1:68" x14ac:dyDescent="0.25">
      <c r="A56971" s="1"/>
      <c r="B56971" s="2"/>
      <c r="BJ56971" s="3"/>
      <c r="BL56971" s="3"/>
      <c r="BN56971" s="3"/>
      <c r="BP56971" s="3"/>
    </row>
    <row r="56972" spans="1:68" x14ac:dyDescent="0.25">
      <c r="A56972" s="1"/>
      <c r="B56972" s="2"/>
      <c r="BJ56972" s="3"/>
      <c r="BL56972" s="3"/>
      <c r="BN56972" s="3"/>
      <c r="BP56972" s="3"/>
    </row>
    <row r="56973" spans="1:68" x14ac:dyDescent="0.25">
      <c r="A56973" s="1"/>
      <c r="B56973" s="2"/>
      <c r="BJ56973" s="3"/>
      <c r="BL56973" s="3"/>
      <c r="BN56973" s="3"/>
      <c r="BP56973" s="3"/>
    </row>
    <row r="56974" spans="1:68" x14ac:dyDescent="0.25">
      <c r="A56974" s="1"/>
      <c r="B56974" s="2"/>
      <c r="BJ56974" s="3"/>
      <c r="BL56974" s="3"/>
      <c r="BN56974" s="3"/>
      <c r="BP56974" s="3"/>
    </row>
    <row r="56975" spans="1:68" x14ac:dyDescent="0.25">
      <c r="A56975" s="1"/>
      <c r="B56975" s="2"/>
      <c r="BJ56975" s="3"/>
      <c r="BL56975" s="3"/>
      <c r="BN56975" s="3"/>
      <c r="BP56975" s="3"/>
    </row>
    <row r="56976" spans="1:68" x14ac:dyDescent="0.25">
      <c r="A56976" s="1"/>
      <c r="B56976" s="2"/>
      <c r="BJ56976" s="3"/>
      <c r="BL56976" s="3"/>
      <c r="BN56976" s="3"/>
      <c r="BP56976" s="3"/>
    </row>
    <row r="56977" spans="1:68" x14ac:dyDescent="0.25">
      <c r="A56977" s="1"/>
      <c r="B56977" s="2"/>
      <c r="BJ56977" s="3"/>
      <c r="BL56977" s="3"/>
      <c r="BN56977" s="3"/>
      <c r="BP56977" s="3"/>
    </row>
    <row r="56978" spans="1:68" x14ac:dyDescent="0.25">
      <c r="A56978" s="1"/>
      <c r="B56978" s="2"/>
      <c r="BJ56978" s="3"/>
      <c r="BL56978" s="3"/>
      <c r="BN56978" s="3"/>
      <c r="BP56978" s="3"/>
    </row>
    <row r="56979" spans="1:68" x14ac:dyDescent="0.25">
      <c r="A56979" s="1"/>
      <c r="B56979" s="2"/>
      <c r="BJ56979" s="3"/>
      <c r="BL56979" s="3"/>
      <c r="BN56979" s="3"/>
      <c r="BP56979" s="3"/>
    </row>
    <row r="56980" spans="1:68" x14ac:dyDescent="0.25">
      <c r="A56980" s="1"/>
      <c r="B56980" s="2"/>
      <c r="BJ56980" s="3"/>
      <c r="BL56980" s="3"/>
      <c r="BN56980" s="3"/>
      <c r="BP56980" s="3"/>
    </row>
    <row r="56981" spans="1:68" x14ac:dyDescent="0.25">
      <c r="A56981" s="1"/>
      <c r="B56981" s="2"/>
      <c r="BJ56981" s="3"/>
      <c r="BL56981" s="3"/>
      <c r="BN56981" s="3"/>
      <c r="BP56981" s="3"/>
    </row>
    <row r="56982" spans="1:68" x14ac:dyDescent="0.25">
      <c r="A56982" s="1"/>
      <c r="B56982" s="2"/>
      <c r="BJ56982" s="3"/>
      <c r="BL56982" s="3"/>
      <c r="BN56982" s="3"/>
      <c r="BP56982" s="3"/>
    </row>
    <row r="56983" spans="1:68" x14ac:dyDescent="0.25">
      <c r="A56983" s="1"/>
      <c r="B56983" s="2"/>
      <c r="BJ56983" s="3"/>
      <c r="BL56983" s="3"/>
      <c r="BN56983" s="3"/>
      <c r="BP56983" s="3"/>
    </row>
    <row r="56984" spans="1:68" x14ac:dyDescent="0.25">
      <c r="A56984" s="1"/>
      <c r="B56984" s="2"/>
      <c r="BJ56984" s="3"/>
      <c r="BL56984" s="3"/>
      <c r="BN56984" s="3"/>
      <c r="BP56984" s="3"/>
    </row>
    <row r="56985" spans="1:68" x14ac:dyDescent="0.25">
      <c r="A56985" s="1"/>
      <c r="B56985" s="2"/>
      <c r="BJ56985" s="3"/>
      <c r="BL56985" s="3"/>
      <c r="BN56985" s="3"/>
      <c r="BP56985" s="3"/>
    </row>
    <row r="56986" spans="1:68" x14ac:dyDescent="0.25">
      <c r="A56986" s="1"/>
      <c r="B56986" s="2"/>
      <c r="BJ56986" s="3"/>
      <c r="BL56986" s="3"/>
      <c r="BN56986" s="3"/>
      <c r="BP56986" s="3"/>
    </row>
    <row r="56987" spans="1:68" x14ac:dyDescent="0.25">
      <c r="A56987" s="1"/>
      <c r="B56987" s="2"/>
      <c r="BJ56987" s="3"/>
      <c r="BL56987" s="3"/>
      <c r="BN56987" s="3"/>
      <c r="BP56987" s="3"/>
    </row>
    <row r="56988" spans="1:68" x14ac:dyDescent="0.25">
      <c r="A56988" s="1"/>
      <c r="B56988" s="2"/>
      <c r="BJ56988" s="3"/>
      <c r="BL56988" s="3"/>
      <c r="BN56988" s="3"/>
      <c r="BP56988" s="3"/>
    </row>
    <row r="56989" spans="1:68" x14ac:dyDescent="0.25">
      <c r="A56989" s="1"/>
      <c r="B56989" s="2"/>
      <c r="BJ56989" s="3"/>
      <c r="BL56989" s="3"/>
      <c r="BN56989" s="3"/>
      <c r="BP56989" s="3"/>
    </row>
    <row r="56990" spans="1:68" x14ac:dyDescent="0.25">
      <c r="A56990" s="1"/>
      <c r="B56990" s="2"/>
      <c r="BJ56990" s="3"/>
      <c r="BL56990" s="3"/>
      <c r="BN56990" s="3"/>
      <c r="BP56990" s="3"/>
    </row>
    <row r="56991" spans="1:68" x14ac:dyDescent="0.25">
      <c r="A56991" s="1"/>
      <c r="B56991" s="2"/>
      <c r="BJ56991" s="3"/>
      <c r="BL56991" s="3"/>
      <c r="BN56991" s="3"/>
      <c r="BP56991" s="3"/>
    </row>
    <row r="56992" spans="1:68" x14ac:dyDescent="0.25">
      <c r="A56992" s="1"/>
      <c r="B56992" s="2"/>
      <c r="BJ56992" s="3"/>
      <c r="BL56992" s="3"/>
      <c r="BN56992" s="3"/>
      <c r="BP56992" s="3"/>
    </row>
    <row r="56993" spans="1:68" x14ac:dyDescent="0.25">
      <c r="A56993" s="1"/>
      <c r="B56993" s="2"/>
      <c r="BJ56993" s="3"/>
      <c r="BL56993" s="3"/>
      <c r="BN56993" s="3"/>
      <c r="BP56993" s="3"/>
    </row>
    <row r="56994" spans="1:68" x14ac:dyDescent="0.25">
      <c r="A56994" s="1"/>
      <c r="B56994" s="2"/>
      <c r="BJ56994" s="3"/>
      <c r="BL56994" s="3"/>
      <c r="BN56994" s="3"/>
      <c r="BP56994" s="3"/>
    </row>
    <row r="56995" spans="1:68" x14ac:dyDescent="0.25">
      <c r="A56995" s="1"/>
      <c r="B56995" s="2"/>
      <c r="BJ56995" s="3"/>
      <c r="BL56995" s="3"/>
      <c r="BN56995" s="3"/>
      <c r="BP56995" s="3"/>
    </row>
    <row r="56996" spans="1:68" x14ac:dyDescent="0.25">
      <c r="A56996" s="1"/>
      <c r="B56996" s="2"/>
      <c r="BJ56996" s="3"/>
      <c r="BL56996" s="3"/>
      <c r="BN56996" s="3"/>
      <c r="BP56996" s="3"/>
    </row>
    <row r="56997" spans="1:68" x14ac:dyDescent="0.25">
      <c r="A56997" s="1"/>
      <c r="B56997" s="2"/>
      <c r="BJ56997" s="3"/>
      <c r="BL56997" s="3"/>
      <c r="BN56997" s="3"/>
      <c r="BP56997" s="3"/>
    </row>
    <row r="56998" spans="1:68" x14ac:dyDescent="0.25">
      <c r="A56998" s="1"/>
      <c r="B56998" s="2"/>
      <c r="BJ56998" s="3"/>
      <c r="BL56998" s="3"/>
      <c r="BN56998" s="3"/>
      <c r="BP56998" s="3"/>
    </row>
    <row r="56999" spans="1:68" x14ac:dyDescent="0.25">
      <c r="A56999" s="1"/>
      <c r="B56999" s="2"/>
      <c r="BJ56999" s="3"/>
      <c r="BL56999" s="3"/>
      <c r="BN56999" s="3"/>
      <c r="BP56999" s="3"/>
    </row>
    <row r="57000" spans="1:68" x14ac:dyDescent="0.25">
      <c r="A57000" s="1"/>
      <c r="B57000" s="2"/>
      <c r="BJ57000" s="3"/>
      <c r="BL57000" s="3"/>
      <c r="BN57000" s="3"/>
      <c r="BP57000" s="3"/>
    </row>
    <row r="57001" spans="1:68" x14ac:dyDescent="0.25">
      <c r="A57001" s="1"/>
      <c r="B57001" s="2"/>
      <c r="BJ57001" s="3"/>
      <c r="BL57001" s="3"/>
      <c r="BN57001" s="3"/>
      <c r="BP57001" s="3"/>
    </row>
    <row r="57002" spans="1:68" x14ac:dyDescent="0.25">
      <c r="A57002" s="1"/>
      <c r="B57002" s="2"/>
      <c r="BJ57002" s="3"/>
      <c r="BL57002" s="3"/>
      <c r="BN57002" s="3"/>
      <c r="BP57002" s="3"/>
    </row>
    <row r="57003" spans="1:68" x14ac:dyDescent="0.25">
      <c r="A57003" s="1"/>
      <c r="B57003" s="2"/>
      <c r="BJ57003" s="3"/>
      <c r="BL57003" s="3"/>
      <c r="BN57003" s="3"/>
      <c r="BP57003" s="3"/>
    </row>
    <row r="57004" spans="1:68" x14ac:dyDescent="0.25">
      <c r="A57004" s="1"/>
      <c r="B57004" s="2"/>
      <c r="BJ57004" s="3"/>
      <c r="BL57004" s="3"/>
      <c r="BN57004" s="3"/>
      <c r="BP57004" s="3"/>
    </row>
    <row r="57005" spans="1:68" x14ac:dyDescent="0.25">
      <c r="A57005" s="1"/>
      <c r="B57005" s="2"/>
      <c r="BJ57005" s="3"/>
      <c r="BL57005" s="3"/>
      <c r="BN57005" s="3"/>
      <c r="BP57005" s="3"/>
    </row>
    <row r="57006" spans="1:68" x14ac:dyDescent="0.25">
      <c r="A57006" s="1"/>
      <c r="B57006" s="2"/>
      <c r="BJ57006" s="3"/>
      <c r="BL57006" s="3"/>
      <c r="BN57006" s="3"/>
      <c r="BP57006" s="3"/>
    </row>
    <row r="57007" spans="1:68" x14ac:dyDescent="0.25">
      <c r="A57007" s="1"/>
      <c r="B57007" s="2"/>
      <c r="BJ57007" s="3"/>
      <c r="BL57007" s="3"/>
      <c r="BN57007" s="3"/>
      <c r="BP57007" s="3"/>
    </row>
    <row r="57008" spans="1:68" x14ac:dyDescent="0.25">
      <c r="A57008" s="1"/>
      <c r="B57008" s="2"/>
      <c r="BJ57008" s="3"/>
      <c r="BL57008" s="3"/>
      <c r="BN57008" s="3"/>
      <c r="BP57008" s="3"/>
    </row>
    <row r="57009" spans="1:68" x14ac:dyDescent="0.25">
      <c r="A57009" s="1"/>
      <c r="B57009" s="2"/>
      <c r="BJ57009" s="3"/>
      <c r="BL57009" s="3"/>
      <c r="BN57009" s="3"/>
      <c r="BP57009" s="3"/>
    </row>
    <row r="57010" spans="1:68" x14ac:dyDescent="0.25">
      <c r="A57010" s="1"/>
      <c r="B57010" s="2"/>
      <c r="BJ57010" s="3"/>
      <c r="BL57010" s="3"/>
      <c r="BN57010" s="3"/>
      <c r="BP57010" s="3"/>
    </row>
    <row r="57011" spans="1:68" x14ac:dyDescent="0.25">
      <c r="A57011" s="1"/>
      <c r="B57011" s="2"/>
      <c r="BJ57011" s="3"/>
      <c r="BL57011" s="3"/>
      <c r="BN57011" s="3"/>
      <c r="BP57011" s="3"/>
    </row>
    <row r="57012" spans="1:68" x14ac:dyDescent="0.25">
      <c r="A57012" s="1"/>
      <c r="B57012" s="2"/>
      <c r="BJ57012" s="3"/>
      <c r="BL57012" s="3"/>
      <c r="BN57012" s="3"/>
      <c r="BP57012" s="3"/>
    </row>
    <row r="57013" spans="1:68" x14ac:dyDescent="0.25">
      <c r="A57013" s="1"/>
      <c r="B57013" s="2"/>
      <c r="BJ57013" s="3"/>
      <c r="BL57013" s="3"/>
      <c r="BN57013" s="3"/>
      <c r="BP57013" s="3"/>
    </row>
    <row r="57014" spans="1:68" x14ac:dyDescent="0.25">
      <c r="A57014" s="1"/>
      <c r="B57014" s="2"/>
      <c r="BJ57014" s="3"/>
      <c r="BL57014" s="3"/>
      <c r="BN57014" s="3"/>
      <c r="BP57014" s="3"/>
    </row>
    <row r="57015" spans="1:68" x14ac:dyDescent="0.25">
      <c r="A57015" s="1"/>
      <c r="B57015" s="2"/>
      <c r="BJ57015" s="3"/>
      <c r="BL57015" s="3"/>
      <c r="BN57015" s="3"/>
      <c r="BP57015" s="3"/>
    </row>
    <row r="57016" spans="1:68" x14ac:dyDescent="0.25">
      <c r="A57016" s="1"/>
      <c r="B57016" s="2"/>
      <c r="BJ57016" s="3"/>
      <c r="BL57016" s="3"/>
      <c r="BN57016" s="3"/>
      <c r="BP57016" s="3"/>
    </row>
    <row r="57017" spans="1:68" x14ac:dyDescent="0.25">
      <c r="A57017" s="1"/>
      <c r="B57017" s="2"/>
      <c r="BJ57017" s="3"/>
      <c r="BL57017" s="3"/>
      <c r="BN57017" s="3"/>
      <c r="BP57017" s="3"/>
    </row>
    <row r="57018" spans="1:68" x14ac:dyDescent="0.25">
      <c r="A57018" s="1"/>
      <c r="B57018" s="2"/>
      <c r="BJ57018" s="3"/>
      <c r="BL57018" s="3"/>
      <c r="BN57018" s="3"/>
      <c r="BP57018" s="3"/>
    </row>
    <row r="57019" spans="1:68" x14ac:dyDescent="0.25">
      <c r="A57019" s="1"/>
      <c r="B57019" s="2"/>
      <c r="BJ57019" s="3"/>
      <c r="BL57019" s="3"/>
      <c r="BN57019" s="3"/>
      <c r="BP57019" s="3"/>
    </row>
    <row r="57020" spans="1:68" x14ac:dyDescent="0.25">
      <c r="A57020" s="1"/>
      <c r="B57020" s="2"/>
      <c r="BJ57020" s="3"/>
      <c r="BL57020" s="3"/>
      <c r="BN57020" s="3"/>
      <c r="BP57020" s="3"/>
    </row>
    <row r="57021" spans="1:68" x14ac:dyDescent="0.25">
      <c r="A57021" s="1"/>
      <c r="B57021" s="2"/>
      <c r="BJ57021" s="3"/>
      <c r="BL57021" s="3"/>
      <c r="BN57021" s="3"/>
      <c r="BP57021" s="3"/>
    </row>
    <row r="57022" spans="1:68" x14ac:dyDescent="0.25">
      <c r="A57022" s="1"/>
      <c r="B57022" s="2"/>
      <c r="BJ57022" s="3"/>
      <c r="BL57022" s="3"/>
      <c r="BN57022" s="3"/>
      <c r="BP57022" s="3"/>
    </row>
    <row r="57023" spans="1:68" x14ac:dyDescent="0.25">
      <c r="A57023" s="1"/>
      <c r="B57023" s="2"/>
      <c r="BJ57023" s="3"/>
      <c r="BL57023" s="3"/>
      <c r="BN57023" s="3"/>
      <c r="BP57023" s="3"/>
    </row>
    <row r="57024" spans="1:68" x14ac:dyDescent="0.25">
      <c r="A57024" s="1"/>
      <c r="B57024" s="2"/>
      <c r="BJ57024" s="3"/>
      <c r="BL57024" s="3"/>
      <c r="BN57024" s="3"/>
      <c r="BP57024" s="3"/>
    </row>
    <row r="57025" spans="1:68" x14ac:dyDescent="0.25">
      <c r="A57025" s="1"/>
      <c r="B57025" s="2"/>
      <c r="BJ57025" s="3"/>
      <c r="BL57025" s="3"/>
      <c r="BN57025" s="3"/>
      <c r="BP57025" s="3"/>
    </row>
    <row r="57026" spans="1:68" x14ac:dyDescent="0.25">
      <c r="A57026" s="1"/>
      <c r="B57026" s="2"/>
      <c r="BJ57026" s="3"/>
      <c r="BL57026" s="3"/>
      <c r="BN57026" s="3"/>
      <c r="BP57026" s="3"/>
    </row>
    <row r="57027" spans="1:68" x14ac:dyDescent="0.25">
      <c r="A57027" s="1"/>
      <c r="B57027" s="2"/>
      <c r="BJ57027" s="3"/>
      <c r="BL57027" s="3"/>
      <c r="BN57027" s="3"/>
      <c r="BP57027" s="3"/>
    </row>
    <row r="57028" spans="1:68" x14ac:dyDescent="0.25">
      <c r="A57028" s="1"/>
      <c r="B57028" s="2"/>
      <c r="BJ57028" s="3"/>
      <c r="BL57028" s="3"/>
      <c r="BN57028" s="3"/>
      <c r="BP57028" s="3"/>
    </row>
    <row r="57029" spans="1:68" x14ac:dyDescent="0.25">
      <c r="A57029" s="1"/>
      <c r="B57029" s="2"/>
      <c r="BJ57029" s="3"/>
      <c r="BL57029" s="3"/>
      <c r="BN57029" s="3"/>
      <c r="BP57029" s="3"/>
    </row>
    <row r="57030" spans="1:68" x14ac:dyDescent="0.25">
      <c r="A57030" s="1"/>
      <c r="B57030" s="2"/>
      <c r="BJ57030" s="3"/>
      <c r="BL57030" s="3"/>
      <c r="BN57030" s="3"/>
      <c r="BP57030" s="3"/>
    </row>
    <row r="57031" spans="1:68" x14ac:dyDescent="0.25">
      <c r="A57031" s="1"/>
      <c r="B57031" s="2"/>
      <c r="BJ57031" s="3"/>
      <c r="BL57031" s="3"/>
      <c r="BN57031" s="3"/>
      <c r="BP57031" s="3"/>
    </row>
    <row r="57032" spans="1:68" x14ac:dyDescent="0.25">
      <c r="A57032" s="1"/>
      <c r="B57032" s="2"/>
      <c r="BJ57032" s="3"/>
      <c r="BL57032" s="3"/>
      <c r="BN57032" s="3"/>
      <c r="BP57032" s="3"/>
    </row>
    <row r="57033" spans="1:68" x14ac:dyDescent="0.25">
      <c r="A57033" s="1"/>
      <c r="B57033" s="2"/>
      <c r="BJ57033" s="3"/>
      <c r="BL57033" s="3"/>
      <c r="BN57033" s="3"/>
      <c r="BP57033" s="3"/>
    </row>
    <row r="57034" spans="1:68" x14ac:dyDescent="0.25">
      <c r="A57034" s="1"/>
      <c r="B57034" s="2"/>
      <c r="BJ57034" s="3"/>
      <c r="BL57034" s="3"/>
      <c r="BN57034" s="3"/>
      <c r="BP57034" s="3"/>
    </row>
    <row r="57035" spans="1:68" x14ac:dyDescent="0.25">
      <c r="A57035" s="1"/>
      <c r="B57035" s="2"/>
      <c r="BJ57035" s="3"/>
      <c r="BL57035" s="3"/>
      <c r="BN57035" s="3"/>
      <c r="BP57035" s="3"/>
    </row>
    <row r="57036" spans="1:68" x14ac:dyDescent="0.25">
      <c r="A57036" s="1"/>
      <c r="B57036" s="2"/>
      <c r="BJ57036" s="3"/>
      <c r="BL57036" s="3"/>
      <c r="BN57036" s="3"/>
      <c r="BP57036" s="3"/>
    </row>
    <row r="57037" spans="1:68" x14ac:dyDescent="0.25">
      <c r="A57037" s="1"/>
      <c r="B57037" s="2"/>
      <c r="BJ57037" s="3"/>
      <c r="BL57037" s="3"/>
      <c r="BN57037" s="3"/>
      <c r="BP57037" s="3"/>
    </row>
    <row r="57038" spans="1:68" x14ac:dyDescent="0.25">
      <c r="A57038" s="1"/>
      <c r="B57038" s="2"/>
      <c r="BJ57038" s="3"/>
      <c r="BL57038" s="3"/>
      <c r="BN57038" s="3"/>
      <c r="BP57038" s="3"/>
    </row>
    <row r="57039" spans="1:68" x14ac:dyDescent="0.25">
      <c r="A57039" s="1"/>
      <c r="B57039" s="2"/>
      <c r="BJ57039" s="3"/>
      <c r="BL57039" s="3"/>
      <c r="BN57039" s="3"/>
      <c r="BP57039" s="3"/>
    </row>
    <row r="57040" spans="1:68" x14ac:dyDescent="0.25">
      <c r="A57040" s="1"/>
      <c r="B57040" s="2"/>
      <c r="BJ57040" s="3"/>
      <c r="BL57040" s="3"/>
      <c r="BN57040" s="3"/>
      <c r="BP57040" s="3"/>
    </row>
    <row r="57041" spans="1:68" x14ac:dyDescent="0.25">
      <c r="A57041" s="1"/>
      <c r="B57041" s="2"/>
      <c r="BJ57041" s="3"/>
      <c r="BL57041" s="3"/>
      <c r="BN57041" s="3"/>
      <c r="BP57041" s="3"/>
    </row>
    <row r="57042" spans="1:68" x14ac:dyDescent="0.25">
      <c r="A57042" s="1"/>
      <c r="B57042" s="2"/>
      <c r="BJ57042" s="3"/>
      <c r="BL57042" s="3"/>
      <c r="BN57042" s="3"/>
      <c r="BP57042" s="3"/>
    </row>
    <row r="57043" spans="1:68" x14ac:dyDescent="0.25">
      <c r="A57043" s="1"/>
      <c r="B57043" s="2"/>
      <c r="BJ57043" s="3"/>
      <c r="BL57043" s="3"/>
      <c r="BN57043" s="3"/>
      <c r="BP57043" s="3"/>
    </row>
    <row r="57044" spans="1:68" x14ac:dyDescent="0.25">
      <c r="A57044" s="1"/>
      <c r="B57044" s="2"/>
      <c r="BJ57044" s="3"/>
      <c r="BL57044" s="3"/>
      <c r="BN57044" s="3"/>
      <c r="BP57044" s="3"/>
    </row>
    <row r="57045" spans="1:68" x14ac:dyDescent="0.25">
      <c r="A57045" s="1"/>
      <c r="B57045" s="2"/>
      <c r="BJ57045" s="3"/>
      <c r="BL57045" s="3"/>
      <c r="BN57045" s="3"/>
      <c r="BP57045" s="3"/>
    </row>
    <row r="57046" spans="1:68" x14ac:dyDescent="0.25">
      <c r="A57046" s="1"/>
      <c r="B57046" s="2"/>
      <c r="BJ57046" s="3"/>
      <c r="BL57046" s="3"/>
      <c r="BN57046" s="3"/>
      <c r="BP57046" s="3"/>
    </row>
    <row r="57047" spans="1:68" x14ac:dyDescent="0.25">
      <c r="A57047" s="1"/>
      <c r="B57047" s="2"/>
      <c r="BJ57047" s="3"/>
      <c r="BL57047" s="3"/>
      <c r="BN57047" s="3"/>
      <c r="BP57047" s="3"/>
    </row>
    <row r="57048" spans="1:68" x14ac:dyDescent="0.25">
      <c r="A57048" s="1"/>
      <c r="B57048" s="2"/>
      <c r="BJ57048" s="3"/>
      <c r="BL57048" s="3"/>
      <c r="BN57048" s="3"/>
      <c r="BP57048" s="3"/>
    </row>
    <row r="57049" spans="1:68" x14ac:dyDescent="0.25">
      <c r="A57049" s="1"/>
      <c r="B57049" s="2"/>
      <c r="BJ57049" s="3"/>
      <c r="BL57049" s="3"/>
      <c r="BN57049" s="3"/>
      <c r="BP57049" s="3"/>
    </row>
    <row r="57050" spans="1:68" x14ac:dyDescent="0.25">
      <c r="A57050" s="1"/>
      <c r="B57050" s="2"/>
      <c r="BJ57050" s="3"/>
      <c r="BL57050" s="3"/>
      <c r="BN57050" s="3"/>
      <c r="BP57050" s="3"/>
    </row>
    <row r="57051" spans="1:68" x14ac:dyDescent="0.25">
      <c r="A57051" s="1"/>
      <c r="B57051" s="2"/>
      <c r="BJ57051" s="3"/>
      <c r="BL57051" s="3"/>
      <c r="BN57051" s="3"/>
      <c r="BP57051" s="3"/>
    </row>
    <row r="57052" spans="1:68" x14ac:dyDescent="0.25">
      <c r="A57052" s="1"/>
      <c r="B57052" s="2"/>
      <c r="BJ57052" s="3"/>
      <c r="BL57052" s="3"/>
      <c r="BN57052" s="3"/>
      <c r="BP57052" s="3"/>
    </row>
    <row r="57053" spans="1:68" x14ac:dyDescent="0.25">
      <c r="A57053" s="1"/>
      <c r="B57053" s="2"/>
      <c r="BJ57053" s="3"/>
      <c r="BL57053" s="3"/>
      <c r="BN57053" s="3"/>
      <c r="BP57053" s="3"/>
    </row>
    <row r="57054" spans="1:68" x14ac:dyDescent="0.25">
      <c r="A57054" s="1"/>
      <c r="B57054" s="2"/>
      <c r="BJ57054" s="3"/>
      <c r="BL57054" s="3"/>
      <c r="BN57054" s="3"/>
      <c r="BP57054" s="3"/>
    </row>
    <row r="57055" spans="1:68" x14ac:dyDescent="0.25">
      <c r="A57055" s="1"/>
      <c r="B57055" s="2"/>
      <c r="BJ57055" s="3"/>
      <c r="BL57055" s="3"/>
      <c r="BN57055" s="3"/>
      <c r="BP57055" s="3"/>
    </row>
    <row r="57056" spans="1:68" x14ac:dyDescent="0.25">
      <c r="A57056" s="1"/>
      <c r="B57056" s="2"/>
      <c r="BJ57056" s="3"/>
      <c r="BL57056" s="3"/>
      <c r="BN57056" s="3"/>
      <c r="BP57056" s="3"/>
    </row>
    <row r="57057" spans="1:68" x14ac:dyDescent="0.25">
      <c r="A57057" s="1"/>
      <c r="B57057" s="2"/>
      <c r="BJ57057" s="3"/>
      <c r="BL57057" s="3"/>
      <c r="BN57057" s="3"/>
      <c r="BP57057" s="3"/>
    </row>
    <row r="57058" spans="1:68" x14ac:dyDescent="0.25">
      <c r="A57058" s="1"/>
      <c r="B57058" s="2"/>
      <c r="BJ57058" s="3"/>
      <c r="BL57058" s="3"/>
      <c r="BN57058" s="3"/>
      <c r="BP57058" s="3"/>
    </row>
    <row r="57059" spans="1:68" x14ac:dyDescent="0.25">
      <c r="A57059" s="1"/>
      <c r="B57059" s="2"/>
      <c r="BJ57059" s="3"/>
      <c r="BL57059" s="3"/>
      <c r="BN57059" s="3"/>
      <c r="BP57059" s="3"/>
    </row>
    <row r="57060" spans="1:68" x14ac:dyDescent="0.25">
      <c r="A57060" s="1"/>
      <c r="B57060" s="2"/>
      <c r="BJ57060" s="3"/>
      <c r="BL57060" s="3"/>
      <c r="BN57060" s="3"/>
      <c r="BP57060" s="3"/>
    </row>
    <row r="57061" spans="1:68" x14ac:dyDescent="0.25">
      <c r="A57061" s="1"/>
      <c r="B57061" s="2"/>
      <c r="BJ57061" s="3"/>
      <c r="BL57061" s="3"/>
      <c r="BN57061" s="3"/>
      <c r="BP57061" s="3"/>
    </row>
    <row r="57062" spans="1:68" x14ac:dyDescent="0.25">
      <c r="A57062" s="1"/>
      <c r="B57062" s="2"/>
      <c r="BJ57062" s="3"/>
      <c r="BL57062" s="3"/>
      <c r="BN57062" s="3"/>
      <c r="BP57062" s="3"/>
    </row>
    <row r="57063" spans="1:68" x14ac:dyDescent="0.25">
      <c r="A57063" s="1"/>
      <c r="B57063" s="2"/>
      <c r="BJ57063" s="3"/>
      <c r="BL57063" s="3"/>
      <c r="BN57063" s="3"/>
      <c r="BP57063" s="3"/>
    </row>
    <row r="57064" spans="1:68" x14ac:dyDescent="0.25">
      <c r="A57064" s="1"/>
      <c r="B57064" s="2"/>
      <c r="BJ57064" s="3"/>
      <c r="BL57064" s="3"/>
      <c r="BN57064" s="3"/>
      <c r="BP57064" s="3"/>
    </row>
    <row r="57065" spans="1:68" x14ac:dyDescent="0.25">
      <c r="A57065" s="1"/>
      <c r="B57065" s="2"/>
      <c r="BJ57065" s="3"/>
      <c r="BL57065" s="3"/>
      <c r="BN57065" s="3"/>
      <c r="BP57065" s="3"/>
    </row>
    <row r="57066" spans="1:68" x14ac:dyDescent="0.25">
      <c r="A57066" s="1"/>
      <c r="B57066" s="2"/>
      <c r="BJ57066" s="3"/>
      <c r="BL57066" s="3"/>
      <c r="BN57066" s="3"/>
      <c r="BP57066" s="3"/>
    </row>
    <row r="57067" spans="1:68" x14ac:dyDescent="0.25">
      <c r="A57067" s="1"/>
      <c r="B57067" s="2"/>
      <c r="BJ57067" s="3"/>
      <c r="BL57067" s="3"/>
      <c r="BN57067" s="3"/>
      <c r="BP57067" s="3"/>
    </row>
    <row r="57068" spans="1:68" x14ac:dyDescent="0.25">
      <c r="A57068" s="1"/>
      <c r="B57068" s="2"/>
      <c r="BJ57068" s="3"/>
      <c r="BL57068" s="3"/>
      <c r="BN57068" s="3"/>
      <c r="BP57068" s="3"/>
    </row>
    <row r="57069" spans="1:68" x14ac:dyDescent="0.25">
      <c r="A57069" s="1"/>
      <c r="B57069" s="2"/>
      <c r="BJ57069" s="3"/>
      <c r="BL57069" s="3"/>
      <c r="BN57069" s="3"/>
      <c r="BP57069" s="3"/>
    </row>
    <row r="57070" spans="1:68" x14ac:dyDescent="0.25">
      <c r="A57070" s="1"/>
      <c r="B57070" s="2"/>
      <c r="BJ57070" s="3"/>
      <c r="BL57070" s="3"/>
      <c r="BN57070" s="3"/>
      <c r="BP57070" s="3"/>
    </row>
    <row r="57071" spans="1:68" x14ac:dyDescent="0.25">
      <c r="A57071" s="1"/>
      <c r="B57071" s="2"/>
      <c r="BJ57071" s="3"/>
      <c r="BL57071" s="3"/>
      <c r="BN57071" s="3"/>
      <c r="BP57071" s="3"/>
    </row>
    <row r="57072" spans="1:68" x14ac:dyDescent="0.25">
      <c r="A57072" s="1"/>
      <c r="B57072" s="2"/>
      <c r="BJ57072" s="3"/>
      <c r="BL57072" s="3"/>
      <c r="BN57072" s="3"/>
      <c r="BP57072" s="3"/>
    </row>
    <row r="57073" spans="1:68" x14ac:dyDescent="0.25">
      <c r="A57073" s="1"/>
      <c r="B57073" s="2"/>
      <c r="BJ57073" s="3"/>
      <c r="BL57073" s="3"/>
      <c r="BN57073" s="3"/>
      <c r="BP57073" s="3"/>
    </row>
    <row r="57074" spans="1:68" x14ac:dyDescent="0.25">
      <c r="A57074" s="1"/>
      <c r="B57074" s="2"/>
      <c r="BJ57074" s="3"/>
      <c r="BL57074" s="3"/>
      <c r="BN57074" s="3"/>
      <c r="BP57074" s="3"/>
    </row>
    <row r="57075" spans="1:68" x14ac:dyDescent="0.25">
      <c r="A57075" s="1"/>
      <c r="B57075" s="2"/>
      <c r="BJ57075" s="3"/>
      <c r="BL57075" s="3"/>
      <c r="BN57075" s="3"/>
      <c r="BP57075" s="3"/>
    </row>
    <row r="57076" spans="1:68" x14ac:dyDescent="0.25">
      <c r="A57076" s="1"/>
      <c r="B57076" s="2"/>
      <c r="BJ57076" s="3"/>
      <c r="BL57076" s="3"/>
      <c r="BN57076" s="3"/>
      <c r="BP57076" s="3"/>
    </row>
    <row r="57077" spans="1:68" x14ac:dyDescent="0.25">
      <c r="A57077" s="1"/>
      <c r="B57077" s="2"/>
      <c r="BJ57077" s="3"/>
      <c r="BL57077" s="3"/>
      <c r="BN57077" s="3"/>
      <c r="BP57077" s="3"/>
    </row>
    <row r="57078" spans="1:68" x14ac:dyDescent="0.25">
      <c r="A57078" s="1"/>
      <c r="B57078" s="2"/>
      <c r="BJ57078" s="3"/>
      <c r="BL57078" s="3"/>
      <c r="BN57078" s="3"/>
      <c r="BP57078" s="3"/>
    </row>
    <row r="57079" spans="1:68" x14ac:dyDescent="0.25">
      <c r="A57079" s="1"/>
      <c r="B57079" s="2"/>
      <c r="BJ57079" s="3"/>
      <c r="BL57079" s="3"/>
      <c r="BN57079" s="3"/>
      <c r="BP57079" s="3"/>
    </row>
    <row r="57080" spans="1:68" x14ac:dyDescent="0.25">
      <c r="A57080" s="1"/>
      <c r="B57080" s="2"/>
      <c r="BJ57080" s="3"/>
      <c r="BL57080" s="3"/>
      <c r="BN57080" s="3"/>
      <c r="BP57080" s="3"/>
    </row>
    <row r="57081" spans="1:68" x14ac:dyDescent="0.25">
      <c r="A57081" s="1"/>
      <c r="B57081" s="2"/>
      <c r="BJ57081" s="3"/>
      <c r="BL57081" s="3"/>
      <c r="BN57081" s="3"/>
      <c r="BP57081" s="3"/>
    </row>
    <row r="57082" spans="1:68" x14ac:dyDescent="0.25">
      <c r="A57082" s="1"/>
      <c r="B57082" s="2"/>
      <c r="BJ57082" s="3"/>
      <c r="BL57082" s="3"/>
      <c r="BN57082" s="3"/>
      <c r="BP57082" s="3"/>
    </row>
    <row r="57083" spans="1:68" x14ac:dyDescent="0.25">
      <c r="A57083" s="1"/>
      <c r="B57083" s="2"/>
      <c r="BJ57083" s="3"/>
      <c r="BL57083" s="3"/>
      <c r="BN57083" s="3"/>
      <c r="BP57083" s="3"/>
    </row>
    <row r="57084" spans="1:68" x14ac:dyDescent="0.25">
      <c r="A57084" s="1"/>
      <c r="B57084" s="2"/>
      <c r="BJ57084" s="3"/>
      <c r="BL57084" s="3"/>
      <c r="BN57084" s="3"/>
      <c r="BP57084" s="3"/>
    </row>
    <row r="57085" spans="1:68" x14ac:dyDescent="0.25">
      <c r="A57085" s="1"/>
      <c r="B57085" s="2"/>
      <c r="BJ57085" s="3"/>
      <c r="BL57085" s="3"/>
      <c r="BN57085" s="3"/>
      <c r="BP57085" s="3"/>
    </row>
    <row r="57086" spans="1:68" x14ac:dyDescent="0.25">
      <c r="A57086" s="1"/>
      <c r="B57086" s="2"/>
      <c r="BJ57086" s="3"/>
      <c r="BL57086" s="3"/>
      <c r="BN57086" s="3"/>
      <c r="BP57086" s="3"/>
    </row>
    <row r="57087" spans="1:68" x14ac:dyDescent="0.25">
      <c r="A57087" s="1"/>
      <c r="B57087" s="2"/>
      <c r="BJ57087" s="3"/>
      <c r="BL57087" s="3"/>
      <c r="BN57087" s="3"/>
      <c r="BP57087" s="3"/>
    </row>
    <row r="57088" spans="1:68" x14ac:dyDescent="0.25">
      <c r="A57088" s="1"/>
      <c r="B57088" s="2"/>
      <c r="BJ57088" s="3"/>
      <c r="BL57088" s="3"/>
      <c r="BN57088" s="3"/>
      <c r="BP57088" s="3"/>
    </row>
    <row r="57089" spans="1:68" x14ac:dyDescent="0.25">
      <c r="A57089" s="1"/>
      <c r="B57089" s="2"/>
      <c r="BJ57089" s="3"/>
      <c r="BL57089" s="3"/>
      <c r="BN57089" s="3"/>
      <c r="BP57089" s="3"/>
    </row>
    <row r="57090" spans="1:68" x14ac:dyDescent="0.25">
      <c r="A57090" s="1"/>
      <c r="B57090" s="2"/>
      <c r="BJ57090" s="3"/>
      <c r="BL57090" s="3"/>
      <c r="BN57090" s="3"/>
      <c r="BP57090" s="3"/>
    </row>
    <row r="57091" spans="1:68" x14ac:dyDescent="0.25">
      <c r="A57091" s="1"/>
      <c r="B57091" s="2"/>
      <c r="BJ57091" s="3"/>
      <c r="BL57091" s="3"/>
      <c r="BN57091" s="3"/>
      <c r="BP57091" s="3"/>
    </row>
    <row r="57092" spans="1:68" x14ac:dyDescent="0.25">
      <c r="A57092" s="1"/>
      <c r="B57092" s="2"/>
      <c r="BJ57092" s="3"/>
      <c r="BL57092" s="3"/>
      <c r="BN57092" s="3"/>
      <c r="BP57092" s="3"/>
    </row>
    <row r="57093" spans="1:68" x14ac:dyDescent="0.25">
      <c r="A57093" s="1"/>
      <c r="B57093" s="2"/>
      <c r="BJ57093" s="3"/>
      <c r="BL57093" s="3"/>
      <c r="BN57093" s="3"/>
      <c r="BP57093" s="3"/>
    </row>
    <row r="57094" spans="1:68" x14ac:dyDescent="0.25">
      <c r="A57094" s="1"/>
      <c r="B57094" s="2"/>
      <c r="BJ57094" s="3"/>
      <c r="BL57094" s="3"/>
      <c r="BN57094" s="3"/>
      <c r="BP57094" s="3"/>
    </row>
    <row r="57095" spans="1:68" x14ac:dyDescent="0.25">
      <c r="A57095" s="1"/>
      <c r="B57095" s="2"/>
      <c r="BJ57095" s="3"/>
      <c r="BL57095" s="3"/>
      <c r="BN57095" s="3"/>
      <c r="BP57095" s="3"/>
    </row>
    <row r="57096" spans="1:68" x14ac:dyDescent="0.25">
      <c r="A57096" s="1"/>
      <c r="B57096" s="2"/>
      <c r="BJ57096" s="3"/>
      <c r="BL57096" s="3"/>
      <c r="BN57096" s="3"/>
      <c r="BP57096" s="3"/>
    </row>
    <row r="57097" spans="1:68" x14ac:dyDescent="0.25">
      <c r="A57097" s="1"/>
      <c r="B57097" s="2"/>
      <c r="BJ57097" s="3"/>
      <c r="BL57097" s="3"/>
      <c r="BN57097" s="3"/>
      <c r="BP57097" s="3"/>
    </row>
    <row r="57098" spans="1:68" x14ac:dyDescent="0.25">
      <c r="A57098" s="1"/>
      <c r="B57098" s="2"/>
      <c r="BJ57098" s="3"/>
      <c r="BL57098" s="3"/>
      <c r="BN57098" s="3"/>
      <c r="BP57098" s="3"/>
    </row>
    <row r="57099" spans="1:68" x14ac:dyDescent="0.25">
      <c r="A57099" s="1"/>
      <c r="B57099" s="2"/>
      <c r="BJ57099" s="3"/>
      <c r="BL57099" s="3"/>
      <c r="BN57099" s="3"/>
      <c r="BP57099" s="3"/>
    </row>
    <row r="57100" spans="1:68" x14ac:dyDescent="0.25">
      <c r="A57100" s="1"/>
      <c r="B57100" s="2"/>
      <c r="BJ57100" s="3"/>
      <c r="BL57100" s="3"/>
      <c r="BN57100" s="3"/>
      <c r="BP57100" s="3"/>
    </row>
    <row r="57101" spans="1:68" x14ac:dyDescent="0.25">
      <c r="A57101" s="1"/>
      <c r="B57101" s="2"/>
      <c r="BJ57101" s="3"/>
      <c r="BL57101" s="3"/>
      <c r="BN57101" s="3"/>
      <c r="BP57101" s="3"/>
    </row>
    <row r="57102" spans="1:68" x14ac:dyDescent="0.25">
      <c r="A57102" s="1"/>
      <c r="B57102" s="2"/>
      <c r="BJ57102" s="3"/>
      <c r="BL57102" s="3"/>
      <c r="BN57102" s="3"/>
      <c r="BP57102" s="3"/>
    </row>
    <row r="57103" spans="1:68" x14ac:dyDescent="0.25">
      <c r="A57103" s="1"/>
      <c r="B57103" s="2"/>
      <c r="BJ57103" s="3"/>
      <c r="BL57103" s="3"/>
      <c r="BN57103" s="3"/>
      <c r="BP57103" s="3"/>
    </row>
    <row r="57104" spans="1:68" x14ac:dyDescent="0.25">
      <c r="A57104" s="1"/>
      <c r="B57104" s="2"/>
      <c r="BJ57104" s="3"/>
      <c r="BL57104" s="3"/>
      <c r="BN57104" s="3"/>
      <c r="BP57104" s="3"/>
    </row>
    <row r="57105" spans="1:68" x14ac:dyDescent="0.25">
      <c r="A57105" s="1"/>
      <c r="B57105" s="2"/>
      <c r="BJ57105" s="3"/>
      <c r="BL57105" s="3"/>
      <c r="BN57105" s="3"/>
      <c r="BP57105" s="3"/>
    </row>
    <row r="57106" spans="1:68" x14ac:dyDescent="0.25">
      <c r="A57106" s="1"/>
      <c r="B57106" s="2"/>
      <c r="BJ57106" s="3"/>
      <c r="BL57106" s="3"/>
      <c r="BN57106" s="3"/>
      <c r="BP57106" s="3"/>
    </row>
    <row r="57107" spans="1:68" x14ac:dyDescent="0.25">
      <c r="A57107" s="1"/>
      <c r="B57107" s="2"/>
      <c r="BJ57107" s="3"/>
      <c r="BL57107" s="3"/>
      <c r="BN57107" s="3"/>
      <c r="BP57107" s="3"/>
    </row>
    <row r="57108" spans="1:68" x14ac:dyDescent="0.25">
      <c r="A57108" s="1"/>
      <c r="B57108" s="2"/>
      <c r="BJ57108" s="3"/>
      <c r="BL57108" s="3"/>
      <c r="BN57108" s="3"/>
      <c r="BP57108" s="3"/>
    </row>
    <row r="57109" spans="1:68" x14ac:dyDescent="0.25">
      <c r="A57109" s="1"/>
      <c r="B57109" s="2"/>
      <c r="BJ57109" s="3"/>
      <c r="BL57109" s="3"/>
      <c r="BN57109" s="3"/>
      <c r="BP57109" s="3"/>
    </row>
    <row r="57110" spans="1:68" x14ac:dyDescent="0.25">
      <c r="A57110" s="1"/>
      <c r="B57110" s="2"/>
      <c r="BJ57110" s="3"/>
      <c r="BL57110" s="3"/>
      <c r="BN57110" s="3"/>
      <c r="BP57110" s="3"/>
    </row>
    <row r="57111" spans="1:68" x14ac:dyDescent="0.25">
      <c r="A57111" s="1"/>
      <c r="B57111" s="2"/>
      <c r="BJ57111" s="3"/>
      <c r="BL57111" s="3"/>
      <c r="BN57111" s="3"/>
      <c r="BP57111" s="3"/>
    </row>
    <row r="57112" spans="1:68" x14ac:dyDescent="0.25">
      <c r="A57112" s="1"/>
      <c r="B57112" s="2"/>
      <c r="BJ57112" s="3"/>
      <c r="BL57112" s="3"/>
      <c r="BN57112" s="3"/>
      <c r="BP57112" s="3"/>
    </row>
    <row r="57113" spans="1:68" x14ac:dyDescent="0.25">
      <c r="A57113" s="1"/>
      <c r="B57113" s="2"/>
      <c r="BJ57113" s="3"/>
      <c r="BL57113" s="3"/>
      <c r="BN57113" s="3"/>
      <c r="BP57113" s="3"/>
    </row>
    <row r="57114" spans="1:68" x14ac:dyDescent="0.25">
      <c r="A57114" s="1"/>
      <c r="B57114" s="2"/>
      <c r="BJ57114" s="3"/>
      <c r="BL57114" s="3"/>
      <c r="BN57114" s="3"/>
      <c r="BP57114" s="3"/>
    </row>
    <row r="57115" spans="1:68" x14ac:dyDescent="0.25">
      <c r="A57115" s="1"/>
      <c r="B57115" s="2"/>
      <c r="BJ57115" s="3"/>
      <c r="BL57115" s="3"/>
      <c r="BN57115" s="3"/>
      <c r="BP57115" s="3"/>
    </row>
    <row r="57116" spans="1:68" x14ac:dyDescent="0.25">
      <c r="A57116" s="1"/>
      <c r="B57116" s="2"/>
      <c r="BJ57116" s="3"/>
      <c r="BL57116" s="3"/>
      <c r="BN57116" s="3"/>
      <c r="BP57116" s="3"/>
    </row>
    <row r="57117" spans="1:68" x14ac:dyDescent="0.25">
      <c r="A57117" s="1"/>
      <c r="B57117" s="2"/>
      <c r="BJ57117" s="3"/>
      <c r="BL57117" s="3"/>
      <c r="BN57117" s="3"/>
      <c r="BP57117" s="3"/>
    </row>
    <row r="57118" spans="1:68" x14ac:dyDescent="0.25">
      <c r="A57118" s="1"/>
      <c r="B57118" s="2"/>
      <c r="BJ57118" s="3"/>
      <c r="BL57118" s="3"/>
      <c r="BN57118" s="3"/>
      <c r="BP57118" s="3"/>
    </row>
    <row r="57119" spans="1:68" x14ac:dyDescent="0.25">
      <c r="A57119" s="1"/>
      <c r="B57119" s="2"/>
      <c r="BJ57119" s="3"/>
      <c r="BL57119" s="3"/>
      <c r="BN57119" s="3"/>
      <c r="BP57119" s="3"/>
    </row>
    <row r="57120" spans="1:68" x14ac:dyDescent="0.25">
      <c r="A57120" s="1"/>
      <c r="B57120" s="2"/>
      <c r="BJ57120" s="3"/>
      <c r="BL57120" s="3"/>
      <c r="BN57120" s="3"/>
      <c r="BP57120" s="3"/>
    </row>
    <row r="57121" spans="1:68" x14ac:dyDescent="0.25">
      <c r="A57121" s="1"/>
      <c r="B57121" s="2"/>
      <c r="BJ57121" s="3"/>
      <c r="BL57121" s="3"/>
      <c r="BN57121" s="3"/>
      <c r="BP57121" s="3"/>
    </row>
    <row r="57122" spans="1:68" x14ac:dyDescent="0.25">
      <c r="A57122" s="1"/>
      <c r="B57122" s="2"/>
      <c r="BJ57122" s="3"/>
      <c r="BL57122" s="3"/>
      <c r="BN57122" s="3"/>
      <c r="BP57122" s="3"/>
    </row>
    <row r="57123" spans="1:68" x14ac:dyDescent="0.25">
      <c r="A57123" s="1"/>
      <c r="B57123" s="2"/>
      <c r="BJ57123" s="3"/>
      <c r="BL57123" s="3"/>
      <c r="BN57123" s="3"/>
      <c r="BP57123" s="3"/>
    </row>
    <row r="57124" spans="1:68" x14ac:dyDescent="0.25">
      <c r="A57124" s="1"/>
      <c r="B57124" s="2"/>
      <c r="BJ57124" s="3"/>
      <c r="BL57124" s="3"/>
      <c r="BN57124" s="3"/>
      <c r="BP57124" s="3"/>
    </row>
    <row r="57125" spans="1:68" x14ac:dyDescent="0.25">
      <c r="A57125" s="1"/>
      <c r="B57125" s="2"/>
      <c r="BJ57125" s="3"/>
      <c r="BL57125" s="3"/>
      <c r="BN57125" s="3"/>
      <c r="BP57125" s="3"/>
    </row>
    <row r="57126" spans="1:68" x14ac:dyDescent="0.25">
      <c r="A57126" s="1"/>
      <c r="B57126" s="2"/>
      <c r="BJ57126" s="3"/>
      <c r="BL57126" s="3"/>
      <c r="BN57126" s="3"/>
      <c r="BP57126" s="3"/>
    </row>
    <row r="57127" spans="1:68" x14ac:dyDescent="0.25">
      <c r="A57127" s="1"/>
      <c r="B57127" s="2"/>
      <c r="BJ57127" s="3"/>
      <c r="BL57127" s="3"/>
      <c r="BN57127" s="3"/>
      <c r="BP57127" s="3"/>
    </row>
    <row r="57128" spans="1:68" x14ac:dyDescent="0.25">
      <c r="A57128" s="1"/>
      <c r="B57128" s="2"/>
      <c r="BJ57128" s="3"/>
      <c r="BL57128" s="3"/>
      <c r="BN57128" s="3"/>
      <c r="BP57128" s="3"/>
    </row>
    <row r="57129" spans="1:68" x14ac:dyDescent="0.25">
      <c r="A57129" s="1"/>
      <c r="B57129" s="2"/>
      <c r="BJ57129" s="3"/>
      <c r="BL57129" s="3"/>
      <c r="BN57129" s="3"/>
      <c r="BP57129" s="3"/>
    </row>
    <row r="57130" spans="1:68" x14ac:dyDescent="0.25">
      <c r="A57130" s="1"/>
      <c r="B57130" s="2"/>
      <c r="BJ57130" s="3"/>
      <c r="BL57130" s="3"/>
      <c r="BN57130" s="3"/>
      <c r="BP57130" s="3"/>
    </row>
    <row r="57131" spans="1:68" x14ac:dyDescent="0.25">
      <c r="A57131" s="1"/>
      <c r="B57131" s="2"/>
      <c r="BJ57131" s="3"/>
      <c r="BL57131" s="3"/>
      <c r="BN57131" s="3"/>
      <c r="BP57131" s="3"/>
    </row>
    <row r="57132" spans="1:68" x14ac:dyDescent="0.25">
      <c r="A57132" s="1"/>
      <c r="B57132" s="2"/>
      <c r="BJ57132" s="3"/>
      <c r="BL57132" s="3"/>
      <c r="BN57132" s="3"/>
      <c r="BP57132" s="3"/>
    </row>
    <row r="57133" spans="1:68" x14ac:dyDescent="0.25">
      <c r="A57133" s="1"/>
      <c r="B57133" s="2"/>
      <c r="BJ57133" s="3"/>
      <c r="BL57133" s="3"/>
      <c r="BN57133" s="3"/>
      <c r="BP57133" s="3"/>
    </row>
    <row r="57134" spans="1:68" x14ac:dyDescent="0.25">
      <c r="A57134" s="1"/>
      <c r="B57134" s="2"/>
      <c r="BJ57134" s="3"/>
      <c r="BL57134" s="3"/>
      <c r="BN57134" s="3"/>
      <c r="BP57134" s="3"/>
    </row>
    <row r="57135" spans="1:68" x14ac:dyDescent="0.25">
      <c r="A57135" s="1"/>
      <c r="B57135" s="2"/>
      <c r="BJ57135" s="3"/>
      <c r="BL57135" s="3"/>
      <c r="BN57135" s="3"/>
      <c r="BP57135" s="3"/>
    </row>
    <row r="57136" spans="1:68" x14ac:dyDescent="0.25">
      <c r="A57136" s="1"/>
      <c r="B57136" s="2"/>
      <c r="BJ57136" s="3"/>
      <c r="BL57136" s="3"/>
      <c r="BN57136" s="3"/>
      <c r="BP57136" s="3"/>
    </row>
    <row r="57137" spans="1:68" x14ac:dyDescent="0.25">
      <c r="A57137" s="1"/>
      <c r="B57137" s="2"/>
      <c r="BJ57137" s="3"/>
      <c r="BL57137" s="3"/>
      <c r="BN57137" s="3"/>
      <c r="BP57137" s="3"/>
    </row>
    <row r="57138" spans="1:68" x14ac:dyDescent="0.25">
      <c r="A57138" s="1"/>
      <c r="B57138" s="2"/>
      <c r="BJ57138" s="3"/>
      <c r="BL57138" s="3"/>
      <c r="BN57138" s="3"/>
      <c r="BP57138" s="3"/>
    </row>
    <row r="57139" spans="1:68" x14ac:dyDescent="0.25">
      <c r="A57139" s="1"/>
      <c r="B57139" s="2"/>
      <c r="BJ57139" s="3"/>
      <c r="BL57139" s="3"/>
      <c r="BN57139" s="3"/>
      <c r="BP57139" s="3"/>
    </row>
    <row r="57140" spans="1:68" x14ac:dyDescent="0.25">
      <c r="A57140" s="1"/>
      <c r="B57140" s="2"/>
      <c r="BJ57140" s="3"/>
      <c r="BL57140" s="3"/>
      <c r="BN57140" s="3"/>
      <c r="BP57140" s="3"/>
    </row>
    <row r="57141" spans="1:68" x14ac:dyDescent="0.25">
      <c r="A57141" s="1"/>
      <c r="B57141" s="2"/>
      <c r="BJ57141" s="3"/>
      <c r="BL57141" s="3"/>
      <c r="BN57141" s="3"/>
      <c r="BP57141" s="3"/>
    </row>
    <row r="57142" spans="1:68" x14ac:dyDescent="0.25">
      <c r="A57142" s="1"/>
      <c r="B57142" s="2"/>
      <c r="BJ57142" s="3"/>
      <c r="BL57142" s="3"/>
      <c r="BN57142" s="3"/>
      <c r="BP57142" s="3"/>
    </row>
    <row r="57143" spans="1:68" x14ac:dyDescent="0.25">
      <c r="A57143" s="1"/>
      <c r="B57143" s="2"/>
      <c r="BJ57143" s="3"/>
      <c r="BL57143" s="3"/>
      <c r="BN57143" s="3"/>
      <c r="BP57143" s="3"/>
    </row>
    <row r="57144" spans="1:68" x14ac:dyDescent="0.25">
      <c r="A57144" s="1"/>
      <c r="B57144" s="2"/>
      <c r="BJ57144" s="3"/>
      <c r="BL57144" s="3"/>
      <c r="BN57144" s="3"/>
      <c r="BP57144" s="3"/>
    </row>
    <row r="57145" spans="1:68" x14ac:dyDescent="0.25">
      <c r="A57145" s="1"/>
      <c r="B57145" s="2"/>
      <c r="BJ57145" s="3"/>
      <c r="BL57145" s="3"/>
      <c r="BN57145" s="3"/>
      <c r="BP57145" s="3"/>
    </row>
    <row r="57146" spans="1:68" x14ac:dyDescent="0.25">
      <c r="A57146" s="1"/>
      <c r="B57146" s="2"/>
      <c r="BJ57146" s="3"/>
      <c r="BL57146" s="3"/>
      <c r="BN57146" s="3"/>
      <c r="BP57146" s="3"/>
    </row>
    <row r="57147" spans="1:68" x14ac:dyDescent="0.25">
      <c r="A57147" s="1"/>
      <c r="B57147" s="2"/>
      <c r="BJ57147" s="3"/>
      <c r="BL57147" s="3"/>
      <c r="BN57147" s="3"/>
      <c r="BP57147" s="3"/>
    </row>
    <row r="57148" spans="1:68" x14ac:dyDescent="0.25">
      <c r="A57148" s="1"/>
      <c r="B57148" s="2"/>
      <c r="BJ57148" s="3"/>
      <c r="BL57148" s="3"/>
      <c r="BN57148" s="3"/>
      <c r="BP57148" s="3"/>
    </row>
    <row r="57149" spans="1:68" x14ac:dyDescent="0.25">
      <c r="A57149" s="1"/>
      <c r="B57149" s="2"/>
      <c r="BJ57149" s="3"/>
      <c r="BL57149" s="3"/>
      <c r="BN57149" s="3"/>
      <c r="BP57149" s="3"/>
    </row>
    <row r="57150" spans="1:68" x14ac:dyDescent="0.25">
      <c r="A57150" s="1"/>
      <c r="B57150" s="2"/>
      <c r="BJ57150" s="3"/>
      <c r="BL57150" s="3"/>
      <c r="BN57150" s="3"/>
      <c r="BP57150" s="3"/>
    </row>
    <row r="57151" spans="1:68" x14ac:dyDescent="0.25">
      <c r="A57151" s="1"/>
      <c r="B57151" s="2"/>
      <c r="BJ57151" s="3"/>
      <c r="BL57151" s="3"/>
      <c r="BN57151" s="3"/>
      <c r="BP57151" s="3"/>
    </row>
    <row r="57152" spans="1:68" x14ac:dyDescent="0.25">
      <c r="A57152" s="1"/>
      <c r="B57152" s="2"/>
      <c r="BJ57152" s="3"/>
      <c r="BL57152" s="3"/>
      <c r="BN57152" s="3"/>
      <c r="BP57152" s="3"/>
    </row>
    <row r="57153" spans="1:68" x14ac:dyDescent="0.25">
      <c r="A57153" s="1"/>
      <c r="B57153" s="2"/>
      <c r="BJ57153" s="3"/>
      <c r="BL57153" s="3"/>
      <c r="BN57153" s="3"/>
      <c r="BP57153" s="3"/>
    </row>
    <row r="57154" spans="1:68" x14ac:dyDescent="0.25">
      <c r="A57154" s="1"/>
      <c r="B57154" s="2"/>
      <c r="BJ57154" s="3"/>
      <c r="BL57154" s="3"/>
      <c r="BN57154" s="3"/>
      <c r="BP57154" s="3"/>
    </row>
    <row r="57155" spans="1:68" x14ac:dyDescent="0.25">
      <c r="A57155" s="1"/>
      <c r="B57155" s="2"/>
      <c r="BJ57155" s="3"/>
      <c r="BL57155" s="3"/>
      <c r="BN57155" s="3"/>
      <c r="BP57155" s="3"/>
    </row>
    <row r="57156" spans="1:68" x14ac:dyDescent="0.25">
      <c r="A57156" s="1"/>
      <c r="B57156" s="2"/>
      <c r="BJ57156" s="3"/>
      <c r="BL57156" s="3"/>
      <c r="BN57156" s="3"/>
      <c r="BP57156" s="3"/>
    </row>
    <row r="57157" spans="1:68" x14ac:dyDescent="0.25">
      <c r="A57157" s="1"/>
      <c r="B57157" s="2"/>
      <c r="BJ57157" s="3"/>
      <c r="BL57157" s="3"/>
      <c r="BN57157" s="3"/>
      <c r="BP57157" s="3"/>
    </row>
    <row r="57158" spans="1:68" x14ac:dyDescent="0.25">
      <c r="A57158" s="1"/>
      <c r="B57158" s="2"/>
      <c r="BJ57158" s="3"/>
      <c r="BL57158" s="3"/>
      <c r="BN57158" s="3"/>
      <c r="BP57158" s="3"/>
    </row>
    <row r="57159" spans="1:68" x14ac:dyDescent="0.25">
      <c r="A57159" s="1"/>
      <c r="B57159" s="2"/>
      <c r="BJ57159" s="3"/>
      <c r="BL57159" s="3"/>
      <c r="BN57159" s="3"/>
      <c r="BP57159" s="3"/>
    </row>
    <row r="57160" spans="1:68" x14ac:dyDescent="0.25">
      <c r="A57160" s="1"/>
      <c r="B57160" s="2"/>
      <c r="BJ57160" s="3"/>
      <c r="BL57160" s="3"/>
      <c r="BN57160" s="3"/>
      <c r="BP57160" s="3"/>
    </row>
    <row r="57161" spans="1:68" x14ac:dyDescent="0.25">
      <c r="A57161" s="1"/>
      <c r="B57161" s="2"/>
      <c r="BJ57161" s="3"/>
      <c r="BL57161" s="3"/>
      <c r="BN57161" s="3"/>
      <c r="BP57161" s="3"/>
    </row>
    <row r="57162" spans="1:68" x14ac:dyDescent="0.25">
      <c r="A57162" s="1"/>
      <c r="B57162" s="2"/>
      <c r="BJ57162" s="3"/>
      <c r="BL57162" s="3"/>
      <c r="BN57162" s="3"/>
      <c r="BP57162" s="3"/>
    </row>
    <row r="57163" spans="1:68" x14ac:dyDescent="0.25">
      <c r="A57163" s="1"/>
      <c r="B57163" s="2"/>
      <c r="BJ57163" s="3"/>
      <c r="BL57163" s="3"/>
      <c r="BN57163" s="3"/>
      <c r="BP57163" s="3"/>
    </row>
    <row r="57164" spans="1:68" x14ac:dyDescent="0.25">
      <c r="A57164" s="1"/>
      <c r="B57164" s="2"/>
      <c r="BJ57164" s="3"/>
      <c r="BL57164" s="3"/>
      <c r="BN57164" s="3"/>
      <c r="BP57164" s="3"/>
    </row>
    <row r="57165" spans="1:68" x14ac:dyDescent="0.25">
      <c r="A57165" s="1"/>
      <c r="B57165" s="2"/>
      <c r="BJ57165" s="3"/>
      <c r="BL57165" s="3"/>
      <c r="BN57165" s="3"/>
      <c r="BP57165" s="3"/>
    </row>
    <row r="57166" spans="1:68" x14ac:dyDescent="0.25">
      <c r="A57166" s="1"/>
      <c r="B57166" s="2"/>
      <c r="BJ57166" s="3"/>
      <c r="BL57166" s="3"/>
      <c r="BN57166" s="3"/>
      <c r="BP57166" s="3"/>
    </row>
    <row r="57167" spans="1:68" x14ac:dyDescent="0.25">
      <c r="A57167" s="1"/>
      <c r="B57167" s="2"/>
      <c r="BJ57167" s="3"/>
      <c r="BL57167" s="3"/>
      <c r="BN57167" s="3"/>
      <c r="BP57167" s="3"/>
    </row>
    <row r="57168" spans="1:68" x14ac:dyDescent="0.25">
      <c r="A57168" s="1"/>
      <c r="B57168" s="2"/>
      <c r="BJ57168" s="3"/>
      <c r="BL57168" s="3"/>
      <c r="BN57168" s="3"/>
      <c r="BP57168" s="3"/>
    </row>
    <row r="57169" spans="1:68" x14ac:dyDescent="0.25">
      <c r="A57169" s="1"/>
      <c r="B57169" s="2"/>
      <c r="BJ57169" s="3"/>
      <c r="BL57169" s="3"/>
      <c r="BN57169" s="3"/>
      <c r="BP57169" s="3"/>
    </row>
    <row r="57170" spans="1:68" x14ac:dyDescent="0.25">
      <c r="A57170" s="1"/>
      <c r="B57170" s="2"/>
      <c r="BJ57170" s="3"/>
      <c r="BL57170" s="3"/>
      <c r="BN57170" s="3"/>
      <c r="BP57170" s="3"/>
    </row>
    <row r="57171" spans="1:68" x14ac:dyDescent="0.25">
      <c r="A57171" s="1"/>
      <c r="B57171" s="2"/>
      <c r="BJ57171" s="3"/>
      <c r="BL57171" s="3"/>
      <c r="BN57171" s="3"/>
      <c r="BP57171" s="3"/>
    </row>
    <row r="57172" spans="1:68" x14ac:dyDescent="0.25">
      <c r="A57172" s="1"/>
      <c r="B57172" s="2"/>
      <c r="BJ57172" s="3"/>
      <c r="BL57172" s="3"/>
      <c r="BN57172" s="3"/>
      <c r="BP57172" s="3"/>
    </row>
    <row r="57173" spans="1:68" x14ac:dyDescent="0.25">
      <c r="A57173" s="1"/>
      <c r="B57173" s="2"/>
      <c r="BJ57173" s="3"/>
      <c r="BL57173" s="3"/>
      <c r="BN57173" s="3"/>
      <c r="BP57173" s="3"/>
    </row>
    <row r="57174" spans="1:68" x14ac:dyDescent="0.25">
      <c r="A57174" s="1"/>
      <c r="B57174" s="2"/>
      <c r="BJ57174" s="3"/>
      <c r="BL57174" s="3"/>
      <c r="BN57174" s="3"/>
      <c r="BP57174" s="3"/>
    </row>
    <row r="57175" spans="1:68" x14ac:dyDescent="0.25">
      <c r="A57175" s="1"/>
      <c r="B57175" s="2"/>
      <c r="BJ57175" s="3"/>
      <c r="BL57175" s="3"/>
      <c r="BN57175" s="3"/>
      <c r="BP57175" s="3"/>
    </row>
    <row r="57176" spans="1:68" x14ac:dyDescent="0.25">
      <c r="A57176" s="1"/>
      <c r="B57176" s="2"/>
      <c r="BJ57176" s="3"/>
      <c r="BL57176" s="3"/>
      <c r="BN57176" s="3"/>
      <c r="BP57176" s="3"/>
    </row>
    <row r="57177" spans="1:68" x14ac:dyDescent="0.25">
      <c r="A57177" s="1"/>
      <c r="B57177" s="2"/>
      <c r="BJ57177" s="3"/>
      <c r="BL57177" s="3"/>
      <c r="BN57177" s="3"/>
      <c r="BP57177" s="3"/>
    </row>
    <row r="57178" spans="1:68" x14ac:dyDescent="0.25">
      <c r="A57178" s="1"/>
      <c r="B57178" s="2"/>
      <c r="BJ57178" s="3"/>
      <c r="BL57178" s="3"/>
      <c r="BN57178" s="3"/>
      <c r="BP57178" s="3"/>
    </row>
    <row r="57179" spans="1:68" x14ac:dyDescent="0.25">
      <c r="A57179" s="1"/>
      <c r="B57179" s="2"/>
      <c r="BJ57179" s="3"/>
      <c r="BL57179" s="3"/>
      <c r="BN57179" s="3"/>
      <c r="BP57179" s="3"/>
    </row>
    <row r="57180" spans="1:68" x14ac:dyDescent="0.25">
      <c r="A57180" s="1"/>
      <c r="B57180" s="2"/>
      <c r="BJ57180" s="3"/>
      <c r="BL57180" s="3"/>
      <c r="BN57180" s="3"/>
      <c r="BP57180" s="3"/>
    </row>
    <row r="57181" spans="1:68" x14ac:dyDescent="0.25">
      <c r="A57181" s="1"/>
      <c r="B57181" s="2"/>
      <c r="BJ57181" s="3"/>
      <c r="BL57181" s="3"/>
      <c r="BN57181" s="3"/>
      <c r="BP57181" s="3"/>
    </row>
    <row r="57182" spans="1:68" x14ac:dyDescent="0.25">
      <c r="A57182" s="1"/>
      <c r="B57182" s="2"/>
      <c r="BJ57182" s="3"/>
      <c r="BL57182" s="3"/>
      <c r="BN57182" s="3"/>
      <c r="BP57182" s="3"/>
    </row>
    <row r="57183" spans="1:68" x14ac:dyDescent="0.25">
      <c r="A57183" s="1"/>
      <c r="B57183" s="2"/>
      <c r="BJ57183" s="3"/>
      <c r="BL57183" s="3"/>
      <c r="BN57183" s="3"/>
      <c r="BP57183" s="3"/>
    </row>
    <row r="57184" spans="1:68" x14ac:dyDescent="0.25">
      <c r="A57184" s="1"/>
      <c r="B57184" s="2"/>
      <c r="BJ57184" s="3"/>
      <c r="BL57184" s="3"/>
      <c r="BN57184" s="3"/>
      <c r="BP57184" s="3"/>
    </row>
    <row r="57185" spans="1:68" x14ac:dyDescent="0.25">
      <c r="A57185" s="1"/>
      <c r="B57185" s="2"/>
      <c r="BJ57185" s="3"/>
      <c r="BL57185" s="3"/>
      <c r="BN57185" s="3"/>
      <c r="BP57185" s="3"/>
    </row>
    <row r="57186" spans="1:68" x14ac:dyDescent="0.25">
      <c r="A57186" s="1"/>
      <c r="B57186" s="2"/>
      <c r="BJ57186" s="3"/>
      <c r="BL57186" s="3"/>
      <c r="BN57186" s="3"/>
      <c r="BP57186" s="3"/>
    </row>
    <row r="57187" spans="1:68" x14ac:dyDescent="0.25">
      <c r="A57187" s="1"/>
      <c r="B57187" s="2"/>
      <c r="BJ57187" s="3"/>
      <c r="BL57187" s="3"/>
      <c r="BN57187" s="3"/>
      <c r="BP57187" s="3"/>
    </row>
    <row r="57188" spans="1:68" x14ac:dyDescent="0.25">
      <c r="A57188" s="1"/>
      <c r="B57188" s="2"/>
      <c r="BJ57188" s="3"/>
      <c r="BL57188" s="3"/>
      <c r="BN57188" s="3"/>
      <c r="BP57188" s="3"/>
    </row>
    <row r="57189" spans="1:68" x14ac:dyDescent="0.25">
      <c r="A57189" s="1"/>
      <c r="B57189" s="2"/>
      <c r="BJ57189" s="3"/>
      <c r="BL57189" s="3"/>
      <c r="BN57189" s="3"/>
      <c r="BP57189" s="3"/>
    </row>
    <row r="57190" spans="1:68" x14ac:dyDescent="0.25">
      <c r="A57190" s="1"/>
      <c r="B57190" s="2"/>
      <c r="BJ57190" s="3"/>
      <c r="BL57190" s="3"/>
      <c r="BN57190" s="3"/>
      <c r="BP57190" s="3"/>
    </row>
    <row r="57191" spans="1:68" x14ac:dyDescent="0.25">
      <c r="A57191" s="1"/>
      <c r="B57191" s="2"/>
      <c r="BJ57191" s="3"/>
      <c r="BL57191" s="3"/>
      <c r="BN57191" s="3"/>
      <c r="BP57191" s="3"/>
    </row>
    <row r="57192" spans="1:68" x14ac:dyDescent="0.25">
      <c r="A57192" s="1"/>
      <c r="B57192" s="2"/>
      <c r="BJ57192" s="3"/>
      <c r="BL57192" s="3"/>
      <c r="BN57192" s="3"/>
      <c r="BP57192" s="3"/>
    </row>
    <row r="57193" spans="1:68" x14ac:dyDescent="0.25">
      <c r="A57193" s="1"/>
      <c r="B57193" s="2"/>
      <c r="BJ57193" s="3"/>
      <c r="BL57193" s="3"/>
      <c r="BN57193" s="3"/>
      <c r="BP57193" s="3"/>
    </row>
    <row r="57194" spans="1:68" x14ac:dyDescent="0.25">
      <c r="A57194" s="1"/>
      <c r="B57194" s="2"/>
      <c r="BJ57194" s="3"/>
      <c r="BL57194" s="3"/>
      <c r="BN57194" s="3"/>
      <c r="BP57194" s="3"/>
    </row>
    <row r="57195" spans="1:68" x14ac:dyDescent="0.25">
      <c r="A57195" s="1"/>
      <c r="B57195" s="2"/>
      <c r="BJ57195" s="3"/>
      <c r="BL57195" s="3"/>
      <c r="BN57195" s="3"/>
      <c r="BP57195" s="3"/>
    </row>
    <row r="57196" spans="1:68" x14ac:dyDescent="0.25">
      <c r="A57196" s="1"/>
      <c r="B57196" s="2"/>
      <c r="BJ57196" s="3"/>
      <c r="BL57196" s="3"/>
      <c r="BN57196" s="3"/>
      <c r="BP57196" s="3"/>
    </row>
    <row r="57197" spans="1:68" x14ac:dyDescent="0.25">
      <c r="A57197" s="1"/>
      <c r="B57197" s="2"/>
      <c r="BJ57197" s="3"/>
      <c r="BL57197" s="3"/>
      <c r="BN57197" s="3"/>
      <c r="BP57197" s="3"/>
    </row>
    <row r="57198" spans="1:68" x14ac:dyDescent="0.25">
      <c r="A57198" s="1"/>
      <c r="B57198" s="2"/>
      <c r="BJ57198" s="3"/>
      <c r="BL57198" s="3"/>
      <c r="BN57198" s="3"/>
      <c r="BP57198" s="3"/>
    </row>
    <row r="57199" spans="1:68" x14ac:dyDescent="0.25">
      <c r="A57199" s="1"/>
      <c r="B57199" s="2"/>
      <c r="BJ57199" s="3"/>
      <c r="BL57199" s="3"/>
      <c r="BN57199" s="3"/>
      <c r="BP57199" s="3"/>
    </row>
    <row r="57200" spans="1:68" x14ac:dyDescent="0.25">
      <c r="A57200" s="1"/>
      <c r="B57200" s="2"/>
      <c r="BJ57200" s="3"/>
      <c r="BL57200" s="3"/>
      <c r="BN57200" s="3"/>
      <c r="BP57200" s="3"/>
    </row>
    <row r="57201" spans="1:68" x14ac:dyDescent="0.25">
      <c r="A57201" s="1"/>
      <c r="B57201" s="2"/>
      <c r="BJ57201" s="3"/>
      <c r="BL57201" s="3"/>
      <c r="BN57201" s="3"/>
      <c r="BP57201" s="3"/>
    </row>
    <row r="57202" spans="1:68" x14ac:dyDescent="0.25">
      <c r="A57202" s="1"/>
      <c r="B57202" s="2"/>
      <c r="BJ57202" s="3"/>
      <c r="BL57202" s="3"/>
      <c r="BN57202" s="3"/>
      <c r="BP57202" s="3"/>
    </row>
    <row r="57203" spans="1:68" x14ac:dyDescent="0.25">
      <c r="A57203" s="1"/>
      <c r="B57203" s="2"/>
      <c r="BJ57203" s="3"/>
      <c r="BL57203" s="3"/>
      <c r="BN57203" s="3"/>
      <c r="BP57203" s="3"/>
    </row>
    <row r="57204" spans="1:68" x14ac:dyDescent="0.25">
      <c r="A57204" s="1"/>
      <c r="B57204" s="2"/>
      <c r="BJ57204" s="3"/>
      <c r="BL57204" s="3"/>
      <c r="BN57204" s="3"/>
      <c r="BP57204" s="3"/>
    </row>
    <row r="57205" spans="1:68" x14ac:dyDescent="0.25">
      <c r="A57205" s="1"/>
      <c r="B57205" s="2"/>
      <c r="BJ57205" s="3"/>
      <c r="BL57205" s="3"/>
      <c r="BN57205" s="3"/>
      <c r="BP57205" s="3"/>
    </row>
    <row r="57206" spans="1:68" x14ac:dyDescent="0.25">
      <c r="A57206" s="1"/>
      <c r="B57206" s="2"/>
      <c r="BJ57206" s="3"/>
      <c r="BL57206" s="3"/>
      <c r="BN57206" s="3"/>
      <c r="BP57206" s="3"/>
    </row>
    <row r="57207" spans="1:68" x14ac:dyDescent="0.25">
      <c r="A57207" s="1"/>
      <c r="B57207" s="2"/>
      <c r="BJ57207" s="3"/>
      <c r="BL57207" s="3"/>
      <c r="BN57207" s="3"/>
      <c r="BP57207" s="3"/>
    </row>
    <row r="57208" spans="1:68" x14ac:dyDescent="0.25">
      <c r="A57208" s="1"/>
      <c r="B57208" s="2"/>
      <c r="BJ57208" s="3"/>
      <c r="BL57208" s="3"/>
      <c r="BN57208" s="3"/>
      <c r="BP57208" s="3"/>
    </row>
    <row r="57209" spans="1:68" x14ac:dyDescent="0.25">
      <c r="A57209" s="1"/>
      <c r="B57209" s="2"/>
      <c r="BJ57209" s="3"/>
      <c r="BL57209" s="3"/>
      <c r="BN57209" s="3"/>
      <c r="BP57209" s="3"/>
    </row>
    <row r="57210" spans="1:68" x14ac:dyDescent="0.25">
      <c r="A57210" s="1"/>
      <c r="B57210" s="2"/>
      <c r="BJ57210" s="3"/>
      <c r="BL57210" s="3"/>
      <c r="BN57210" s="3"/>
      <c r="BP57210" s="3"/>
    </row>
    <row r="57211" spans="1:68" x14ac:dyDescent="0.25">
      <c r="A57211" s="1"/>
      <c r="B57211" s="2"/>
      <c r="BJ57211" s="3"/>
      <c r="BL57211" s="3"/>
      <c r="BN57211" s="3"/>
      <c r="BP57211" s="3"/>
    </row>
    <row r="57212" spans="1:68" x14ac:dyDescent="0.25">
      <c r="A57212" s="1"/>
      <c r="B57212" s="2"/>
      <c r="BJ57212" s="3"/>
      <c r="BL57212" s="3"/>
      <c r="BN57212" s="3"/>
      <c r="BP57212" s="3"/>
    </row>
    <row r="57213" spans="1:68" x14ac:dyDescent="0.25">
      <c r="A57213" s="1"/>
      <c r="B57213" s="2"/>
      <c r="BJ57213" s="3"/>
      <c r="BL57213" s="3"/>
      <c r="BN57213" s="3"/>
      <c r="BP57213" s="3"/>
    </row>
    <row r="57214" spans="1:68" x14ac:dyDescent="0.25">
      <c r="A57214" s="1"/>
      <c r="B57214" s="2"/>
      <c r="BJ57214" s="3"/>
      <c r="BL57214" s="3"/>
      <c r="BN57214" s="3"/>
      <c r="BP57214" s="3"/>
    </row>
    <row r="57215" spans="1:68" x14ac:dyDescent="0.25">
      <c r="A57215" s="1"/>
      <c r="B57215" s="2"/>
      <c r="BJ57215" s="3"/>
      <c r="BL57215" s="3"/>
      <c r="BN57215" s="3"/>
      <c r="BP57215" s="3"/>
    </row>
    <row r="57216" spans="1:68" x14ac:dyDescent="0.25">
      <c r="A57216" s="1"/>
      <c r="B57216" s="2"/>
      <c r="BJ57216" s="3"/>
      <c r="BL57216" s="3"/>
      <c r="BN57216" s="3"/>
      <c r="BP57216" s="3"/>
    </row>
    <row r="57217" spans="1:68" x14ac:dyDescent="0.25">
      <c r="A57217" s="1"/>
      <c r="B57217" s="2"/>
      <c r="BJ57217" s="3"/>
      <c r="BL57217" s="3"/>
      <c r="BN57217" s="3"/>
      <c r="BP57217" s="3"/>
    </row>
    <row r="57218" spans="1:68" x14ac:dyDescent="0.25">
      <c r="A57218" s="1"/>
      <c r="B57218" s="2"/>
      <c r="BJ57218" s="3"/>
      <c r="BL57218" s="3"/>
      <c r="BN57218" s="3"/>
      <c r="BP57218" s="3"/>
    </row>
    <row r="57219" spans="1:68" x14ac:dyDescent="0.25">
      <c r="A57219" s="1"/>
      <c r="B57219" s="2"/>
      <c r="BJ57219" s="3"/>
      <c r="BL57219" s="3"/>
      <c r="BN57219" s="3"/>
      <c r="BP57219" s="3"/>
    </row>
    <row r="57220" spans="1:68" x14ac:dyDescent="0.25">
      <c r="A57220" s="1"/>
      <c r="B57220" s="2"/>
      <c r="BJ57220" s="3"/>
      <c r="BL57220" s="3"/>
      <c r="BN57220" s="3"/>
      <c r="BP57220" s="3"/>
    </row>
    <row r="57221" spans="1:68" x14ac:dyDescent="0.25">
      <c r="A57221" s="1"/>
      <c r="B57221" s="2"/>
      <c r="BJ57221" s="3"/>
      <c r="BL57221" s="3"/>
      <c r="BN57221" s="3"/>
      <c r="BP57221" s="3"/>
    </row>
    <row r="57222" spans="1:68" x14ac:dyDescent="0.25">
      <c r="A57222" s="1"/>
      <c r="B57222" s="2"/>
      <c r="BJ57222" s="3"/>
      <c r="BL57222" s="3"/>
      <c r="BN57222" s="3"/>
      <c r="BP57222" s="3"/>
    </row>
    <row r="57223" spans="1:68" x14ac:dyDescent="0.25">
      <c r="A57223" s="1"/>
      <c r="B57223" s="2"/>
      <c r="BJ57223" s="3"/>
      <c r="BL57223" s="3"/>
      <c r="BN57223" s="3"/>
      <c r="BP57223" s="3"/>
    </row>
    <row r="57224" spans="1:68" x14ac:dyDescent="0.25">
      <c r="A57224" s="1"/>
      <c r="B57224" s="2"/>
      <c r="BJ57224" s="3"/>
      <c r="BL57224" s="3"/>
      <c r="BN57224" s="3"/>
      <c r="BP57224" s="3"/>
    </row>
    <row r="57225" spans="1:68" x14ac:dyDescent="0.25">
      <c r="A57225" s="1"/>
      <c r="B57225" s="2"/>
      <c r="BJ57225" s="3"/>
      <c r="BL57225" s="3"/>
      <c r="BN57225" s="3"/>
      <c r="BP57225" s="3"/>
    </row>
    <row r="57226" spans="1:68" x14ac:dyDescent="0.25">
      <c r="A57226" s="1"/>
      <c r="B57226" s="2"/>
      <c r="BJ57226" s="3"/>
      <c r="BL57226" s="3"/>
      <c r="BN57226" s="3"/>
      <c r="BP57226" s="3"/>
    </row>
    <row r="57227" spans="1:68" x14ac:dyDescent="0.25">
      <c r="A57227" s="1"/>
      <c r="B57227" s="2"/>
      <c r="BJ57227" s="3"/>
      <c r="BL57227" s="3"/>
      <c r="BN57227" s="3"/>
      <c r="BP57227" s="3"/>
    </row>
    <row r="57228" spans="1:68" x14ac:dyDescent="0.25">
      <c r="A57228" s="1"/>
      <c r="B57228" s="2"/>
      <c r="BJ57228" s="3"/>
      <c r="BL57228" s="3"/>
      <c r="BN57228" s="3"/>
      <c r="BP57228" s="3"/>
    </row>
    <row r="57229" spans="1:68" x14ac:dyDescent="0.25">
      <c r="A57229" s="1"/>
      <c r="B57229" s="2"/>
      <c r="BJ57229" s="3"/>
      <c r="BL57229" s="3"/>
      <c r="BN57229" s="3"/>
      <c r="BP57229" s="3"/>
    </row>
    <row r="57230" spans="1:68" x14ac:dyDescent="0.25">
      <c r="A57230" s="1"/>
      <c r="B57230" s="2"/>
      <c r="BJ57230" s="3"/>
      <c r="BL57230" s="3"/>
      <c r="BN57230" s="3"/>
      <c r="BP57230" s="3"/>
    </row>
    <row r="57231" spans="1:68" x14ac:dyDescent="0.25">
      <c r="A57231" s="1"/>
      <c r="B57231" s="2"/>
      <c r="BJ57231" s="3"/>
      <c r="BL57231" s="3"/>
      <c r="BN57231" s="3"/>
      <c r="BP57231" s="3"/>
    </row>
    <row r="57232" spans="1:68" x14ac:dyDescent="0.25">
      <c r="A57232" s="1"/>
      <c r="B57232" s="2"/>
      <c r="BJ57232" s="3"/>
      <c r="BL57232" s="3"/>
      <c r="BN57232" s="3"/>
      <c r="BP57232" s="3"/>
    </row>
    <row r="57233" spans="1:68" x14ac:dyDescent="0.25">
      <c r="A57233" s="1"/>
      <c r="B57233" s="2"/>
      <c r="BJ57233" s="3"/>
      <c r="BL57233" s="3"/>
      <c r="BN57233" s="3"/>
      <c r="BP57233" s="3"/>
    </row>
    <row r="57234" spans="1:68" x14ac:dyDescent="0.25">
      <c r="A57234" s="1"/>
      <c r="B57234" s="2"/>
      <c r="BJ57234" s="3"/>
      <c r="BL57234" s="3"/>
      <c r="BN57234" s="3"/>
      <c r="BP57234" s="3"/>
    </row>
    <row r="57235" spans="1:68" x14ac:dyDescent="0.25">
      <c r="A57235" s="1"/>
      <c r="B57235" s="2"/>
      <c r="BJ57235" s="3"/>
      <c r="BL57235" s="3"/>
      <c r="BN57235" s="3"/>
      <c r="BP57235" s="3"/>
    </row>
    <row r="57236" spans="1:68" x14ac:dyDescent="0.25">
      <c r="A57236" s="1"/>
      <c r="B57236" s="2"/>
      <c r="BJ57236" s="3"/>
      <c r="BL57236" s="3"/>
      <c r="BN57236" s="3"/>
      <c r="BP57236" s="3"/>
    </row>
    <row r="57237" spans="1:68" x14ac:dyDescent="0.25">
      <c r="A57237" s="1"/>
      <c r="B57237" s="2"/>
      <c r="BJ57237" s="3"/>
      <c r="BL57237" s="3"/>
      <c r="BN57237" s="3"/>
      <c r="BP57237" s="3"/>
    </row>
    <row r="57238" spans="1:68" x14ac:dyDescent="0.25">
      <c r="A57238" s="1"/>
      <c r="B57238" s="2"/>
      <c r="BJ57238" s="3"/>
      <c r="BL57238" s="3"/>
      <c r="BN57238" s="3"/>
      <c r="BP57238" s="3"/>
    </row>
    <row r="57239" spans="1:68" x14ac:dyDescent="0.25">
      <c r="A57239" s="1"/>
      <c r="B57239" s="2"/>
      <c r="BJ57239" s="3"/>
      <c r="BL57239" s="3"/>
      <c r="BN57239" s="3"/>
      <c r="BP57239" s="3"/>
    </row>
    <row r="57240" spans="1:68" x14ac:dyDescent="0.25">
      <c r="A57240" s="1"/>
      <c r="B57240" s="2"/>
      <c r="BJ57240" s="3"/>
      <c r="BL57240" s="3"/>
      <c r="BN57240" s="3"/>
      <c r="BP57240" s="3"/>
    </row>
    <row r="57241" spans="1:68" x14ac:dyDescent="0.25">
      <c r="A57241" s="1"/>
      <c r="B57241" s="2"/>
      <c r="BJ57241" s="3"/>
      <c r="BL57241" s="3"/>
      <c r="BN57241" s="3"/>
      <c r="BP57241" s="3"/>
    </row>
    <row r="57242" spans="1:68" x14ac:dyDescent="0.25">
      <c r="A57242" s="1"/>
      <c r="B57242" s="2"/>
      <c r="BJ57242" s="3"/>
      <c r="BL57242" s="3"/>
      <c r="BN57242" s="3"/>
      <c r="BP57242" s="3"/>
    </row>
    <row r="57243" spans="1:68" x14ac:dyDescent="0.25">
      <c r="A57243" s="1"/>
      <c r="B57243" s="2"/>
      <c r="BJ57243" s="3"/>
      <c r="BL57243" s="3"/>
      <c r="BN57243" s="3"/>
      <c r="BP57243" s="3"/>
    </row>
    <row r="57244" spans="1:68" x14ac:dyDescent="0.25">
      <c r="A57244" s="1"/>
      <c r="B57244" s="2"/>
      <c r="BJ57244" s="3"/>
      <c r="BL57244" s="3"/>
      <c r="BN57244" s="3"/>
      <c r="BP57244" s="3"/>
    </row>
    <row r="57245" spans="1:68" x14ac:dyDescent="0.25">
      <c r="A57245" s="1"/>
      <c r="B57245" s="2"/>
      <c r="BJ57245" s="3"/>
      <c r="BL57245" s="3"/>
      <c r="BN57245" s="3"/>
      <c r="BP57245" s="3"/>
    </row>
    <row r="57246" spans="1:68" x14ac:dyDescent="0.25">
      <c r="A57246" s="1"/>
      <c r="B57246" s="2"/>
      <c r="BJ57246" s="3"/>
      <c r="BL57246" s="3"/>
      <c r="BN57246" s="3"/>
      <c r="BP57246" s="3"/>
    </row>
    <row r="57247" spans="1:68" x14ac:dyDescent="0.25">
      <c r="A57247" s="1"/>
      <c r="B57247" s="2"/>
      <c r="BJ57247" s="3"/>
      <c r="BL57247" s="3"/>
      <c r="BN57247" s="3"/>
      <c r="BP57247" s="3"/>
    </row>
    <row r="57248" spans="1:68" x14ac:dyDescent="0.25">
      <c r="A57248" s="1"/>
      <c r="B57248" s="2"/>
      <c r="BJ57248" s="3"/>
      <c r="BL57248" s="3"/>
      <c r="BN57248" s="3"/>
      <c r="BP57248" s="3"/>
    </row>
    <row r="57249" spans="1:68" x14ac:dyDescent="0.25">
      <c r="A57249" s="1"/>
      <c r="B57249" s="2"/>
      <c r="BJ57249" s="3"/>
      <c r="BL57249" s="3"/>
      <c r="BN57249" s="3"/>
      <c r="BP57249" s="3"/>
    </row>
    <row r="57250" spans="1:68" x14ac:dyDescent="0.25">
      <c r="A57250" s="1"/>
      <c r="B57250" s="2"/>
      <c r="BJ57250" s="3"/>
      <c r="BL57250" s="3"/>
      <c r="BN57250" s="3"/>
      <c r="BP57250" s="3"/>
    </row>
    <row r="57251" spans="1:68" x14ac:dyDescent="0.25">
      <c r="A57251" s="1"/>
      <c r="B57251" s="2"/>
      <c r="BJ57251" s="3"/>
      <c r="BL57251" s="3"/>
      <c r="BN57251" s="3"/>
      <c r="BP57251" s="3"/>
    </row>
    <row r="57252" spans="1:68" x14ac:dyDescent="0.25">
      <c r="A57252" s="1"/>
      <c r="B57252" s="2"/>
      <c r="BJ57252" s="3"/>
      <c r="BL57252" s="3"/>
      <c r="BN57252" s="3"/>
      <c r="BP57252" s="3"/>
    </row>
    <row r="57253" spans="1:68" x14ac:dyDescent="0.25">
      <c r="A57253" s="1"/>
      <c r="B57253" s="2"/>
      <c r="BJ57253" s="3"/>
      <c r="BL57253" s="3"/>
      <c r="BN57253" s="3"/>
      <c r="BP57253" s="3"/>
    </row>
    <row r="57254" spans="1:68" x14ac:dyDescent="0.25">
      <c r="A57254" s="1"/>
      <c r="B57254" s="2"/>
      <c r="BJ57254" s="3"/>
      <c r="BL57254" s="3"/>
      <c r="BN57254" s="3"/>
      <c r="BP57254" s="3"/>
    </row>
    <row r="57255" spans="1:68" x14ac:dyDescent="0.25">
      <c r="A57255" s="1"/>
      <c r="B57255" s="2"/>
      <c r="BJ57255" s="3"/>
      <c r="BL57255" s="3"/>
      <c r="BN57255" s="3"/>
      <c r="BP57255" s="3"/>
    </row>
    <row r="57256" spans="1:68" x14ac:dyDescent="0.25">
      <c r="A57256" s="1"/>
      <c r="B57256" s="2"/>
      <c r="BJ57256" s="3"/>
      <c r="BL57256" s="3"/>
      <c r="BN57256" s="3"/>
      <c r="BP57256" s="3"/>
    </row>
    <row r="57257" spans="1:68" x14ac:dyDescent="0.25">
      <c r="A57257" s="1"/>
      <c r="B57257" s="2"/>
      <c r="BJ57257" s="3"/>
      <c r="BL57257" s="3"/>
      <c r="BN57257" s="3"/>
      <c r="BP57257" s="3"/>
    </row>
    <row r="57258" spans="1:68" x14ac:dyDescent="0.25">
      <c r="A57258" s="1"/>
      <c r="B57258" s="2"/>
      <c r="BJ57258" s="3"/>
      <c r="BL57258" s="3"/>
      <c r="BN57258" s="3"/>
      <c r="BP57258" s="3"/>
    </row>
    <row r="57259" spans="1:68" x14ac:dyDescent="0.25">
      <c r="A57259" s="1"/>
      <c r="B57259" s="2"/>
      <c r="BJ57259" s="3"/>
      <c r="BL57259" s="3"/>
      <c r="BN57259" s="3"/>
      <c r="BP57259" s="3"/>
    </row>
    <row r="57260" spans="1:68" x14ac:dyDescent="0.25">
      <c r="A57260" s="1"/>
      <c r="B57260" s="2"/>
      <c r="BJ57260" s="3"/>
      <c r="BL57260" s="3"/>
      <c r="BN57260" s="3"/>
      <c r="BP57260" s="3"/>
    </row>
    <row r="57261" spans="1:68" x14ac:dyDescent="0.25">
      <c r="A57261" s="1"/>
      <c r="B57261" s="2"/>
      <c r="BJ57261" s="3"/>
      <c r="BL57261" s="3"/>
      <c r="BN57261" s="3"/>
      <c r="BP57261" s="3"/>
    </row>
    <row r="57262" spans="1:68" x14ac:dyDescent="0.25">
      <c r="A57262" s="1"/>
      <c r="B57262" s="2"/>
      <c r="BJ57262" s="3"/>
      <c r="BL57262" s="3"/>
      <c r="BN57262" s="3"/>
      <c r="BP57262" s="3"/>
    </row>
    <row r="57263" spans="1:68" x14ac:dyDescent="0.25">
      <c r="A57263" s="1"/>
      <c r="B57263" s="2"/>
      <c r="BJ57263" s="3"/>
      <c r="BL57263" s="3"/>
      <c r="BN57263" s="3"/>
      <c r="BP57263" s="3"/>
    </row>
    <row r="57264" spans="1:68" x14ac:dyDescent="0.25">
      <c r="A57264" s="1"/>
      <c r="B57264" s="2"/>
      <c r="BJ57264" s="3"/>
      <c r="BL57264" s="3"/>
      <c r="BN57264" s="3"/>
      <c r="BP57264" s="3"/>
    </row>
    <row r="57265" spans="1:68" x14ac:dyDescent="0.25">
      <c r="A57265" s="1"/>
      <c r="B57265" s="2"/>
      <c r="BJ57265" s="3"/>
      <c r="BL57265" s="3"/>
      <c r="BN57265" s="3"/>
      <c r="BP57265" s="3"/>
    </row>
    <row r="57266" spans="1:68" x14ac:dyDescent="0.25">
      <c r="A57266" s="1"/>
      <c r="B57266" s="2"/>
      <c r="BJ57266" s="3"/>
      <c r="BL57266" s="3"/>
      <c r="BN57266" s="3"/>
      <c r="BP57266" s="3"/>
    </row>
    <row r="57267" spans="1:68" x14ac:dyDescent="0.25">
      <c r="A57267" s="1"/>
      <c r="B57267" s="2"/>
      <c r="BJ57267" s="3"/>
      <c r="BL57267" s="3"/>
      <c r="BN57267" s="3"/>
      <c r="BP57267" s="3"/>
    </row>
    <row r="57268" spans="1:68" x14ac:dyDescent="0.25">
      <c r="A57268" s="1"/>
      <c r="B57268" s="2"/>
      <c r="BJ57268" s="3"/>
      <c r="BL57268" s="3"/>
      <c r="BN57268" s="3"/>
      <c r="BP57268" s="3"/>
    </row>
    <row r="57269" spans="1:68" x14ac:dyDescent="0.25">
      <c r="A57269" s="1"/>
      <c r="B57269" s="2"/>
      <c r="BJ57269" s="3"/>
      <c r="BL57269" s="3"/>
      <c r="BN57269" s="3"/>
      <c r="BP57269" s="3"/>
    </row>
    <row r="57270" spans="1:68" x14ac:dyDescent="0.25">
      <c r="A57270" s="1"/>
      <c r="B57270" s="2"/>
      <c r="BJ57270" s="3"/>
      <c r="BL57270" s="3"/>
      <c r="BN57270" s="3"/>
      <c r="BP57270" s="3"/>
    </row>
    <row r="57271" spans="1:68" x14ac:dyDescent="0.25">
      <c r="A57271" s="1"/>
      <c r="B57271" s="2"/>
      <c r="BJ57271" s="3"/>
      <c r="BL57271" s="3"/>
      <c r="BN57271" s="3"/>
      <c r="BP57271" s="3"/>
    </row>
    <row r="57272" spans="1:68" x14ac:dyDescent="0.25">
      <c r="A57272" s="1"/>
      <c r="B57272" s="2"/>
      <c r="BJ57272" s="3"/>
      <c r="BL57272" s="3"/>
      <c r="BN57272" s="3"/>
      <c r="BP57272" s="3"/>
    </row>
    <row r="57273" spans="1:68" x14ac:dyDescent="0.25">
      <c r="A57273" s="1"/>
      <c r="B57273" s="2"/>
      <c r="BJ57273" s="3"/>
      <c r="BL57273" s="3"/>
      <c r="BN57273" s="3"/>
      <c r="BP57273" s="3"/>
    </row>
    <row r="57274" spans="1:68" x14ac:dyDescent="0.25">
      <c r="A57274" s="1"/>
      <c r="B57274" s="2"/>
      <c r="BJ57274" s="3"/>
      <c r="BL57274" s="3"/>
      <c r="BN57274" s="3"/>
      <c r="BP57274" s="3"/>
    </row>
    <row r="57275" spans="1:68" x14ac:dyDescent="0.25">
      <c r="A57275" s="1"/>
      <c r="B57275" s="2"/>
      <c r="BJ57275" s="3"/>
      <c r="BL57275" s="3"/>
      <c r="BN57275" s="3"/>
      <c r="BP57275" s="3"/>
    </row>
    <row r="57276" spans="1:68" x14ac:dyDescent="0.25">
      <c r="A57276" s="1"/>
      <c r="B57276" s="2"/>
      <c r="BJ57276" s="3"/>
      <c r="BL57276" s="3"/>
      <c r="BN57276" s="3"/>
      <c r="BP57276" s="3"/>
    </row>
    <row r="57277" spans="1:68" x14ac:dyDescent="0.25">
      <c r="A57277" s="1"/>
      <c r="B57277" s="2"/>
      <c r="BJ57277" s="3"/>
      <c r="BL57277" s="3"/>
      <c r="BN57277" s="3"/>
      <c r="BP57277" s="3"/>
    </row>
    <row r="57278" spans="1:68" x14ac:dyDescent="0.25">
      <c r="A57278" s="1"/>
      <c r="B57278" s="2"/>
      <c r="BJ57278" s="3"/>
      <c r="BL57278" s="3"/>
      <c r="BN57278" s="3"/>
      <c r="BP57278" s="3"/>
    </row>
    <row r="57279" spans="1:68" x14ac:dyDescent="0.25">
      <c r="A57279" s="1"/>
      <c r="B57279" s="2"/>
      <c r="BJ57279" s="3"/>
      <c r="BL57279" s="3"/>
      <c r="BN57279" s="3"/>
      <c r="BP57279" s="3"/>
    </row>
    <row r="57280" spans="1:68" x14ac:dyDescent="0.25">
      <c r="A57280" s="1"/>
      <c r="B57280" s="2"/>
      <c r="BJ57280" s="3"/>
      <c r="BL57280" s="3"/>
      <c r="BN57280" s="3"/>
      <c r="BP57280" s="3"/>
    </row>
    <row r="57281" spans="1:68" x14ac:dyDescent="0.25">
      <c r="A57281" s="1"/>
      <c r="B57281" s="2"/>
      <c r="BJ57281" s="3"/>
      <c r="BL57281" s="3"/>
      <c r="BN57281" s="3"/>
      <c r="BP57281" s="3"/>
    </row>
    <row r="57282" spans="1:68" x14ac:dyDescent="0.25">
      <c r="A57282" s="1"/>
      <c r="B57282" s="2"/>
      <c r="BJ57282" s="3"/>
      <c r="BL57282" s="3"/>
      <c r="BN57282" s="3"/>
      <c r="BP57282" s="3"/>
    </row>
    <row r="57283" spans="1:68" x14ac:dyDescent="0.25">
      <c r="A57283" s="1"/>
      <c r="B57283" s="2"/>
      <c r="BJ57283" s="3"/>
      <c r="BL57283" s="3"/>
      <c r="BN57283" s="3"/>
      <c r="BP57283" s="3"/>
    </row>
    <row r="57284" spans="1:68" x14ac:dyDescent="0.25">
      <c r="A57284" s="1"/>
      <c r="B57284" s="2"/>
      <c r="BJ57284" s="3"/>
      <c r="BL57284" s="3"/>
      <c r="BN57284" s="3"/>
      <c r="BP57284" s="3"/>
    </row>
    <row r="57285" spans="1:68" x14ac:dyDescent="0.25">
      <c r="A57285" s="1"/>
      <c r="B57285" s="2"/>
      <c r="BJ57285" s="3"/>
      <c r="BL57285" s="3"/>
      <c r="BN57285" s="3"/>
      <c r="BP57285" s="3"/>
    </row>
    <row r="57286" spans="1:68" x14ac:dyDescent="0.25">
      <c r="A57286" s="1"/>
      <c r="B57286" s="2"/>
      <c r="BJ57286" s="3"/>
      <c r="BL57286" s="3"/>
      <c r="BN57286" s="3"/>
      <c r="BP57286" s="3"/>
    </row>
    <row r="57287" spans="1:68" x14ac:dyDescent="0.25">
      <c r="A57287" s="1"/>
      <c r="B57287" s="2"/>
      <c r="BJ57287" s="3"/>
      <c r="BL57287" s="3"/>
      <c r="BN57287" s="3"/>
      <c r="BP57287" s="3"/>
    </row>
    <row r="57288" spans="1:68" x14ac:dyDescent="0.25">
      <c r="A57288" s="1"/>
      <c r="B57288" s="2"/>
      <c r="BJ57288" s="3"/>
      <c r="BL57288" s="3"/>
      <c r="BN57288" s="3"/>
      <c r="BP57288" s="3"/>
    </row>
    <row r="57289" spans="1:68" x14ac:dyDescent="0.25">
      <c r="A57289" s="1"/>
      <c r="B57289" s="2"/>
      <c r="BJ57289" s="3"/>
      <c r="BL57289" s="3"/>
      <c r="BN57289" s="3"/>
      <c r="BP57289" s="3"/>
    </row>
    <row r="57290" spans="1:68" x14ac:dyDescent="0.25">
      <c r="A57290" s="1"/>
      <c r="B57290" s="2"/>
      <c r="BJ57290" s="3"/>
      <c r="BL57290" s="3"/>
      <c r="BN57290" s="3"/>
      <c r="BP57290" s="3"/>
    </row>
    <row r="57291" spans="1:68" x14ac:dyDescent="0.25">
      <c r="A57291" s="1"/>
      <c r="B57291" s="2"/>
      <c r="BJ57291" s="3"/>
      <c r="BL57291" s="3"/>
      <c r="BN57291" s="3"/>
      <c r="BP57291" s="3"/>
    </row>
    <row r="57292" spans="1:68" x14ac:dyDescent="0.25">
      <c r="A57292" s="1"/>
      <c r="B57292" s="2"/>
      <c r="BJ57292" s="3"/>
      <c r="BL57292" s="3"/>
      <c r="BN57292" s="3"/>
      <c r="BP57292" s="3"/>
    </row>
    <row r="57293" spans="1:68" x14ac:dyDescent="0.25">
      <c r="A57293" s="1"/>
      <c r="B57293" s="2"/>
      <c r="BJ57293" s="3"/>
      <c r="BL57293" s="3"/>
      <c r="BN57293" s="3"/>
      <c r="BP57293" s="3"/>
    </row>
    <row r="57294" spans="1:68" x14ac:dyDescent="0.25">
      <c r="A57294" s="1"/>
      <c r="B57294" s="2"/>
      <c r="BJ57294" s="3"/>
      <c r="BL57294" s="3"/>
      <c r="BN57294" s="3"/>
      <c r="BP57294" s="3"/>
    </row>
    <row r="57295" spans="1:68" x14ac:dyDescent="0.25">
      <c r="A57295" s="1"/>
      <c r="B57295" s="2"/>
      <c r="BJ57295" s="3"/>
      <c r="BL57295" s="3"/>
      <c r="BN57295" s="3"/>
      <c r="BP57295" s="3"/>
    </row>
    <row r="57296" spans="1:68" x14ac:dyDescent="0.25">
      <c r="A57296" s="1"/>
      <c r="B57296" s="2"/>
      <c r="BJ57296" s="3"/>
      <c r="BL57296" s="3"/>
      <c r="BN57296" s="3"/>
      <c r="BP57296" s="3"/>
    </row>
    <row r="57297" spans="1:68" x14ac:dyDescent="0.25">
      <c r="A57297" s="1"/>
      <c r="B57297" s="2"/>
      <c r="BJ57297" s="3"/>
      <c r="BL57297" s="3"/>
      <c r="BN57297" s="3"/>
      <c r="BP57297" s="3"/>
    </row>
    <row r="57298" spans="1:68" x14ac:dyDescent="0.25">
      <c r="A57298" s="1"/>
      <c r="B57298" s="2"/>
      <c r="BJ57298" s="3"/>
      <c r="BL57298" s="3"/>
      <c r="BN57298" s="3"/>
      <c r="BP57298" s="3"/>
    </row>
    <row r="57299" spans="1:68" x14ac:dyDescent="0.25">
      <c r="A57299" s="1"/>
      <c r="B57299" s="2"/>
      <c r="BJ57299" s="3"/>
      <c r="BL57299" s="3"/>
      <c r="BN57299" s="3"/>
      <c r="BP57299" s="3"/>
    </row>
    <row r="57300" spans="1:68" x14ac:dyDescent="0.25">
      <c r="A57300" s="1"/>
      <c r="B57300" s="2"/>
      <c r="BJ57300" s="3"/>
      <c r="BL57300" s="3"/>
      <c r="BN57300" s="3"/>
      <c r="BP57300" s="3"/>
    </row>
    <row r="57301" spans="1:68" x14ac:dyDescent="0.25">
      <c r="A57301" s="1"/>
      <c r="B57301" s="2"/>
      <c r="BJ57301" s="3"/>
      <c r="BL57301" s="3"/>
      <c r="BN57301" s="3"/>
      <c r="BP57301" s="3"/>
    </row>
    <row r="57302" spans="1:68" x14ac:dyDescent="0.25">
      <c r="A57302" s="1"/>
      <c r="B57302" s="2"/>
      <c r="BJ57302" s="3"/>
      <c r="BL57302" s="3"/>
      <c r="BN57302" s="3"/>
      <c r="BP57302" s="3"/>
    </row>
    <row r="57303" spans="1:68" x14ac:dyDescent="0.25">
      <c r="A57303" s="1"/>
      <c r="B57303" s="2"/>
      <c r="BJ57303" s="3"/>
      <c r="BL57303" s="3"/>
      <c r="BN57303" s="3"/>
      <c r="BP57303" s="3"/>
    </row>
    <row r="57304" spans="1:68" x14ac:dyDescent="0.25">
      <c r="A57304" s="1"/>
      <c r="B57304" s="2"/>
      <c r="BJ57304" s="3"/>
      <c r="BL57304" s="3"/>
      <c r="BN57304" s="3"/>
      <c r="BP57304" s="3"/>
    </row>
    <row r="57305" spans="1:68" x14ac:dyDescent="0.25">
      <c r="A57305" s="1"/>
      <c r="B57305" s="2"/>
      <c r="BJ57305" s="3"/>
      <c r="BL57305" s="3"/>
      <c r="BN57305" s="3"/>
      <c r="BP57305" s="3"/>
    </row>
    <row r="57306" spans="1:68" x14ac:dyDescent="0.25">
      <c r="A57306" s="1"/>
      <c r="B57306" s="2"/>
      <c r="BJ57306" s="3"/>
      <c r="BL57306" s="3"/>
      <c r="BN57306" s="3"/>
      <c r="BP57306" s="3"/>
    </row>
    <row r="57307" spans="1:68" x14ac:dyDescent="0.25">
      <c r="A57307" s="1"/>
      <c r="B57307" s="2"/>
      <c r="BJ57307" s="3"/>
      <c r="BL57307" s="3"/>
      <c r="BN57307" s="3"/>
      <c r="BP57307" s="3"/>
    </row>
    <row r="57308" spans="1:68" x14ac:dyDescent="0.25">
      <c r="A57308" s="1"/>
      <c r="B57308" s="2"/>
      <c r="BJ57308" s="3"/>
      <c r="BL57308" s="3"/>
      <c r="BN57308" s="3"/>
      <c r="BP57308" s="3"/>
    </row>
    <row r="57309" spans="1:68" x14ac:dyDescent="0.25">
      <c r="A57309" s="1"/>
      <c r="B57309" s="2"/>
      <c r="BJ57309" s="3"/>
      <c r="BL57309" s="3"/>
      <c r="BN57309" s="3"/>
      <c r="BP57309" s="3"/>
    </row>
    <row r="57310" spans="1:68" x14ac:dyDescent="0.25">
      <c r="A57310" s="1"/>
      <c r="B57310" s="2"/>
      <c r="BJ57310" s="3"/>
      <c r="BL57310" s="3"/>
      <c r="BN57310" s="3"/>
      <c r="BP57310" s="3"/>
    </row>
    <row r="57311" spans="1:68" x14ac:dyDescent="0.25">
      <c r="A57311" s="1"/>
      <c r="B57311" s="2"/>
      <c r="BJ57311" s="3"/>
      <c r="BL57311" s="3"/>
      <c r="BN57311" s="3"/>
      <c r="BP57311" s="3"/>
    </row>
    <row r="57312" spans="1:68" x14ac:dyDescent="0.25">
      <c r="A57312" s="1"/>
      <c r="B57312" s="2"/>
      <c r="BJ57312" s="3"/>
      <c r="BL57312" s="3"/>
      <c r="BN57312" s="3"/>
      <c r="BP57312" s="3"/>
    </row>
    <row r="57313" spans="1:68" x14ac:dyDescent="0.25">
      <c r="A57313" s="1"/>
      <c r="B57313" s="2"/>
      <c r="BJ57313" s="3"/>
      <c r="BL57313" s="3"/>
      <c r="BN57313" s="3"/>
      <c r="BP57313" s="3"/>
    </row>
    <row r="57314" spans="1:68" x14ac:dyDescent="0.25">
      <c r="A57314" s="1"/>
      <c r="B57314" s="2"/>
      <c r="BJ57314" s="3"/>
      <c r="BL57314" s="3"/>
      <c r="BN57314" s="3"/>
      <c r="BP57314" s="3"/>
    </row>
    <row r="57315" spans="1:68" x14ac:dyDescent="0.25">
      <c r="A57315" s="1"/>
      <c r="B57315" s="2"/>
      <c r="BJ57315" s="3"/>
      <c r="BL57315" s="3"/>
      <c r="BN57315" s="3"/>
      <c r="BP57315" s="3"/>
    </row>
    <row r="57316" spans="1:68" x14ac:dyDescent="0.25">
      <c r="A57316" s="1"/>
      <c r="B57316" s="2"/>
      <c r="BJ57316" s="3"/>
      <c r="BL57316" s="3"/>
      <c r="BN57316" s="3"/>
      <c r="BP57316" s="3"/>
    </row>
    <row r="57317" spans="1:68" x14ac:dyDescent="0.25">
      <c r="A57317" s="1"/>
      <c r="B57317" s="2"/>
      <c r="BJ57317" s="3"/>
      <c r="BL57317" s="3"/>
      <c r="BN57317" s="3"/>
      <c r="BP57317" s="3"/>
    </row>
    <row r="57318" spans="1:68" x14ac:dyDescent="0.25">
      <c r="A57318" s="1"/>
      <c r="B57318" s="2"/>
      <c r="BJ57318" s="3"/>
      <c r="BL57318" s="3"/>
      <c r="BN57318" s="3"/>
      <c r="BP57318" s="3"/>
    </row>
    <row r="57319" spans="1:68" x14ac:dyDescent="0.25">
      <c r="A57319" s="1"/>
      <c r="B57319" s="2"/>
      <c r="BJ57319" s="3"/>
      <c r="BL57319" s="3"/>
      <c r="BN57319" s="3"/>
      <c r="BP57319" s="3"/>
    </row>
    <row r="57320" spans="1:68" x14ac:dyDescent="0.25">
      <c r="A57320" s="1"/>
      <c r="B57320" s="2"/>
      <c r="BJ57320" s="3"/>
      <c r="BL57320" s="3"/>
      <c r="BN57320" s="3"/>
      <c r="BP57320" s="3"/>
    </row>
    <row r="57321" spans="1:68" x14ac:dyDescent="0.25">
      <c r="A57321" s="1"/>
      <c r="B57321" s="2"/>
      <c r="BJ57321" s="3"/>
      <c r="BL57321" s="3"/>
      <c r="BN57321" s="3"/>
      <c r="BP57321" s="3"/>
    </row>
    <row r="57322" spans="1:68" x14ac:dyDescent="0.25">
      <c r="A57322" s="1"/>
      <c r="B57322" s="2"/>
      <c r="BJ57322" s="3"/>
      <c r="BL57322" s="3"/>
      <c r="BN57322" s="3"/>
      <c r="BP57322" s="3"/>
    </row>
    <row r="57323" spans="1:68" x14ac:dyDescent="0.25">
      <c r="A57323" s="1"/>
      <c r="B57323" s="2"/>
      <c r="BJ57323" s="3"/>
      <c r="BL57323" s="3"/>
      <c r="BN57323" s="3"/>
      <c r="BP57323" s="3"/>
    </row>
    <row r="57324" spans="1:68" x14ac:dyDescent="0.25">
      <c r="A57324" s="1"/>
      <c r="B57324" s="2"/>
      <c r="BJ57324" s="3"/>
      <c r="BL57324" s="3"/>
      <c r="BN57324" s="3"/>
      <c r="BP57324" s="3"/>
    </row>
    <row r="57325" spans="1:68" x14ac:dyDescent="0.25">
      <c r="A57325" s="1"/>
      <c r="B57325" s="2"/>
      <c r="BJ57325" s="3"/>
      <c r="BL57325" s="3"/>
      <c r="BN57325" s="3"/>
      <c r="BP57325" s="3"/>
    </row>
    <row r="57326" spans="1:68" x14ac:dyDescent="0.25">
      <c r="A57326" s="1"/>
      <c r="B57326" s="2"/>
      <c r="BJ57326" s="3"/>
      <c r="BL57326" s="3"/>
      <c r="BN57326" s="3"/>
      <c r="BP57326" s="3"/>
    </row>
    <row r="57327" spans="1:68" x14ac:dyDescent="0.25">
      <c r="A57327" s="1"/>
      <c r="B57327" s="2"/>
      <c r="BJ57327" s="3"/>
      <c r="BL57327" s="3"/>
      <c r="BN57327" s="3"/>
      <c r="BP57327" s="3"/>
    </row>
    <row r="57328" spans="1:68" x14ac:dyDescent="0.25">
      <c r="A57328" s="1"/>
      <c r="B57328" s="2"/>
      <c r="BJ57328" s="3"/>
      <c r="BL57328" s="3"/>
      <c r="BN57328" s="3"/>
      <c r="BP57328" s="3"/>
    </row>
    <row r="57329" spans="1:68" x14ac:dyDescent="0.25">
      <c r="A57329" s="1"/>
      <c r="B57329" s="2"/>
      <c r="BJ57329" s="3"/>
      <c r="BL57329" s="3"/>
      <c r="BN57329" s="3"/>
      <c r="BP57329" s="3"/>
    </row>
    <row r="57330" spans="1:68" x14ac:dyDescent="0.25">
      <c r="A57330" s="1"/>
      <c r="B57330" s="2"/>
      <c r="BJ57330" s="3"/>
      <c r="BL57330" s="3"/>
      <c r="BN57330" s="3"/>
      <c r="BP57330" s="3"/>
    </row>
    <row r="57331" spans="1:68" x14ac:dyDescent="0.25">
      <c r="A57331" s="1"/>
      <c r="B57331" s="2"/>
      <c r="BJ57331" s="3"/>
      <c r="BL57331" s="3"/>
      <c r="BN57331" s="3"/>
      <c r="BP57331" s="3"/>
    </row>
    <row r="57332" spans="1:68" x14ac:dyDescent="0.25">
      <c r="A57332" s="1"/>
      <c r="B57332" s="2"/>
      <c r="BJ57332" s="3"/>
      <c r="BL57332" s="3"/>
      <c r="BN57332" s="3"/>
      <c r="BP57332" s="3"/>
    </row>
    <row r="57333" spans="1:68" x14ac:dyDescent="0.25">
      <c r="A57333" s="1"/>
      <c r="B57333" s="2"/>
      <c r="BJ57333" s="3"/>
      <c r="BL57333" s="3"/>
      <c r="BN57333" s="3"/>
      <c r="BP57333" s="3"/>
    </row>
    <row r="57334" spans="1:68" x14ac:dyDescent="0.25">
      <c r="A57334" s="1"/>
      <c r="B57334" s="2"/>
      <c r="BJ57334" s="3"/>
      <c r="BL57334" s="3"/>
      <c r="BN57334" s="3"/>
      <c r="BP57334" s="3"/>
    </row>
    <row r="57335" spans="1:68" x14ac:dyDescent="0.25">
      <c r="A57335" s="1"/>
      <c r="B57335" s="2"/>
      <c r="BJ57335" s="3"/>
      <c r="BL57335" s="3"/>
      <c r="BN57335" s="3"/>
      <c r="BP57335" s="3"/>
    </row>
    <row r="57336" spans="1:68" x14ac:dyDescent="0.25">
      <c r="A57336" s="1"/>
      <c r="B57336" s="2"/>
      <c r="BJ57336" s="3"/>
      <c r="BL57336" s="3"/>
      <c r="BN57336" s="3"/>
      <c r="BP57336" s="3"/>
    </row>
    <row r="57337" spans="1:68" x14ac:dyDescent="0.25">
      <c r="A57337" s="1"/>
      <c r="B57337" s="2"/>
      <c r="BJ57337" s="3"/>
      <c r="BL57337" s="3"/>
      <c r="BN57337" s="3"/>
      <c r="BP57337" s="3"/>
    </row>
    <row r="57338" spans="1:68" x14ac:dyDescent="0.25">
      <c r="A57338" s="1"/>
      <c r="B57338" s="2"/>
      <c r="BJ57338" s="3"/>
      <c r="BL57338" s="3"/>
      <c r="BN57338" s="3"/>
      <c r="BP57338" s="3"/>
    </row>
    <row r="57339" spans="1:68" x14ac:dyDescent="0.25">
      <c r="A57339" s="1"/>
      <c r="B57339" s="2"/>
      <c r="BJ57339" s="3"/>
      <c r="BL57339" s="3"/>
      <c r="BN57339" s="3"/>
      <c r="BP57339" s="3"/>
    </row>
    <row r="57340" spans="1:68" x14ac:dyDescent="0.25">
      <c r="A57340" s="1"/>
      <c r="B57340" s="2"/>
      <c r="BJ57340" s="3"/>
      <c r="BL57340" s="3"/>
      <c r="BN57340" s="3"/>
      <c r="BP57340" s="3"/>
    </row>
    <row r="57341" spans="1:68" x14ac:dyDescent="0.25">
      <c r="A57341" s="1"/>
      <c r="B57341" s="2"/>
      <c r="BJ57341" s="3"/>
      <c r="BL57341" s="3"/>
      <c r="BN57341" s="3"/>
      <c r="BP57341" s="3"/>
    </row>
    <row r="57342" spans="1:68" x14ac:dyDescent="0.25">
      <c r="A57342" s="1"/>
      <c r="B57342" s="2"/>
      <c r="BJ57342" s="3"/>
      <c r="BL57342" s="3"/>
      <c r="BN57342" s="3"/>
      <c r="BP57342" s="3"/>
    </row>
    <row r="57343" spans="1:68" x14ac:dyDescent="0.25">
      <c r="A57343" s="1"/>
      <c r="B57343" s="2"/>
      <c r="BJ57343" s="3"/>
      <c r="BL57343" s="3"/>
      <c r="BN57343" s="3"/>
      <c r="BP57343" s="3"/>
    </row>
    <row r="57344" spans="1:68" x14ac:dyDescent="0.25">
      <c r="A57344" s="1"/>
      <c r="B57344" s="2"/>
      <c r="BJ57344" s="3"/>
      <c r="BL57344" s="3"/>
      <c r="BN57344" s="3"/>
      <c r="BP57344" s="3"/>
    </row>
    <row r="57345" spans="1:68" x14ac:dyDescent="0.25">
      <c r="A57345" s="1"/>
      <c r="B57345" s="2"/>
      <c r="BJ57345" s="3"/>
      <c r="BL57345" s="3"/>
      <c r="BN57345" s="3"/>
      <c r="BP57345" s="3"/>
    </row>
    <row r="57346" spans="1:68" x14ac:dyDescent="0.25">
      <c r="A57346" s="1"/>
      <c r="B57346" s="2"/>
      <c r="BJ57346" s="3"/>
      <c r="BL57346" s="3"/>
      <c r="BN57346" s="3"/>
      <c r="BP57346" s="3"/>
    </row>
    <row r="57347" spans="1:68" x14ac:dyDescent="0.25">
      <c r="A57347" s="1"/>
      <c r="B57347" s="2"/>
      <c r="BJ57347" s="3"/>
      <c r="BL57347" s="3"/>
      <c r="BN57347" s="3"/>
      <c r="BP57347" s="3"/>
    </row>
    <row r="57348" spans="1:68" x14ac:dyDescent="0.25">
      <c r="A57348" s="1"/>
      <c r="B57348" s="2"/>
      <c r="BJ57348" s="3"/>
      <c r="BL57348" s="3"/>
      <c r="BN57348" s="3"/>
      <c r="BP57348" s="3"/>
    </row>
    <row r="57349" spans="1:68" x14ac:dyDescent="0.25">
      <c r="A57349" s="1"/>
      <c r="B57349" s="2"/>
      <c r="BJ57349" s="3"/>
      <c r="BL57349" s="3"/>
      <c r="BN57349" s="3"/>
      <c r="BP57349" s="3"/>
    </row>
    <row r="57350" spans="1:68" x14ac:dyDescent="0.25">
      <c r="A57350" s="1"/>
      <c r="B57350" s="2"/>
      <c r="BJ57350" s="3"/>
      <c r="BL57350" s="3"/>
      <c r="BN57350" s="3"/>
      <c r="BP57350" s="3"/>
    </row>
    <row r="57351" spans="1:68" x14ac:dyDescent="0.25">
      <c r="A57351" s="1"/>
      <c r="B57351" s="2"/>
      <c r="BJ57351" s="3"/>
      <c r="BL57351" s="3"/>
      <c r="BN57351" s="3"/>
      <c r="BP57351" s="3"/>
    </row>
    <row r="57352" spans="1:68" x14ac:dyDescent="0.25">
      <c r="A57352" s="1"/>
      <c r="B57352" s="2"/>
      <c r="BJ57352" s="3"/>
      <c r="BL57352" s="3"/>
      <c r="BN57352" s="3"/>
      <c r="BP57352" s="3"/>
    </row>
    <row r="57353" spans="1:68" x14ac:dyDescent="0.25">
      <c r="A57353" s="1"/>
      <c r="B57353" s="2"/>
      <c r="BJ57353" s="3"/>
      <c r="BL57353" s="3"/>
      <c r="BN57353" s="3"/>
      <c r="BP57353" s="3"/>
    </row>
    <row r="57354" spans="1:68" x14ac:dyDescent="0.25">
      <c r="A57354" s="1"/>
      <c r="B57354" s="2"/>
      <c r="BJ57354" s="3"/>
      <c r="BL57354" s="3"/>
      <c r="BN57354" s="3"/>
      <c r="BP57354" s="3"/>
    </row>
    <row r="57355" spans="1:68" x14ac:dyDescent="0.25">
      <c r="A57355" s="1"/>
      <c r="B57355" s="2"/>
      <c r="BJ57355" s="3"/>
      <c r="BL57355" s="3"/>
      <c r="BN57355" s="3"/>
      <c r="BP57355" s="3"/>
    </row>
    <row r="57356" spans="1:68" x14ac:dyDescent="0.25">
      <c r="A57356" s="1"/>
      <c r="B57356" s="2"/>
      <c r="BJ57356" s="3"/>
      <c r="BL57356" s="3"/>
      <c r="BN57356" s="3"/>
      <c r="BP57356" s="3"/>
    </row>
    <row r="57357" spans="1:68" x14ac:dyDescent="0.25">
      <c r="A57357" s="1"/>
      <c r="B57357" s="2"/>
      <c r="BJ57357" s="3"/>
      <c r="BL57357" s="3"/>
      <c r="BN57357" s="3"/>
      <c r="BP57357" s="3"/>
    </row>
    <row r="57358" spans="1:68" x14ac:dyDescent="0.25">
      <c r="A57358" s="1"/>
      <c r="B57358" s="2"/>
      <c r="BJ57358" s="3"/>
      <c r="BL57358" s="3"/>
      <c r="BN57358" s="3"/>
      <c r="BP57358" s="3"/>
    </row>
    <row r="57359" spans="1:68" x14ac:dyDescent="0.25">
      <c r="A57359" s="1"/>
      <c r="B57359" s="2"/>
      <c r="BJ57359" s="3"/>
      <c r="BL57359" s="3"/>
      <c r="BN57359" s="3"/>
      <c r="BP57359" s="3"/>
    </row>
    <row r="57360" spans="1:68" x14ac:dyDescent="0.25">
      <c r="A57360" s="1"/>
      <c r="B57360" s="2"/>
      <c r="BJ57360" s="3"/>
      <c r="BL57360" s="3"/>
      <c r="BN57360" s="3"/>
      <c r="BP57360" s="3"/>
    </row>
    <row r="57361" spans="1:68" x14ac:dyDescent="0.25">
      <c r="A57361" s="1"/>
      <c r="B57361" s="2"/>
      <c r="BJ57361" s="3"/>
      <c r="BL57361" s="3"/>
      <c r="BN57361" s="3"/>
      <c r="BP57361" s="3"/>
    </row>
    <row r="57362" spans="1:68" x14ac:dyDescent="0.25">
      <c r="A57362" s="1"/>
      <c r="B57362" s="2"/>
      <c r="BJ57362" s="3"/>
      <c r="BL57362" s="3"/>
      <c r="BN57362" s="3"/>
      <c r="BP57362" s="3"/>
    </row>
    <row r="57363" spans="1:68" x14ac:dyDescent="0.25">
      <c r="A57363" s="1"/>
      <c r="B57363" s="2"/>
      <c r="BJ57363" s="3"/>
      <c r="BL57363" s="3"/>
      <c r="BN57363" s="3"/>
      <c r="BP57363" s="3"/>
    </row>
    <row r="57364" spans="1:68" x14ac:dyDescent="0.25">
      <c r="A57364" s="1"/>
      <c r="B57364" s="2"/>
      <c r="BJ57364" s="3"/>
      <c r="BL57364" s="3"/>
      <c r="BN57364" s="3"/>
      <c r="BP57364" s="3"/>
    </row>
    <row r="57365" spans="1:68" x14ac:dyDescent="0.25">
      <c r="A57365" s="1"/>
      <c r="B57365" s="2"/>
      <c r="BJ57365" s="3"/>
      <c r="BL57365" s="3"/>
      <c r="BN57365" s="3"/>
      <c r="BP57365" s="3"/>
    </row>
    <row r="57366" spans="1:68" x14ac:dyDescent="0.25">
      <c r="A57366" s="1"/>
      <c r="B57366" s="2"/>
      <c r="BJ57366" s="3"/>
      <c r="BL57366" s="3"/>
      <c r="BN57366" s="3"/>
      <c r="BP57366" s="3"/>
    </row>
    <row r="57367" spans="1:68" x14ac:dyDescent="0.25">
      <c r="A57367" s="1"/>
      <c r="B57367" s="2"/>
      <c r="BJ57367" s="3"/>
      <c r="BL57367" s="3"/>
      <c r="BN57367" s="3"/>
      <c r="BP57367" s="3"/>
    </row>
    <row r="57368" spans="1:68" x14ac:dyDescent="0.25">
      <c r="A57368" s="1"/>
      <c r="B57368" s="2"/>
      <c r="BJ57368" s="3"/>
      <c r="BL57368" s="3"/>
      <c r="BN57368" s="3"/>
      <c r="BP57368" s="3"/>
    </row>
    <row r="57369" spans="1:68" x14ac:dyDescent="0.25">
      <c r="A57369" s="1"/>
      <c r="B57369" s="2"/>
      <c r="BJ57369" s="3"/>
      <c r="BL57369" s="3"/>
      <c r="BN57369" s="3"/>
      <c r="BP57369" s="3"/>
    </row>
    <row r="57370" spans="1:68" x14ac:dyDescent="0.25">
      <c r="A57370" s="1"/>
      <c r="B57370" s="2"/>
      <c r="BJ57370" s="3"/>
      <c r="BL57370" s="3"/>
      <c r="BN57370" s="3"/>
      <c r="BP57370" s="3"/>
    </row>
    <row r="57371" spans="1:68" x14ac:dyDescent="0.25">
      <c r="A57371" s="1"/>
      <c r="B57371" s="2"/>
      <c r="BJ57371" s="3"/>
      <c r="BL57371" s="3"/>
      <c r="BN57371" s="3"/>
      <c r="BP57371" s="3"/>
    </row>
    <row r="57372" spans="1:68" x14ac:dyDescent="0.25">
      <c r="A57372" s="1"/>
      <c r="B57372" s="2"/>
      <c r="BJ57372" s="3"/>
      <c r="BL57372" s="3"/>
      <c r="BN57372" s="3"/>
      <c r="BP57372" s="3"/>
    </row>
    <row r="57373" spans="1:68" x14ac:dyDescent="0.25">
      <c r="A57373" s="1"/>
      <c r="B57373" s="2"/>
      <c r="BJ57373" s="3"/>
      <c r="BL57373" s="3"/>
      <c r="BN57373" s="3"/>
      <c r="BP57373" s="3"/>
    </row>
    <row r="57374" spans="1:68" x14ac:dyDescent="0.25">
      <c r="A57374" s="1"/>
      <c r="B57374" s="2"/>
      <c r="BJ57374" s="3"/>
      <c r="BL57374" s="3"/>
      <c r="BN57374" s="3"/>
      <c r="BP57374" s="3"/>
    </row>
    <row r="57375" spans="1:68" x14ac:dyDescent="0.25">
      <c r="A57375" s="1"/>
      <c r="B57375" s="2"/>
      <c r="BJ57375" s="3"/>
      <c r="BL57375" s="3"/>
      <c r="BN57375" s="3"/>
      <c r="BP57375" s="3"/>
    </row>
    <row r="57376" spans="1:68" x14ac:dyDescent="0.25">
      <c r="A57376" s="1"/>
      <c r="B57376" s="2"/>
      <c r="BJ57376" s="3"/>
      <c r="BL57376" s="3"/>
      <c r="BN57376" s="3"/>
      <c r="BP57376" s="3"/>
    </row>
    <row r="57377" spans="1:68" x14ac:dyDescent="0.25">
      <c r="A57377" s="1"/>
      <c r="B57377" s="2"/>
      <c r="BJ57377" s="3"/>
      <c r="BL57377" s="3"/>
      <c r="BN57377" s="3"/>
      <c r="BP57377" s="3"/>
    </row>
    <row r="57378" spans="1:68" x14ac:dyDescent="0.25">
      <c r="A57378" s="1"/>
      <c r="B57378" s="2"/>
      <c r="BJ57378" s="3"/>
      <c r="BL57378" s="3"/>
      <c r="BN57378" s="3"/>
      <c r="BP57378" s="3"/>
    </row>
    <row r="57379" spans="1:68" x14ac:dyDescent="0.25">
      <c r="A57379" s="1"/>
      <c r="B57379" s="2"/>
      <c r="BJ57379" s="3"/>
      <c r="BL57379" s="3"/>
      <c r="BN57379" s="3"/>
      <c r="BP57379" s="3"/>
    </row>
    <row r="57380" spans="1:68" x14ac:dyDescent="0.25">
      <c r="A57380" s="1"/>
      <c r="B57380" s="2"/>
      <c r="BJ57380" s="3"/>
      <c r="BL57380" s="3"/>
      <c r="BN57380" s="3"/>
      <c r="BP57380" s="3"/>
    </row>
    <row r="57381" spans="1:68" x14ac:dyDescent="0.25">
      <c r="A57381" s="1"/>
      <c r="B57381" s="2"/>
      <c r="BJ57381" s="3"/>
      <c r="BL57381" s="3"/>
      <c r="BN57381" s="3"/>
      <c r="BP57381" s="3"/>
    </row>
    <row r="57382" spans="1:68" x14ac:dyDescent="0.25">
      <c r="A57382" s="1"/>
      <c r="B57382" s="2"/>
      <c r="BJ57382" s="3"/>
      <c r="BL57382" s="3"/>
      <c r="BN57382" s="3"/>
      <c r="BP57382" s="3"/>
    </row>
    <row r="57383" spans="1:68" x14ac:dyDescent="0.25">
      <c r="A57383" s="1"/>
      <c r="B57383" s="2"/>
      <c r="BJ57383" s="3"/>
      <c r="BL57383" s="3"/>
      <c r="BN57383" s="3"/>
      <c r="BP57383" s="3"/>
    </row>
    <row r="57384" spans="1:68" x14ac:dyDescent="0.25">
      <c r="A57384" s="1"/>
      <c r="B57384" s="2"/>
      <c r="BJ57384" s="3"/>
      <c r="BL57384" s="3"/>
      <c r="BN57384" s="3"/>
      <c r="BP57384" s="3"/>
    </row>
    <row r="57385" spans="1:68" x14ac:dyDescent="0.25">
      <c r="A57385" s="1"/>
      <c r="B57385" s="2"/>
      <c r="BJ57385" s="3"/>
      <c r="BL57385" s="3"/>
      <c r="BN57385" s="3"/>
      <c r="BP57385" s="3"/>
    </row>
    <row r="57386" spans="1:68" x14ac:dyDescent="0.25">
      <c r="A57386" s="1"/>
      <c r="B57386" s="2"/>
      <c r="BJ57386" s="3"/>
      <c r="BL57386" s="3"/>
      <c r="BN57386" s="3"/>
      <c r="BP57386" s="3"/>
    </row>
    <row r="57387" spans="1:68" x14ac:dyDescent="0.25">
      <c r="A57387" s="1"/>
      <c r="B57387" s="2"/>
      <c r="BJ57387" s="3"/>
      <c r="BL57387" s="3"/>
      <c r="BN57387" s="3"/>
      <c r="BP57387" s="3"/>
    </row>
    <row r="57388" spans="1:68" x14ac:dyDescent="0.25">
      <c r="A57388" s="1"/>
      <c r="B57388" s="2"/>
      <c r="BJ57388" s="3"/>
      <c r="BL57388" s="3"/>
      <c r="BN57388" s="3"/>
      <c r="BP57388" s="3"/>
    </row>
    <row r="57389" spans="1:68" x14ac:dyDescent="0.25">
      <c r="A57389" s="1"/>
      <c r="B57389" s="2"/>
      <c r="BJ57389" s="3"/>
      <c r="BL57389" s="3"/>
      <c r="BN57389" s="3"/>
      <c r="BP57389" s="3"/>
    </row>
    <row r="57390" spans="1:68" x14ac:dyDescent="0.25">
      <c r="A57390" s="1"/>
      <c r="B57390" s="2"/>
      <c r="BJ57390" s="3"/>
      <c r="BL57390" s="3"/>
      <c r="BN57390" s="3"/>
      <c r="BP57390" s="3"/>
    </row>
    <row r="57391" spans="1:68" x14ac:dyDescent="0.25">
      <c r="A57391" s="1"/>
      <c r="B57391" s="2"/>
      <c r="BJ57391" s="3"/>
      <c r="BL57391" s="3"/>
      <c r="BN57391" s="3"/>
      <c r="BP57391" s="3"/>
    </row>
    <row r="57392" spans="1:68" x14ac:dyDescent="0.25">
      <c r="A57392" s="1"/>
      <c r="B57392" s="2"/>
      <c r="BJ57392" s="3"/>
      <c r="BL57392" s="3"/>
      <c r="BN57392" s="3"/>
      <c r="BP57392" s="3"/>
    </row>
    <row r="57393" spans="1:68" x14ac:dyDescent="0.25">
      <c r="A57393" s="1"/>
      <c r="B57393" s="2"/>
      <c r="BJ57393" s="3"/>
      <c r="BL57393" s="3"/>
      <c r="BN57393" s="3"/>
      <c r="BP57393" s="3"/>
    </row>
    <row r="57394" spans="1:68" x14ac:dyDescent="0.25">
      <c r="A57394" s="1"/>
      <c r="B57394" s="2"/>
      <c r="BJ57394" s="3"/>
      <c r="BL57394" s="3"/>
      <c r="BN57394" s="3"/>
      <c r="BP57394" s="3"/>
    </row>
    <row r="57395" spans="1:68" x14ac:dyDescent="0.25">
      <c r="A57395" s="1"/>
      <c r="B57395" s="2"/>
      <c r="BJ57395" s="3"/>
      <c r="BL57395" s="3"/>
      <c r="BN57395" s="3"/>
      <c r="BP57395" s="3"/>
    </row>
    <row r="57396" spans="1:68" x14ac:dyDescent="0.25">
      <c r="A57396" s="1"/>
      <c r="B57396" s="2"/>
      <c r="BJ57396" s="3"/>
      <c r="BL57396" s="3"/>
      <c r="BN57396" s="3"/>
      <c r="BP57396" s="3"/>
    </row>
    <row r="57397" spans="1:68" x14ac:dyDescent="0.25">
      <c r="A57397" s="1"/>
      <c r="B57397" s="2"/>
      <c r="BJ57397" s="3"/>
      <c r="BL57397" s="3"/>
      <c r="BN57397" s="3"/>
      <c r="BP57397" s="3"/>
    </row>
    <row r="57398" spans="1:68" x14ac:dyDescent="0.25">
      <c r="A57398" s="1"/>
      <c r="B57398" s="2"/>
      <c r="BJ57398" s="3"/>
      <c r="BL57398" s="3"/>
      <c r="BN57398" s="3"/>
      <c r="BP57398" s="3"/>
    </row>
    <row r="57399" spans="1:68" x14ac:dyDescent="0.25">
      <c r="A57399" s="1"/>
      <c r="B57399" s="2"/>
      <c r="BJ57399" s="3"/>
      <c r="BL57399" s="3"/>
      <c r="BN57399" s="3"/>
      <c r="BP57399" s="3"/>
    </row>
    <row r="57400" spans="1:68" x14ac:dyDescent="0.25">
      <c r="A57400" s="1"/>
      <c r="B57400" s="2"/>
      <c r="BJ57400" s="3"/>
      <c r="BL57400" s="3"/>
      <c r="BN57400" s="3"/>
      <c r="BP57400" s="3"/>
    </row>
    <row r="57401" spans="1:68" x14ac:dyDescent="0.25">
      <c r="A57401" s="1"/>
      <c r="B57401" s="2"/>
      <c r="BJ57401" s="3"/>
      <c r="BL57401" s="3"/>
      <c r="BN57401" s="3"/>
      <c r="BP57401" s="3"/>
    </row>
    <row r="57402" spans="1:68" x14ac:dyDescent="0.25">
      <c r="A57402" s="1"/>
      <c r="B57402" s="2"/>
      <c r="BJ57402" s="3"/>
      <c r="BL57402" s="3"/>
      <c r="BN57402" s="3"/>
      <c r="BP57402" s="3"/>
    </row>
    <row r="57403" spans="1:68" x14ac:dyDescent="0.25">
      <c r="A57403" s="1"/>
      <c r="B57403" s="2"/>
      <c r="BJ57403" s="3"/>
      <c r="BL57403" s="3"/>
      <c r="BN57403" s="3"/>
      <c r="BP57403" s="3"/>
    </row>
    <row r="57404" spans="1:68" x14ac:dyDescent="0.25">
      <c r="A57404" s="1"/>
      <c r="B57404" s="2"/>
      <c r="BJ57404" s="3"/>
      <c r="BL57404" s="3"/>
      <c r="BN57404" s="3"/>
      <c r="BP57404" s="3"/>
    </row>
    <row r="57405" spans="1:68" x14ac:dyDescent="0.25">
      <c r="A57405" s="1"/>
      <c r="B57405" s="2"/>
      <c r="BJ57405" s="3"/>
      <c r="BL57405" s="3"/>
      <c r="BN57405" s="3"/>
      <c r="BP57405" s="3"/>
    </row>
    <row r="57406" spans="1:68" x14ac:dyDescent="0.25">
      <c r="A57406" s="1"/>
      <c r="B57406" s="2"/>
      <c r="BJ57406" s="3"/>
      <c r="BL57406" s="3"/>
      <c r="BN57406" s="3"/>
      <c r="BP57406" s="3"/>
    </row>
    <row r="57407" spans="1:68" x14ac:dyDescent="0.25">
      <c r="A57407" s="1"/>
      <c r="B57407" s="2"/>
      <c r="BJ57407" s="3"/>
      <c r="BL57407" s="3"/>
      <c r="BN57407" s="3"/>
      <c r="BP57407" s="3"/>
    </row>
    <row r="57408" spans="1:68" x14ac:dyDescent="0.25">
      <c r="A57408" s="1"/>
      <c r="B57408" s="2"/>
      <c r="BJ57408" s="3"/>
      <c r="BL57408" s="3"/>
      <c r="BN57408" s="3"/>
      <c r="BP57408" s="3"/>
    </row>
    <row r="57409" spans="1:68" x14ac:dyDescent="0.25">
      <c r="A57409" s="1"/>
      <c r="B57409" s="2"/>
      <c r="BJ57409" s="3"/>
      <c r="BL57409" s="3"/>
      <c r="BN57409" s="3"/>
      <c r="BP57409" s="3"/>
    </row>
    <row r="57410" spans="1:68" x14ac:dyDescent="0.25">
      <c r="A57410" s="1"/>
      <c r="B57410" s="2"/>
      <c r="BJ57410" s="3"/>
      <c r="BL57410" s="3"/>
      <c r="BN57410" s="3"/>
      <c r="BP57410" s="3"/>
    </row>
    <row r="57411" spans="1:68" x14ac:dyDescent="0.25">
      <c r="A57411" s="1"/>
      <c r="B57411" s="2"/>
      <c r="BJ57411" s="3"/>
      <c r="BL57411" s="3"/>
      <c r="BN57411" s="3"/>
      <c r="BP57411" s="3"/>
    </row>
    <row r="57412" spans="1:68" x14ac:dyDescent="0.25">
      <c r="A57412" s="1"/>
      <c r="B57412" s="2"/>
      <c r="BJ57412" s="3"/>
      <c r="BL57412" s="3"/>
      <c r="BN57412" s="3"/>
      <c r="BP57412" s="3"/>
    </row>
    <row r="57413" spans="1:68" x14ac:dyDescent="0.25">
      <c r="A57413" s="1"/>
      <c r="B57413" s="2"/>
      <c r="BJ57413" s="3"/>
      <c r="BL57413" s="3"/>
      <c r="BN57413" s="3"/>
      <c r="BP57413" s="3"/>
    </row>
    <row r="57414" spans="1:68" x14ac:dyDescent="0.25">
      <c r="A57414" s="1"/>
      <c r="B57414" s="2"/>
      <c r="BJ57414" s="3"/>
      <c r="BL57414" s="3"/>
      <c r="BN57414" s="3"/>
      <c r="BP57414" s="3"/>
    </row>
    <row r="57415" spans="1:68" x14ac:dyDescent="0.25">
      <c r="A57415" s="1"/>
      <c r="B57415" s="2"/>
      <c r="BJ57415" s="3"/>
      <c r="BL57415" s="3"/>
      <c r="BN57415" s="3"/>
      <c r="BP57415" s="3"/>
    </row>
    <row r="57416" spans="1:68" x14ac:dyDescent="0.25">
      <c r="A57416" s="1"/>
      <c r="B57416" s="2"/>
      <c r="BJ57416" s="3"/>
      <c r="BL57416" s="3"/>
      <c r="BN57416" s="3"/>
      <c r="BP57416" s="3"/>
    </row>
    <row r="57417" spans="1:68" x14ac:dyDescent="0.25">
      <c r="A57417" s="1"/>
      <c r="B57417" s="2"/>
      <c r="BJ57417" s="3"/>
      <c r="BL57417" s="3"/>
      <c r="BN57417" s="3"/>
      <c r="BP57417" s="3"/>
    </row>
    <row r="57418" spans="1:68" x14ac:dyDescent="0.25">
      <c r="A57418" s="1"/>
      <c r="B57418" s="2"/>
      <c r="BJ57418" s="3"/>
      <c r="BL57418" s="3"/>
      <c r="BN57418" s="3"/>
      <c r="BP57418" s="3"/>
    </row>
    <row r="57419" spans="1:68" x14ac:dyDescent="0.25">
      <c r="A57419" s="1"/>
      <c r="B57419" s="2"/>
      <c r="BJ57419" s="3"/>
      <c r="BL57419" s="3"/>
      <c r="BN57419" s="3"/>
      <c r="BP57419" s="3"/>
    </row>
    <row r="57420" spans="1:68" x14ac:dyDescent="0.25">
      <c r="A57420" s="1"/>
      <c r="B57420" s="2"/>
      <c r="BJ57420" s="3"/>
      <c r="BL57420" s="3"/>
      <c r="BN57420" s="3"/>
      <c r="BP57420" s="3"/>
    </row>
    <row r="57421" spans="1:68" x14ac:dyDescent="0.25">
      <c r="A57421" s="1"/>
      <c r="B57421" s="2"/>
      <c r="BJ57421" s="3"/>
      <c r="BL57421" s="3"/>
      <c r="BN57421" s="3"/>
      <c r="BP57421" s="3"/>
    </row>
    <row r="57422" spans="1:68" x14ac:dyDescent="0.25">
      <c r="A57422" s="1"/>
      <c r="B57422" s="2"/>
      <c r="BJ57422" s="3"/>
      <c r="BL57422" s="3"/>
      <c r="BN57422" s="3"/>
      <c r="BP57422" s="3"/>
    </row>
    <row r="57423" spans="1:68" x14ac:dyDescent="0.25">
      <c r="A57423" s="1"/>
      <c r="B57423" s="2"/>
      <c r="BJ57423" s="3"/>
      <c r="BL57423" s="3"/>
      <c r="BN57423" s="3"/>
      <c r="BP57423" s="3"/>
    </row>
    <row r="57424" spans="1:68" x14ac:dyDescent="0.25">
      <c r="A57424" s="1"/>
      <c r="B57424" s="2"/>
      <c r="BJ57424" s="3"/>
      <c r="BL57424" s="3"/>
      <c r="BN57424" s="3"/>
      <c r="BP57424" s="3"/>
    </row>
    <row r="57425" spans="1:68" x14ac:dyDescent="0.25">
      <c r="A57425" s="1"/>
      <c r="B57425" s="2"/>
      <c r="BJ57425" s="3"/>
      <c r="BL57425" s="3"/>
      <c r="BN57425" s="3"/>
      <c r="BP57425" s="3"/>
    </row>
    <row r="57426" spans="1:68" x14ac:dyDescent="0.25">
      <c r="A57426" s="1"/>
      <c r="B57426" s="2"/>
      <c r="BJ57426" s="3"/>
      <c r="BL57426" s="3"/>
      <c r="BN57426" s="3"/>
      <c r="BP57426" s="3"/>
    </row>
    <row r="57427" spans="1:68" x14ac:dyDescent="0.25">
      <c r="A57427" s="1"/>
      <c r="B57427" s="2"/>
      <c r="BJ57427" s="3"/>
      <c r="BL57427" s="3"/>
      <c r="BN57427" s="3"/>
      <c r="BP57427" s="3"/>
    </row>
    <row r="57428" spans="1:68" x14ac:dyDescent="0.25">
      <c r="A57428" s="1"/>
      <c r="B57428" s="2"/>
      <c r="BJ57428" s="3"/>
      <c r="BL57428" s="3"/>
      <c r="BN57428" s="3"/>
      <c r="BP57428" s="3"/>
    </row>
    <row r="57429" spans="1:68" x14ac:dyDescent="0.25">
      <c r="A57429" s="1"/>
      <c r="B57429" s="2"/>
      <c r="BJ57429" s="3"/>
      <c r="BL57429" s="3"/>
      <c r="BN57429" s="3"/>
      <c r="BP57429" s="3"/>
    </row>
    <row r="57430" spans="1:68" x14ac:dyDescent="0.25">
      <c r="A57430" s="1"/>
      <c r="B57430" s="2"/>
      <c r="BJ57430" s="3"/>
      <c r="BL57430" s="3"/>
      <c r="BN57430" s="3"/>
      <c r="BP57430" s="3"/>
    </row>
    <row r="57431" spans="1:68" x14ac:dyDescent="0.25">
      <c r="A57431" s="1"/>
      <c r="B57431" s="2"/>
      <c r="BJ57431" s="3"/>
      <c r="BL57431" s="3"/>
      <c r="BN57431" s="3"/>
      <c r="BP57431" s="3"/>
    </row>
    <row r="57432" spans="1:68" x14ac:dyDescent="0.25">
      <c r="A57432" s="1"/>
      <c r="B57432" s="2"/>
      <c r="BJ57432" s="3"/>
      <c r="BL57432" s="3"/>
      <c r="BN57432" s="3"/>
      <c r="BP57432" s="3"/>
    </row>
    <row r="57433" spans="1:68" x14ac:dyDescent="0.25">
      <c r="A57433" s="1"/>
      <c r="B57433" s="2"/>
      <c r="BJ57433" s="3"/>
      <c r="BL57433" s="3"/>
      <c r="BN57433" s="3"/>
      <c r="BP57433" s="3"/>
    </row>
    <row r="57434" spans="1:68" x14ac:dyDescent="0.25">
      <c r="A57434" s="1"/>
      <c r="B57434" s="2"/>
      <c r="BJ57434" s="3"/>
      <c r="BL57434" s="3"/>
      <c r="BN57434" s="3"/>
      <c r="BP57434" s="3"/>
    </row>
    <row r="57435" spans="1:68" x14ac:dyDescent="0.25">
      <c r="A57435" s="1"/>
      <c r="B57435" s="2"/>
      <c r="BJ57435" s="3"/>
      <c r="BL57435" s="3"/>
      <c r="BN57435" s="3"/>
      <c r="BP57435" s="3"/>
    </row>
    <row r="57436" spans="1:68" x14ac:dyDescent="0.25">
      <c r="A57436" s="1"/>
      <c r="B57436" s="2"/>
      <c r="BJ57436" s="3"/>
      <c r="BL57436" s="3"/>
      <c r="BN57436" s="3"/>
      <c r="BP57436" s="3"/>
    </row>
    <row r="57437" spans="1:68" x14ac:dyDescent="0.25">
      <c r="A57437" s="1"/>
      <c r="B57437" s="2"/>
      <c r="BJ57437" s="3"/>
      <c r="BL57437" s="3"/>
      <c r="BN57437" s="3"/>
      <c r="BP57437" s="3"/>
    </row>
    <row r="57438" spans="1:68" x14ac:dyDescent="0.25">
      <c r="A57438" s="1"/>
      <c r="B57438" s="2"/>
      <c r="BJ57438" s="3"/>
      <c r="BL57438" s="3"/>
      <c r="BN57438" s="3"/>
      <c r="BP57438" s="3"/>
    </row>
    <row r="57439" spans="1:68" x14ac:dyDescent="0.25">
      <c r="A57439" s="1"/>
      <c r="B57439" s="2"/>
      <c r="BJ57439" s="3"/>
      <c r="BL57439" s="3"/>
      <c r="BN57439" s="3"/>
      <c r="BP57439" s="3"/>
    </row>
    <row r="57440" spans="1:68" x14ac:dyDescent="0.25">
      <c r="A57440" s="1"/>
      <c r="B57440" s="2"/>
      <c r="BJ57440" s="3"/>
      <c r="BL57440" s="3"/>
      <c r="BN57440" s="3"/>
      <c r="BP57440" s="3"/>
    </row>
    <row r="57441" spans="1:68" x14ac:dyDescent="0.25">
      <c r="A57441" s="1"/>
      <c r="B57441" s="2"/>
      <c r="BJ57441" s="3"/>
      <c r="BL57441" s="3"/>
      <c r="BN57441" s="3"/>
      <c r="BP57441" s="3"/>
    </row>
    <row r="57442" spans="1:68" x14ac:dyDescent="0.25">
      <c r="A57442" s="1"/>
      <c r="B57442" s="2"/>
      <c r="BJ57442" s="3"/>
      <c r="BL57442" s="3"/>
      <c r="BN57442" s="3"/>
      <c r="BP57442" s="3"/>
    </row>
    <row r="57443" spans="1:68" x14ac:dyDescent="0.25">
      <c r="A57443" s="1"/>
      <c r="B57443" s="2"/>
      <c r="BJ57443" s="3"/>
      <c r="BL57443" s="3"/>
      <c r="BN57443" s="3"/>
      <c r="BP57443" s="3"/>
    </row>
    <row r="57444" spans="1:68" x14ac:dyDescent="0.25">
      <c r="A57444" s="1"/>
      <c r="B57444" s="2"/>
      <c r="BJ57444" s="3"/>
      <c r="BL57444" s="3"/>
      <c r="BN57444" s="3"/>
      <c r="BP57444" s="3"/>
    </row>
    <row r="57445" spans="1:68" x14ac:dyDescent="0.25">
      <c r="A57445" s="1"/>
      <c r="B57445" s="2"/>
      <c r="BJ57445" s="3"/>
      <c r="BL57445" s="3"/>
      <c r="BN57445" s="3"/>
      <c r="BP57445" s="3"/>
    </row>
    <row r="57446" spans="1:68" x14ac:dyDescent="0.25">
      <c r="A57446" s="1"/>
      <c r="B57446" s="2"/>
      <c r="BJ57446" s="3"/>
      <c r="BL57446" s="3"/>
      <c r="BN57446" s="3"/>
      <c r="BP57446" s="3"/>
    </row>
    <row r="57447" spans="1:68" x14ac:dyDescent="0.25">
      <c r="A57447" s="1"/>
      <c r="B57447" s="2"/>
      <c r="BJ57447" s="3"/>
      <c r="BL57447" s="3"/>
      <c r="BN57447" s="3"/>
      <c r="BP57447" s="3"/>
    </row>
    <row r="57448" spans="1:68" x14ac:dyDescent="0.25">
      <c r="A57448" s="1"/>
      <c r="B57448" s="2"/>
      <c r="BJ57448" s="3"/>
      <c r="BL57448" s="3"/>
      <c r="BN57448" s="3"/>
      <c r="BP57448" s="3"/>
    </row>
    <row r="57449" spans="1:68" x14ac:dyDescent="0.25">
      <c r="A57449" s="1"/>
      <c r="B57449" s="2"/>
      <c r="BJ57449" s="3"/>
      <c r="BL57449" s="3"/>
      <c r="BN57449" s="3"/>
      <c r="BP57449" s="3"/>
    </row>
    <row r="57450" spans="1:68" x14ac:dyDescent="0.25">
      <c r="A57450" s="1"/>
      <c r="B57450" s="2"/>
      <c r="BJ57450" s="3"/>
      <c r="BL57450" s="3"/>
      <c r="BN57450" s="3"/>
      <c r="BP57450" s="3"/>
    </row>
    <row r="57451" spans="1:68" x14ac:dyDescent="0.25">
      <c r="A57451" s="1"/>
      <c r="B57451" s="2"/>
      <c r="BJ57451" s="3"/>
      <c r="BL57451" s="3"/>
      <c r="BN57451" s="3"/>
      <c r="BP57451" s="3"/>
    </row>
    <row r="57452" spans="1:68" x14ac:dyDescent="0.25">
      <c r="A57452" s="1"/>
      <c r="B57452" s="2"/>
      <c r="BJ57452" s="3"/>
      <c r="BL57452" s="3"/>
      <c r="BN57452" s="3"/>
      <c r="BP57452" s="3"/>
    </row>
    <row r="57453" spans="1:68" x14ac:dyDescent="0.25">
      <c r="A57453" s="1"/>
      <c r="B57453" s="2"/>
      <c r="BJ57453" s="3"/>
      <c r="BL57453" s="3"/>
      <c r="BN57453" s="3"/>
      <c r="BP57453" s="3"/>
    </row>
    <row r="57454" spans="1:68" x14ac:dyDescent="0.25">
      <c r="A57454" s="1"/>
      <c r="B57454" s="2"/>
      <c r="BJ57454" s="3"/>
      <c r="BL57454" s="3"/>
      <c r="BN57454" s="3"/>
      <c r="BP57454" s="3"/>
    </row>
    <row r="57455" spans="1:68" x14ac:dyDescent="0.25">
      <c r="A57455" s="1"/>
      <c r="B57455" s="2"/>
      <c r="BJ57455" s="3"/>
      <c r="BL57455" s="3"/>
      <c r="BN57455" s="3"/>
      <c r="BP57455" s="3"/>
    </row>
    <row r="57456" spans="1:68" x14ac:dyDescent="0.25">
      <c r="A57456" s="1"/>
      <c r="B57456" s="2"/>
      <c r="BJ57456" s="3"/>
      <c r="BL57456" s="3"/>
      <c r="BN57456" s="3"/>
      <c r="BP57456" s="3"/>
    </row>
    <row r="57457" spans="1:68" x14ac:dyDescent="0.25">
      <c r="A57457" s="1"/>
      <c r="B57457" s="2"/>
      <c r="BJ57457" s="3"/>
      <c r="BL57457" s="3"/>
      <c r="BN57457" s="3"/>
      <c r="BP57457" s="3"/>
    </row>
    <row r="57458" spans="1:68" x14ac:dyDescent="0.25">
      <c r="A57458" s="1"/>
      <c r="B57458" s="2"/>
      <c r="BJ57458" s="3"/>
      <c r="BL57458" s="3"/>
      <c r="BN57458" s="3"/>
      <c r="BP57458" s="3"/>
    </row>
    <row r="57459" spans="1:68" x14ac:dyDescent="0.25">
      <c r="A57459" s="1"/>
      <c r="B57459" s="2"/>
      <c r="BJ57459" s="3"/>
      <c r="BL57459" s="3"/>
      <c r="BN57459" s="3"/>
      <c r="BP57459" s="3"/>
    </row>
    <row r="57460" spans="1:68" x14ac:dyDescent="0.25">
      <c r="A57460" s="1"/>
      <c r="B57460" s="2"/>
      <c r="BJ57460" s="3"/>
      <c r="BL57460" s="3"/>
      <c r="BN57460" s="3"/>
      <c r="BP57460" s="3"/>
    </row>
    <row r="57461" spans="1:68" x14ac:dyDescent="0.25">
      <c r="A57461" s="1"/>
      <c r="B57461" s="2"/>
      <c r="BJ57461" s="3"/>
      <c r="BL57461" s="3"/>
      <c r="BN57461" s="3"/>
      <c r="BP57461" s="3"/>
    </row>
    <row r="57462" spans="1:68" x14ac:dyDescent="0.25">
      <c r="A57462" s="1"/>
      <c r="B57462" s="2"/>
      <c r="BJ57462" s="3"/>
      <c r="BL57462" s="3"/>
      <c r="BN57462" s="3"/>
      <c r="BP57462" s="3"/>
    </row>
    <row r="57463" spans="1:68" x14ac:dyDescent="0.25">
      <c r="A57463" s="1"/>
      <c r="B57463" s="2"/>
      <c r="BJ57463" s="3"/>
      <c r="BL57463" s="3"/>
      <c r="BN57463" s="3"/>
      <c r="BP57463" s="3"/>
    </row>
    <row r="57464" spans="1:68" x14ac:dyDescent="0.25">
      <c r="A57464" s="1"/>
      <c r="B57464" s="2"/>
      <c r="BJ57464" s="3"/>
      <c r="BL57464" s="3"/>
      <c r="BN57464" s="3"/>
      <c r="BP57464" s="3"/>
    </row>
    <row r="57465" spans="1:68" x14ac:dyDescent="0.25">
      <c r="A57465" s="1"/>
      <c r="B57465" s="2"/>
      <c r="BJ57465" s="3"/>
      <c r="BL57465" s="3"/>
      <c r="BN57465" s="3"/>
      <c r="BP57465" s="3"/>
    </row>
    <row r="57466" spans="1:68" x14ac:dyDescent="0.25">
      <c r="A57466" s="1"/>
      <c r="B57466" s="2"/>
      <c r="BJ57466" s="3"/>
      <c r="BL57466" s="3"/>
      <c r="BN57466" s="3"/>
      <c r="BP57466" s="3"/>
    </row>
    <row r="57467" spans="1:68" x14ac:dyDescent="0.25">
      <c r="A57467" s="1"/>
      <c r="B57467" s="2"/>
      <c r="BJ57467" s="3"/>
      <c r="BL57467" s="3"/>
      <c r="BN57467" s="3"/>
      <c r="BP57467" s="3"/>
    </row>
    <row r="57468" spans="1:68" x14ac:dyDescent="0.25">
      <c r="A57468" s="1"/>
      <c r="B57468" s="2"/>
      <c r="BJ57468" s="3"/>
      <c r="BL57468" s="3"/>
      <c r="BN57468" s="3"/>
      <c r="BP57468" s="3"/>
    </row>
    <row r="57469" spans="1:68" x14ac:dyDescent="0.25">
      <c r="A57469" s="1"/>
      <c r="B57469" s="2"/>
      <c r="BJ57469" s="3"/>
      <c r="BL57469" s="3"/>
      <c r="BN57469" s="3"/>
      <c r="BP57469" s="3"/>
    </row>
    <row r="57470" spans="1:68" x14ac:dyDescent="0.25">
      <c r="A57470" s="1"/>
      <c r="B57470" s="2"/>
      <c r="BJ57470" s="3"/>
      <c r="BL57470" s="3"/>
      <c r="BN57470" s="3"/>
      <c r="BP57470" s="3"/>
    </row>
    <row r="57471" spans="1:68" x14ac:dyDescent="0.25">
      <c r="A57471" s="1"/>
      <c r="B57471" s="2"/>
      <c r="BJ57471" s="3"/>
      <c r="BL57471" s="3"/>
      <c r="BN57471" s="3"/>
      <c r="BP57471" s="3"/>
    </row>
    <row r="57472" spans="1:68" x14ac:dyDescent="0.25">
      <c r="A57472" s="1"/>
      <c r="B57472" s="2"/>
      <c r="BJ57472" s="3"/>
      <c r="BL57472" s="3"/>
      <c r="BN57472" s="3"/>
      <c r="BP57472" s="3"/>
    </row>
    <row r="57473" spans="1:68" x14ac:dyDescent="0.25">
      <c r="A57473" s="1"/>
      <c r="B57473" s="2"/>
      <c r="BJ57473" s="3"/>
      <c r="BL57473" s="3"/>
      <c r="BN57473" s="3"/>
      <c r="BP57473" s="3"/>
    </row>
    <row r="57474" spans="1:68" x14ac:dyDescent="0.25">
      <c r="A57474" s="1"/>
      <c r="B57474" s="2"/>
      <c r="BJ57474" s="3"/>
      <c r="BL57474" s="3"/>
      <c r="BN57474" s="3"/>
      <c r="BP57474" s="3"/>
    </row>
    <row r="57475" spans="1:68" x14ac:dyDescent="0.25">
      <c r="A57475" s="1"/>
      <c r="B57475" s="2"/>
      <c r="BJ57475" s="3"/>
      <c r="BL57475" s="3"/>
      <c r="BN57475" s="3"/>
      <c r="BP57475" s="3"/>
    </row>
    <row r="57476" spans="1:68" x14ac:dyDescent="0.25">
      <c r="A57476" s="1"/>
      <c r="B57476" s="2"/>
      <c r="BJ57476" s="3"/>
      <c r="BL57476" s="3"/>
      <c r="BN57476" s="3"/>
      <c r="BP57476" s="3"/>
    </row>
    <row r="57477" spans="1:68" x14ac:dyDescent="0.25">
      <c r="A57477" s="1"/>
      <c r="B57477" s="2"/>
      <c r="BJ57477" s="3"/>
      <c r="BL57477" s="3"/>
      <c r="BN57477" s="3"/>
      <c r="BP57477" s="3"/>
    </row>
    <row r="57478" spans="1:68" x14ac:dyDescent="0.25">
      <c r="A57478" s="1"/>
      <c r="B57478" s="2"/>
      <c r="BJ57478" s="3"/>
      <c r="BL57478" s="3"/>
      <c r="BN57478" s="3"/>
      <c r="BP57478" s="3"/>
    </row>
    <row r="57479" spans="1:68" x14ac:dyDescent="0.25">
      <c r="A57479" s="1"/>
      <c r="B57479" s="2"/>
      <c r="BJ57479" s="3"/>
      <c r="BL57479" s="3"/>
      <c r="BN57479" s="3"/>
      <c r="BP57479" s="3"/>
    </row>
    <row r="57480" spans="1:68" x14ac:dyDescent="0.25">
      <c r="A57480" s="1"/>
      <c r="B57480" s="2"/>
      <c r="BJ57480" s="3"/>
      <c r="BL57480" s="3"/>
      <c r="BN57480" s="3"/>
      <c r="BP57480" s="3"/>
    </row>
    <row r="57481" spans="1:68" x14ac:dyDescent="0.25">
      <c r="A57481" s="1"/>
      <c r="B57481" s="2"/>
      <c r="BJ57481" s="3"/>
      <c r="BL57481" s="3"/>
      <c r="BN57481" s="3"/>
      <c r="BP57481" s="3"/>
    </row>
    <row r="57482" spans="1:68" x14ac:dyDescent="0.25">
      <c r="A57482" s="1"/>
      <c r="B57482" s="2"/>
      <c r="BJ57482" s="3"/>
      <c r="BL57482" s="3"/>
      <c r="BN57482" s="3"/>
      <c r="BP57482" s="3"/>
    </row>
    <row r="57483" spans="1:68" x14ac:dyDescent="0.25">
      <c r="A57483" s="1"/>
      <c r="B57483" s="2"/>
      <c r="BJ57483" s="3"/>
      <c r="BL57483" s="3"/>
      <c r="BN57483" s="3"/>
      <c r="BP57483" s="3"/>
    </row>
    <row r="57484" spans="1:68" x14ac:dyDescent="0.25">
      <c r="A57484" s="1"/>
      <c r="B57484" s="2"/>
      <c r="BJ57484" s="3"/>
      <c r="BL57484" s="3"/>
      <c r="BN57484" s="3"/>
      <c r="BP57484" s="3"/>
    </row>
    <row r="57485" spans="1:68" x14ac:dyDescent="0.25">
      <c r="A57485" s="1"/>
      <c r="B57485" s="2"/>
      <c r="BJ57485" s="3"/>
      <c r="BL57485" s="3"/>
      <c r="BN57485" s="3"/>
      <c r="BP57485" s="3"/>
    </row>
    <row r="57486" spans="1:68" x14ac:dyDescent="0.25">
      <c r="A57486" s="1"/>
      <c r="B57486" s="2"/>
      <c r="BJ57486" s="3"/>
      <c r="BL57486" s="3"/>
      <c r="BN57486" s="3"/>
      <c r="BP57486" s="3"/>
    </row>
    <row r="57487" spans="1:68" x14ac:dyDescent="0.25">
      <c r="A57487" s="1"/>
      <c r="B57487" s="2"/>
      <c r="BJ57487" s="3"/>
      <c r="BL57487" s="3"/>
      <c r="BN57487" s="3"/>
      <c r="BP57487" s="3"/>
    </row>
    <row r="57488" spans="1:68" x14ac:dyDescent="0.25">
      <c r="A57488" s="1"/>
      <c r="B57488" s="2"/>
      <c r="BJ57488" s="3"/>
      <c r="BL57488" s="3"/>
      <c r="BN57488" s="3"/>
      <c r="BP57488" s="3"/>
    </row>
    <row r="57489" spans="1:68" x14ac:dyDescent="0.25">
      <c r="A57489" s="1"/>
      <c r="B57489" s="2"/>
      <c r="BJ57489" s="3"/>
      <c r="BL57489" s="3"/>
      <c r="BN57489" s="3"/>
      <c r="BP57489" s="3"/>
    </row>
    <row r="57490" spans="1:68" x14ac:dyDescent="0.25">
      <c r="A57490" s="1"/>
      <c r="B57490" s="2"/>
      <c r="BJ57490" s="3"/>
      <c r="BL57490" s="3"/>
      <c r="BN57490" s="3"/>
      <c r="BP57490" s="3"/>
    </row>
    <row r="57491" spans="1:68" x14ac:dyDescent="0.25">
      <c r="A57491" s="1"/>
      <c r="B57491" s="2"/>
      <c r="BJ57491" s="3"/>
      <c r="BL57491" s="3"/>
      <c r="BN57491" s="3"/>
      <c r="BP57491" s="3"/>
    </row>
    <row r="57492" spans="1:68" x14ac:dyDescent="0.25">
      <c r="A57492" s="1"/>
      <c r="B57492" s="2"/>
      <c r="BJ57492" s="3"/>
      <c r="BL57492" s="3"/>
      <c r="BN57492" s="3"/>
      <c r="BP57492" s="3"/>
    </row>
    <row r="57493" spans="1:68" x14ac:dyDescent="0.25">
      <c r="A57493" s="1"/>
      <c r="B57493" s="2"/>
      <c r="BJ57493" s="3"/>
      <c r="BL57493" s="3"/>
      <c r="BN57493" s="3"/>
      <c r="BP57493" s="3"/>
    </row>
    <row r="57494" spans="1:68" x14ac:dyDescent="0.25">
      <c r="A57494" s="1"/>
      <c r="B57494" s="2"/>
      <c r="BJ57494" s="3"/>
      <c r="BL57494" s="3"/>
      <c r="BN57494" s="3"/>
      <c r="BP57494" s="3"/>
    </row>
    <row r="57495" spans="1:68" x14ac:dyDescent="0.25">
      <c r="A57495" s="1"/>
      <c r="B57495" s="2"/>
      <c r="BJ57495" s="3"/>
      <c r="BL57495" s="3"/>
      <c r="BN57495" s="3"/>
      <c r="BP57495" s="3"/>
    </row>
    <row r="57496" spans="1:68" x14ac:dyDescent="0.25">
      <c r="A57496" s="1"/>
      <c r="B57496" s="2"/>
      <c r="BJ57496" s="3"/>
      <c r="BL57496" s="3"/>
      <c r="BN57496" s="3"/>
      <c r="BP57496" s="3"/>
    </row>
    <row r="57497" spans="1:68" x14ac:dyDescent="0.25">
      <c r="A57497" s="1"/>
      <c r="B57497" s="2"/>
      <c r="BJ57497" s="3"/>
      <c r="BL57497" s="3"/>
      <c r="BN57497" s="3"/>
      <c r="BP57497" s="3"/>
    </row>
    <row r="57498" spans="1:68" x14ac:dyDescent="0.25">
      <c r="A57498" s="1"/>
      <c r="B57498" s="2"/>
      <c r="BJ57498" s="3"/>
      <c r="BL57498" s="3"/>
      <c r="BN57498" s="3"/>
      <c r="BP57498" s="3"/>
    </row>
    <row r="57499" spans="1:68" x14ac:dyDescent="0.25">
      <c r="A57499" s="1"/>
      <c r="B57499" s="2"/>
      <c r="BJ57499" s="3"/>
      <c r="BL57499" s="3"/>
      <c r="BN57499" s="3"/>
      <c r="BP57499" s="3"/>
    </row>
    <row r="57500" spans="1:68" x14ac:dyDescent="0.25">
      <c r="A57500" s="1"/>
      <c r="B57500" s="2"/>
      <c r="BJ57500" s="3"/>
      <c r="BL57500" s="3"/>
      <c r="BN57500" s="3"/>
      <c r="BP57500" s="3"/>
    </row>
    <row r="57501" spans="1:68" x14ac:dyDescent="0.25">
      <c r="A57501" s="1"/>
      <c r="B57501" s="2"/>
      <c r="BJ57501" s="3"/>
      <c r="BL57501" s="3"/>
      <c r="BN57501" s="3"/>
      <c r="BP57501" s="3"/>
    </row>
    <row r="57502" spans="1:68" x14ac:dyDescent="0.25">
      <c r="A57502" s="1"/>
      <c r="B57502" s="2"/>
      <c r="BJ57502" s="3"/>
      <c r="BL57502" s="3"/>
      <c r="BN57502" s="3"/>
      <c r="BP57502" s="3"/>
    </row>
    <row r="57503" spans="1:68" x14ac:dyDescent="0.25">
      <c r="A57503" s="1"/>
      <c r="B57503" s="2"/>
      <c r="BJ57503" s="3"/>
      <c r="BL57503" s="3"/>
      <c r="BN57503" s="3"/>
      <c r="BP57503" s="3"/>
    </row>
    <row r="57504" spans="1:68" x14ac:dyDescent="0.25">
      <c r="A57504" s="1"/>
      <c r="B57504" s="2"/>
      <c r="BJ57504" s="3"/>
      <c r="BL57504" s="3"/>
      <c r="BN57504" s="3"/>
      <c r="BP57504" s="3"/>
    </row>
    <row r="57505" spans="1:68" x14ac:dyDescent="0.25">
      <c r="A57505" s="1"/>
      <c r="B57505" s="2"/>
      <c r="BJ57505" s="3"/>
      <c r="BL57505" s="3"/>
      <c r="BN57505" s="3"/>
      <c r="BP57505" s="3"/>
    </row>
    <row r="57506" spans="1:68" x14ac:dyDescent="0.25">
      <c r="A57506" s="1"/>
      <c r="B57506" s="2"/>
      <c r="BJ57506" s="3"/>
      <c r="BL57506" s="3"/>
      <c r="BN57506" s="3"/>
      <c r="BP57506" s="3"/>
    </row>
    <row r="57507" spans="1:68" x14ac:dyDescent="0.25">
      <c r="A57507" s="1"/>
      <c r="B57507" s="2"/>
      <c r="BJ57507" s="3"/>
      <c r="BL57507" s="3"/>
      <c r="BN57507" s="3"/>
      <c r="BP57507" s="3"/>
    </row>
    <row r="57508" spans="1:68" x14ac:dyDescent="0.25">
      <c r="A57508" s="1"/>
      <c r="B57508" s="2"/>
      <c r="BJ57508" s="3"/>
      <c r="BL57508" s="3"/>
      <c r="BN57508" s="3"/>
      <c r="BP57508" s="3"/>
    </row>
    <row r="57509" spans="1:68" x14ac:dyDescent="0.25">
      <c r="A57509" s="1"/>
      <c r="B57509" s="2"/>
      <c r="BJ57509" s="3"/>
      <c r="BL57509" s="3"/>
      <c r="BN57509" s="3"/>
      <c r="BP57509" s="3"/>
    </row>
    <row r="57510" spans="1:68" x14ac:dyDescent="0.25">
      <c r="A57510" s="1"/>
      <c r="B57510" s="2"/>
      <c r="BJ57510" s="3"/>
      <c r="BL57510" s="3"/>
      <c r="BN57510" s="3"/>
      <c r="BP57510" s="3"/>
    </row>
    <row r="57511" spans="1:68" x14ac:dyDescent="0.25">
      <c r="A57511" s="1"/>
      <c r="B57511" s="2"/>
      <c r="BJ57511" s="3"/>
      <c r="BL57511" s="3"/>
      <c r="BN57511" s="3"/>
      <c r="BP57511" s="3"/>
    </row>
    <row r="57512" spans="1:68" x14ac:dyDescent="0.25">
      <c r="A57512" s="1"/>
      <c r="B57512" s="2"/>
      <c r="BJ57512" s="3"/>
      <c r="BL57512" s="3"/>
      <c r="BN57512" s="3"/>
      <c r="BP57512" s="3"/>
    </row>
    <row r="57513" spans="1:68" x14ac:dyDescent="0.25">
      <c r="A57513" s="1"/>
      <c r="B57513" s="2"/>
      <c r="BJ57513" s="3"/>
      <c r="BL57513" s="3"/>
      <c r="BN57513" s="3"/>
      <c r="BP57513" s="3"/>
    </row>
    <row r="57514" spans="1:68" x14ac:dyDescent="0.25">
      <c r="A57514" s="1"/>
      <c r="B57514" s="2"/>
      <c r="BJ57514" s="3"/>
      <c r="BL57514" s="3"/>
      <c r="BN57514" s="3"/>
      <c r="BP57514" s="3"/>
    </row>
    <row r="57515" spans="1:68" x14ac:dyDescent="0.25">
      <c r="A57515" s="1"/>
      <c r="B57515" s="2"/>
      <c r="BJ57515" s="3"/>
      <c r="BL57515" s="3"/>
      <c r="BN57515" s="3"/>
      <c r="BP57515" s="3"/>
    </row>
    <row r="57516" spans="1:68" x14ac:dyDescent="0.25">
      <c r="A57516" s="1"/>
      <c r="B57516" s="2"/>
      <c r="BJ57516" s="3"/>
      <c r="BL57516" s="3"/>
      <c r="BN57516" s="3"/>
      <c r="BP57516" s="3"/>
    </row>
    <row r="57517" spans="1:68" x14ac:dyDescent="0.25">
      <c r="A57517" s="1"/>
      <c r="B57517" s="2"/>
      <c r="BJ57517" s="3"/>
      <c r="BL57517" s="3"/>
      <c r="BN57517" s="3"/>
      <c r="BP57517" s="3"/>
    </row>
    <row r="57518" spans="1:68" x14ac:dyDescent="0.25">
      <c r="A57518" s="1"/>
      <c r="B57518" s="2"/>
      <c r="BJ57518" s="3"/>
      <c r="BL57518" s="3"/>
      <c r="BN57518" s="3"/>
      <c r="BP57518" s="3"/>
    </row>
    <row r="57519" spans="1:68" x14ac:dyDescent="0.25">
      <c r="A57519" s="1"/>
      <c r="B57519" s="2"/>
      <c r="BJ57519" s="3"/>
      <c r="BL57519" s="3"/>
      <c r="BN57519" s="3"/>
      <c r="BP57519" s="3"/>
    </row>
    <row r="57520" spans="1:68" x14ac:dyDescent="0.25">
      <c r="A57520" s="1"/>
      <c r="B57520" s="2"/>
      <c r="BJ57520" s="3"/>
      <c r="BL57520" s="3"/>
      <c r="BN57520" s="3"/>
      <c r="BP57520" s="3"/>
    </row>
    <row r="57521" spans="1:68" x14ac:dyDescent="0.25">
      <c r="A57521" s="1"/>
      <c r="B57521" s="2"/>
      <c r="BJ57521" s="3"/>
      <c r="BL57521" s="3"/>
      <c r="BN57521" s="3"/>
      <c r="BP57521" s="3"/>
    </row>
    <row r="57522" spans="1:68" x14ac:dyDescent="0.25">
      <c r="A57522" s="1"/>
      <c r="B57522" s="2"/>
      <c r="BJ57522" s="3"/>
      <c r="BL57522" s="3"/>
      <c r="BN57522" s="3"/>
      <c r="BP57522" s="3"/>
    </row>
    <row r="57523" spans="1:68" x14ac:dyDescent="0.25">
      <c r="A57523" s="1"/>
      <c r="B57523" s="2"/>
      <c r="BJ57523" s="3"/>
      <c r="BL57523" s="3"/>
      <c r="BN57523" s="3"/>
      <c r="BP57523" s="3"/>
    </row>
    <row r="57524" spans="1:68" x14ac:dyDescent="0.25">
      <c r="A57524" s="1"/>
      <c r="B57524" s="2"/>
      <c r="BJ57524" s="3"/>
      <c r="BL57524" s="3"/>
      <c r="BN57524" s="3"/>
      <c r="BP57524" s="3"/>
    </row>
    <row r="57525" spans="1:68" x14ac:dyDescent="0.25">
      <c r="A57525" s="1"/>
      <c r="B57525" s="2"/>
      <c r="BJ57525" s="3"/>
      <c r="BL57525" s="3"/>
      <c r="BN57525" s="3"/>
      <c r="BP57525" s="3"/>
    </row>
    <row r="57526" spans="1:68" x14ac:dyDescent="0.25">
      <c r="A57526" s="1"/>
      <c r="B57526" s="2"/>
      <c r="BJ57526" s="3"/>
      <c r="BL57526" s="3"/>
      <c r="BN57526" s="3"/>
      <c r="BP57526" s="3"/>
    </row>
    <row r="57527" spans="1:68" x14ac:dyDescent="0.25">
      <c r="A57527" s="1"/>
      <c r="B57527" s="2"/>
      <c r="BJ57527" s="3"/>
      <c r="BL57527" s="3"/>
      <c r="BN57527" s="3"/>
      <c r="BP57527" s="3"/>
    </row>
    <row r="57528" spans="1:68" x14ac:dyDescent="0.25">
      <c r="A57528" s="1"/>
      <c r="B57528" s="2"/>
      <c r="BJ57528" s="3"/>
      <c r="BL57528" s="3"/>
      <c r="BN57528" s="3"/>
      <c r="BP57528" s="3"/>
    </row>
    <row r="57529" spans="1:68" x14ac:dyDescent="0.25">
      <c r="A57529" s="1"/>
      <c r="B57529" s="2"/>
      <c r="BJ57529" s="3"/>
      <c r="BL57529" s="3"/>
      <c r="BN57529" s="3"/>
      <c r="BP57529" s="3"/>
    </row>
    <row r="57530" spans="1:68" x14ac:dyDescent="0.25">
      <c r="A57530" s="1"/>
      <c r="B57530" s="2"/>
      <c r="BJ57530" s="3"/>
      <c r="BL57530" s="3"/>
      <c r="BN57530" s="3"/>
      <c r="BP57530" s="3"/>
    </row>
    <row r="57531" spans="1:68" x14ac:dyDescent="0.25">
      <c r="A57531" s="1"/>
      <c r="B57531" s="2"/>
      <c r="BJ57531" s="3"/>
      <c r="BL57531" s="3"/>
      <c r="BN57531" s="3"/>
      <c r="BP57531" s="3"/>
    </row>
    <row r="57532" spans="1:68" x14ac:dyDescent="0.25">
      <c r="A57532" s="1"/>
      <c r="B57532" s="2"/>
      <c r="BJ57532" s="3"/>
      <c r="BL57532" s="3"/>
      <c r="BN57532" s="3"/>
      <c r="BP57532" s="3"/>
    </row>
    <row r="57533" spans="1:68" x14ac:dyDescent="0.25">
      <c r="A57533" s="1"/>
      <c r="B57533" s="2"/>
      <c r="BJ57533" s="3"/>
      <c r="BL57533" s="3"/>
      <c r="BN57533" s="3"/>
      <c r="BP57533" s="3"/>
    </row>
    <row r="57534" spans="1:68" x14ac:dyDescent="0.25">
      <c r="A57534" s="1"/>
      <c r="B57534" s="2"/>
      <c r="BJ57534" s="3"/>
      <c r="BL57534" s="3"/>
      <c r="BN57534" s="3"/>
      <c r="BP57534" s="3"/>
    </row>
    <row r="57535" spans="1:68" x14ac:dyDescent="0.25">
      <c r="A57535" s="1"/>
      <c r="B57535" s="2"/>
      <c r="BJ57535" s="3"/>
      <c r="BL57535" s="3"/>
      <c r="BN57535" s="3"/>
      <c r="BP57535" s="3"/>
    </row>
    <row r="57536" spans="1:68" x14ac:dyDescent="0.25">
      <c r="A57536" s="1"/>
      <c r="B57536" s="2"/>
      <c r="BJ57536" s="3"/>
      <c r="BL57536" s="3"/>
      <c r="BN57536" s="3"/>
      <c r="BP57536" s="3"/>
    </row>
    <row r="57537" spans="1:68" x14ac:dyDescent="0.25">
      <c r="A57537" s="1"/>
      <c r="B57537" s="2"/>
      <c r="BJ57537" s="3"/>
      <c r="BL57537" s="3"/>
      <c r="BN57537" s="3"/>
      <c r="BP57537" s="3"/>
    </row>
    <row r="57538" spans="1:68" x14ac:dyDescent="0.25">
      <c r="A57538" s="1"/>
      <c r="B57538" s="2"/>
      <c r="BJ57538" s="3"/>
      <c r="BL57538" s="3"/>
      <c r="BN57538" s="3"/>
      <c r="BP57538" s="3"/>
    </row>
    <row r="57539" spans="1:68" x14ac:dyDescent="0.25">
      <c r="A57539" s="1"/>
      <c r="B57539" s="2"/>
      <c r="BJ57539" s="3"/>
      <c r="BL57539" s="3"/>
      <c r="BN57539" s="3"/>
      <c r="BP57539" s="3"/>
    </row>
    <row r="57540" spans="1:68" x14ac:dyDescent="0.25">
      <c r="A57540" s="1"/>
      <c r="B57540" s="2"/>
      <c r="BJ57540" s="3"/>
      <c r="BL57540" s="3"/>
      <c r="BN57540" s="3"/>
      <c r="BP57540" s="3"/>
    </row>
    <row r="57541" spans="1:68" x14ac:dyDescent="0.25">
      <c r="A57541" s="1"/>
      <c r="B57541" s="2"/>
      <c r="BJ57541" s="3"/>
      <c r="BL57541" s="3"/>
      <c r="BN57541" s="3"/>
      <c r="BP57541" s="3"/>
    </row>
    <row r="57542" spans="1:68" x14ac:dyDescent="0.25">
      <c r="A57542" s="1"/>
      <c r="B57542" s="2"/>
      <c r="BJ57542" s="3"/>
      <c r="BL57542" s="3"/>
      <c r="BN57542" s="3"/>
      <c r="BP57542" s="3"/>
    </row>
    <row r="57543" spans="1:68" x14ac:dyDescent="0.25">
      <c r="A57543" s="1"/>
      <c r="B57543" s="2"/>
      <c r="BJ57543" s="3"/>
      <c r="BL57543" s="3"/>
      <c r="BN57543" s="3"/>
      <c r="BP57543" s="3"/>
    </row>
    <row r="57544" spans="1:68" x14ac:dyDescent="0.25">
      <c r="A57544" s="1"/>
      <c r="B57544" s="2"/>
      <c r="BJ57544" s="3"/>
      <c r="BL57544" s="3"/>
      <c r="BN57544" s="3"/>
      <c r="BP57544" s="3"/>
    </row>
    <row r="57545" spans="1:68" x14ac:dyDescent="0.25">
      <c r="A57545" s="1"/>
      <c r="B57545" s="2"/>
      <c r="BJ57545" s="3"/>
      <c r="BL57545" s="3"/>
      <c r="BN57545" s="3"/>
      <c r="BP57545" s="3"/>
    </row>
    <row r="57546" spans="1:68" x14ac:dyDescent="0.25">
      <c r="A57546" s="1"/>
      <c r="B57546" s="2"/>
      <c r="BJ57546" s="3"/>
      <c r="BL57546" s="3"/>
      <c r="BN57546" s="3"/>
      <c r="BP57546" s="3"/>
    </row>
    <row r="57547" spans="1:68" x14ac:dyDescent="0.25">
      <c r="A57547" s="1"/>
      <c r="B57547" s="2"/>
      <c r="BJ57547" s="3"/>
      <c r="BL57547" s="3"/>
      <c r="BN57547" s="3"/>
      <c r="BP57547" s="3"/>
    </row>
    <row r="57548" spans="1:68" x14ac:dyDescent="0.25">
      <c r="A57548" s="1"/>
      <c r="B57548" s="2"/>
      <c r="BJ57548" s="3"/>
      <c r="BL57548" s="3"/>
      <c r="BN57548" s="3"/>
      <c r="BP57548" s="3"/>
    </row>
    <row r="57549" spans="1:68" x14ac:dyDescent="0.25">
      <c r="A57549" s="1"/>
      <c r="B57549" s="2"/>
      <c r="BJ57549" s="3"/>
      <c r="BL57549" s="3"/>
      <c r="BN57549" s="3"/>
      <c r="BP57549" s="3"/>
    </row>
    <row r="57550" spans="1:68" x14ac:dyDescent="0.25">
      <c r="A57550" s="1"/>
      <c r="B57550" s="2"/>
      <c r="BJ57550" s="3"/>
      <c r="BL57550" s="3"/>
      <c r="BN57550" s="3"/>
      <c r="BP57550" s="3"/>
    </row>
    <row r="57551" spans="1:68" x14ac:dyDescent="0.25">
      <c r="A57551" s="1"/>
      <c r="B57551" s="2"/>
      <c r="BJ57551" s="3"/>
      <c r="BL57551" s="3"/>
      <c r="BN57551" s="3"/>
      <c r="BP57551" s="3"/>
    </row>
    <row r="57552" spans="1:68" x14ac:dyDescent="0.25">
      <c r="A57552" s="1"/>
      <c r="B57552" s="2"/>
      <c r="BJ57552" s="3"/>
      <c r="BL57552" s="3"/>
      <c r="BN57552" s="3"/>
      <c r="BP57552" s="3"/>
    </row>
    <row r="57553" spans="1:68" x14ac:dyDescent="0.25">
      <c r="A57553" s="1"/>
      <c r="B57553" s="2"/>
      <c r="BJ57553" s="3"/>
      <c r="BL57553" s="3"/>
      <c r="BN57553" s="3"/>
      <c r="BP57553" s="3"/>
    </row>
    <row r="57554" spans="1:68" x14ac:dyDescent="0.25">
      <c r="A57554" s="1"/>
      <c r="B57554" s="2"/>
      <c r="BJ57554" s="3"/>
      <c r="BL57554" s="3"/>
      <c r="BN57554" s="3"/>
      <c r="BP57554" s="3"/>
    </row>
    <row r="57555" spans="1:68" x14ac:dyDescent="0.25">
      <c r="A57555" s="1"/>
      <c r="B57555" s="2"/>
      <c r="BJ57555" s="3"/>
      <c r="BL57555" s="3"/>
      <c r="BN57555" s="3"/>
      <c r="BP57555" s="3"/>
    </row>
    <row r="57556" spans="1:68" x14ac:dyDescent="0.25">
      <c r="A57556" s="1"/>
      <c r="B57556" s="2"/>
      <c r="BJ57556" s="3"/>
      <c r="BL57556" s="3"/>
      <c r="BN57556" s="3"/>
      <c r="BP57556" s="3"/>
    </row>
    <row r="57557" spans="1:68" x14ac:dyDescent="0.25">
      <c r="A57557" s="1"/>
      <c r="B57557" s="2"/>
      <c r="BJ57557" s="3"/>
      <c r="BL57557" s="3"/>
      <c r="BN57557" s="3"/>
      <c r="BP57557" s="3"/>
    </row>
    <row r="57558" spans="1:68" x14ac:dyDescent="0.25">
      <c r="A57558" s="1"/>
      <c r="B57558" s="2"/>
      <c r="BJ57558" s="3"/>
      <c r="BL57558" s="3"/>
      <c r="BN57558" s="3"/>
      <c r="BP57558" s="3"/>
    </row>
    <row r="57559" spans="1:68" x14ac:dyDescent="0.25">
      <c r="A57559" s="1"/>
      <c r="B57559" s="2"/>
      <c r="BJ57559" s="3"/>
      <c r="BL57559" s="3"/>
      <c r="BN57559" s="3"/>
      <c r="BP57559" s="3"/>
    </row>
    <row r="57560" spans="1:68" x14ac:dyDescent="0.25">
      <c r="A57560" s="1"/>
      <c r="B57560" s="2"/>
      <c r="BJ57560" s="3"/>
      <c r="BL57560" s="3"/>
      <c r="BN57560" s="3"/>
      <c r="BP57560" s="3"/>
    </row>
    <row r="57561" spans="1:68" x14ac:dyDescent="0.25">
      <c r="A57561" s="1"/>
      <c r="B57561" s="2"/>
      <c r="BJ57561" s="3"/>
      <c r="BL57561" s="3"/>
      <c r="BN57561" s="3"/>
      <c r="BP57561" s="3"/>
    </row>
    <row r="57562" spans="1:68" x14ac:dyDescent="0.25">
      <c r="A57562" s="1"/>
      <c r="B57562" s="2"/>
      <c r="BJ57562" s="3"/>
      <c r="BL57562" s="3"/>
      <c r="BN57562" s="3"/>
      <c r="BP57562" s="3"/>
    </row>
    <row r="57563" spans="1:68" x14ac:dyDescent="0.25">
      <c r="A57563" s="1"/>
      <c r="B57563" s="2"/>
      <c r="BJ57563" s="3"/>
      <c r="BL57563" s="3"/>
      <c r="BN57563" s="3"/>
      <c r="BP57563" s="3"/>
    </row>
    <row r="57564" spans="1:68" x14ac:dyDescent="0.25">
      <c r="A57564" s="1"/>
      <c r="B57564" s="2"/>
      <c r="BJ57564" s="3"/>
      <c r="BL57564" s="3"/>
      <c r="BN57564" s="3"/>
      <c r="BP57564" s="3"/>
    </row>
    <row r="57565" spans="1:68" x14ac:dyDescent="0.25">
      <c r="A57565" s="1"/>
      <c r="B57565" s="2"/>
      <c r="BJ57565" s="3"/>
      <c r="BL57565" s="3"/>
      <c r="BN57565" s="3"/>
      <c r="BP57565" s="3"/>
    </row>
    <row r="57566" spans="1:68" x14ac:dyDescent="0.25">
      <c r="A57566" s="1"/>
      <c r="B57566" s="2"/>
      <c r="BJ57566" s="3"/>
      <c r="BL57566" s="3"/>
      <c r="BN57566" s="3"/>
      <c r="BP57566" s="3"/>
    </row>
    <row r="57567" spans="1:68" x14ac:dyDescent="0.25">
      <c r="A57567" s="1"/>
      <c r="B57567" s="2"/>
      <c r="BJ57567" s="3"/>
      <c r="BL57567" s="3"/>
      <c r="BN57567" s="3"/>
      <c r="BP57567" s="3"/>
    </row>
    <row r="57568" spans="1:68" x14ac:dyDescent="0.25">
      <c r="A57568" s="1"/>
      <c r="B57568" s="2"/>
      <c r="BJ57568" s="3"/>
      <c r="BL57568" s="3"/>
      <c r="BN57568" s="3"/>
      <c r="BP57568" s="3"/>
    </row>
    <row r="57569" spans="1:68" x14ac:dyDescent="0.25">
      <c r="A57569" s="1"/>
      <c r="B57569" s="2"/>
      <c r="BJ57569" s="3"/>
      <c r="BL57569" s="3"/>
      <c r="BN57569" s="3"/>
      <c r="BP57569" s="3"/>
    </row>
    <row r="57570" spans="1:68" x14ac:dyDescent="0.25">
      <c r="A57570" s="1"/>
      <c r="B57570" s="2"/>
      <c r="BJ57570" s="3"/>
      <c r="BL57570" s="3"/>
      <c r="BN57570" s="3"/>
      <c r="BP57570" s="3"/>
    </row>
    <row r="57571" spans="1:68" x14ac:dyDescent="0.25">
      <c r="A57571" s="1"/>
      <c r="B57571" s="2"/>
      <c r="BJ57571" s="3"/>
      <c r="BL57571" s="3"/>
      <c r="BN57571" s="3"/>
      <c r="BP57571" s="3"/>
    </row>
    <row r="57572" spans="1:68" x14ac:dyDescent="0.25">
      <c r="A57572" s="1"/>
      <c r="B57572" s="2"/>
      <c r="BJ57572" s="3"/>
      <c r="BL57572" s="3"/>
      <c r="BN57572" s="3"/>
      <c r="BP57572" s="3"/>
    </row>
    <row r="57573" spans="1:68" x14ac:dyDescent="0.25">
      <c r="A57573" s="1"/>
      <c r="B57573" s="2"/>
      <c r="BJ57573" s="3"/>
      <c r="BL57573" s="3"/>
      <c r="BN57573" s="3"/>
      <c r="BP57573" s="3"/>
    </row>
    <row r="57574" spans="1:68" x14ac:dyDescent="0.25">
      <c r="A57574" s="1"/>
      <c r="B57574" s="2"/>
      <c r="BJ57574" s="3"/>
      <c r="BL57574" s="3"/>
      <c r="BN57574" s="3"/>
      <c r="BP57574" s="3"/>
    </row>
    <row r="57575" spans="1:68" x14ac:dyDescent="0.25">
      <c r="A57575" s="1"/>
      <c r="B57575" s="2"/>
      <c r="BJ57575" s="3"/>
      <c r="BL57575" s="3"/>
      <c r="BN57575" s="3"/>
      <c r="BP57575" s="3"/>
    </row>
    <row r="57576" spans="1:68" x14ac:dyDescent="0.25">
      <c r="A57576" s="1"/>
      <c r="B57576" s="2"/>
      <c r="BJ57576" s="3"/>
      <c r="BL57576" s="3"/>
      <c r="BN57576" s="3"/>
      <c r="BP57576" s="3"/>
    </row>
    <row r="57577" spans="1:68" x14ac:dyDescent="0.25">
      <c r="A57577" s="1"/>
      <c r="B57577" s="2"/>
      <c r="BJ57577" s="3"/>
      <c r="BL57577" s="3"/>
      <c r="BN57577" s="3"/>
      <c r="BP57577" s="3"/>
    </row>
    <row r="57578" spans="1:68" x14ac:dyDescent="0.25">
      <c r="A57578" s="1"/>
      <c r="B57578" s="2"/>
      <c r="BJ57578" s="3"/>
      <c r="BL57578" s="3"/>
      <c r="BN57578" s="3"/>
      <c r="BP57578" s="3"/>
    </row>
    <row r="57579" spans="1:68" x14ac:dyDescent="0.25">
      <c r="A57579" s="1"/>
      <c r="B57579" s="2"/>
      <c r="BJ57579" s="3"/>
      <c r="BL57579" s="3"/>
      <c r="BN57579" s="3"/>
      <c r="BP57579" s="3"/>
    </row>
    <row r="57580" spans="1:68" x14ac:dyDescent="0.25">
      <c r="A57580" s="1"/>
      <c r="B57580" s="2"/>
      <c r="BJ57580" s="3"/>
      <c r="BL57580" s="3"/>
      <c r="BN57580" s="3"/>
      <c r="BP57580" s="3"/>
    </row>
    <row r="57581" spans="1:68" x14ac:dyDescent="0.25">
      <c r="A57581" s="1"/>
      <c r="B57581" s="2"/>
      <c r="BJ57581" s="3"/>
      <c r="BL57581" s="3"/>
      <c r="BN57581" s="3"/>
      <c r="BP57581" s="3"/>
    </row>
    <row r="57582" spans="1:68" x14ac:dyDescent="0.25">
      <c r="A57582" s="1"/>
      <c r="B57582" s="2"/>
      <c r="BJ57582" s="3"/>
      <c r="BL57582" s="3"/>
      <c r="BN57582" s="3"/>
      <c r="BP57582" s="3"/>
    </row>
    <row r="57583" spans="1:68" x14ac:dyDescent="0.25">
      <c r="A57583" s="1"/>
      <c r="B57583" s="2"/>
      <c r="BJ57583" s="3"/>
      <c r="BL57583" s="3"/>
      <c r="BN57583" s="3"/>
      <c r="BP57583" s="3"/>
    </row>
    <row r="57584" spans="1:68" x14ac:dyDescent="0.25">
      <c r="A57584" s="1"/>
      <c r="B57584" s="2"/>
      <c r="BJ57584" s="3"/>
      <c r="BL57584" s="3"/>
      <c r="BN57584" s="3"/>
      <c r="BP57584" s="3"/>
    </row>
    <row r="57585" spans="1:68" x14ac:dyDescent="0.25">
      <c r="A57585" s="1"/>
      <c r="B57585" s="2"/>
      <c r="BJ57585" s="3"/>
      <c r="BL57585" s="3"/>
      <c r="BN57585" s="3"/>
      <c r="BP57585" s="3"/>
    </row>
    <row r="57586" spans="1:68" x14ac:dyDescent="0.25">
      <c r="A57586" s="1"/>
      <c r="B57586" s="2"/>
      <c r="BJ57586" s="3"/>
      <c r="BL57586" s="3"/>
      <c r="BN57586" s="3"/>
      <c r="BP57586" s="3"/>
    </row>
    <row r="57587" spans="1:68" x14ac:dyDescent="0.25">
      <c r="A57587" s="1"/>
      <c r="B57587" s="2"/>
      <c r="BJ57587" s="3"/>
      <c r="BL57587" s="3"/>
      <c r="BN57587" s="3"/>
      <c r="BP57587" s="3"/>
    </row>
    <row r="57588" spans="1:68" x14ac:dyDescent="0.25">
      <c r="A57588" s="1"/>
      <c r="B57588" s="2"/>
      <c r="BJ57588" s="3"/>
      <c r="BL57588" s="3"/>
      <c r="BN57588" s="3"/>
      <c r="BP57588" s="3"/>
    </row>
    <row r="57589" spans="1:68" x14ac:dyDescent="0.25">
      <c r="A57589" s="1"/>
      <c r="B57589" s="2"/>
      <c r="BJ57589" s="3"/>
      <c r="BL57589" s="3"/>
      <c r="BN57589" s="3"/>
      <c r="BP57589" s="3"/>
    </row>
    <row r="57590" spans="1:68" x14ac:dyDescent="0.25">
      <c r="A57590" s="1"/>
      <c r="B57590" s="2"/>
      <c r="BJ57590" s="3"/>
      <c r="BL57590" s="3"/>
      <c r="BN57590" s="3"/>
      <c r="BP57590" s="3"/>
    </row>
    <row r="57591" spans="1:68" x14ac:dyDescent="0.25">
      <c r="A57591" s="1"/>
      <c r="B57591" s="2"/>
      <c r="BJ57591" s="3"/>
      <c r="BL57591" s="3"/>
      <c r="BN57591" s="3"/>
      <c r="BP57591" s="3"/>
    </row>
    <row r="57592" spans="1:68" x14ac:dyDescent="0.25">
      <c r="A57592" s="1"/>
      <c r="B57592" s="2"/>
      <c r="BJ57592" s="3"/>
      <c r="BL57592" s="3"/>
      <c r="BN57592" s="3"/>
      <c r="BP57592" s="3"/>
    </row>
    <row r="57593" spans="1:68" x14ac:dyDescent="0.25">
      <c r="A57593" s="1"/>
      <c r="B57593" s="2"/>
      <c r="BJ57593" s="3"/>
      <c r="BL57593" s="3"/>
      <c r="BN57593" s="3"/>
      <c r="BP57593" s="3"/>
    </row>
    <row r="57594" spans="1:68" x14ac:dyDescent="0.25">
      <c r="A57594" s="1"/>
      <c r="B57594" s="2"/>
      <c r="BJ57594" s="3"/>
      <c r="BL57594" s="3"/>
      <c r="BN57594" s="3"/>
      <c r="BP57594" s="3"/>
    </row>
    <row r="57595" spans="1:68" x14ac:dyDescent="0.25">
      <c r="A57595" s="1"/>
      <c r="B57595" s="2"/>
      <c r="BJ57595" s="3"/>
      <c r="BL57595" s="3"/>
      <c r="BN57595" s="3"/>
      <c r="BP57595" s="3"/>
    </row>
    <row r="57596" spans="1:68" x14ac:dyDescent="0.25">
      <c r="A57596" s="1"/>
      <c r="B57596" s="2"/>
      <c r="BJ57596" s="3"/>
      <c r="BL57596" s="3"/>
      <c r="BN57596" s="3"/>
      <c r="BP57596" s="3"/>
    </row>
    <row r="57597" spans="1:68" x14ac:dyDescent="0.25">
      <c r="A57597" s="1"/>
      <c r="B57597" s="2"/>
      <c r="BJ57597" s="3"/>
      <c r="BL57597" s="3"/>
      <c r="BN57597" s="3"/>
      <c r="BP57597" s="3"/>
    </row>
    <row r="57598" spans="1:68" x14ac:dyDescent="0.25">
      <c r="A57598" s="1"/>
      <c r="B57598" s="2"/>
      <c r="BJ57598" s="3"/>
      <c r="BL57598" s="3"/>
      <c r="BN57598" s="3"/>
      <c r="BP57598" s="3"/>
    </row>
    <row r="57599" spans="1:68" x14ac:dyDescent="0.25">
      <c r="A57599" s="1"/>
      <c r="B57599" s="2"/>
      <c r="BJ57599" s="3"/>
      <c r="BL57599" s="3"/>
      <c r="BN57599" s="3"/>
      <c r="BP57599" s="3"/>
    </row>
    <row r="57600" spans="1:68" x14ac:dyDescent="0.25">
      <c r="A57600" s="1"/>
      <c r="B57600" s="2"/>
      <c r="BJ57600" s="3"/>
      <c r="BL57600" s="3"/>
      <c r="BN57600" s="3"/>
      <c r="BP57600" s="3"/>
    </row>
    <row r="57601" spans="1:68" x14ac:dyDescent="0.25">
      <c r="A57601" s="1"/>
      <c r="B57601" s="2"/>
      <c r="BJ57601" s="3"/>
      <c r="BL57601" s="3"/>
      <c r="BN57601" s="3"/>
      <c r="BP57601" s="3"/>
    </row>
    <row r="57602" spans="1:68" x14ac:dyDescent="0.25">
      <c r="A57602" s="1"/>
      <c r="B57602" s="2"/>
      <c r="BJ57602" s="3"/>
      <c r="BL57602" s="3"/>
      <c r="BN57602" s="3"/>
      <c r="BP57602" s="3"/>
    </row>
    <row r="57603" spans="1:68" x14ac:dyDescent="0.25">
      <c r="A57603" s="1"/>
      <c r="B57603" s="2"/>
      <c r="BJ57603" s="3"/>
      <c r="BL57603" s="3"/>
      <c r="BN57603" s="3"/>
      <c r="BP57603" s="3"/>
    </row>
    <row r="57604" spans="1:68" x14ac:dyDescent="0.25">
      <c r="A57604" s="1"/>
      <c r="B57604" s="2"/>
      <c r="BJ57604" s="3"/>
      <c r="BL57604" s="3"/>
      <c r="BN57604" s="3"/>
      <c r="BP57604" s="3"/>
    </row>
    <row r="57605" spans="1:68" x14ac:dyDescent="0.25">
      <c r="A57605" s="1"/>
      <c r="B57605" s="2"/>
      <c r="BJ57605" s="3"/>
      <c r="BL57605" s="3"/>
      <c r="BN57605" s="3"/>
      <c r="BP57605" s="3"/>
    </row>
    <row r="57606" spans="1:68" x14ac:dyDescent="0.25">
      <c r="A57606" s="1"/>
      <c r="B57606" s="2"/>
      <c r="BJ57606" s="3"/>
      <c r="BL57606" s="3"/>
      <c r="BN57606" s="3"/>
      <c r="BP57606" s="3"/>
    </row>
    <row r="57607" spans="1:68" x14ac:dyDescent="0.25">
      <c r="A57607" s="1"/>
      <c r="B57607" s="2"/>
      <c r="BJ57607" s="3"/>
      <c r="BL57607" s="3"/>
      <c r="BN57607" s="3"/>
      <c r="BP57607" s="3"/>
    </row>
    <row r="57608" spans="1:68" x14ac:dyDescent="0.25">
      <c r="A57608" s="1"/>
      <c r="B57608" s="2"/>
      <c r="BJ57608" s="3"/>
      <c r="BL57608" s="3"/>
      <c r="BN57608" s="3"/>
      <c r="BP57608" s="3"/>
    </row>
    <row r="57609" spans="1:68" x14ac:dyDescent="0.25">
      <c r="A57609" s="1"/>
      <c r="B57609" s="2"/>
      <c r="BJ57609" s="3"/>
      <c r="BL57609" s="3"/>
      <c r="BN57609" s="3"/>
      <c r="BP57609" s="3"/>
    </row>
    <row r="57610" spans="1:68" x14ac:dyDescent="0.25">
      <c r="A57610" s="1"/>
      <c r="B57610" s="2"/>
      <c r="BJ57610" s="3"/>
      <c r="BL57610" s="3"/>
      <c r="BN57610" s="3"/>
      <c r="BP57610" s="3"/>
    </row>
    <row r="57611" spans="1:68" x14ac:dyDescent="0.25">
      <c r="A57611" s="1"/>
      <c r="B57611" s="2"/>
      <c r="BJ57611" s="3"/>
      <c r="BL57611" s="3"/>
      <c r="BN57611" s="3"/>
      <c r="BP57611" s="3"/>
    </row>
    <row r="57612" spans="1:68" x14ac:dyDescent="0.25">
      <c r="A57612" s="1"/>
      <c r="B57612" s="2"/>
      <c r="BJ57612" s="3"/>
      <c r="BL57612" s="3"/>
      <c r="BN57612" s="3"/>
      <c r="BP57612" s="3"/>
    </row>
    <row r="57613" spans="1:68" x14ac:dyDescent="0.25">
      <c r="A57613" s="1"/>
      <c r="B57613" s="2"/>
      <c r="BJ57613" s="3"/>
      <c r="BL57613" s="3"/>
      <c r="BN57613" s="3"/>
      <c r="BP57613" s="3"/>
    </row>
    <row r="57614" spans="1:68" x14ac:dyDescent="0.25">
      <c r="A57614" s="1"/>
      <c r="B57614" s="2"/>
      <c r="BJ57614" s="3"/>
      <c r="BL57614" s="3"/>
      <c r="BN57614" s="3"/>
      <c r="BP57614" s="3"/>
    </row>
    <row r="57615" spans="1:68" x14ac:dyDescent="0.25">
      <c r="A57615" s="1"/>
      <c r="B57615" s="2"/>
      <c r="BJ57615" s="3"/>
      <c r="BL57615" s="3"/>
      <c r="BN57615" s="3"/>
      <c r="BP57615" s="3"/>
    </row>
    <row r="57616" spans="1:68" x14ac:dyDescent="0.25">
      <c r="A57616" s="1"/>
      <c r="B57616" s="2"/>
      <c r="BJ57616" s="3"/>
      <c r="BL57616" s="3"/>
      <c r="BN57616" s="3"/>
      <c r="BP57616" s="3"/>
    </row>
    <row r="57617" spans="1:68" x14ac:dyDescent="0.25">
      <c r="A57617" s="1"/>
      <c r="B57617" s="2"/>
      <c r="BJ57617" s="3"/>
      <c r="BL57617" s="3"/>
      <c r="BN57617" s="3"/>
      <c r="BP57617" s="3"/>
    </row>
    <row r="57618" spans="1:68" x14ac:dyDescent="0.25">
      <c r="A57618" s="1"/>
      <c r="B57618" s="2"/>
      <c r="BJ57618" s="3"/>
      <c r="BL57618" s="3"/>
      <c r="BN57618" s="3"/>
      <c r="BP57618" s="3"/>
    </row>
    <row r="57619" spans="1:68" x14ac:dyDescent="0.25">
      <c r="A57619" s="1"/>
      <c r="B57619" s="2"/>
      <c r="BJ57619" s="3"/>
      <c r="BL57619" s="3"/>
      <c r="BN57619" s="3"/>
      <c r="BP57619" s="3"/>
    </row>
    <row r="57620" spans="1:68" x14ac:dyDescent="0.25">
      <c r="A57620" s="1"/>
      <c r="B57620" s="2"/>
      <c r="BJ57620" s="3"/>
      <c r="BL57620" s="3"/>
      <c r="BN57620" s="3"/>
      <c r="BP57620" s="3"/>
    </row>
    <row r="57621" spans="1:68" x14ac:dyDescent="0.25">
      <c r="A57621" s="1"/>
      <c r="B57621" s="2"/>
      <c r="BJ57621" s="3"/>
      <c r="BL57621" s="3"/>
      <c r="BN57621" s="3"/>
      <c r="BP57621" s="3"/>
    </row>
    <row r="57622" spans="1:68" x14ac:dyDescent="0.25">
      <c r="A57622" s="1"/>
      <c r="B57622" s="2"/>
      <c r="BJ57622" s="3"/>
      <c r="BL57622" s="3"/>
      <c r="BN57622" s="3"/>
      <c r="BP57622" s="3"/>
    </row>
    <row r="57623" spans="1:68" x14ac:dyDescent="0.25">
      <c r="A57623" s="1"/>
      <c r="B57623" s="2"/>
      <c r="BJ57623" s="3"/>
      <c r="BL57623" s="3"/>
      <c r="BN57623" s="3"/>
      <c r="BP57623" s="3"/>
    </row>
    <row r="57624" spans="1:68" x14ac:dyDescent="0.25">
      <c r="A57624" s="1"/>
      <c r="B57624" s="2"/>
      <c r="BJ57624" s="3"/>
      <c r="BL57624" s="3"/>
      <c r="BN57624" s="3"/>
      <c r="BP57624" s="3"/>
    </row>
    <row r="57625" spans="1:68" x14ac:dyDescent="0.25">
      <c r="A57625" s="1"/>
      <c r="B57625" s="2"/>
      <c r="BJ57625" s="3"/>
      <c r="BL57625" s="3"/>
      <c r="BN57625" s="3"/>
      <c r="BP57625" s="3"/>
    </row>
    <row r="57626" spans="1:68" x14ac:dyDescent="0.25">
      <c r="A57626" s="1"/>
      <c r="B57626" s="2"/>
      <c r="BJ57626" s="3"/>
      <c r="BL57626" s="3"/>
      <c r="BN57626" s="3"/>
      <c r="BP57626" s="3"/>
    </row>
    <row r="57627" spans="1:68" x14ac:dyDescent="0.25">
      <c r="A57627" s="1"/>
      <c r="B57627" s="2"/>
      <c r="BJ57627" s="3"/>
      <c r="BL57627" s="3"/>
      <c r="BN57627" s="3"/>
      <c r="BP57627" s="3"/>
    </row>
    <row r="57628" spans="1:68" x14ac:dyDescent="0.25">
      <c r="A57628" s="1"/>
      <c r="B57628" s="2"/>
      <c r="BJ57628" s="3"/>
      <c r="BL57628" s="3"/>
      <c r="BN57628" s="3"/>
      <c r="BP57628" s="3"/>
    </row>
    <row r="57629" spans="1:68" x14ac:dyDescent="0.25">
      <c r="A57629" s="1"/>
      <c r="B57629" s="2"/>
      <c r="BJ57629" s="3"/>
      <c r="BL57629" s="3"/>
      <c r="BN57629" s="3"/>
      <c r="BP57629" s="3"/>
    </row>
    <row r="57630" spans="1:68" x14ac:dyDescent="0.25">
      <c r="A57630" s="1"/>
      <c r="B57630" s="2"/>
      <c r="BJ57630" s="3"/>
      <c r="BL57630" s="3"/>
      <c r="BN57630" s="3"/>
      <c r="BP57630" s="3"/>
    </row>
    <row r="57631" spans="1:68" x14ac:dyDescent="0.25">
      <c r="A57631" s="1"/>
      <c r="B57631" s="2"/>
      <c r="BJ57631" s="3"/>
      <c r="BL57631" s="3"/>
      <c r="BN57631" s="3"/>
      <c r="BP57631" s="3"/>
    </row>
    <row r="57632" spans="1:68" x14ac:dyDescent="0.25">
      <c r="A57632" s="1"/>
      <c r="B57632" s="2"/>
      <c r="BJ57632" s="3"/>
      <c r="BL57632" s="3"/>
      <c r="BN57632" s="3"/>
      <c r="BP57632" s="3"/>
    </row>
    <row r="57633" spans="1:68" x14ac:dyDescent="0.25">
      <c r="A57633" s="1"/>
      <c r="B57633" s="2"/>
      <c r="BJ57633" s="3"/>
      <c r="BL57633" s="3"/>
      <c r="BN57633" s="3"/>
      <c r="BP57633" s="3"/>
    </row>
    <row r="57634" spans="1:68" x14ac:dyDescent="0.25">
      <c r="A57634" s="1"/>
      <c r="B57634" s="2"/>
      <c r="BJ57634" s="3"/>
      <c r="BL57634" s="3"/>
      <c r="BN57634" s="3"/>
      <c r="BP57634" s="3"/>
    </row>
    <row r="57635" spans="1:68" x14ac:dyDescent="0.25">
      <c r="A57635" s="1"/>
      <c r="B57635" s="2"/>
      <c r="BJ57635" s="3"/>
      <c r="BL57635" s="3"/>
      <c r="BN57635" s="3"/>
      <c r="BP57635" s="3"/>
    </row>
    <row r="57636" spans="1:68" x14ac:dyDescent="0.25">
      <c r="A57636" s="1"/>
      <c r="B57636" s="2"/>
      <c r="BJ57636" s="3"/>
      <c r="BL57636" s="3"/>
      <c r="BN57636" s="3"/>
      <c r="BP57636" s="3"/>
    </row>
    <row r="57637" spans="1:68" x14ac:dyDescent="0.25">
      <c r="A57637" s="1"/>
      <c r="B57637" s="2"/>
      <c r="BJ57637" s="3"/>
      <c r="BL57637" s="3"/>
      <c r="BN57637" s="3"/>
      <c r="BP57637" s="3"/>
    </row>
    <row r="57638" spans="1:68" x14ac:dyDescent="0.25">
      <c r="A57638" s="1"/>
      <c r="B57638" s="2"/>
      <c r="BJ57638" s="3"/>
      <c r="BL57638" s="3"/>
      <c r="BN57638" s="3"/>
      <c r="BP57638" s="3"/>
    </row>
    <row r="57639" spans="1:68" x14ac:dyDescent="0.25">
      <c r="A57639" s="1"/>
      <c r="B57639" s="2"/>
      <c r="BJ57639" s="3"/>
      <c r="BL57639" s="3"/>
      <c r="BN57639" s="3"/>
      <c r="BP57639" s="3"/>
    </row>
    <row r="57640" spans="1:68" x14ac:dyDescent="0.25">
      <c r="A57640" s="1"/>
      <c r="B57640" s="2"/>
      <c r="BJ57640" s="3"/>
      <c r="BL57640" s="3"/>
      <c r="BN57640" s="3"/>
      <c r="BP57640" s="3"/>
    </row>
    <row r="57641" spans="1:68" x14ac:dyDescent="0.25">
      <c r="A57641" s="1"/>
      <c r="B57641" s="2"/>
      <c r="BJ57641" s="3"/>
      <c r="BL57641" s="3"/>
      <c r="BN57641" s="3"/>
      <c r="BP57641" s="3"/>
    </row>
    <row r="57642" spans="1:68" x14ac:dyDescent="0.25">
      <c r="A57642" s="1"/>
      <c r="B57642" s="2"/>
      <c r="BJ57642" s="3"/>
      <c r="BL57642" s="3"/>
      <c r="BN57642" s="3"/>
      <c r="BP57642" s="3"/>
    </row>
    <row r="57643" spans="1:68" x14ac:dyDescent="0.25">
      <c r="A57643" s="1"/>
      <c r="B57643" s="2"/>
      <c r="BJ57643" s="3"/>
      <c r="BL57643" s="3"/>
      <c r="BN57643" s="3"/>
      <c r="BP57643" s="3"/>
    </row>
    <row r="57644" spans="1:68" x14ac:dyDescent="0.25">
      <c r="A57644" s="1"/>
      <c r="B57644" s="2"/>
      <c r="BJ57644" s="3"/>
      <c r="BL57644" s="3"/>
      <c r="BN57644" s="3"/>
      <c r="BP57644" s="3"/>
    </row>
    <row r="57645" spans="1:68" x14ac:dyDescent="0.25">
      <c r="A57645" s="1"/>
      <c r="B57645" s="2"/>
      <c r="BJ57645" s="3"/>
      <c r="BL57645" s="3"/>
      <c r="BN57645" s="3"/>
      <c r="BP57645" s="3"/>
    </row>
    <row r="57646" spans="1:68" x14ac:dyDescent="0.25">
      <c r="A57646" s="1"/>
      <c r="B57646" s="2"/>
      <c r="BJ57646" s="3"/>
      <c r="BL57646" s="3"/>
      <c r="BN57646" s="3"/>
      <c r="BP57646" s="3"/>
    </row>
    <row r="57647" spans="1:68" x14ac:dyDescent="0.25">
      <c r="A57647" s="1"/>
      <c r="B57647" s="2"/>
      <c r="BJ57647" s="3"/>
      <c r="BL57647" s="3"/>
      <c r="BN57647" s="3"/>
      <c r="BP57647" s="3"/>
    </row>
    <row r="57648" spans="1:68" x14ac:dyDescent="0.25">
      <c r="A57648" s="1"/>
      <c r="B57648" s="2"/>
      <c r="BJ57648" s="3"/>
      <c r="BL57648" s="3"/>
      <c r="BN57648" s="3"/>
      <c r="BP57648" s="3"/>
    </row>
    <row r="57649" spans="1:68" x14ac:dyDescent="0.25">
      <c r="A57649" s="1"/>
      <c r="B57649" s="2"/>
      <c r="BJ57649" s="3"/>
      <c r="BL57649" s="3"/>
      <c r="BN57649" s="3"/>
      <c r="BP57649" s="3"/>
    </row>
    <row r="57650" spans="1:68" x14ac:dyDescent="0.25">
      <c r="A57650" s="1"/>
      <c r="B57650" s="2"/>
      <c r="BJ57650" s="3"/>
      <c r="BL57650" s="3"/>
      <c r="BN57650" s="3"/>
      <c r="BP57650" s="3"/>
    </row>
    <row r="57651" spans="1:68" x14ac:dyDescent="0.25">
      <c r="A57651" s="1"/>
      <c r="B57651" s="2"/>
      <c r="BJ57651" s="3"/>
      <c r="BL57651" s="3"/>
      <c r="BN57651" s="3"/>
      <c r="BP57651" s="3"/>
    </row>
    <row r="57652" spans="1:68" x14ac:dyDescent="0.25">
      <c r="A57652" s="1"/>
      <c r="B57652" s="2"/>
      <c r="BJ57652" s="3"/>
      <c r="BL57652" s="3"/>
      <c r="BN57652" s="3"/>
      <c r="BP57652" s="3"/>
    </row>
    <row r="57653" spans="1:68" x14ac:dyDescent="0.25">
      <c r="A57653" s="1"/>
      <c r="B57653" s="2"/>
      <c r="BJ57653" s="3"/>
      <c r="BL57653" s="3"/>
      <c r="BN57653" s="3"/>
      <c r="BP57653" s="3"/>
    </row>
    <row r="57654" spans="1:68" x14ac:dyDescent="0.25">
      <c r="A57654" s="1"/>
      <c r="B57654" s="2"/>
      <c r="BJ57654" s="3"/>
      <c r="BL57654" s="3"/>
      <c r="BN57654" s="3"/>
      <c r="BP57654" s="3"/>
    </row>
    <row r="57655" spans="1:68" x14ac:dyDescent="0.25">
      <c r="A57655" s="1"/>
      <c r="B57655" s="2"/>
      <c r="BJ57655" s="3"/>
      <c r="BL57655" s="3"/>
      <c r="BN57655" s="3"/>
      <c r="BP57655" s="3"/>
    </row>
    <row r="57656" spans="1:68" x14ac:dyDescent="0.25">
      <c r="A57656" s="1"/>
      <c r="B57656" s="2"/>
      <c r="BJ57656" s="3"/>
      <c r="BL57656" s="3"/>
      <c r="BN57656" s="3"/>
      <c r="BP57656" s="3"/>
    </row>
    <row r="57657" spans="1:68" x14ac:dyDescent="0.25">
      <c r="A57657" s="1"/>
      <c r="B57657" s="2"/>
      <c r="BJ57657" s="3"/>
      <c r="BL57657" s="3"/>
      <c r="BN57657" s="3"/>
      <c r="BP57657" s="3"/>
    </row>
    <row r="57658" spans="1:68" x14ac:dyDescent="0.25">
      <c r="A57658" s="1"/>
      <c r="B57658" s="2"/>
      <c r="BJ57658" s="3"/>
      <c r="BL57658" s="3"/>
      <c r="BN57658" s="3"/>
      <c r="BP57658" s="3"/>
    </row>
    <row r="57659" spans="1:68" x14ac:dyDescent="0.25">
      <c r="A57659" s="1"/>
      <c r="B57659" s="2"/>
      <c r="BJ57659" s="3"/>
      <c r="BL57659" s="3"/>
      <c r="BN57659" s="3"/>
      <c r="BP57659" s="3"/>
    </row>
    <row r="57660" spans="1:68" x14ac:dyDescent="0.25">
      <c r="A57660" s="1"/>
      <c r="B57660" s="2"/>
      <c r="BJ57660" s="3"/>
      <c r="BL57660" s="3"/>
      <c r="BN57660" s="3"/>
      <c r="BP57660" s="3"/>
    </row>
    <row r="57661" spans="1:68" x14ac:dyDescent="0.25">
      <c r="A57661" s="1"/>
      <c r="B57661" s="2"/>
      <c r="BJ57661" s="3"/>
      <c r="BL57661" s="3"/>
      <c r="BN57661" s="3"/>
      <c r="BP57661" s="3"/>
    </row>
    <row r="57662" spans="1:68" x14ac:dyDescent="0.25">
      <c r="A57662" s="1"/>
      <c r="B57662" s="2"/>
      <c r="BJ57662" s="3"/>
      <c r="BL57662" s="3"/>
      <c r="BN57662" s="3"/>
      <c r="BP57662" s="3"/>
    </row>
    <row r="57663" spans="1:68" x14ac:dyDescent="0.25">
      <c r="A57663" s="1"/>
      <c r="B57663" s="2"/>
      <c r="BJ57663" s="3"/>
      <c r="BL57663" s="3"/>
      <c r="BN57663" s="3"/>
      <c r="BP57663" s="3"/>
    </row>
    <row r="57664" spans="1:68" x14ac:dyDescent="0.25">
      <c r="A57664" s="1"/>
      <c r="B57664" s="2"/>
      <c r="BJ57664" s="3"/>
      <c r="BL57664" s="3"/>
      <c r="BN57664" s="3"/>
      <c r="BP57664" s="3"/>
    </row>
    <row r="57665" spans="1:68" x14ac:dyDescent="0.25">
      <c r="A57665" s="1"/>
      <c r="B57665" s="2"/>
      <c r="BJ57665" s="3"/>
      <c r="BL57665" s="3"/>
      <c r="BN57665" s="3"/>
      <c r="BP57665" s="3"/>
    </row>
    <row r="57666" spans="1:68" x14ac:dyDescent="0.25">
      <c r="A57666" s="1"/>
      <c r="B57666" s="2"/>
      <c r="BJ57666" s="3"/>
      <c r="BL57666" s="3"/>
      <c r="BN57666" s="3"/>
      <c r="BP57666" s="3"/>
    </row>
    <row r="57667" spans="1:68" x14ac:dyDescent="0.25">
      <c r="A57667" s="1"/>
      <c r="B57667" s="2"/>
      <c r="BJ57667" s="3"/>
      <c r="BL57667" s="3"/>
      <c r="BN57667" s="3"/>
      <c r="BP57667" s="3"/>
    </row>
    <row r="57668" spans="1:68" x14ac:dyDescent="0.25">
      <c r="A57668" s="1"/>
      <c r="B57668" s="2"/>
      <c r="BJ57668" s="3"/>
      <c r="BL57668" s="3"/>
      <c r="BN57668" s="3"/>
      <c r="BP57668" s="3"/>
    </row>
    <row r="57669" spans="1:68" x14ac:dyDescent="0.25">
      <c r="A57669" s="1"/>
      <c r="B57669" s="2"/>
      <c r="BJ57669" s="3"/>
      <c r="BL57669" s="3"/>
      <c r="BN57669" s="3"/>
      <c r="BP57669" s="3"/>
    </row>
    <row r="57670" spans="1:68" x14ac:dyDescent="0.25">
      <c r="A57670" s="1"/>
      <c r="B57670" s="2"/>
      <c r="BJ57670" s="3"/>
      <c r="BL57670" s="3"/>
      <c r="BN57670" s="3"/>
      <c r="BP57670" s="3"/>
    </row>
    <row r="57671" spans="1:68" x14ac:dyDescent="0.25">
      <c r="A57671" s="1"/>
      <c r="B57671" s="2"/>
      <c r="BJ57671" s="3"/>
      <c r="BL57671" s="3"/>
      <c r="BN57671" s="3"/>
      <c r="BP57671" s="3"/>
    </row>
    <row r="57672" spans="1:68" x14ac:dyDescent="0.25">
      <c r="A57672" s="1"/>
      <c r="B57672" s="2"/>
      <c r="BJ57672" s="3"/>
      <c r="BL57672" s="3"/>
      <c r="BN57672" s="3"/>
      <c r="BP57672" s="3"/>
    </row>
    <row r="57673" spans="1:68" x14ac:dyDescent="0.25">
      <c r="A57673" s="1"/>
      <c r="B57673" s="2"/>
      <c r="BJ57673" s="3"/>
      <c r="BL57673" s="3"/>
      <c r="BN57673" s="3"/>
      <c r="BP57673" s="3"/>
    </row>
    <row r="57674" spans="1:68" x14ac:dyDescent="0.25">
      <c r="A57674" s="1"/>
      <c r="B57674" s="2"/>
      <c r="BJ57674" s="3"/>
      <c r="BL57674" s="3"/>
      <c r="BN57674" s="3"/>
      <c r="BP57674" s="3"/>
    </row>
    <row r="57675" spans="1:68" x14ac:dyDescent="0.25">
      <c r="A57675" s="1"/>
      <c r="B57675" s="2"/>
      <c r="BJ57675" s="3"/>
      <c r="BL57675" s="3"/>
      <c r="BN57675" s="3"/>
      <c r="BP57675" s="3"/>
    </row>
    <row r="57676" spans="1:68" x14ac:dyDescent="0.25">
      <c r="A57676" s="1"/>
      <c r="B57676" s="2"/>
      <c r="BJ57676" s="3"/>
      <c r="BL57676" s="3"/>
      <c r="BN57676" s="3"/>
      <c r="BP57676" s="3"/>
    </row>
    <row r="57677" spans="1:68" x14ac:dyDescent="0.25">
      <c r="A57677" s="1"/>
      <c r="B57677" s="2"/>
      <c r="BJ57677" s="3"/>
      <c r="BL57677" s="3"/>
      <c r="BN57677" s="3"/>
      <c r="BP57677" s="3"/>
    </row>
    <row r="57678" spans="1:68" x14ac:dyDescent="0.25">
      <c r="A57678" s="1"/>
      <c r="B57678" s="2"/>
      <c r="BJ57678" s="3"/>
      <c r="BL57678" s="3"/>
      <c r="BN57678" s="3"/>
      <c r="BP57678" s="3"/>
    </row>
    <row r="57679" spans="1:68" x14ac:dyDescent="0.25">
      <c r="A57679" s="1"/>
      <c r="B57679" s="2"/>
      <c r="BJ57679" s="3"/>
      <c r="BL57679" s="3"/>
      <c r="BN57679" s="3"/>
      <c r="BP57679" s="3"/>
    </row>
    <row r="57680" spans="1:68" x14ac:dyDescent="0.25">
      <c r="A57680" s="1"/>
      <c r="B57680" s="2"/>
      <c r="BJ57680" s="3"/>
      <c r="BL57680" s="3"/>
      <c r="BN57680" s="3"/>
      <c r="BP57680" s="3"/>
    </row>
    <row r="57681" spans="1:68" x14ac:dyDescent="0.25">
      <c r="A57681" s="1"/>
      <c r="B57681" s="2"/>
      <c r="BJ57681" s="3"/>
      <c r="BL57681" s="3"/>
      <c r="BN57681" s="3"/>
      <c r="BP57681" s="3"/>
    </row>
    <row r="57682" spans="1:68" x14ac:dyDescent="0.25">
      <c r="A57682" s="1"/>
      <c r="B57682" s="2"/>
      <c r="BJ57682" s="3"/>
      <c r="BL57682" s="3"/>
      <c r="BN57682" s="3"/>
      <c r="BP57682" s="3"/>
    </row>
    <row r="57683" spans="1:68" x14ac:dyDescent="0.25">
      <c r="A57683" s="1"/>
      <c r="B57683" s="2"/>
      <c r="BJ57683" s="3"/>
      <c r="BL57683" s="3"/>
      <c r="BN57683" s="3"/>
      <c r="BP57683" s="3"/>
    </row>
    <row r="57684" spans="1:68" x14ac:dyDescent="0.25">
      <c r="A57684" s="1"/>
      <c r="B57684" s="2"/>
      <c r="BJ57684" s="3"/>
      <c r="BL57684" s="3"/>
      <c r="BN57684" s="3"/>
      <c r="BP57684" s="3"/>
    </row>
    <row r="57685" spans="1:68" x14ac:dyDescent="0.25">
      <c r="A57685" s="1"/>
      <c r="B57685" s="2"/>
      <c r="BJ57685" s="3"/>
      <c r="BL57685" s="3"/>
      <c r="BN57685" s="3"/>
      <c r="BP57685" s="3"/>
    </row>
    <row r="57686" spans="1:68" x14ac:dyDescent="0.25">
      <c r="A57686" s="1"/>
      <c r="B57686" s="2"/>
      <c r="BJ57686" s="3"/>
      <c r="BL57686" s="3"/>
      <c r="BN57686" s="3"/>
      <c r="BP57686" s="3"/>
    </row>
    <row r="57687" spans="1:68" x14ac:dyDescent="0.25">
      <c r="A57687" s="1"/>
      <c r="B57687" s="2"/>
      <c r="BJ57687" s="3"/>
      <c r="BL57687" s="3"/>
      <c r="BN57687" s="3"/>
      <c r="BP57687" s="3"/>
    </row>
    <row r="57688" spans="1:68" x14ac:dyDescent="0.25">
      <c r="A57688" s="1"/>
      <c r="B57688" s="2"/>
      <c r="BJ57688" s="3"/>
      <c r="BL57688" s="3"/>
      <c r="BN57688" s="3"/>
      <c r="BP57688" s="3"/>
    </row>
    <row r="57689" spans="1:68" x14ac:dyDescent="0.25">
      <c r="A57689" s="1"/>
      <c r="B57689" s="2"/>
      <c r="BJ57689" s="3"/>
      <c r="BL57689" s="3"/>
      <c r="BN57689" s="3"/>
      <c r="BP57689" s="3"/>
    </row>
    <row r="57690" spans="1:68" x14ac:dyDescent="0.25">
      <c r="A57690" s="1"/>
      <c r="B57690" s="2"/>
      <c r="BJ57690" s="3"/>
      <c r="BL57690" s="3"/>
      <c r="BN57690" s="3"/>
      <c r="BP57690" s="3"/>
    </row>
    <row r="57691" spans="1:68" x14ac:dyDescent="0.25">
      <c r="A57691" s="1"/>
      <c r="B57691" s="2"/>
      <c r="BJ57691" s="3"/>
      <c r="BL57691" s="3"/>
      <c r="BN57691" s="3"/>
      <c r="BP57691" s="3"/>
    </row>
    <row r="57692" spans="1:68" x14ac:dyDescent="0.25">
      <c r="A57692" s="1"/>
      <c r="B57692" s="2"/>
      <c r="BJ57692" s="3"/>
      <c r="BL57692" s="3"/>
      <c r="BN57692" s="3"/>
      <c r="BP57692" s="3"/>
    </row>
    <row r="57693" spans="1:68" x14ac:dyDescent="0.25">
      <c r="A57693" s="1"/>
      <c r="B57693" s="2"/>
      <c r="BJ57693" s="3"/>
      <c r="BL57693" s="3"/>
      <c r="BN57693" s="3"/>
      <c r="BP57693" s="3"/>
    </row>
    <row r="57694" spans="1:68" x14ac:dyDescent="0.25">
      <c r="A57694" s="1"/>
      <c r="B57694" s="2"/>
      <c r="BJ57694" s="3"/>
      <c r="BL57694" s="3"/>
      <c r="BN57694" s="3"/>
      <c r="BP57694" s="3"/>
    </row>
    <row r="57695" spans="1:68" x14ac:dyDescent="0.25">
      <c r="A57695" s="1"/>
      <c r="B57695" s="2"/>
      <c r="BJ57695" s="3"/>
      <c r="BL57695" s="3"/>
      <c r="BN57695" s="3"/>
      <c r="BP57695" s="3"/>
    </row>
    <row r="57696" spans="1:68" x14ac:dyDescent="0.25">
      <c r="A57696" s="1"/>
      <c r="B57696" s="2"/>
      <c r="BJ57696" s="3"/>
      <c r="BL57696" s="3"/>
      <c r="BN57696" s="3"/>
      <c r="BP57696" s="3"/>
    </row>
    <row r="57697" spans="1:68" x14ac:dyDescent="0.25">
      <c r="A57697" s="1"/>
      <c r="B57697" s="2"/>
      <c r="BJ57697" s="3"/>
      <c r="BL57697" s="3"/>
      <c r="BN57697" s="3"/>
      <c r="BP57697" s="3"/>
    </row>
    <row r="57698" spans="1:68" x14ac:dyDescent="0.25">
      <c r="A57698" s="1"/>
      <c r="B57698" s="2"/>
      <c r="BJ57698" s="3"/>
      <c r="BL57698" s="3"/>
      <c r="BN57698" s="3"/>
      <c r="BP57698" s="3"/>
    </row>
    <row r="57699" spans="1:68" x14ac:dyDescent="0.25">
      <c r="A57699" s="1"/>
      <c r="B57699" s="2"/>
      <c r="BJ57699" s="3"/>
      <c r="BL57699" s="3"/>
      <c r="BN57699" s="3"/>
      <c r="BP57699" s="3"/>
    </row>
    <row r="57700" spans="1:68" x14ac:dyDescent="0.25">
      <c r="A57700" s="1"/>
      <c r="B57700" s="2"/>
      <c r="BJ57700" s="3"/>
      <c r="BL57700" s="3"/>
      <c r="BN57700" s="3"/>
      <c r="BP57700" s="3"/>
    </row>
    <row r="57701" spans="1:68" x14ac:dyDescent="0.25">
      <c r="A57701" s="1"/>
      <c r="B57701" s="2"/>
      <c r="BJ57701" s="3"/>
      <c r="BL57701" s="3"/>
      <c r="BN57701" s="3"/>
      <c r="BP57701" s="3"/>
    </row>
    <row r="57702" spans="1:68" x14ac:dyDescent="0.25">
      <c r="A57702" s="1"/>
      <c r="B57702" s="2"/>
      <c r="BJ57702" s="3"/>
      <c r="BL57702" s="3"/>
      <c r="BN57702" s="3"/>
      <c r="BP57702" s="3"/>
    </row>
    <row r="57703" spans="1:68" x14ac:dyDescent="0.25">
      <c r="A57703" s="1"/>
      <c r="B57703" s="2"/>
      <c r="BJ57703" s="3"/>
      <c r="BL57703" s="3"/>
      <c r="BN57703" s="3"/>
      <c r="BP57703" s="3"/>
    </row>
    <row r="57704" spans="1:68" x14ac:dyDescent="0.25">
      <c r="A57704" s="1"/>
      <c r="B57704" s="2"/>
      <c r="BJ57704" s="3"/>
      <c r="BL57704" s="3"/>
      <c r="BN57704" s="3"/>
      <c r="BP57704" s="3"/>
    </row>
    <row r="57705" spans="1:68" x14ac:dyDescent="0.25">
      <c r="A57705" s="1"/>
      <c r="B57705" s="2"/>
      <c r="BJ57705" s="3"/>
      <c r="BL57705" s="3"/>
      <c r="BN57705" s="3"/>
      <c r="BP57705" s="3"/>
    </row>
    <row r="57706" spans="1:68" x14ac:dyDescent="0.25">
      <c r="A57706" s="1"/>
      <c r="B57706" s="2"/>
      <c r="BJ57706" s="3"/>
      <c r="BL57706" s="3"/>
      <c r="BN57706" s="3"/>
      <c r="BP57706" s="3"/>
    </row>
    <row r="57707" spans="1:68" x14ac:dyDescent="0.25">
      <c r="A57707" s="1"/>
      <c r="B57707" s="2"/>
      <c r="BJ57707" s="3"/>
      <c r="BL57707" s="3"/>
      <c r="BN57707" s="3"/>
      <c r="BP57707" s="3"/>
    </row>
    <row r="57708" spans="1:68" x14ac:dyDescent="0.25">
      <c r="A57708" s="1"/>
      <c r="B57708" s="2"/>
      <c r="BJ57708" s="3"/>
      <c r="BL57708" s="3"/>
      <c r="BN57708" s="3"/>
      <c r="BP57708" s="3"/>
    </row>
    <row r="57709" spans="1:68" x14ac:dyDescent="0.25">
      <c r="A57709" s="1"/>
      <c r="B57709" s="2"/>
      <c r="BJ57709" s="3"/>
      <c r="BL57709" s="3"/>
      <c r="BN57709" s="3"/>
      <c r="BP57709" s="3"/>
    </row>
    <row r="57710" spans="1:68" x14ac:dyDescent="0.25">
      <c r="A57710" s="1"/>
      <c r="B57710" s="2"/>
      <c r="BJ57710" s="3"/>
      <c r="BL57710" s="3"/>
      <c r="BN57710" s="3"/>
      <c r="BP57710" s="3"/>
    </row>
    <row r="57711" spans="1:68" x14ac:dyDescent="0.25">
      <c r="A57711" s="1"/>
      <c r="B57711" s="2"/>
      <c r="BJ57711" s="3"/>
      <c r="BL57711" s="3"/>
      <c r="BN57711" s="3"/>
      <c r="BP57711" s="3"/>
    </row>
    <row r="57712" spans="1:68" x14ac:dyDescent="0.25">
      <c r="A57712" s="1"/>
      <c r="B57712" s="2"/>
      <c r="BJ57712" s="3"/>
      <c r="BL57712" s="3"/>
      <c r="BN57712" s="3"/>
      <c r="BP57712" s="3"/>
    </row>
    <row r="57713" spans="1:68" x14ac:dyDescent="0.25">
      <c r="A57713" s="1"/>
      <c r="B57713" s="2"/>
      <c r="BJ57713" s="3"/>
      <c r="BL57713" s="3"/>
      <c r="BN57713" s="3"/>
      <c r="BP57713" s="3"/>
    </row>
    <row r="57714" spans="1:68" x14ac:dyDescent="0.25">
      <c r="A57714" s="1"/>
      <c r="B57714" s="2"/>
      <c r="BJ57714" s="3"/>
      <c r="BL57714" s="3"/>
      <c r="BN57714" s="3"/>
      <c r="BP57714" s="3"/>
    </row>
    <row r="57715" spans="1:68" x14ac:dyDescent="0.25">
      <c r="A57715" s="1"/>
      <c r="B57715" s="2"/>
      <c r="BJ57715" s="3"/>
      <c r="BL57715" s="3"/>
      <c r="BN57715" s="3"/>
      <c r="BP57715" s="3"/>
    </row>
    <row r="57716" spans="1:68" x14ac:dyDescent="0.25">
      <c r="A57716" s="1"/>
      <c r="B57716" s="2"/>
      <c r="BJ57716" s="3"/>
      <c r="BL57716" s="3"/>
      <c r="BN57716" s="3"/>
      <c r="BP57716" s="3"/>
    </row>
    <row r="57717" spans="1:68" x14ac:dyDescent="0.25">
      <c r="A57717" s="1"/>
      <c r="B57717" s="2"/>
      <c r="BJ57717" s="3"/>
      <c r="BL57717" s="3"/>
      <c r="BN57717" s="3"/>
      <c r="BP57717" s="3"/>
    </row>
    <row r="57718" spans="1:68" x14ac:dyDescent="0.25">
      <c r="A57718" s="1"/>
      <c r="B57718" s="2"/>
      <c r="BJ57718" s="3"/>
      <c r="BL57718" s="3"/>
      <c r="BN57718" s="3"/>
      <c r="BP57718" s="3"/>
    </row>
    <row r="57719" spans="1:68" x14ac:dyDescent="0.25">
      <c r="A57719" s="1"/>
      <c r="B57719" s="2"/>
      <c r="BJ57719" s="3"/>
      <c r="BL57719" s="3"/>
      <c r="BN57719" s="3"/>
      <c r="BP57719" s="3"/>
    </row>
    <row r="57720" spans="1:68" x14ac:dyDescent="0.25">
      <c r="A57720" s="1"/>
      <c r="B57720" s="2"/>
      <c r="BJ57720" s="3"/>
      <c r="BL57720" s="3"/>
      <c r="BN57720" s="3"/>
      <c r="BP57720" s="3"/>
    </row>
    <row r="57721" spans="1:68" x14ac:dyDescent="0.25">
      <c r="A57721" s="1"/>
      <c r="B57721" s="2"/>
      <c r="BJ57721" s="3"/>
      <c r="BL57721" s="3"/>
      <c r="BN57721" s="3"/>
      <c r="BP57721" s="3"/>
    </row>
    <row r="57722" spans="1:68" x14ac:dyDescent="0.25">
      <c r="A57722" s="1"/>
      <c r="B57722" s="2"/>
      <c r="BJ57722" s="3"/>
      <c r="BL57722" s="3"/>
      <c r="BN57722" s="3"/>
      <c r="BP57722" s="3"/>
    </row>
    <row r="57723" spans="1:68" x14ac:dyDescent="0.25">
      <c r="A57723" s="1"/>
      <c r="B57723" s="2"/>
      <c r="BJ57723" s="3"/>
      <c r="BL57723" s="3"/>
      <c r="BN57723" s="3"/>
      <c r="BP57723" s="3"/>
    </row>
    <row r="57724" spans="1:68" x14ac:dyDescent="0.25">
      <c r="A57724" s="1"/>
      <c r="B57724" s="2"/>
      <c r="BJ57724" s="3"/>
      <c r="BL57724" s="3"/>
      <c r="BN57724" s="3"/>
      <c r="BP57724" s="3"/>
    </row>
    <row r="57725" spans="1:68" x14ac:dyDescent="0.25">
      <c r="A57725" s="1"/>
      <c r="B57725" s="2"/>
      <c r="BJ57725" s="3"/>
      <c r="BL57725" s="3"/>
      <c r="BN57725" s="3"/>
      <c r="BP57725" s="3"/>
    </row>
    <row r="57726" spans="1:68" x14ac:dyDescent="0.25">
      <c r="A57726" s="1"/>
      <c r="B57726" s="2"/>
      <c r="BJ57726" s="3"/>
      <c r="BL57726" s="3"/>
      <c r="BN57726" s="3"/>
      <c r="BP57726" s="3"/>
    </row>
    <row r="57727" spans="1:68" x14ac:dyDescent="0.25">
      <c r="A57727" s="1"/>
      <c r="B57727" s="2"/>
      <c r="BJ57727" s="3"/>
      <c r="BL57727" s="3"/>
      <c r="BN57727" s="3"/>
      <c r="BP57727" s="3"/>
    </row>
    <row r="57728" spans="1:68" x14ac:dyDescent="0.25">
      <c r="A57728" s="1"/>
      <c r="B57728" s="2"/>
      <c r="BJ57728" s="3"/>
      <c r="BL57728" s="3"/>
      <c r="BN57728" s="3"/>
      <c r="BP57728" s="3"/>
    </row>
    <row r="57729" spans="1:68" x14ac:dyDescent="0.25">
      <c r="A57729" s="1"/>
      <c r="B57729" s="2"/>
      <c r="BJ57729" s="3"/>
      <c r="BL57729" s="3"/>
      <c r="BN57729" s="3"/>
      <c r="BP57729" s="3"/>
    </row>
    <row r="57730" spans="1:68" x14ac:dyDescent="0.25">
      <c r="A57730" s="1"/>
      <c r="B57730" s="2"/>
      <c r="BJ57730" s="3"/>
      <c r="BL57730" s="3"/>
      <c r="BN57730" s="3"/>
      <c r="BP57730" s="3"/>
    </row>
    <row r="57731" spans="1:68" x14ac:dyDescent="0.25">
      <c r="A57731" s="1"/>
      <c r="B57731" s="2"/>
      <c r="BJ57731" s="3"/>
      <c r="BL57731" s="3"/>
      <c r="BN57731" s="3"/>
      <c r="BP57731" s="3"/>
    </row>
    <row r="57732" spans="1:68" x14ac:dyDescent="0.25">
      <c r="A57732" s="1"/>
      <c r="B57732" s="2"/>
      <c r="BJ57732" s="3"/>
      <c r="BL57732" s="3"/>
      <c r="BN57732" s="3"/>
      <c r="BP57732" s="3"/>
    </row>
    <row r="57733" spans="1:68" x14ac:dyDescent="0.25">
      <c r="A57733" s="1"/>
      <c r="B57733" s="2"/>
      <c r="BJ57733" s="3"/>
      <c r="BL57733" s="3"/>
      <c r="BN57733" s="3"/>
      <c r="BP57733" s="3"/>
    </row>
    <row r="57734" spans="1:68" x14ac:dyDescent="0.25">
      <c r="A57734" s="1"/>
      <c r="B57734" s="2"/>
      <c r="BJ57734" s="3"/>
      <c r="BL57734" s="3"/>
      <c r="BN57734" s="3"/>
      <c r="BP57734" s="3"/>
    </row>
    <row r="57735" spans="1:68" x14ac:dyDescent="0.25">
      <c r="A57735" s="1"/>
      <c r="B57735" s="2"/>
      <c r="BJ57735" s="3"/>
      <c r="BL57735" s="3"/>
      <c r="BN57735" s="3"/>
      <c r="BP57735" s="3"/>
    </row>
    <row r="57736" spans="1:68" x14ac:dyDescent="0.25">
      <c r="A57736" s="1"/>
      <c r="B57736" s="2"/>
      <c r="BJ57736" s="3"/>
      <c r="BL57736" s="3"/>
      <c r="BN57736" s="3"/>
      <c r="BP57736" s="3"/>
    </row>
    <row r="57737" spans="1:68" x14ac:dyDescent="0.25">
      <c r="A57737" s="1"/>
      <c r="B57737" s="2"/>
      <c r="BJ57737" s="3"/>
      <c r="BL57737" s="3"/>
      <c r="BN57737" s="3"/>
      <c r="BP57737" s="3"/>
    </row>
    <row r="57738" spans="1:68" x14ac:dyDescent="0.25">
      <c r="A57738" s="1"/>
      <c r="B57738" s="2"/>
      <c r="BJ57738" s="3"/>
      <c r="BL57738" s="3"/>
      <c r="BN57738" s="3"/>
      <c r="BP57738" s="3"/>
    </row>
    <row r="57739" spans="1:68" x14ac:dyDescent="0.25">
      <c r="A57739" s="1"/>
      <c r="B57739" s="2"/>
      <c r="BJ57739" s="3"/>
      <c r="BL57739" s="3"/>
      <c r="BN57739" s="3"/>
      <c r="BP57739" s="3"/>
    </row>
    <row r="57740" spans="1:68" x14ac:dyDescent="0.25">
      <c r="A57740" s="1"/>
      <c r="B57740" s="2"/>
      <c r="BJ57740" s="3"/>
      <c r="BL57740" s="3"/>
      <c r="BN57740" s="3"/>
      <c r="BP57740" s="3"/>
    </row>
    <row r="57741" spans="1:68" x14ac:dyDescent="0.25">
      <c r="A57741" s="1"/>
      <c r="B57741" s="2"/>
      <c r="BJ57741" s="3"/>
      <c r="BL57741" s="3"/>
      <c r="BN57741" s="3"/>
      <c r="BP57741" s="3"/>
    </row>
    <row r="57742" spans="1:68" x14ac:dyDescent="0.25">
      <c r="A57742" s="1"/>
      <c r="B57742" s="2"/>
      <c r="BJ57742" s="3"/>
      <c r="BL57742" s="3"/>
      <c r="BN57742" s="3"/>
      <c r="BP57742" s="3"/>
    </row>
    <row r="57743" spans="1:68" x14ac:dyDescent="0.25">
      <c r="A57743" s="1"/>
      <c r="B57743" s="2"/>
      <c r="BJ57743" s="3"/>
      <c r="BL57743" s="3"/>
      <c r="BN57743" s="3"/>
      <c r="BP57743" s="3"/>
    </row>
    <row r="57744" spans="1:68" x14ac:dyDescent="0.25">
      <c r="A57744" s="1"/>
      <c r="B57744" s="2"/>
      <c r="BJ57744" s="3"/>
      <c r="BL57744" s="3"/>
      <c r="BN57744" s="3"/>
      <c r="BP57744" s="3"/>
    </row>
    <row r="57745" spans="1:68" x14ac:dyDescent="0.25">
      <c r="A57745" s="1"/>
      <c r="B57745" s="2"/>
      <c r="BJ57745" s="3"/>
      <c r="BL57745" s="3"/>
      <c r="BN57745" s="3"/>
      <c r="BP57745" s="3"/>
    </row>
    <row r="57746" spans="1:68" x14ac:dyDescent="0.25">
      <c r="A57746" s="1"/>
      <c r="B57746" s="2"/>
      <c r="BJ57746" s="3"/>
      <c r="BL57746" s="3"/>
      <c r="BN57746" s="3"/>
      <c r="BP57746" s="3"/>
    </row>
    <row r="57747" spans="1:68" x14ac:dyDescent="0.25">
      <c r="A57747" s="1"/>
      <c r="B57747" s="2"/>
      <c r="BJ57747" s="3"/>
      <c r="BL57747" s="3"/>
      <c r="BN57747" s="3"/>
      <c r="BP57747" s="3"/>
    </row>
    <row r="57748" spans="1:68" x14ac:dyDescent="0.25">
      <c r="A57748" s="1"/>
      <c r="B57748" s="2"/>
      <c r="BJ57748" s="3"/>
      <c r="BL57748" s="3"/>
      <c r="BN57748" s="3"/>
      <c r="BP57748" s="3"/>
    </row>
    <row r="57749" spans="1:68" x14ac:dyDescent="0.25">
      <c r="A57749" s="1"/>
      <c r="B57749" s="2"/>
      <c r="BJ57749" s="3"/>
      <c r="BL57749" s="3"/>
      <c r="BN57749" s="3"/>
      <c r="BP57749" s="3"/>
    </row>
    <row r="57750" spans="1:68" x14ac:dyDescent="0.25">
      <c r="A57750" s="1"/>
      <c r="B57750" s="2"/>
      <c r="BJ57750" s="3"/>
      <c r="BL57750" s="3"/>
      <c r="BN57750" s="3"/>
      <c r="BP57750" s="3"/>
    </row>
    <row r="57751" spans="1:68" x14ac:dyDescent="0.25">
      <c r="A57751" s="1"/>
      <c r="B57751" s="2"/>
      <c r="BJ57751" s="3"/>
      <c r="BL57751" s="3"/>
      <c r="BN57751" s="3"/>
      <c r="BP57751" s="3"/>
    </row>
    <row r="57752" spans="1:68" x14ac:dyDescent="0.25">
      <c r="A57752" s="1"/>
      <c r="B57752" s="2"/>
      <c r="BJ57752" s="3"/>
      <c r="BL57752" s="3"/>
      <c r="BN57752" s="3"/>
      <c r="BP57752" s="3"/>
    </row>
    <row r="57753" spans="1:68" x14ac:dyDescent="0.25">
      <c r="A57753" s="1"/>
      <c r="B57753" s="2"/>
      <c r="BJ57753" s="3"/>
      <c r="BL57753" s="3"/>
      <c r="BN57753" s="3"/>
      <c r="BP57753" s="3"/>
    </row>
    <row r="57754" spans="1:68" x14ac:dyDescent="0.25">
      <c r="A57754" s="1"/>
      <c r="B57754" s="2"/>
      <c r="BJ57754" s="3"/>
      <c r="BL57754" s="3"/>
      <c r="BN57754" s="3"/>
      <c r="BP57754" s="3"/>
    </row>
    <row r="57755" spans="1:68" x14ac:dyDescent="0.25">
      <c r="A57755" s="1"/>
      <c r="B57755" s="2"/>
      <c r="BJ57755" s="3"/>
      <c r="BL57755" s="3"/>
      <c r="BN57755" s="3"/>
      <c r="BP57755" s="3"/>
    </row>
    <row r="57756" spans="1:68" x14ac:dyDescent="0.25">
      <c r="A57756" s="1"/>
      <c r="B57756" s="2"/>
      <c r="BJ57756" s="3"/>
      <c r="BL57756" s="3"/>
      <c r="BN57756" s="3"/>
      <c r="BP57756" s="3"/>
    </row>
    <row r="57757" spans="1:68" x14ac:dyDescent="0.25">
      <c r="A57757" s="1"/>
      <c r="B57757" s="2"/>
      <c r="BJ57757" s="3"/>
      <c r="BL57757" s="3"/>
      <c r="BN57757" s="3"/>
      <c r="BP57757" s="3"/>
    </row>
    <row r="57758" spans="1:68" x14ac:dyDescent="0.25">
      <c r="A57758" s="1"/>
      <c r="B57758" s="2"/>
      <c r="BJ57758" s="3"/>
      <c r="BL57758" s="3"/>
      <c r="BN57758" s="3"/>
      <c r="BP57758" s="3"/>
    </row>
    <row r="57759" spans="1:68" x14ac:dyDescent="0.25">
      <c r="A57759" s="1"/>
      <c r="B57759" s="2"/>
      <c r="BJ57759" s="3"/>
      <c r="BL57759" s="3"/>
      <c r="BN57759" s="3"/>
      <c r="BP57759" s="3"/>
    </row>
    <row r="57760" spans="1:68" x14ac:dyDescent="0.25">
      <c r="A57760" s="1"/>
      <c r="B57760" s="2"/>
      <c r="BJ57760" s="3"/>
      <c r="BL57760" s="3"/>
      <c r="BN57760" s="3"/>
      <c r="BP57760" s="3"/>
    </row>
    <row r="57761" spans="1:68" x14ac:dyDescent="0.25">
      <c r="A57761" s="1"/>
      <c r="B57761" s="2"/>
      <c r="BJ57761" s="3"/>
      <c r="BL57761" s="3"/>
      <c r="BN57761" s="3"/>
      <c r="BP57761" s="3"/>
    </row>
    <row r="57762" spans="1:68" x14ac:dyDescent="0.25">
      <c r="A57762" s="1"/>
      <c r="B57762" s="2"/>
      <c r="BJ57762" s="3"/>
      <c r="BL57762" s="3"/>
      <c r="BN57762" s="3"/>
      <c r="BP57762" s="3"/>
    </row>
    <row r="57763" spans="1:68" x14ac:dyDescent="0.25">
      <c r="A57763" s="1"/>
      <c r="B57763" s="2"/>
      <c r="BJ57763" s="3"/>
      <c r="BL57763" s="3"/>
      <c r="BN57763" s="3"/>
      <c r="BP57763" s="3"/>
    </row>
    <row r="57764" spans="1:68" x14ac:dyDescent="0.25">
      <c r="A57764" s="1"/>
      <c r="B57764" s="2"/>
      <c r="BJ57764" s="3"/>
      <c r="BL57764" s="3"/>
      <c r="BN57764" s="3"/>
      <c r="BP57764" s="3"/>
    </row>
    <row r="57765" spans="1:68" x14ac:dyDescent="0.25">
      <c r="A57765" s="1"/>
      <c r="B57765" s="2"/>
      <c r="BJ57765" s="3"/>
      <c r="BL57765" s="3"/>
      <c r="BN57765" s="3"/>
      <c r="BP57765" s="3"/>
    </row>
    <row r="57766" spans="1:68" x14ac:dyDescent="0.25">
      <c r="A57766" s="1"/>
      <c r="B57766" s="2"/>
      <c r="BJ57766" s="3"/>
      <c r="BL57766" s="3"/>
      <c r="BN57766" s="3"/>
      <c r="BP57766" s="3"/>
    </row>
    <row r="57767" spans="1:68" x14ac:dyDescent="0.25">
      <c r="A57767" s="1"/>
      <c r="B57767" s="2"/>
      <c r="BJ57767" s="3"/>
      <c r="BL57767" s="3"/>
      <c r="BN57767" s="3"/>
      <c r="BP57767" s="3"/>
    </row>
    <row r="57768" spans="1:68" x14ac:dyDescent="0.25">
      <c r="A57768" s="1"/>
      <c r="B57768" s="2"/>
      <c r="BJ57768" s="3"/>
      <c r="BL57768" s="3"/>
      <c r="BN57768" s="3"/>
      <c r="BP57768" s="3"/>
    </row>
    <row r="57769" spans="1:68" x14ac:dyDescent="0.25">
      <c r="A57769" s="1"/>
      <c r="B57769" s="2"/>
      <c r="BJ57769" s="3"/>
      <c r="BL57769" s="3"/>
      <c r="BN57769" s="3"/>
      <c r="BP57769" s="3"/>
    </row>
    <row r="57770" spans="1:68" x14ac:dyDescent="0.25">
      <c r="A57770" s="1"/>
      <c r="B57770" s="2"/>
      <c r="BJ57770" s="3"/>
      <c r="BL57770" s="3"/>
      <c r="BN57770" s="3"/>
      <c r="BP57770" s="3"/>
    </row>
    <row r="57771" spans="1:68" x14ac:dyDescent="0.25">
      <c r="A57771" s="1"/>
      <c r="B57771" s="2"/>
      <c r="BJ57771" s="3"/>
      <c r="BL57771" s="3"/>
      <c r="BN57771" s="3"/>
      <c r="BP57771" s="3"/>
    </row>
    <row r="57772" spans="1:68" x14ac:dyDescent="0.25">
      <c r="A57772" s="1"/>
      <c r="B57772" s="2"/>
      <c r="BJ57772" s="3"/>
      <c r="BL57772" s="3"/>
      <c r="BN57772" s="3"/>
      <c r="BP57772" s="3"/>
    </row>
    <row r="57773" spans="1:68" x14ac:dyDescent="0.25">
      <c r="A57773" s="1"/>
      <c r="B57773" s="2"/>
      <c r="BJ57773" s="3"/>
      <c r="BL57773" s="3"/>
      <c r="BN57773" s="3"/>
      <c r="BP57773" s="3"/>
    </row>
    <row r="57774" spans="1:68" x14ac:dyDescent="0.25">
      <c r="A57774" s="1"/>
      <c r="B57774" s="2"/>
      <c r="BJ57774" s="3"/>
      <c r="BL57774" s="3"/>
      <c r="BN57774" s="3"/>
      <c r="BP57774" s="3"/>
    </row>
    <row r="57775" spans="1:68" x14ac:dyDescent="0.25">
      <c r="A57775" s="1"/>
      <c r="B57775" s="2"/>
      <c r="BJ57775" s="3"/>
      <c r="BL57775" s="3"/>
      <c r="BN57775" s="3"/>
      <c r="BP57775" s="3"/>
    </row>
    <row r="57776" spans="1:68" x14ac:dyDescent="0.25">
      <c r="A57776" s="1"/>
      <c r="B57776" s="2"/>
      <c r="BJ57776" s="3"/>
      <c r="BL57776" s="3"/>
      <c r="BN57776" s="3"/>
      <c r="BP57776" s="3"/>
    </row>
    <row r="57777" spans="1:68" x14ac:dyDescent="0.25">
      <c r="A57777" s="1"/>
      <c r="B57777" s="2"/>
      <c r="BJ57777" s="3"/>
      <c r="BL57777" s="3"/>
      <c r="BN57777" s="3"/>
      <c r="BP57777" s="3"/>
    </row>
    <row r="57778" spans="1:68" x14ac:dyDescent="0.25">
      <c r="A57778" s="1"/>
      <c r="B57778" s="2"/>
      <c r="BJ57778" s="3"/>
      <c r="BL57778" s="3"/>
      <c r="BN57778" s="3"/>
      <c r="BP57778" s="3"/>
    </row>
    <row r="57779" spans="1:68" x14ac:dyDescent="0.25">
      <c r="A57779" s="1"/>
      <c r="B57779" s="2"/>
      <c r="BJ57779" s="3"/>
      <c r="BL57779" s="3"/>
      <c r="BN57779" s="3"/>
      <c r="BP57779" s="3"/>
    </row>
    <row r="57780" spans="1:68" x14ac:dyDescent="0.25">
      <c r="A57780" s="1"/>
      <c r="B57780" s="2"/>
      <c r="BJ57780" s="3"/>
      <c r="BL57780" s="3"/>
      <c r="BN57780" s="3"/>
      <c r="BP57780" s="3"/>
    </row>
    <row r="57781" spans="1:68" x14ac:dyDescent="0.25">
      <c r="A57781" s="1"/>
      <c r="B57781" s="2"/>
      <c r="BJ57781" s="3"/>
      <c r="BL57781" s="3"/>
      <c r="BN57781" s="3"/>
      <c r="BP57781" s="3"/>
    </row>
    <row r="57782" spans="1:68" x14ac:dyDescent="0.25">
      <c r="A57782" s="1"/>
      <c r="B57782" s="2"/>
      <c r="BJ57782" s="3"/>
      <c r="BL57782" s="3"/>
      <c r="BN57782" s="3"/>
      <c r="BP57782" s="3"/>
    </row>
    <row r="57783" spans="1:68" x14ac:dyDescent="0.25">
      <c r="A57783" s="1"/>
      <c r="B57783" s="2"/>
      <c r="BJ57783" s="3"/>
      <c r="BL57783" s="3"/>
      <c r="BN57783" s="3"/>
      <c r="BP57783" s="3"/>
    </row>
    <row r="57784" spans="1:68" x14ac:dyDescent="0.25">
      <c r="A57784" s="1"/>
      <c r="B57784" s="2"/>
      <c r="BJ57784" s="3"/>
      <c r="BL57784" s="3"/>
      <c r="BN57784" s="3"/>
      <c r="BP57784" s="3"/>
    </row>
    <row r="57785" spans="1:68" x14ac:dyDescent="0.25">
      <c r="A57785" s="1"/>
      <c r="B57785" s="2"/>
      <c r="BJ57785" s="3"/>
      <c r="BL57785" s="3"/>
      <c r="BN57785" s="3"/>
      <c r="BP57785" s="3"/>
    </row>
    <row r="57786" spans="1:68" x14ac:dyDescent="0.25">
      <c r="A57786" s="1"/>
      <c r="B57786" s="2"/>
      <c r="BJ57786" s="3"/>
      <c r="BL57786" s="3"/>
      <c r="BN57786" s="3"/>
      <c r="BP57786" s="3"/>
    </row>
    <row r="57787" spans="1:68" x14ac:dyDescent="0.25">
      <c r="A57787" s="1"/>
      <c r="B57787" s="2"/>
      <c r="BJ57787" s="3"/>
      <c r="BL57787" s="3"/>
      <c r="BN57787" s="3"/>
      <c r="BP57787" s="3"/>
    </row>
    <row r="57788" spans="1:68" x14ac:dyDescent="0.25">
      <c r="A57788" s="1"/>
      <c r="B57788" s="2"/>
      <c r="BJ57788" s="3"/>
      <c r="BL57788" s="3"/>
      <c r="BN57788" s="3"/>
      <c r="BP57788" s="3"/>
    </row>
    <row r="57789" spans="1:68" x14ac:dyDescent="0.25">
      <c r="A57789" s="1"/>
      <c r="B57789" s="2"/>
      <c r="BJ57789" s="3"/>
      <c r="BL57789" s="3"/>
      <c r="BN57789" s="3"/>
      <c r="BP57789" s="3"/>
    </row>
    <row r="57790" spans="1:68" x14ac:dyDescent="0.25">
      <c r="A57790" s="1"/>
      <c r="B57790" s="2"/>
      <c r="BJ57790" s="3"/>
      <c r="BL57790" s="3"/>
      <c r="BN57790" s="3"/>
      <c r="BP57790" s="3"/>
    </row>
    <row r="57791" spans="1:68" x14ac:dyDescent="0.25">
      <c r="A57791" s="1"/>
      <c r="B57791" s="2"/>
      <c r="BJ57791" s="3"/>
      <c r="BL57791" s="3"/>
      <c r="BN57791" s="3"/>
      <c r="BP57791" s="3"/>
    </row>
    <row r="57792" spans="1:68" x14ac:dyDescent="0.25">
      <c r="A57792" s="1"/>
      <c r="B57792" s="2"/>
      <c r="BJ57792" s="3"/>
      <c r="BL57792" s="3"/>
      <c r="BN57792" s="3"/>
      <c r="BP57792" s="3"/>
    </row>
    <row r="57793" spans="1:68" x14ac:dyDescent="0.25">
      <c r="A57793" s="1"/>
      <c r="B57793" s="2"/>
      <c r="BJ57793" s="3"/>
      <c r="BL57793" s="3"/>
      <c r="BN57793" s="3"/>
      <c r="BP57793" s="3"/>
    </row>
    <row r="57794" spans="1:68" x14ac:dyDescent="0.25">
      <c r="A57794" s="1"/>
      <c r="B57794" s="2"/>
      <c r="BJ57794" s="3"/>
      <c r="BL57794" s="3"/>
      <c r="BN57794" s="3"/>
      <c r="BP57794" s="3"/>
    </row>
    <row r="57795" spans="1:68" x14ac:dyDescent="0.25">
      <c r="A57795" s="1"/>
      <c r="B57795" s="2"/>
      <c r="BJ57795" s="3"/>
      <c r="BL57795" s="3"/>
      <c r="BN57795" s="3"/>
      <c r="BP57795" s="3"/>
    </row>
    <row r="57796" spans="1:68" x14ac:dyDescent="0.25">
      <c r="A57796" s="1"/>
      <c r="B57796" s="2"/>
      <c r="BJ57796" s="3"/>
      <c r="BL57796" s="3"/>
      <c r="BN57796" s="3"/>
      <c r="BP57796" s="3"/>
    </row>
    <row r="57797" spans="1:68" x14ac:dyDescent="0.25">
      <c r="A57797" s="1"/>
      <c r="B57797" s="2"/>
      <c r="BJ57797" s="3"/>
      <c r="BL57797" s="3"/>
      <c r="BN57797" s="3"/>
      <c r="BP57797" s="3"/>
    </row>
    <row r="57798" spans="1:68" x14ac:dyDescent="0.25">
      <c r="A57798" s="1"/>
      <c r="B57798" s="2"/>
      <c r="BJ57798" s="3"/>
      <c r="BL57798" s="3"/>
      <c r="BN57798" s="3"/>
      <c r="BP57798" s="3"/>
    </row>
    <row r="57799" spans="1:68" x14ac:dyDescent="0.25">
      <c r="A57799" s="1"/>
      <c r="B57799" s="2"/>
      <c r="BJ57799" s="3"/>
      <c r="BL57799" s="3"/>
      <c r="BN57799" s="3"/>
      <c r="BP57799" s="3"/>
    </row>
    <row r="57800" spans="1:68" x14ac:dyDescent="0.25">
      <c r="A57800" s="1"/>
      <c r="B57800" s="2"/>
      <c r="BJ57800" s="3"/>
      <c r="BL57800" s="3"/>
      <c r="BN57800" s="3"/>
      <c r="BP57800" s="3"/>
    </row>
    <row r="57801" spans="1:68" x14ac:dyDescent="0.25">
      <c r="A57801" s="1"/>
      <c r="B57801" s="2"/>
      <c r="BJ57801" s="3"/>
      <c r="BL57801" s="3"/>
      <c r="BN57801" s="3"/>
      <c r="BP57801" s="3"/>
    </row>
    <row r="57802" spans="1:68" x14ac:dyDescent="0.25">
      <c r="A57802" s="1"/>
      <c r="B57802" s="2"/>
      <c r="BJ57802" s="3"/>
      <c r="BL57802" s="3"/>
      <c r="BN57802" s="3"/>
      <c r="BP57802" s="3"/>
    </row>
    <row r="57803" spans="1:68" x14ac:dyDescent="0.25">
      <c r="A57803" s="1"/>
      <c r="B57803" s="2"/>
      <c r="BJ57803" s="3"/>
      <c r="BL57803" s="3"/>
      <c r="BN57803" s="3"/>
      <c r="BP57803" s="3"/>
    </row>
    <row r="57804" spans="1:68" x14ac:dyDescent="0.25">
      <c r="A57804" s="1"/>
      <c r="B57804" s="2"/>
      <c r="BJ57804" s="3"/>
      <c r="BL57804" s="3"/>
      <c r="BN57804" s="3"/>
      <c r="BP57804" s="3"/>
    </row>
    <row r="57805" spans="1:68" x14ac:dyDescent="0.25">
      <c r="A57805" s="1"/>
      <c r="B57805" s="2"/>
      <c r="BJ57805" s="3"/>
      <c r="BL57805" s="3"/>
      <c r="BN57805" s="3"/>
      <c r="BP57805" s="3"/>
    </row>
    <row r="57806" spans="1:68" x14ac:dyDescent="0.25">
      <c r="A57806" s="1"/>
      <c r="B57806" s="2"/>
      <c r="BJ57806" s="3"/>
      <c r="BL57806" s="3"/>
      <c r="BN57806" s="3"/>
      <c r="BP57806" s="3"/>
    </row>
    <row r="57807" spans="1:68" x14ac:dyDescent="0.25">
      <c r="A57807" s="1"/>
      <c r="B57807" s="2"/>
      <c r="BJ57807" s="3"/>
      <c r="BL57807" s="3"/>
      <c r="BN57807" s="3"/>
      <c r="BP57807" s="3"/>
    </row>
    <row r="57808" spans="1:68" x14ac:dyDescent="0.25">
      <c r="A57808" s="1"/>
      <c r="B57808" s="2"/>
      <c r="BJ57808" s="3"/>
      <c r="BL57808" s="3"/>
      <c r="BN57808" s="3"/>
      <c r="BP57808" s="3"/>
    </row>
    <row r="57809" spans="1:68" x14ac:dyDescent="0.25">
      <c r="A57809" s="1"/>
      <c r="B57809" s="2"/>
      <c r="BJ57809" s="3"/>
      <c r="BL57809" s="3"/>
      <c r="BN57809" s="3"/>
      <c r="BP57809" s="3"/>
    </row>
    <row r="57810" spans="1:68" x14ac:dyDescent="0.25">
      <c r="A57810" s="1"/>
      <c r="B57810" s="2"/>
      <c r="BJ57810" s="3"/>
      <c r="BL57810" s="3"/>
      <c r="BN57810" s="3"/>
      <c r="BP57810" s="3"/>
    </row>
    <row r="57811" spans="1:68" x14ac:dyDescent="0.25">
      <c r="A57811" s="1"/>
      <c r="B57811" s="2"/>
      <c r="BJ57811" s="3"/>
      <c r="BL57811" s="3"/>
      <c r="BN57811" s="3"/>
      <c r="BP57811" s="3"/>
    </row>
    <row r="57812" spans="1:68" x14ac:dyDescent="0.25">
      <c r="A57812" s="1"/>
      <c r="B57812" s="2"/>
      <c r="BJ57812" s="3"/>
      <c r="BL57812" s="3"/>
      <c r="BN57812" s="3"/>
      <c r="BP57812" s="3"/>
    </row>
    <row r="57813" spans="1:68" x14ac:dyDescent="0.25">
      <c r="A57813" s="1"/>
      <c r="B57813" s="2"/>
      <c r="BJ57813" s="3"/>
      <c r="BL57813" s="3"/>
      <c r="BN57813" s="3"/>
      <c r="BP57813" s="3"/>
    </row>
    <row r="57814" spans="1:68" x14ac:dyDescent="0.25">
      <c r="A57814" s="1"/>
      <c r="B57814" s="2"/>
      <c r="BJ57814" s="3"/>
      <c r="BL57814" s="3"/>
      <c r="BN57814" s="3"/>
      <c r="BP57814" s="3"/>
    </row>
    <row r="57815" spans="1:68" x14ac:dyDescent="0.25">
      <c r="A57815" s="1"/>
      <c r="B57815" s="2"/>
      <c r="BJ57815" s="3"/>
      <c r="BL57815" s="3"/>
      <c r="BN57815" s="3"/>
      <c r="BP57815" s="3"/>
    </row>
    <row r="57816" spans="1:68" x14ac:dyDescent="0.25">
      <c r="A57816" s="1"/>
      <c r="B57816" s="2"/>
      <c r="BJ57816" s="3"/>
      <c r="BL57816" s="3"/>
      <c r="BN57816" s="3"/>
      <c r="BP57816" s="3"/>
    </row>
    <row r="57817" spans="1:68" x14ac:dyDescent="0.25">
      <c r="A57817" s="1"/>
      <c r="B57817" s="2"/>
      <c r="BJ57817" s="3"/>
      <c r="BL57817" s="3"/>
      <c r="BN57817" s="3"/>
      <c r="BP57817" s="3"/>
    </row>
    <row r="57818" spans="1:68" x14ac:dyDescent="0.25">
      <c r="A57818" s="1"/>
      <c r="B57818" s="2"/>
      <c r="BJ57818" s="3"/>
      <c r="BL57818" s="3"/>
      <c r="BN57818" s="3"/>
      <c r="BP57818" s="3"/>
    </row>
    <row r="57819" spans="1:68" x14ac:dyDescent="0.25">
      <c r="A57819" s="1"/>
      <c r="B57819" s="2"/>
      <c r="BJ57819" s="3"/>
      <c r="BL57819" s="3"/>
      <c r="BN57819" s="3"/>
      <c r="BP57819" s="3"/>
    </row>
    <row r="57820" spans="1:68" x14ac:dyDescent="0.25">
      <c r="A57820" s="1"/>
      <c r="B57820" s="2"/>
      <c r="BJ57820" s="3"/>
      <c r="BL57820" s="3"/>
      <c r="BN57820" s="3"/>
      <c r="BP57820" s="3"/>
    </row>
    <row r="57821" spans="1:68" x14ac:dyDescent="0.25">
      <c r="A57821" s="1"/>
      <c r="B57821" s="2"/>
      <c r="BJ57821" s="3"/>
      <c r="BL57821" s="3"/>
      <c r="BN57821" s="3"/>
      <c r="BP57821" s="3"/>
    </row>
    <row r="57822" spans="1:68" x14ac:dyDescent="0.25">
      <c r="A57822" s="1"/>
      <c r="B57822" s="2"/>
      <c r="BJ57822" s="3"/>
      <c r="BL57822" s="3"/>
      <c r="BN57822" s="3"/>
      <c r="BP57822" s="3"/>
    </row>
    <row r="57823" spans="1:68" x14ac:dyDescent="0.25">
      <c r="A57823" s="1"/>
      <c r="B57823" s="2"/>
      <c r="BJ57823" s="3"/>
      <c r="BL57823" s="3"/>
      <c r="BN57823" s="3"/>
      <c r="BP57823" s="3"/>
    </row>
    <row r="57824" spans="1:68" x14ac:dyDescent="0.25">
      <c r="A57824" s="1"/>
      <c r="B57824" s="2"/>
      <c r="BJ57824" s="3"/>
      <c r="BL57824" s="3"/>
      <c r="BN57824" s="3"/>
      <c r="BP57824" s="3"/>
    </row>
    <row r="57825" spans="1:68" x14ac:dyDescent="0.25">
      <c r="A57825" s="1"/>
      <c r="B57825" s="2"/>
      <c r="BJ57825" s="3"/>
      <c r="BL57825" s="3"/>
      <c r="BN57825" s="3"/>
      <c r="BP57825" s="3"/>
    </row>
    <row r="57826" spans="1:68" x14ac:dyDescent="0.25">
      <c r="A57826" s="1"/>
      <c r="B57826" s="2"/>
      <c r="BJ57826" s="3"/>
      <c r="BL57826" s="3"/>
      <c r="BN57826" s="3"/>
      <c r="BP57826" s="3"/>
    </row>
    <row r="57827" spans="1:68" x14ac:dyDescent="0.25">
      <c r="A57827" s="1"/>
      <c r="B57827" s="2"/>
      <c r="BJ57827" s="3"/>
      <c r="BL57827" s="3"/>
      <c r="BN57827" s="3"/>
      <c r="BP57827" s="3"/>
    </row>
    <row r="57828" spans="1:68" x14ac:dyDescent="0.25">
      <c r="A57828" s="1"/>
      <c r="B57828" s="2"/>
      <c r="BJ57828" s="3"/>
      <c r="BL57828" s="3"/>
      <c r="BN57828" s="3"/>
      <c r="BP57828" s="3"/>
    </row>
    <row r="57829" spans="1:68" x14ac:dyDescent="0.25">
      <c r="A57829" s="1"/>
      <c r="B57829" s="2"/>
      <c r="BJ57829" s="3"/>
      <c r="BL57829" s="3"/>
      <c r="BN57829" s="3"/>
      <c r="BP57829" s="3"/>
    </row>
    <row r="57830" spans="1:68" x14ac:dyDescent="0.25">
      <c r="A57830" s="1"/>
      <c r="B57830" s="2"/>
      <c r="BJ57830" s="3"/>
      <c r="BL57830" s="3"/>
      <c r="BN57830" s="3"/>
      <c r="BP57830" s="3"/>
    </row>
    <row r="57831" spans="1:68" x14ac:dyDescent="0.25">
      <c r="A57831" s="1"/>
      <c r="B57831" s="2"/>
      <c r="BJ57831" s="3"/>
      <c r="BL57831" s="3"/>
      <c r="BN57831" s="3"/>
      <c r="BP57831" s="3"/>
    </row>
    <row r="57832" spans="1:68" x14ac:dyDescent="0.25">
      <c r="A57832" s="1"/>
      <c r="B57832" s="2"/>
      <c r="BJ57832" s="3"/>
      <c r="BL57832" s="3"/>
      <c r="BN57832" s="3"/>
      <c r="BP57832" s="3"/>
    </row>
    <row r="57833" spans="1:68" x14ac:dyDescent="0.25">
      <c r="A57833" s="1"/>
      <c r="B57833" s="2"/>
      <c r="BJ57833" s="3"/>
      <c r="BL57833" s="3"/>
      <c r="BN57833" s="3"/>
      <c r="BP57833" s="3"/>
    </row>
    <row r="57834" spans="1:68" x14ac:dyDescent="0.25">
      <c r="A57834" s="1"/>
      <c r="B57834" s="2"/>
      <c r="BJ57834" s="3"/>
      <c r="BL57834" s="3"/>
      <c r="BN57834" s="3"/>
      <c r="BP57834" s="3"/>
    </row>
    <row r="57835" spans="1:68" x14ac:dyDescent="0.25">
      <c r="A57835" s="1"/>
      <c r="B57835" s="2"/>
      <c r="BJ57835" s="3"/>
      <c r="BL57835" s="3"/>
      <c r="BN57835" s="3"/>
      <c r="BP57835" s="3"/>
    </row>
    <row r="57836" spans="1:68" x14ac:dyDescent="0.25">
      <c r="A57836" s="1"/>
      <c r="B57836" s="2"/>
      <c r="BJ57836" s="3"/>
      <c r="BL57836" s="3"/>
      <c r="BN57836" s="3"/>
      <c r="BP57836" s="3"/>
    </row>
    <row r="57837" spans="1:68" x14ac:dyDescent="0.25">
      <c r="A57837" s="1"/>
      <c r="B57837" s="2"/>
      <c r="BJ57837" s="3"/>
      <c r="BL57837" s="3"/>
      <c r="BN57837" s="3"/>
      <c r="BP57837" s="3"/>
    </row>
    <row r="57838" spans="1:68" x14ac:dyDescent="0.25">
      <c r="A57838" s="1"/>
      <c r="B57838" s="2"/>
      <c r="BJ57838" s="3"/>
      <c r="BL57838" s="3"/>
      <c r="BN57838" s="3"/>
      <c r="BP57838" s="3"/>
    </row>
    <row r="57839" spans="1:68" x14ac:dyDescent="0.25">
      <c r="A57839" s="1"/>
      <c r="B57839" s="2"/>
      <c r="BJ57839" s="3"/>
      <c r="BL57839" s="3"/>
      <c r="BN57839" s="3"/>
      <c r="BP57839" s="3"/>
    </row>
    <row r="57840" spans="1:68" x14ac:dyDescent="0.25">
      <c r="A57840" s="1"/>
      <c r="B57840" s="2"/>
      <c r="BJ57840" s="3"/>
      <c r="BL57840" s="3"/>
      <c r="BN57840" s="3"/>
      <c r="BP57840" s="3"/>
    </row>
    <row r="57841" spans="1:68" x14ac:dyDescent="0.25">
      <c r="A57841" s="1"/>
      <c r="B57841" s="2"/>
      <c r="BJ57841" s="3"/>
      <c r="BL57841" s="3"/>
      <c r="BN57841" s="3"/>
      <c r="BP57841" s="3"/>
    </row>
    <row r="57842" spans="1:68" x14ac:dyDescent="0.25">
      <c r="A57842" s="1"/>
      <c r="B57842" s="2"/>
      <c r="BJ57842" s="3"/>
      <c r="BL57842" s="3"/>
      <c r="BN57842" s="3"/>
      <c r="BP57842" s="3"/>
    </row>
    <row r="57843" spans="1:68" x14ac:dyDescent="0.25">
      <c r="A57843" s="1"/>
      <c r="B57843" s="2"/>
      <c r="BJ57843" s="3"/>
      <c r="BL57843" s="3"/>
      <c r="BN57843" s="3"/>
      <c r="BP57843" s="3"/>
    </row>
    <row r="57844" spans="1:68" x14ac:dyDescent="0.25">
      <c r="A57844" s="1"/>
      <c r="B57844" s="2"/>
      <c r="BJ57844" s="3"/>
      <c r="BL57844" s="3"/>
      <c r="BN57844" s="3"/>
      <c r="BP57844" s="3"/>
    </row>
    <row r="57845" spans="1:68" x14ac:dyDescent="0.25">
      <c r="A57845" s="1"/>
      <c r="B57845" s="2"/>
      <c r="BJ57845" s="3"/>
      <c r="BL57845" s="3"/>
      <c r="BN57845" s="3"/>
      <c r="BP57845" s="3"/>
    </row>
    <row r="57846" spans="1:68" x14ac:dyDescent="0.25">
      <c r="A57846" s="1"/>
      <c r="B57846" s="2"/>
      <c r="BJ57846" s="3"/>
      <c r="BL57846" s="3"/>
      <c r="BN57846" s="3"/>
      <c r="BP57846" s="3"/>
    </row>
    <row r="57847" spans="1:68" x14ac:dyDescent="0.25">
      <c r="A57847" s="1"/>
      <c r="B57847" s="2"/>
      <c r="BJ57847" s="3"/>
      <c r="BL57847" s="3"/>
      <c r="BN57847" s="3"/>
      <c r="BP57847" s="3"/>
    </row>
    <row r="57848" spans="1:68" x14ac:dyDescent="0.25">
      <c r="A57848" s="1"/>
      <c r="B57848" s="2"/>
      <c r="BJ57848" s="3"/>
      <c r="BL57848" s="3"/>
      <c r="BN57848" s="3"/>
      <c r="BP57848" s="3"/>
    </row>
    <row r="57849" spans="1:68" x14ac:dyDescent="0.25">
      <c r="A57849" s="1"/>
      <c r="B57849" s="2"/>
      <c r="BJ57849" s="3"/>
      <c r="BL57849" s="3"/>
      <c r="BN57849" s="3"/>
      <c r="BP57849" s="3"/>
    </row>
    <row r="57850" spans="1:68" x14ac:dyDescent="0.25">
      <c r="A57850" s="1"/>
      <c r="B57850" s="2"/>
      <c r="BJ57850" s="3"/>
      <c r="BL57850" s="3"/>
      <c r="BN57850" s="3"/>
      <c r="BP57850" s="3"/>
    </row>
    <row r="57851" spans="1:68" x14ac:dyDescent="0.25">
      <c r="A57851" s="1"/>
      <c r="B57851" s="2"/>
      <c r="BJ57851" s="3"/>
      <c r="BL57851" s="3"/>
      <c r="BN57851" s="3"/>
      <c r="BP57851" s="3"/>
    </row>
    <row r="57852" spans="1:68" x14ac:dyDescent="0.25">
      <c r="A57852" s="1"/>
      <c r="B57852" s="2"/>
      <c r="BJ57852" s="3"/>
      <c r="BL57852" s="3"/>
      <c r="BN57852" s="3"/>
      <c r="BP57852" s="3"/>
    </row>
    <row r="57853" spans="1:68" x14ac:dyDescent="0.25">
      <c r="A57853" s="1"/>
      <c r="B57853" s="2"/>
      <c r="BJ57853" s="3"/>
      <c r="BL57853" s="3"/>
      <c r="BN57853" s="3"/>
      <c r="BP57853" s="3"/>
    </row>
    <row r="57854" spans="1:68" x14ac:dyDescent="0.25">
      <c r="A57854" s="1"/>
      <c r="B57854" s="2"/>
      <c r="BJ57854" s="3"/>
      <c r="BL57854" s="3"/>
      <c r="BN57854" s="3"/>
      <c r="BP57854" s="3"/>
    </row>
    <row r="57855" spans="1:68" x14ac:dyDescent="0.25">
      <c r="A57855" s="1"/>
      <c r="B57855" s="2"/>
      <c r="BJ57855" s="3"/>
      <c r="BL57855" s="3"/>
      <c r="BN57855" s="3"/>
      <c r="BP57855" s="3"/>
    </row>
    <row r="57856" spans="1:68" x14ac:dyDescent="0.25">
      <c r="A57856" s="1"/>
      <c r="B57856" s="2"/>
      <c r="BJ57856" s="3"/>
      <c r="BL57856" s="3"/>
      <c r="BN57856" s="3"/>
      <c r="BP57856" s="3"/>
    </row>
    <row r="57857" spans="1:68" x14ac:dyDescent="0.25">
      <c r="A57857" s="1"/>
      <c r="B57857" s="2"/>
      <c r="BJ57857" s="3"/>
      <c r="BL57857" s="3"/>
      <c r="BN57857" s="3"/>
      <c r="BP57857" s="3"/>
    </row>
    <row r="57858" spans="1:68" x14ac:dyDescent="0.25">
      <c r="A57858" s="1"/>
      <c r="B57858" s="2"/>
      <c r="BJ57858" s="3"/>
      <c r="BL57858" s="3"/>
      <c r="BN57858" s="3"/>
      <c r="BP57858" s="3"/>
    </row>
    <row r="57859" spans="1:68" x14ac:dyDescent="0.25">
      <c r="A57859" s="1"/>
      <c r="B57859" s="2"/>
      <c r="BJ57859" s="3"/>
      <c r="BL57859" s="3"/>
      <c r="BN57859" s="3"/>
      <c r="BP57859" s="3"/>
    </row>
    <row r="57860" spans="1:68" x14ac:dyDescent="0.25">
      <c r="A57860" s="1"/>
      <c r="B57860" s="2"/>
      <c r="BJ57860" s="3"/>
      <c r="BL57860" s="3"/>
      <c r="BN57860" s="3"/>
      <c r="BP57860" s="3"/>
    </row>
    <row r="57861" spans="1:68" x14ac:dyDescent="0.25">
      <c r="A57861" s="1"/>
      <c r="B57861" s="2"/>
      <c r="BJ57861" s="3"/>
      <c r="BL57861" s="3"/>
      <c r="BN57861" s="3"/>
      <c r="BP57861" s="3"/>
    </row>
    <row r="57862" spans="1:68" x14ac:dyDescent="0.25">
      <c r="A57862" s="1"/>
      <c r="B57862" s="2"/>
      <c r="BJ57862" s="3"/>
      <c r="BL57862" s="3"/>
      <c r="BN57862" s="3"/>
      <c r="BP57862" s="3"/>
    </row>
    <row r="57863" spans="1:68" x14ac:dyDescent="0.25">
      <c r="A57863" s="1"/>
      <c r="B57863" s="2"/>
      <c r="BJ57863" s="3"/>
      <c r="BL57863" s="3"/>
      <c r="BN57863" s="3"/>
      <c r="BP57863" s="3"/>
    </row>
    <row r="57864" spans="1:68" x14ac:dyDescent="0.25">
      <c r="A57864" s="1"/>
      <c r="B57864" s="2"/>
      <c r="BJ57864" s="3"/>
      <c r="BL57864" s="3"/>
      <c r="BN57864" s="3"/>
      <c r="BP57864" s="3"/>
    </row>
    <row r="57865" spans="1:68" x14ac:dyDescent="0.25">
      <c r="A57865" s="1"/>
      <c r="B57865" s="2"/>
      <c r="BJ57865" s="3"/>
      <c r="BL57865" s="3"/>
      <c r="BN57865" s="3"/>
      <c r="BP57865" s="3"/>
    </row>
    <row r="57866" spans="1:68" x14ac:dyDescent="0.25">
      <c r="A57866" s="1"/>
      <c r="B57866" s="2"/>
      <c r="BJ57866" s="3"/>
      <c r="BL57866" s="3"/>
      <c r="BN57866" s="3"/>
      <c r="BP57866" s="3"/>
    </row>
    <row r="57867" spans="1:68" x14ac:dyDescent="0.25">
      <c r="A57867" s="1"/>
      <c r="B57867" s="2"/>
      <c r="BJ57867" s="3"/>
      <c r="BL57867" s="3"/>
      <c r="BN57867" s="3"/>
      <c r="BP57867" s="3"/>
    </row>
    <row r="57868" spans="1:68" x14ac:dyDescent="0.25">
      <c r="A57868" s="1"/>
      <c r="B57868" s="2"/>
      <c r="BJ57868" s="3"/>
      <c r="BL57868" s="3"/>
      <c r="BN57868" s="3"/>
      <c r="BP57868" s="3"/>
    </row>
    <row r="57869" spans="1:68" x14ac:dyDescent="0.25">
      <c r="A57869" s="1"/>
      <c r="B57869" s="2"/>
      <c r="BJ57869" s="3"/>
      <c r="BL57869" s="3"/>
      <c r="BN57869" s="3"/>
      <c r="BP57869" s="3"/>
    </row>
    <row r="57870" spans="1:68" x14ac:dyDescent="0.25">
      <c r="A57870" s="1"/>
      <c r="B57870" s="2"/>
      <c r="BJ57870" s="3"/>
      <c r="BL57870" s="3"/>
      <c r="BN57870" s="3"/>
      <c r="BP57870" s="3"/>
    </row>
    <row r="57871" spans="1:68" x14ac:dyDescent="0.25">
      <c r="A57871" s="1"/>
      <c r="B57871" s="2"/>
      <c r="BJ57871" s="3"/>
      <c r="BL57871" s="3"/>
      <c r="BN57871" s="3"/>
      <c r="BP57871" s="3"/>
    </row>
    <row r="57872" spans="1:68" x14ac:dyDescent="0.25">
      <c r="A57872" s="1"/>
      <c r="B57872" s="2"/>
      <c r="BJ57872" s="3"/>
      <c r="BL57872" s="3"/>
      <c r="BN57872" s="3"/>
      <c r="BP57872" s="3"/>
    </row>
    <row r="57873" spans="1:68" x14ac:dyDescent="0.25">
      <c r="A57873" s="1"/>
      <c r="B57873" s="2"/>
      <c r="BJ57873" s="3"/>
      <c r="BL57873" s="3"/>
      <c r="BN57873" s="3"/>
      <c r="BP57873" s="3"/>
    </row>
    <row r="57874" spans="1:68" x14ac:dyDescent="0.25">
      <c r="A57874" s="1"/>
      <c r="B57874" s="2"/>
      <c r="BJ57874" s="3"/>
      <c r="BL57874" s="3"/>
      <c r="BN57874" s="3"/>
      <c r="BP57874" s="3"/>
    </row>
    <row r="57875" spans="1:68" x14ac:dyDescent="0.25">
      <c r="A57875" s="1"/>
      <c r="B57875" s="2"/>
      <c r="BJ57875" s="3"/>
      <c r="BL57875" s="3"/>
      <c r="BN57875" s="3"/>
      <c r="BP57875" s="3"/>
    </row>
    <row r="57876" spans="1:68" x14ac:dyDescent="0.25">
      <c r="A57876" s="1"/>
      <c r="B57876" s="2"/>
      <c r="BJ57876" s="3"/>
      <c r="BL57876" s="3"/>
      <c r="BN57876" s="3"/>
      <c r="BP57876" s="3"/>
    </row>
    <row r="57877" spans="1:68" x14ac:dyDescent="0.25">
      <c r="A57877" s="1"/>
      <c r="B57877" s="2"/>
      <c r="BJ57877" s="3"/>
      <c r="BL57877" s="3"/>
      <c r="BN57877" s="3"/>
      <c r="BP57877" s="3"/>
    </row>
    <row r="57878" spans="1:68" x14ac:dyDescent="0.25">
      <c r="A57878" s="1"/>
      <c r="B57878" s="2"/>
      <c r="BJ57878" s="3"/>
      <c r="BL57878" s="3"/>
      <c r="BN57878" s="3"/>
      <c r="BP57878" s="3"/>
    </row>
    <row r="57879" spans="1:68" x14ac:dyDescent="0.25">
      <c r="A57879" s="1"/>
      <c r="B57879" s="2"/>
      <c r="BJ57879" s="3"/>
      <c r="BL57879" s="3"/>
      <c r="BN57879" s="3"/>
      <c r="BP57879" s="3"/>
    </row>
    <row r="57880" spans="1:68" x14ac:dyDescent="0.25">
      <c r="A57880" s="1"/>
      <c r="B57880" s="2"/>
      <c r="BJ57880" s="3"/>
      <c r="BL57880" s="3"/>
      <c r="BN57880" s="3"/>
      <c r="BP57880" s="3"/>
    </row>
    <row r="57881" spans="1:68" x14ac:dyDescent="0.25">
      <c r="A57881" s="1"/>
      <c r="B57881" s="2"/>
      <c r="BJ57881" s="3"/>
      <c r="BL57881" s="3"/>
      <c r="BN57881" s="3"/>
      <c r="BP57881" s="3"/>
    </row>
    <row r="57882" spans="1:68" x14ac:dyDescent="0.25">
      <c r="A57882" s="1"/>
      <c r="B57882" s="2"/>
      <c r="BJ57882" s="3"/>
      <c r="BL57882" s="3"/>
      <c r="BN57882" s="3"/>
      <c r="BP57882" s="3"/>
    </row>
    <row r="57883" spans="1:68" x14ac:dyDescent="0.25">
      <c r="A57883" s="1"/>
      <c r="B57883" s="2"/>
      <c r="BJ57883" s="3"/>
      <c r="BL57883" s="3"/>
      <c r="BN57883" s="3"/>
      <c r="BP57883" s="3"/>
    </row>
    <row r="57884" spans="1:68" x14ac:dyDescent="0.25">
      <c r="A57884" s="1"/>
      <c r="B57884" s="2"/>
      <c r="BJ57884" s="3"/>
      <c r="BL57884" s="3"/>
      <c r="BN57884" s="3"/>
      <c r="BP57884" s="3"/>
    </row>
    <row r="57885" spans="1:68" x14ac:dyDescent="0.25">
      <c r="A57885" s="1"/>
      <c r="B57885" s="2"/>
      <c r="BJ57885" s="3"/>
      <c r="BL57885" s="3"/>
      <c r="BN57885" s="3"/>
      <c r="BP57885" s="3"/>
    </row>
    <row r="57886" spans="1:68" x14ac:dyDescent="0.25">
      <c r="A57886" s="1"/>
      <c r="B57886" s="2"/>
      <c r="BJ57886" s="3"/>
      <c r="BL57886" s="3"/>
      <c r="BN57886" s="3"/>
      <c r="BP57886" s="3"/>
    </row>
    <row r="57887" spans="1:68" x14ac:dyDescent="0.25">
      <c r="A57887" s="1"/>
      <c r="B57887" s="2"/>
      <c r="BJ57887" s="3"/>
      <c r="BL57887" s="3"/>
      <c r="BN57887" s="3"/>
      <c r="BP57887" s="3"/>
    </row>
    <row r="57888" spans="1:68" x14ac:dyDescent="0.25">
      <c r="A57888" s="1"/>
      <c r="B57888" s="2"/>
      <c r="BJ57888" s="3"/>
      <c r="BL57888" s="3"/>
      <c r="BN57888" s="3"/>
      <c r="BP57888" s="3"/>
    </row>
    <row r="57889" spans="1:68" x14ac:dyDescent="0.25">
      <c r="A57889" s="1"/>
      <c r="B57889" s="2"/>
      <c r="BJ57889" s="3"/>
      <c r="BL57889" s="3"/>
      <c r="BN57889" s="3"/>
      <c r="BP57889" s="3"/>
    </row>
    <row r="57890" spans="1:68" x14ac:dyDescent="0.25">
      <c r="A57890" s="1"/>
      <c r="B57890" s="2"/>
      <c r="BJ57890" s="3"/>
      <c r="BL57890" s="3"/>
      <c r="BN57890" s="3"/>
      <c r="BP57890" s="3"/>
    </row>
    <row r="57891" spans="1:68" x14ac:dyDescent="0.25">
      <c r="A57891" s="1"/>
      <c r="B57891" s="2"/>
      <c r="BJ57891" s="3"/>
      <c r="BL57891" s="3"/>
      <c r="BN57891" s="3"/>
      <c r="BP57891" s="3"/>
    </row>
    <row r="57892" spans="1:68" x14ac:dyDescent="0.25">
      <c r="A57892" s="1"/>
      <c r="B57892" s="2"/>
      <c r="BJ57892" s="3"/>
      <c r="BL57892" s="3"/>
      <c r="BN57892" s="3"/>
      <c r="BP57892" s="3"/>
    </row>
    <row r="57893" spans="1:68" x14ac:dyDescent="0.25">
      <c r="A57893" s="1"/>
      <c r="B57893" s="2"/>
      <c r="BJ57893" s="3"/>
      <c r="BL57893" s="3"/>
      <c r="BN57893" s="3"/>
      <c r="BP57893" s="3"/>
    </row>
    <row r="57894" spans="1:68" x14ac:dyDescent="0.25">
      <c r="A57894" s="1"/>
      <c r="B57894" s="2"/>
      <c r="BJ57894" s="3"/>
      <c r="BL57894" s="3"/>
      <c r="BN57894" s="3"/>
      <c r="BP57894" s="3"/>
    </row>
    <row r="57895" spans="1:68" x14ac:dyDescent="0.25">
      <c r="A57895" s="1"/>
      <c r="B57895" s="2"/>
      <c r="BJ57895" s="3"/>
      <c r="BL57895" s="3"/>
      <c r="BN57895" s="3"/>
      <c r="BP57895" s="3"/>
    </row>
    <row r="57896" spans="1:68" x14ac:dyDescent="0.25">
      <c r="A57896" s="1"/>
      <c r="B57896" s="2"/>
      <c r="BJ57896" s="3"/>
      <c r="BL57896" s="3"/>
      <c r="BN57896" s="3"/>
      <c r="BP57896" s="3"/>
    </row>
    <row r="57897" spans="1:68" x14ac:dyDescent="0.25">
      <c r="A57897" s="1"/>
      <c r="B57897" s="2"/>
      <c r="BJ57897" s="3"/>
      <c r="BL57897" s="3"/>
      <c r="BN57897" s="3"/>
      <c r="BP57897" s="3"/>
    </row>
    <row r="57898" spans="1:68" x14ac:dyDescent="0.25">
      <c r="A57898" s="1"/>
      <c r="B57898" s="2"/>
      <c r="BJ57898" s="3"/>
      <c r="BL57898" s="3"/>
      <c r="BN57898" s="3"/>
      <c r="BP57898" s="3"/>
    </row>
    <row r="57899" spans="1:68" x14ac:dyDescent="0.25">
      <c r="A57899" s="1"/>
      <c r="B57899" s="2"/>
      <c r="BJ57899" s="3"/>
      <c r="BL57899" s="3"/>
      <c r="BN57899" s="3"/>
      <c r="BP57899" s="3"/>
    </row>
    <row r="57900" spans="1:68" x14ac:dyDescent="0.25">
      <c r="A57900" s="1"/>
      <c r="B57900" s="2"/>
      <c r="BJ57900" s="3"/>
      <c r="BL57900" s="3"/>
      <c r="BN57900" s="3"/>
      <c r="BP57900" s="3"/>
    </row>
    <row r="57901" spans="1:68" x14ac:dyDescent="0.25">
      <c r="A57901" s="1"/>
      <c r="B57901" s="2"/>
      <c r="BJ57901" s="3"/>
      <c r="BL57901" s="3"/>
      <c r="BN57901" s="3"/>
      <c r="BP57901" s="3"/>
    </row>
    <row r="57902" spans="1:68" x14ac:dyDescent="0.25">
      <c r="A57902" s="1"/>
      <c r="B57902" s="2"/>
      <c r="BJ57902" s="3"/>
      <c r="BL57902" s="3"/>
      <c r="BN57902" s="3"/>
      <c r="BP57902" s="3"/>
    </row>
    <row r="57903" spans="1:68" x14ac:dyDescent="0.25">
      <c r="A57903" s="1"/>
      <c r="B57903" s="2"/>
      <c r="BJ57903" s="3"/>
      <c r="BL57903" s="3"/>
      <c r="BN57903" s="3"/>
      <c r="BP57903" s="3"/>
    </row>
    <row r="57904" spans="1:68" x14ac:dyDescent="0.25">
      <c r="A57904" s="1"/>
      <c r="B57904" s="2"/>
      <c r="BJ57904" s="3"/>
      <c r="BL57904" s="3"/>
      <c r="BN57904" s="3"/>
      <c r="BP57904" s="3"/>
    </row>
    <row r="57905" spans="1:68" x14ac:dyDescent="0.25">
      <c r="A57905" s="1"/>
      <c r="B57905" s="2"/>
      <c r="BJ57905" s="3"/>
      <c r="BL57905" s="3"/>
      <c r="BN57905" s="3"/>
      <c r="BP57905" s="3"/>
    </row>
    <row r="57906" spans="1:68" x14ac:dyDescent="0.25">
      <c r="A57906" s="1"/>
      <c r="B57906" s="2"/>
      <c r="BJ57906" s="3"/>
      <c r="BL57906" s="3"/>
      <c r="BN57906" s="3"/>
      <c r="BP57906" s="3"/>
    </row>
    <row r="57907" spans="1:68" x14ac:dyDescent="0.25">
      <c r="A57907" s="1"/>
      <c r="B57907" s="2"/>
      <c r="BJ57907" s="3"/>
      <c r="BL57907" s="3"/>
      <c r="BN57907" s="3"/>
      <c r="BP57907" s="3"/>
    </row>
    <row r="57908" spans="1:68" x14ac:dyDescent="0.25">
      <c r="A57908" s="1"/>
      <c r="B57908" s="2"/>
      <c r="BJ57908" s="3"/>
      <c r="BL57908" s="3"/>
      <c r="BN57908" s="3"/>
      <c r="BP57908" s="3"/>
    </row>
    <row r="57909" spans="1:68" x14ac:dyDescent="0.25">
      <c r="A57909" s="1"/>
      <c r="B57909" s="2"/>
      <c r="BJ57909" s="3"/>
      <c r="BL57909" s="3"/>
      <c r="BN57909" s="3"/>
      <c r="BP57909" s="3"/>
    </row>
    <row r="57910" spans="1:68" x14ac:dyDescent="0.25">
      <c r="A57910" s="1"/>
      <c r="B57910" s="2"/>
      <c r="BJ57910" s="3"/>
      <c r="BL57910" s="3"/>
      <c r="BN57910" s="3"/>
      <c r="BP57910" s="3"/>
    </row>
    <row r="57911" spans="1:68" x14ac:dyDescent="0.25">
      <c r="A57911" s="1"/>
      <c r="B57911" s="2"/>
      <c r="BJ57911" s="3"/>
      <c r="BL57911" s="3"/>
      <c r="BN57911" s="3"/>
      <c r="BP57911" s="3"/>
    </row>
    <row r="57912" spans="1:68" x14ac:dyDescent="0.25">
      <c r="A57912" s="1"/>
      <c r="B57912" s="2"/>
      <c r="BJ57912" s="3"/>
      <c r="BL57912" s="3"/>
      <c r="BN57912" s="3"/>
      <c r="BP57912" s="3"/>
    </row>
    <row r="57913" spans="1:68" x14ac:dyDescent="0.25">
      <c r="A57913" s="1"/>
      <c r="B57913" s="2"/>
      <c r="BJ57913" s="3"/>
      <c r="BL57913" s="3"/>
      <c r="BN57913" s="3"/>
      <c r="BP57913" s="3"/>
    </row>
    <row r="57914" spans="1:68" x14ac:dyDescent="0.25">
      <c r="A57914" s="1"/>
      <c r="B57914" s="2"/>
      <c r="BJ57914" s="3"/>
      <c r="BL57914" s="3"/>
      <c r="BN57914" s="3"/>
      <c r="BP57914" s="3"/>
    </row>
    <row r="57915" spans="1:68" x14ac:dyDescent="0.25">
      <c r="A57915" s="1"/>
      <c r="B57915" s="2"/>
      <c r="BJ57915" s="3"/>
      <c r="BL57915" s="3"/>
      <c r="BN57915" s="3"/>
      <c r="BP57915" s="3"/>
    </row>
    <row r="57916" spans="1:68" x14ac:dyDescent="0.25">
      <c r="A57916" s="1"/>
      <c r="B57916" s="2"/>
      <c r="BJ57916" s="3"/>
      <c r="BL57916" s="3"/>
      <c r="BN57916" s="3"/>
      <c r="BP57916" s="3"/>
    </row>
    <row r="57917" spans="1:68" x14ac:dyDescent="0.25">
      <c r="A57917" s="1"/>
      <c r="B57917" s="2"/>
      <c r="BJ57917" s="3"/>
      <c r="BL57917" s="3"/>
      <c r="BN57917" s="3"/>
      <c r="BP57917" s="3"/>
    </row>
    <row r="57918" spans="1:68" x14ac:dyDescent="0.25">
      <c r="A57918" s="1"/>
      <c r="B57918" s="2"/>
      <c r="BJ57918" s="3"/>
      <c r="BL57918" s="3"/>
      <c r="BN57918" s="3"/>
      <c r="BP57918" s="3"/>
    </row>
    <row r="57919" spans="1:68" x14ac:dyDescent="0.25">
      <c r="A57919" s="1"/>
      <c r="B57919" s="2"/>
      <c r="BJ57919" s="3"/>
      <c r="BL57919" s="3"/>
      <c r="BN57919" s="3"/>
      <c r="BP57919" s="3"/>
    </row>
    <row r="57920" spans="1:68" x14ac:dyDescent="0.25">
      <c r="A57920" s="1"/>
      <c r="B57920" s="2"/>
      <c r="BJ57920" s="3"/>
      <c r="BL57920" s="3"/>
      <c r="BN57920" s="3"/>
      <c r="BP57920" s="3"/>
    </row>
    <row r="57921" spans="1:68" x14ac:dyDescent="0.25">
      <c r="A57921" s="1"/>
      <c r="B57921" s="2"/>
      <c r="BJ57921" s="3"/>
      <c r="BL57921" s="3"/>
      <c r="BN57921" s="3"/>
      <c r="BP57921" s="3"/>
    </row>
    <row r="57922" spans="1:68" x14ac:dyDescent="0.25">
      <c r="A57922" s="1"/>
      <c r="B57922" s="2"/>
      <c r="BJ57922" s="3"/>
      <c r="BL57922" s="3"/>
      <c r="BN57922" s="3"/>
      <c r="BP57922" s="3"/>
    </row>
    <row r="57923" spans="1:68" x14ac:dyDescent="0.25">
      <c r="A57923" s="1"/>
      <c r="B57923" s="2"/>
      <c r="BJ57923" s="3"/>
      <c r="BL57923" s="3"/>
      <c r="BN57923" s="3"/>
      <c r="BP57923" s="3"/>
    </row>
    <row r="57924" spans="1:68" x14ac:dyDescent="0.25">
      <c r="A57924" s="1"/>
      <c r="B57924" s="2"/>
      <c r="BJ57924" s="3"/>
      <c r="BL57924" s="3"/>
      <c r="BN57924" s="3"/>
      <c r="BP57924" s="3"/>
    </row>
    <row r="57925" spans="1:68" x14ac:dyDescent="0.25">
      <c r="A57925" s="1"/>
      <c r="B57925" s="2"/>
      <c r="BJ57925" s="3"/>
      <c r="BL57925" s="3"/>
      <c r="BN57925" s="3"/>
      <c r="BP57925" s="3"/>
    </row>
    <row r="57926" spans="1:68" x14ac:dyDescent="0.25">
      <c r="A57926" s="1"/>
      <c r="B57926" s="2"/>
      <c r="BJ57926" s="3"/>
      <c r="BL57926" s="3"/>
      <c r="BN57926" s="3"/>
      <c r="BP57926" s="3"/>
    </row>
    <row r="57927" spans="1:68" x14ac:dyDescent="0.25">
      <c r="A57927" s="1"/>
      <c r="B57927" s="2"/>
      <c r="BJ57927" s="3"/>
      <c r="BL57927" s="3"/>
      <c r="BN57927" s="3"/>
      <c r="BP57927" s="3"/>
    </row>
    <row r="57928" spans="1:68" x14ac:dyDescent="0.25">
      <c r="A57928" s="1"/>
      <c r="B57928" s="2"/>
      <c r="BJ57928" s="3"/>
      <c r="BL57928" s="3"/>
      <c r="BN57928" s="3"/>
      <c r="BP57928" s="3"/>
    </row>
    <row r="57929" spans="1:68" x14ac:dyDescent="0.25">
      <c r="A57929" s="1"/>
      <c r="B57929" s="2"/>
      <c r="BJ57929" s="3"/>
      <c r="BL57929" s="3"/>
      <c r="BN57929" s="3"/>
      <c r="BP57929" s="3"/>
    </row>
    <row r="57930" spans="1:68" x14ac:dyDescent="0.25">
      <c r="A57930" s="1"/>
      <c r="B57930" s="2"/>
      <c r="BJ57930" s="3"/>
      <c r="BL57930" s="3"/>
      <c r="BN57930" s="3"/>
      <c r="BP57930" s="3"/>
    </row>
    <row r="57931" spans="1:68" x14ac:dyDescent="0.25">
      <c r="A57931" s="1"/>
      <c r="B57931" s="2"/>
      <c r="BJ57931" s="3"/>
      <c r="BL57931" s="3"/>
      <c r="BN57931" s="3"/>
      <c r="BP57931" s="3"/>
    </row>
    <row r="57932" spans="1:68" x14ac:dyDescent="0.25">
      <c r="A57932" s="1"/>
      <c r="B57932" s="2"/>
      <c r="BJ57932" s="3"/>
      <c r="BL57932" s="3"/>
      <c r="BN57932" s="3"/>
      <c r="BP57932" s="3"/>
    </row>
    <row r="57933" spans="1:68" x14ac:dyDescent="0.25">
      <c r="A57933" s="1"/>
      <c r="B57933" s="2"/>
      <c r="BJ57933" s="3"/>
      <c r="BL57933" s="3"/>
      <c r="BN57933" s="3"/>
      <c r="BP57933" s="3"/>
    </row>
    <row r="57934" spans="1:68" x14ac:dyDescent="0.25">
      <c r="A57934" s="1"/>
      <c r="B57934" s="2"/>
      <c r="BJ57934" s="3"/>
      <c r="BL57934" s="3"/>
      <c r="BN57934" s="3"/>
      <c r="BP57934" s="3"/>
    </row>
    <row r="57935" spans="1:68" x14ac:dyDescent="0.25">
      <c r="A57935" s="1"/>
      <c r="B57935" s="2"/>
      <c r="BJ57935" s="3"/>
      <c r="BL57935" s="3"/>
      <c r="BN57935" s="3"/>
      <c r="BP57935" s="3"/>
    </row>
    <row r="57936" spans="1:68" x14ac:dyDescent="0.25">
      <c r="A57936" s="1"/>
      <c r="B57936" s="2"/>
      <c r="BJ57936" s="3"/>
      <c r="BL57936" s="3"/>
      <c r="BN57936" s="3"/>
      <c r="BP57936" s="3"/>
    </row>
    <row r="57937" spans="1:68" x14ac:dyDescent="0.25">
      <c r="A57937" s="1"/>
      <c r="B57937" s="2"/>
      <c r="BJ57937" s="3"/>
      <c r="BL57937" s="3"/>
      <c r="BN57937" s="3"/>
      <c r="BP57937" s="3"/>
    </row>
    <row r="57938" spans="1:68" x14ac:dyDescent="0.25">
      <c r="A57938" s="1"/>
      <c r="B57938" s="2"/>
      <c r="BJ57938" s="3"/>
      <c r="BL57938" s="3"/>
      <c r="BN57938" s="3"/>
      <c r="BP57938" s="3"/>
    </row>
    <row r="57939" spans="1:68" x14ac:dyDescent="0.25">
      <c r="A57939" s="1"/>
      <c r="B57939" s="2"/>
      <c r="BJ57939" s="3"/>
      <c r="BL57939" s="3"/>
      <c r="BN57939" s="3"/>
      <c r="BP57939" s="3"/>
    </row>
    <row r="57940" spans="1:68" x14ac:dyDescent="0.25">
      <c r="A57940" s="1"/>
      <c r="B57940" s="2"/>
      <c r="BJ57940" s="3"/>
      <c r="BL57940" s="3"/>
      <c r="BN57940" s="3"/>
      <c r="BP57940" s="3"/>
    </row>
    <row r="57941" spans="1:68" x14ac:dyDescent="0.25">
      <c r="A57941" s="1"/>
      <c r="B57941" s="2"/>
      <c r="BJ57941" s="3"/>
      <c r="BL57941" s="3"/>
      <c r="BN57941" s="3"/>
      <c r="BP57941" s="3"/>
    </row>
    <row r="57942" spans="1:68" x14ac:dyDescent="0.25">
      <c r="A57942" s="1"/>
      <c r="B57942" s="2"/>
      <c r="BJ57942" s="3"/>
      <c r="BL57942" s="3"/>
      <c r="BN57942" s="3"/>
      <c r="BP57942" s="3"/>
    </row>
    <row r="57943" spans="1:68" x14ac:dyDescent="0.25">
      <c r="A57943" s="1"/>
      <c r="B57943" s="2"/>
      <c r="BJ57943" s="3"/>
      <c r="BL57943" s="3"/>
      <c r="BN57943" s="3"/>
      <c r="BP57943" s="3"/>
    </row>
    <row r="57944" spans="1:68" x14ac:dyDescent="0.25">
      <c r="A57944" s="1"/>
      <c r="B57944" s="2"/>
      <c r="BJ57944" s="3"/>
      <c r="BL57944" s="3"/>
      <c r="BN57944" s="3"/>
      <c r="BP57944" s="3"/>
    </row>
    <row r="57945" spans="1:68" x14ac:dyDescent="0.25">
      <c r="A57945" s="1"/>
      <c r="B57945" s="2"/>
      <c r="BJ57945" s="3"/>
      <c r="BL57945" s="3"/>
      <c r="BN57945" s="3"/>
      <c r="BP57945" s="3"/>
    </row>
    <row r="57946" spans="1:68" x14ac:dyDescent="0.25">
      <c r="A57946" s="1"/>
      <c r="B57946" s="2"/>
      <c r="BJ57946" s="3"/>
      <c r="BL57946" s="3"/>
      <c r="BN57946" s="3"/>
      <c r="BP57946" s="3"/>
    </row>
    <row r="57947" spans="1:68" x14ac:dyDescent="0.25">
      <c r="A57947" s="1"/>
      <c r="B57947" s="2"/>
      <c r="BJ57947" s="3"/>
      <c r="BL57947" s="3"/>
      <c r="BN57947" s="3"/>
      <c r="BP57947" s="3"/>
    </row>
    <row r="57948" spans="1:68" x14ac:dyDescent="0.25">
      <c r="A57948" s="1"/>
      <c r="B57948" s="2"/>
      <c r="BJ57948" s="3"/>
      <c r="BL57948" s="3"/>
      <c r="BN57948" s="3"/>
      <c r="BP57948" s="3"/>
    </row>
    <row r="57949" spans="1:68" x14ac:dyDescent="0.25">
      <c r="A57949" s="1"/>
      <c r="B57949" s="2"/>
      <c r="BJ57949" s="3"/>
      <c r="BL57949" s="3"/>
      <c r="BN57949" s="3"/>
      <c r="BP57949" s="3"/>
    </row>
    <row r="57950" spans="1:68" x14ac:dyDescent="0.25">
      <c r="A57950" s="1"/>
      <c r="B57950" s="2"/>
      <c r="BJ57950" s="3"/>
      <c r="BL57950" s="3"/>
      <c r="BN57950" s="3"/>
      <c r="BP57950" s="3"/>
    </row>
    <row r="57951" spans="1:68" x14ac:dyDescent="0.25">
      <c r="A57951" s="1"/>
      <c r="B57951" s="2"/>
      <c r="BJ57951" s="3"/>
      <c r="BL57951" s="3"/>
      <c r="BN57951" s="3"/>
      <c r="BP57951" s="3"/>
    </row>
    <row r="57952" spans="1:68" x14ac:dyDescent="0.25">
      <c r="A57952" s="1"/>
      <c r="B57952" s="2"/>
      <c r="BJ57952" s="3"/>
      <c r="BL57952" s="3"/>
      <c r="BN57952" s="3"/>
      <c r="BP57952" s="3"/>
    </row>
    <row r="57953" spans="1:68" x14ac:dyDescent="0.25">
      <c r="A57953" s="1"/>
      <c r="B57953" s="2"/>
      <c r="BJ57953" s="3"/>
      <c r="BL57953" s="3"/>
      <c r="BN57953" s="3"/>
      <c r="BP57953" s="3"/>
    </row>
    <row r="57954" spans="1:68" x14ac:dyDescent="0.25">
      <c r="A57954" s="1"/>
      <c r="B57954" s="2"/>
      <c r="BJ57954" s="3"/>
      <c r="BL57954" s="3"/>
      <c r="BN57954" s="3"/>
      <c r="BP57954" s="3"/>
    </row>
    <row r="57955" spans="1:68" x14ac:dyDescent="0.25">
      <c r="A57955" s="1"/>
      <c r="B57955" s="2"/>
      <c r="BJ57955" s="3"/>
      <c r="BL57955" s="3"/>
      <c r="BN57955" s="3"/>
      <c r="BP57955" s="3"/>
    </row>
    <row r="57956" spans="1:68" x14ac:dyDescent="0.25">
      <c r="A57956" s="1"/>
      <c r="B57956" s="2"/>
      <c r="BJ57956" s="3"/>
      <c r="BL57956" s="3"/>
      <c r="BN57956" s="3"/>
      <c r="BP57956" s="3"/>
    </row>
    <row r="57957" spans="1:68" x14ac:dyDescent="0.25">
      <c r="A57957" s="1"/>
      <c r="B57957" s="2"/>
      <c r="BJ57957" s="3"/>
      <c r="BL57957" s="3"/>
      <c r="BN57957" s="3"/>
      <c r="BP57957" s="3"/>
    </row>
    <row r="57958" spans="1:68" x14ac:dyDescent="0.25">
      <c r="A57958" s="1"/>
      <c r="B57958" s="2"/>
      <c r="BJ57958" s="3"/>
      <c r="BL57958" s="3"/>
      <c r="BN57958" s="3"/>
      <c r="BP57958" s="3"/>
    </row>
    <row r="57959" spans="1:68" x14ac:dyDescent="0.25">
      <c r="A57959" s="1"/>
      <c r="B57959" s="2"/>
      <c r="BJ57959" s="3"/>
      <c r="BL57959" s="3"/>
      <c r="BN57959" s="3"/>
      <c r="BP57959" s="3"/>
    </row>
    <row r="57960" spans="1:68" x14ac:dyDescent="0.25">
      <c r="A57960" s="1"/>
      <c r="B57960" s="2"/>
      <c r="BJ57960" s="3"/>
      <c r="BL57960" s="3"/>
      <c r="BN57960" s="3"/>
      <c r="BP57960" s="3"/>
    </row>
    <row r="57961" spans="1:68" x14ac:dyDescent="0.25">
      <c r="A57961" s="1"/>
      <c r="B57961" s="2"/>
      <c r="BJ57961" s="3"/>
      <c r="BL57961" s="3"/>
      <c r="BN57961" s="3"/>
      <c r="BP57961" s="3"/>
    </row>
    <row r="57962" spans="1:68" x14ac:dyDescent="0.25">
      <c r="A57962" s="1"/>
      <c r="B57962" s="2"/>
      <c r="BJ57962" s="3"/>
      <c r="BL57962" s="3"/>
      <c r="BN57962" s="3"/>
      <c r="BP57962" s="3"/>
    </row>
    <row r="57963" spans="1:68" x14ac:dyDescent="0.25">
      <c r="A57963" s="1"/>
      <c r="B57963" s="2"/>
      <c r="BJ57963" s="3"/>
      <c r="BL57963" s="3"/>
      <c r="BN57963" s="3"/>
      <c r="BP57963" s="3"/>
    </row>
    <row r="57964" spans="1:68" x14ac:dyDescent="0.25">
      <c r="A57964" s="1"/>
      <c r="B57964" s="2"/>
      <c r="BJ57964" s="3"/>
      <c r="BL57964" s="3"/>
      <c r="BN57964" s="3"/>
      <c r="BP57964" s="3"/>
    </row>
    <row r="57965" spans="1:68" x14ac:dyDescent="0.25">
      <c r="A57965" s="1"/>
      <c r="B57965" s="2"/>
      <c r="BJ57965" s="3"/>
      <c r="BL57965" s="3"/>
      <c r="BN57965" s="3"/>
      <c r="BP57965" s="3"/>
    </row>
    <row r="57966" spans="1:68" x14ac:dyDescent="0.25">
      <c r="A57966" s="1"/>
      <c r="B57966" s="2"/>
      <c r="BJ57966" s="3"/>
      <c r="BL57966" s="3"/>
      <c r="BN57966" s="3"/>
      <c r="BP57966" s="3"/>
    </row>
    <row r="57967" spans="1:68" x14ac:dyDescent="0.25">
      <c r="A57967" s="1"/>
      <c r="B57967" s="2"/>
      <c r="BJ57967" s="3"/>
      <c r="BL57967" s="3"/>
      <c r="BN57967" s="3"/>
      <c r="BP57967" s="3"/>
    </row>
    <row r="57968" spans="1:68" x14ac:dyDescent="0.25">
      <c r="A57968" s="1"/>
      <c r="B57968" s="2"/>
      <c r="BJ57968" s="3"/>
      <c r="BL57968" s="3"/>
      <c r="BN57968" s="3"/>
      <c r="BP57968" s="3"/>
    </row>
    <row r="57969" spans="1:68" x14ac:dyDescent="0.25">
      <c r="A57969" s="1"/>
      <c r="B57969" s="2"/>
      <c r="BJ57969" s="3"/>
      <c r="BL57969" s="3"/>
      <c r="BN57969" s="3"/>
      <c r="BP57969" s="3"/>
    </row>
    <row r="57970" spans="1:68" x14ac:dyDescent="0.25">
      <c r="A57970" s="1"/>
      <c r="B57970" s="2"/>
      <c r="BJ57970" s="3"/>
      <c r="BL57970" s="3"/>
      <c r="BN57970" s="3"/>
      <c r="BP57970" s="3"/>
    </row>
    <row r="57971" spans="1:68" x14ac:dyDescent="0.25">
      <c r="A57971" s="1"/>
      <c r="B57971" s="2"/>
      <c r="BJ57971" s="3"/>
      <c r="BL57971" s="3"/>
      <c r="BN57971" s="3"/>
      <c r="BP57971" s="3"/>
    </row>
    <row r="57972" spans="1:68" x14ac:dyDescent="0.25">
      <c r="A57972" s="1"/>
      <c r="B57972" s="2"/>
      <c r="BJ57972" s="3"/>
      <c r="BL57972" s="3"/>
      <c r="BN57972" s="3"/>
      <c r="BP57972" s="3"/>
    </row>
    <row r="57973" spans="1:68" x14ac:dyDescent="0.25">
      <c r="A57973" s="1"/>
      <c r="B57973" s="2"/>
      <c r="BJ57973" s="3"/>
      <c r="BL57973" s="3"/>
      <c r="BN57973" s="3"/>
      <c r="BP57973" s="3"/>
    </row>
    <row r="57974" spans="1:68" x14ac:dyDescent="0.25">
      <c r="A57974" s="1"/>
      <c r="B57974" s="2"/>
      <c r="BJ57974" s="3"/>
      <c r="BL57974" s="3"/>
      <c r="BN57974" s="3"/>
      <c r="BP57974" s="3"/>
    </row>
    <row r="57975" spans="1:68" x14ac:dyDescent="0.25">
      <c r="A57975" s="1"/>
      <c r="B57975" s="2"/>
      <c r="BJ57975" s="3"/>
      <c r="BL57975" s="3"/>
      <c r="BN57975" s="3"/>
      <c r="BP57975" s="3"/>
    </row>
    <row r="57976" spans="1:68" x14ac:dyDescent="0.25">
      <c r="A57976" s="1"/>
      <c r="B57976" s="2"/>
      <c r="BJ57976" s="3"/>
      <c r="BL57976" s="3"/>
      <c r="BN57976" s="3"/>
      <c r="BP57976" s="3"/>
    </row>
    <row r="57977" spans="1:68" x14ac:dyDescent="0.25">
      <c r="A57977" s="1"/>
      <c r="B57977" s="2"/>
      <c r="BJ57977" s="3"/>
      <c r="BL57977" s="3"/>
      <c r="BN57977" s="3"/>
      <c r="BP57977" s="3"/>
    </row>
    <row r="57978" spans="1:68" x14ac:dyDescent="0.25">
      <c r="A57978" s="1"/>
      <c r="B57978" s="2"/>
      <c r="BJ57978" s="3"/>
      <c r="BL57978" s="3"/>
      <c r="BN57978" s="3"/>
      <c r="BP57978" s="3"/>
    </row>
    <row r="57979" spans="1:68" x14ac:dyDescent="0.25">
      <c r="A57979" s="1"/>
      <c r="B57979" s="2"/>
      <c r="BJ57979" s="3"/>
      <c r="BL57979" s="3"/>
      <c r="BN57979" s="3"/>
      <c r="BP57979" s="3"/>
    </row>
    <row r="57980" spans="1:68" x14ac:dyDescent="0.25">
      <c r="A57980" s="1"/>
      <c r="B57980" s="2"/>
      <c r="BJ57980" s="3"/>
      <c r="BL57980" s="3"/>
      <c r="BN57980" s="3"/>
      <c r="BP57980" s="3"/>
    </row>
    <row r="57981" spans="1:68" x14ac:dyDescent="0.25">
      <c r="A57981" s="1"/>
      <c r="B57981" s="2"/>
      <c r="BJ57981" s="3"/>
      <c r="BL57981" s="3"/>
      <c r="BN57981" s="3"/>
      <c r="BP57981" s="3"/>
    </row>
    <row r="57982" spans="1:68" x14ac:dyDescent="0.25">
      <c r="A57982" s="1"/>
      <c r="B57982" s="2"/>
      <c r="BJ57982" s="3"/>
      <c r="BL57982" s="3"/>
      <c r="BN57982" s="3"/>
      <c r="BP57982" s="3"/>
    </row>
    <row r="57983" spans="1:68" x14ac:dyDescent="0.25">
      <c r="A57983" s="1"/>
      <c r="B57983" s="2"/>
      <c r="BJ57983" s="3"/>
      <c r="BL57983" s="3"/>
      <c r="BN57983" s="3"/>
      <c r="BP57983" s="3"/>
    </row>
    <row r="57984" spans="1:68" x14ac:dyDescent="0.25">
      <c r="A57984" s="1"/>
      <c r="B57984" s="2"/>
      <c r="BJ57984" s="3"/>
      <c r="BL57984" s="3"/>
      <c r="BN57984" s="3"/>
      <c r="BP57984" s="3"/>
    </row>
    <row r="57985" spans="1:68" x14ac:dyDescent="0.25">
      <c r="A57985" s="1"/>
      <c r="B57985" s="2"/>
      <c r="BJ57985" s="3"/>
      <c r="BL57985" s="3"/>
      <c r="BN57985" s="3"/>
      <c r="BP57985" s="3"/>
    </row>
    <row r="57986" spans="1:68" x14ac:dyDescent="0.25">
      <c r="A57986" s="1"/>
      <c r="B57986" s="2"/>
      <c r="BJ57986" s="3"/>
      <c r="BL57986" s="3"/>
      <c r="BN57986" s="3"/>
      <c r="BP57986" s="3"/>
    </row>
    <row r="57987" spans="1:68" x14ac:dyDescent="0.25">
      <c r="A57987" s="1"/>
      <c r="B57987" s="2"/>
      <c r="BJ57987" s="3"/>
      <c r="BL57987" s="3"/>
      <c r="BN57987" s="3"/>
      <c r="BP57987" s="3"/>
    </row>
    <row r="57988" spans="1:68" x14ac:dyDescent="0.25">
      <c r="A57988" s="1"/>
      <c r="B57988" s="2"/>
      <c r="BJ57988" s="3"/>
      <c r="BL57988" s="3"/>
      <c r="BN57988" s="3"/>
      <c r="BP57988" s="3"/>
    </row>
    <row r="57989" spans="1:68" x14ac:dyDescent="0.25">
      <c r="A57989" s="1"/>
      <c r="B57989" s="2"/>
      <c r="BJ57989" s="3"/>
      <c r="BL57989" s="3"/>
      <c r="BN57989" s="3"/>
      <c r="BP57989" s="3"/>
    </row>
    <row r="57990" spans="1:68" x14ac:dyDescent="0.25">
      <c r="A57990" s="1"/>
      <c r="B57990" s="2"/>
      <c r="BJ57990" s="3"/>
      <c r="BL57990" s="3"/>
      <c r="BN57990" s="3"/>
      <c r="BP57990" s="3"/>
    </row>
    <row r="57991" spans="1:68" x14ac:dyDescent="0.25">
      <c r="A57991" s="1"/>
      <c r="B57991" s="2"/>
      <c r="BJ57991" s="3"/>
      <c r="BL57991" s="3"/>
      <c r="BN57991" s="3"/>
      <c r="BP57991" s="3"/>
    </row>
    <row r="57992" spans="1:68" x14ac:dyDescent="0.25">
      <c r="A57992" s="1"/>
      <c r="B57992" s="2"/>
      <c r="BJ57992" s="3"/>
      <c r="BL57992" s="3"/>
      <c r="BN57992" s="3"/>
      <c r="BP57992" s="3"/>
    </row>
    <row r="57993" spans="1:68" x14ac:dyDescent="0.25">
      <c r="A57993" s="1"/>
      <c r="B57993" s="2"/>
      <c r="BJ57993" s="3"/>
      <c r="BL57993" s="3"/>
      <c r="BN57993" s="3"/>
      <c r="BP57993" s="3"/>
    </row>
    <row r="57994" spans="1:68" x14ac:dyDescent="0.25">
      <c r="A57994" s="1"/>
      <c r="B57994" s="2"/>
      <c r="BJ57994" s="3"/>
      <c r="BL57994" s="3"/>
      <c r="BN57994" s="3"/>
      <c r="BP57994" s="3"/>
    </row>
    <row r="57995" spans="1:68" x14ac:dyDescent="0.25">
      <c r="A57995" s="1"/>
      <c r="B57995" s="2"/>
      <c r="BJ57995" s="3"/>
      <c r="BL57995" s="3"/>
      <c r="BN57995" s="3"/>
      <c r="BP57995" s="3"/>
    </row>
    <row r="57996" spans="1:68" x14ac:dyDescent="0.25">
      <c r="A57996" s="1"/>
      <c r="B57996" s="2"/>
      <c r="BJ57996" s="3"/>
      <c r="BL57996" s="3"/>
      <c r="BN57996" s="3"/>
      <c r="BP57996" s="3"/>
    </row>
    <row r="57997" spans="1:68" x14ac:dyDescent="0.25">
      <c r="A57997" s="1"/>
      <c r="B57997" s="2"/>
      <c r="BJ57997" s="3"/>
      <c r="BL57997" s="3"/>
      <c r="BN57997" s="3"/>
      <c r="BP57997" s="3"/>
    </row>
    <row r="57998" spans="1:68" x14ac:dyDescent="0.25">
      <c r="A57998" s="1"/>
      <c r="B57998" s="2"/>
      <c r="BJ57998" s="3"/>
      <c r="BL57998" s="3"/>
      <c r="BN57998" s="3"/>
      <c r="BP57998" s="3"/>
    </row>
    <row r="57999" spans="1:68" x14ac:dyDescent="0.25">
      <c r="A57999" s="1"/>
      <c r="B57999" s="2"/>
      <c r="BJ57999" s="3"/>
      <c r="BL57999" s="3"/>
      <c r="BN57999" s="3"/>
      <c r="BP57999" s="3"/>
    </row>
    <row r="58000" spans="1:68" x14ac:dyDescent="0.25">
      <c r="A58000" s="1"/>
      <c r="B58000" s="2"/>
      <c r="BJ58000" s="3"/>
      <c r="BL58000" s="3"/>
      <c r="BN58000" s="3"/>
      <c r="BP58000" s="3"/>
    </row>
    <row r="58001" spans="1:68" x14ac:dyDescent="0.25">
      <c r="A58001" s="1"/>
      <c r="B58001" s="2"/>
      <c r="BJ58001" s="3"/>
      <c r="BL58001" s="3"/>
      <c r="BN58001" s="3"/>
      <c r="BP58001" s="3"/>
    </row>
    <row r="58002" spans="1:68" x14ac:dyDescent="0.25">
      <c r="A58002" s="1"/>
      <c r="B58002" s="2"/>
      <c r="BJ58002" s="3"/>
      <c r="BL58002" s="3"/>
      <c r="BN58002" s="3"/>
      <c r="BP58002" s="3"/>
    </row>
    <row r="58003" spans="1:68" x14ac:dyDescent="0.25">
      <c r="A58003" s="1"/>
      <c r="B58003" s="2"/>
      <c r="BJ58003" s="3"/>
      <c r="BL58003" s="3"/>
      <c r="BN58003" s="3"/>
      <c r="BP58003" s="3"/>
    </row>
    <row r="58004" spans="1:68" x14ac:dyDescent="0.25">
      <c r="A58004" s="1"/>
      <c r="B58004" s="2"/>
      <c r="BJ58004" s="3"/>
      <c r="BL58004" s="3"/>
      <c r="BN58004" s="3"/>
      <c r="BP58004" s="3"/>
    </row>
    <row r="58005" spans="1:68" x14ac:dyDescent="0.25">
      <c r="A58005" s="1"/>
      <c r="B58005" s="2"/>
      <c r="BJ58005" s="3"/>
      <c r="BL58005" s="3"/>
      <c r="BN58005" s="3"/>
      <c r="BP58005" s="3"/>
    </row>
    <row r="58006" spans="1:68" x14ac:dyDescent="0.25">
      <c r="A58006" s="1"/>
      <c r="B58006" s="2"/>
      <c r="BJ58006" s="3"/>
      <c r="BL58006" s="3"/>
      <c r="BN58006" s="3"/>
      <c r="BP58006" s="3"/>
    </row>
    <row r="58007" spans="1:68" x14ac:dyDescent="0.25">
      <c r="A58007" s="1"/>
      <c r="B58007" s="2"/>
      <c r="BJ58007" s="3"/>
      <c r="BL58007" s="3"/>
      <c r="BN58007" s="3"/>
      <c r="BP58007" s="3"/>
    </row>
    <row r="58008" spans="1:68" x14ac:dyDescent="0.25">
      <c r="A58008" s="1"/>
      <c r="B58008" s="2"/>
      <c r="BJ58008" s="3"/>
      <c r="BL58008" s="3"/>
      <c r="BN58008" s="3"/>
      <c r="BP58008" s="3"/>
    </row>
    <row r="58009" spans="1:68" x14ac:dyDescent="0.25">
      <c r="A58009" s="1"/>
      <c r="B58009" s="2"/>
      <c r="BJ58009" s="3"/>
      <c r="BL58009" s="3"/>
      <c r="BN58009" s="3"/>
      <c r="BP58009" s="3"/>
    </row>
    <row r="58010" spans="1:68" x14ac:dyDescent="0.25">
      <c r="A58010" s="1"/>
      <c r="B58010" s="2"/>
      <c r="BJ58010" s="3"/>
      <c r="BL58010" s="3"/>
      <c r="BN58010" s="3"/>
      <c r="BP58010" s="3"/>
    </row>
    <row r="58011" spans="1:68" x14ac:dyDescent="0.25">
      <c r="A58011" s="1"/>
      <c r="B58011" s="2"/>
      <c r="BJ58011" s="3"/>
      <c r="BL58011" s="3"/>
      <c r="BN58011" s="3"/>
      <c r="BP58011" s="3"/>
    </row>
    <row r="58012" spans="1:68" x14ac:dyDescent="0.25">
      <c r="A58012" s="1"/>
      <c r="B58012" s="2"/>
      <c r="BJ58012" s="3"/>
      <c r="BL58012" s="3"/>
      <c r="BN58012" s="3"/>
      <c r="BP58012" s="3"/>
    </row>
    <row r="58013" spans="1:68" x14ac:dyDescent="0.25">
      <c r="A58013" s="1"/>
      <c r="B58013" s="2"/>
      <c r="BJ58013" s="3"/>
      <c r="BL58013" s="3"/>
      <c r="BN58013" s="3"/>
      <c r="BP58013" s="3"/>
    </row>
    <row r="58014" spans="1:68" x14ac:dyDescent="0.25">
      <c r="A58014" s="1"/>
      <c r="B58014" s="2"/>
      <c r="BJ58014" s="3"/>
      <c r="BL58014" s="3"/>
      <c r="BN58014" s="3"/>
      <c r="BP58014" s="3"/>
    </row>
    <row r="58015" spans="1:68" x14ac:dyDescent="0.25">
      <c r="A58015" s="1"/>
      <c r="B58015" s="2"/>
      <c r="BJ58015" s="3"/>
      <c r="BL58015" s="3"/>
      <c r="BN58015" s="3"/>
      <c r="BP58015" s="3"/>
    </row>
    <row r="58016" spans="1:68" x14ac:dyDescent="0.25">
      <c r="A58016" s="1"/>
      <c r="B58016" s="2"/>
      <c r="BJ58016" s="3"/>
      <c r="BL58016" s="3"/>
      <c r="BN58016" s="3"/>
      <c r="BP58016" s="3"/>
    </row>
    <row r="58017" spans="1:68" x14ac:dyDescent="0.25">
      <c r="A58017" s="1"/>
      <c r="B58017" s="2"/>
      <c r="BJ58017" s="3"/>
      <c r="BL58017" s="3"/>
      <c r="BN58017" s="3"/>
      <c r="BP58017" s="3"/>
    </row>
    <row r="58018" spans="1:68" x14ac:dyDescent="0.25">
      <c r="A58018" s="1"/>
      <c r="B58018" s="2"/>
      <c r="BJ58018" s="3"/>
      <c r="BL58018" s="3"/>
      <c r="BN58018" s="3"/>
      <c r="BP58018" s="3"/>
    </row>
    <row r="58019" spans="1:68" x14ac:dyDescent="0.25">
      <c r="A58019" s="1"/>
      <c r="B58019" s="2"/>
      <c r="BJ58019" s="3"/>
      <c r="BL58019" s="3"/>
      <c r="BN58019" s="3"/>
      <c r="BP58019" s="3"/>
    </row>
    <row r="58020" spans="1:68" x14ac:dyDescent="0.25">
      <c r="A58020" s="1"/>
      <c r="B58020" s="2"/>
      <c r="BJ58020" s="3"/>
      <c r="BL58020" s="3"/>
      <c r="BN58020" s="3"/>
      <c r="BP58020" s="3"/>
    </row>
    <row r="58021" spans="1:68" x14ac:dyDescent="0.25">
      <c r="A58021" s="1"/>
      <c r="B58021" s="2"/>
      <c r="BJ58021" s="3"/>
      <c r="BL58021" s="3"/>
      <c r="BN58021" s="3"/>
      <c r="BP58021" s="3"/>
    </row>
    <row r="58022" spans="1:68" x14ac:dyDescent="0.25">
      <c r="A58022" s="1"/>
      <c r="B58022" s="2"/>
      <c r="BJ58022" s="3"/>
      <c r="BL58022" s="3"/>
      <c r="BN58022" s="3"/>
      <c r="BP58022" s="3"/>
    </row>
    <row r="58023" spans="1:68" x14ac:dyDescent="0.25">
      <c r="A58023" s="1"/>
      <c r="B58023" s="2"/>
      <c r="BJ58023" s="3"/>
      <c r="BL58023" s="3"/>
      <c r="BN58023" s="3"/>
      <c r="BP58023" s="3"/>
    </row>
    <row r="58024" spans="1:68" x14ac:dyDescent="0.25">
      <c r="A58024" s="1"/>
      <c r="B58024" s="2"/>
      <c r="BJ58024" s="3"/>
      <c r="BL58024" s="3"/>
      <c r="BN58024" s="3"/>
      <c r="BP58024" s="3"/>
    </row>
    <row r="58025" spans="1:68" x14ac:dyDescent="0.25">
      <c r="A58025" s="1"/>
      <c r="B58025" s="2"/>
      <c r="BJ58025" s="3"/>
      <c r="BL58025" s="3"/>
      <c r="BN58025" s="3"/>
      <c r="BP58025" s="3"/>
    </row>
    <row r="58026" spans="1:68" x14ac:dyDescent="0.25">
      <c r="A58026" s="1"/>
      <c r="B58026" s="2"/>
      <c r="BJ58026" s="3"/>
      <c r="BL58026" s="3"/>
      <c r="BN58026" s="3"/>
      <c r="BP58026" s="3"/>
    </row>
    <row r="58027" spans="1:68" x14ac:dyDescent="0.25">
      <c r="A58027" s="1"/>
      <c r="B58027" s="2"/>
      <c r="BJ58027" s="3"/>
      <c r="BL58027" s="3"/>
      <c r="BN58027" s="3"/>
      <c r="BP58027" s="3"/>
    </row>
    <row r="58028" spans="1:68" x14ac:dyDescent="0.25">
      <c r="A58028" s="1"/>
      <c r="B58028" s="2"/>
      <c r="BJ58028" s="3"/>
      <c r="BL58028" s="3"/>
      <c r="BN58028" s="3"/>
      <c r="BP58028" s="3"/>
    </row>
    <row r="58029" spans="1:68" x14ac:dyDescent="0.25">
      <c r="A58029" s="1"/>
      <c r="B58029" s="2"/>
      <c r="BJ58029" s="3"/>
      <c r="BL58029" s="3"/>
      <c r="BN58029" s="3"/>
      <c r="BP58029" s="3"/>
    </row>
    <row r="58030" spans="1:68" x14ac:dyDescent="0.25">
      <c r="A58030" s="1"/>
      <c r="B58030" s="2"/>
      <c r="BJ58030" s="3"/>
      <c r="BL58030" s="3"/>
      <c r="BN58030" s="3"/>
      <c r="BP58030" s="3"/>
    </row>
    <row r="58031" spans="1:68" x14ac:dyDescent="0.25">
      <c r="A58031" s="1"/>
      <c r="B58031" s="2"/>
      <c r="BJ58031" s="3"/>
      <c r="BL58031" s="3"/>
      <c r="BN58031" s="3"/>
      <c r="BP58031" s="3"/>
    </row>
    <row r="58032" spans="1:68" x14ac:dyDescent="0.25">
      <c r="A58032" s="1"/>
      <c r="B58032" s="2"/>
      <c r="BJ58032" s="3"/>
      <c r="BL58032" s="3"/>
      <c r="BN58032" s="3"/>
      <c r="BP58032" s="3"/>
    </row>
    <row r="58033" spans="1:68" x14ac:dyDescent="0.25">
      <c r="A58033" s="1"/>
      <c r="B58033" s="2"/>
      <c r="BJ58033" s="3"/>
      <c r="BL58033" s="3"/>
      <c r="BN58033" s="3"/>
      <c r="BP58033" s="3"/>
    </row>
    <row r="58034" spans="1:68" x14ac:dyDescent="0.25">
      <c r="A58034" s="1"/>
      <c r="B58034" s="2"/>
      <c r="BJ58034" s="3"/>
      <c r="BL58034" s="3"/>
      <c r="BN58034" s="3"/>
      <c r="BP58034" s="3"/>
    </row>
    <row r="58035" spans="1:68" x14ac:dyDescent="0.25">
      <c r="A58035" s="1"/>
      <c r="B58035" s="2"/>
      <c r="BJ58035" s="3"/>
      <c r="BL58035" s="3"/>
      <c r="BN58035" s="3"/>
      <c r="BP58035" s="3"/>
    </row>
    <row r="58036" spans="1:68" x14ac:dyDescent="0.25">
      <c r="A58036" s="1"/>
      <c r="B58036" s="2"/>
      <c r="BJ58036" s="3"/>
      <c r="BL58036" s="3"/>
      <c r="BN58036" s="3"/>
      <c r="BP58036" s="3"/>
    </row>
    <row r="58037" spans="1:68" x14ac:dyDescent="0.25">
      <c r="A58037" s="1"/>
      <c r="B58037" s="2"/>
      <c r="BJ58037" s="3"/>
      <c r="BL58037" s="3"/>
      <c r="BN58037" s="3"/>
      <c r="BP58037" s="3"/>
    </row>
    <row r="58038" spans="1:68" x14ac:dyDescent="0.25">
      <c r="A58038" s="1"/>
      <c r="B58038" s="2"/>
      <c r="BJ58038" s="3"/>
      <c r="BL58038" s="3"/>
      <c r="BN58038" s="3"/>
      <c r="BP58038" s="3"/>
    </row>
    <row r="58039" spans="1:68" x14ac:dyDescent="0.25">
      <c r="A58039" s="1"/>
      <c r="B58039" s="2"/>
      <c r="BJ58039" s="3"/>
      <c r="BL58039" s="3"/>
      <c r="BN58039" s="3"/>
      <c r="BP58039" s="3"/>
    </row>
    <row r="58040" spans="1:68" x14ac:dyDescent="0.25">
      <c r="A58040" s="1"/>
      <c r="B58040" s="2"/>
      <c r="BJ58040" s="3"/>
      <c r="BL58040" s="3"/>
      <c r="BN58040" s="3"/>
      <c r="BP58040" s="3"/>
    </row>
    <row r="58041" spans="1:68" x14ac:dyDescent="0.25">
      <c r="A58041" s="1"/>
      <c r="B58041" s="2"/>
      <c r="BJ58041" s="3"/>
      <c r="BL58041" s="3"/>
      <c r="BN58041" s="3"/>
      <c r="BP58041" s="3"/>
    </row>
    <row r="58042" spans="1:68" x14ac:dyDescent="0.25">
      <c r="A58042" s="1"/>
      <c r="B58042" s="2"/>
      <c r="BJ58042" s="3"/>
      <c r="BL58042" s="3"/>
      <c r="BN58042" s="3"/>
      <c r="BP58042" s="3"/>
    </row>
    <row r="58043" spans="1:68" x14ac:dyDescent="0.25">
      <c r="A58043" s="1"/>
      <c r="B58043" s="2"/>
      <c r="BJ58043" s="3"/>
      <c r="BL58043" s="3"/>
      <c r="BN58043" s="3"/>
      <c r="BP58043" s="3"/>
    </row>
    <row r="58044" spans="1:68" x14ac:dyDescent="0.25">
      <c r="A58044" s="1"/>
      <c r="B58044" s="2"/>
      <c r="BJ58044" s="3"/>
      <c r="BL58044" s="3"/>
      <c r="BN58044" s="3"/>
      <c r="BP58044" s="3"/>
    </row>
    <row r="58045" spans="1:68" x14ac:dyDescent="0.25">
      <c r="A58045" s="1"/>
      <c r="B58045" s="2"/>
      <c r="BJ58045" s="3"/>
      <c r="BL58045" s="3"/>
      <c r="BN58045" s="3"/>
      <c r="BP58045" s="3"/>
    </row>
    <row r="58046" spans="1:68" x14ac:dyDescent="0.25">
      <c r="A58046" s="1"/>
      <c r="B58046" s="2"/>
      <c r="BJ58046" s="3"/>
      <c r="BL58046" s="3"/>
      <c r="BN58046" s="3"/>
      <c r="BP58046" s="3"/>
    </row>
    <row r="58047" spans="1:68" x14ac:dyDescent="0.25">
      <c r="A58047" s="1"/>
      <c r="B58047" s="2"/>
      <c r="BJ58047" s="3"/>
      <c r="BL58047" s="3"/>
      <c r="BN58047" s="3"/>
      <c r="BP58047" s="3"/>
    </row>
    <row r="58048" spans="1:68" x14ac:dyDescent="0.25">
      <c r="A58048" s="1"/>
      <c r="B58048" s="2"/>
      <c r="BJ58048" s="3"/>
      <c r="BL58048" s="3"/>
      <c r="BN58048" s="3"/>
      <c r="BP58048" s="3"/>
    </row>
    <row r="58049" spans="1:68" x14ac:dyDescent="0.25">
      <c r="A58049" s="1"/>
      <c r="B58049" s="2"/>
      <c r="BJ58049" s="3"/>
      <c r="BL58049" s="3"/>
      <c r="BN58049" s="3"/>
      <c r="BP58049" s="3"/>
    </row>
    <row r="58050" spans="1:68" x14ac:dyDescent="0.25">
      <c r="A58050" s="1"/>
      <c r="B58050" s="2"/>
      <c r="BJ58050" s="3"/>
      <c r="BL58050" s="3"/>
      <c r="BN58050" s="3"/>
      <c r="BP58050" s="3"/>
    </row>
    <row r="58051" spans="1:68" x14ac:dyDescent="0.25">
      <c r="A58051" s="1"/>
      <c r="B58051" s="2"/>
      <c r="BJ58051" s="3"/>
      <c r="BL58051" s="3"/>
      <c r="BN58051" s="3"/>
      <c r="BP58051" s="3"/>
    </row>
    <row r="58052" spans="1:68" x14ac:dyDescent="0.25">
      <c r="A58052" s="1"/>
      <c r="B58052" s="2"/>
      <c r="BJ58052" s="3"/>
      <c r="BL58052" s="3"/>
      <c r="BN58052" s="3"/>
      <c r="BP58052" s="3"/>
    </row>
    <row r="58053" spans="1:68" x14ac:dyDescent="0.25">
      <c r="A58053" s="1"/>
      <c r="B58053" s="2"/>
      <c r="BJ58053" s="3"/>
      <c r="BL58053" s="3"/>
      <c r="BN58053" s="3"/>
      <c r="BP58053" s="3"/>
    </row>
    <row r="58054" spans="1:68" x14ac:dyDescent="0.25">
      <c r="A58054" s="1"/>
      <c r="B58054" s="2"/>
      <c r="BJ58054" s="3"/>
      <c r="BL58054" s="3"/>
      <c r="BN58054" s="3"/>
      <c r="BP58054" s="3"/>
    </row>
    <row r="58055" spans="1:68" x14ac:dyDescent="0.25">
      <c r="A58055" s="1"/>
      <c r="B58055" s="2"/>
      <c r="BJ58055" s="3"/>
      <c r="BL58055" s="3"/>
      <c r="BN58055" s="3"/>
      <c r="BP58055" s="3"/>
    </row>
    <row r="58056" spans="1:68" x14ac:dyDescent="0.25">
      <c r="A58056" s="1"/>
      <c r="B58056" s="2"/>
      <c r="BJ58056" s="3"/>
      <c r="BL58056" s="3"/>
      <c r="BN58056" s="3"/>
      <c r="BP58056" s="3"/>
    </row>
    <row r="58057" spans="1:68" x14ac:dyDescent="0.25">
      <c r="A58057" s="1"/>
      <c r="B58057" s="2"/>
      <c r="BJ58057" s="3"/>
      <c r="BL58057" s="3"/>
      <c r="BN58057" s="3"/>
      <c r="BP58057" s="3"/>
    </row>
    <row r="58058" spans="1:68" x14ac:dyDescent="0.25">
      <c r="A58058" s="1"/>
      <c r="B58058" s="2"/>
      <c r="BJ58058" s="3"/>
      <c r="BL58058" s="3"/>
      <c r="BN58058" s="3"/>
      <c r="BP58058" s="3"/>
    </row>
    <row r="58059" spans="1:68" x14ac:dyDescent="0.25">
      <c r="A58059" s="1"/>
      <c r="B58059" s="2"/>
      <c r="BJ58059" s="3"/>
      <c r="BL58059" s="3"/>
      <c r="BN58059" s="3"/>
      <c r="BP58059" s="3"/>
    </row>
    <row r="58060" spans="1:68" x14ac:dyDescent="0.25">
      <c r="A58060" s="1"/>
      <c r="B58060" s="2"/>
      <c r="BJ58060" s="3"/>
      <c r="BL58060" s="3"/>
      <c r="BN58060" s="3"/>
      <c r="BP58060" s="3"/>
    </row>
    <row r="58061" spans="1:68" x14ac:dyDescent="0.25">
      <c r="A58061" s="1"/>
      <c r="B58061" s="2"/>
      <c r="BJ58061" s="3"/>
      <c r="BL58061" s="3"/>
      <c r="BN58061" s="3"/>
      <c r="BP58061" s="3"/>
    </row>
    <row r="58062" spans="1:68" x14ac:dyDescent="0.25">
      <c r="A58062" s="1"/>
      <c r="B58062" s="2"/>
      <c r="BJ58062" s="3"/>
      <c r="BL58062" s="3"/>
      <c r="BN58062" s="3"/>
      <c r="BP58062" s="3"/>
    </row>
    <row r="58063" spans="1:68" x14ac:dyDescent="0.25">
      <c r="A58063" s="1"/>
      <c r="B58063" s="2"/>
      <c r="BJ58063" s="3"/>
      <c r="BL58063" s="3"/>
      <c r="BN58063" s="3"/>
      <c r="BP58063" s="3"/>
    </row>
    <row r="58064" spans="1:68" x14ac:dyDescent="0.25">
      <c r="A58064" s="1"/>
      <c r="B58064" s="2"/>
      <c r="BJ58064" s="3"/>
      <c r="BL58064" s="3"/>
      <c r="BN58064" s="3"/>
      <c r="BP58064" s="3"/>
    </row>
    <row r="58065" spans="1:68" x14ac:dyDescent="0.25">
      <c r="A58065" s="1"/>
      <c r="B58065" s="2"/>
      <c r="BJ58065" s="3"/>
      <c r="BL58065" s="3"/>
      <c r="BN58065" s="3"/>
      <c r="BP58065" s="3"/>
    </row>
    <row r="58066" spans="1:68" x14ac:dyDescent="0.25">
      <c r="A58066" s="1"/>
      <c r="B58066" s="2"/>
      <c r="BJ58066" s="3"/>
      <c r="BL58066" s="3"/>
      <c r="BN58066" s="3"/>
      <c r="BP58066" s="3"/>
    </row>
    <row r="58067" spans="1:68" x14ac:dyDescent="0.25">
      <c r="A58067" s="1"/>
      <c r="B58067" s="2"/>
      <c r="BJ58067" s="3"/>
      <c r="BL58067" s="3"/>
      <c r="BN58067" s="3"/>
      <c r="BP58067" s="3"/>
    </row>
    <row r="58068" spans="1:68" x14ac:dyDescent="0.25">
      <c r="A58068" s="1"/>
      <c r="B58068" s="2"/>
      <c r="BJ58068" s="3"/>
      <c r="BL58068" s="3"/>
      <c r="BN58068" s="3"/>
      <c r="BP58068" s="3"/>
    </row>
    <row r="58069" spans="1:68" x14ac:dyDescent="0.25">
      <c r="A58069" s="1"/>
      <c r="B58069" s="2"/>
      <c r="BJ58069" s="3"/>
      <c r="BL58069" s="3"/>
      <c r="BN58069" s="3"/>
      <c r="BP58069" s="3"/>
    </row>
    <row r="58070" spans="1:68" x14ac:dyDescent="0.25">
      <c r="A58070" s="1"/>
      <c r="B58070" s="2"/>
      <c r="BJ58070" s="3"/>
      <c r="BL58070" s="3"/>
      <c r="BN58070" s="3"/>
      <c r="BP58070" s="3"/>
    </row>
    <row r="58071" spans="1:68" x14ac:dyDescent="0.25">
      <c r="A58071" s="1"/>
      <c r="B58071" s="2"/>
      <c r="BJ58071" s="3"/>
      <c r="BL58071" s="3"/>
      <c r="BN58071" s="3"/>
      <c r="BP58071" s="3"/>
    </row>
    <row r="58072" spans="1:68" x14ac:dyDescent="0.25">
      <c r="A58072" s="1"/>
      <c r="B58072" s="2"/>
      <c r="BJ58072" s="3"/>
      <c r="BL58072" s="3"/>
      <c r="BN58072" s="3"/>
      <c r="BP58072" s="3"/>
    </row>
    <row r="58073" spans="1:68" x14ac:dyDescent="0.25">
      <c r="A58073" s="1"/>
      <c r="B58073" s="2"/>
      <c r="BJ58073" s="3"/>
      <c r="BL58073" s="3"/>
      <c r="BN58073" s="3"/>
      <c r="BP58073" s="3"/>
    </row>
    <row r="58074" spans="1:68" x14ac:dyDescent="0.25">
      <c r="A58074" s="1"/>
      <c r="B58074" s="2"/>
      <c r="BJ58074" s="3"/>
      <c r="BL58074" s="3"/>
      <c r="BN58074" s="3"/>
      <c r="BP58074" s="3"/>
    </row>
    <row r="58075" spans="1:68" x14ac:dyDescent="0.25">
      <c r="A58075" s="1"/>
      <c r="B58075" s="2"/>
      <c r="BJ58075" s="3"/>
      <c r="BL58075" s="3"/>
      <c r="BN58075" s="3"/>
      <c r="BP58075" s="3"/>
    </row>
    <row r="58076" spans="1:68" x14ac:dyDescent="0.25">
      <c r="A58076" s="1"/>
      <c r="B58076" s="2"/>
      <c r="BJ58076" s="3"/>
      <c r="BL58076" s="3"/>
      <c r="BN58076" s="3"/>
      <c r="BP58076" s="3"/>
    </row>
    <row r="58077" spans="1:68" x14ac:dyDescent="0.25">
      <c r="A58077" s="1"/>
      <c r="B58077" s="2"/>
      <c r="BJ58077" s="3"/>
      <c r="BL58077" s="3"/>
      <c r="BN58077" s="3"/>
      <c r="BP58077" s="3"/>
    </row>
    <row r="58078" spans="1:68" x14ac:dyDescent="0.25">
      <c r="A58078" s="1"/>
      <c r="B58078" s="2"/>
      <c r="BJ58078" s="3"/>
      <c r="BL58078" s="3"/>
      <c r="BN58078" s="3"/>
      <c r="BP58078" s="3"/>
    </row>
    <row r="58079" spans="1:68" x14ac:dyDescent="0.25">
      <c r="A58079" s="1"/>
      <c r="B58079" s="2"/>
      <c r="BJ58079" s="3"/>
      <c r="BL58079" s="3"/>
      <c r="BN58079" s="3"/>
      <c r="BP58079" s="3"/>
    </row>
    <row r="58080" spans="1:68" x14ac:dyDescent="0.25">
      <c r="A58080" s="1"/>
      <c r="B58080" s="2"/>
      <c r="BJ58080" s="3"/>
      <c r="BL58080" s="3"/>
      <c r="BN58080" s="3"/>
      <c r="BP58080" s="3"/>
    </row>
    <row r="58081" spans="1:68" x14ac:dyDescent="0.25">
      <c r="A58081" s="1"/>
      <c r="B58081" s="2"/>
      <c r="BJ58081" s="3"/>
      <c r="BL58081" s="3"/>
      <c r="BN58081" s="3"/>
      <c r="BP58081" s="3"/>
    </row>
    <row r="58082" spans="1:68" x14ac:dyDescent="0.25">
      <c r="A58082" s="1"/>
      <c r="B58082" s="2"/>
      <c r="BJ58082" s="3"/>
      <c r="BL58082" s="3"/>
      <c r="BN58082" s="3"/>
      <c r="BP58082" s="3"/>
    </row>
    <row r="58083" spans="1:68" x14ac:dyDescent="0.25">
      <c r="A58083" s="1"/>
      <c r="B58083" s="2"/>
      <c r="BJ58083" s="3"/>
      <c r="BL58083" s="3"/>
      <c r="BN58083" s="3"/>
      <c r="BP58083" s="3"/>
    </row>
    <row r="58084" spans="1:68" x14ac:dyDescent="0.25">
      <c r="A58084" s="1"/>
      <c r="B58084" s="2"/>
      <c r="BJ58084" s="3"/>
      <c r="BL58084" s="3"/>
      <c r="BN58084" s="3"/>
      <c r="BP58084" s="3"/>
    </row>
    <row r="58085" spans="1:68" x14ac:dyDescent="0.25">
      <c r="A58085" s="1"/>
      <c r="B58085" s="2"/>
      <c r="BJ58085" s="3"/>
      <c r="BL58085" s="3"/>
      <c r="BN58085" s="3"/>
      <c r="BP58085" s="3"/>
    </row>
    <row r="58086" spans="1:68" x14ac:dyDescent="0.25">
      <c r="A58086" s="1"/>
      <c r="B58086" s="2"/>
      <c r="BJ58086" s="3"/>
      <c r="BL58086" s="3"/>
      <c r="BN58086" s="3"/>
      <c r="BP58086" s="3"/>
    </row>
    <row r="58087" spans="1:68" x14ac:dyDescent="0.25">
      <c r="A58087" s="1"/>
      <c r="B58087" s="2"/>
      <c r="BJ58087" s="3"/>
      <c r="BL58087" s="3"/>
      <c r="BN58087" s="3"/>
      <c r="BP58087" s="3"/>
    </row>
    <row r="58088" spans="1:68" x14ac:dyDescent="0.25">
      <c r="A58088" s="1"/>
      <c r="B58088" s="2"/>
      <c r="BJ58088" s="3"/>
      <c r="BL58088" s="3"/>
      <c r="BN58088" s="3"/>
      <c r="BP58088" s="3"/>
    </row>
    <row r="58089" spans="1:68" x14ac:dyDescent="0.25">
      <c r="A58089" s="1"/>
      <c r="B58089" s="2"/>
      <c r="BJ58089" s="3"/>
      <c r="BL58089" s="3"/>
      <c r="BN58089" s="3"/>
      <c r="BP58089" s="3"/>
    </row>
    <row r="58090" spans="1:68" x14ac:dyDescent="0.25">
      <c r="A58090" s="1"/>
      <c r="B58090" s="2"/>
      <c r="BJ58090" s="3"/>
      <c r="BL58090" s="3"/>
      <c r="BN58090" s="3"/>
      <c r="BP58090" s="3"/>
    </row>
    <row r="58091" spans="1:68" x14ac:dyDescent="0.25">
      <c r="A58091" s="1"/>
      <c r="B58091" s="2"/>
      <c r="BJ58091" s="3"/>
      <c r="BL58091" s="3"/>
      <c r="BN58091" s="3"/>
      <c r="BP58091" s="3"/>
    </row>
    <row r="58092" spans="1:68" x14ac:dyDescent="0.25">
      <c r="A58092" s="1"/>
      <c r="B58092" s="2"/>
      <c r="BJ58092" s="3"/>
      <c r="BL58092" s="3"/>
      <c r="BN58092" s="3"/>
      <c r="BP58092" s="3"/>
    </row>
    <row r="58093" spans="1:68" x14ac:dyDescent="0.25">
      <c r="A58093" s="1"/>
      <c r="B58093" s="2"/>
      <c r="BJ58093" s="3"/>
      <c r="BL58093" s="3"/>
      <c r="BN58093" s="3"/>
      <c r="BP58093" s="3"/>
    </row>
    <row r="58094" spans="1:68" x14ac:dyDescent="0.25">
      <c r="A58094" s="1"/>
      <c r="B58094" s="2"/>
      <c r="BJ58094" s="3"/>
      <c r="BL58094" s="3"/>
      <c r="BN58094" s="3"/>
      <c r="BP58094" s="3"/>
    </row>
    <row r="58095" spans="1:68" x14ac:dyDescent="0.25">
      <c r="A58095" s="1"/>
      <c r="B58095" s="2"/>
      <c r="BJ58095" s="3"/>
      <c r="BL58095" s="3"/>
      <c r="BN58095" s="3"/>
      <c r="BP58095" s="3"/>
    </row>
    <row r="58096" spans="1:68" x14ac:dyDescent="0.25">
      <c r="A58096" s="1"/>
      <c r="B58096" s="2"/>
      <c r="BJ58096" s="3"/>
      <c r="BL58096" s="3"/>
      <c r="BN58096" s="3"/>
      <c r="BP58096" s="3"/>
    </row>
    <row r="58097" spans="1:68" x14ac:dyDescent="0.25">
      <c r="A58097" s="1"/>
      <c r="B58097" s="2"/>
      <c r="BJ58097" s="3"/>
      <c r="BL58097" s="3"/>
      <c r="BN58097" s="3"/>
      <c r="BP58097" s="3"/>
    </row>
    <row r="58098" spans="1:68" x14ac:dyDescent="0.25">
      <c r="A58098" s="1"/>
      <c r="B58098" s="2"/>
      <c r="BJ58098" s="3"/>
      <c r="BL58098" s="3"/>
      <c r="BN58098" s="3"/>
      <c r="BP58098" s="3"/>
    </row>
    <row r="58099" spans="1:68" x14ac:dyDescent="0.25">
      <c r="A58099" s="1"/>
      <c r="B58099" s="2"/>
      <c r="BJ58099" s="3"/>
      <c r="BL58099" s="3"/>
      <c r="BN58099" s="3"/>
      <c r="BP58099" s="3"/>
    </row>
    <row r="58100" spans="1:68" x14ac:dyDescent="0.25">
      <c r="A58100" s="1"/>
      <c r="B58100" s="2"/>
      <c r="BJ58100" s="3"/>
      <c r="BL58100" s="3"/>
      <c r="BN58100" s="3"/>
      <c r="BP58100" s="3"/>
    </row>
    <row r="58101" spans="1:68" x14ac:dyDescent="0.25">
      <c r="A58101" s="1"/>
      <c r="B58101" s="2"/>
      <c r="BJ58101" s="3"/>
      <c r="BL58101" s="3"/>
      <c r="BN58101" s="3"/>
      <c r="BP58101" s="3"/>
    </row>
    <row r="58102" spans="1:68" x14ac:dyDescent="0.25">
      <c r="A58102" s="1"/>
      <c r="B58102" s="2"/>
      <c r="BJ58102" s="3"/>
      <c r="BL58102" s="3"/>
      <c r="BN58102" s="3"/>
      <c r="BP58102" s="3"/>
    </row>
    <row r="58103" spans="1:68" x14ac:dyDescent="0.25">
      <c r="A58103" s="1"/>
      <c r="B58103" s="2"/>
      <c r="BJ58103" s="3"/>
      <c r="BL58103" s="3"/>
      <c r="BN58103" s="3"/>
      <c r="BP58103" s="3"/>
    </row>
    <row r="58104" spans="1:68" x14ac:dyDescent="0.25">
      <c r="A58104" s="1"/>
      <c r="B58104" s="2"/>
      <c r="BJ58104" s="3"/>
      <c r="BL58104" s="3"/>
      <c r="BN58104" s="3"/>
      <c r="BP58104" s="3"/>
    </row>
    <row r="58105" spans="1:68" x14ac:dyDescent="0.25">
      <c r="A58105" s="1"/>
      <c r="B58105" s="2"/>
      <c r="BJ58105" s="3"/>
      <c r="BL58105" s="3"/>
      <c r="BN58105" s="3"/>
      <c r="BP58105" s="3"/>
    </row>
    <row r="58106" spans="1:68" x14ac:dyDescent="0.25">
      <c r="A58106" s="1"/>
      <c r="B58106" s="2"/>
      <c r="BJ58106" s="3"/>
      <c r="BL58106" s="3"/>
      <c r="BN58106" s="3"/>
      <c r="BP58106" s="3"/>
    </row>
    <row r="58107" spans="1:68" x14ac:dyDescent="0.25">
      <c r="A58107" s="1"/>
      <c r="B58107" s="2"/>
      <c r="BJ58107" s="3"/>
      <c r="BL58107" s="3"/>
      <c r="BN58107" s="3"/>
      <c r="BP58107" s="3"/>
    </row>
    <row r="58108" spans="1:68" x14ac:dyDescent="0.25">
      <c r="A58108" s="1"/>
      <c r="B58108" s="2"/>
      <c r="BJ58108" s="3"/>
      <c r="BL58108" s="3"/>
      <c r="BN58108" s="3"/>
      <c r="BP58108" s="3"/>
    </row>
    <row r="58109" spans="1:68" x14ac:dyDescent="0.25">
      <c r="A58109" s="1"/>
      <c r="B58109" s="2"/>
      <c r="BJ58109" s="3"/>
      <c r="BL58109" s="3"/>
      <c r="BN58109" s="3"/>
      <c r="BP58109" s="3"/>
    </row>
    <row r="58110" spans="1:68" x14ac:dyDescent="0.25">
      <c r="A58110" s="1"/>
      <c r="B58110" s="2"/>
      <c r="BJ58110" s="3"/>
      <c r="BL58110" s="3"/>
      <c r="BN58110" s="3"/>
      <c r="BP58110" s="3"/>
    </row>
    <row r="58111" spans="1:68" x14ac:dyDescent="0.25">
      <c r="A58111" s="1"/>
      <c r="B58111" s="2"/>
      <c r="BJ58111" s="3"/>
      <c r="BL58111" s="3"/>
      <c r="BN58111" s="3"/>
      <c r="BP58111" s="3"/>
    </row>
    <row r="58112" spans="1:68" x14ac:dyDescent="0.25">
      <c r="A58112" s="1"/>
      <c r="B58112" s="2"/>
      <c r="BJ58112" s="3"/>
      <c r="BL58112" s="3"/>
      <c r="BN58112" s="3"/>
      <c r="BP58112" s="3"/>
    </row>
    <row r="58113" spans="1:68" x14ac:dyDescent="0.25">
      <c r="A58113" s="1"/>
      <c r="B58113" s="2"/>
      <c r="BJ58113" s="3"/>
      <c r="BL58113" s="3"/>
      <c r="BN58113" s="3"/>
      <c r="BP58113" s="3"/>
    </row>
    <row r="58114" spans="1:68" x14ac:dyDescent="0.25">
      <c r="A58114" s="1"/>
      <c r="B58114" s="2"/>
      <c r="BJ58114" s="3"/>
      <c r="BL58114" s="3"/>
      <c r="BN58114" s="3"/>
      <c r="BP58114" s="3"/>
    </row>
    <row r="58115" spans="1:68" x14ac:dyDescent="0.25">
      <c r="A58115" s="1"/>
      <c r="B58115" s="2"/>
      <c r="BJ58115" s="3"/>
      <c r="BL58115" s="3"/>
      <c r="BN58115" s="3"/>
      <c r="BP58115" s="3"/>
    </row>
    <row r="58116" spans="1:68" x14ac:dyDescent="0.25">
      <c r="A58116" s="1"/>
      <c r="B58116" s="2"/>
      <c r="BJ58116" s="3"/>
      <c r="BL58116" s="3"/>
      <c r="BN58116" s="3"/>
      <c r="BP58116" s="3"/>
    </row>
    <row r="58117" spans="1:68" x14ac:dyDescent="0.25">
      <c r="A58117" s="1"/>
      <c r="B58117" s="2"/>
      <c r="BJ58117" s="3"/>
      <c r="BL58117" s="3"/>
      <c r="BN58117" s="3"/>
      <c r="BP58117" s="3"/>
    </row>
    <row r="58118" spans="1:68" x14ac:dyDescent="0.25">
      <c r="A58118" s="1"/>
      <c r="B58118" s="2"/>
      <c r="BJ58118" s="3"/>
      <c r="BL58118" s="3"/>
      <c r="BN58118" s="3"/>
      <c r="BP58118" s="3"/>
    </row>
    <row r="58119" spans="1:68" x14ac:dyDescent="0.25">
      <c r="A58119" s="1"/>
      <c r="B58119" s="2"/>
      <c r="BJ58119" s="3"/>
      <c r="BL58119" s="3"/>
      <c r="BN58119" s="3"/>
      <c r="BP58119" s="3"/>
    </row>
    <row r="58120" spans="1:68" x14ac:dyDescent="0.25">
      <c r="A58120" s="1"/>
      <c r="B58120" s="2"/>
      <c r="BJ58120" s="3"/>
      <c r="BL58120" s="3"/>
      <c r="BN58120" s="3"/>
      <c r="BP58120" s="3"/>
    </row>
    <row r="58121" spans="1:68" x14ac:dyDescent="0.25">
      <c r="A58121" s="1"/>
      <c r="B58121" s="2"/>
      <c r="BJ58121" s="3"/>
      <c r="BL58121" s="3"/>
      <c r="BN58121" s="3"/>
      <c r="BP58121" s="3"/>
    </row>
    <row r="58122" spans="1:68" x14ac:dyDescent="0.25">
      <c r="A58122" s="1"/>
      <c r="B58122" s="2"/>
      <c r="BJ58122" s="3"/>
      <c r="BL58122" s="3"/>
      <c r="BN58122" s="3"/>
      <c r="BP58122" s="3"/>
    </row>
    <row r="58123" spans="1:68" x14ac:dyDescent="0.25">
      <c r="A58123" s="1"/>
      <c r="B58123" s="2"/>
      <c r="BJ58123" s="3"/>
      <c r="BL58123" s="3"/>
      <c r="BN58123" s="3"/>
      <c r="BP58123" s="3"/>
    </row>
    <row r="58124" spans="1:68" x14ac:dyDescent="0.25">
      <c r="A58124" s="1"/>
      <c r="B58124" s="2"/>
      <c r="BJ58124" s="3"/>
      <c r="BL58124" s="3"/>
      <c r="BN58124" s="3"/>
      <c r="BP58124" s="3"/>
    </row>
    <row r="58125" spans="1:68" x14ac:dyDescent="0.25">
      <c r="A58125" s="1"/>
      <c r="B58125" s="2"/>
      <c r="BJ58125" s="3"/>
      <c r="BL58125" s="3"/>
      <c r="BN58125" s="3"/>
      <c r="BP58125" s="3"/>
    </row>
    <row r="58126" spans="1:68" x14ac:dyDescent="0.25">
      <c r="A58126" s="1"/>
      <c r="B58126" s="2"/>
      <c r="BJ58126" s="3"/>
      <c r="BL58126" s="3"/>
      <c r="BN58126" s="3"/>
      <c r="BP58126" s="3"/>
    </row>
    <row r="58127" spans="1:68" x14ac:dyDescent="0.25">
      <c r="A58127" s="1"/>
      <c r="B58127" s="2"/>
      <c r="BJ58127" s="3"/>
      <c r="BL58127" s="3"/>
      <c r="BN58127" s="3"/>
      <c r="BP58127" s="3"/>
    </row>
    <row r="58128" spans="1:68" x14ac:dyDescent="0.25">
      <c r="A58128" s="1"/>
      <c r="B58128" s="2"/>
      <c r="BJ58128" s="3"/>
      <c r="BL58128" s="3"/>
      <c r="BN58128" s="3"/>
      <c r="BP58128" s="3"/>
    </row>
    <row r="58129" spans="1:68" x14ac:dyDescent="0.25">
      <c r="A58129" s="1"/>
      <c r="B58129" s="2"/>
      <c r="BJ58129" s="3"/>
      <c r="BL58129" s="3"/>
      <c r="BN58129" s="3"/>
      <c r="BP58129" s="3"/>
    </row>
    <row r="58130" spans="1:68" x14ac:dyDescent="0.25">
      <c r="A58130" s="1"/>
      <c r="B58130" s="2"/>
      <c r="BJ58130" s="3"/>
      <c r="BL58130" s="3"/>
      <c r="BN58130" s="3"/>
      <c r="BP58130" s="3"/>
    </row>
    <row r="58131" spans="1:68" x14ac:dyDescent="0.25">
      <c r="A58131" s="1"/>
      <c r="B58131" s="2"/>
      <c r="BJ58131" s="3"/>
      <c r="BL58131" s="3"/>
      <c r="BN58131" s="3"/>
      <c r="BP58131" s="3"/>
    </row>
    <row r="58132" spans="1:68" x14ac:dyDescent="0.25">
      <c r="A58132" s="1"/>
      <c r="B58132" s="2"/>
      <c r="BJ58132" s="3"/>
      <c r="BL58132" s="3"/>
      <c r="BN58132" s="3"/>
      <c r="BP58132" s="3"/>
    </row>
    <row r="58133" spans="1:68" x14ac:dyDescent="0.25">
      <c r="A58133" s="1"/>
      <c r="B58133" s="2"/>
      <c r="BJ58133" s="3"/>
      <c r="BL58133" s="3"/>
      <c r="BN58133" s="3"/>
      <c r="BP58133" s="3"/>
    </row>
    <row r="58134" spans="1:68" x14ac:dyDescent="0.25">
      <c r="A58134" s="1"/>
      <c r="B58134" s="2"/>
      <c r="BJ58134" s="3"/>
      <c r="BL58134" s="3"/>
      <c r="BN58134" s="3"/>
      <c r="BP58134" s="3"/>
    </row>
    <row r="58135" spans="1:68" x14ac:dyDescent="0.25">
      <c r="A58135" s="1"/>
      <c r="B58135" s="2"/>
      <c r="BJ58135" s="3"/>
      <c r="BL58135" s="3"/>
      <c r="BN58135" s="3"/>
      <c r="BP58135" s="3"/>
    </row>
    <row r="58136" spans="1:68" x14ac:dyDescent="0.25">
      <c r="A58136" s="1"/>
      <c r="B58136" s="2"/>
      <c r="BJ58136" s="3"/>
      <c r="BL58136" s="3"/>
      <c r="BN58136" s="3"/>
      <c r="BP58136" s="3"/>
    </row>
    <row r="58137" spans="1:68" x14ac:dyDescent="0.25">
      <c r="A58137" s="1"/>
      <c r="B58137" s="2"/>
      <c r="BJ58137" s="3"/>
      <c r="BL58137" s="3"/>
      <c r="BN58137" s="3"/>
      <c r="BP58137" s="3"/>
    </row>
    <row r="58138" spans="1:68" x14ac:dyDescent="0.25">
      <c r="A58138" s="1"/>
      <c r="B58138" s="2"/>
      <c r="BJ58138" s="3"/>
      <c r="BL58138" s="3"/>
      <c r="BN58138" s="3"/>
      <c r="BP58138" s="3"/>
    </row>
    <row r="58139" spans="1:68" x14ac:dyDescent="0.25">
      <c r="A58139" s="1"/>
      <c r="B58139" s="2"/>
      <c r="BJ58139" s="3"/>
      <c r="BL58139" s="3"/>
      <c r="BN58139" s="3"/>
      <c r="BP58139" s="3"/>
    </row>
    <row r="58140" spans="1:68" x14ac:dyDescent="0.25">
      <c r="A58140" s="1"/>
      <c r="B58140" s="2"/>
      <c r="BJ58140" s="3"/>
      <c r="BL58140" s="3"/>
      <c r="BN58140" s="3"/>
      <c r="BP58140" s="3"/>
    </row>
    <row r="58141" spans="1:68" x14ac:dyDescent="0.25">
      <c r="A58141" s="1"/>
      <c r="B58141" s="2"/>
      <c r="BJ58141" s="3"/>
      <c r="BL58141" s="3"/>
      <c r="BN58141" s="3"/>
      <c r="BP58141" s="3"/>
    </row>
    <row r="58142" spans="1:68" x14ac:dyDescent="0.25">
      <c r="A58142" s="1"/>
      <c r="B58142" s="2"/>
      <c r="BJ58142" s="3"/>
      <c r="BL58142" s="3"/>
      <c r="BN58142" s="3"/>
      <c r="BP58142" s="3"/>
    </row>
    <row r="58143" spans="1:68" x14ac:dyDescent="0.25">
      <c r="A58143" s="1"/>
      <c r="B58143" s="2"/>
      <c r="BJ58143" s="3"/>
      <c r="BL58143" s="3"/>
      <c r="BN58143" s="3"/>
      <c r="BP58143" s="3"/>
    </row>
    <row r="58144" spans="1:68" x14ac:dyDescent="0.25">
      <c r="A58144" s="1"/>
      <c r="B58144" s="2"/>
      <c r="BJ58144" s="3"/>
      <c r="BL58144" s="3"/>
      <c r="BN58144" s="3"/>
      <c r="BP58144" s="3"/>
    </row>
    <row r="58145" spans="1:68" x14ac:dyDescent="0.25">
      <c r="A58145" s="1"/>
      <c r="B58145" s="2"/>
      <c r="BJ58145" s="3"/>
      <c r="BL58145" s="3"/>
      <c r="BN58145" s="3"/>
      <c r="BP58145" s="3"/>
    </row>
    <row r="58146" spans="1:68" x14ac:dyDescent="0.25">
      <c r="A58146" s="1"/>
      <c r="B58146" s="2"/>
      <c r="BJ58146" s="3"/>
      <c r="BL58146" s="3"/>
      <c r="BN58146" s="3"/>
      <c r="BP58146" s="3"/>
    </row>
    <row r="58147" spans="1:68" x14ac:dyDescent="0.25">
      <c r="A58147" s="1"/>
      <c r="B58147" s="2"/>
      <c r="BJ58147" s="3"/>
      <c r="BL58147" s="3"/>
      <c r="BN58147" s="3"/>
      <c r="BP58147" s="3"/>
    </row>
    <row r="58148" spans="1:68" x14ac:dyDescent="0.25">
      <c r="A58148" s="1"/>
      <c r="B58148" s="2"/>
      <c r="BJ58148" s="3"/>
      <c r="BL58148" s="3"/>
      <c r="BN58148" s="3"/>
      <c r="BP58148" s="3"/>
    </row>
    <row r="58149" spans="1:68" x14ac:dyDescent="0.25">
      <c r="A58149" s="1"/>
      <c r="B58149" s="2"/>
      <c r="BJ58149" s="3"/>
      <c r="BL58149" s="3"/>
      <c r="BN58149" s="3"/>
      <c r="BP58149" s="3"/>
    </row>
    <row r="58150" spans="1:68" x14ac:dyDescent="0.25">
      <c r="A58150" s="1"/>
      <c r="B58150" s="2"/>
      <c r="BJ58150" s="3"/>
      <c r="BL58150" s="3"/>
      <c r="BN58150" s="3"/>
      <c r="BP58150" s="3"/>
    </row>
    <row r="58151" spans="1:68" x14ac:dyDescent="0.25">
      <c r="A58151" s="1"/>
      <c r="B58151" s="2"/>
      <c r="BJ58151" s="3"/>
      <c r="BL58151" s="3"/>
      <c r="BN58151" s="3"/>
      <c r="BP58151" s="3"/>
    </row>
    <row r="58152" spans="1:68" x14ac:dyDescent="0.25">
      <c r="A58152" s="1"/>
      <c r="B58152" s="2"/>
      <c r="BJ58152" s="3"/>
      <c r="BL58152" s="3"/>
      <c r="BN58152" s="3"/>
      <c r="BP58152" s="3"/>
    </row>
    <row r="58153" spans="1:68" x14ac:dyDescent="0.25">
      <c r="A58153" s="1"/>
      <c r="B58153" s="2"/>
      <c r="BJ58153" s="3"/>
      <c r="BL58153" s="3"/>
      <c r="BN58153" s="3"/>
      <c r="BP58153" s="3"/>
    </row>
    <row r="58154" spans="1:68" x14ac:dyDescent="0.25">
      <c r="A58154" s="1"/>
      <c r="B58154" s="2"/>
      <c r="BJ58154" s="3"/>
      <c r="BL58154" s="3"/>
      <c r="BN58154" s="3"/>
      <c r="BP58154" s="3"/>
    </row>
    <row r="58155" spans="1:68" x14ac:dyDescent="0.25">
      <c r="A58155" s="1"/>
      <c r="B58155" s="2"/>
      <c r="BJ58155" s="3"/>
      <c r="BL58155" s="3"/>
      <c r="BN58155" s="3"/>
      <c r="BP58155" s="3"/>
    </row>
    <row r="58156" spans="1:68" x14ac:dyDescent="0.25">
      <c r="A58156" s="1"/>
      <c r="B58156" s="2"/>
      <c r="BJ58156" s="3"/>
      <c r="BL58156" s="3"/>
      <c r="BN58156" s="3"/>
      <c r="BP58156" s="3"/>
    </row>
    <row r="58157" spans="1:68" x14ac:dyDescent="0.25">
      <c r="A58157" s="1"/>
      <c r="B58157" s="2"/>
      <c r="BJ58157" s="3"/>
      <c r="BL58157" s="3"/>
      <c r="BN58157" s="3"/>
      <c r="BP58157" s="3"/>
    </row>
    <row r="58158" spans="1:68" x14ac:dyDescent="0.25">
      <c r="A58158" s="1"/>
      <c r="B58158" s="2"/>
      <c r="BJ58158" s="3"/>
      <c r="BL58158" s="3"/>
      <c r="BN58158" s="3"/>
      <c r="BP58158" s="3"/>
    </row>
    <row r="58159" spans="1:68" x14ac:dyDescent="0.25">
      <c r="A58159" s="1"/>
      <c r="B58159" s="2"/>
      <c r="BJ58159" s="3"/>
      <c r="BL58159" s="3"/>
      <c r="BN58159" s="3"/>
      <c r="BP58159" s="3"/>
    </row>
    <row r="58160" spans="1:68" x14ac:dyDescent="0.25">
      <c r="A58160" s="1"/>
      <c r="B58160" s="2"/>
      <c r="BJ58160" s="3"/>
      <c r="BL58160" s="3"/>
      <c r="BN58160" s="3"/>
      <c r="BP58160" s="3"/>
    </row>
    <row r="58161" spans="1:68" x14ac:dyDescent="0.25">
      <c r="A58161" s="1"/>
      <c r="B58161" s="2"/>
      <c r="BJ58161" s="3"/>
      <c r="BL58161" s="3"/>
      <c r="BN58161" s="3"/>
      <c r="BP58161" s="3"/>
    </row>
    <row r="58162" spans="1:68" x14ac:dyDescent="0.25">
      <c r="A58162" s="1"/>
      <c r="B58162" s="2"/>
      <c r="BJ58162" s="3"/>
      <c r="BL58162" s="3"/>
      <c r="BN58162" s="3"/>
      <c r="BP58162" s="3"/>
    </row>
    <row r="58163" spans="1:68" x14ac:dyDescent="0.25">
      <c r="A58163" s="1"/>
      <c r="B58163" s="2"/>
      <c r="BJ58163" s="3"/>
      <c r="BL58163" s="3"/>
      <c r="BN58163" s="3"/>
      <c r="BP58163" s="3"/>
    </row>
    <row r="58164" spans="1:68" x14ac:dyDescent="0.25">
      <c r="A58164" s="1"/>
      <c r="B58164" s="2"/>
      <c r="BJ58164" s="3"/>
      <c r="BL58164" s="3"/>
      <c r="BN58164" s="3"/>
      <c r="BP58164" s="3"/>
    </row>
    <row r="58165" spans="1:68" x14ac:dyDescent="0.25">
      <c r="A58165" s="1"/>
      <c r="B58165" s="2"/>
      <c r="BJ58165" s="3"/>
      <c r="BL58165" s="3"/>
      <c r="BN58165" s="3"/>
      <c r="BP58165" s="3"/>
    </row>
    <row r="58166" spans="1:68" x14ac:dyDescent="0.25">
      <c r="A58166" s="1"/>
      <c r="B58166" s="2"/>
      <c r="BJ58166" s="3"/>
      <c r="BL58166" s="3"/>
      <c r="BN58166" s="3"/>
      <c r="BP58166" s="3"/>
    </row>
    <row r="58167" spans="1:68" x14ac:dyDescent="0.25">
      <c r="A58167" s="1"/>
      <c r="B58167" s="2"/>
      <c r="BJ58167" s="3"/>
      <c r="BL58167" s="3"/>
      <c r="BN58167" s="3"/>
      <c r="BP58167" s="3"/>
    </row>
    <row r="58168" spans="1:68" x14ac:dyDescent="0.25">
      <c r="A58168" s="1"/>
      <c r="B58168" s="2"/>
      <c r="BJ58168" s="3"/>
      <c r="BL58168" s="3"/>
      <c r="BN58168" s="3"/>
      <c r="BP58168" s="3"/>
    </row>
    <row r="58169" spans="1:68" x14ac:dyDescent="0.25">
      <c r="A58169" s="1"/>
      <c r="B58169" s="2"/>
      <c r="BJ58169" s="3"/>
      <c r="BL58169" s="3"/>
      <c r="BN58169" s="3"/>
      <c r="BP58169" s="3"/>
    </row>
    <row r="58170" spans="1:68" x14ac:dyDescent="0.25">
      <c r="A58170" s="1"/>
      <c r="B58170" s="2"/>
      <c r="BJ58170" s="3"/>
      <c r="BL58170" s="3"/>
      <c r="BN58170" s="3"/>
      <c r="BP58170" s="3"/>
    </row>
    <row r="58171" spans="1:68" x14ac:dyDescent="0.25">
      <c r="A58171" s="1"/>
      <c r="B58171" s="2"/>
      <c r="BJ58171" s="3"/>
      <c r="BL58171" s="3"/>
      <c r="BN58171" s="3"/>
      <c r="BP58171" s="3"/>
    </row>
    <row r="58172" spans="1:68" x14ac:dyDescent="0.25">
      <c r="A58172" s="1"/>
      <c r="B58172" s="2"/>
      <c r="BJ58172" s="3"/>
      <c r="BL58172" s="3"/>
      <c r="BN58172" s="3"/>
      <c r="BP58172" s="3"/>
    </row>
    <row r="58173" spans="1:68" x14ac:dyDescent="0.25">
      <c r="A58173" s="1"/>
      <c r="B58173" s="2"/>
      <c r="BJ58173" s="3"/>
      <c r="BL58173" s="3"/>
      <c r="BN58173" s="3"/>
      <c r="BP58173" s="3"/>
    </row>
    <row r="58174" spans="1:68" x14ac:dyDescent="0.25">
      <c r="A58174" s="1"/>
      <c r="B58174" s="2"/>
      <c r="BJ58174" s="3"/>
      <c r="BL58174" s="3"/>
      <c r="BN58174" s="3"/>
      <c r="BP58174" s="3"/>
    </row>
    <row r="58175" spans="1:68" x14ac:dyDescent="0.25">
      <c r="A58175" s="1"/>
      <c r="B58175" s="2"/>
      <c r="BJ58175" s="3"/>
      <c r="BL58175" s="3"/>
      <c r="BN58175" s="3"/>
      <c r="BP58175" s="3"/>
    </row>
    <row r="58176" spans="1:68" x14ac:dyDescent="0.25">
      <c r="A58176" s="1"/>
      <c r="B58176" s="2"/>
      <c r="BJ58176" s="3"/>
      <c r="BL58176" s="3"/>
      <c r="BN58176" s="3"/>
      <c r="BP58176" s="3"/>
    </row>
    <row r="58177" spans="1:68" x14ac:dyDescent="0.25">
      <c r="A58177" s="1"/>
      <c r="B58177" s="2"/>
      <c r="BJ58177" s="3"/>
      <c r="BL58177" s="3"/>
      <c r="BN58177" s="3"/>
      <c r="BP58177" s="3"/>
    </row>
    <row r="58178" spans="1:68" x14ac:dyDescent="0.25">
      <c r="A58178" s="1"/>
      <c r="B58178" s="2"/>
      <c r="BJ58178" s="3"/>
      <c r="BL58178" s="3"/>
      <c r="BN58178" s="3"/>
      <c r="BP58178" s="3"/>
    </row>
    <row r="58179" spans="1:68" x14ac:dyDescent="0.25">
      <c r="A58179" s="1"/>
      <c r="B58179" s="2"/>
      <c r="BJ58179" s="3"/>
      <c r="BL58179" s="3"/>
      <c r="BN58179" s="3"/>
      <c r="BP58179" s="3"/>
    </row>
    <row r="58180" spans="1:68" x14ac:dyDescent="0.25">
      <c r="A58180" s="1"/>
      <c r="B58180" s="2"/>
      <c r="BJ58180" s="3"/>
      <c r="BL58180" s="3"/>
      <c r="BN58180" s="3"/>
      <c r="BP58180" s="3"/>
    </row>
    <row r="58181" spans="1:68" x14ac:dyDescent="0.25">
      <c r="A58181" s="1"/>
      <c r="B58181" s="2"/>
      <c r="BJ58181" s="3"/>
      <c r="BL58181" s="3"/>
      <c r="BN58181" s="3"/>
      <c r="BP58181" s="3"/>
    </row>
    <row r="58182" spans="1:68" x14ac:dyDescent="0.25">
      <c r="A58182" s="1"/>
      <c r="B58182" s="2"/>
      <c r="BJ58182" s="3"/>
      <c r="BL58182" s="3"/>
      <c r="BN58182" s="3"/>
      <c r="BP58182" s="3"/>
    </row>
    <row r="58183" spans="1:68" x14ac:dyDescent="0.25">
      <c r="A58183" s="1"/>
      <c r="B58183" s="2"/>
      <c r="BJ58183" s="3"/>
      <c r="BL58183" s="3"/>
      <c r="BN58183" s="3"/>
      <c r="BP58183" s="3"/>
    </row>
    <row r="58184" spans="1:68" x14ac:dyDescent="0.25">
      <c r="A58184" s="1"/>
      <c r="B58184" s="2"/>
      <c r="BJ58184" s="3"/>
      <c r="BL58184" s="3"/>
      <c r="BN58184" s="3"/>
      <c r="BP58184" s="3"/>
    </row>
    <row r="58185" spans="1:68" x14ac:dyDescent="0.25">
      <c r="A58185" s="1"/>
      <c r="B58185" s="2"/>
      <c r="BJ58185" s="3"/>
      <c r="BL58185" s="3"/>
      <c r="BN58185" s="3"/>
      <c r="BP58185" s="3"/>
    </row>
    <row r="58186" spans="1:68" x14ac:dyDescent="0.25">
      <c r="A58186" s="1"/>
      <c r="B58186" s="2"/>
      <c r="BJ58186" s="3"/>
      <c r="BL58186" s="3"/>
      <c r="BN58186" s="3"/>
      <c r="BP58186" s="3"/>
    </row>
    <row r="58187" spans="1:68" x14ac:dyDescent="0.25">
      <c r="A58187" s="1"/>
      <c r="B58187" s="2"/>
      <c r="BJ58187" s="3"/>
      <c r="BL58187" s="3"/>
      <c r="BN58187" s="3"/>
      <c r="BP58187" s="3"/>
    </row>
    <row r="58188" spans="1:68" x14ac:dyDescent="0.25">
      <c r="A58188" s="1"/>
      <c r="B58188" s="2"/>
      <c r="BJ58188" s="3"/>
      <c r="BL58188" s="3"/>
      <c r="BN58188" s="3"/>
      <c r="BP58188" s="3"/>
    </row>
    <row r="58189" spans="1:68" x14ac:dyDescent="0.25">
      <c r="A58189" s="1"/>
      <c r="B58189" s="2"/>
      <c r="BJ58189" s="3"/>
      <c r="BL58189" s="3"/>
      <c r="BN58189" s="3"/>
      <c r="BP58189" s="3"/>
    </row>
    <row r="58190" spans="1:68" x14ac:dyDescent="0.25">
      <c r="A58190" s="1"/>
      <c r="B58190" s="2"/>
      <c r="BJ58190" s="3"/>
      <c r="BL58190" s="3"/>
      <c r="BN58190" s="3"/>
      <c r="BP58190" s="3"/>
    </row>
    <row r="58191" spans="1:68" x14ac:dyDescent="0.25">
      <c r="A58191" s="1"/>
      <c r="B58191" s="2"/>
      <c r="BJ58191" s="3"/>
      <c r="BL58191" s="3"/>
      <c r="BN58191" s="3"/>
      <c r="BP58191" s="3"/>
    </row>
    <row r="58192" spans="1:68" x14ac:dyDescent="0.25">
      <c r="A58192" s="1"/>
      <c r="B58192" s="2"/>
      <c r="BJ58192" s="3"/>
      <c r="BL58192" s="3"/>
      <c r="BN58192" s="3"/>
      <c r="BP58192" s="3"/>
    </row>
    <row r="58193" spans="1:68" x14ac:dyDescent="0.25">
      <c r="A58193" s="1"/>
      <c r="B58193" s="2"/>
      <c r="BJ58193" s="3"/>
      <c r="BL58193" s="3"/>
      <c r="BN58193" s="3"/>
      <c r="BP58193" s="3"/>
    </row>
    <row r="58194" spans="1:68" x14ac:dyDescent="0.25">
      <c r="A58194" s="1"/>
      <c r="B58194" s="2"/>
      <c r="BJ58194" s="3"/>
      <c r="BL58194" s="3"/>
      <c r="BN58194" s="3"/>
      <c r="BP58194" s="3"/>
    </row>
    <row r="58195" spans="1:68" x14ac:dyDescent="0.25">
      <c r="A58195" s="1"/>
      <c r="B58195" s="2"/>
      <c r="BJ58195" s="3"/>
      <c r="BL58195" s="3"/>
      <c r="BN58195" s="3"/>
      <c r="BP58195" s="3"/>
    </row>
    <row r="58196" spans="1:68" x14ac:dyDescent="0.25">
      <c r="A58196" s="1"/>
      <c r="B58196" s="2"/>
      <c r="BJ58196" s="3"/>
      <c r="BL58196" s="3"/>
      <c r="BN58196" s="3"/>
      <c r="BP58196" s="3"/>
    </row>
    <row r="58197" spans="1:68" x14ac:dyDescent="0.25">
      <c r="A58197" s="1"/>
      <c r="B58197" s="2"/>
      <c r="BJ58197" s="3"/>
      <c r="BL58197" s="3"/>
      <c r="BN58197" s="3"/>
      <c r="BP58197" s="3"/>
    </row>
    <row r="58198" spans="1:68" x14ac:dyDescent="0.25">
      <c r="A58198" s="1"/>
      <c r="B58198" s="2"/>
      <c r="BJ58198" s="3"/>
      <c r="BL58198" s="3"/>
      <c r="BN58198" s="3"/>
      <c r="BP58198" s="3"/>
    </row>
    <row r="58199" spans="1:68" x14ac:dyDescent="0.25">
      <c r="A58199" s="1"/>
      <c r="B58199" s="2"/>
      <c r="BJ58199" s="3"/>
      <c r="BL58199" s="3"/>
      <c r="BN58199" s="3"/>
      <c r="BP58199" s="3"/>
    </row>
    <row r="58200" spans="1:68" x14ac:dyDescent="0.25">
      <c r="A58200" s="1"/>
      <c r="B58200" s="2"/>
      <c r="BJ58200" s="3"/>
      <c r="BL58200" s="3"/>
      <c r="BN58200" s="3"/>
      <c r="BP58200" s="3"/>
    </row>
    <row r="58201" spans="1:68" x14ac:dyDescent="0.25">
      <c r="A58201" s="1"/>
      <c r="B58201" s="2"/>
      <c r="BJ58201" s="3"/>
      <c r="BL58201" s="3"/>
      <c r="BN58201" s="3"/>
      <c r="BP58201" s="3"/>
    </row>
    <row r="58202" spans="1:68" x14ac:dyDescent="0.25">
      <c r="A58202" s="1"/>
      <c r="B58202" s="2"/>
      <c r="BJ58202" s="3"/>
      <c r="BL58202" s="3"/>
      <c r="BN58202" s="3"/>
      <c r="BP58202" s="3"/>
    </row>
    <row r="58203" spans="1:68" x14ac:dyDescent="0.25">
      <c r="A58203" s="1"/>
      <c r="B58203" s="2"/>
      <c r="BJ58203" s="3"/>
      <c r="BL58203" s="3"/>
      <c r="BN58203" s="3"/>
      <c r="BP58203" s="3"/>
    </row>
    <row r="58204" spans="1:68" x14ac:dyDescent="0.25">
      <c r="A58204" s="1"/>
      <c r="B58204" s="2"/>
      <c r="BJ58204" s="3"/>
      <c r="BL58204" s="3"/>
      <c r="BN58204" s="3"/>
      <c r="BP58204" s="3"/>
    </row>
    <row r="58205" spans="1:68" x14ac:dyDescent="0.25">
      <c r="A58205" s="1"/>
      <c r="B58205" s="2"/>
      <c r="BJ58205" s="3"/>
      <c r="BL58205" s="3"/>
      <c r="BN58205" s="3"/>
      <c r="BP58205" s="3"/>
    </row>
    <row r="58206" spans="1:68" x14ac:dyDescent="0.25">
      <c r="A58206" s="1"/>
      <c r="B58206" s="2"/>
      <c r="BJ58206" s="3"/>
      <c r="BL58206" s="3"/>
      <c r="BN58206" s="3"/>
      <c r="BP58206" s="3"/>
    </row>
    <row r="58207" spans="1:68" x14ac:dyDescent="0.25">
      <c r="A58207" s="1"/>
      <c r="B58207" s="2"/>
      <c r="BJ58207" s="3"/>
      <c r="BL58207" s="3"/>
      <c r="BN58207" s="3"/>
      <c r="BP58207" s="3"/>
    </row>
    <row r="58208" spans="1:68" x14ac:dyDescent="0.25">
      <c r="A58208" s="1"/>
      <c r="B58208" s="2"/>
      <c r="BJ58208" s="3"/>
      <c r="BL58208" s="3"/>
      <c r="BN58208" s="3"/>
      <c r="BP58208" s="3"/>
    </row>
    <row r="58209" spans="1:68" x14ac:dyDescent="0.25">
      <c r="A58209" s="1"/>
      <c r="B58209" s="2"/>
      <c r="BJ58209" s="3"/>
      <c r="BL58209" s="3"/>
      <c r="BN58209" s="3"/>
      <c r="BP58209" s="3"/>
    </row>
    <row r="58210" spans="1:68" x14ac:dyDescent="0.25">
      <c r="A58210" s="1"/>
      <c r="B58210" s="2"/>
      <c r="BJ58210" s="3"/>
      <c r="BL58210" s="3"/>
      <c r="BN58210" s="3"/>
      <c r="BP58210" s="3"/>
    </row>
    <row r="58211" spans="1:68" x14ac:dyDescent="0.25">
      <c r="A58211" s="1"/>
      <c r="B58211" s="2"/>
      <c r="BJ58211" s="3"/>
      <c r="BL58211" s="3"/>
      <c r="BN58211" s="3"/>
      <c r="BP58211" s="3"/>
    </row>
    <row r="58212" spans="1:68" x14ac:dyDescent="0.25">
      <c r="A58212" s="1"/>
      <c r="B58212" s="2"/>
      <c r="BJ58212" s="3"/>
      <c r="BL58212" s="3"/>
      <c r="BN58212" s="3"/>
      <c r="BP58212" s="3"/>
    </row>
    <row r="58213" spans="1:68" x14ac:dyDescent="0.25">
      <c r="A58213" s="1"/>
      <c r="B58213" s="2"/>
      <c r="BJ58213" s="3"/>
      <c r="BL58213" s="3"/>
      <c r="BN58213" s="3"/>
      <c r="BP58213" s="3"/>
    </row>
    <row r="58214" spans="1:68" x14ac:dyDescent="0.25">
      <c r="A58214" s="1"/>
      <c r="B58214" s="2"/>
      <c r="BJ58214" s="3"/>
      <c r="BL58214" s="3"/>
      <c r="BN58214" s="3"/>
      <c r="BP58214" s="3"/>
    </row>
    <row r="58215" spans="1:68" x14ac:dyDescent="0.25">
      <c r="A58215" s="1"/>
      <c r="B58215" s="2"/>
      <c r="BJ58215" s="3"/>
      <c r="BL58215" s="3"/>
      <c r="BN58215" s="3"/>
      <c r="BP58215" s="3"/>
    </row>
    <row r="58216" spans="1:68" x14ac:dyDescent="0.25">
      <c r="A58216" s="1"/>
      <c r="B58216" s="2"/>
      <c r="BJ58216" s="3"/>
      <c r="BL58216" s="3"/>
      <c r="BN58216" s="3"/>
      <c r="BP58216" s="3"/>
    </row>
    <row r="58217" spans="1:68" x14ac:dyDescent="0.25">
      <c r="A58217" s="1"/>
      <c r="B58217" s="2"/>
      <c r="BJ58217" s="3"/>
      <c r="BL58217" s="3"/>
      <c r="BN58217" s="3"/>
      <c r="BP58217" s="3"/>
    </row>
    <row r="58218" spans="1:68" x14ac:dyDescent="0.25">
      <c r="A58218" s="1"/>
      <c r="B58218" s="2"/>
      <c r="BJ58218" s="3"/>
      <c r="BL58218" s="3"/>
      <c r="BN58218" s="3"/>
      <c r="BP58218" s="3"/>
    </row>
    <row r="58219" spans="1:68" x14ac:dyDescent="0.25">
      <c r="A58219" s="1"/>
      <c r="B58219" s="2"/>
      <c r="BJ58219" s="3"/>
      <c r="BL58219" s="3"/>
      <c r="BN58219" s="3"/>
      <c r="BP58219" s="3"/>
    </row>
    <row r="58220" spans="1:68" x14ac:dyDescent="0.25">
      <c r="A58220" s="1"/>
      <c r="B58220" s="2"/>
      <c r="BJ58220" s="3"/>
      <c r="BL58220" s="3"/>
      <c r="BN58220" s="3"/>
      <c r="BP58220" s="3"/>
    </row>
    <row r="58221" spans="1:68" x14ac:dyDescent="0.25">
      <c r="A58221" s="1"/>
      <c r="B58221" s="2"/>
      <c r="BJ58221" s="3"/>
      <c r="BL58221" s="3"/>
      <c r="BN58221" s="3"/>
      <c r="BP58221" s="3"/>
    </row>
    <row r="58222" spans="1:68" x14ac:dyDescent="0.25">
      <c r="A58222" s="1"/>
      <c r="B58222" s="2"/>
      <c r="BJ58222" s="3"/>
      <c r="BL58222" s="3"/>
      <c r="BN58222" s="3"/>
      <c r="BP58222" s="3"/>
    </row>
    <row r="58223" spans="1:68" x14ac:dyDescent="0.25">
      <c r="A58223" s="1"/>
      <c r="B58223" s="2"/>
      <c r="BJ58223" s="3"/>
      <c r="BL58223" s="3"/>
      <c r="BN58223" s="3"/>
      <c r="BP58223" s="3"/>
    </row>
    <row r="58224" spans="1:68" x14ac:dyDescent="0.25">
      <c r="A58224" s="1"/>
      <c r="B58224" s="2"/>
      <c r="BJ58224" s="3"/>
      <c r="BL58224" s="3"/>
      <c r="BN58224" s="3"/>
      <c r="BP58224" s="3"/>
    </row>
    <row r="58225" spans="1:68" x14ac:dyDescent="0.25">
      <c r="A58225" s="1"/>
      <c r="B58225" s="2"/>
      <c r="BJ58225" s="3"/>
      <c r="BL58225" s="3"/>
      <c r="BN58225" s="3"/>
      <c r="BP58225" s="3"/>
    </row>
    <row r="58226" spans="1:68" x14ac:dyDescent="0.25">
      <c r="A58226" s="1"/>
      <c r="B58226" s="2"/>
      <c r="BJ58226" s="3"/>
      <c r="BL58226" s="3"/>
      <c r="BN58226" s="3"/>
      <c r="BP58226" s="3"/>
    </row>
    <row r="58227" spans="1:68" x14ac:dyDescent="0.25">
      <c r="A58227" s="1"/>
      <c r="B58227" s="2"/>
      <c r="BJ58227" s="3"/>
      <c r="BL58227" s="3"/>
      <c r="BN58227" s="3"/>
      <c r="BP58227" s="3"/>
    </row>
    <row r="58228" spans="1:68" x14ac:dyDescent="0.25">
      <c r="A58228" s="1"/>
      <c r="B58228" s="2"/>
      <c r="BJ58228" s="3"/>
      <c r="BL58228" s="3"/>
      <c r="BN58228" s="3"/>
      <c r="BP58228" s="3"/>
    </row>
    <row r="58229" spans="1:68" x14ac:dyDescent="0.25">
      <c r="A58229" s="1"/>
      <c r="B58229" s="2"/>
      <c r="BJ58229" s="3"/>
      <c r="BL58229" s="3"/>
      <c r="BN58229" s="3"/>
      <c r="BP58229" s="3"/>
    </row>
    <row r="58230" spans="1:68" x14ac:dyDescent="0.25">
      <c r="A58230" s="1"/>
      <c r="B58230" s="2"/>
      <c r="BJ58230" s="3"/>
      <c r="BL58230" s="3"/>
      <c r="BN58230" s="3"/>
      <c r="BP58230" s="3"/>
    </row>
    <row r="58231" spans="1:68" x14ac:dyDescent="0.25">
      <c r="A58231" s="1"/>
      <c r="B58231" s="2"/>
      <c r="BJ58231" s="3"/>
      <c r="BL58231" s="3"/>
      <c r="BN58231" s="3"/>
      <c r="BP58231" s="3"/>
    </row>
    <row r="58232" spans="1:68" x14ac:dyDescent="0.25">
      <c r="A58232" s="1"/>
      <c r="B58232" s="2"/>
      <c r="BJ58232" s="3"/>
      <c r="BL58232" s="3"/>
      <c r="BN58232" s="3"/>
      <c r="BP58232" s="3"/>
    </row>
    <row r="58233" spans="1:68" x14ac:dyDescent="0.25">
      <c r="A58233" s="1"/>
      <c r="B58233" s="2"/>
      <c r="BJ58233" s="3"/>
      <c r="BL58233" s="3"/>
      <c r="BN58233" s="3"/>
      <c r="BP58233" s="3"/>
    </row>
    <row r="58234" spans="1:68" x14ac:dyDescent="0.25">
      <c r="A58234" s="1"/>
      <c r="B58234" s="2"/>
      <c r="BJ58234" s="3"/>
      <c r="BL58234" s="3"/>
      <c r="BN58234" s="3"/>
      <c r="BP58234" s="3"/>
    </row>
    <row r="58235" spans="1:68" x14ac:dyDescent="0.25">
      <c r="A58235" s="1"/>
      <c r="B58235" s="2"/>
      <c r="BJ58235" s="3"/>
      <c r="BL58235" s="3"/>
      <c r="BN58235" s="3"/>
      <c r="BP58235" s="3"/>
    </row>
    <row r="58236" spans="1:68" x14ac:dyDescent="0.25">
      <c r="A58236" s="1"/>
      <c r="B58236" s="2"/>
      <c r="BJ58236" s="3"/>
      <c r="BL58236" s="3"/>
      <c r="BN58236" s="3"/>
      <c r="BP58236" s="3"/>
    </row>
    <row r="58237" spans="1:68" x14ac:dyDescent="0.25">
      <c r="A58237" s="1"/>
      <c r="B58237" s="2"/>
      <c r="BJ58237" s="3"/>
      <c r="BL58237" s="3"/>
      <c r="BN58237" s="3"/>
      <c r="BP58237" s="3"/>
    </row>
    <row r="58238" spans="1:68" x14ac:dyDescent="0.25">
      <c r="A58238" s="1"/>
      <c r="B58238" s="2"/>
      <c r="BJ58238" s="3"/>
      <c r="BL58238" s="3"/>
      <c r="BN58238" s="3"/>
      <c r="BP58238" s="3"/>
    </row>
    <row r="58239" spans="1:68" x14ac:dyDescent="0.25">
      <c r="A58239" s="1"/>
      <c r="B58239" s="2"/>
      <c r="BJ58239" s="3"/>
      <c r="BL58239" s="3"/>
      <c r="BN58239" s="3"/>
      <c r="BP58239" s="3"/>
    </row>
    <row r="58240" spans="1:68" x14ac:dyDescent="0.25">
      <c r="A58240" s="1"/>
      <c r="B58240" s="2"/>
      <c r="BJ58240" s="3"/>
      <c r="BL58240" s="3"/>
      <c r="BN58240" s="3"/>
      <c r="BP58240" s="3"/>
    </row>
    <row r="58241" spans="1:68" x14ac:dyDescent="0.25">
      <c r="A58241" s="1"/>
      <c r="B58241" s="2"/>
      <c r="BJ58241" s="3"/>
      <c r="BL58241" s="3"/>
      <c r="BN58241" s="3"/>
      <c r="BP58241" s="3"/>
    </row>
    <row r="58242" spans="1:68" x14ac:dyDescent="0.25">
      <c r="A58242" s="1"/>
      <c r="B58242" s="2"/>
      <c r="BJ58242" s="3"/>
      <c r="BL58242" s="3"/>
      <c r="BN58242" s="3"/>
      <c r="BP58242" s="3"/>
    </row>
    <row r="58243" spans="1:68" x14ac:dyDescent="0.25">
      <c r="A58243" s="1"/>
      <c r="B58243" s="2"/>
      <c r="BJ58243" s="3"/>
      <c r="BL58243" s="3"/>
      <c r="BN58243" s="3"/>
      <c r="BP58243" s="3"/>
    </row>
    <row r="58244" spans="1:68" x14ac:dyDescent="0.25">
      <c r="A58244" s="1"/>
      <c r="B58244" s="2"/>
      <c r="BJ58244" s="3"/>
      <c r="BL58244" s="3"/>
      <c r="BN58244" s="3"/>
      <c r="BP58244" s="3"/>
    </row>
    <row r="58245" spans="1:68" x14ac:dyDescent="0.25">
      <c r="A58245" s="1"/>
      <c r="B58245" s="2"/>
      <c r="BJ58245" s="3"/>
      <c r="BL58245" s="3"/>
      <c r="BN58245" s="3"/>
      <c r="BP58245" s="3"/>
    </row>
    <row r="58246" spans="1:68" x14ac:dyDescent="0.25">
      <c r="A58246" s="1"/>
      <c r="B58246" s="2"/>
      <c r="BJ58246" s="3"/>
      <c r="BL58246" s="3"/>
      <c r="BN58246" s="3"/>
      <c r="BP58246" s="3"/>
    </row>
    <row r="58247" spans="1:68" x14ac:dyDescent="0.25">
      <c r="A58247" s="1"/>
      <c r="B58247" s="2"/>
      <c r="BJ58247" s="3"/>
      <c r="BL58247" s="3"/>
      <c r="BN58247" s="3"/>
      <c r="BP58247" s="3"/>
    </row>
    <row r="58248" spans="1:68" x14ac:dyDescent="0.25">
      <c r="A58248" s="1"/>
      <c r="B58248" s="2"/>
      <c r="BJ58248" s="3"/>
      <c r="BL58248" s="3"/>
      <c r="BN58248" s="3"/>
      <c r="BP58248" s="3"/>
    </row>
    <row r="58249" spans="1:68" x14ac:dyDescent="0.25">
      <c r="A58249" s="1"/>
      <c r="B58249" s="2"/>
      <c r="BJ58249" s="3"/>
      <c r="BL58249" s="3"/>
      <c r="BN58249" s="3"/>
      <c r="BP58249" s="3"/>
    </row>
    <row r="58250" spans="1:68" x14ac:dyDescent="0.25">
      <c r="A58250" s="1"/>
      <c r="B58250" s="2"/>
      <c r="BJ58250" s="3"/>
      <c r="BL58250" s="3"/>
      <c r="BN58250" s="3"/>
      <c r="BP58250" s="3"/>
    </row>
    <row r="58251" spans="1:68" x14ac:dyDescent="0.25">
      <c r="A58251" s="1"/>
      <c r="B58251" s="2"/>
      <c r="BJ58251" s="3"/>
      <c r="BL58251" s="3"/>
      <c r="BN58251" s="3"/>
      <c r="BP58251" s="3"/>
    </row>
    <row r="58252" spans="1:68" x14ac:dyDescent="0.25">
      <c r="A58252" s="1"/>
      <c r="B58252" s="2"/>
      <c r="BJ58252" s="3"/>
      <c r="BL58252" s="3"/>
      <c r="BN58252" s="3"/>
      <c r="BP58252" s="3"/>
    </row>
    <row r="58253" spans="1:68" x14ac:dyDescent="0.25">
      <c r="A58253" s="1"/>
      <c r="B58253" s="2"/>
      <c r="BJ58253" s="3"/>
      <c r="BL58253" s="3"/>
      <c r="BN58253" s="3"/>
      <c r="BP58253" s="3"/>
    </row>
    <row r="58254" spans="1:68" x14ac:dyDescent="0.25">
      <c r="A58254" s="1"/>
      <c r="B58254" s="2"/>
      <c r="BJ58254" s="3"/>
      <c r="BL58254" s="3"/>
      <c r="BN58254" s="3"/>
      <c r="BP58254" s="3"/>
    </row>
    <row r="58255" spans="1:68" x14ac:dyDescent="0.25">
      <c r="A58255" s="1"/>
      <c r="B58255" s="2"/>
      <c r="BJ58255" s="3"/>
      <c r="BL58255" s="3"/>
      <c r="BN58255" s="3"/>
      <c r="BP58255" s="3"/>
    </row>
    <row r="58256" spans="1:68" x14ac:dyDescent="0.25">
      <c r="A58256" s="1"/>
      <c r="B58256" s="2"/>
      <c r="BJ58256" s="3"/>
      <c r="BL58256" s="3"/>
      <c r="BN58256" s="3"/>
      <c r="BP58256" s="3"/>
    </row>
    <row r="58257" spans="1:68" x14ac:dyDescent="0.25">
      <c r="A58257" s="1"/>
      <c r="B58257" s="2"/>
      <c r="BJ58257" s="3"/>
      <c r="BL58257" s="3"/>
      <c r="BN58257" s="3"/>
      <c r="BP58257" s="3"/>
    </row>
    <row r="58258" spans="1:68" x14ac:dyDescent="0.25">
      <c r="A58258" s="1"/>
      <c r="B58258" s="2"/>
      <c r="BJ58258" s="3"/>
      <c r="BL58258" s="3"/>
      <c r="BN58258" s="3"/>
      <c r="BP58258" s="3"/>
    </row>
    <row r="58259" spans="1:68" x14ac:dyDescent="0.25">
      <c r="A58259" s="1"/>
      <c r="B58259" s="2"/>
      <c r="BJ58259" s="3"/>
      <c r="BL58259" s="3"/>
      <c r="BN58259" s="3"/>
      <c r="BP58259" s="3"/>
    </row>
    <row r="58260" spans="1:68" x14ac:dyDescent="0.25">
      <c r="A58260" s="1"/>
      <c r="B58260" s="2"/>
      <c r="BJ58260" s="3"/>
      <c r="BL58260" s="3"/>
      <c r="BN58260" s="3"/>
      <c r="BP58260" s="3"/>
    </row>
    <row r="58261" spans="1:68" x14ac:dyDescent="0.25">
      <c r="A58261" s="1"/>
      <c r="B58261" s="2"/>
      <c r="BJ58261" s="3"/>
      <c r="BL58261" s="3"/>
      <c r="BN58261" s="3"/>
      <c r="BP58261" s="3"/>
    </row>
    <row r="58262" spans="1:68" x14ac:dyDescent="0.25">
      <c r="A58262" s="1"/>
      <c r="B58262" s="2"/>
      <c r="BJ58262" s="3"/>
      <c r="BL58262" s="3"/>
      <c r="BN58262" s="3"/>
      <c r="BP58262" s="3"/>
    </row>
    <row r="58263" spans="1:68" x14ac:dyDescent="0.25">
      <c r="A58263" s="1"/>
      <c r="B58263" s="2"/>
      <c r="BJ58263" s="3"/>
      <c r="BL58263" s="3"/>
      <c r="BN58263" s="3"/>
      <c r="BP58263" s="3"/>
    </row>
    <row r="58264" spans="1:68" x14ac:dyDescent="0.25">
      <c r="A58264" s="1"/>
      <c r="B58264" s="2"/>
      <c r="BJ58264" s="3"/>
      <c r="BL58264" s="3"/>
      <c r="BN58264" s="3"/>
      <c r="BP58264" s="3"/>
    </row>
    <row r="58265" spans="1:68" x14ac:dyDescent="0.25">
      <c r="A58265" s="1"/>
      <c r="B58265" s="2"/>
      <c r="BJ58265" s="3"/>
      <c r="BL58265" s="3"/>
      <c r="BN58265" s="3"/>
      <c r="BP58265" s="3"/>
    </row>
    <row r="58266" spans="1:68" x14ac:dyDescent="0.25">
      <c r="A58266" s="1"/>
      <c r="B58266" s="2"/>
      <c r="BJ58266" s="3"/>
      <c r="BL58266" s="3"/>
      <c r="BN58266" s="3"/>
      <c r="BP58266" s="3"/>
    </row>
    <row r="58267" spans="1:68" x14ac:dyDescent="0.25">
      <c r="A58267" s="1"/>
      <c r="B58267" s="2"/>
      <c r="BJ58267" s="3"/>
      <c r="BL58267" s="3"/>
      <c r="BN58267" s="3"/>
      <c r="BP58267" s="3"/>
    </row>
    <row r="58268" spans="1:68" x14ac:dyDescent="0.25">
      <c r="A58268" s="1"/>
      <c r="B58268" s="2"/>
      <c r="BJ58268" s="3"/>
      <c r="BL58268" s="3"/>
      <c r="BN58268" s="3"/>
      <c r="BP58268" s="3"/>
    </row>
    <row r="58269" spans="1:68" x14ac:dyDescent="0.25">
      <c r="A58269" s="1"/>
      <c r="B58269" s="2"/>
      <c r="BJ58269" s="3"/>
      <c r="BL58269" s="3"/>
      <c r="BN58269" s="3"/>
      <c r="BP58269" s="3"/>
    </row>
    <row r="58270" spans="1:68" x14ac:dyDescent="0.25">
      <c r="A58270" s="1"/>
      <c r="B58270" s="2"/>
      <c r="BJ58270" s="3"/>
      <c r="BL58270" s="3"/>
      <c r="BN58270" s="3"/>
      <c r="BP58270" s="3"/>
    </row>
    <row r="58271" spans="1:68" x14ac:dyDescent="0.25">
      <c r="A58271" s="1"/>
      <c r="B58271" s="2"/>
      <c r="BJ58271" s="3"/>
      <c r="BL58271" s="3"/>
      <c r="BN58271" s="3"/>
      <c r="BP58271" s="3"/>
    </row>
    <row r="58272" spans="1:68" x14ac:dyDescent="0.25">
      <c r="A58272" s="1"/>
      <c r="B58272" s="2"/>
      <c r="BJ58272" s="3"/>
      <c r="BL58272" s="3"/>
      <c r="BN58272" s="3"/>
      <c r="BP58272" s="3"/>
    </row>
    <row r="58273" spans="1:68" x14ac:dyDescent="0.25">
      <c r="A58273" s="1"/>
      <c r="B58273" s="2"/>
      <c r="BJ58273" s="3"/>
      <c r="BL58273" s="3"/>
      <c r="BN58273" s="3"/>
      <c r="BP58273" s="3"/>
    </row>
    <row r="58274" spans="1:68" x14ac:dyDescent="0.25">
      <c r="A58274" s="1"/>
      <c r="B58274" s="2"/>
      <c r="BJ58274" s="3"/>
      <c r="BL58274" s="3"/>
      <c r="BN58274" s="3"/>
      <c r="BP58274" s="3"/>
    </row>
    <row r="58275" spans="1:68" x14ac:dyDescent="0.25">
      <c r="A58275" s="1"/>
      <c r="B58275" s="2"/>
      <c r="BJ58275" s="3"/>
      <c r="BL58275" s="3"/>
      <c r="BN58275" s="3"/>
      <c r="BP58275" s="3"/>
    </row>
    <row r="58276" spans="1:68" x14ac:dyDescent="0.25">
      <c r="A58276" s="1"/>
      <c r="B58276" s="2"/>
      <c r="BJ58276" s="3"/>
      <c r="BL58276" s="3"/>
      <c r="BN58276" s="3"/>
      <c r="BP58276" s="3"/>
    </row>
    <row r="58277" spans="1:68" x14ac:dyDescent="0.25">
      <c r="A58277" s="1"/>
      <c r="B58277" s="2"/>
      <c r="BJ58277" s="3"/>
      <c r="BL58277" s="3"/>
      <c r="BN58277" s="3"/>
      <c r="BP58277" s="3"/>
    </row>
    <row r="58278" spans="1:68" x14ac:dyDescent="0.25">
      <c r="A58278" s="1"/>
      <c r="B58278" s="2"/>
      <c r="BJ58278" s="3"/>
      <c r="BL58278" s="3"/>
      <c r="BN58278" s="3"/>
      <c r="BP58278" s="3"/>
    </row>
    <row r="58279" spans="1:68" x14ac:dyDescent="0.25">
      <c r="A58279" s="1"/>
      <c r="B58279" s="2"/>
      <c r="BJ58279" s="3"/>
      <c r="BL58279" s="3"/>
      <c r="BN58279" s="3"/>
      <c r="BP58279" s="3"/>
    </row>
    <row r="58280" spans="1:68" x14ac:dyDescent="0.25">
      <c r="A58280" s="1"/>
      <c r="B58280" s="2"/>
      <c r="BJ58280" s="3"/>
      <c r="BL58280" s="3"/>
      <c r="BN58280" s="3"/>
      <c r="BP58280" s="3"/>
    </row>
    <row r="58281" spans="1:68" x14ac:dyDescent="0.25">
      <c r="A58281" s="1"/>
      <c r="B58281" s="2"/>
      <c r="BJ58281" s="3"/>
      <c r="BL58281" s="3"/>
      <c r="BN58281" s="3"/>
      <c r="BP58281" s="3"/>
    </row>
    <row r="58282" spans="1:68" x14ac:dyDescent="0.25">
      <c r="A58282" s="1"/>
      <c r="B58282" s="2"/>
      <c r="BJ58282" s="3"/>
      <c r="BL58282" s="3"/>
      <c r="BN58282" s="3"/>
      <c r="BP58282" s="3"/>
    </row>
    <row r="58283" spans="1:68" x14ac:dyDescent="0.25">
      <c r="A58283" s="1"/>
      <c r="B58283" s="2"/>
      <c r="BJ58283" s="3"/>
      <c r="BL58283" s="3"/>
      <c r="BN58283" s="3"/>
      <c r="BP58283" s="3"/>
    </row>
    <row r="58284" spans="1:68" x14ac:dyDescent="0.25">
      <c r="A58284" s="1"/>
      <c r="B58284" s="2"/>
      <c r="BJ58284" s="3"/>
      <c r="BL58284" s="3"/>
      <c r="BN58284" s="3"/>
      <c r="BP58284" s="3"/>
    </row>
    <row r="58285" spans="1:68" x14ac:dyDescent="0.25">
      <c r="A58285" s="1"/>
      <c r="B58285" s="2"/>
      <c r="BJ58285" s="3"/>
      <c r="BL58285" s="3"/>
      <c r="BN58285" s="3"/>
      <c r="BP58285" s="3"/>
    </row>
    <row r="58286" spans="1:68" x14ac:dyDescent="0.25">
      <c r="A58286" s="1"/>
      <c r="B58286" s="2"/>
      <c r="BJ58286" s="3"/>
      <c r="BL58286" s="3"/>
      <c r="BN58286" s="3"/>
      <c r="BP58286" s="3"/>
    </row>
    <row r="58287" spans="1:68" x14ac:dyDescent="0.25">
      <c r="A58287" s="1"/>
      <c r="B58287" s="2"/>
      <c r="BJ58287" s="3"/>
      <c r="BL58287" s="3"/>
      <c r="BN58287" s="3"/>
      <c r="BP58287" s="3"/>
    </row>
    <row r="58288" spans="1:68" x14ac:dyDescent="0.25">
      <c r="A58288" s="1"/>
      <c r="B58288" s="2"/>
      <c r="BJ58288" s="3"/>
      <c r="BL58288" s="3"/>
      <c r="BN58288" s="3"/>
      <c r="BP58288" s="3"/>
    </row>
    <row r="58289" spans="1:68" x14ac:dyDescent="0.25">
      <c r="A58289" s="1"/>
      <c r="B58289" s="2"/>
      <c r="BJ58289" s="3"/>
      <c r="BL58289" s="3"/>
      <c r="BN58289" s="3"/>
      <c r="BP58289" s="3"/>
    </row>
    <row r="58290" spans="1:68" x14ac:dyDescent="0.25">
      <c r="A58290" s="1"/>
      <c r="B58290" s="2"/>
      <c r="BJ58290" s="3"/>
      <c r="BL58290" s="3"/>
      <c r="BN58290" s="3"/>
      <c r="BP58290" s="3"/>
    </row>
    <row r="58291" spans="1:68" x14ac:dyDescent="0.25">
      <c r="A58291" s="1"/>
      <c r="B58291" s="2"/>
      <c r="BJ58291" s="3"/>
      <c r="BL58291" s="3"/>
      <c r="BN58291" s="3"/>
      <c r="BP58291" s="3"/>
    </row>
    <row r="58292" spans="1:68" x14ac:dyDescent="0.25">
      <c r="A58292" s="1"/>
      <c r="B58292" s="2"/>
      <c r="BJ58292" s="3"/>
      <c r="BL58292" s="3"/>
      <c r="BN58292" s="3"/>
      <c r="BP58292" s="3"/>
    </row>
    <row r="58293" spans="1:68" x14ac:dyDescent="0.25">
      <c r="A58293" s="1"/>
      <c r="B58293" s="2"/>
      <c r="BJ58293" s="3"/>
      <c r="BL58293" s="3"/>
      <c r="BN58293" s="3"/>
      <c r="BP58293" s="3"/>
    </row>
    <row r="58294" spans="1:68" x14ac:dyDescent="0.25">
      <c r="A58294" s="1"/>
      <c r="B58294" s="2"/>
      <c r="BJ58294" s="3"/>
      <c r="BL58294" s="3"/>
      <c r="BN58294" s="3"/>
      <c r="BP58294" s="3"/>
    </row>
    <row r="58295" spans="1:68" x14ac:dyDescent="0.25">
      <c r="A58295" s="1"/>
      <c r="B58295" s="2"/>
      <c r="BJ58295" s="3"/>
      <c r="BL58295" s="3"/>
      <c r="BN58295" s="3"/>
      <c r="BP58295" s="3"/>
    </row>
    <row r="58296" spans="1:68" x14ac:dyDescent="0.25">
      <c r="A58296" s="1"/>
      <c r="B58296" s="2"/>
      <c r="BJ58296" s="3"/>
      <c r="BL58296" s="3"/>
      <c r="BN58296" s="3"/>
      <c r="BP58296" s="3"/>
    </row>
    <row r="58297" spans="1:68" x14ac:dyDescent="0.25">
      <c r="A58297" s="1"/>
      <c r="B58297" s="2"/>
      <c r="BJ58297" s="3"/>
      <c r="BL58297" s="3"/>
      <c r="BN58297" s="3"/>
      <c r="BP58297" s="3"/>
    </row>
    <row r="58298" spans="1:68" x14ac:dyDescent="0.25">
      <c r="A58298" s="1"/>
      <c r="B58298" s="2"/>
      <c r="BJ58298" s="3"/>
      <c r="BL58298" s="3"/>
      <c r="BN58298" s="3"/>
      <c r="BP58298" s="3"/>
    </row>
    <row r="58299" spans="1:68" x14ac:dyDescent="0.25">
      <c r="A58299" s="1"/>
      <c r="B58299" s="2"/>
      <c r="BJ58299" s="3"/>
      <c r="BL58299" s="3"/>
      <c r="BN58299" s="3"/>
      <c r="BP58299" s="3"/>
    </row>
    <row r="58300" spans="1:68" x14ac:dyDescent="0.25">
      <c r="A58300" s="1"/>
      <c r="B58300" s="2"/>
      <c r="BJ58300" s="3"/>
      <c r="BL58300" s="3"/>
      <c r="BN58300" s="3"/>
      <c r="BP58300" s="3"/>
    </row>
    <row r="58301" spans="1:68" x14ac:dyDescent="0.25">
      <c r="A58301" s="1"/>
      <c r="B58301" s="2"/>
      <c r="BJ58301" s="3"/>
      <c r="BL58301" s="3"/>
      <c r="BN58301" s="3"/>
      <c r="BP58301" s="3"/>
    </row>
    <row r="58302" spans="1:68" x14ac:dyDescent="0.25">
      <c r="A58302" s="1"/>
      <c r="B58302" s="2"/>
      <c r="BJ58302" s="3"/>
      <c r="BL58302" s="3"/>
      <c r="BN58302" s="3"/>
      <c r="BP58302" s="3"/>
    </row>
    <row r="58303" spans="1:68" x14ac:dyDescent="0.25">
      <c r="A58303" s="1"/>
      <c r="B58303" s="2"/>
      <c r="BJ58303" s="3"/>
      <c r="BL58303" s="3"/>
      <c r="BN58303" s="3"/>
      <c r="BP58303" s="3"/>
    </row>
    <row r="58304" spans="1:68" x14ac:dyDescent="0.25">
      <c r="A58304" s="1"/>
      <c r="B58304" s="2"/>
      <c r="BJ58304" s="3"/>
      <c r="BL58304" s="3"/>
      <c r="BN58304" s="3"/>
      <c r="BP58304" s="3"/>
    </row>
    <row r="58305" spans="1:68" x14ac:dyDescent="0.25">
      <c r="A58305" s="1"/>
      <c r="B58305" s="2"/>
      <c r="BJ58305" s="3"/>
      <c r="BL58305" s="3"/>
      <c r="BN58305" s="3"/>
      <c r="BP58305" s="3"/>
    </row>
    <row r="58306" spans="1:68" x14ac:dyDescent="0.25">
      <c r="A58306" s="1"/>
      <c r="B58306" s="2"/>
      <c r="BJ58306" s="3"/>
      <c r="BL58306" s="3"/>
      <c r="BN58306" s="3"/>
      <c r="BP58306" s="3"/>
    </row>
    <row r="58307" spans="1:68" x14ac:dyDescent="0.25">
      <c r="A58307" s="1"/>
      <c r="B58307" s="2"/>
      <c r="BJ58307" s="3"/>
      <c r="BL58307" s="3"/>
      <c r="BN58307" s="3"/>
      <c r="BP58307" s="3"/>
    </row>
    <row r="58308" spans="1:68" x14ac:dyDescent="0.25">
      <c r="A58308" s="1"/>
      <c r="B58308" s="2"/>
      <c r="BJ58308" s="3"/>
      <c r="BL58308" s="3"/>
      <c r="BN58308" s="3"/>
      <c r="BP58308" s="3"/>
    </row>
    <row r="58309" spans="1:68" x14ac:dyDescent="0.25">
      <c r="A58309" s="1"/>
      <c r="B58309" s="2"/>
      <c r="BJ58309" s="3"/>
      <c r="BL58309" s="3"/>
      <c r="BN58309" s="3"/>
      <c r="BP58309" s="3"/>
    </row>
    <row r="58310" spans="1:68" x14ac:dyDescent="0.25">
      <c r="A58310" s="1"/>
      <c r="B58310" s="2"/>
      <c r="BJ58310" s="3"/>
      <c r="BL58310" s="3"/>
      <c r="BN58310" s="3"/>
      <c r="BP58310" s="3"/>
    </row>
    <row r="58311" spans="1:68" x14ac:dyDescent="0.25">
      <c r="A58311" s="1"/>
      <c r="B58311" s="2"/>
      <c r="BJ58311" s="3"/>
      <c r="BL58311" s="3"/>
      <c r="BN58311" s="3"/>
      <c r="BP58311" s="3"/>
    </row>
    <row r="58312" spans="1:68" x14ac:dyDescent="0.25">
      <c r="A58312" s="1"/>
      <c r="B58312" s="2"/>
      <c r="BJ58312" s="3"/>
      <c r="BL58312" s="3"/>
      <c r="BN58312" s="3"/>
      <c r="BP58312" s="3"/>
    </row>
    <row r="58313" spans="1:68" x14ac:dyDescent="0.25">
      <c r="A58313" s="1"/>
      <c r="B58313" s="2"/>
      <c r="BJ58313" s="3"/>
      <c r="BL58313" s="3"/>
      <c r="BN58313" s="3"/>
      <c r="BP58313" s="3"/>
    </row>
    <row r="58314" spans="1:68" x14ac:dyDescent="0.25">
      <c r="A58314" s="1"/>
      <c r="B58314" s="2"/>
      <c r="BJ58314" s="3"/>
      <c r="BL58314" s="3"/>
      <c r="BN58314" s="3"/>
      <c r="BP58314" s="3"/>
    </row>
    <row r="58315" spans="1:68" x14ac:dyDescent="0.25">
      <c r="A58315" s="1"/>
      <c r="B58315" s="2"/>
      <c r="BJ58315" s="3"/>
      <c r="BL58315" s="3"/>
      <c r="BN58315" s="3"/>
      <c r="BP58315" s="3"/>
    </row>
    <row r="58316" spans="1:68" x14ac:dyDescent="0.25">
      <c r="A58316" s="1"/>
      <c r="B58316" s="2"/>
      <c r="BJ58316" s="3"/>
      <c r="BL58316" s="3"/>
      <c r="BN58316" s="3"/>
      <c r="BP58316" s="3"/>
    </row>
    <row r="58317" spans="1:68" x14ac:dyDescent="0.25">
      <c r="A58317" s="1"/>
      <c r="B58317" s="2"/>
      <c r="BJ58317" s="3"/>
      <c r="BL58317" s="3"/>
      <c r="BN58317" s="3"/>
      <c r="BP58317" s="3"/>
    </row>
    <row r="58318" spans="1:68" x14ac:dyDescent="0.25">
      <c r="A58318" s="1"/>
      <c r="B58318" s="2"/>
      <c r="BJ58318" s="3"/>
      <c r="BL58318" s="3"/>
      <c r="BN58318" s="3"/>
      <c r="BP58318" s="3"/>
    </row>
    <row r="58319" spans="1:68" x14ac:dyDescent="0.25">
      <c r="A58319" s="1"/>
      <c r="B58319" s="2"/>
      <c r="BJ58319" s="3"/>
      <c r="BL58319" s="3"/>
      <c r="BN58319" s="3"/>
      <c r="BP58319" s="3"/>
    </row>
    <row r="58320" spans="1:68" x14ac:dyDescent="0.25">
      <c r="A58320" s="1"/>
      <c r="B58320" s="2"/>
      <c r="BJ58320" s="3"/>
      <c r="BL58320" s="3"/>
      <c r="BN58320" s="3"/>
      <c r="BP58320" s="3"/>
    </row>
    <row r="58321" spans="1:68" x14ac:dyDescent="0.25">
      <c r="A58321" s="1"/>
      <c r="B58321" s="2"/>
      <c r="BJ58321" s="3"/>
      <c r="BL58321" s="3"/>
      <c r="BN58321" s="3"/>
      <c r="BP58321" s="3"/>
    </row>
    <row r="58322" spans="1:68" x14ac:dyDescent="0.25">
      <c r="A58322" s="1"/>
      <c r="B58322" s="2"/>
      <c r="BJ58322" s="3"/>
      <c r="BL58322" s="3"/>
      <c r="BN58322" s="3"/>
      <c r="BP58322" s="3"/>
    </row>
    <row r="58323" spans="1:68" x14ac:dyDescent="0.25">
      <c r="A58323" s="1"/>
      <c r="B58323" s="2"/>
      <c r="BJ58323" s="3"/>
      <c r="BL58323" s="3"/>
      <c r="BN58323" s="3"/>
      <c r="BP58323" s="3"/>
    </row>
    <row r="58324" spans="1:68" x14ac:dyDescent="0.25">
      <c r="A58324" s="1"/>
      <c r="B58324" s="2"/>
      <c r="BJ58324" s="3"/>
      <c r="BL58324" s="3"/>
      <c r="BN58324" s="3"/>
      <c r="BP58324" s="3"/>
    </row>
    <row r="58325" spans="1:68" x14ac:dyDescent="0.25">
      <c r="A58325" s="1"/>
      <c r="B58325" s="2"/>
      <c r="BJ58325" s="3"/>
      <c r="BL58325" s="3"/>
      <c r="BN58325" s="3"/>
      <c r="BP58325" s="3"/>
    </row>
    <row r="58326" spans="1:68" x14ac:dyDescent="0.25">
      <c r="A58326" s="1"/>
      <c r="B58326" s="2"/>
      <c r="BJ58326" s="3"/>
      <c r="BL58326" s="3"/>
      <c r="BN58326" s="3"/>
      <c r="BP58326" s="3"/>
    </row>
    <row r="58327" spans="1:68" x14ac:dyDescent="0.25">
      <c r="A58327" s="1"/>
      <c r="B58327" s="2"/>
      <c r="BJ58327" s="3"/>
      <c r="BL58327" s="3"/>
      <c r="BN58327" s="3"/>
      <c r="BP58327" s="3"/>
    </row>
    <row r="58328" spans="1:68" x14ac:dyDescent="0.25">
      <c r="A58328" s="1"/>
      <c r="B58328" s="2"/>
      <c r="BJ58328" s="3"/>
      <c r="BL58328" s="3"/>
      <c r="BN58328" s="3"/>
      <c r="BP58328" s="3"/>
    </row>
    <row r="58329" spans="1:68" x14ac:dyDescent="0.25">
      <c r="A58329" s="1"/>
      <c r="B58329" s="2"/>
      <c r="BJ58329" s="3"/>
      <c r="BL58329" s="3"/>
      <c r="BN58329" s="3"/>
      <c r="BP58329" s="3"/>
    </row>
    <row r="58330" spans="1:68" x14ac:dyDescent="0.25">
      <c r="A58330" s="1"/>
      <c r="B58330" s="2"/>
      <c r="BJ58330" s="3"/>
      <c r="BL58330" s="3"/>
      <c r="BN58330" s="3"/>
      <c r="BP58330" s="3"/>
    </row>
    <row r="58331" spans="1:68" x14ac:dyDescent="0.25">
      <c r="A58331" s="1"/>
      <c r="B58331" s="2"/>
      <c r="BJ58331" s="3"/>
      <c r="BL58331" s="3"/>
      <c r="BN58331" s="3"/>
      <c r="BP58331" s="3"/>
    </row>
    <row r="58332" spans="1:68" x14ac:dyDescent="0.25">
      <c r="A58332" s="1"/>
      <c r="B58332" s="2"/>
      <c r="BJ58332" s="3"/>
      <c r="BL58332" s="3"/>
      <c r="BN58332" s="3"/>
      <c r="BP58332" s="3"/>
    </row>
    <row r="58333" spans="1:68" x14ac:dyDescent="0.25">
      <c r="A58333" s="1"/>
      <c r="B58333" s="2"/>
      <c r="BJ58333" s="3"/>
      <c r="BL58333" s="3"/>
      <c r="BN58333" s="3"/>
      <c r="BP58333" s="3"/>
    </row>
    <row r="58334" spans="1:68" x14ac:dyDescent="0.25">
      <c r="A58334" s="1"/>
      <c r="B58334" s="2"/>
      <c r="BJ58334" s="3"/>
      <c r="BL58334" s="3"/>
      <c r="BN58334" s="3"/>
      <c r="BP58334" s="3"/>
    </row>
    <row r="58335" spans="1:68" x14ac:dyDescent="0.25">
      <c r="A58335" s="1"/>
      <c r="B58335" s="2"/>
      <c r="BJ58335" s="3"/>
      <c r="BL58335" s="3"/>
      <c r="BN58335" s="3"/>
      <c r="BP58335" s="3"/>
    </row>
    <row r="58336" spans="1:68" x14ac:dyDescent="0.25">
      <c r="A58336" s="1"/>
      <c r="B58336" s="2"/>
      <c r="BJ58336" s="3"/>
      <c r="BL58336" s="3"/>
      <c r="BN58336" s="3"/>
      <c r="BP58336" s="3"/>
    </row>
    <row r="58337" spans="1:68" x14ac:dyDescent="0.25">
      <c r="A58337" s="1"/>
      <c r="B58337" s="2"/>
      <c r="BJ58337" s="3"/>
      <c r="BL58337" s="3"/>
      <c r="BN58337" s="3"/>
      <c r="BP58337" s="3"/>
    </row>
    <row r="58338" spans="1:68" x14ac:dyDescent="0.25">
      <c r="A58338" s="1"/>
      <c r="B58338" s="2"/>
      <c r="BJ58338" s="3"/>
      <c r="BL58338" s="3"/>
      <c r="BN58338" s="3"/>
      <c r="BP58338" s="3"/>
    </row>
    <row r="58339" spans="1:68" x14ac:dyDescent="0.25">
      <c r="A58339" s="1"/>
      <c r="B58339" s="2"/>
      <c r="BJ58339" s="3"/>
      <c r="BL58339" s="3"/>
      <c r="BN58339" s="3"/>
      <c r="BP58339" s="3"/>
    </row>
    <row r="58340" spans="1:68" x14ac:dyDescent="0.25">
      <c r="A58340" s="1"/>
      <c r="B58340" s="2"/>
      <c r="BJ58340" s="3"/>
      <c r="BL58340" s="3"/>
      <c r="BN58340" s="3"/>
      <c r="BP58340" s="3"/>
    </row>
    <row r="58341" spans="1:68" x14ac:dyDescent="0.25">
      <c r="A58341" s="1"/>
      <c r="B58341" s="2"/>
      <c r="BJ58341" s="3"/>
      <c r="BL58341" s="3"/>
      <c r="BN58341" s="3"/>
      <c r="BP58341" s="3"/>
    </row>
    <row r="58342" spans="1:68" x14ac:dyDescent="0.25">
      <c r="A58342" s="1"/>
      <c r="B58342" s="2"/>
      <c r="BJ58342" s="3"/>
      <c r="BL58342" s="3"/>
      <c r="BN58342" s="3"/>
      <c r="BP58342" s="3"/>
    </row>
    <row r="58343" spans="1:68" x14ac:dyDescent="0.25">
      <c r="A58343" s="1"/>
      <c r="B58343" s="2"/>
      <c r="BJ58343" s="3"/>
      <c r="BL58343" s="3"/>
      <c r="BN58343" s="3"/>
      <c r="BP58343" s="3"/>
    </row>
    <row r="58344" spans="1:68" x14ac:dyDescent="0.25">
      <c r="A58344" s="1"/>
      <c r="B58344" s="2"/>
      <c r="BJ58344" s="3"/>
      <c r="BL58344" s="3"/>
      <c r="BN58344" s="3"/>
      <c r="BP58344" s="3"/>
    </row>
    <row r="58345" spans="1:68" x14ac:dyDescent="0.25">
      <c r="A58345" s="1"/>
      <c r="B58345" s="2"/>
      <c r="BJ58345" s="3"/>
      <c r="BL58345" s="3"/>
      <c r="BN58345" s="3"/>
      <c r="BP58345" s="3"/>
    </row>
    <row r="58346" spans="1:68" x14ac:dyDescent="0.25">
      <c r="A58346" s="1"/>
      <c r="B58346" s="2"/>
      <c r="BJ58346" s="3"/>
      <c r="BL58346" s="3"/>
      <c r="BN58346" s="3"/>
      <c r="BP58346" s="3"/>
    </row>
    <row r="58347" spans="1:68" x14ac:dyDescent="0.25">
      <c r="A58347" s="1"/>
      <c r="B58347" s="2"/>
      <c r="BJ58347" s="3"/>
      <c r="BL58347" s="3"/>
      <c r="BN58347" s="3"/>
      <c r="BP58347" s="3"/>
    </row>
    <row r="58348" spans="1:68" x14ac:dyDescent="0.25">
      <c r="A58348" s="1"/>
      <c r="B58348" s="2"/>
      <c r="BJ58348" s="3"/>
      <c r="BL58348" s="3"/>
      <c r="BN58348" s="3"/>
      <c r="BP58348" s="3"/>
    </row>
    <row r="58349" spans="1:68" x14ac:dyDescent="0.25">
      <c r="A58349" s="1"/>
      <c r="B58349" s="2"/>
      <c r="BJ58349" s="3"/>
      <c r="BL58349" s="3"/>
      <c r="BN58349" s="3"/>
      <c r="BP58349" s="3"/>
    </row>
    <row r="58350" spans="1:68" x14ac:dyDescent="0.25">
      <c r="A58350" s="1"/>
      <c r="B58350" s="2"/>
      <c r="BJ58350" s="3"/>
      <c r="BL58350" s="3"/>
      <c r="BN58350" s="3"/>
      <c r="BP58350" s="3"/>
    </row>
    <row r="58351" spans="1:68" x14ac:dyDescent="0.25">
      <c r="A58351" s="1"/>
      <c r="B58351" s="2"/>
      <c r="BJ58351" s="3"/>
      <c r="BL58351" s="3"/>
      <c r="BN58351" s="3"/>
      <c r="BP58351" s="3"/>
    </row>
    <row r="58352" spans="1:68" x14ac:dyDescent="0.25">
      <c r="A58352" s="1"/>
      <c r="B58352" s="2"/>
      <c r="BJ58352" s="3"/>
      <c r="BL58352" s="3"/>
      <c r="BN58352" s="3"/>
      <c r="BP58352" s="3"/>
    </row>
    <row r="58353" spans="1:68" x14ac:dyDescent="0.25">
      <c r="A58353" s="1"/>
      <c r="B58353" s="2"/>
      <c r="BJ58353" s="3"/>
      <c r="BL58353" s="3"/>
      <c r="BN58353" s="3"/>
      <c r="BP58353" s="3"/>
    </row>
    <row r="58354" spans="1:68" x14ac:dyDescent="0.25">
      <c r="A58354" s="1"/>
      <c r="B58354" s="2"/>
      <c r="BJ58354" s="3"/>
      <c r="BL58354" s="3"/>
      <c r="BN58354" s="3"/>
      <c r="BP58354" s="3"/>
    </row>
    <row r="58355" spans="1:68" x14ac:dyDescent="0.25">
      <c r="A58355" s="1"/>
      <c r="B58355" s="2"/>
      <c r="BJ58355" s="3"/>
      <c r="BL58355" s="3"/>
      <c r="BN58355" s="3"/>
      <c r="BP58355" s="3"/>
    </row>
    <row r="58356" spans="1:68" x14ac:dyDescent="0.25">
      <c r="A58356" s="1"/>
      <c r="B58356" s="2"/>
      <c r="BJ58356" s="3"/>
      <c r="BL58356" s="3"/>
      <c r="BN58356" s="3"/>
      <c r="BP58356" s="3"/>
    </row>
    <row r="58357" spans="1:68" x14ac:dyDescent="0.25">
      <c r="A58357" s="1"/>
      <c r="B58357" s="2"/>
      <c r="BJ58357" s="3"/>
      <c r="BL58357" s="3"/>
      <c r="BN58357" s="3"/>
      <c r="BP58357" s="3"/>
    </row>
    <row r="58358" spans="1:68" x14ac:dyDescent="0.25">
      <c r="A58358" s="1"/>
      <c r="B58358" s="2"/>
      <c r="BJ58358" s="3"/>
      <c r="BL58358" s="3"/>
      <c r="BN58358" s="3"/>
      <c r="BP58358" s="3"/>
    </row>
    <row r="58359" spans="1:68" x14ac:dyDescent="0.25">
      <c r="A58359" s="1"/>
      <c r="B58359" s="2"/>
      <c r="BJ58359" s="3"/>
      <c r="BL58359" s="3"/>
      <c r="BN58359" s="3"/>
      <c r="BP58359" s="3"/>
    </row>
    <row r="58360" spans="1:68" x14ac:dyDescent="0.25">
      <c r="A58360" s="1"/>
      <c r="B58360" s="2"/>
      <c r="BJ58360" s="3"/>
      <c r="BL58360" s="3"/>
      <c r="BN58360" s="3"/>
      <c r="BP58360" s="3"/>
    </row>
    <row r="58361" spans="1:68" x14ac:dyDescent="0.25">
      <c r="A58361" s="1"/>
      <c r="B58361" s="2"/>
      <c r="BJ58361" s="3"/>
      <c r="BL58361" s="3"/>
      <c r="BN58361" s="3"/>
      <c r="BP58361" s="3"/>
    </row>
    <row r="58362" spans="1:68" x14ac:dyDescent="0.25">
      <c r="A58362" s="1"/>
      <c r="B58362" s="2"/>
      <c r="BJ58362" s="3"/>
      <c r="BL58362" s="3"/>
      <c r="BN58362" s="3"/>
      <c r="BP58362" s="3"/>
    </row>
    <row r="58363" spans="1:68" x14ac:dyDescent="0.25">
      <c r="A58363" s="1"/>
      <c r="B58363" s="2"/>
      <c r="BJ58363" s="3"/>
      <c r="BL58363" s="3"/>
      <c r="BN58363" s="3"/>
      <c r="BP58363" s="3"/>
    </row>
    <row r="58364" spans="1:68" x14ac:dyDescent="0.25">
      <c r="A58364" s="1"/>
      <c r="B58364" s="2"/>
      <c r="BJ58364" s="3"/>
      <c r="BL58364" s="3"/>
      <c r="BN58364" s="3"/>
      <c r="BP58364" s="3"/>
    </row>
    <row r="58365" spans="1:68" x14ac:dyDescent="0.25">
      <c r="A58365" s="1"/>
      <c r="B58365" s="2"/>
      <c r="BJ58365" s="3"/>
      <c r="BL58365" s="3"/>
      <c r="BN58365" s="3"/>
      <c r="BP58365" s="3"/>
    </row>
    <row r="58366" spans="1:68" x14ac:dyDescent="0.25">
      <c r="A58366" s="1"/>
      <c r="B58366" s="2"/>
      <c r="BJ58366" s="3"/>
      <c r="BL58366" s="3"/>
      <c r="BN58366" s="3"/>
      <c r="BP58366" s="3"/>
    </row>
    <row r="58367" spans="1:68" x14ac:dyDescent="0.25">
      <c r="A58367" s="1"/>
      <c r="B58367" s="2"/>
      <c r="BJ58367" s="3"/>
      <c r="BL58367" s="3"/>
      <c r="BN58367" s="3"/>
      <c r="BP58367" s="3"/>
    </row>
    <row r="58368" spans="1:68" x14ac:dyDescent="0.25">
      <c r="A58368" s="1"/>
      <c r="B58368" s="2"/>
      <c r="BJ58368" s="3"/>
      <c r="BL58368" s="3"/>
      <c r="BN58368" s="3"/>
      <c r="BP58368" s="3"/>
    </row>
    <row r="58369" spans="1:68" x14ac:dyDescent="0.25">
      <c r="A58369" s="1"/>
      <c r="B58369" s="2"/>
      <c r="BJ58369" s="3"/>
      <c r="BL58369" s="3"/>
      <c r="BN58369" s="3"/>
      <c r="BP58369" s="3"/>
    </row>
    <row r="58370" spans="1:68" x14ac:dyDescent="0.25">
      <c r="A58370" s="1"/>
      <c r="B58370" s="2"/>
      <c r="BJ58370" s="3"/>
      <c r="BL58370" s="3"/>
      <c r="BN58370" s="3"/>
      <c r="BP58370" s="3"/>
    </row>
    <row r="58371" spans="1:68" x14ac:dyDescent="0.25">
      <c r="A58371" s="1"/>
      <c r="B58371" s="2"/>
      <c r="BJ58371" s="3"/>
      <c r="BL58371" s="3"/>
      <c r="BN58371" s="3"/>
      <c r="BP58371" s="3"/>
    </row>
    <row r="58372" spans="1:68" x14ac:dyDescent="0.25">
      <c r="A58372" s="1"/>
      <c r="B58372" s="2"/>
      <c r="BJ58372" s="3"/>
      <c r="BL58372" s="3"/>
      <c r="BN58372" s="3"/>
      <c r="BP58372" s="3"/>
    </row>
    <row r="58373" spans="1:68" x14ac:dyDescent="0.25">
      <c r="A58373" s="1"/>
      <c r="B58373" s="2"/>
      <c r="BJ58373" s="3"/>
      <c r="BL58373" s="3"/>
      <c r="BN58373" s="3"/>
      <c r="BP58373" s="3"/>
    </row>
    <row r="58374" spans="1:68" x14ac:dyDescent="0.25">
      <c r="A58374" s="1"/>
      <c r="B58374" s="2"/>
      <c r="BJ58374" s="3"/>
      <c r="BL58374" s="3"/>
      <c r="BN58374" s="3"/>
      <c r="BP58374" s="3"/>
    </row>
    <row r="58375" spans="1:68" x14ac:dyDescent="0.25">
      <c r="A58375" s="1"/>
      <c r="B58375" s="2"/>
      <c r="BJ58375" s="3"/>
      <c r="BL58375" s="3"/>
      <c r="BN58375" s="3"/>
      <c r="BP58375" s="3"/>
    </row>
    <row r="58376" spans="1:68" x14ac:dyDescent="0.25">
      <c r="A58376" s="1"/>
      <c r="B58376" s="2"/>
      <c r="BJ58376" s="3"/>
      <c r="BL58376" s="3"/>
      <c r="BN58376" s="3"/>
      <c r="BP58376" s="3"/>
    </row>
    <row r="58377" spans="1:68" x14ac:dyDescent="0.25">
      <c r="A58377" s="1"/>
      <c r="B58377" s="2"/>
      <c r="BJ58377" s="3"/>
      <c r="BL58377" s="3"/>
      <c r="BN58377" s="3"/>
      <c r="BP58377" s="3"/>
    </row>
    <row r="58378" spans="1:68" x14ac:dyDescent="0.25">
      <c r="A58378" s="1"/>
      <c r="B58378" s="2"/>
      <c r="BJ58378" s="3"/>
      <c r="BL58378" s="3"/>
      <c r="BN58378" s="3"/>
      <c r="BP58378" s="3"/>
    </row>
    <row r="58379" spans="1:68" x14ac:dyDescent="0.25">
      <c r="A58379" s="1"/>
      <c r="B58379" s="2"/>
      <c r="BJ58379" s="3"/>
      <c r="BL58379" s="3"/>
      <c r="BN58379" s="3"/>
      <c r="BP58379" s="3"/>
    </row>
    <row r="58380" spans="1:68" x14ac:dyDescent="0.25">
      <c r="A58380" s="1"/>
      <c r="B58380" s="2"/>
      <c r="BJ58380" s="3"/>
      <c r="BL58380" s="3"/>
      <c r="BN58380" s="3"/>
      <c r="BP58380" s="3"/>
    </row>
    <row r="58381" spans="1:68" x14ac:dyDescent="0.25">
      <c r="A58381" s="1"/>
      <c r="B58381" s="2"/>
      <c r="BJ58381" s="3"/>
      <c r="BL58381" s="3"/>
      <c r="BN58381" s="3"/>
      <c r="BP58381" s="3"/>
    </row>
    <row r="58382" spans="1:68" x14ac:dyDescent="0.25">
      <c r="A58382" s="1"/>
      <c r="B58382" s="2"/>
      <c r="BJ58382" s="3"/>
      <c r="BL58382" s="3"/>
      <c r="BN58382" s="3"/>
      <c r="BP58382" s="3"/>
    </row>
    <row r="58383" spans="1:68" x14ac:dyDescent="0.25">
      <c r="A58383" s="1"/>
      <c r="B58383" s="2"/>
      <c r="BJ58383" s="3"/>
      <c r="BL58383" s="3"/>
      <c r="BN58383" s="3"/>
      <c r="BP58383" s="3"/>
    </row>
    <row r="58384" spans="1:68" x14ac:dyDescent="0.25">
      <c r="A58384" s="1"/>
      <c r="B58384" s="2"/>
      <c r="BJ58384" s="3"/>
      <c r="BL58384" s="3"/>
      <c r="BN58384" s="3"/>
      <c r="BP58384" s="3"/>
    </row>
    <row r="58385" spans="1:68" x14ac:dyDescent="0.25">
      <c r="A58385" s="1"/>
      <c r="B58385" s="2"/>
      <c r="BJ58385" s="3"/>
      <c r="BL58385" s="3"/>
      <c r="BN58385" s="3"/>
      <c r="BP58385" s="3"/>
    </row>
    <row r="58386" spans="1:68" x14ac:dyDescent="0.25">
      <c r="A58386" s="1"/>
      <c r="B58386" s="2"/>
      <c r="BJ58386" s="3"/>
      <c r="BL58386" s="3"/>
      <c r="BN58386" s="3"/>
      <c r="BP58386" s="3"/>
    </row>
    <row r="58387" spans="1:68" x14ac:dyDescent="0.25">
      <c r="A58387" s="1"/>
      <c r="B58387" s="2"/>
      <c r="BJ58387" s="3"/>
      <c r="BL58387" s="3"/>
      <c r="BN58387" s="3"/>
      <c r="BP58387" s="3"/>
    </row>
    <row r="58388" spans="1:68" x14ac:dyDescent="0.25">
      <c r="A58388" s="1"/>
      <c r="B58388" s="2"/>
      <c r="BJ58388" s="3"/>
      <c r="BL58388" s="3"/>
      <c r="BN58388" s="3"/>
      <c r="BP58388" s="3"/>
    </row>
    <row r="58389" spans="1:68" x14ac:dyDescent="0.25">
      <c r="A58389" s="1"/>
      <c r="B58389" s="2"/>
      <c r="BJ58389" s="3"/>
      <c r="BL58389" s="3"/>
      <c r="BN58389" s="3"/>
      <c r="BP58389" s="3"/>
    </row>
    <row r="58390" spans="1:68" x14ac:dyDescent="0.25">
      <c r="A58390" s="1"/>
      <c r="B58390" s="2"/>
      <c r="BJ58390" s="3"/>
      <c r="BL58390" s="3"/>
      <c r="BN58390" s="3"/>
      <c r="BP58390" s="3"/>
    </row>
    <row r="58391" spans="1:68" x14ac:dyDescent="0.25">
      <c r="A58391" s="1"/>
      <c r="B58391" s="2"/>
      <c r="BJ58391" s="3"/>
      <c r="BL58391" s="3"/>
      <c r="BN58391" s="3"/>
      <c r="BP58391" s="3"/>
    </row>
    <row r="58392" spans="1:68" x14ac:dyDescent="0.25">
      <c r="A58392" s="1"/>
      <c r="B58392" s="2"/>
      <c r="BJ58392" s="3"/>
      <c r="BL58392" s="3"/>
      <c r="BN58392" s="3"/>
      <c r="BP58392" s="3"/>
    </row>
    <row r="58393" spans="1:68" x14ac:dyDescent="0.25">
      <c r="A58393" s="1"/>
      <c r="B58393" s="2"/>
      <c r="BJ58393" s="3"/>
      <c r="BL58393" s="3"/>
      <c r="BN58393" s="3"/>
      <c r="BP58393" s="3"/>
    </row>
    <row r="58394" spans="1:68" x14ac:dyDescent="0.25">
      <c r="A58394" s="1"/>
      <c r="B58394" s="2"/>
      <c r="BJ58394" s="3"/>
      <c r="BL58394" s="3"/>
      <c r="BN58394" s="3"/>
      <c r="BP58394" s="3"/>
    </row>
    <row r="58395" spans="1:68" x14ac:dyDescent="0.25">
      <c r="A58395" s="1"/>
      <c r="B58395" s="2"/>
      <c r="BJ58395" s="3"/>
      <c r="BL58395" s="3"/>
      <c r="BN58395" s="3"/>
      <c r="BP58395" s="3"/>
    </row>
    <row r="58396" spans="1:68" x14ac:dyDescent="0.25">
      <c r="A58396" s="1"/>
      <c r="B58396" s="2"/>
      <c r="BJ58396" s="3"/>
      <c r="BL58396" s="3"/>
      <c r="BN58396" s="3"/>
      <c r="BP58396" s="3"/>
    </row>
    <row r="58397" spans="1:68" x14ac:dyDescent="0.25">
      <c r="A58397" s="1"/>
      <c r="B58397" s="2"/>
      <c r="BJ58397" s="3"/>
      <c r="BL58397" s="3"/>
      <c r="BN58397" s="3"/>
      <c r="BP58397" s="3"/>
    </row>
    <row r="58398" spans="1:68" x14ac:dyDescent="0.25">
      <c r="A58398" s="1"/>
      <c r="B58398" s="2"/>
      <c r="BJ58398" s="3"/>
      <c r="BL58398" s="3"/>
      <c r="BN58398" s="3"/>
      <c r="BP58398" s="3"/>
    </row>
    <row r="58399" spans="1:68" x14ac:dyDescent="0.25">
      <c r="A58399" s="1"/>
      <c r="B58399" s="2"/>
      <c r="BJ58399" s="3"/>
      <c r="BL58399" s="3"/>
      <c r="BN58399" s="3"/>
      <c r="BP58399" s="3"/>
    </row>
    <row r="58400" spans="1:68" x14ac:dyDescent="0.25">
      <c r="A58400" s="1"/>
      <c r="B58400" s="2"/>
      <c r="BJ58400" s="3"/>
      <c r="BL58400" s="3"/>
      <c r="BN58400" s="3"/>
      <c r="BP58400" s="3"/>
    </row>
    <row r="58401" spans="1:68" x14ac:dyDescent="0.25">
      <c r="A58401" s="1"/>
      <c r="B58401" s="2"/>
      <c r="BJ58401" s="3"/>
      <c r="BL58401" s="3"/>
      <c r="BN58401" s="3"/>
      <c r="BP58401" s="3"/>
    </row>
    <row r="58402" spans="1:68" x14ac:dyDescent="0.25">
      <c r="A58402" s="1"/>
      <c r="B58402" s="2"/>
      <c r="BJ58402" s="3"/>
      <c r="BL58402" s="3"/>
      <c r="BN58402" s="3"/>
      <c r="BP58402" s="3"/>
    </row>
    <row r="58403" spans="1:68" x14ac:dyDescent="0.25">
      <c r="A58403" s="1"/>
      <c r="B58403" s="2"/>
      <c r="BJ58403" s="3"/>
      <c r="BL58403" s="3"/>
      <c r="BN58403" s="3"/>
      <c r="BP58403" s="3"/>
    </row>
    <row r="58404" spans="1:68" x14ac:dyDescent="0.25">
      <c r="A58404" s="1"/>
      <c r="B58404" s="2"/>
      <c r="BJ58404" s="3"/>
      <c r="BL58404" s="3"/>
      <c r="BN58404" s="3"/>
      <c r="BP58404" s="3"/>
    </row>
    <row r="58405" spans="1:68" x14ac:dyDescent="0.25">
      <c r="A58405" s="1"/>
      <c r="B58405" s="2"/>
      <c r="BJ58405" s="3"/>
      <c r="BL58405" s="3"/>
      <c r="BN58405" s="3"/>
      <c r="BP58405" s="3"/>
    </row>
    <row r="58406" spans="1:68" x14ac:dyDescent="0.25">
      <c r="A58406" s="1"/>
      <c r="B58406" s="2"/>
      <c r="BJ58406" s="3"/>
      <c r="BL58406" s="3"/>
      <c r="BN58406" s="3"/>
      <c r="BP58406" s="3"/>
    </row>
    <row r="58407" spans="1:68" x14ac:dyDescent="0.25">
      <c r="A58407" s="1"/>
      <c r="B58407" s="2"/>
      <c r="BJ58407" s="3"/>
      <c r="BL58407" s="3"/>
      <c r="BN58407" s="3"/>
      <c r="BP58407" s="3"/>
    </row>
    <row r="58408" spans="1:68" x14ac:dyDescent="0.25">
      <c r="A58408" s="1"/>
      <c r="B58408" s="2"/>
      <c r="BJ58408" s="3"/>
      <c r="BL58408" s="3"/>
      <c r="BN58408" s="3"/>
      <c r="BP58408" s="3"/>
    </row>
    <row r="58409" spans="1:68" x14ac:dyDescent="0.25">
      <c r="A58409" s="1"/>
      <c r="B58409" s="2"/>
      <c r="BJ58409" s="3"/>
      <c r="BL58409" s="3"/>
      <c r="BN58409" s="3"/>
      <c r="BP58409" s="3"/>
    </row>
    <row r="58410" spans="1:68" x14ac:dyDescent="0.25">
      <c r="A58410" s="1"/>
      <c r="B58410" s="2"/>
      <c r="BJ58410" s="3"/>
      <c r="BL58410" s="3"/>
      <c r="BN58410" s="3"/>
      <c r="BP58410" s="3"/>
    </row>
    <row r="58411" spans="1:68" x14ac:dyDescent="0.25">
      <c r="A58411" s="1"/>
      <c r="B58411" s="2"/>
      <c r="BJ58411" s="3"/>
      <c r="BL58411" s="3"/>
      <c r="BN58411" s="3"/>
      <c r="BP58411" s="3"/>
    </row>
    <row r="58412" spans="1:68" x14ac:dyDescent="0.25">
      <c r="A58412" s="1"/>
      <c r="B58412" s="2"/>
      <c r="BJ58412" s="3"/>
      <c r="BL58412" s="3"/>
      <c r="BN58412" s="3"/>
      <c r="BP58412" s="3"/>
    </row>
    <row r="58413" spans="1:68" x14ac:dyDescent="0.25">
      <c r="A58413" s="1"/>
      <c r="B58413" s="2"/>
      <c r="BJ58413" s="3"/>
      <c r="BL58413" s="3"/>
      <c r="BN58413" s="3"/>
      <c r="BP58413" s="3"/>
    </row>
    <row r="58414" spans="1:68" x14ac:dyDescent="0.25">
      <c r="A58414" s="1"/>
      <c r="B58414" s="2"/>
      <c r="BJ58414" s="3"/>
      <c r="BL58414" s="3"/>
      <c r="BN58414" s="3"/>
      <c r="BP58414" s="3"/>
    </row>
    <row r="58415" spans="1:68" x14ac:dyDescent="0.25">
      <c r="A58415" s="1"/>
      <c r="B58415" s="2"/>
      <c r="BJ58415" s="3"/>
      <c r="BL58415" s="3"/>
      <c r="BN58415" s="3"/>
      <c r="BP58415" s="3"/>
    </row>
    <row r="58416" spans="1:68" x14ac:dyDescent="0.25">
      <c r="A58416" s="1"/>
      <c r="B58416" s="2"/>
      <c r="BJ58416" s="3"/>
      <c r="BL58416" s="3"/>
      <c r="BN58416" s="3"/>
      <c r="BP58416" s="3"/>
    </row>
    <row r="58417" spans="1:68" x14ac:dyDescent="0.25">
      <c r="A58417" s="1"/>
      <c r="B58417" s="2"/>
      <c r="BJ58417" s="3"/>
      <c r="BL58417" s="3"/>
      <c r="BN58417" s="3"/>
      <c r="BP58417" s="3"/>
    </row>
    <row r="58418" spans="1:68" x14ac:dyDescent="0.25">
      <c r="A58418" s="1"/>
      <c r="B58418" s="2"/>
      <c r="BJ58418" s="3"/>
      <c r="BL58418" s="3"/>
      <c r="BN58418" s="3"/>
      <c r="BP58418" s="3"/>
    </row>
    <row r="58419" spans="1:68" x14ac:dyDescent="0.25">
      <c r="A58419" s="1"/>
      <c r="B58419" s="2"/>
      <c r="BJ58419" s="3"/>
      <c r="BL58419" s="3"/>
      <c r="BN58419" s="3"/>
      <c r="BP58419" s="3"/>
    </row>
    <row r="58420" spans="1:68" x14ac:dyDescent="0.25">
      <c r="A58420" s="1"/>
      <c r="B58420" s="2"/>
      <c r="BJ58420" s="3"/>
      <c r="BL58420" s="3"/>
      <c r="BN58420" s="3"/>
      <c r="BP58420" s="3"/>
    </row>
    <row r="58421" spans="1:68" x14ac:dyDescent="0.25">
      <c r="A58421" s="1"/>
      <c r="B58421" s="2"/>
      <c r="BJ58421" s="3"/>
      <c r="BL58421" s="3"/>
      <c r="BN58421" s="3"/>
      <c r="BP58421" s="3"/>
    </row>
    <row r="58422" spans="1:68" x14ac:dyDescent="0.25">
      <c r="A58422" s="1"/>
      <c r="B58422" s="2"/>
      <c r="BJ58422" s="3"/>
      <c r="BL58422" s="3"/>
      <c r="BN58422" s="3"/>
      <c r="BP58422" s="3"/>
    </row>
    <row r="58423" spans="1:68" x14ac:dyDescent="0.25">
      <c r="A58423" s="1"/>
      <c r="B58423" s="2"/>
      <c r="BJ58423" s="3"/>
      <c r="BL58423" s="3"/>
      <c r="BN58423" s="3"/>
      <c r="BP58423" s="3"/>
    </row>
    <row r="58424" spans="1:68" x14ac:dyDescent="0.25">
      <c r="A58424" s="1"/>
      <c r="B58424" s="2"/>
      <c r="BJ58424" s="3"/>
      <c r="BL58424" s="3"/>
      <c r="BN58424" s="3"/>
      <c r="BP58424" s="3"/>
    </row>
    <row r="58425" spans="1:68" x14ac:dyDescent="0.25">
      <c r="A58425" s="1"/>
      <c r="B58425" s="2"/>
      <c r="BJ58425" s="3"/>
      <c r="BL58425" s="3"/>
      <c r="BN58425" s="3"/>
      <c r="BP58425" s="3"/>
    </row>
    <row r="58426" spans="1:68" x14ac:dyDescent="0.25">
      <c r="A58426" s="1"/>
      <c r="B58426" s="2"/>
      <c r="BJ58426" s="3"/>
      <c r="BL58426" s="3"/>
      <c r="BN58426" s="3"/>
      <c r="BP58426" s="3"/>
    </row>
    <row r="58427" spans="1:68" x14ac:dyDescent="0.25">
      <c r="A58427" s="1"/>
      <c r="B58427" s="2"/>
      <c r="BJ58427" s="3"/>
      <c r="BL58427" s="3"/>
      <c r="BN58427" s="3"/>
      <c r="BP58427" s="3"/>
    </row>
    <row r="58428" spans="1:68" x14ac:dyDescent="0.25">
      <c r="A58428" s="1"/>
      <c r="B58428" s="2"/>
      <c r="BJ58428" s="3"/>
      <c r="BL58428" s="3"/>
      <c r="BN58428" s="3"/>
      <c r="BP58428" s="3"/>
    </row>
    <row r="58429" spans="1:68" x14ac:dyDescent="0.25">
      <c r="A58429" s="1"/>
      <c r="B58429" s="2"/>
      <c r="BJ58429" s="3"/>
      <c r="BL58429" s="3"/>
      <c r="BN58429" s="3"/>
      <c r="BP58429" s="3"/>
    </row>
    <row r="58430" spans="1:68" x14ac:dyDescent="0.25">
      <c r="A58430" s="1"/>
      <c r="B58430" s="2"/>
      <c r="BJ58430" s="3"/>
      <c r="BL58430" s="3"/>
      <c r="BN58430" s="3"/>
      <c r="BP58430" s="3"/>
    </row>
    <row r="58431" spans="1:68" x14ac:dyDescent="0.25">
      <c r="A58431" s="1"/>
      <c r="B58431" s="2"/>
      <c r="BJ58431" s="3"/>
      <c r="BL58431" s="3"/>
      <c r="BN58431" s="3"/>
      <c r="BP58431" s="3"/>
    </row>
    <row r="58432" spans="1:68" x14ac:dyDescent="0.25">
      <c r="A58432" s="1"/>
      <c r="B58432" s="2"/>
      <c r="BJ58432" s="3"/>
      <c r="BL58432" s="3"/>
      <c r="BN58432" s="3"/>
      <c r="BP58432" s="3"/>
    </row>
    <row r="58433" spans="1:68" x14ac:dyDescent="0.25">
      <c r="A58433" s="1"/>
      <c r="B58433" s="2"/>
      <c r="BJ58433" s="3"/>
      <c r="BL58433" s="3"/>
      <c r="BN58433" s="3"/>
      <c r="BP58433" s="3"/>
    </row>
    <row r="58434" spans="1:68" x14ac:dyDescent="0.25">
      <c r="A58434" s="1"/>
      <c r="B58434" s="2"/>
      <c r="BJ58434" s="3"/>
      <c r="BL58434" s="3"/>
      <c r="BN58434" s="3"/>
      <c r="BP58434" s="3"/>
    </row>
    <row r="58435" spans="1:68" x14ac:dyDescent="0.25">
      <c r="A58435" s="1"/>
      <c r="B58435" s="2"/>
      <c r="BJ58435" s="3"/>
      <c r="BL58435" s="3"/>
      <c r="BN58435" s="3"/>
      <c r="BP58435" s="3"/>
    </row>
    <row r="58436" spans="1:68" x14ac:dyDescent="0.25">
      <c r="A58436" s="1"/>
      <c r="B58436" s="2"/>
      <c r="BJ58436" s="3"/>
      <c r="BL58436" s="3"/>
      <c r="BN58436" s="3"/>
      <c r="BP58436" s="3"/>
    </row>
    <row r="58437" spans="1:68" x14ac:dyDescent="0.25">
      <c r="A58437" s="1"/>
      <c r="B58437" s="2"/>
      <c r="BJ58437" s="3"/>
      <c r="BL58437" s="3"/>
      <c r="BN58437" s="3"/>
      <c r="BP58437" s="3"/>
    </row>
    <row r="58438" spans="1:68" x14ac:dyDescent="0.25">
      <c r="A58438" s="1"/>
      <c r="B58438" s="2"/>
      <c r="BJ58438" s="3"/>
      <c r="BL58438" s="3"/>
      <c r="BN58438" s="3"/>
      <c r="BP58438" s="3"/>
    </row>
    <row r="58439" spans="1:68" x14ac:dyDescent="0.25">
      <c r="A58439" s="1"/>
      <c r="B58439" s="2"/>
      <c r="BJ58439" s="3"/>
      <c r="BL58439" s="3"/>
      <c r="BN58439" s="3"/>
      <c r="BP58439" s="3"/>
    </row>
    <row r="58440" spans="1:68" x14ac:dyDescent="0.25">
      <c r="A58440" s="1"/>
      <c r="B58440" s="2"/>
      <c r="BJ58440" s="3"/>
      <c r="BL58440" s="3"/>
      <c r="BN58440" s="3"/>
      <c r="BP58440" s="3"/>
    </row>
    <row r="58441" spans="1:68" x14ac:dyDescent="0.25">
      <c r="A58441" s="1"/>
      <c r="B58441" s="2"/>
      <c r="BJ58441" s="3"/>
      <c r="BL58441" s="3"/>
      <c r="BN58441" s="3"/>
      <c r="BP58441" s="3"/>
    </row>
    <row r="58442" spans="1:68" x14ac:dyDescent="0.25">
      <c r="A58442" s="1"/>
      <c r="B58442" s="2"/>
      <c r="BJ58442" s="3"/>
      <c r="BL58442" s="3"/>
      <c r="BN58442" s="3"/>
      <c r="BP58442" s="3"/>
    </row>
    <row r="58443" spans="1:68" x14ac:dyDescent="0.25">
      <c r="A58443" s="1"/>
      <c r="B58443" s="2"/>
      <c r="BJ58443" s="3"/>
      <c r="BL58443" s="3"/>
      <c r="BN58443" s="3"/>
      <c r="BP58443" s="3"/>
    </row>
    <row r="58444" spans="1:68" x14ac:dyDescent="0.25">
      <c r="A58444" s="1"/>
      <c r="B58444" s="2"/>
      <c r="BJ58444" s="3"/>
      <c r="BL58444" s="3"/>
      <c r="BN58444" s="3"/>
      <c r="BP58444" s="3"/>
    </row>
    <row r="58445" spans="1:68" x14ac:dyDescent="0.25">
      <c r="A58445" s="1"/>
      <c r="B58445" s="2"/>
      <c r="BJ58445" s="3"/>
      <c r="BL58445" s="3"/>
      <c r="BN58445" s="3"/>
      <c r="BP58445" s="3"/>
    </row>
    <row r="58446" spans="1:68" x14ac:dyDescent="0.25">
      <c r="A58446" s="1"/>
      <c r="B58446" s="2"/>
      <c r="BJ58446" s="3"/>
      <c r="BL58446" s="3"/>
      <c r="BN58446" s="3"/>
      <c r="BP58446" s="3"/>
    </row>
    <row r="58447" spans="1:68" x14ac:dyDescent="0.25">
      <c r="A58447" s="1"/>
      <c r="B58447" s="2"/>
      <c r="BJ58447" s="3"/>
      <c r="BL58447" s="3"/>
      <c r="BN58447" s="3"/>
      <c r="BP58447" s="3"/>
    </row>
    <row r="58448" spans="1:68" x14ac:dyDescent="0.25">
      <c r="A58448" s="1"/>
      <c r="B58448" s="2"/>
      <c r="BJ58448" s="3"/>
      <c r="BL58448" s="3"/>
      <c r="BN58448" s="3"/>
      <c r="BP58448" s="3"/>
    </row>
    <row r="58449" spans="1:68" x14ac:dyDescent="0.25">
      <c r="A58449" s="1"/>
      <c r="B58449" s="2"/>
      <c r="BJ58449" s="3"/>
      <c r="BL58449" s="3"/>
      <c r="BN58449" s="3"/>
      <c r="BP58449" s="3"/>
    </row>
    <row r="58450" spans="1:68" x14ac:dyDescent="0.25">
      <c r="A58450" s="1"/>
      <c r="B58450" s="2"/>
      <c r="BJ58450" s="3"/>
      <c r="BL58450" s="3"/>
      <c r="BN58450" s="3"/>
      <c r="BP58450" s="3"/>
    </row>
    <row r="58451" spans="1:68" x14ac:dyDescent="0.25">
      <c r="A58451" s="1"/>
      <c r="B58451" s="2"/>
      <c r="BJ58451" s="3"/>
      <c r="BL58451" s="3"/>
      <c r="BN58451" s="3"/>
      <c r="BP58451" s="3"/>
    </row>
    <row r="58452" spans="1:68" x14ac:dyDescent="0.25">
      <c r="A58452" s="1"/>
      <c r="B58452" s="2"/>
      <c r="BJ58452" s="3"/>
      <c r="BL58452" s="3"/>
      <c r="BN58452" s="3"/>
      <c r="BP58452" s="3"/>
    </row>
    <row r="58453" spans="1:68" x14ac:dyDescent="0.25">
      <c r="A58453" s="1"/>
      <c r="B58453" s="2"/>
      <c r="BJ58453" s="3"/>
      <c r="BL58453" s="3"/>
      <c r="BN58453" s="3"/>
      <c r="BP58453" s="3"/>
    </row>
    <row r="58454" spans="1:68" x14ac:dyDescent="0.25">
      <c r="A58454" s="1"/>
      <c r="B58454" s="2"/>
      <c r="BJ58454" s="3"/>
      <c r="BL58454" s="3"/>
      <c r="BN58454" s="3"/>
      <c r="BP58454" s="3"/>
    </row>
    <row r="58455" spans="1:68" x14ac:dyDescent="0.25">
      <c r="A58455" s="1"/>
      <c r="B58455" s="2"/>
      <c r="BJ58455" s="3"/>
      <c r="BL58455" s="3"/>
      <c r="BN58455" s="3"/>
      <c r="BP58455" s="3"/>
    </row>
    <row r="58456" spans="1:68" x14ac:dyDescent="0.25">
      <c r="A58456" s="1"/>
      <c r="B58456" s="2"/>
      <c r="BJ58456" s="3"/>
      <c r="BL58456" s="3"/>
      <c r="BN58456" s="3"/>
      <c r="BP58456" s="3"/>
    </row>
    <row r="58457" spans="1:68" x14ac:dyDescent="0.25">
      <c r="A58457" s="1"/>
      <c r="B58457" s="2"/>
      <c r="BJ58457" s="3"/>
      <c r="BL58457" s="3"/>
      <c r="BN58457" s="3"/>
      <c r="BP58457" s="3"/>
    </row>
    <row r="58458" spans="1:68" x14ac:dyDescent="0.25">
      <c r="A58458" s="1"/>
      <c r="B58458" s="2"/>
      <c r="BJ58458" s="3"/>
      <c r="BL58458" s="3"/>
      <c r="BN58458" s="3"/>
      <c r="BP58458" s="3"/>
    </row>
    <row r="58459" spans="1:68" x14ac:dyDescent="0.25">
      <c r="A58459" s="1"/>
      <c r="B58459" s="2"/>
      <c r="BJ58459" s="3"/>
      <c r="BL58459" s="3"/>
      <c r="BN58459" s="3"/>
      <c r="BP58459" s="3"/>
    </row>
    <row r="58460" spans="1:68" x14ac:dyDescent="0.25">
      <c r="A58460" s="1"/>
      <c r="B58460" s="2"/>
      <c r="BJ58460" s="3"/>
      <c r="BL58460" s="3"/>
      <c r="BN58460" s="3"/>
      <c r="BP58460" s="3"/>
    </row>
    <row r="58461" spans="1:68" x14ac:dyDescent="0.25">
      <c r="A58461" s="1"/>
      <c r="B58461" s="2"/>
      <c r="BJ58461" s="3"/>
      <c r="BL58461" s="3"/>
      <c r="BN58461" s="3"/>
      <c r="BP58461" s="3"/>
    </row>
    <row r="58462" spans="1:68" x14ac:dyDescent="0.25">
      <c r="A58462" s="1"/>
      <c r="B58462" s="2"/>
      <c r="BJ58462" s="3"/>
      <c r="BL58462" s="3"/>
      <c r="BN58462" s="3"/>
      <c r="BP58462" s="3"/>
    </row>
    <row r="58463" spans="1:68" x14ac:dyDescent="0.25">
      <c r="A58463" s="1"/>
      <c r="B58463" s="2"/>
      <c r="BJ58463" s="3"/>
      <c r="BL58463" s="3"/>
      <c r="BN58463" s="3"/>
      <c r="BP58463" s="3"/>
    </row>
    <row r="58464" spans="1:68" x14ac:dyDescent="0.25">
      <c r="A58464" s="1"/>
      <c r="B58464" s="2"/>
      <c r="BJ58464" s="3"/>
      <c r="BL58464" s="3"/>
      <c r="BN58464" s="3"/>
      <c r="BP58464" s="3"/>
    </row>
    <row r="58465" spans="1:68" x14ac:dyDescent="0.25">
      <c r="A58465" s="1"/>
      <c r="B58465" s="2"/>
      <c r="BJ58465" s="3"/>
      <c r="BL58465" s="3"/>
      <c r="BN58465" s="3"/>
      <c r="BP58465" s="3"/>
    </row>
    <row r="58466" spans="1:68" x14ac:dyDescent="0.25">
      <c r="A58466" s="1"/>
      <c r="B58466" s="2"/>
      <c r="BJ58466" s="3"/>
      <c r="BL58466" s="3"/>
      <c r="BN58466" s="3"/>
      <c r="BP58466" s="3"/>
    </row>
    <row r="58467" spans="1:68" x14ac:dyDescent="0.25">
      <c r="A58467" s="1"/>
      <c r="B58467" s="2"/>
      <c r="BJ58467" s="3"/>
      <c r="BL58467" s="3"/>
      <c r="BN58467" s="3"/>
      <c r="BP58467" s="3"/>
    </row>
    <row r="58468" spans="1:68" x14ac:dyDescent="0.25">
      <c r="A58468" s="1"/>
      <c r="B58468" s="2"/>
      <c r="BJ58468" s="3"/>
      <c r="BL58468" s="3"/>
      <c r="BN58468" s="3"/>
      <c r="BP58468" s="3"/>
    </row>
    <row r="58469" spans="1:68" x14ac:dyDescent="0.25">
      <c r="A58469" s="1"/>
      <c r="B58469" s="2"/>
      <c r="BJ58469" s="3"/>
      <c r="BL58469" s="3"/>
      <c r="BN58469" s="3"/>
      <c r="BP58469" s="3"/>
    </row>
    <row r="58470" spans="1:68" x14ac:dyDescent="0.25">
      <c r="A58470" s="1"/>
      <c r="B58470" s="2"/>
      <c r="BJ58470" s="3"/>
      <c r="BL58470" s="3"/>
      <c r="BN58470" s="3"/>
      <c r="BP58470" s="3"/>
    </row>
    <row r="58471" spans="1:68" x14ac:dyDescent="0.25">
      <c r="A58471" s="1"/>
      <c r="B58471" s="2"/>
      <c r="BJ58471" s="3"/>
      <c r="BL58471" s="3"/>
      <c r="BN58471" s="3"/>
      <c r="BP58471" s="3"/>
    </row>
    <row r="58472" spans="1:68" x14ac:dyDescent="0.25">
      <c r="A58472" s="1"/>
      <c r="B58472" s="2"/>
      <c r="BJ58472" s="3"/>
      <c r="BL58472" s="3"/>
      <c r="BN58472" s="3"/>
      <c r="BP58472" s="3"/>
    </row>
    <row r="58473" spans="1:68" x14ac:dyDescent="0.25">
      <c r="A58473" s="1"/>
      <c r="B58473" s="2"/>
      <c r="BJ58473" s="3"/>
      <c r="BL58473" s="3"/>
      <c r="BN58473" s="3"/>
      <c r="BP58473" s="3"/>
    </row>
    <row r="58474" spans="1:68" x14ac:dyDescent="0.25">
      <c r="A58474" s="1"/>
      <c r="B58474" s="2"/>
      <c r="BJ58474" s="3"/>
      <c r="BL58474" s="3"/>
      <c r="BN58474" s="3"/>
      <c r="BP58474" s="3"/>
    </row>
    <row r="58475" spans="1:68" x14ac:dyDescent="0.25">
      <c r="A58475" s="1"/>
      <c r="B58475" s="2"/>
      <c r="BJ58475" s="3"/>
      <c r="BL58475" s="3"/>
      <c r="BN58475" s="3"/>
      <c r="BP58475" s="3"/>
    </row>
    <row r="58476" spans="1:68" x14ac:dyDescent="0.25">
      <c r="A58476" s="1"/>
      <c r="B58476" s="2"/>
      <c r="BJ58476" s="3"/>
      <c r="BL58476" s="3"/>
      <c r="BN58476" s="3"/>
      <c r="BP58476" s="3"/>
    </row>
    <row r="58477" spans="1:68" x14ac:dyDescent="0.25">
      <c r="A58477" s="1"/>
      <c r="B58477" s="2"/>
      <c r="BJ58477" s="3"/>
      <c r="BL58477" s="3"/>
      <c r="BN58477" s="3"/>
      <c r="BP58477" s="3"/>
    </row>
    <row r="58478" spans="1:68" x14ac:dyDescent="0.25">
      <c r="A58478" s="1"/>
      <c r="B58478" s="2"/>
      <c r="BJ58478" s="3"/>
      <c r="BL58478" s="3"/>
      <c r="BN58478" s="3"/>
      <c r="BP58478" s="3"/>
    </row>
    <row r="58479" spans="1:68" x14ac:dyDescent="0.25">
      <c r="A58479" s="1"/>
      <c r="B58479" s="2"/>
      <c r="BJ58479" s="3"/>
      <c r="BL58479" s="3"/>
      <c r="BN58479" s="3"/>
      <c r="BP58479" s="3"/>
    </row>
    <row r="58480" spans="1:68" x14ac:dyDescent="0.25">
      <c r="A58480" s="1"/>
      <c r="B58480" s="2"/>
      <c r="BJ58480" s="3"/>
      <c r="BL58480" s="3"/>
      <c r="BN58480" s="3"/>
      <c r="BP58480" s="3"/>
    </row>
    <row r="58481" spans="1:68" x14ac:dyDescent="0.25">
      <c r="A58481" s="1"/>
      <c r="B58481" s="2"/>
      <c r="BJ58481" s="3"/>
      <c r="BL58481" s="3"/>
      <c r="BN58481" s="3"/>
      <c r="BP58481" s="3"/>
    </row>
    <row r="58482" spans="1:68" x14ac:dyDescent="0.25">
      <c r="A58482" s="1"/>
      <c r="B58482" s="2"/>
      <c r="BJ58482" s="3"/>
      <c r="BL58482" s="3"/>
      <c r="BN58482" s="3"/>
      <c r="BP58482" s="3"/>
    </row>
    <row r="58483" spans="1:68" x14ac:dyDescent="0.25">
      <c r="A58483" s="1"/>
      <c r="B58483" s="2"/>
      <c r="BJ58483" s="3"/>
      <c r="BL58483" s="3"/>
      <c r="BN58483" s="3"/>
      <c r="BP58483" s="3"/>
    </row>
    <row r="58484" spans="1:68" x14ac:dyDescent="0.25">
      <c r="A58484" s="1"/>
      <c r="B58484" s="2"/>
      <c r="BJ58484" s="3"/>
      <c r="BL58484" s="3"/>
      <c r="BN58484" s="3"/>
      <c r="BP58484" s="3"/>
    </row>
    <row r="58485" spans="1:68" x14ac:dyDescent="0.25">
      <c r="A58485" s="1"/>
      <c r="B58485" s="2"/>
      <c r="BJ58485" s="3"/>
      <c r="BL58485" s="3"/>
      <c r="BN58485" s="3"/>
      <c r="BP58485" s="3"/>
    </row>
    <row r="58486" spans="1:68" x14ac:dyDescent="0.25">
      <c r="A58486" s="1"/>
      <c r="B58486" s="2"/>
      <c r="BJ58486" s="3"/>
      <c r="BL58486" s="3"/>
      <c r="BN58486" s="3"/>
      <c r="BP58486" s="3"/>
    </row>
    <row r="58487" spans="1:68" x14ac:dyDescent="0.25">
      <c r="A58487" s="1"/>
      <c r="B58487" s="2"/>
      <c r="BJ58487" s="3"/>
      <c r="BL58487" s="3"/>
      <c r="BN58487" s="3"/>
      <c r="BP58487" s="3"/>
    </row>
    <row r="58488" spans="1:68" x14ac:dyDescent="0.25">
      <c r="A58488" s="1"/>
      <c r="B58488" s="2"/>
      <c r="BJ58488" s="3"/>
      <c r="BL58488" s="3"/>
      <c r="BN58488" s="3"/>
      <c r="BP58488" s="3"/>
    </row>
    <row r="58489" spans="1:68" x14ac:dyDescent="0.25">
      <c r="A58489" s="1"/>
      <c r="B58489" s="2"/>
      <c r="BJ58489" s="3"/>
      <c r="BL58489" s="3"/>
      <c r="BN58489" s="3"/>
      <c r="BP58489" s="3"/>
    </row>
    <row r="58490" spans="1:68" x14ac:dyDescent="0.25">
      <c r="A58490" s="1"/>
      <c r="B58490" s="2"/>
      <c r="BJ58490" s="3"/>
      <c r="BL58490" s="3"/>
      <c r="BN58490" s="3"/>
      <c r="BP58490" s="3"/>
    </row>
    <row r="58491" spans="1:68" x14ac:dyDescent="0.25">
      <c r="A58491" s="1"/>
      <c r="B58491" s="2"/>
      <c r="BJ58491" s="3"/>
      <c r="BL58491" s="3"/>
      <c r="BN58491" s="3"/>
      <c r="BP58491" s="3"/>
    </row>
    <row r="58492" spans="1:68" x14ac:dyDescent="0.25">
      <c r="A58492" s="1"/>
      <c r="B58492" s="2"/>
      <c r="BJ58492" s="3"/>
      <c r="BL58492" s="3"/>
      <c r="BN58492" s="3"/>
      <c r="BP58492" s="3"/>
    </row>
    <row r="58493" spans="1:68" x14ac:dyDescent="0.25">
      <c r="A58493" s="1"/>
      <c r="B58493" s="2"/>
      <c r="BJ58493" s="3"/>
      <c r="BL58493" s="3"/>
      <c r="BN58493" s="3"/>
      <c r="BP58493" s="3"/>
    </row>
    <row r="58494" spans="1:68" x14ac:dyDescent="0.25">
      <c r="A58494" s="1"/>
      <c r="B58494" s="2"/>
      <c r="BJ58494" s="3"/>
      <c r="BL58494" s="3"/>
      <c r="BN58494" s="3"/>
      <c r="BP58494" s="3"/>
    </row>
    <row r="58495" spans="1:68" x14ac:dyDescent="0.25">
      <c r="A58495" s="1"/>
      <c r="B58495" s="2"/>
      <c r="BJ58495" s="3"/>
      <c r="BL58495" s="3"/>
      <c r="BN58495" s="3"/>
      <c r="BP58495" s="3"/>
    </row>
    <row r="58496" spans="1:68" x14ac:dyDescent="0.25">
      <c r="A58496" s="1"/>
      <c r="B58496" s="2"/>
      <c r="BJ58496" s="3"/>
      <c r="BL58496" s="3"/>
      <c r="BN58496" s="3"/>
      <c r="BP58496" s="3"/>
    </row>
    <row r="58497" spans="1:68" x14ac:dyDescent="0.25">
      <c r="A58497" s="1"/>
      <c r="B58497" s="2"/>
      <c r="BJ58497" s="3"/>
      <c r="BL58497" s="3"/>
      <c r="BN58497" s="3"/>
      <c r="BP58497" s="3"/>
    </row>
    <row r="58498" spans="1:68" x14ac:dyDescent="0.25">
      <c r="A58498" s="1"/>
      <c r="B58498" s="2"/>
      <c r="BJ58498" s="3"/>
      <c r="BL58498" s="3"/>
      <c r="BN58498" s="3"/>
      <c r="BP58498" s="3"/>
    </row>
    <row r="58499" spans="1:68" x14ac:dyDescent="0.25">
      <c r="A58499" s="1"/>
      <c r="B58499" s="2"/>
      <c r="BJ58499" s="3"/>
      <c r="BL58499" s="3"/>
      <c r="BN58499" s="3"/>
      <c r="BP58499" s="3"/>
    </row>
    <row r="58500" spans="1:68" x14ac:dyDescent="0.25">
      <c r="A58500" s="1"/>
      <c r="B58500" s="2"/>
      <c r="BJ58500" s="3"/>
      <c r="BL58500" s="3"/>
      <c r="BN58500" s="3"/>
      <c r="BP58500" s="3"/>
    </row>
    <row r="58501" spans="1:68" x14ac:dyDescent="0.25">
      <c r="A58501" s="1"/>
      <c r="B58501" s="2"/>
      <c r="BJ58501" s="3"/>
      <c r="BL58501" s="3"/>
      <c r="BN58501" s="3"/>
      <c r="BP58501" s="3"/>
    </row>
    <row r="58502" spans="1:68" x14ac:dyDescent="0.25">
      <c r="A58502" s="1"/>
      <c r="B58502" s="2"/>
      <c r="BJ58502" s="3"/>
      <c r="BL58502" s="3"/>
      <c r="BN58502" s="3"/>
      <c r="BP58502" s="3"/>
    </row>
    <row r="58503" spans="1:68" x14ac:dyDescent="0.25">
      <c r="A58503" s="1"/>
      <c r="B58503" s="2"/>
      <c r="BJ58503" s="3"/>
      <c r="BL58503" s="3"/>
      <c r="BN58503" s="3"/>
      <c r="BP58503" s="3"/>
    </row>
    <row r="58504" spans="1:68" x14ac:dyDescent="0.25">
      <c r="A58504" s="1"/>
      <c r="B58504" s="2"/>
      <c r="BJ58504" s="3"/>
      <c r="BL58504" s="3"/>
      <c r="BN58504" s="3"/>
      <c r="BP58504" s="3"/>
    </row>
    <row r="58505" spans="1:68" x14ac:dyDescent="0.25">
      <c r="A58505" s="1"/>
      <c r="B58505" s="2"/>
      <c r="BJ58505" s="3"/>
      <c r="BL58505" s="3"/>
      <c r="BN58505" s="3"/>
      <c r="BP58505" s="3"/>
    </row>
    <row r="58506" spans="1:68" x14ac:dyDescent="0.25">
      <c r="A58506" s="1"/>
      <c r="B58506" s="2"/>
      <c r="BJ58506" s="3"/>
      <c r="BL58506" s="3"/>
      <c r="BN58506" s="3"/>
      <c r="BP58506" s="3"/>
    </row>
    <row r="58507" spans="1:68" x14ac:dyDescent="0.25">
      <c r="A58507" s="1"/>
      <c r="B58507" s="2"/>
      <c r="BJ58507" s="3"/>
      <c r="BL58507" s="3"/>
      <c r="BN58507" s="3"/>
      <c r="BP58507" s="3"/>
    </row>
    <row r="58508" spans="1:68" x14ac:dyDescent="0.25">
      <c r="A58508" s="1"/>
      <c r="B58508" s="2"/>
      <c r="BJ58508" s="3"/>
      <c r="BL58508" s="3"/>
      <c r="BN58508" s="3"/>
      <c r="BP58508" s="3"/>
    </row>
    <row r="58509" spans="1:68" x14ac:dyDescent="0.25">
      <c r="A58509" s="1"/>
      <c r="B58509" s="2"/>
      <c r="BJ58509" s="3"/>
      <c r="BL58509" s="3"/>
      <c r="BN58509" s="3"/>
      <c r="BP58509" s="3"/>
    </row>
    <row r="58510" spans="1:68" x14ac:dyDescent="0.25">
      <c r="A58510" s="1"/>
      <c r="B58510" s="2"/>
      <c r="BJ58510" s="3"/>
      <c r="BL58510" s="3"/>
      <c r="BN58510" s="3"/>
      <c r="BP58510" s="3"/>
    </row>
    <row r="58511" spans="1:68" x14ac:dyDescent="0.25">
      <c r="A58511" s="1"/>
      <c r="B58511" s="2"/>
      <c r="BJ58511" s="3"/>
      <c r="BL58511" s="3"/>
      <c r="BN58511" s="3"/>
      <c r="BP58511" s="3"/>
    </row>
    <row r="58512" spans="1:68" x14ac:dyDescent="0.25">
      <c r="A58512" s="1"/>
      <c r="B58512" s="2"/>
      <c r="BJ58512" s="3"/>
      <c r="BL58512" s="3"/>
      <c r="BN58512" s="3"/>
      <c r="BP58512" s="3"/>
    </row>
    <row r="58513" spans="1:68" x14ac:dyDescent="0.25">
      <c r="A58513" s="1"/>
      <c r="B58513" s="2"/>
      <c r="BJ58513" s="3"/>
      <c r="BL58513" s="3"/>
      <c r="BN58513" s="3"/>
      <c r="BP58513" s="3"/>
    </row>
    <row r="58514" spans="1:68" x14ac:dyDescent="0.25">
      <c r="A58514" s="1"/>
      <c r="B58514" s="2"/>
      <c r="BJ58514" s="3"/>
      <c r="BL58514" s="3"/>
      <c r="BN58514" s="3"/>
      <c r="BP58514" s="3"/>
    </row>
    <row r="58515" spans="1:68" x14ac:dyDescent="0.25">
      <c r="A58515" s="1"/>
      <c r="B58515" s="2"/>
      <c r="BJ58515" s="3"/>
      <c r="BL58515" s="3"/>
      <c r="BN58515" s="3"/>
      <c r="BP58515" s="3"/>
    </row>
    <row r="58516" spans="1:68" x14ac:dyDescent="0.25">
      <c r="A58516" s="1"/>
      <c r="B58516" s="2"/>
      <c r="BJ58516" s="3"/>
      <c r="BL58516" s="3"/>
      <c r="BN58516" s="3"/>
      <c r="BP58516" s="3"/>
    </row>
    <row r="58517" spans="1:68" x14ac:dyDescent="0.25">
      <c r="A58517" s="1"/>
      <c r="B58517" s="2"/>
      <c r="BJ58517" s="3"/>
      <c r="BL58517" s="3"/>
      <c r="BN58517" s="3"/>
      <c r="BP58517" s="3"/>
    </row>
    <row r="58518" spans="1:68" x14ac:dyDescent="0.25">
      <c r="A58518" s="1"/>
      <c r="B58518" s="2"/>
      <c r="BJ58518" s="3"/>
      <c r="BL58518" s="3"/>
      <c r="BN58518" s="3"/>
      <c r="BP58518" s="3"/>
    </row>
    <row r="58519" spans="1:68" x14ac:dyDescent="0.25">
      <c r="A58519" s="1"/>
      <c r="B58519" s="2"/>
      <c r="BJ58519" s="3"/>
      <c r="BL58519" s="3"/>
      <c r="BN58519" s="3"/>
      <c r="BP58519" s="3"/>
    </row>
    <row r="58520" spans="1:68" x14ac:dyDescent="0.25">
      <c r="A58520" s="1"/>
      <c r="B58520" s="2"/>
      <c r="BJ58520" s="3"/>
      <c r="BL58520" s="3"/>
      <c r="BN58520" s="3"/>
      <c r="BP58520" s="3"/>
    </row>
    <row r="58521" spans="1:68" x14ac:dyDescent="0.25">
      <c r="A58521" s="1"/>
      <c r="B58521" s="2"/>
      <c r="BJ58521" s="3"/>
      <c r="BL58521" s="3"/>
      <c r="BN58521" s="3"/>
      <c r="BP58521" s="3"/>
    </row>
    <row r="58522" spans="1:68" x14ac:dyDescent="0.25">
      <c r="A58522" s="1"/>
      <c r="B58522" s="2"/>
      <c r="BJ58522" s="3"/>
      <c r="BL58522" s="3"/>
      <c r="BN58522" s="3"/>
      <c r="BP58522" s="3"/>
    </row>
    <row r="58523" spans="1:68" x14ac:dyDescent="0.25">
      <c r="A58523" s="1"/>
      <c r="B58523" s="2"/>
      <c r="BJ58523" s="3"/>
      <c r="BL58523" s="3"/>
      <c r="BN58523" s="3"/>
      <c r="BP58523" s="3"/>
    </row>
    <row r="58524" spans="1:68" x14ac:dyDescent="0.25">
      <c r="A58524" s="1"/>
      <c r="B58524" s="2"/>
      <c r="BJ58524" s="3"/>
      <c r="BL58524" s="3"/>
      <c r="BN58524" s="3"/>
      <c r="BP58524" s="3"/>
    </row>
    <row r="58525" spans="1:68" x14ac:dyDescent="0.25">
      <c r="A58525" s="1"/>
      <c r="B58525" s="2"/>
      <c r="BJ58525" s="3"/>
      <c r="BL58525" s="3"/>
      <c r="BN58525" s="3"/>
      <c r="BP58525" s="3"/>
    </row>
    <row r="58526" spans="1:68" x14ac:dyDescent="0.25">
      <c r="A58526" s="1"/>
      <c r="B58526" s="2"/>
      <c r="BJ58526" s="3"/>
      <c r="BL58526" s="3"/>
      <c r="BN58526" s="3"/>
      <c r="BP58526" s="3"/>
    </row>
    <row r="58527" spans="1:68" x14ac:dyDescent="0.25">
      <c r="A58527" s="1"/>
      <c r="B58527" s="2"/>
      <c r="BJ58527" s="3"/>
      <c r="BL58527" s="3"/>
      <c r="BN58527" s="3"/>
      <c r="BP58527" s="3"/>
    </row>
    <row r="58528" spans="1:68" x14ac:dyDescent="0.25">
      <c r="A58528" s="1"/>
      <c r="B58528" s="2"/>
      <c r="BJ58528" s="3"/>
      <c r="BL58528" s="3"/>
      <c r="BN58528" s="3"/>
      <c r="BP58528" s="3"/>
    </row>
    <row r="58529" spans="1:68" x14ac:dyDescent="0.25">
      <c r="A58529" s="1"/>
      <c r="B58529" s="2"/>
      <c r="BJ58529" s="3"/>
      <c r="BL58529" s="3"/>
      <c r="BN58529" s="3"/>
      <c r="BP58529" s="3"/>
    </row>
    <row r="58530" spans="1:68" x14ac:dyDescent="0.25">
      <c r="A58530" s="1"/>
      <c r="B58530" s="2"/>
      <c r="BJ58530" s="3"/>
      <c r="BL58530" s="3"/>
      <c r="BN58530" s="3"/>
      <c r="BP58530" s="3"/>
    </row>
    <row r="58531" spans="1:68" x14ac:dyDescent="0.25">
      <c r="A58531" s="1"/>
      <c r="B58531" s="2"/>
      <c r="BJ58531" s="3"/>
      <c r="BL58531" s="3"/>
      <c r="BN58531" s="3"/>
      <c r="BP58531" s="3"/>
    </row>
    <row r="58532" spans="1:68" x14ac:dyDescent="0.25">
      <c r="A58532" s="1"/>
      <c r="B58532" s="2"/>
      <c r="BJ58532" s="3"/>
      <c r="BL58532" s="3"/>
      <c r="BN58532" s="3"/>
      <c r="BP58532" s="3"/>
    </row>
    <row r="58533" spans="1:68" x14ac:dyDescent="0.25">
      <c r="A58533" s="1"/>
      <c r="B58533" s="2"/>
      <c r="BJ58533" s="3"/>
      <c r="BL58533" s="3"/>
      <c r="BN58533" s="3"/>
      <c r="BP58533" s="3"/>
    </row>
    <row r="58534" spans="1:68" x14ac:dyDescent="0.25">
      <c r="A58534" s="1"/>
      <c r="B58534" s="2"/>
      <c r="BJ58534" s="3"/>
      <c r="BL58534" s="3"/>
      <c r="BN58534" s="3"/>
      <c r="BP58534" s="3"/>
    </row>
    <row r="58535" spans="1:68" x14ac:dyDescent="0.25">
      <c r="A58535" s="1"/>
      <c r="B58535" s="2"/>
      <c r="BJ58535" s="3"/>
      <c r="BL58535" s="3"/>
      <c r="BN58535" s="3"/>
      <c r="BP58535" s="3"/>
    </row>
    <row r="58536" spans="1:68" x14ac:dyDescent="0.25">
      <c r="A58536" s="1"/>
      <c r="B58536" s="2"/>
      <c r="BJ58536" s="3"/>
      <c r="BL58536" s="3"/>
      <c r="BN58536" s="3"/>
      <c r="BP58536" s="3"/>
    </row>
    <row r="58537" spans="1:68" x14ac:dyDescent="0.25">
      <c r="A58537" s="1"/>
      <c r="B58537" s="2"/>
      <c r="BJ58537" s="3"/>
      <c r="BL58537" s="3"/>
      <c r="BN58537" s="3"/>
      <c r="BP58537" s="3"/>
    </row>
    <row r="58538" spans="1:68" x14ac:dyDescent="0.25">
      <c r="A58538" s="1"/>
      <c r="B58538" s="2"/>
      <c r="BJ58538" s="3"/>
      <c r="BL58538" s="3"/>
      <c r="BN58538" s="3"/>
      <c r="BP58538" s="3"/>
    </row>
    <row r="58539" spans="1:68" x14ac:dyDescent="0.25">
      <c r="A58539" s="1"/>
      <c r="B58539" s="2"/>
      <c r="BJ58539" s="3"/>
      <c r="BL58539" s="3"/>
      <c r="BN58539" s="3"/>
      <c r="BP58539" s="3"/>
    </row>
    <row r="58540" spans="1:68" x14ac:dyDescent="0.25">
      <c r="A58540" s="1"/>
      <c r="B58540" s="2"/>
      <c r="BJ58540" s="3"/>
      <c r="BL58540" s="3"/>
      <c r="BN58540" s="3"/>
      <c r="BP58540" s="3"/>
    </row>
    <row r="58541" spans="1:68" x14ac:dyDescent="0.25">
      <c r="A58541" s="1"/>
      <c r="B58541" s="2"/>
      <c r="BJ58541" s="3"/>
      <c r="BL58541" s="3"/>
      <c r="BN58541" s="3"/>
      <c r="BP58541" s="3"/>
    </row>
    <row r="58542" spans="1:68" x14ac:dyDescent="0.25">
      <c r="A58542" s="1"/>
      <c r="B58542" s="2"/>
      <c r="BJ58542" s="3"/>
      <c r="BL58542" s="3"/>
      <c r="BN58542" s="3"/>
      <c r="BP58542" s="3"/>
    </row>
    <row r="58543" spans="1:68" x14ac:dyDescent="0.25">
      <c r="A58543" s="1"/>
      <c r="B58543" s="2"/>
      <c r="BJ58543" s="3"/>
      <c r="BL58543" s="3"/>
      <c r="BN58543" s="3"/>
      <c r="BP58543" s="3"/>
    </row>
    <row r="58544" spans="1:68" x14ac:dyDescent="0.25">
      <c r="A58544" s="1"/>
      <c r="B58544" s="2"/>
      <c r="BJ58544" s="3"/>
      <c r="BL58544" s="3"/>
      <c r="BN58544" s="3"/>
      <c r="BP58544" s="3"/>
    </row>
    <row r="58545" spans="1:68" x14ac:dyDescent="0.25">
      <c r="A58545" s="1"/>
      <c r="B58545" s="2"/>
      <c r="BJ58545" s="3"/>
      <c r="BL58545" s="3"/>
      <c r="BN58545" s="3"/>
      <c r="BP58545" s="3"/>
    </row>
    <row r="58546" spans="1:68" x14ac:dyDescent="0.25">
      <c r="A58546" s="1"/>
      <c r="B58546" s="2"/>
      <c r="BJ58546" s="3"/>
      <c r="BL58546" s="3"/>
      <c r="BN58546" s="3"/>
      <c r="BP58546" s="3"/>
    </row>
    <row r="58547" spans="1:68" x14ac:dyDescent="0.25">
      <c r="A58547" s="1"/>
      <c r="B58547" s="2"/>
      <c r="BJ58547" s="3"/>
      <c r="BL58547" s="3"/>
      <c r="BN58547" s="3"/>
      <c r="BP58547" s="3"/>
    </row>
    <row r="58548" spans="1:68" x14ac:dyDescent="0.25">
      <c r="A58548" s="1"/>
      <c r="B58548" s="2"/>
      <c r="BJ58548" s="3"/>
      <c r="BL58548" s="3"/>
      <c r="BN58548" s="3"/>
      <c r="BP58548" s="3"/>
    </row>
    <row r="58549" spans="1:68" x14ac:dyDescent="0.25">
      <c r="A58549" s="1"/>
      <c r="B58549" s="2"/>
      <c r="BJ58549" s="3"/>
      <c r="BL58549" s="3"/>
      <c r="BN58549" s="3"/>
      <c r="BP58549" s="3"/>
    </row>
    <row r="58550" spans="1:68" x14ac:dyDescent="0.25">
      <c r="A58550" s="1"/>
      <c r="B58550" s="2"/>
      <c r="BJ58550" s="3"/>
      <c r="BL58550" s="3"/>
      <c r="BN58550" s="3"/>
      <c r="BP58550" s="3"/>
    </row>
    <row r="58551" spans="1:68" x14ac:dyDescent="0.25">
      <c r="A58551" s="1"/>
      <c r="B58551" s="2"/>
      <c r="BJ58551" s="3"/>
      <c r="BL58551" s="3"/>
      <c r="BN58551" s="3"/>
      <c r="BP58551" s="3"/>
    </row>
    <row r="58552" spans="1:68" x14ac:dyDescent="0.25">
      <c r="A58552" s="1"/>
      <c r="B58552" s="2"/>
      <c r="BJ58552" s="3"/>
      <c r="BL58552" s="3"/>
      <c r="BN58552" s="3"/>
      <c r="BP58552" s="3"/>
    </row>
    <row r="58553" spans="1:68" x14ac:dyDescent="0.25">
      <c r="A58553" s="1"/>
      <c r="B58553" s="2"/>
      <c r="BJ58553" s="3"/>
      <c r="BL58553" s="3"/>
      <c r="BN58553" s="3"/>
      <c r="BP58553" s="3"/>
    </row>
    <row r="58554" spans="1:68" x14ac:dyDescent="0.25">
      <c r="A58554" s="1"/>
      <c r="B58554" s="2"/>
      <c r="BJ58554" s="3"/>
      <c r="BL58554" s="3"/>
      <c r="BN58554" s="3"/>
      <c r="BP58554" s="3"/>
    </row>
    <row r="58555" spans="1:68" x14ac:dyDescent="0.25">
      <c r="A58555" s="1"/>
      <c r="B58555" s="2"/>
      <c r="BJ58555" s="3"/>
      <c r="BL58555" s="3"/>
      <c r="BN58555" s="3"/>
      <c r="BP58555" s="3"/>
    </row>
    <row r="58556" spans="1:68" x14ac:dyDescent="0.25">
      <c r="A58556" s="1"/>
      <c r="B58556" s="2"/>
      <c r="BJ58556" s="3"/>
      <c r="BL58556" s="3"/>
      <c r="BN58556" s="3"/>
      <c r="BP58556" s="3"/>
    </row>
    <row r="58557" spans="1:68" x14ac:dyDescent="0.25">
      <c r="A58557" s="1"/>
      <c r="B58557" s="2"/>
      <c r="BJ58557" s="3"/>
      <c r="BL58557" s="3"/>
      <c r="BN58557" s="3"/>
      <c r="BP58557" s="3"/>
    </row>
    <row r="58558" spans="1:68" x14ac:dyDescent="0.25">
      <c r="A58558" s="1"/>
      <c r="B58558" s="2"/>
      <c r="BJ58558" s="3"/>
      <c r="BL58558" s="3"/>
      <c r="BN58558" s="3"/>
      <c r="BP58558" s="3"/>
    </row>
    <row r="58559" spans="1:68" x14ac:dyDescent="0.25">
      <c r="A58559" s="1"/>
      <c r="B58559" s="2"/>
      <c r="BJ58559" s="3"/>
      <c r="BL58559" s="3"/>
      <c r="BN58559" s="3"/>
      <c r="BP58559" s="3"/>
    </row>
    <row r="58560" spans="1:68" x14ac:dyDescent="0.25">
      <c r="A58560" s="1"/>
      <c r="B58560" s="2"/>
      <c r="BJ58560" s="3"/>
      <c r="BL58560" s="3"/>
      <c r="BN58560" s="3"/>
      <c r="BP58560" s="3"/>
    </row>
    <row r="58561" spans="1:68" x14ac:dyDescent="0.25">
      <c r="A58561" s="1"/>
      <c r="B58561" s="2"/>
      <c r="BJ58561" s="3"/>
      <c r="BL58561" s="3"/>
      <c r="BN58561" s="3"/>
      <c r="BP58561" s="3"/>
    </row>
    <row r="58562" spans="1:68" x14ac:dyDescent="0.25">
      <c r="A58562" s="1"/>
      <c r="B58562" s="2"/>
      <c r="BJ58562" s="3"/>
      <c r="BL58562" s="3"/>
      <c r="BN58562" s="3"/>
      <c r="BP58562" s="3"/>
    </row>
    <row r="58563" spans="1:68" x14ac:dyDescent="0.25">
      <c r="A58563" s="1"/>
      <c r="B58563" s="2"/>
      <c r="BJ58563" s="3"/>
      <c r="BL58563" s="3"/>
      <c r="BN58563" s="3"/>
      <c r="BP58563" s="3"/>
    </row>
    <row r="58564" spans="1:68" x14ac:dyDescent="0.25">
      <c r="A58564" s="1"/>
      <c r="B58564" s="2"/>
      <c r="BJ58564" s="3"/>
      <c r="BL58564" s="3"/>
      <c r="BN58564" s="3"/>
      <c r="BP58564" s="3"/>
    </row>
    <row r="58565" spans="1:68" x14ac:dyDescent="0.25">
      <c r="A58565" s="1"/>
      <c r="B58565" s="2"/>
      <c r="BJ58565" s="3"/>
      <c r="BL58565" s="3"/>
      <c r="BN58565" s="3"/>
      <c r="BP58565" s="3"/>
    </row>
    <row r="58566" spans="1:68" x14ac:dyDescent="0.25">
      <c r="A58566" s="1"/>
      <c r="B58566" s="2"/>
      <c r="BJ58566" s="3"/>
      <c r="BL58566" s="3"/>
      <c r="BN58566" s="3"/>
      <c r="BP58566" s="3"/>
    </row>
    <row r="58567" spans="1:68" x14ac:dyDescent="0.25">
      <c r="A58567" s="1"/>
      <c r="B58567" s="2"/>
      <c r="BJ58567" s="3"/>
      <c r="BL58567" s="3"/>
      <c r="BN58567" s="3"/>
      <c r="BP58567" s="3"/>
    </row>
    <row r="58568" spans="1:68" x14ac:dyDescent="0.25">
      <c r="A58568" s="1"/>
      <c r="B58568" s="2"/>
      <c r="BJ58568" s="3"/>
      <c r="BL58568" s="3"/>
      <c r="BN58568" s="3"/>
      <c r="BP58568" s="3"/>
    </row>
    <row r="58569" spans="1:68" x14ac:dyDescent="0.25">
      <c r="A58569" s="1"/>
      <c r="B58569" s="2"/>
      <c r="BJ58569" s="3"/>
      <c r="BL58569" s="3"/>
      <c r="BN58569" s="3"/>
      <c r="BP58569" s="3"/>
    </row>
    <row r="58570" spans="1:68" x14ac:dyDescent="0.25">
      <c r="A58570" s="1"/>
      <c r="B58570" s="2"/>
      <c r="BJ58570" s="3"/>
      <c r="BL58570" s="3"/>
      <c r="BN58570" s="3"/>
      <c r="BP58570" s="3"/>
    </row>
    <row r="58571" spans="1:68" x14ac:dyDescent="0.25">
      <c r="A58571" s="1"/>
      <c r="B58571" s="2"/>
      <c r="BJ58571" s="3"/>
      <c r="BL58571" s="3"/>
      <c r="BN58571" s="3"/>
      <c r="BP58571" s="3"/>
    </row>
    <row r="58572" spans="1:68" x14ac:dyDescent="0.25">
      <c r="A58572" s="1"/>
      <c r="B58572" s="2"/>
      <c r="BJ58572" s="3"/>
      <c r="BL58572" s="3"/>
      <c r="BN58572" s="3"/>
      <c r="BP58572" s="3"/>
    </row>
    <row r="58573" spans="1:68" x14ac:dyDescent="0.25">
      <c r="A58573" s="1"/>
      <c r="B58573" s="2"/>
      <c r="BJ58573" s="3"/>
      <c r="BL58573" s="3"/>
      <c r="BN58573" s="3"/>
      <c r="BP58573" s="3"/>
    </row>
    <row r="58574" spans="1:68" x14ac:dyDescent="0.25">
      <c r="A58574" s="1"/>
      <c r="B58574" s="2"/>
      <c r="BJ58574" s="3"/>
      <c r="BL58574" s="3"/>
      <c r="BN58574" s="3"/>
      <c r="BP58574" s="3"/>
    </row>
    <row r="58575" spans="1:68" x14ac:dyDescent="0.25">
      <c r="A58575" s="1"/>
      <c r="B58575" s="2"/>
      <c r="BJ58575" s="3"/>
      <c r="BL58575" s="3"/>
      <c r="BN58575" s="3"/>
      <c r="BP58575" s="3"/>
    </row>
    <row r="58576" spans="1:68" x14ac:dyDescent="0.25">
      <c r="A58576" s="1"/>
      <c r="B58576" s="2"/>
      <c r="BJ58576" s="3"/>
      <c r="BL58576" s="3"/>
      <c r="BN58576" s="3"/>
      <c r="BP58576" s="3"/>
    </row>
    <row r="58577" spans="1:68" x14ac:dyDescent="0.25">
      <c r="A58577" s="1"/>
      <c r="B58577" s="2"/>
      <c r="BJ58577" s="3"/>
      <c r="BL58577" s="3"/>
      <c r="BN58577" s="3"/>
      <c r="BP58577" s="3"/>
    </row>
    <row r="58578" spans="1:68" x14ac:dyDescent="0.25">
      <c r="A58578" s="1"/>
      <c r="B58578" s="2"/>
      <c r="BJ58578" s="3"/>
      <c r="BL58578" s="3"/>
      <c r="BN58578" s="3"/>
      <c r="BP58578" s="3"/>
    </row>
    <row r="58579" spans="1:68" x14ac:dyDescent="0.25">
      <c r="A58579" s="1"/>
      <c r="B58579" s="2"/>
      <c r="BJ58579" s="3"/>
      <c r="BL58579" s="3"/>
      <c r="BN58579" s="3"/>
      <c r="BP58579" s="3"/>
    </row>
    <row r="58580" spans="1:68" x14ac:dyDescent="0.25">
      <c r="A58580" s="1"/>
      <c r="B58580" s="2"/>
      <c r="BJ58580" s="3"/>
      <c r="BL58580" s="3"/>
      <c r="BN58580" s="3"/>
      <c r="BP58580" s="3"/>
    </row>
    <row r="58581" spans="1:68" x14ac:dyDescent="0.25">
      <c r="A58581" s="1"/>
      <c r="B58581" s="2"/>
      <c r="BJ58581" s="3"/>
      <c r="BL58581" s="3"/>
      <c r="BN58581" s="3"/>
      <c r="BP58581" s="3"/>
    </row>
    <row r="58582" spans="1:68" x14ac:dyDescent="0.25">
      <c r="A58582" s="1"/>
      <c r="B58582" s="2"/>
      <c r="BJ58582" s="3"/>
      <c r="BL58582" s="3"/>
      <c r="BN58582" s="3"/>
      <c r="BP58582" s="3"/>
    </row>
    <row r="58583" spans="1:68" x14ac:dyDescent="0.25">
      <c r="A58583" s="1"/>
      <c r="B58583" s="2"/>
      <c r="BJ58583" s="3"/>
      <c r="BL58583" s="3"/>
      <c r="BN58583" s="3"/>
      <c r="BP58583" s="3"/>
    </row>
    <row r="58584" spans="1:68" x14ac:dyDescent="0.25">
      <c r="A58584" s="1"/>
      <c r="B58584" s="2"/>
      <c r="BJ58584" s="3"/>
      <c r="BL58584" s="3"/>
      <c r="BN58584" s="3"/>
      <c r="BP58584" s="3"/>
    </row>
    <row r="58585" spans="1:68" x14ac:dyDescent="0.25">
      <c r="A58585" s="1"/>
      <c r="B58585" s="2"/>
      <c r="BJ58585" s="3"/>
      <c r="BL58585" s="3"/>
      <c r="BN58585" s="3"/>
      <c r="BP58585" s="3"/>
    </row>
    <row r="58586" spans="1:68" x14ac:dyDescent="0.25">
      <c r="A58586" s="1"/>
      <c r="B58586" s="2"/>
      <c r="BJ58586" s="3"/>
      <c r="BL58586" s="3"/>
      <c r="BN58586" s="3"/>
      <c r="BP58586" s="3"/>
    </row>
    <row r="58587" spans="1:68" x14ac:dyDescent="0.25">
      <c r="A58587" s="1"/>
      <c r="B58587" s="2"/>
      <c r="BJ58587" s="3"/>
      <c r="BL58587" s="3"/>
      <c r="BN58587" s="3"/>
      <c r="BP58587" s="3"/>
    </row>
    <row r="58588" spans="1:68" x14ac:dyDescent="0.25">
      <c r="A58588" s="1"/>
      <c r="B58588" s="2"/>
      <c r="BJ58588" s="3"/>
      <c r="BL58588" s="3"/>
      <c r="BN58588" s="3"/>
      <c r="BP58588" s="3"/>
    </row>
    <row r="58589" spans="1:68" x14ac:dyDescent="0.25">
      <c r="A58589" s="1"/>
      <c r="B58589" s="2"/>
      <c r="BJ58589" s="3"/>
      <c r="BL58589" s="3"/>
      <c r="BN58589" s="3"/>
      <c r="BP58589" s="3"/>
    </row>
    <row r="58590" spans="1:68" x14ac:dyDescent="0.25">
      <c r="A58590" s="1"/>
      <c r="B58590" s="2"/>
      <c r="BJ58590" s="3"/>
      <c r="BL58590" s="3"/>
      <c r="BN58590" s="3"/>
      <c r="BP58590" s="3"/>
    </row>
    <row r="58591" spans="1:68" x14ac:dyDescent="0.25">
      <c r="A58591" s="1"/>
      <c r="B58591" s="2"/>
      <c r="BJ58591" s="3"/>
      <c r="BL58591" s="3"/>
      <c r="BN58591" s="3"/>
      <c r="BP58591" s="3"/>
    </row>
    <row r="58592" spans="1:68" x14ac:dyDescent="0.25">
      <c r="A58592" s="1"/>
      <c r="B58592" s="2"/>
      <c r="BJ58592" s="3"/>
      <c r="BL58592" s="3"/>
      <c r="BN58592" s="3"/>
      <c r="BP58592" s="3"/>
    </row>
    <row r="58593" spans="1:68" x14ac:dyDescent="0.25">
      <c r="A58593" s="1"/>
      <c r="B58593" s="2"/>
      <c r="BJ58593" s="3"/>
      <c r="BL58593" s="3"/>
      <c r="BN58593" s="3"/>
      <c r="BP58593" s="3"/>
    </row>
    <row r="58594" spans="1:68" x14ac:dyDescent="0.25">
      <c r="A58594" s="1"/>
      <c r="B58594" s="2"/>
      <c r="BJ58594" s="3"/>
      <c r="BL58594" s="3"/>
      <c r="BN58594" s="3"/>
      <c r="BP58594" s="3"/>
    </row>
    <row r="58595" spans="1:68" x14ac:dyDescent="0.25">
      <c r="A58595" s="1"/>
      <c r="B58595" s="2"/>
      <c r="BJ58595" s="3"/>
      <c r="BL58595" s="3"/>
      <c r="BN58595" s="3"/>
      <c r="BP58595" s="3"/>
    </row>
    <row r="58596" spans="1:68" x14ac:dyDescent="0.25">
      <c r="A58596" s="1"/>
      <c r="B58596" s="2"/>
      <c r="BJ58596" s="3"/>
      <c r="BL58596" s="3"/>
      <c r="BN58596" s="3"/>
      <c r="BP58596" s="3"/>
    </row>
    <row r="58597" spans="1:68" x14ac:dyDescent="0.25">
      <c r="A58597" s="1"/>
      <c r="B58597" s="2"/>
      <c r="BJ58597" s="3"/>
      <c r="BL58597" s="3"/>
      <c r="BN58597" s="3"/>
      <c r="BP58597" s="3"/>
    </row>
    <row r="58598" spans="1:68" x14ac:dyDescent="0.25">
      <c r="A58598" s="1"/>
      <c r="B58598" s="2"/>
      <c r="BJ58598" s="3"/>
      <c r="BL58598" s="3"/>
      <c r="BN58598" s="3"/>
      <c r="BP58598" s="3"/>
    </row>
    <row r="58599" spans="1:68" x14ac:dyDescent="0.25">
      <c r="A58599" s="1"/>
      <c r="B58599" s="2"/>
      <c r="BJ58599" s="3"/>
      <c r="BL58599" s="3"/>
      <c r="BN58599" s="3"/>
      <c r="BP58599" s="3"/>
    </row>
    <row r="58600" spans="1:68" x14ac:dyDescent="0.25">
      <c r="A58600" s="1"/>
      <c r="B58600" s="2"/>
      <c r="BJ58600" s="3"/>
      <c r="BL58600" s="3"/>
      <c r="BN58600" s="3"/>
      <c r="BP58600" s="3"/>
    </row>
    <row r="58601" spans="1:68" x14ac:dyDescent="0.25">
      <c r="A58601" s="1"/>
      <c r="B58601" s="2"/>
      <c r="BJ58601" s="3"/>
      <c r="BL58601" s="3"/>
      <c r="BN58601" s="3"/>
      <c r="BP58601" s="3"/>
    </row>
    <row r="58602" spans="1:68" x14ac:dyDescent="0.25">
      <c r="A58602" s="1"/>
      <c r="B58602" s="2"/>
      <c r="BJ58602" s="3"/>
      <c r="BL58602" s="3"/>
      <c r="BN58602" s="3"/>
      <c r="BP58602" s="3"/>
    </row>
    <row r="58603" spans="1:68" x14ac:dyDescent="0.25">
      <c r="A58603" s="1"/>
      <c r="B58603" s="2"/>
      <c r="BJ58603" s="3"/>
      <c r="BL58603" s="3"/>
      <c r="BN58603" s="3"/>
      <c r="BP58603" s="3"/>
    </row>
    <row r="58604" spans="1:68" x14ac:dyDescent="0.25">
      <c r="A58604" s="1"/>
      <c r="B58604" s="2"/>
      <c r="BJ58604" s="3"/>
      <c r="BL58604" s="3"/>
      <c r="BN58604" s="3"/>
      <c r="BP58604" s="3"/>
    </row>
    <row r="58605" spans="1:68" x14ac:dyDescent="0.25">
      <c r="A58605" s="1"/>
      <c r="B58605" s="2"/>
      <c r="BJ58605" s="3"/>
      <c r="BL58605" s="3"/>
      <c r="BN58605" s="3"/>
      <c r="BP58605" s="3"/>
    </row>
    <row r="58606" spans="1:68" x14ac:dyDescent="0.25">
      <c r="A58606" s="1"/>
      <c r="B58606" s="2"/>
      <c r="BJ58606" s="3"/>
      <c r="BL58606" s="3"/>
      <c r="BN58606" s="3"/>
      <c r="BP58606" s="3"/>
    </row>
    <row r="58607" spans="1:68" x14ac:dyDescent="0.25">
      <c r="A58607" s="1"/>
      <c r="B58607" s="2"/>
      <c r="BJ58607" s="3"/>
      <c r="BL58607" s="3"/>
      <c r="BN58607" s="3"/>
      <c r="BP58607" s="3"/>
    </row>
    <row r="58608" spans="1:68" x14ac:dyDescent="0.25">
      <c r="A58608" s="1"/>
      <c r="B58608" s="2"/>
      <c r="BJ58608" s="3"/>
      <c r="BL58608" s="3"/>
      <c r="BN58608" s="3"/>
      <c r="BP58608" s="3"/>
    </row>
    <row r="58609" spans="1:68" x14ac:dyDescent="0.25">
      <c r="A58609" s="1"/>
      <c r="B58609" s="2"/>
      <c r="BJ58609" s="3"/>
      <c r="BL58609" s="3"/>
      <c r="BN58609" s="3"/>
      <c r="BP58609" s="3"/>
    </row>
    <row r="58610" spans="1:68" x14ac:dyDescent="0.25">
      <c r="A58610" s="1"/>
      <c r="B58610" s="2"/>
      <c r="BJ58610" s="3"/>
      <c r="BL58610" s="3"/>
      <c r="BN58610" s="3"/>
      <c r="BP58610" s="3"/>
    </row>
    <row r="58611" spans="1:68" x14ac:dyDescent="0.25">
      <c r="A58611" s="1"/>
      <c r="B58611" s="2"/>
      <c r="BJ58611" s="3"/>
      <c r="BL58611" s="3"/>
      <c r="BN58611" s="3"/>
      <c r="BP58611" s="3"/>
    </row>
    <row r="58612" spans="1:68" x14ac:dyDescent="0.25">
      <c r="A58612" s="1"/>
      <c r="B58612" s="2"/>
      <c r="BJ58612" s="3"/>
      <c r="BL58612" s="3"/>
      <c r="BN58612" s="3"/>
      <c r="BP58612" s="3"/>
    </row>
    <row r="58613" spans="1:68" x14ac:dyDescent="0.25">
      <c r="A58613" s="1"/>
      <c r="B58613" s="2"/>
      <c r="BJ58613" s="3"/>
      <c r="BL58613" s="3"/>
      <c r="BN58613" s="3"/>
      <c r="BP58613" s="3"/>
    </row>
    <row r="58614" spans="1:68" x14ac:dyDescent="0.25">
      <c r="A58614" s="1"/>
      <c r="B58614" s="2"/>
      <c r="BJ58614" s="3"/>
      <c r="BL58614" s="3"/>
      <c r="BN58614" s="3"/>
      <c r="BP58614" s="3"/>
    </row>
    <row r="58615" spans="1:68" x14ac:dyDescent="0.25">
      <c r="A58615" s="1"/>
      <c r="B58615" s="2"/>
      <c r="BJ58615" s="3"/>
      <c r="BL58615" s="3"/>
      <c r="BN58615" s="3"/>
      <c r="BP58615" s="3"/>
    </row>
    <row r="58616" spans="1:68" x14ac:dyDescent="0.25">
      <c r="A58616" s="1"/>
      <c r="B58616" s="2"/>
      <c r="BJ58616" s="3"/>
      <c r="BL58616" s="3"/>
      <c r="BN58616" s="3"/>
      <c r="BP58616" s="3"/>
    </row>
    <row r="58617" spans="1:68" x14ac:dyDescent="0.25">
      <c r="A58617" s="1"/>
      <c r="B58617" s="2"/>
      <c r="BJ58617" s="3"/>
      <c r="BL58617" s="3"/>
      <c r="BN58617" s="3"/>
      <c r="BP58617" s="3"/>
    </row>
    <row r="58618" spans="1:68" x14ac:dyDescent="0.25">
      <c r="A58618" s="1"/>
      <c r="B58618" s="2"/>
      <c r="BJ58618" s="3"/>
      <c r="BL58618" s="3"/>
      <c r="BN58618" s="3"/>
      <c r="BP58618" s="3"/>
    </row>
    <row r="58619" spans="1:68" x14ac:dyDescent="0.25">
      <c r="A58619" s="1"/>
      <c r="B58619" s="2"/>
      <c r="BJ58619" s="3"/>
      <c r="BL58619" s="3"/>
      <c r="BN58619" s="3"/>
      <c r="BP58619" s="3"/>
    </row>
    <row r="58620" spans="1:68" x14ac:dyDescent="0.25">
      <c r="A58620" s="1"/>
      <c r="B58620" s="2"/>
      <c r="BJ58620" s="3"/>
      <c r="BL58620" s="3"/>
      <c r="BN58620" s="3"/>
      <c r="BP58620" s="3"/>
    </row>
    <row r="58621" spans="1:68" x14ac:dyDescent="0.25">
      <c r="A58621" s="1"/>
      <c r="B58621" s="2"/>
      <c r="BJ58621" s="3"/>
      <c r="BL58621" s="3"/>
      <c r="BN58621" s="3"/>
      <c r="BP58621" s="3"/>
    </row>
    <row r="58622" spans="1:68" x14ac:dyDescent="0.25">
      <c r="A58622" s="1"/>
      <c r="B58622" s="2"/>
      <c r="BJ58622" s="3"/>
      <c r="BL58622" s="3"/>
      <c r="BN58622" s="3"/>
      <c r="BP58622" s="3"/>
    </row>
    <row r="58623" spans="1:68" x14ac:dyDescent="0.25">
      <c r="A58623" s="1"/>
      <c r="B58623" s="2"/>
      <c r="BJ58623" s="3"/>
      <c r="BL58623" s="3"/>
      <c r="BN58623" s="3"/>
      <c r="BP58623" s="3"/>
    </row>
    <row r="58624" spans="1:68" x14ac:dyDescent="0.25">
      <c r="A58624" s="1"/>
      <c r="B58624" s="2"/>
      <c r="BJ58624" s="3"/>
      <c r="BL58624" s="3"/>
      <c r="BN58624" s="3"/>
      <c r="BP58624" s="3"/>
    </row>
    <row r="58625" spans="1:68" x14ac:dyDescent="0.25">
      <c r="A58625" s="1"/>
      <c r="B58625" s="2"/>
      <c r="BJ58625" s="3"/>
      <c r="BL58625" s="3"/>
      <c r="BN58625" s="3"/>
      <c r="BP58625" s="3"/>
    </row>
    <row r="58626" spans="1:68" x14ac:dyDescent="0.25">
      <c r="A58626" s="1"/>
      <c r="B58626" s="2"/>
      <c r="BJ58626" s="3"/>
      <c r="BL58626" s="3"/>
      <c r="BN58626" s="3"/>
      <c r="BP58626" s="3"/>
    </row>
    <row r="58627" spans="1:68" x14ac:dyDescent="0.25">
      <c r="A58627" s="1"/>
      <c r="B58627" s="2"/>
      <c r="BJ58627" s="3"/>
      <c r="BL58627" s="3"/>
      <c r="BN58627" s="3"/>
      <c r="BP58627" s="3"/>
    </row>
    <row r="58628" spans="1:68" x14ac:dyDescent="0.25">
      <c r="A58628" s="1"/>
      <c r="B58628" s="2"/>
      <c r="BJ58628" s="3"/>
      <c r="BL58628" s="3"/>
      <c r="BN58628" s="3"/>
      <c r="BP58628" s="3"/>
    </row>
    <row r="58629" spans="1:68" x14ac:dyDescent="0.25">
      <c r="A58629" s="1"/>
      <c r="B58629" s="2"/>
      <c r="BJ58629" s="3"/>
      <c r="BL58629" s="3"/>
      <c r="BN58629" s="3"/>
      <c r="BP58629" s="3"/>
    </row>
    <row r="58630" spans="1:68" x14ac:dyDescent="0.25">
      <c r="A58630" s="1"/>
      <c r="B58630" s="2"/>
      <c r="BJ58630" s="3"/>
      <c r="BL58630" s="3"/>
      <c r="BN58630" s="3"/>
      <c r="BP58630" s="3"/>
    </row>
    <row r="58631" spans="1:68" x14ac:dyDescent="0.25">
      <c r="A58631" s="1"/>
      <c r="B58631" s="2"/>
      <c r="BJ58631" s="3"/>
      <c r="BL58631" s="3"/>
      <c r="BN58631" s="3"/>
      <c r="BP58631" s="3"/>
    </row>
    <row r="58632" spans="1:68" x14ac:dyDescent="0.25">
      <c r="A58632" s="1"/>
      <c r="B58632" s="2"/>
      <c r="BJ58632" s="3"/>
      <c r="BL58632" s="3"/>
      <c r="BN58632" s="3"/>
      <c r="BP58632" s="3"/>
    </row>
    <row r="58633" spans="1:68" x14ac:dyDescent="0.25">
      <c r="A58633" s="1"/>
      <c r="B58633" s="2"/>
      <c r="BJ58633" s="3"/>
      <c r="BL58633" s="3"/>
      <c r="BN58633" s="3"/>
      <c r="BP58633" s="3"/>
    </row>
    <row r="58634" spans="1:68" x14ac:dyDescent="0.25">
      <c r="A58634" s="1"/>
      <c r="B58634" s="2"/>
      <c r="BJ58634" s="3"/>
      <c r="BL58634" s="3"/>
      <c r="BN58634" s="3"/>
      <c r="BP58634" s="3"/>
    </row>
    <row r="58635" spans="1:68" x14ac:dyDescent="0.25">
      <c r="A58635" s="1"/>
      <c r="B58635" s="2"/>
      <c r="BJ58635" s="3"/>
      <c r="BL58635" s="3"/>
      <c r="BN58635" s="3"/>
      <c r="BP58635" s="3"/>
    </row>
    <row r="58636" spans="1:68" x14ac:dyDescent="0.25">
      <c r="A58636" s="1"/>
      <c r="B58636" s="2"/>
      <c r="BJ58636" s="3"/>
      <c r="BL58636" s="3"/>
      <c r="BN58636" s="3"/>
      <c r="BP58636" s="3"/>
    </row>
    <row r="58637" spans="1:68" x14ac:dyDescent="0.25">
      <c r="A58637" s="1"/>
      <c r="B58637" s="2"/>
      <c r="BJ58637" s="3"/>
      <c r="BL58637" s="3"/>
      <c r="BN58637" s="3"/>
      <c r="BP58637" s="3"/>
    </row>
    <row r="58638" spans="1:68" x14ac:dyDescent="0.25">
      <c r="A58638" s="1"/>
      <c r="B58638" s="2"/>
      <c r="BJ58638" s="3"/>
      <c r="BL58638" s="3"/>
      <c r="BN58638" s="3"/>
      <c r="BP58638" s="3"/>
    </row>
    <row r="58639" spans="1:68" x14ac:dyDescent="0.25">
      <c r="A58639" s="1"/>
      <c r="B58639" s="2"/>
      <c r="BJ58639" s="3"/>
      <c r="BL58639" s="3"/>
      <c r="BN58639" s="3"/>
      <c r="BP58639" s="3"/>
    </row>
    <row r="58640" spans="1:68" x14ac:dyDescent="0.25">
      <c r="A58640" s="1"/>
      <c r="B58640" s="2"/>
      <c r="BJ58640" s="3"/>
      <c r="BL58640" s="3"/>
      <c r="BN58640" s="3"/>
      <c r="BP58640" s="3"/>
    </row>
    <row r="58641" spans="1:68" x14ac:dyDescent="0.25">
      <c r="A58641" s="1"/>
      <c r="B58641" s="2"/>
      <c r="BJ58641" s="3"/>
      <c r="BL58641" s="3"/>
      <c r="BN58641" s="3"/>
      <c r="BP58641" s="3"/>
    </row>
    <row r="58642" spans="1:68" x14ac:dyDescent="0.25">
      <c r="A58642" s="1"/>
      <c r="B58642" s="2"/>
      <c r="BJ58642" s="3"/>
      <c r="BL58642" s="3"/>
      <c r="BN58642" s="3"/>
      <c r="BP58642" s="3"/>
    </row>
    <row r="58643" spans="1:68" x14ac:dyDescent="0.25">
      <c r="A58643" s="1"/>
      <c r="B58643" s="2"/>
      <c r="BJ58643" s="3"/>
      <c r="BL58643" s="3"/>
      <c r="BN58643" s="3"/>
      <c r="BP58643" s="3"/>
    </row>
    <row r="58644" spans="1:68" x14ac:dyDescent="0.25">
      <c r="A58644" s="1"/>
      <c r="B58644" s="2"/>
      <c r="BJ58644" s="3"/>
      <c r="BL58644" s="3"/>
      <c r="BN58644" s="3"/>
      <c r="BP58644" s="3"/>
    </row>
    <row r="58645" spans="1:68" x14ac:dyDescent="0.25">
      <c r="A58645" s="1"/>
      <c r="B58645" s="2"/>
      <c r="BJ58645" s="3"/>
      <c r="BL58645" s="3"/>
      <c r="BN58645" s="3"/>
      <c r="BP58645" s="3"/>
    </row>
    <row r="58646" spans="1:68" x14ac:dyDescent="0.25">
      <c r="A58646" s="1"/>
      <c r="B58646" s="2"/>
      <c r="BJ58646" s="3"/>
      <c r="BL58646" s="3"/>
      <c r="BN58646" s="3"/>
      <c r="BP58646" s="3"/>
    </row>
    <row r="58647" spans="1:68" x14ac:dyDescent="0.25">
      <c r="A58647" s="1"/>
      <c r="B58647" s="2"/>
      <c r="BJ58647" s="3"/>
      <c r="BL58647" s="3"/>
      <c r="BN58647" s="3"/>
      <c r="BP58647" s="3"/>
    </row>
    <row r="58648" spans="1:68" x14ac:dyDescent="0.25">
      <c r="A58648" s="1"/>
      <c r="B58648" s="2"/>
      <c r="BJ58648" s="3"/>
      <c r="BL58648" s="3"/>
      <c r="BN58648" s="3"/>
      <c r="BP58648" s="3"/>
    </row>
    <row r="58649" spans="1:68" x14ac:dyDescent="0.25">
      <c r="A58649" s="1"/>
      <c r="B58649" s="2"/>
      <c r="BJ58649" s="3"/>
      <c r="BL58649" s="3"/>
      <c r="BN58649" s="3"/>
      <c r="BP58649" s="3"/>
    </row>
    <row r="58650" spans="1:68" x14ac:dyDescent="0.25">
      <c r="A58650" s="1"/>
      <c r="B58650" s="2"/>
      <c r="BJ58650" s="3"/>
      <c r="BL58650" s="3"/>
      <c r="BN58650" s="3"/>
      <c r="BP58650" s="3"/>
    </row>
    <row r="58651" spans="1:68" x14ac:dyDescent="0.25">
      <c r="A58651" s="1"/>
      <c r="B58651" s="2"/>
      <c r="BJ58651" s="3"/>
      <c r="BL58651" s="3"/>
      <c r="BN58651" s="3"/>
      <c r="BP58651" s="3"/>
    </row>
    <row r="58652" spans="1:68" x14ac:dyDescent="0.25">
      <c r="A58652" s="1"/>
      <c r="B58652" s="2"/>
      <c r="BJ58652" s="3"/>
      <c r="BL58652" s="3"/>
      <c r="BN58652" s="3"/>
      <c r="BP58652" s="3"/>
    </row>
    <row r="58653" spans="1:68" x14ac:dyDescent="0.25">
      <c r="A58653" s="1"/>
      <c r="B58653" s="2"/>
      <c r="BJ58653" s="3"/>
      <c r="BL58653" s="3"/>
      <c r="BN58653" s="3"/>
      <c r="BP58653" s="3"/>
    </row>
    <row r="58654" spans="1:68" x14ac:dyDescent="0.25">
      <c r="A58654" s="1"/>
      <c r="B58654" s="2"/>
      <c r="BJ58654" s="3"/>
      <c r="BL58654" s="3"/>
      <c r="BN58654" s="3"/>
      <c r="BP58654" s="3"/>
    </row>
    <row r="58655" spans="1:68" x14ac:dyDescent="0.25">
      <c r="A58655" s="1"/>
      <c r="B58655" s="2"/>
      <c r="BJ58655" s="3"/>
      <c r="BL58655" s="3"/>
      <c r="BN58655" s="3"/>
      <c r="BP58655" s="3"/>
    </row>
    <row r="58656" spans="1:68" x14ac:dyDescent="0.25">
      <c r="A58656" s="1"/>
      <c r="B58656" s="2"/>
      <c r="BJ58656" s="3"/>
      <c r="BL58656" s="3"/>
      <c r="BN58656" s="3"/>
      <c r="BP58656" s="3"/>
    </row>
    <row r="58657" spans="1:68" x14ac:dyDescent="0.25">
      <c r="A58657" s="1"/>
      <c r="B58657" s="2"/>
      <c r="BJ58657" s="3"/>
      <c r="BL58657" s="3"/>
      <c r="BN58657" s="3"/>
      <c r="BP58657" s="3"/>
    </row>
    <row r="58658" spans="1:68" x14ac:dyDescent="0.25">
      <c r="A58658" s="1"/>
      <c r="B58658" s="2"/>
      <c r="BJ58658" s="3"/>
      <c r="BL58658" s="3"/>
      <c r="BN58658" s="3"/>
      <c r="BP58658" s="3"/>
    </row>
    <row r="58659" spans="1:68" x14ac:dyDescent="0.25">
      <c r="A58659" s="1"/>
      <c r="B58659" s="2"/>
      <c r="BJ58659" s="3"/>
      <c r="BL58659" s="3"/>
      <c r="BN58659" s="3"/>
      <c r="BP58659" s="3"/>
    </row>
    <row r="58660" spans="1:68" x14ac:dyDescent="0.25">
      <c r="A58660" s="1"/>
      <c r="B58660" s="2"/>
      <c r="BJ58660" s="3"/>
      <c r="BL58660" s="3"/>
      <c r="BN58660" s="3"/>
      <c r="BP58660" s="3"/>
    </row>
    <row r="58661" spans="1:68" x14ac:dyDescent="0.25">
      <c r="A58661" s="1"/>
      <c r="B58661" s="2"/>
      <c r="BJ58661" s="3"/>
      <c r="BL58661" s="3"/>
      <c r="BN58661" s="3"/>
      <c r="BP58661" s="3"/>
    </row>
    <row r="58662" spans="1:68" x14ac:dyDescent="0.25">
      <c r="A58662" s="1"/>
      <c r="B58662" s="2"/>
      <c r="BJ58662" s="3"/>
      <c r="BL58662" s="3"/>
      <c r="BN58662" s="3"/>
      <c r="BP58662" s="3"/>
    </row>
    <row r="58663" spans="1:68" x14ac:dyDescent="0.25">
      <c r="A58663" s="1"/>
      <c r="B58663" s="2"/>
      <c r="BJ58663" s="3"/>
      <c r="BL58663" s="3"/>
      <c r="BN58663" s="3"/>
      <c r="BP58663" s="3"/>
    </row>
    <row r="58664" spans="1:68" x14ac:dyDescent="0.25">
      <c r="A58664" s="1"/>
      <c r="B58664" s="2"/>
      <c r="BJ58664" s="3"/>
      <c r="BL58664" s="3"/>
      <c r="BN58664" s="3"/>
      <c r="BP58664" s="3"/>
    </row>
    <row r="58665" spans="1:68" x14ac:dyDescent="0.25">
      <c r="A58665" s="1"/>
      <c r="B58665" s="2"/>
      <c r="BJ58665" s="3"/>
      <c r="BL58665" s="3"/>
      <c r="BN58665" s="3"/>
      <c r="BP58665" s="3"/>
    </row>
    <row r="58666" spans="1:68" x14ac:dyDescent="0.25">
      <c r="A58666" s="1"/>
      <c r="B58666" s="2"/>
      <c r="BJ58666" s="3"/>
      <c r="BL58666" s="3"/>
      <c r="BN58666" s="3"/>
      <c r="BP58666" s="3"/>
    </row>
    <row r="58667" spans="1:68" x14ac:dyDescent="0.25">
      <c r="A58667" s="1"/>
      <c r="B58667" s="2"/>
      <c r="BJ58667" s="3"/>
      <c r="BL58667" s="3"/>
      <c r="BN58667" s="3"/>
      <c r="BP58667" s="3"/>
    </row>
    <row r="58668" spans="1:68" x14ac:dyDescent="0.25">
      <c r="A58668" s="1"/>
      <c r="B58668" s="2"/>
      <c r="BJ58668" s="3"/>
      <c r="BL58668" s="3"/>
      <c r="BN58668" s="3"/>
      <c r="BP58668" s="3"/>
    </row>
    <row r="58669" spans="1:68" x14ac:dyDescent="0.25">
      <c r="A58669" s="1"/>
      <c r="B58669" s="2"/>
      <c r="BJ58669" s="3"/>
      <c r="BL58669" s="3"/>
      <c r="BN58669" s="3"/>
      <c r="BP58669" s="3"/>
    </row>
    <row r="58670" spans="1:68" x14ac:dyDescent="0.25">
      <c r="A58670" s="1"/>
      <c r="B58670" s="2"/>
      <c r="BJ58670" s="3"/>
      <c r="BL58670" s="3"/>
      <c r="BN58670" s="3"/>
      <c r="BP58670" s="3"/>
    </row>
    <row r="58671" spans="1:68" x14ac:dyDescent="0.25">
      <c r="A58671" s="1"/>
      <c r="B58671" s="2"/>
      <c r="BJ58671" s="3"/>
      <c r="BL58671" s="3"/>
      <c r="BN58671" s="3"/>
      <c r="BP58671" s="3"/>
    </row>
    <row r="58672" spans="1:68" x14ac:dyDescent="0.25">
      <c r="A58672" s="1"/>
      <c r="B58672" s="2"/>
      <c r="BJ58672" s="3"/>
      <c r="BL58672" s="3"/>
      <c r="BN58672" s="3"/>
      <c r="BP58672" s="3"/>
    </row>
    <row r="58673" spans="1:68" x14ac:dyDescent="0.25">
      <c r="A58673" s="1"/>
      <c r="B58673" s="2"/>
      <c r="BJ58673" s="3"/>
      <c r="BL58673" s="3"/>
      <c r="BN58673" s="3"/>
      <c r="BP58673" s="3"/>
    </row>
    <row r="58674" spans="1:68" x14ac:dyDescent="0.25">
      <c r="A58674" s="1"/>
      <c r="B58674" s="2"/>
      <c r="BJ58674" s="3"/>
      <c r="BL58674" s="3"/>
      <c r="BN58674" s="3"/>
      <c r="BP58674" s="3"/>
    </row>
    <row r="58675" spans="1:68" x14ac:dyDescent="0.25">
      <c r="A58675" s="1"/>
      <c r="B58675" s="2"/>
      <c r="BJ58675" s="3"/>
      <c r="BL58675" s="3"/>
      <c r="BN58675" s="3"/>
      <c r="BP58675" s="3"/>
    </row>
    <row r="58676" spans="1:68" x14ac:dyDescent="0.25">
      <c r="A58676" s="1"/>
      <c r="B58676" s="2"/>
      <c r="BJ58676" s="3"/>
      <c r="BL58676" s="3"/>
      <c r="BN58676" s="3"/>
      <c r="BP58676" s="3"/>
    </row>
    <row r="58677" spans="1:68" x14ac:dyDescent="0.25">
      <c r="A58677" s="1"/>
      <c r="B58677" s="2"/>
      <c r="BJ58677" s="3"/>
      <c r="BL58677" s="3"/>
      <c r="BN58677" s="3"/>
      <c r="BP58677" s="3"/>
    </row>
    <row r="58678" spans="1:68" x14ac:dyDescent="0.25">
      <c r="A58678" s="1"/>
      <c r="B58678" s="2"/>
      <c r="BJ58678" s="3"/>
      <c r="BL58678" s="3"/>
      <c r="BN58678" s="3"/>
      <c r="BP58678" s="3"/>
    </row>
    <row r="58679" spans="1:68" x14ac:dyDescent="0.25">
      <c r="A58679" s="1"/>
      <c r="B58679" s="2"/>
      <c r="BJ58679" s="3"/>
      <c r="BL58679" s="3"/>
      <c r="BN58679" s="3"/>
      <c r="BP58679" s="3"/>
    </row>
    <row r="58680" spans="1:68" x14ac:dyDescent="0.25">
      <c r="A58680" s="1"/>
      <c r="B58680" s="2"/>
      <c r="BJ58680" s="3"/>
      <c r="BL58680" s="3"/>
      <c r="BN58680" s="3"/>
      <c r="BP58680" s="3"/>
    </row>
    <row r="58681" spans="1:68" x14ac:dyDescent="0.25">
      <c r="A58681" s="1"/>
      <c r="B58681" s="2"/>
      <c r="BJ58681" s="3"/>
      <c r="BL58681" s="3"/>
      <c r="BN58681" s="3"/>
      <c r="BP58681" s="3"/>
    </row>
    <row r="58682" spans="1:68" x14ac:dyDescent="0.25">
      <c r="A58682" s="1"/>
      <c r="B58682" s="2"/>
      <c r="BJ58682" s="3"/>
      <c r="BL58682" s="3"/>
      <c r="BN58682" s="3"/>
      <c r="BP58682" s="3"/>
    </row>
    <row r="58683" spans="1:68" x14ac:dyDescent="0.25">
      <c r="A58683" s="1"/>
      <c r="B58683" s="2"/>
      <c r="BJ58683" s="3"/>
      <c r="BL58683" s="3"/>
      <c r="BN58683" s="3"/>
      <c r="BP58683" s="3"/>
    </row>
    <row r="58684" spans="1:68" x14ac:dyDescent="0.25">
      <c r="A58684" s="1"/>
      <c r="B58684" s="2"/>
      <c r="BJ58684" s="3"/>
      <c r="BL58684" s="3"/>
      <c r="BN58684" s="3"/>
      <c r="BP58684" s="3"/>
    </row>
    <row r="58685" spans="1:68" x14ac:dyDescent="0.25">
      <c r="A58685" s="1"/>
      <c r="B58685" s="2"/>
      <c r="BJ58685" s="3"/>
      <c r="BL58685" s="3"/>
      <c r="BN58685" s="3"/>
      <c r="BP58685" s="3"/>
    </row>
    <row r="58686" spans="1:68" x14ac:dyDescent="0.25">
      <c r="A58686" s="1"/>
      <c r="B58686" s="2"/>
      <c r="BJ58686" s="3"/>
      <c r="BL58686" s="3"/>
      <c r="BN58686" s="3"/>
      <c r="BP58686" s="3"/>
    </row>
    <row r="58687" spans="1:68" x14ac:dyDescent="0.25">
      <c r="A58687" s="1"/>
      <c r="B58687" s="2"/>
      <c r="BJ58687" s="3"/>
      <c r="BL58687" s="3"/>
      <c r="BN58687" s="3"/>
      <c r="BP58687" s="3"/>
    </row>
    <row r="58688" spans="1:68" x14ac:dyDescent="0.25">
      <c r="A58688" s="1"/>
      <c r="B58688" s="2"/>
      <c r="BJ58688" s="3"/>
      <c r="BL58688" s="3"/>
      <c r="BN58688" s="3"/>
      <c r="BP58688" s="3"/>
    </row>
    <row r="58689" spans="1:68" x14ac:dyDescent="0.25">
      <c r="A58689" s="1"/>
      <c r="B58689" s="2"/>
      <c r="BJ58689" s="3"/>
      <c r="BL58689" s="3"/>
      <c r="BN58689" s="3"/>
      <c r="BP58689" s="3"/>
    </row>
    <row r="58690" spans="1:68" x14ac:dyDescent="0.25">
      <c r="A58690" s="1"/>
      <c r="B58690" s="2"/>
      <c r="BJ58690" s="3"/>
      <c r="BL58690" s="3"/>
      <c r="BN58690" s="3"/>
      <c r="BP58690" s="3"/>
    </row>
    <row r="58691" spans="1:68" x14ac:dyDescent="0.25">
      <c r="A58691" s="1"/>
      <c r="B58691" s="2"/>
      <c r="BJ58691" s="3"/>
      <c r="BL58691" s="3"/>
      <c r="BN58691" s="3"/>
      <c r="BP58691" s="3"/>
    </row>
    <row r="58692" spans="1:68" x14ac:dyDescent="0.25">
      <c r="A58692" s="1"/>
      <c r="B58692" s="2"/>
      <c r="BJ58692" s="3"/>
      <c r="BL58692" s="3"/>
      <c r="BN58692" s="3"/>
      <c r="BP58692" s="3"/>
    </row>
    <row r="58693" spans="1:68" x14ac:dyDescent="0.25">
      <c r="A58693" s="1"/>
      <c r="B58693" s="2"/>
      <c r="BJ58693" s="3"/>
      <c r="BL58693" s="3"/>
      <c r="BN58693" s="3"/>
      <c r="BP58693" s="3"/>
    </row>
    <row r="58694" spans="1:68" x14ac:dyDescent="0.25">
      <c r="A58694" s="1"/>
      <c r="B58694" s="2"/>
      <c r="BJ58694" s="3"/>
      <c r="BL58694" s="3"/>
      <c r="BN58694" s="3"/>
      <c r="BP58694" s="3"/>
    </row>
    <row r="58695" spans="1:68" x14ac:dyDescent="0.25">
      <c r="A58695" s="1"/>
      <c r="B58695" s="2"/>
      <c r="BJ58695" s="3"/>
      <c r="BL58695" s="3"/>
      <c r="BN58695" s="3"/>
      <c r="BP58695" s="3"/>
    </row>
    <row r="58696" spans="1:68" x14ac:dyDescent="0.25">
      <c r="A58696" s="1"/>
      <c r="B58696" s="2"/>
      <c r="BJ58696" s="3"/>
      <c r="BL58696" s="3"/>
      <c r="BN58696" s="3"/>
      <c r="BP58696" s="3"/>
    </row>
    <row r="58697" spans="1:68" x14ac:dyDescent="0.25">
      <c r="A58697" s="1"/>
      <c r="B58697" s="2"/>
      <c r="BJ58697" s="3"/>
      <c r="BL58697" s="3"/>
      <c r="BN58697" s="3"/>
      <c r="BP58697" s="3"/>
    </row>
    <row r="58698" spans="1:68" x14ac:dyDescent="0.25">
      <c r="A58698" s="1"/>
      <c r="B58698" s="2"/>
      <c r="BJ58698" s="3"/>
      <c r="BL58698" s="3"/>
      <c r="BN58698" s="3"/>
      <c r="BP58698" s="3"/>
    </row>
    <row r="58699" spans="1:68" x14ac:dyDescent="0.25">
      <c r="A58699" s="1"/>
      <c r="B58699" s="2"/>
      <c r="BJ58699" s="3"/>
      <c r="BL58699" s="3"/>
      <c r="BN58699" s="3"/>
      <c r="BP58699" s="3"/>
    </row>
    <row r="58700" spans="1:68" x14ac:dyDescent="0.25">
      <c r="A58700" s="1"/>
      <c r="B58700" s="2"/>
      <c r="BJ58700" s="3"/>
      <c r="BL58700" s="3"/>
      <c r="BN58700" s="3"/>
      <c r="BP58700" s="3"/>
    </row>
    <row r="58701" spans="1:68" x14ac:dyDescent="0.25">
      <c r="A58701" s="1"/>
      <c r="B58701" s="2"/>
      <c r="BJ58701" s="3"/>
      <c r="BL58701" s="3"/>
      <c r="BN58701" s="3"/>
      <c r="BP58701" s="3"/>
    </row>
    <row r="58702" spans="1:68" x14ac:dyDescent="0.25">
      <c r="A58702" s="1"/>
      <c r="B58702" s="2"/>
      <c r="BJ58702" s="3"/>
      <c r="BL58702" s="3"/>
      <c r="BN58702" s="3"/>
      <c r="BP58702" s="3"/>
    </row>
    <row r="58703" spans="1:68" x14ac:dyDescent="0.25">
      <c r="A58703" s="1"/>
      <c r="B58703" s="2"/>
      <c r="BJ58703" s="3"/>
      <c r="BL58703" s="3"/>
      <c r="BN58703" s="3"/>
      <c r="BP58703" s="3"/>
    </row>
    <row r="58704" spans="1:68" x14ac:dyDescent="0.25">
      <c r="A58704" s="1"/>
      <c r="B58704" s="2"/>
      <c r="BJ58704" s="3"/>
      <c r="BL58704" s="3"/>
      <c r="BN58704" s="3"/>
      <c r="BP58704" s="3"/>
    </row>
    <row r="58705" spans="1:68" x14ac:dyDescent="0.25">
      <c r="A58705" s="1"/>
      <c r="B58705" s="2"/>
      <c r="BJ58705" s="3"/>
      <c r="BL58705" s="3"/>
      <c r="BN58705" s="3"/>
      <c r="BP58705" s="3"/>
    </row>
    <row r="58706" spans="1:68" x14ac:dyDescent="0.25">
      <c r="A58706" s="1"/>
      <c r="B58706" s="2"/>
      <c r="BJ58706" s="3"/>
      <c r="BL58706" s="3"/>
      <c r="BN58706" s="3"/>
      <c r="BP58706" s="3"/>
    </row>
    <row r="58707" spans="1:68" x14ac:dyDescent="0.25">
      <c r="A58707" s="1"/>
      <c r="B58707" s="2"/>
      <c r="BJ58707" s="3"/>
      <c r="BL58707" s="3"/>
      <c r="BN58707" s="3"/>
      <c r="BP58707" s="3"/>
    </row>
    <row r="58708" spans="1:68" x14ac:dyDescent="0.25">
      <c r="A58708" s="1"/>
      <c r="B58708" s="2"/>
      <c r="BJ58708" s="3"/>
      <c r="BL58708" s="3"/>
      <c r="BN58708" s="3"/>
      <c r="BP58708" s="3"/>
    </row>
    <row r="58709" spans="1:68" x14ac:dyDescent="0.25">
      <c r="A58709" s="1"/>
      <c r="B58709" s="2"/>
      <c r="BJ58709" s="3"/>
      <c r="BL58709" s="3"/>
      <c r="BN58709" s="3"/>
      <c r="BP58709" s="3"/>
    </row>
    <row r="58710" spans="1:68" x14ac:dyDescent="0.25">
      <c r="A58710" s="1"/>
      <c r="B58710" s="2"/>
      <c r="BJ58710" s="3"/>
      <c r="BL58710" s="3"/>
      <c r="BN58710" s="3"/>
      <c r="BP58710" s="3"/>
    </row>
    <row r="58711" spans="1:68" x14ac:dyDescent="0.25">
      <c r="A58711" s="1"/>
      <c r="B58711" s="2"/>
      <c r="BJ58711" s="3"/>
      <c r="BL58711" s="3"/>
      <c r="BN58711" s="3"/>
      <c r="BP58711" s="3"/>
    </row>
    <row r="58712" spans="1:68" x14ac:dyDescent="0.25">
      <c r="A58712" s="1"/>
      <c r="B58712" s="2"/>
      <c r="BJ58712" s="3"/>
      <c r="BL58712" s="3"/>
      <c r="BN58712" s="3"/>
      <c r="BP58712" s="3"/>
    </row>
    <row r="58713" spans="1:68" x14ac:dyDescent="0.25">
      <c r="A58713" s="1"/>
      <c r="B58713" s="2"/>
      <c r="BJ58713" s="3"/>
      <c r="BL58713" s="3"/>
      <c r="BN58713" s="3"/>
      <c r="BP58713" s="3"/>
    </row>
    <row r="58714" spans="1:68" x14ac:dyDescent="0.25">
      <c r="A58714" s="1"/>
      <c r="B58714" s="2"/>
      <c r="BJ58714" s="3"/>
      <c r="BL58714" s="3"/>
      <c r="BN58714" s="3"/>
      <c r="BP58714" s="3"/>
    </row>
    <row r="58715" spans="1:68" x14ac:dyDescent="0.25">
      <c r="A58715" s="1"/>
      <c r="B58715" s="2"/>
      <c r="BJ58715" s="3"/>
      <c r="BL58715" s="3"/>
      <c r="BN58715" s="3"/>
      <c r="BP58715" s="3"/>
    </row>
    <row r="58716" spans="1:68" x14ac:dyDescent="0.25">
      <c r="A58716" s="1"/>
      <c r="B58716" s="2"/>
      <c r="BJ58716" s="3"/>
      <c r="BL58716" s="3"/>
      <c r="BN58716" s="3"/>
      <c r="BP58716" s="3"/>
    </row>
    <row r="58717" spans="1:68" x14ac:dyDescent="0.25">
      <c r="A58717" s="1"/>
      <c r="B58717" s="2"/>
      <c r="BJ58717" s="3"/>
      <c r="BL58717" s="3"/>
      <c r="BN58717" s="3"/>
      <c r="BP58717" s="3"/>
    </row>
    <row r="58718" spans="1:68" x14ac:dyDescent="0.25">
      <c r="A58718" s="1"/>
      <c r="B58718" s="2"/>
      <c r="BJ58718" s="3"/>
      <c r="BL58718" s="3"/>
      <c r="BN58718" s="3"/>
      <c r="BP58718" s="3"/>
    </row>
    <row r="58719" spans="1:68" x14ac:dyDescent="0.25">
      <c r="A58719" s="1"/>
      <c r="B58719" s="2"/>
      <c r="BJ58719" s="3"/>
      <c r="BL58719" s="3"/>
      <c r="BN58719" s="3"/>
      <c r="BP58719" s="3"/>
    </row>
    <row r="58720" spans="1:68" x14ac:dyDescent="0.25">
      <c r="A58720" s="1"/>
      <c r="B58720" s="2"/>
      <c r="BJ58720" s="3"/>
      <c r="BL58720" s="3"/>
      <c r="BN58720" s="3"/>
      <c r="BP58720" s="3"/>
    </row>
    <row r="58721" spans="1:68" x14ac:dyDescent="0.25">
      <c r="A58721" s="1"/>
      <c r="B58721" s="2"/>
      <c r="BJ58721" s="3"/>
      <c r="BL58721" s="3"/>
      <c r="BN58721" s="3"/>
      <c r="BP58721" s="3"/>
    </row>
    <row r="58722" spans="1:68" x14ac:dyDescent="0.25">
      <c r="A58722" s="1"/>
      <c r="B58722" s="2"/>
      <c r="BJ58722" s="3"/>
      <c r="BL58722" s="3"/>
      <c r="BN58722" s="3"/>
      <c r="BP58722" s="3"/>
    </row>
    <row r="58723" spans="1:68" x14ac:dyDescent="0.25">
      <c r="A58723" s="1"/>
      <c r="B58723" s="2"/>
      <c r="BJ58723" s="3"/>
      <c r="BL58723" s="3"/>
      <c r="BN58723" s="3"/>
      <c r="BP58723" s="3"/>
    </row>
    <row r="58724" spans="1:68" x14ac:dyDescent="0.25">
      <c r="A58724" s="1"/>
      <c r="B58724" s="2"/>
      <c r="BJ58724" s="3"/>
      <c r="BL58724" s="3"/>
      <c r="BN58724" s="3"/>
      <c r="BP58724" s="3"/>
    </row>
    <row r="58725" spans="1:68" x14ac:dyDescent="0.25">
      <c r="A58725" s="1"/>
      <c r="B58725" s="2"/>
      <c r="BJ58725" s="3"/>
      <c r="BL58725" s="3"/>
      <c r="BN58725" s="3"/>
      <c r="BP58725" s="3"/>
    </row>
    <row r="58726" spans="1:68" x14ac:dyDescent="0.25">
      <c r="A58726" s="1"/>
      <c r="B58726" s="2"/>
      <c r="BJ58726" s="3"/>
      <c r="BL58726" s="3"/>
      <c r="BN58726" s="3"/>
      <c r="BP58726" s="3"/>
    </row>
    <row r="58727" spans="1:68" x14ac:dyDescent="0.25">
      <c r="A58727" s="1"/>
      <c r="B58727" s="2"/>
      <c r="BJ58727" s="3"/>
      <c r="BL58727" s="3"/>
      <c r="BN58727" s="3"/>
      <c r="BP58727" s="3"/>
    </row>
    <row r="58728" spans="1:68" x14ac:dyDescent="0.25">
      <c r="A58728" s="1"/>
      <c r="B58728" s="2"/>
      <c r="BJ58728" s="3"/>
      <c r="BL58728" s="3"/>
      <c r="BN58728" s="3"/>
      <c r="BP58728" s="3"/>
    </row>
    <row r="58729" spans="1:68" x14ac:dyDescent="0.25">
      <c r="A58729" s="1"/>
      <c r="B58729" s="2"/>
      <c r="BJ58729" s="3"/>
      <c r="BL58729" s="3"/>
      <c r="BN58729" s="3"/>
      <c r="BP58729" s="3"/>
    </row>
    <row r="58730" spans="1:68" x14ac:dyDescent="0.25">
      <c r="A58730" s="1"/>
      <c r="B58730" s="2"/>
      <c r="BJ58730" s="3"/>
      <c r="BL58730" s="3"/>
      <c r="BN58730" s="3"/>
      <c r="BP58730" s="3"/>
    </row>
    <row r="58731" spans="1:68" x14ac:dyDescent="0.25">
      <c r="A58731" s="1"/>
      <c r="B58731" s="2"/>
      <c r="BJ58731" s="3"/>
      <c r="BL58731" s="3"/>
      <c r="BN58731" s="3"/>
      <c r="BP58731" s="3"/>
    </row>
    <row r="58732" spans="1:68" x14ac:dyDescent="0.25">
      <c r="A58732" s="1"/>
      <c r="B58732" s="2"/>
      <c r="BJ58732" s="3"/>
      <c r="BL58732" s="3"/>
      <c r="BN58732" s="3"/>
      <c r="BP58732" s="3"/>
    </row>
    <row r="58733" spans="1:68" x14ac:dyDescent="0.25">
      <c r="A58733" s="1"/>
      <c r="B58733" s="2"/>
      <c r="BJ58733" s="3"/>
      <c r="BL58733" s="3"/>
      <c r="BN58733" s="3"/>
      <c r="BP58733" s="3"/>
    </row>
    <row r="58734" spans="1:68" x14ac:dyDescent="0.25">
      <c r="A58734" s="1"/>
      <c r="B58734" s="2"/>
      <c r="BJ58734" s="3"/>
      <c r="BL58734" s="3"/>
      <c r="BN58734" s="3"/>
      <c r="BP58734" s="3"/>
    </row>
    <row r="58735" spans="1:68" x14ac:dyDescent="0.25">
      <c r="A58735" s="1"/>
      <c r="B58735" s="2"/>
      <c r="BJ58735" s="3"/>
      <c r="BL58735" s="3"/>
      <c r="BN58735" s="3"/>
      <c r="BP58735" s="3"/>
    </row>
    <row r="58736" spans="1:68" x14ac:dyDescent="0.25">
      <c r="A58736" s="1"/>
      <c r="B58736" s="2"/>
      <c r="BJ58736" s="3"/>
      <c r="BL58736" s="3"/>
      <c r="BN58736" s="3"/>
      <c r="BP58736" s="3"/>
    </row>
    <row r="58737" spans="1:68" x14ac:dyDescent="0.25">
      <c r="A58737" s="1"/>
      <c r="B58737" s="2"/>
      <c r="BJ58737" s="3"/>
      <c r="BL58737" s="3"/>
      <c r="BN58737" s="3"/>
      <c r="BP58737" s="3"/>
    </row>
    <row r="58738" spans="1:68" x14ac:dyDescent="0.25">
      <c r="A58738" s="1"/>
      <c r="B58738" s="2"/>
      <c r="BJ58738" s="3"/>
      <c r="BL58738" s="3"/>
      <c r="BN58738" s="3"/>
      <c r="BP58738" s="3"/>
    </row>
    <row r="58739" spans="1:68" x14ac:dyDescent="0.25">
      <c r="A58739" s="1"/>
      <c r="B58739" s="2"/>
      <c r="BJ58739" s="3"/>
      <c r="BL58739" s="3"/>
      <c r="BN58739" s="3"/>
      <c r="BP58739" s="3"/>
    </row>
    <row r="58740" spans="1:68" x14ac:dyDescent="0.25">
      <c r="A58740" s="1"/>
      <c r="B58740" s="2"/>
      <c r="BJ58740" s="3"/>
      <c r="BL58740" s="3"/>
      <c r="BN58740" s="3"/>
      <c r="BP58740" s="3"/>
    </row>
    <row r="58741" spans="1:68" x14ac:dyDescent="0.25">
      <c r="A58741" s="1"/>
      <c r="B58741" s="2"/>
      <c r="BJ58741" s="3"/>
      <c r="BL58741" s="3"/>
      <c r="BN58741" s="3"/>
      <c r="BP58741" s="3"/>
    </row>
    <row r="58742" spans="1:68" x14ac:dyDescent="0.25">
      <c r="A58742" s="1"/>
      <c r="B58742" s="2"/>
      <c r="BJ58742" s="3"/>
      <c r="BL58742" s="3"/>
      <c r="BN58742" s="3"/>
      <c r="BP58742" s="3"/>
    </row>
    <row r="58743" spans="1:68" x14ac:dyDescent="0.25">
      <c r="A58743" s="1"/>
      <c r="B58743" s="2"/>
      <c r="BJ58743" s="3"/>
      <c r="BL58743" s="3"/>
      <c r="BN58743" s="3"/>
      <c r="BP58743" s="3"/>
    </row>
    <row r="58744" spans="1:68" x14ac:dyDescent="0.25">
      <c r="A58744" s="1"/>
      <c r="B58744" s="2"/>
      <c r="BJ58744" s="3"/>
      <c r="BL58744" s="3"/>
      <c r="BN58744" s="3"/>
      <c r="BP58744" s="3"/>
    </row>
    <row r="58745" spans="1:68" x14ac:dyDescent="0.25">
      <c r="A58745" s="1"/>
      <c r="B58745" s="2"/>
      <c r="BJ58745" s="3"/>
      <c r="BL58745" s="3"/>
      <c r="BN58745" s="3"/>
      <c r="BP58745" s="3"/>
    </row>
    <row r="58746" spans="1:68" x14ac:dyDescent="0.25">
      <c r="A58746" s="1"/>
      <c r="B58746" s="2"/>
      <c r="BJ58746" s="3"/>
      <c r="BL58746" s="3"/>
      <c r="BN58746" s="3"/>
      <c r="BP58746" s="3"/>
    </row>
    <row r="58747" spans="1:68" x14ac:dyDescent="0.25">
      <c r="A58747" s="1"/>
      <c r="B58747" s="2"/>
      <c r="BJ58747" s="3"/>
      <c r="BL58747" s="3"/>
      <c r="BN58747" s="3"/>
      <c r="BP58747" s="3"/>
    </row>
    <row r="58748" spans="1:68" x14ac:dyDescent="0.25">
      <c r="A58748" s="1"/>
      <c r="B58748" s="2"/>
      <c r="BJ58748" s="3"/>
      <c r="BL58748" s="3"/>
      <c r="BN58748" s="3"/>
      <c r="BP58748" s="3"/>
    </row>
    <row r="58749" spans="1:68" x14ac:dyDescent="0.25">
      <c r="A58749" s="1"/>
      <c r="B58749" s="2"/>
      <c r="BJ58749" s="3"/>
      <c r="BL58749" s="3"/>
      <c r="BN58749" s="3"/>
      <c r="BP58749" s="3"/>
    </row>
    <row r="58750" spans="1:68" x14ac:dyDescent="0.25">
      <c r="A58750" s="1"/>
      <c r="B58750" s="2"/>
      <c r="BJ58750" s="3"/>
      <c r="BL58750" s="3"/>
      <c r="BN58750" s="3"/>
      <c r="BP58750" s="3"/>
    </row>
    <row r="58751" spans="1:68" x14ac:dyDescent="0.25">
      <c r="A58751" s="1"/>
      <c r="B58751" s="2"/>
      <c r="BJ58751" s="3"/>
      <c r="BL58751" s="3"/>
      <c r="BN58751" s="3"/>
      <c r="BP58751" s="3"/>
    </row>
    <row r="58752" spans="1:68" x14ac:dyDescent="0.25">
      <c r="A58752" s="1"/>
      <c r="B58752" s="2"/>
      <c r="BJ58752" s="3"/>
      <c r="BL58752" s="3"/>
      <c r="BN58752" s="3"/>
      <c r="BP58752" s="3"/>
    </row>
    <row r="58753" spans="1:68" x14ac:dyDescent="0.25">
      <c r="A58753" s="1"/>
      <c r="B58753" s="2"/>
      <c r="BJ58753" s="3"/>
      <c r="BL58753" s="3"/>
      <c r="BN58753" s="3"/>
      <c r="BP58753" s="3"/>
    </row>
    <row r="58754" spans="1:68" x14ac:dyDescent="0.25">
      <c r="A58754" s="1"/>
      <c r="B58754" s="2"/>
      <c r="BJ58754" s="3"/>
      <c r="BL58754" s="3"/>
      <c r="BN58754" s="3"/>
      <c r="BP58754" s="3"/>
    </row>
    <row r="58755" spans="1:68" x14ac:dyDescent="0.25">
      <c r="A58755" s="1"/>
      <c r="B58755" s="2"/>
      <c r="BJ58755" s="3"/>
      <c r="BL58755" s="3"/>
      <c r="BN58755" s="3"/>
      <c r="BP58755" s="3"/>
    </row>
    <row r="58756" spans="1:68" x14ac:dyDescent="0.25">
      <c r="A58756" s="1"/>
      <c r="B58756" s="2"/>
      <c r="BJ58756" s="3"/>
      <c r="BL58756" s="3"/>
      <c r="BN58756" s="3"/>
      <c r="BP58756" s="3"/>
    </row>
    <row r="58757" spans="1:68" x14ac:dyDescent="0.25">
      <c r="A58757" s="1"/>
      <c r="B58757" s="2"/>
      <c r="BJ58757" s="3"/>
      <c r="BL58757" s="3"/>
      <c r="BN58757" s="3"/>
      <c r="BP58757" s="3"/>
    </row>
    <row r="58758" spans="1:68" x14ac:dyDescent="0.25">
      <c r="A58758" s="1"/>
      <c r="B58758" s="2"/>
      <c r="BJ58758" s="3"/>
      <c r="BL58758" s="3"/>
      <c r="BN58758" s="3"/>
      <c r="BP58758" s="3"/>
    </row>
    <row r="58759" spans="1:68" x14ac:dyDescent="0.25">
      <c r="A58759" s="1"/>
      <c r="B58759" s="2"/>
      <c r="BJ58759" s="3"/>
      <c r="BL58759" s="3"/>
      <c r="BN58759" s="3"/>
      <c r="BP58759" s="3"/>
    </row>
    <row r="58760" spans="1:68" x14ac:dyDescent="0.25">
      <c r="A58760" s="1"/>
      <c r="B58760" s="2"/>
      <c r="BJ58760" s="3"/>
      <c r="BL58760" s="3"/>
      <c r="BN58760" s="3"/>
      <c r="BP58760" s="3"/>
    </row>
    <row r="58761" spans="1:68" x14ac:dyDescent="0.25">
      <c r="A58761" s="1"/>
      <c r="B58761" s="2"/>
      <c r="BJ58761" s="3"/>
      <c r="BL58761" s="3"/>
      <c r="BN58761" s="3"/>
      <c r="BP58761" s="3"/>
    </row>
    <row r="58762" spans="1:68" x14ac:dyDescent="0.25">
      <c r="A58762" s="1"/>
      <c r="B58762" s="2"/>
      <c r="BJ58762" s="3"/>
      <c r="BL58762" s="3"/>
      <c r="BN58762" s="3"/>
      <c r="BP58762" s="3"/>
    </row>
    <row r="58763" spans="1:68" x14ac:dyDescent="0.25">
      <c r="A58763" s="1"/>
      <c r="B58763" s="2"/>
      <c r="BJ58763" s="3"/>
      <c r="BL58763" s="3"/>
      <c r="BN58763" s="3"/>
      <c r="BP58763" s="3"/>
    </row>
    <row r="58764" spans="1:68" x14ac:dyDescent="0.25">
      <c r="A58764" s="1"/>
      <c r="B58764" s="2"/>
      <c r="BJ58764" s="3"/>
      <c r="BL58764" s="3"/>
      <c r="BN58764" s="3"/>
      <c r="BP58764" s="3"/>
    </row>
    <row r="58765" spans="1:68" x14ac:dyDescent="0.25">
      <c r="A58765" s="1"/>
      <c r="B58765" s="2"/>
      <c r="BJ58765" s="3"/>
      <c r="BL58765" s="3"/>
      <c r="BN58765" s="3"/>
      <c r="BP58765" s="3"/>
    </row>
    <row r="58766" spans="1:68" x14ac:dyDescent="0.25">
      <c r="A58766" s="1"/>
      <c r="B58766" s="2"/>
      <c r="BJ58766" s="3"/>
      <c r="BL58766" s="3"/>
      <c r="BN58766" s="3"/>
      <c r="BP58766" s="3"/>
    </row>
    <row r="58767" spans="1:68" x14ac:dyDescent="0.25">
      <c r="A58767" s="1"/>
      <c r="B58767" s="2"/>
      <c r="BJ58767" s="3"/>
      <c r="BL58767" s="3"/>
      <c r="BN58767" s="3"/>
      <c r="BP58767" s="3"/>
    </row>
    <row r="58768" spans="1:68" x14ac:dyDescent="0.25">
      <c r="A58768" s="1"/>
      <c r="B58768" s="2"/>
      <c r="BJ58768" s="3"/>
      <c r="BL58768" s="3"/>
      <c r="BN58768" s="3"/>
      <c r="BP58768" s="3"/>
    </row>
    <row r="58769" spans="1:68" x14ac:dyDescent="0.25">
      <c r="A58769" s="1"/>
      <c r="B58769" s="2"/>
      <c r="BJ58769" s="3"/>
      <c r="BL58769" s="3"/>
      <c r="BN58769" s="3"/>
      <c r="BP58769" s="3"/>
    </row>
    <row r="58770" spans="1:68" x14ac:dyDescent="0.25">
      <c r="A58770" s="1"/>
      <c r="B58770" s="2"/>
      <c r="BJ58770" s="3"/>
      <c r="BL58770" s="3"/>
      <c r="BN58770" s="3"/>
      <c r="BP58770" s="3"/>
    </row>
    <row r="58771" spans="1:68" x14ac:dyDescent="0.25">
      <c r="A58771" s="1"/>
      <c r="B58771" s="2"/>
      <c r="BJ58771" s="3"/>
      <c r="BL58771" s="3"/>
      <c r="BN58771" s="3"/>
      <c r="BP58771" s="3"/>
    </row>
    <row r="58772" spans="1:68" x14ac:dyDescent="0.25">
      <c r="A58772" s="1"/>
      <c r="B58772" s="2"/>
      <c r="BJ58772" s="3"/>
      <c r="BL58772" s="3"/>
      <c r="BN58772" s="3"/>
      <c r="BP58772" s="3"/>
    </row>
    <row r="58773" spans="1:68" x14ac:dyDescent="0.25">
      <c r="A58773" s="1"/>
      <c r="B58773" s="2"/>
      <c r="BJ58773" s="3"/>
      <c r="BL58773" s="3"/>
      <c r="BN58773" s="3"/>
      <c r="BP58773" s="3"/>
    </row>
    <row r="58774" spans="1:68" x14ac:dyDescent="0.25">
      <c r="A58774" s="1"/>
      <c r="B58774" s="2"/>
      <c r="BJ58774" s="3"/>
      <c r="BL58774" s="3"/>
      <c r="BN58774" s="3"/>
      <c r="BP58774" s="3"/>
    </row>
    <row r="58775" spans="1:68" x14ac:dyDescent="0.25">
      <c r="A58775" s="1"/>
      <c r="B58775" s="2"/>
      <c r="BJ58775" s="3"/>
      <c r="BL58775" s="3"/>
      <c r="BN58775" s="3"/>
      <c r="BP58775" s="3"/>
    </row>
    <row r="58776" spans="1:68" x14ac:dyDescent="0.25">
      <c r="A58776" s="1"/>
      <c r="B58776" s="2"/>
      <c r="BJ58776" s="3"/>
      <c r="BL58776" s="3"/>
      <c r="BN58776" s="3"/>
      <c r="BP58776" s="3"/>
    </row>
    <row r="58777" spans="1:68" x14ac:dyDescent="0.25">
      <c r="A58777" s="1"/>
      <c r="B58777" s="2"/>
      <c r="BJ58777" s="3"/>
      <c r="BL58777" s="3"/>
      <c r="BN58777" s="3"/>
      <c r="BP58777" s="3"/>
    </row>
    <row r="58778" spans="1:68" x14ac:dyDescent="0.25">
      <c r="A58778" s="1"/>
      <c r="B58778" s="2"/>
      <c r="BJ58778" s="3"/>
      <c r="BL58778" s="3"/>
      <c r="BN58778" s="3"/>
      <c r="BP58778" s="3"/>
    </row>
    <row r="58779" spans="1:68" x14ac:dyDescent="0.25">
      <c r="A58779" s="1"/>
      <c r="B58779" s="2"/>
      <c r="BJ58779" s="3"/>
      <c r="BL58779" s="3"/>
      <c r="BN58779" s="3"/>
      <c r="BP58779" s="3"/>
    </row>
    <row r="58780" spans="1:68" x14ac:dyDescent="0.25">
      <c r="A58780" s="1"/>
      <c r="B58780" s="2"/>
      <c r="BJ58780" s="3"/>
      <c r="BL58780" s="3"/>
      <c r="BN58780" s="3"/>
      <c r="BP58780" s="3"/>
    </row>
    <row r="58781" spans="1:68" x14ac:dyDescent="0.25">
      <c r="A58781" s="1"/>
      <c r="B58781" s="2"/>
      <c r="BJ58781" s="3"/>
      <c r="BL58781" s="3"/>
      <c r="BN58781" s="3"/>
      <c r="BP58781" s="3"/>
    </row>
    <row r="58782" spans="1:68" x14ac:dyDescent="0.25">
      <c r="A58782" s="1"/>
      <c r="B58782" s="2"/>
      <c r="BJ58782" s="3"/>
      <c r="BL58782" s="3"/>
      <c r="BN58782" s="3"/>
      <c r="BP58782" s="3"/>
    </row>
    <row r="58783" spans="1:68" x14ac:dyDescent="0.25">
      <c r="A58783" s="1"/>
      <c r="B58783" s="2"/>
      <c r="BJ58783" s="3"/>
      <c r="BL58783" s="3"/>
      <c r="BN58783" s="3"/>
      <c r="BP58783" s="3"/>
    </row>
    <row r="58784" spans="1:68" x14ac:dyDescent="0.25">
      <c r="A58784" s="1"/>
      <c r="B58784" s="2"/>
      <c r="BJ58784" s="3"/>
      <c r="BL58784" s="3"/>
      <c r="BN58784" s="3"/>
      <c r="BP58784" s="3"/>
    </row>
    <row r="58785" spans="1:68" x14ac:dyDescent="0.25">
      <c r="A58785" s="1"/>
      <c r="B58785" s="2"/>
      <c r="BJ58785" s="3"/>
      <c r="BL58785" s="3"/>
      <c r="BN58785" s="3"/>
      <c r="BP58785" s="3"/>
    </row>
    <row r="58786" spans="1:68" x14ac:dyDescent="0.25">
      <c r="A58786" s="1"/>
      <c r="B58786" s="2"/>
      <c r="BJ58786" s="3"/>
      <c r="BL58786" s="3"/>
      <c r="BN58786" s="3"/>
      <c r="BP58786" s="3"/>
    </row>
    <row r="58787" spans="1:68" x14ac:dyDescent="0.25">
      <c r="A58787" s="1"/>
      <c r="B58787" s="2"/>
      <c r="BJ58787" s="3"/>
      <c r="BL58787" s="3"/>
      <c r="BN58787" s="3"/>
      <c r="BP58787" s="3"/>
    </row>
    <row r="58788" spans="1:68" x14ac:dyDescent="0.25">
      <c r="A58788" s="1"/>
      <c r="B58788" s="2"/>
      <c r="BJ58788" s="3"/>
      <c r="BL58788" s="3"/>
      <c r="BN58788" s="3"/>
      <c r="BP58788" s="3"/>
    </row>
    <row r="58789" spans="1:68" x14ac:dyDescent="0.25">
      <c r="A58789" s="1"/>
      <c r="B58789" s="2"/>
      <c r="BJ58789" s="3"/>
      <c r="BL58789" s="3"/>
      <c r="BN58789" s="3"/>
      <c r="BP58789" s="3"/>
    </row>
    <row r="58790" spans="1:68" x14ac:dyDescent="0.25">
      <c r="A58790" s="1"/>
      <c r="B58790" s="2"/>
      <c r="BJ58790" s="3"/>
      <c r="BL58790" s="3"/>
      <c r="BN58790" s="3"/>
      <c r="BP58790" s="3"/>
    </row>
    <row r="58791" spans="1:68" x14ac:dyDescent="0.25">
      <c r="A58791" s="1"/>
      <c r="B58791" s="2"/>
      <c r="BJ58791" s="3"/>
      <c r="BL58791" s="3"/>
      <c r="BN58791" s="3"/>
      <c r="BP58791" s="3"/>
    </row>
    <row r="58792" spans="1:68" x14ac:dyDescent="0.25">
      <c r="A58792" s="1"/>
      <c r="B58792" s="2"/>
      <c r="BJ58792" s="3"/>
      <c r="BL58792" s="3"/>
      <c r="BN58792" s="3"/>
      <c r="BP58792" s="3"/>
    </row>
    <row r="58793" spans="1:68" x14ac:dyDescent="0.25">
      <c r="A58793" s="1"/>
      <c r="B58793" s="2"/>
      <c r="BJ58793" s="3"/>
      <c r="BL58793" s="3"/>
      <c r="BN58793" s="3"/>
      <c r="BP58793" s="3"/>
    </row>
    <row r="58794" spans="1:68" x14ac:dyDescent="0.25">
      <c r="A58794" s="1"/>
      <c r="B58794" s="2"/>
      <c r="BJ58794" s="3"/>
      <c r="BL58794" s="3"/>
      <c r="BN58794" s="3"/>
      <c r="BP58794" s="3"/>
    </row>
    <row r="58795" spans="1:68" x14ac:dyDescent="0.25">
      <c r="A58795" s="1"/>
      <c r="B58795" s="2"/>
      <c r="BJ58795" s="3"/>
      <c r="BL58795" s="3"/>
      <c r="BN58795" s="3"/>
      <c r="BP58795" s="3"/>
    </row>
    <row r="58796" spans="1:68" x14ac:dyDescent="0.25">
      <c r="A58796" s="1"/>
      <c r="B58796" s="2"/>
      <c r="BJ58796" s="3"/>
      <c r="BL58796" s="3"/>
      <c r="BN58796" s="3"/>
      <c r="BP58796" s="3"/>
    </row>
    <row r="58797" spans="1:68" x14ac:dyDescent="0.25">
      <c r="A58797" s="1"/>
      <c r="B58797" s="2"/>
      <c r="BJ58797" s="3"/>
      <c r="BL58797" s="3"/>
      <c r="BN58797" s="3"/>
      <c r="BP58797" s="3"/>
    </row>
    <row r="58798" spans="1:68" x14ac:dyDescent="0.25">
      <c r="A58798" s="1"/>
      <c r="B58798" s="2"/>
      <c r="BJ58798" s="3"/>
      <c r="BL58798" s="3"/>
      <c r="BN58798" s="3"/>
      <c r="BP58798" s="3"/>
    </row>
    <row r="58799" spans="1:68" x14ac:dyDescent="0.25">
      <c r="A58799" s="1"/>
      <c r="B58799" s="2"/>
      <c r="BJ58799" s="3"/>
      <c r="BL58799" s="3"/>
      <c r="BN58799" s="3"/>
      <c r="BP58799" s="3"/>
    </row>
    <row r="58800" spans="1:68" x14ac:dyDescent="0.25">
      <c r="A58800" s="1"/>
      <c r="B58800" s="2"/>
      <c r="BJ58800" s="3"/>
      <c r="BL58800" s="3"/>
      <c r="BN58800" s="3"/>
      <c r="BP58800" s="3"/>
    </row>
    <row r="58801" spans="1:68" x14ac:dyDescent="0.25">
      <c r="A58801" s="1"/>
      <c r="B58801" s="2"/>
      <c r="BJ58801" s="3"/>
      <c r="BL58801" s="3"/>
      <c r="BN58801" s="3"/>
      <c r="BP58801" s="3"/>
    </row>
    <row r="58802" spans="1:68" x14ac:dyDescent="0.25">
      <c r="A58802" s="1"/>
      <c r="B58802" s="2"/>
      <c r="BJ58802" s="3"/>
      <c r="BL58802" s="3"/>
      <c r="BN58802" s="3"/>
      <c r="BP58802" s="3"/>
    </row>
    <row r="58803" spans="1:68" x14ac:dyDescent="0.25">
      <c r="A58803" s="1"/>
      <c r="B58803" s="2"/>
      <c r="BJ58803" s="3"/>
      <c r="BL58803" s="3"/>
      <c r="BN58803" s="3"/>
      <c r="BP58803" s="3"/>
    </row>
    <row r="58804" spans="1:68" x14ac:dyDescent="0.25">
      <c r="A58804" s="1"/>
      <c r="B58804" s="2"/>
      <c r="BJ58804" s="3"/>
      <c r="BL58804" s="3"/>
      <c r="BN58804" s="3"/>
      <c r="BP58804" s="3"/>
    </row>
    <row r="58805" spans="1:68" x14ac:dyDescent="0.25">
      <c r="A58805" s="1"/>
      <c r="B58805" s="2"/>
      <c r="BJ58805" s="3"/>
      <c r="BL58805" s="3"/>
      <c r="BN58805" s="3"/>
      <c r="BP58805" s="3"/>
    </row>
    <row r="58806" spans="1:68" x14ac:dyDescent="0.25">
      <c r="A58806" s="1"/>
      <c r="B58806" s="2"/>
      <c r="BJ58806" s="3"/>
      <c r="BL58806" s="3"/>
      <c r="BN58806" s="3"/>
      <c r="BP58806" s="3"/>
    </row>
    <row r="58807" spans="1:68" x14ac:dyDescent="0.25">
      <c r="A58807" s="1"/>
      <c r="B58807" s="2"/>
      <c r="BJ58807" s="3"/>
      <c r="BL58807" s="3"/>
      <c r="BN58807" s="3"/>
      <c r="BP58807" s="3"/>
    </row>
    <row r="58808" spans="1:68" x14ac:dyDescent="0.25">
      <c r="A58808" s="1"/>
      <c r="B58808" s="2"/>
      <c r="BJ58808" s="3"/>
      <c r="BL58808" s="3"/>
      <c r="BN58808" s="3"/>
      <c r="BP58808" s="3"/>
    </row>
    <row r="58809" spans="1:68" x14ac:dyDescent="0.25">
      <c r="A58809" s="1"/>
      <c r="B58809" s="2"/>
      <c r="BJ58809" s="3"/>
      <c r="BL58809" s="3"/>
      <c r="BN58809" s="3"/>
      <c r="BP58809" s="3"/>
    </row>
    <row r="58810" spans="1:68" x14ac:dyDescent="0.25">
      <c r="A58810" s="1"/>
      <c r="B58810" s="2"/>
      <c r="BJ58810" s="3"/>
      <c r="BL58810" s="3"/>
      <c r="BN58810" s="3"/>
      <c r="BP58810" s="3"/>
    </row>
    <row r="58811" spans="1:68" x14ac:dyDescent="0.25">
      <c r="A58811" s="1"/>
      <c r="B58811" s="2"/>
      <c r="BJ58811" s="3"/>
      <c r="BL58811" s="3"/>
      <c r="BN58811" s="3"/>
      <c r="BP58811" s="3"/>
    </row>
    <row r="58812" spans="1:68" x14ac:dyDescent="0.25">
      <c r="A58812" s="1"/>
      <c r="B58812" s="2"/>
      <c r="BJ58812" s="3"/>
      <c r="BL58812" s="3"/>
      <c r="BN58812" s="3"/>
      <c r="BP58812" s="3"/>
    </row>
    <row r="58813" spans="1:68" x14ac:dyDescent="0.25">
      <c r="A58813" s="1"/>
      <c r="B58813" s="2"/>
      <c r="BJ58813" s="3"/>
      <c r="BL58813" s="3"/>
      <c r="BN58813" s="3"/>
      <c r="BP58813" s="3"/>
    </row>
    <row r="58814" spans="1:68" x14ac:dyDescent="0.25">
      <c r="A58814" s="1"/>
      <c r="B58814" s="2"/>
      <c r="BJ58814" s="3"/>
      <c r="BL58814" s="3"/>
      <c r="BN58814" s="3"/>
      <c r="BP58814" s="3"/>
    </row>
    <row r="58815" spans="1:68" x14ac:dyDescent="0.25">
      <c r="A58815" s="1"/>
      <c r="B58815" s="2"/>
      <c r="BJ58815" s="3"/>
      <c r="BL58815" s="3"/>
      <c r="BN58815" s="3"/>
      <c r="BP58815" s="3"/>
    </row>
    <row r="58816" spans="1:68" x14ac:dyDescent="0.25">
      <c r="A58816" s="1"/>
      <c r="B58816" s="2"/>
      <c r="BJ58816" s="3"/>
      <c r="BL58816" s="3"/>
      <c r="BN58816" s="3"/>
      <c r="BP58816" s="3"/>
    </row>
    <row r="58817" spans="1:68" x14ac:dyDescent="0.25">
      <c r="A58817" s="1"/>
      <c r="B58817" s="2"/>
      <c r="BJ58817" s="3"/>
      <c r="BL58817" s="3"/>
      <c r="BN58817" s="3"/>
      <c r="BP58817" s="3"/>
    </row>
    <row r="58818" spans="1:68" x14ac:dyDescent="0.25">
      <c r="A58818" s="1"/>
      <c r="B58818" s="2"/>
      <c r="BJ58818" s="3"/>
      <c r="BL58818" s="3"/>
      <c r="BN58818" s="3"/>
      <c r="BP58818" s="3"/>
    </row>
    <row r="58819" spans="1:68" x14ac:dyDescent="0.25">
      <c r="A58819" s="1"/>
      <c r="B58819" s="2"/>
      <c r="BJ58819" s="3"/>
      <c r="BL58819" s="3"/>
      <c r="BN58819" s="3"/>
      <c r="BP58819" s="3"/>
    </row>
    <row r="58820" spans="1:68" x14ac:dyDescent="0.25">
      <c r="A58820" s="1"/>
      <c r="B58820" s="2"/>
      <c r="BJ58820" s="3"/>
      <c r="BL58820" s="3"/>
      <c r="BN58820" s="3"/>
      <c r="BP58820" s="3"/>
    </row>
    <row r="58821" spans="1:68" x14ac:dyDescent="0.25">
      <c r="A58821" s="1"/>
      <c r="B58821" s="2"/>
      <c r="BJ58821" s="3"/>
      <c r="BL58821" s="3"/>
      <c r="BN58821" s="3"/>
      <c r="BP58821" s="3"/>
    </row>
    <row r="58822" spans="1:68" x14ac:dyDescent="0.25">
      <c r="A58822" s="1"/>
      <c r="B58822" s="2"/>
      <c r="BJ58822" s="3"/>
      <c r="BL58822" s="3"/>
      <c r="BN58822" s="3"/>
      <c r="BP58822" s="3"/>
    </row>
    <row r="58823" spans="1:68" x14ac:dyDescent="0.25">
      <c r="A58823" s="1"/>
      <c r="B58823" s="2"/>
      <c r="BJ58823" s="3"/>
      <c r="BL58823" s="3"/>
      <c r="BN58823" s="3"/>
      <c r="BP58823" s="3"/>
    </row>
    <row r="58824" spans="1:68" x14ac:dyDescent="0.25">
      <c r="A58824" s="1"/>
      <c r="B58824" s="2"/>
      <c r="BJ58824" s="3"/>
      <c r="BL58824" s="3"/>
      <c r="BN58824" s="3"/>
      <c r="BP58824" s="3"/>
    </row>
    <row r="58825" spans="1:68" x14ac:dyDescent="0.25">
      <c r="A58825" s="1"/>
      <c r="B58825" s="2"/>
      <c r="BJ58825" s="3"/>
      <c r="BL58825" s="3"/>
      <c r="BN58825" s="3"/>
      <c r="BP58825" s="3"/>
    </row>
    <row r="58826" spans="1:68" x14ac:dyDescent="0.25">
      <c r="A58826" s="1"/>
      <c r="B58826" s="2"/>
      <c r="BJ58826" s="3"/>
      <c r="BL58826" s="3"/>
      <c r="BN58826" s="3"/>
      <c r="BP58826" s="3"/>
    </row>
    <row r="58827" spans="1:68" x14ac:dyDescent="0.25">
      <c r="A58827" s="1"/>
      <c r="B58827" s="2"/>
      <c r="BJ58827" s="3"/>
      <c r="BL58827" s="3"/>
      <c r="BN58827" s="3"/>
      <c r="BP58827" s="3"/>
    </row>
    <row r="58828" spans="1:68" x14ac:dyDescent="0.25">
      <c r="A58828" s="1"/>
      <c r="B58828" s="2"/>
      <c r="BJ58828" s="3"/>
      <c r="BL58828" s="3"/>
      <c r="BN58828" s="3"/>
      <c r="BP58828" s="3"/>
    </row>
    <row r="58829" spans="1:68" x14ac:dyDescent="0.25">
      <c r="A58829" s="1"/>
      <c r="B58829" s="2"/>
      <c r="BJ58829" s="3"/>
      <c r="BL58829" s="3"/>
      <c r="BN58829" s="3"/>
      <c r="BP58829" s="3"/>
    </row>
    <row r="58830" spans="1:68" x14ac:dyDescent="0.25">
      <c r="A58830" s="1"/>
      <c r="B58830" s="2"/>
      <c r="BJ58830" s="3"/>
      <c r="BL58830" s="3"/>
      <c r="BN58830" s="3"/>
      <c r="BP58830" s="3"/>
    </row>
    <row r="58831" spans="1:68" x14ac:dyDescent="0.25">
      <c r="A58831" s="1"/>
      <c r="B58831" s="2"/>
      <c r="BJ58831" s="3"/>
      <c r="BL58831" s="3"/>
      <c r="BN58831" s="3"/>
      <c r="BP58831" s="3"/>
    </row>
    <row r="58832" spans="1:68" x14ac:dyDescent="0.25">
      <c r="A58832" s="1"/>
      <c r="B58832" s="2"/>
      <c r="BJ58832" s="3"/>
      <c r="BL58832" s="3"/>
      <c r="BN58832" s="3"/>
      <c r="BP58832" s="3"/>
    </row>
    <row r="58833" spans="1:68" x14ac:dyDescent="0.25">
      <c r="A58833" s="1"/>
      <c r="B58833" s="2"/>
      <c r="BJ58833" s="3"/>
      <c r="BL58833" s="3"/>
      <c r="BN58833" s="3"/>
      <c r="BP58833" s="3"/>
    </row>
    <row r="58834" spans="1:68" x14ac:dyDescent="0.25">
      <c r="A58834" s="1"/>
      <c r="B58834" s="2"/>
      <c r="BJ58834" s="3"/>
      <c r="BL58834" s="3"/>
      <c r="BN58834" s="3"/>
      <c r="BP58834" s="3"/>
    </row>
    <row r="58835" spans="1:68" x14ac:dyDescent="0.25">
      <c r="A58835" s="1"/>
      <c r="B58835" s="2"/>
      <c r="BJ58835" s="3"/>
      <c r="BL58835" s="3"/>
      <c r="BN58835" s="3"/>
      <c r="BP58835" s="3"/>
    </row>
    <row r="58836" spans="1:68" x14ac:dyDescent="0.25">
      <c r="A58836" s="1"/>
      <c r="B58836" s="2"/>
      <c r="BJ58836" s="3"/>
      <c r="BL58836" s="3"/>
      <c r="BN58836" s="3"/>
      <c r="BP58836" s="3"/>
    </row>
    <row r="58837" spans="1:68" x14ac:dyDescent="0.25">
      <c r="A58837" s="1"/>
      <c r="B58837" s="2"/>
      <c r="BJ58837" s="3"/>
      <c r="BL58837" s="3"/>
      <c r="BN58837" s="3"/>
      <c r="BP58837" s="3"/>
    </row>
    <row r="58838" spans="1:68" x14ac:dyDescent="0.25">
      <c r="A58838" s="1"/>
      <c r="B58838" s="2"/>
      <c r="BJ58838" s="3"/>
      <c r="BL58838" s="3"/>
      <c r="BN58838" s="3"/>
      <c r="BP58838" s="3"/>
    </row>
    <row r="58839" spans="1:68" x14ac:dyDescent="0.25">
      <c r="A58839" s="1"/>
      <c r="B58839" s="2"/>
      <c r="BJ58839" s="3"/>
      <c r="BL58839" s="3"/>
      <c r="BN58839" s="3"/>
      <c r="BP58839" s="3"/>
    </row>
    <row r="58840" spans="1:68" x14ac:dyDescent="0.25">
      <c r="A58840" s="1"/>
      <c r="B58840" s="2"/>
      <c r="BJ58840" s="3"/>
      <c r="BL58840" s="3"/>
      <c r="BN58840" s="3"/>
      <c r="BP58840" s="3"/>
    </row>
    <row r="58841" spans="1:68" x14ac:dyDescent="0.25">
      <c r="A58841" s="1"/>
      <c r="B58841" s="2"/>
      <c r="BJ58841" s="3"/>
      <c r="BL58841" s="3"/>
      <c r="BN58841" s="3"/>
      <c r="BP58841" s="3"/>
    </row>
    <row r="58842" spans="1:68" x14ac:dyDescent="0.25">
      <c r="A58842" s="1"/>
      <c r="B58842" s="2"/>
      <c r="BJ58842" s="3"/>
      <c r="BL58842" s="3"/>
      <c r="BN58842" s="3"/>
      <c r="BP58842" s="3"/>
    </row>
    <row r="58843" spans="1:68" x14ac:dyDescent="0.25">
      <c r="A58843" s="1"/>
      <c r="B58843" s="2"/>
      <c r="BJ58843" s="3"/>
      <c r="BL58843" s="3"/>
      <c r="BN58843" s="3"/>
      <c r="BP58843" s="3"/>
    </row>
    <row r="58844" spans="1:68" x14ac:dyDescent="0.25">
      <c r="A58844" s="1"/>
      <c r="B58844" s="2"/>
      <c r="BJ58844" s="3"/>
      <c r="BL58844" s="3"/>
      <c r="BN58844" s="3"/>
      <c r="BP58844" s="3"/>
    </row>
    <row r="58845" spans="1:68" x14ac:dyDescent="0.25">
      <c r="A58845" s="1"/>
      <c r="B58845" s="2"/>
      <c r="BJ58845" s="3"/>
      <c r="BL58845" s="3"/>
      <c r="BN58845" s="3"/>
      <c r="BP58845" s="3"/>
    </row>
    <row r="58846" spans="1:68" x14ac:dyDescent="0.25">
      <c r="A58846" s="1"/>
      <c r="B58846" s="2"/>
      <c r="BJ58846" s="3"/>
      <c r="BL58846" s="3"/>
      <c r="BN58846" s="3"/>
      <c r="BP58846" s="3"/>
    </row>
    <row r="58847" spans="1:68" x14ac:dyDescent="0.25">
      <c r="A58847" s="1"/>
      <c r="B58847" s="2"/>
      <c r="BJ58847" s="3"/>
      <c r="BL58847" s="3"/>
      <c r="BN58847" s="3"/>
      <c r="BP58847" s="3"/>
    </row>
    <row r="58848" spans="1:68" x14ac:dyDescent="0.25">
      <c r="A58848" s="1"/>
      <c r="B58848" s="2"/>
      <c r="BJ58848" s="3"/>
      <c r="BL58848" s="3"/>
      <c r="BN58848" s="3"/>
      <c r="BP58848" s="3"/>
    </row>
    <row r="58849" spans="1:68" x14ac:dyDescent="0.25">
      <c r="A58849" s="1"/>
      <c r="B58849" s="2"/>
      <c r="BJ58849" s="3"/>
      <c r="BL58849" s="3"/>
      <c r="BN58849" s="3"/>
      <c r="BP58849" s="3"/>
    </row>
    <row r="58850" spans="1:68" x14ac:dyDescent="0.25">
      <c r="A58850" s="1"/>
      <c r="B58850" s="2"/>
      <c r="BJ58850" s="3"/>
      <c r="BL58850" s="3"/>
      <c r="BN58850" s="3"/>
      <c r="BP58850" s="3"/>
    </row>
    <row r="58851" spans="1:68" x14ac:dyDescent="0.25">
      <c r="A58851" s="1"/>
      <c r="B58851" s="2"/>
      <c r="BJ58851" s="3"/>
      <c r="BL58851" s="3"/>
      <c r="BN58851" s="3"/>
      <c r="BP58851" s="3"/>
    </row>
    <row r="58852" spans="1:68" x14ac:dyDescent="0.25">
      <c r="A58852" s="1"/>
      <c r="B58852" s="2"/>
      <c r="BJ58852" s="3"/>
      <c r="BL58852" s="3"/>
      <c r="BN58852" s="3"/>
      <c r="BP58852" s="3"/>
    </row>
    <row r="58853" spans="1:68" x14ac:dyDescent="0.25">
      <c r="A58853" s="1"/>
      <c r="B58853" s="2"/>
      <c r="BJ58853" s="3"/>
      <c r="BL58853" s="3"/>
      <c r="BN58853" s="3"/>
      <c r="BP58853" s="3"/>
    </row>
    <row r="58854" spans="1:68" x14ac:dyDescent="0.25">
      <c r="A58854" s="1"/>
      <c r="B58854" s="2"/>
      <c r="BJ58854" s="3"/>
      <c r="BL58854" s="3"/>
      <c r="BN58854" s="3"/>
      <c r="BP58854" s="3"/>
    </row>
    <row r="58855" spans="1:68" x14ac:dyDescent="0.25">
      <c r="A58855" s="1"/>
      <c r="B58855" s="2"/>
      <c r="BJ58855" s="3"/>
      <c r="BL58855" s="3"/>
      <c r="BN58855" s="3"/>
      <c r="BP58855" s="3"/>
    </row>
    <row r="58856" spans="1:68" x14ac:dyDescent="0.25">
      <c r="A58856" s="1"/>
      <c r="B58856" s="2"/>
      <c r="BJ58856" s="3"/>
      <c r="BL58856" s="3"/>
      <c r="BN58856" s="3"/>
      <c r="BP58856" s="3"/>
    </row>
    <row r="58857" spans="1:68" x14ac:dyDescent="0.25">
      <c r="A58857" s="1"/>
      <c r="B58857" s="2"/>
      <c r="BJ58857" s="3"/>
      <c r="BL58857" s="3"/>
      <c r="BN58857" s="3"/>
      <c r="BP58857" s="3"/>
    </row>
    <row r="58858" spans="1:68" x14ac:dyDescent="0.25">
      <c r="A58858" s="1"/>
      <c r="B58858" s="2"/>
      <c r="BJ58858" s="3"/>
      <c r="BL58858" s="3"/>
      <c r="BN58858" s="3"/>
      <c r="BP58858" s="3"/>
    </row>
    <row r="58859" spans="1:68" x14ac:dyDescent="0.25">
      <c r="A58859" s="1"/>
      <c r="B58859" s="2"/>
      <c r="BJ58859" s="3"/>
      <c r="BL58859" s="3"/>
      <c r="BN58859" s="3"/>
      <c r="BP58859" s="3"/>
    </row>
    <row r="58860" spans="1:68" x14ac:dyDescent="0.25">
      <c r="A58860" s="1"/>
      <c r="B58860" s="2"/>
      <c r="BJ58860" s="3"/>
      <c r="BL58860" s="3"/>
      <c r="BN58860" s="3"/>
      <c r="BP58860" s="3"/>
    </row>
    <row r="58861" spans="1:68" x14ac:dyDescent="0.25">
      <c r="A58861" s="1"/>
      <c r="B58861" s="2"/>
      <c r="BJ58861" s="3"/>
      <c r="BL58861" s="3"/>
      <c r="BN58861" s="3"/>
      <c r="BP58861" s="3"/>
    </row>
    <row r="58862" spans="1:68" x14ac:dyDescent="0.25">
      <c r="A58862" s="1"/>
      <c r="B58862" s="2"/>
      <c r="BJ58862" s="3"/>
      <c r="BL58862" s="3"/>
      <c r="BN58862" s="3"/>
      <c r="BP58862" s="3"/>
    </row>
    <row r="58863" spans="1:68" x14ac:dyDescent="0.25">
      <c r="A58863" s="1"/>
      <c r="B58863" s="2"/>
      <c r="BJ58863" s="3"/>
      <c r="BL58863" s="3"/>
      <c r="BN58863" s="3"/>
      <c r="BP58863" s="3"/>
    </row>
    <row r="58864" spans="1:68" x14ac:dyDescent="0.25">
      <c r="A58864" s="1"/>
      <c r="B58864" s="2"/>
      <c r="BJ58864" s="3"/>
      <c r="BL58864" s="3"/>
      <c r="BN58864" s="3"/>
      <c r="BP58864" s="3"/>
    </row>
    <row r="58865" spans="1:68" x14ac:dyDescent="0.25">
      <c r="A58865" s="1"/>
      <c r="B58865" s="2"/>
      <c r="BJ58865" s="3"/>
      <c r="BL58865" s="3"/>
      <c r="BN58865" s="3"/>
      <c r="BP58865" s="3"/>
    </row>
    <row r="58866" spans="1:68" x14ac:dyDescent="0.25">
      <c r="A58866" s="1"/>
      <c r="B58866" s="2"/>
      <c r="BJ58866" s="3"/>
      <c r="BL58866" s="3"/>
      <c r="BN58866" s="3"/>
      <c r="BP58866" s="3"/>
    </row>
    <row r="58867" spans="1:68" x14ac:dyDescent="0.25">
      <c r="A58867" s="1"/>
      <c r="B58867" s="2"/>
      <c r="BJ58867" s="3"/>
      <c r="BL58867" s="3"/>
      <c r="BN58867" s="3"/>
      <c r="BP58867" s="3"/>
    </row>
    <row r="58868" spans="1:68" x14ac:dyDescent="0.25">
      <c r="A58868" s="1"/>
      <c r="B58868" s="2"/>
      <c r="BJ58868" s="3"/>
      <c r="BL58868" s="3"/>
      <c r="BN58868" s="3"/>
      <c r="BP58868" s="3"/>
    </row>
    <row r="58869" spans="1:68" x14ac:dyDescent="0.25">
      <c r="A58869" s="1"/>
      <c r="B58869" s="2"/>
      <c r="BJ58869" s="3"/>
      <c r="BL58869" s="3"/>
      <c r="BN58869" s="3"/>
      <c r="BP58869" s="3"/>
    </row>
    <row r="58870" spans="1:68" x14ac:dyDescent="0.25">
      <c r="A58870" s="1"/>
      <c r="B58870" s="2"/>
      <c r="BJ58870" s="3"/>
      <c r="BL58870" s="3"/>
      <c r="BN58870" s="3"/>
      <c r="BP58870" s="3"/>
    </row>
    <row r="58871" spans="1:68" x14ac:dyDescent="0.25">
      <c r="A58871" s="1"/>
      <c r="B58871" s="2"/>
      <c r="BJ58871" s="3"/>
      <c r="BL58871" s="3"/>
      <c r="BN58871" s="3"/>
      <c r="BP58871" s="3"/>
    </row>
    <row r="58872" spans="1:68" x14ac:dyDescent="0.25">
      <c r="A58872" s="1"/>
      <c r="B58872" s="2"/>
      <c r="BJ58872" s="3"/>
      <c r="BL58872" s="3"/>
      <c r="BN58872" s="3"/>
      <c r="BP58872" s="3"/>
    </row>
    <row r="58873" spans="1:68" x14ac:dyDescent="0.25">
      <c r="A58873" s="1"/>
      <c r="B58873" s="2"/>
      <c r="BJ58873" s="3"/>
      <c r="BL58873" s="3"/>
      <c r="BN58873" s="3"/>
      <c r="BP58873" s="3"/>
    </row>
    <row r="58874" spans="1:68" x14ac:dyDescent="0.25">
      <c r="A58874" s="1"/>
      <c r="B58874" s="2"/>
      <c r="BJ58874" s="3"/>
      <c r="BL58874" s="3"/>
      <c r="BN58874" s="3"/>
      <c r="BP58874" s="3"/>
    </row>
    <row r="58875" spans="1:68" x14ac:dyDescent="0.25">
      <c r="A58875" s="1"/>
      <c r="B58875" s="2"/>
      <c r="BJ58875" s="3"/>
      <c r="BL58875" s="3"/>
      <c r="BN58875" s="3"/>
      <c r="BP58875" s="3"/>
    </row>
    <row r="58876" spans="1:68" x14ac:dyDescent="0.25">
      <c r="A58876" s="1"/>
      <c r="B58876" s="2"/>
      <c r="BJ58876" s="3"/>
      <c r="BL58876" s="3"/>
      <c r="BN58876" s="3"/>
      <c r="BP58876" s="3"/>
    </row>
    <row r="58877" spans="1:68" x14ac:dyDescent="0.25">
      <c r="A58877" s="1"/>
      <c r="B58877" s="2"/>
      <c r="BJ58877" s="3"/>
      <c r="BL58877" s="3"/>
      <c r="BN58877" s="3"/>
      <c r="BP58877" s="3"/>
    </row>
    <row r="58878" spans="1:68" x14ac:dyDescent="0.25">
      <c r="A58878" s="1"/>
      <c r="B58878" s="2"/>
      <c r="BJ58878" s="3"/>
      <c r="BL58878" s="3"/>
      <c r="BN58878" s="3"/>
      <c r="BP58878" s="3"/>
    </row>
    <row r="58879" spans="1:68" x14ac:dyDescent="0.25">
      <c r="A58879" s="1"/>
      <c r="B58879" s="2"/>
      <c r="BJ58879" s="3"/>
      <c r="BL58879" s="3"/>
      <c r="BN58879" s="3"/>
      <c r="BP58879" s="3"/>
    </row>
    <row r="58880" spans="1:68" x14ac:dyDescent="0.25">
      <c r="A58880" s="1"/>
      <c r="B58880" s="2"/>
      <c r="BJ58880" s="3"/>
      <c r="BL58880" s="3"/>
      <c r="BN58880" s="3"/>
      <c r="BP58880" s="3"/>
    </row>
    <row r="58881" spans="1:68" x14ac:dyDescent="0.25">
      <c r="A58881" s="1"/>
      <c r="B58881" s="2"/>
      <c r="BJ58881" s="3"/>
      <c r="BL58881" s="3"/>
      <c r="BN58881" s="3"/>
      <c r="BP58881" s="3"/>
    </row>
    <row r="58882" spans="1:68" x14ac:dyDescent="0.25">
      <c r="A58882" s="1"/>
      <c r="B58882" s="2"/>
      <c r="BJ58882" s="3"/>
      <c r="BL58882" s="3"/>
      <c r="BN58882" s="3"/>
      <c r="BP58882" s="3"/>
    </row>
    <row r="58883" spans="1:68" x14ac:dyDescent="0.25">
      <c r="A58883" s="1"/>
      <c r="B58883" s="2"/>
      <c r="BJ58883" s="3"/>
      <c r="BL58883" s="3"/>
      <c r="BN58883" s="3"/>
      <c r="BP58883" s="3"/>
    </row>
    <row r="58884" spans="1:68" x14ac:dyDescent="0.25">
      <c r="A58884" s="1"/>
      <c r="B58884" s="2"/>
      <c r="BJ58884" s="3"/>
      <c r="BL58884" s="3"/>
      <c r="BN58884" s="3"/>
      <c r="BP58884" s="3"/>
    </row>
    <row r="58885" spans="1:68" x14ac:dyDescent="0.25">
      <c r="A58885" s="1"/>
      <c r="B58885" s="2"/>
      <c r="BJ58885" s="3"/>
      <c r="BL58885" s="3"/>
      <c r="BN58885" s="3"/>
      <c r="BP58885" s="3"/>
    </row>
    <row r="58886" spans="1:68" x14ac:dyDescent="0.25">
      <c r="A58886" s="1"/>
      <c r="B58886" s="2"/>
      <c r="BJ58886" s="3"/>
      <c r="BL58886" s="3"/>
      <c r="BN58886" s="3"/>
      <c r="BP58886" s="3"/>
    </row>
    <row r="58887" spans="1:68" x14ac:dyDescent="0.25">
      <c r="A58887" s="1"/>
      <c r="B58887" s="2"/>
      <c r="BJ58887" s="3"/>
      <c r="BL58887" s="3"/>
      <c r="BN58887" s="3"/>
      <c r="BP58887" s="3"/>
    </row>
    <row r="58888" spans="1:68" x14ac:dyDescent="0.25">
      <c r="A58888" s="1"/>
      <c r="B58888" s="2"/>
      <c r="BJ58888" s="3"/>
      <c r="BL58888" s="3"/>
      <c r="BN58888" s="3"/>
      <c r="BP58888" s="3"/>
    </row>
    <row r="58889" spans="1:68" x14ac:dyDescent="0.25">
      <c r="A58889" s="1"/>
      <c r="B58889" s="2"/>
      <c r="BJ58889" s="3"/>
      <c r="BL58889" s="3"/>
      <c r="BN58889" s="3"/>
      <c r="BP58889" s="3"/>
    </row>
    <row r="58890" spans="1:68" x14ac:dyDescent="0.25">
      <c r="A58890" s="1"/>
      <c r="B58890" s="2"/>
      <c r="BJ58890" s="3"/>
      <c r="BL58890" s="3"/>
      <c r="BN58890" s="3"/>
      <c r="BP58890" s="3"/>
    </row>
    <row r="58891" spans="1:68" x14ac:dyDescent="0.25">
      <c r="A58891" s="1"/>
      <c r="B58891" s="2"/>
      <c r="BJ58891" s="3"/>
      <c r="BL58891" s="3"/>
      <c r="BN58891" s="3"/>
      <c r="BP58891" s="3"/>
    </row>
    <row r="58892" spans="1:68" x14ac:dyDescent="0.25">
      <c r="A58892" s="1"/>
      <c r="B58892" s="2"/>
      <c r="BJ58892" s="3"/>
      <c r="BL58892" s="3"/>
      <c r="BN58892" s="3"/>
      <c r="BP58892" s="3"/>
    </row>
    <row r="58893" spans="1:68" x14ac:dyDescent="0.25">
      <c r="A58893" s="1"/>
      <c r="B58893" s="2"/>
      <c r="BJ58893" s="3"/>
      <c r="BL58893" s="3"/>
      <c r="BN58893" s="3"/>
      <c r="BP58893" s="3"/>
    </row>
    <row r="58894" spans="1:68" x14ac:dyDescent="0.25">
      <c r="A58894" s="1"/>
      <c r="B58894" s="2"/>
      <c r="BJ58894" s="3"/>
      <c r="BL58894" s="3"/>
      <c r="BN58894" s="3"/>
      <c r="BP58894" s="3"/>
    </row>
    <row r="58895" spans="1:68" x14ac:dyDescent="0.25">
      <c r="A58895" s="1"/>
      <c r="B58895" s="2"/>
      <c r="BJ58895" s="3"/>
      <c r="BL58895" s="3"/>
      <c r="BN58895" s="3"/>
      <c r="BP58895" s="3"/>
    </row>
    <row r="58896" spans="1:68" x14ac:dyDescent="0.25">
      <c r="A58896" s="1"/>
      <c r="B58896" s="2"/>
      <c r="BJ58896" s="3"/>
      <c r="BL58896" s="3"/>
      <c r="BN58896" s="3"/>
      <c r="BP58896" s="3"/>
    </row>
    <row r="58897" spans="1:68" x14ac:dyDescent="0.25">
      <c r="A58897" s="1"/>
      <c r="B58897" s="2"/>
      <c r="BJ58897" s="3"/>
      <c r="BL58897" s="3"/>
      <c r="BN58897" s="3"/>
      <c r="BP58897" s="3"/>
    </row>
    <row r="58898" spans="1:68" x14ac:dyDescent="0.25">
      <c r="A58898" s="1"/>
      <c r="B58898" s="2"/>
      <c r="BJ58898" s="3"/>
      <c r="BL58898" s="3"/>
      <c r="BN58898" s="3"/>
      <c r="BP58898" s="3"/>
    </row>
    <row r="58899" spans="1:68" x14ac:dyDescent="0.25">
      <c r="A58899" s="1"/>
      <c r="B58899" s="2"/>
      <c r="BJ58899" s="3"/>
      <c r="BL58899" s="3"/>
      <c r="BN58899" s="3"/>
      <c r="BP58899" s="3"/>
    </row>
    <row r="58900" spans="1:68" x14ac:dyDescent="0.25">
      <c r="A58900" s="1"/>
      <c r="B58900" s="2"/>
      <c r="BJ58900" s="3"/>
      <c r="BL58900" s="3"/>
      <c r="BN58900" s="3"/>
      <c r="BP58900" s="3"/>
    </row>
    <row r="58901" spans="1:68" x14ac:dyDescent="0.25">
      <c r="A58901" s="1"/>
      <c r="B58901" s="2"/>
      <c r="BJ58901" s="3"/>
      <c r="BL58901" s="3"/>
      <c r="BN58901" s="3"/>
      <c r="BP58901" s="3"/>
    </row>
    <row r="58902" spans="1:68" x14ac:dyDescent="0.25">
      <c r="A58902" s="1"/>
      <c r="B58902" s="2"/>
      <c r="BJ58902" s="3"/>
      <c r="BL58902" s="3"/>
      <c r="BN58902" s="3"/>
      <c r="BP58902" s="3"/>
    </row>
    <row r="58903" spans="1:68" x14ac:dyDescent="0.25">
      <c r="A58903" s="1"/>
      <c r="B58903" s="2"/>
      <c r="BJ58903" s="3"/>
      <c r="BL58903" s="3"/>
      <c r="BN58903" s="3"/>
      <c r="BP58903" s="3"/>
    </row>
    <row r="58904" spans="1:68" x14ac:dyDescent="0.25">
      <c r="A58904" s="1"/>
      <c r="B58904" s="2"/>
      <c r="BJ58904" s="3"/>
      <c r="BL58904" s="3"/>
      <c r="BN58904" s="3"/>
      <c r="BP58904" s="3"/>
    </row>
    <row r="58905" spans="1:68" x14ac:dyDescent="0.25">
      <c r="A58905" s="1"/>
      <c r="B58905" s="2"/>
      <c r="BJ58905" s="3"/>
      <c r="BL58905" s="3"/>
      <c r="BN58905" s="3"/>
      <c r="BP58905" s="3"/>
    </row>
    <row r="58906" spans="1:68" x14ac:dyDescent="0.25">
      <c r="A58906" s="1"/>
      <c r="B58906" s="2"/>
      <c r="BJ58906" s="3"/>
      <c r="BL58906" s="3"/>
      <c r="BN58906" s="3"/>
      <c r="BP58906" s="3"/>
    </row>
    <row r="58907" spans="1:68" x14ac:dyDescent="0.25">
      <c r="A58907" s="1"/>
      <c r="B58907" s="2"/>
      <c r="BJ58907" s="3"/>
      <c r="BL58907" s="3"/>
      <c r="BN58907" s="3"/>
      <c r="BP58907" s="3"/>
    </row>
    <row r="58908" spans="1:68" x14ac:dyDescent="0.25">
      <c r="A58908" s="1"/>
      <c r="B58908" s="2"/>
      <c r="BJ58908" s="3"/>
      <c r="BL58908" s="3"/>
      <c r="BN58908" s="3"/>
      <c r="BP58908" s="3"/>
    </row>
    <row r="58909" spans="1:68" x14ac:dyDescent="0.25">
      <c r="A58909" s="1"/>
      <c r="B58909" s="2"/>
      <c r="BJ58909" s="3"/>
      <c r="BL58909" s="3"/>
      <c r="BN58909" s="3"/>
      <c r="BP58909" s="3"/>
    </row>
    <row r="58910" spans="1:68" x14ac:dyDescent="0.25">
      <c r="A58910" s="1"/>
      <c r="B58910" s="2"/>
      <c r="BJ58910" s="3"/>
      <c r="BL58910" s="3"/>
      <c r="BN58910" s="3"/>
      <c r="BP58910" s="3"/>
    </row>
    <row r="58911" spans="1:68" x14ac:dyDescent="0.25">
      <c r="A58911" s="1"/>
      <c r="B58911" s="2"/>
      <c r="BJ58911" s="3"/>
      <c r="BL58911" s="3"/>
      <c r="BN58911" s="3"/>
      <c r="BP58911" s="3"/>
    </row>
    <row r="58912" spans="1:68" x14ac:dyDescent="0.25">
      <c r="A58912" s="1"/>
      <c r="B58912" s="2"/>
      <c r="BJ58912" s="3"/>
      <c r="BL58912" s="3"/>
      <c r="BN58912" s="3"/>
      <c r="BP58912" s="3"/>
    </row>
    <row r="58913" spans="1:68" x14ac:dyDescent="0.25">
      <c r="A58913" s="1"/>
      <c r="B58913" s="2"/>
      <c r="BJ58913" s="3"/>
      <c r="BL58913" s="3"/>
      <c r="BN58913" s="3"/>
      <c r="BP58913" s="3"/>
    </row>
    <row r="58914" spans="1:68" x14ac:dyDescent="0.25">
      <c r="A58914" s="1"/>
      <c r="B58914" s="2"/>
      <c r="BJ58914" s="3"/>
      <c r="BL58914" s="3"/>
      <c r="BN58914" s="3"/>
      <c r="BP58914" s="3"/>
    </row>
    <row r="58915" spans="1:68" x14ac:dyDescent="0.25">
      <c r="A58915" s="1"/>
      <c r="B58915" s="2"/>
      <c r="BJ58915" s="3"/>
      <c r="BL58915" s="3"/>
      <c r="BN58915" s="3"/>
      <c r="BP58915" s="3"/>
    </row>
    <row r="58916" spans="1:68" x14ac:dyDescent="0.25">
      <c r="A58916" s="1"/>
      <c r="B58916" s="2"/>
      <c r="BJ58916" s="3"/>
      <c r="BL58916" s="3"/>
      <c r="BN58916" s="3"/>
      <c r="BP58916" s="3"/>
    </row>
    <row r="58917" spans="1:68" x14ac:dyDescent="0.25">
      <c r="A58917" s="1"/>
      <c r="B58917" s="2"/>
      <c r="BJ58917" s="3"/>
      <c r="BL58917" s="3"/>
      <c r="BN58917" s="3"/>
      <c r="BP58917" s="3"/>
    </row>
    <row r="58918" spans="1:68" x14ac:dyDescent="0.25">
      <c r="A58918" s="1"/>
      <c r="B58918" s="2"/>
      <c r="BJ58918" s="3"/>
      <c r="BL58918" s="3"/>
      <c r="BN58918" s="3"/>
      <c r="BP58918" s="3"/>
    </row>
    <row r="58919" spans="1:68" x14ac:dyDescent="0.25">
      <c r="A58919" s="1"/>
      <c r="B58919" s="2"/>
      <c r="BJ58919" s="3"/>
      <c r="BL58919" s="3"/>
      <c r="BN58919" s="3"/>
      <c r="BP58919" s="3"/>
    </row>
    <row r="58920" spans="1:68" x14ac:dyDescent="0.25">
      <c r="A58920" s="1"/>
      <c r="B58920" s="2"/>
      <c r="BJ58920" s="3"/>
      <c r="BL58920" s="3"/>
      <c r="BN58920" s="3"/>
      <c r="BP58920" s="3"/>
    </row>
    <row r="58921" spans="1:68" x14ac:dyDescent="0.25">
      <c r="A58921" s="1"/>
      <c r="B58921" s="2"/>
      <c r="BJ58921" s="3"/>
      <c r="BL58921" s="3"/>
      <c r="BN58921" s="3"/>
      <c r="BP58921" s="3"/>
    </row>
    <row r="58922" spans="1:68" x14ac:dyDescent="0.25">
      <c r="A58922" s="1"/>
      <c r="B58922" s="2"/>
      <c r="BJ58922" s="3"/>
      <c r="BL58922" s="3"/>
      <c r="BN58922" s="3"/>
      <c r="BP58922" s="3"/>
    </row>
    <row r="58923" spans="1:68" x14ac:dyDescent="0.25">
      <c r="A58923" s="1"/>
      <c r="B58923" s="2"/>
      <c r="BJ58923" s="3"/>
      <c r="BL58923" s="3"/>
      <c r="BN58923" s="3"/>
      <c r="BP58923" s="3"/>
    </row>
    <row r="58924" spans="1:68" x14ac:dyDescent="0.25">
      <c r="A58924" s="1"/>
      <c r="B58924" s="2"/>
      <c r="BJ58924" s="3"/>
      <c r="BL58924" s="3"/>
      <c r="BN58924" s="3"/>
      <c r="BP58924" s="3"/>
    </row>
    <row r="58925" spans="1:68" x14ac:dyDescent="0.25">
      <c r="A58925" s="1"/>
      <c r="B58925" s="2"/>
      <c r="BJ58925" s="3"/>
      <c r="BL58925" s="3"/>
      <c r="BN58925" s="3"/>
      <c r="BP58925" s="3"/>
    </row>
    <row r="58926" spans="1:68" x14ac:dyDescent="0.25">
      <c r="A58926" s="1"/>
      <c r="B58926" s="2"/>
      <c r="BJ58926" s="3"/>
      <c r="BL58926" s="3"/>
      <c r="BN58926" s="3"/>
      <c r="BP58926" s="3"/>
    </row>
    <row r="58927" spans="1:68" x14ac:dyDescent="0.25">
      <c r="A58927" s="1"/>
      <c r="B58927" s="2"/>
      <c r="BJ58927" s="3"/>
      <c r="BL58927" s="3"/>
      <c r="BN58927" s="3"/>
      <c r="BP58927" s="3"/>
    </row>
    <row r="58928" spans="1:68" x14ac:dyDescent="0.25">
      <c r="A58928" s="1"/>
      <c r="B58928" s="2"/>
      <c r="BJ58928" s="3"/>
      <c r="BL58928" s="3"/>
      <c r="BN58928" s="3"/>
      <c r="BP58928" s="3"/>
    </row>
    <row r="58929" spans="1:68" x14ac:dyDescent="0.25">
      <c r="A58929" s="1"/>
      <c r="B58929" s="2"/>
      <c r="BJ58929" s="3"/>
      <c r="BL58929" s="3"/>
      <c r="BN58929" s="3"/>
      <c r="BP58929" s="3"/>
    </row>
    <row r="58930" spans="1:68" x14ac:dyDescent="0.25">
      <c r="A58930" s="1"/>
      <c r="B58930" s="2"/>
      <c r="BJ58930" s="3"/>
      <c r="BL58930" s="3"/>
      <c r="BN58930" s="3"/>
      <c r="BP58930" s="3"/>
    </row>
    <row r="58931" spans="1:68" x14ac:dyDescent="0.25">
      <c r="A58931" s="1"/>
      <c r="B58931" s="2"/>
      <c r="BJ58931" s="3"/>
      <c r="BL58931" s="3"/>
      <c r="BN58931" s="3"/>
      <c r="BP58931" s="3"/>
    </row>
    <row r="58932" spans="1:68" x14ac:dyDescent="0.25">
      <c r="A58932" s="1"/>
      <c r="B58932" s="2"/>
      <c r="BJ58932" s="3"/>
      <c r="BL58932" s="3"/>
      <c r="BN58932" s="3"/>
      <c r="BP58932" s="3"/>
    </row>
    <row r="58933" spans="1:68" x14ac:dyDescent="0.25">
      <c r="A58933" s="1"/>
      <c r="B58933" s="2"/>
      <c r="BJ58933" s="3"/>
      <c r="BL58933" s="3"/>
      <c r="BN58933" s="3"/>
      <c r="BP58933" s="3"/>
    </row>
    <row r="58934" spans="1:68" x14ac:dyDescent="0.25">
      <c r="A58934" s="1"/>
      <c r="B58934" s="2"/>
      <c r="BJ58934" s="3"/>
      <c r="BL58934" s="3"/>
      <c r="BN58934" s="3"/>
      <c r="BP58934" s="3"/>
    </row>
    <row r="58935" spans="1:68" x14ac:dyDescent="0.25">
      <c r="A58935" s="1"/>
      <c r="B58935" s="2"/>
      <c r="BJ58935" s="3"/>
      <c r="BL58935" s="3"/>
      <c r="BN58935" s="3"/>
      <c r="BP58935" s="3"/>
    </row>
    <row r="58936" spans="1:68" x14ac:dyDescent="0.25">
      <c r="A58936" s="1"/>
      <c r="B58936" s="2"/>
      <c r="BJ58936" s="3"/>
      <c r="BL58936" s="3"/>
      <c r="BN58936" s="3"/>
      <c r="BP58936" s="3"/>
    </row>
    <row r="58937" spans="1:68" x14ac:dyDescent="0.25">
      <c r="A58937" s="1"/>
      <c r="B58937" s="2"/>
      <c r="BJ58937" s="3"/>
      <c r="BL58937" s="3"/>
      <c r="BN58937" s="3"/>
      <c r="BP58937" s="3"/>
    </row>
    <row r="58938" spans="1:68" x14ac:dyDescent="0.25">
      <c r="A58938" s="1"/>
      <c r="B58938" s="2"/>
      <c r="BJ58938" s="3"/>
      <c r="BL58938" s="3"/>
      <c r="BN58938" s="3"/>
      <c r="BP58938" s="3"/>
    </row>
    <row r="58939" spans="1:68" x14ac:dyDescent="0.25">
      <c r="A58939" s="1"/>
      <c r="B58939" s="2"/>
      <c r="BJ58939" s="3"/>
      <c r="BL58939" s="3"/>
      <c r="BN58939" s="3"/>
      <c r="BP58939" s="3"/>
    </row>
    <row r="58940" spans="1:68" x14ac:dyDescent="0.25">
      <c r="A58940" s="1"/>
      <c r="B58940" s="2"/>
      <c r="BJ58940" s="3"/>
      <c r="BL58940" s="3"/>
      <c r="BN58940" s="3"/>
      <c r="BP58940" s="3"/>
    </row>
    <row r="58941" spans="1:68" x14ac:dyDescent="0.25">
      <c r="A58941" s="1"/>
      <c r="B58941" s="2"/>
      <c r="BJ58941" s="3"/>
      <c r="BL58941" s="3"/>
      <c r="BN58941" s="3"/>
      <c r="BP58941" s="3"/>
    </row>
    <row r="58942" spans="1:68" x14ac:dyDescent="0.25">
      <c r="A58942" s="1"/>
      <c r="B58942" s="2"/>
      <c r="BJ58942" s="3"/>
      <c r="BL58942" s="3"/>
      <c r="BN58942" s="3"/>
      <c r="BP58942" s="3"/>
    </row>
    <row r="58943" spans="1:68" x14ac:dyDescent="0.25">
      <c r="A58943" s="1"/>
      <c r="B58943" s="2"/>
      <c r="BJ58943" s="3"/>
      <c r="BL58943" s="3"/>
      <c r="BN58943" s="3"/>
      <c r="BP58943" s="3"/>
    </row>
    <row r="58944" spans="1:68" x14ac:dyDescent="0.25">
      <c r="A58944" s="1"/>
      <c r="B58944" s="2"/>
      <c r="BJ58944" s="3"/>
      <c r="BL58944" s="3"/>
      <c r="BN58944" s="3"/>
      <c r="BP58944" s="3"/>
    </row>
    <row r="58945" spans="1:68" x14ac:dyDescent="0.25">
      <c r="A58945" s="1"/>
      <c r="B58945" s="2"/>
      <c r="BJ58945" s="3"/>
      <c r="BL58945" s="3"/>
      <c r="BN58945" s="3"/>
      <c r="BP58945" s="3"/>
    </row>
    <row r="58946" spans="1:68" x14ac:dyDescent="0.25">
      <c r="A58946" s="1"/>
      <c r="B58946" s="2"/>
      <c r="BJ58946" s="3"/>
      <c r="BL58946" s="3"/>
      <c r="BN58946" s="3"/>
      <c r="BP58946" s="3"/>
    </row>
    <row r="58947" spans="1:68" x14ac:dyDescent="0.25">
      <c r="A58947" s="1"/>
      <c r="B58947" s="2"/>
      <c r="BJ58947" s="3"/>
      <c r="BL58947" s="3"/>
      <c r="BN58947" s="3"/>
      <c r="BP58947" s="3"/>
    </row>
    <row r="58948" spans="1:68" x14ac:dyDescent="0.25">
      <c r="A58948" s="1"/>
      <c r="B58948" s="2"/>
      <c r="BJ58948" s="3"/>
      <c r="BL58948" s="3"/>
      <c r="BN58948" s="3"/>
      <c r="BP58948" s="3"/>
    </row>
    <row r="58949" spans="1:68" x14ac:dyDescent="0.25">
      <c r="A58949" s="1"/>
      <c r="B58949" s="2"/>
      <c r="BJ58949" s="3"/>
      <c r="BL58949" s="3"/>
      <c r="BN58949" s="3"/>
      <c r="BP58949" s="3"/>
    </row>
    <row r="58950" spans="1:68" x14ac:dyDescent="0.25">
      <c r="A58950" s="1"/>
      <c r="B58950" s="2"/>
      <c r="BJ58950" s="3"/>
      <c r="BL58950" s="3"/>
      <c r="BN58950" s="3"/>
      <c r="BP58950" s="3"/>
    </row>
    <row r="58951" spans="1:68" x14ac:dyDescent="0.25">
      <c r="A58951" s="1"/>
      <c r="B58951" s="2"/>
      <c r="BJ58951" s="3"/>
      <c r="BL58951" s="3"/>
      <c r="BN58951" s="3"/>
      <c r="BP58951" s="3"/>
    </row>
    <row r="58952" spans="1:68" x14ac:dyDescent="0.25">
      <c r="A58952" s="1"/>
      <c r="B58952" s="2"/>
      <c r="BJ58952" s="3"/>
      <c r="BL58952" s="3"/>
      <c r="BN58952" s="3"/>
      <c r="BP58952" s="3"/>
    </row>
    <row r="58953" spans="1:68" x14ac:dyDescent="0.25">
      <c r="A58953" s="1"/>
      <c r="B58953" s="2"/>
      <c r="BJ58953" s="3"/>
      <c r="BL58953" s="3"/>
      <c r="BN58953" s="3"/>
      <c r="BP58953" s="3"/>
    </row>
    <row r="58954" spans="1:68" x14ac:dyDescent="0.25">
      <c r="A58954" s="1"/>
      <c r="B58954" s="2"/>
      <c r="BJ58954" s="3"/>
      <c r="BL58954" s="3"/>
      <c r="BN58954" s="3"/>
      <c r="BP58954" s="3"/>
    </row>
    <row r="58955" spans="1:68" x14ac:dyDescent="0.25">
      <c r="A58955" s="1"/>
      <c r="B58955" s="2"/>
      <c r="BJ58955" s="3"/>
      <c r="BL58955" s="3"/>
      <c r="BN58955" s="3"/>
      <c r="BP58955" s="3"/>
    </row>
    <row r="58956" spans="1:68" x14ac:dyDescent="0.25">
      <c r="A58956" s="1"/>
      <c r="B58956" s="2"/>
      <c r="BJ58956" s="3"/>
      <c r="BL58956" s="3"/>
      <c r="BN58956" s="3"/>
      <c r="BP58956" s="3"/>
    </row>
    <row r="58957" spans="1:68" x14ac:dyDescent="0.25">
      <c r="A58957" s="1"/>
      <c r="B58957" s="2"/>
      <c r="BJ58957" s="3"/>
      <c r="BL58957" s="3"/>
      <c r="BN58957" s="3"/>
      <c r="BP58957" s="3"/>
    </row>
    <row r="58958" spans="1:68" x14ac:dyDescent="0.25">
      <c r="A58958" s="1"/>
      <c r="B58958" s="2"/>
      <c r="BJ58958" s="3"/>
      <c r="BL58958" s="3"/>
      <c r="BN58958" s="3"/>
      <c r="BP58958" s="3"/>
    </row>
    <row r="58959" spans="1:68" x14ac:dyDescent="0.25">
      <c r="A58959" s="1"/>
      <c r="B58959" s="2"/>
      <c r="BJ58959" s="3"/>
      <c r="BL58959" s="3"/>
      <c r="BN58959" s="3"/>
      <c r="BP58959" s="3"/>
    </row>
    <row r="58960" spans="1:68" x14ac:dyDescent="0.25">
      <c r="A58960" s="1"/>
      <c r="B58960" s="2"/>
      <c r="BJ58960" s="3"/>
      <c r="BL58960" s="3"/>
      <c r="BN58960" s="3"/>
      <c r="BP58960" s="3"/>
    </row>
    <row r="58961" spans="1:68" x14ac:dyDescent="0.25">
      <c r="A58961" s="1"/>
      <c r="B58961" s="2"/>
      <c r="BJ58961" s="3"/>
      <c r="BL58961" s="3"/>
      <c r="BN58961" s="3"/>
      <c r="BP58961" s="3"/>
    </row>
    <row r="58962" spans="1:68" x14ac:dyDescent="0.25">
      <c r="A58962" s="1"/>
      <c r="B58962" s="2"/>
      <c r="BJ58962" s="3"/>
      <c r="BL58962" s="3"/>
      <c r="BN58962" s="3"/>
      <c r="BP58962" s="3"/>
    </row>
    <row r="58963" spans="1:68" x14ac:dyDescent="0.25">
      <c r="A58963" s="1"/>
      <c r="B58963" s="2"/>
      <c r="BJ58963" s="3"/>
      <c r="BL58963" s="3"/>
      <c r="BN58963" s="3"/>
      <c r="BP58963" s="3"/>
    </row>
    <row r="58964" spans="1:68" x14ac:dyDescent="0.25">
      <c r="A58964" s="1"/>
      <c r="B58964" s="2"/>
      <c r="BJ58964" s="3"/>
      <c r="BL58964" s="3"/>
      <c r="BN58964" s="3"/>
      <c r="BP58964" s="3"/>
    </row>
    <row r="58965" spans="1:68" x14ac:dyDescent="0.25">
      <c r="A58965" s="1"/>
      <c r="B58965" s="2"/>
      <c r="BJ58965" s="3"/>
      <c r="BL58965" s="3"/>
      <c r="BN58965" s="3"/>
      <c r="BP58965" s="3"/>
    </row>
    <row r="58966" spans="1:68" x14ac:dyDescent="0.25">
      <c r="A58966" s="1"/>
      <c r="B58966" s="2"/>
      <c r="BJ58966" s="3"/>
      <c r="BL58966" s="3"/>
      <c r="BN58966" s="3"/>
      <c r="BP58966" s="3"/>
    </row>
    <row r="58967" spans="1:68" x14ac:dyDescent="0.25">
      <c r="A58967" s="1"/>
      <c r="B58967" s="2"/>
      <c r="BJ58967" s="3"/>
      <c r="BL58967" s="3"/>
      <c r="BN58967" s="3"/>
      <c r="BP58967" s="3"/>
    </row>
    <row r="58968" spans="1:68" x14ac:dyDescent="0.25">
      <c r="A58968" s="1"/>
      <c r="B58968" s="2"/>
      <c r="BJ58968" s="3"/>
      <c r="BL58968" s="3"/>
      <c r="BN58968" s="3"/>
      <c r="BP58968" s="3"/>
    </row>
    <row r="58969" spans="1:68" x14ac:dyDescent="0.25">
      <c r="A58969" s="1"/>
      <c r="B58969" s="2"/>
      <c r="BJ58969" s="3"/>
      <c r="BL58969" s="3"/>
      <c r="BN58969" s="3"/>
      <c r="BP58969" s="3"/>
    </row>
    <row r="58970" spans="1:68" x14ac:dyDescent="0.25">
      <c r="A58970" s="1"/>
      <c r="B58970" s="2"/>
      <c r="BJ58970" s="3"/>
      <c r="BL58970" s="3"/>
      <c r="BN58970" s="3"/>
      <c r="BP58970" s="3"/>
    </row>
    <row r="58971" spans="1:68" x14ac:dyDescent="0.25">
      <c r="A58971" s="1"/>
      <c r="B58971" s="2"/>
      <c r="BJ58971" s="3"/>
      <c r="BL58971" s="3"/>
      <c r="BN58971" s="3"/>
      <c r="BP58971" s="3"/>
    </row>
    <row r="58972" spans="1:68" x14ac:dyDescent="0.25">
      <c r="A58972" s="1"/>
      <c r="B58972" s="2"/>
      <c r="BJ58972" s="3"/>
      <c r="BL58972" s="3"/>
      <c r="BN58972" s="3"/>
      <c r="BP58972" s="3"/>
    </row>
    <row r="58973" spans="1:68" x14ac:dyDescent="0.25">
      <c r="A58973" s="1"/>
      <c r="B58973" s="2"/>
      <c r="BJ58973" s="3"/>
      <c r="BL58973" s="3"/>
      <c r="BN58973" s="3"/>
      <c r="BP58973" s="3"/>
    </row>
    <row r="58974" spans="1:68" x14ac:dyDescent="0.25">
      <c r="A58974" s="1"/>
      <c r="B58974" s="2"/>
      <c r="BJ58974" s="3"/>
      <c r="BL58974" s="3"/>
      <c r="BN58974" s="3"/>
      <c r="BP58974" s="3"/>
    </row>
    <row r="58975" spans="1:68" x14ac:dyDescent="0.25">
      <c r="A58975" s="1"/>
      <c r="B58975" s="2"/>
      <c r="BJ58975" s="3"/>
      <c r="BL58975" s="3"/>
      <c r="BN58975" s="3"/>
      <c r="BP58975" s="3"/>
    </row>
    <row r="58976" spans="1:68" x14ac:dyDescent="0.25">
      <c r="A58976" s="1"/>
      <c r="B58976" s="2"/>
      <c r="BJ58976" s="3"/>
      <c r="BL58976" s="3"/>
      <c r="BN58976" s="3"/>
      <c r="BP58976" s="3"/>
    </row>
    <row r="58977" spans="1:68" x14ac:dyDescent="0.25">
      <c r="A58977" s="1"/>
      <c r="B58977" s="2"/>
      <c r="BJ58977" s="3"/>
      <c r="BL58977" s="3"/>
      <c r="BN58977" s="3"/>
      <c r="BP58977" s="3"/>
    </row>
    <row r="58978" spans="1:68" x14ac:dyDescent="0.25">
      <c r="A58978" s="1"/>
      <c r="B58978" s="2"/>
      <c r="BJ58978" s="3"/>
      <c r="BL58978" s="3"/>
      <c r="BN58978" s="3"/>
      <c r="BP58978" s="3"/>
    </row>
    <row r="58979" spans="1:68" x14ac:dyDescent="0.25">
      <c r="A58979" s="1"/>
      <c r="B58979" s="2"/>
      <c r="BJ58979" s="3"/>
      <c r="BL58979" s="3"/>
      <c r="BN58979" s="3"/>
      <c r="BP58979" s="3"/>
    </row>
    <row r="58980" spans="1:68" x14ac:dyDescent="0.25">
      <c r="A58980" s="1"/>
      <c r="B58980" s="2"/>
      <c r="BJ58980" s="3"/>
      <c r="BL58980" s="3"/>
      <c r="BN58980" s="3"/>
      <c r="BP58980" s="3"/>
    </row>
    <row r="58981" spans="1:68" x14ac:dyDescent="0.25">
      <c r="A58981" s="1"/>
      <c r="B58981" s="2"/>
      <c r="BJ58981" s="3"/>
      <c r="BL58981" s="3"/>
      <c r="BN58981" s="3"/>
      <c r="BP58981" s="3"/>
    </row>
    <row r="58982" spans="1:68" x14ac:dyDescent="0.25">
      <c r="A58982" s="1"/>
      <c r="B58982" s="2"/>
      <c r="BJ58982" s="3"/>
      <c r="BL58982" s="3"/>
      <c r="BN58982" s="3"/>
      <c r="BP58982" s="3"/>
    </row>
    <row r="58983" spans="1:68" x14ac:dyDescent="0.25">
      <c r="A58983" s="1"/>
      <c r="B58983" s="2"/>
      <c r="BJ58983" s="3"/>
      <c r="BL58983" s="3"/>
      <c r="BN58983" s="3"/>
      <c r="BP58983" s="3"/>
    </row>
    <row r="58984" spans="1:68" x14ac:dyDescent="0.25">
      <c r="A58984" s="1"/>
      <c r="B58984" s="2"/>
      <c r="BJ58984" s="3"/>
      <c r="BL58984" s="3"/>
      <c r="BN58984" s="3"/>
      <c r="BP58984" s="3"/>
    </row>
    <row r="58985" spans="1:68" x14ac:dyDescent="0.25">
      <c r="A58985" s="1"/>
      <c r="B58985" s="2"/>
      <c r="BJ58985" s="3"/>
      <c r="BL58985" s="3"/>
      <c r="BN58985" s="3"/>
      <c r="BP58985" s="3"/>
    </row>
    <row r="58986" spans="1:68" x14ac:dyDescent="0.25">
      <c r="A58986" s="1"/>
      <c r="B58986" s="2"/>
      <c r="BJ58986" s="3"/>
      <c r="BL58986" s="3"/>
      <c r="BN58986" s="3"/>
      <c r="BP58986" s="3"/>
    </row>
    <row r="58987" spans="1:68" x14ac:dyDescent="0.25">
      <c r="A58987" s="1"/>
      <c r="B58987" s="2"/>
      <c r="BJ58987" s="3"/>
      <c r="BL58987" s="3"/>
      <c r="BN58987" s="3"/>
      <c r="BP58987" s="3"/>
    </row>
    <row r="58988" spans="1:68" x14ac:dyDescent="0.25">
      <c r="A58988" s="1"/>
      <c r="B58988" s="2"/>
      <c r="BJ58988" s="3"/>
      <c r="BL58988" s="3"/>
      <c r="BN58988" s="3"/>
      <c r="BP58988" s="3"/>
    </row>
    <row r="58989" spans="1:68" x14ac:dyDescent="0.25">
      <c r="A58989" s="1"/>
      <c r="B58989" s="2"/>
      <c r="BJ58989" s="3"/>
      <c r="BL58989" s="3"/>
      <c r="BN58989" s="3"/>
      <c r="BP58989" s="3"/>
    </row>
    <row r="58990" spans="1:68" x14ac:dyDescent="0.25">
      <c r="A58990" s="1"/>
      <c r="B58990" s="2"/>
      <c r="BJ58990" s="3"/>
      <c r="BL58990" s="3"/>
      <c r="BN58990" s="3"/>
      <c r="BP58990" s="3"/>
    </row>
    <row r="58991" spans="1:68" x14ac:dyDescent="0.25">
      <c r="A58991" s="1"/>
      <c r="B58991" s="2"/>
      <c r="BJ58991" s="3"/>
      <c r="BL58991" s="3"/>
      <c r="BN58991" s="3"/>
      <c r="BP58991" s="3"/>
    </row>
    <row r="58992" spans="1:68" x14ac:dyDescent="0.25">
      <c r="A58992" s="1"/>
      <c r="B58992" s="2"/>
      <c r="BJ58992" s="3"/>
      <c r="BL58992" s="3"/>
      <c r="BN58992" s="3"/>
      <c r="BP58992" s="3"/>
    </row>
    <row r="58993" spans="1:68" x14ac:dyDescent="0.25">
      <c r="A58993" s="1"/>
      <c r="B58993" s="2"/>
      <c r="BJ58993" s="3"/>
      <c r="BL58993" s="3"/>
      <c r="BN58993" s="3"/>
      <c r="BP58993" s="3"/>
    </row>
    <row r="58994" spans="1:68" x14ac:dyDescent="0.25">
      <c r="A58994" s="1"/>
      <c r="B58994" s="2"/>
      <c r="BJ58994" s="3"/>
      <c r="BL58994" s="3"/>
      <c r="BN58994" s="3"/>
      <c r="BP58994" s="3"/>
    </row>
    <row r="58995" spans="1:68" x14ac:dyDescent="0.25">
      <c r="A58995" s="1"/>
      <c r="B58995" s="2"/>
      <c r="BJ58995" s="3"/>
      <c r="BL58995" s="3"/>
      <c r="BN58995" s="3"/>
      <c r="BP58995" s="3"/>
    </row>
    <row r="58996" spans="1:68" x14ac:dyDescent="0.25">
      <c r="A58996" s="1"/>
      <c r="B58996" s="2"/>
      <c r="BJ58996" s="3"/>
      <c r="BL58996" s="3"/>
      <c r="BN58996" s="3"/>
      <c r="BP58996" s="3"/>
    </row>
    <row r="58997" spans="1:68" x14ac:dyDescent="0.25">
      <c r="A58997" s="1"/>
      <c r="B58997" s="2"/>
      <c r="BJ58997" s="3"/>
      <c r="BL58997" s="3"/>
      <c r="BN58997" s="3"/>
      <c r="BP58997" s="3"/>
    </row>
    <row r="58998" spans="1:68" x14ac:dyDescent="0.25">
      <c r="A58998" s="1"/>
      <c r="B58998" s="2"/>
      <c r="BJ58998" s="3"/>
      <c r="BL58998" s="3"/>
      <c r="BN58998" s="3"/>
      <c r="BP58998" s="3"/>
    </row>
    <row r="58999" spans="1:68" x14ac:dyDescent="0.25">
      <c r="A58999" s="1"/>
      <c r="B58999" s="2"/>
      <c r="BJ58999" s="3"/>
      <c r="BL58999" s="3"/>
      <c r="BN58999" s="3"/>
      <c r="BP58999" s="3"/>
    </row>
    <row r="59000" spans="1:68" x14ac:dyDescent="0.25">
      <c r="A59000" s="1"/>
      <c r="B59000" s="2"/>
      <c r="BJ59000" s="3"/>
      <c r="BL59000" s="3"/>
      <c r="BN59000" s="3"/>
      <c r="BP59000" s="3"/>
    </row>
    <row r="59001" spans="1:68" x14ac:dyDescent="0.25">
      <c r="A59001" s="1"/>
      <c r="B59001" s="2"/>
      <c r="BJ59001" s="3"/>
      <c r="BL59001" s="3"/>
      <c r="BN59001" s="3"/>
      <c r="BP59001" s="3"/>
    </row>
    <row r="59002" spans="1:68" x14ac:dyDescent="0.25">
      <c r="A59002" s="1"/>
      <c r="B59002" s="2"/>
      <c r="BJ59002" s="3"/>
      <c r="BL59002" s="3"/>
      <c r="BN59002" s="3"/>
      <c r="BP59002" s="3"/>
    </row>
    <row r="59003" spans="1:68" x14ac:dyDescent="0.25">
      <c r="A59003" s="1"/>
      <c r="B59003" s="2"/>
      <c r="BJ59003" s="3"/>
      <c r="BL59003" s="3"/>
      <c r="BN59003" s="3"/>
      <c r="BP59003" s="3"/>
    </row>
    <row r="59004" spans="1:68" x14ac:dyDescent="0.25">
      <c r="A59004" s="1"/>
      <c r="B59004" s="2"/>
      <c r="BJ59004" s="3"/>
      <c r="BL59004" s="3"/>
      <c r="BN59004" s="3"/>
      <c r="BP59004" s="3"/>
    </row>
    <row r="59005" spans="1:68" x14ac:dyDescent="0.25">
      <c r="A59005" s="1"/>
      <c r="B59005" s="2"/>
      <c r="BJ59005" s="3"/>
      <c r="BL59005" s="3"/>
      <c r="BN59005" s="3"/>
      <c r="BP59005" s="3"/>
    </row>
    <row r="59006" spans="1:68" x14ac:dyDescent="0.25">
      <c r="A59006" s="1"/>
      <c r="B59006" s="2"/>
      <c r="BJ59006" s="3"/>
      <c r="BL59006" s="3"/>
      <c r="BN59006" s="3"/>
      <c r="BP59006" s="3"/>
    </row>
    <row r="59007" spans="1:68" x14ac:dyDescent="0.25">
      <c r="A59007" s="1"/>
      <c r="B59007" s="2"/>
      <c r="BJ59007" s="3"/>
      <c r="BL59007" s="3"/>
      <c r="BN59007" s="3"/>
      <c r="BP59007" s="3"/>
    </row>
    <row r="59008" spans="1:68" x14ac:dyDescent="0.25">
      <c r="A59008" s="1"/>
      <c r="B59008" s="2"/>
      <c r="BJ59008" s="3"/>
      <c r="BL59008" s="3"/>
      <c r="BN59008" s="3"/>
      <c r="BP59008" s="3"/>
    </row>
    <row r="59009" spans="1:68" x14ac:dyDescent="0.25">
      <c r="A59009" s="1"/>
      <c r="B59009" s="2"/>
      <c r="BJ59009" s="3"/>
      <c r="BL59009" s="3"/>
      <c r="BN59009" s="3"/>
      <c r="BP59009" s="3"/>
    </row>
    <row r="59010" spans="1:68" x14ac:dyDescent="0.25">
      <c r="A59010" s="1"/>
      <c r="B59010" s="2"/>
      <c r="BJ59010" s="3"/>
      <c r="BL59010" s="3"/>
      <c r="BN59010" s="3"/>
      <c r="BP59010" s="3"/>
    </row>
    <row r="59011" spans="1:68" x14ac:dyDescent="0.25">
      <c r="A59011" s="1"/>
      <c r="B59011" s="2"/>
      <c r="BJ59011" s="3"/>
      <c r="BL59011" s="3"/>
      <c r="BN59011" s="3"/>
      <c r="BP59011" s="3"/>
    </row>
    <row r="59012" spans="1:68" x14ac:dyDescent="0.25">
      <c r="A59012" s="1"/>
      <c r="B59012" s="2"/>
      <c r="BJ59012" s="3"/>
      <c r="BL59012" s="3"/>
      <c r="BN59012" s="3"/>
      <c r="BP59012" s="3"/>
    </row>
    <row r="59013" spans="1:68" x14ac:dyDescent="0.25">
      <c r="A59013" s="1"/>
      <c r="B59013" s="2"/>
      <c r="BJ59013" s="3"/>
      <c r="BL59013" s="3"/>
      <c r="BN59013" s="3"/>
      <c r="BP59013" s="3"/>
    </row>
    <row r="59014" spans="1:68" x14ac:dyDescent="0.25">
      <c r="A59014" s="1"/>
      <c r="B59014" s="2"/>
      <c r="BJ59014" s="3"/>
      <c r="BL59014" s="3"/>
      <c r="BN59014" s="3"/>
      <c r="BP59014" s="3"/>
    </row>
    <row r="59015" spans="1:68" x14ac:dyDescent="0.25">
      <c r="A59015" s="1"/>
      <c r="B59015" s="2"/>
      <c r="BJ59015" s="3"/>
      <c r="BL59015" s="3"/>
      <c r="BN59015" s="3"/>
      <c r="BP59015" s="3"/>
    </row>
    <row r="59016" spans="1:68" x14ac:dyDescent="0.25">
      <c r="A59016" s="1"/>
      <c r="B59016" s="2"/>
      <c r="BJ59016" s="3"/>
      <c r="BL59016" s="3"/>
      <c r="BN59016" s="3"/>
      <c r="BP59016" s="3"/>
    </row>
    <row r="59017" spans="1:68" x14ac:dyDescent="0.25">
      <c r="A59017" s="1"/>
      <c r="B59017" s="2"/>
      <c r="BJ59017" s="3"/>
      <c r="BL59017" s="3"/>
      <c r="BN59017" s="3"/>
      <c r="BP59017" s="3"/>
    </row>
    <row r="59018" spans="1:68" x14ac:dyDescent="0.25">
      <c r="A59018" s="1"/>
      <c r="B59018" s="2"/>
      <c r="BJ59018" s="3"/>
      <c r="BL59018" s="3"/>
      <c r="BN59018" s="3"/>
      <c r="BP59018" s="3"/>
    </row>
    <row r="59019" spans="1:68" x14ac:dyDescent="0.25">
      <c r="A59019" s="1"/>
      <c r="B59019" s="2"/>
      <c r="BJ59019" s="3"/>
      <c r="BL59019" s="3"/>
      <c r="BN59019" s="3"/>
      <c r="BP59019" s="3"/>
    </row>
    <row r="59020" spans="1:68" x14ac:dyDescent="0.25">
      <c r="A59020" s="1"/>
      <c r="B59020" s="2"/>
      <c r="BJ59020" s="3"/>
      <c r="BL59020" s="3"/>
      <c r="BN59020" s="3"/>
      <c r="BP59020" s="3"/>
    </row>
    <row r="59021" spans="1:68" x14ac:dyDescent="0.25">
      <c r="A59021" s="1"/>
      <c r="B59021" s="2"/>
      <c r="BJ59021" s="3"/>
      <c r="BL59021" s="3"/>
      <c r="BN59021" s="3"/>
      <c r="BP59021" s="3"/>
    </row>
    <row r="59022" spans="1:68" x14ac:dyDescent="0.25">
      <c r="A59022" s="1"/>
      <c r="B59022" s="2"/>
      <c r="BJ59022" s="3"/>
      <c r="BL59022" s="3"/>
      <c r="BN59022" s="3"/>
      <c r="BP59022" s="3"/>
    </row>
    <row r="59023" spans="1:68" x14ac:dyDescent="0.25">
      <c r="A59023" s="1"/>
      <c r="B59023" s="2"/>
      <c r="BJ59023" s="3"/>
      <c r="BL59023" s="3"/>
      <c r="BN59023" s="3"/>
      <c r="BP59023" s="3"/>
    </row>
    <row r="59024" spans="1:68" x14ac:dyDescent="0.25">
      <c r="A59024" s="1"/>
      <c r="B59024" s="2"/>
      <c r="BJ59024" s="3"/>
      <c r="BL59024" s="3"/>
      <c r="BN59024" s="3"/>
      <c r="BP59024" s="3"/>
    </row>
    <row r="59025" spans="1:68" x14ac:dyDescent="0.25">
      <c r="A59025" s="1"/>
      <c r="B59025" s="2"/>
      <c r="BJ59025" s="3"/>
      <c r="BL59025" s="3"/>
      <c r="BN59025" s="3"/>
      <c r="BP59025" s="3"/>
    </row>
    <row r="59026" spans="1:68" x14ac:dyDescent="0.25">
      <c r="A59026" s="1"/>
      <c r="B59026" s="2"/>
      <c r="BJ59026" s="3"/>
      <c r="BL59026" s="3"/>
      <c r="BN59026" s="3"/>
      <c r="BP59026" s="3"/>
    </row>
    <row r="59027" spans="1:68" x14ac:dyDescent="0.25">
      <c r="A59027" s="1"/>
      <c r="B59027" s="2"/>
      <c r="BJ59027" s="3"/>
      <c r="BL59027" s="3"/>
      <c r="BN59027" s="3"/>
      <c r="BP59027" s="3"/>
    </row>
    <row r="59028" spans="1:68" x14ac:dyDescent="0.25">
      <c r="A59028" s="1"/>
      <c r="B59028" s="2"/>
      <c r="BJ59028" s="3"/>
      <c r="BL59028" s="3"/>
      <c r="BN59028" s="3"/>
      <c r="BP59028" s="3"/>
    </row>
    <row r="59029" spans="1:68" x14ac:dyDescent="0.25">
      <c r="A59029" s="1"/>
      <c r="B59029" s="2"/>
      <c r="BJ59029" s="3"/>
      <c r="BL59029" s="3"/>
      <c r="BN59029" s="3"/>
      <c r="BP59029" s="3"/>
    </row>
    <row r="59030" spans="1:68" x14ac:dyDescent="0.25">
      <c r="A59030" s="1"/>
      <c r="B59030" s="2"/>
      <c r="BJ59030" s="3"/>
      <c r="BL59030" s="3"/>
      <c r="BN59030" s="3"/>
      <c r="BP59030" s="3"/>
    </row>
    <row r="59031" spans="1:68" x14ac:dyDescent="0.25">
      <c r="A59031" s="1"/>
      <c r="B59031" s="2"/>
      <c r="BJ59031" s="3"/>
      <c r="BL59031" s="3"/>
      <c r="BN59031" s="3"/>
      <c r="BP59031" s="3"/>
    </row>
    <row r="59032" spans="1:68" x14ac:dyDescent="0.25">
      <c r="A59032" s="1"/>
      <c r="B59032" s="2"/>
      <c r="BJ59032" s="3"/>
      <c r="BL59032" s="3"/>
      <c r="BN59032" s="3"/>
      <c r="BP59032" s="3"/>
    </row>
    <row r="59033" spans="1:68" x14ac:dyDescent="0.25">
      <c r="A59033" s="1"/>
      <c r="B59033" s="2"/>
      <c r="BJ59033" s="3"/>
      <c r="BL59033" s="3"/>
      <c r="BN59033" s="3"/>
      <c r="BP59033" s="3"/>
    </row>
    <row r="59034" spans="1:68" x14ac:dyDescent="0.25">
      <c r="A59034" s="1"/>
      <c r="B59034" s="2"/>
      <c r="BJ59034" s="3"/>
      <c r="BL59034" s="3"/>
      <c r="BN59034" s="3"/>
      <c r="BP59034" s="3"/>
    </row>
    <row r="59035" spans="1:68" x14ac:dyDescent="0.25">
      <c r="A59035" s="1"/>
      <c r="B59035" s="2"/>
      <c r="BJ59035" s="3"/>
      <c r="BL59035" s="3"/>
      <c r="BN59035" s="3"/>
      <c r="BP59035" s="3"/>
    </row>
    <row r="59036" spans="1:68" x14ac:dyDescent="0.25">
      <c r="A59036" s="1"/>
      <c r="B59036" s="2"/>
      <c r="BJ59036" s="3"/>
      <c r="BL59036" s="3"/>
      <c r="BN59036" s="3"/>
      <c r="BP59036" s="3"/>
    </row>
    <row r="59037" spans="1:68" x14ac:dyDescent="0.25">
      <c r="A59037" s="1"/>
      <c r="B59037" s="2"/>
      <c r="BJ59037" s="3"/>
      <c r="BL59037" s="3"/>
      <c r="BN59037" s="3"/>
      <c r="BP59037" s="3"/>
    </row>
    <row r="59038" spans="1:68" x14ac:dyDescent="0.25">
      <c r="A59038" s="1"/>
      <c r="B59038" s="2"/>
      <c r="BJ59038" s="3"/>
      <c r="BL59038" s="3"/>
      <c r="BN59038" s="3"/>
      <c r="BP59038" s="3"/>
    </row>
    <row r="59039" spans="1:68" x14ac:dyDescent="0.25">
      <c r="A59039" s="1"/>
      <c r="B59039" s="2"/>
      <c r="BJ59039" s="3"/>
      <c r="BL59039" s="3"/>
      <c r="BN59039" s="3"/>
      <c r="BP59039" s="3"/>
    </row>
    <row r="59040" spans="1:68" x14ac:dyDescent="0.25">
      <c r="A59040" s="1"/>
      <c r="B59040" s="2"/>
      <c r="BJ59040" s="3"/>
      <c r="BL59040" s="3"/>
      <c r="BN59040" s="3"/>
      <c r="BP59040" s="3"/>
    </row>
    <row r="59041" spans="1:68" x14ac:dyDescent="0.25">
      <c r="A59041" s="1"/>
      <c r="B59041" s="2"/>
      <c r="BJ59041" s="3"/>
      <c r="BL59041" s="3"/>
      <c r="BN59041" s="3"/>
      <c r="BP59041" s="3"/>
    </row>
    <row r="59042" spans="1:68" x14ac:dyDescent="0.25">
      <c r="A59042" s="1"/>
      <c r="B59042" s="2"/>
      <c r="BJ59042" s="3"/>
      <c r="BL59042" s="3"/>
      <c r="BN59042" s="3"/>
      <c r="BP59042" s="3"/>
    </row>
    <row r="59043" spans="1:68" x14ac:dyDescent="0.25">
      <c r="A59043" s="1"/>
      <c r="B59043" s="2"/>
      <c r="BJ59043" s="3"/>
      <c r="BL59043" s="3"/>
      <c r="BN59043" s="3"/>
      <c r="BP59043" s="3"/>
    </row>
    <row r="59044" spans="1:68" x14ac:dyDescent="0.25">
      <c r="A59044" s="1"/>
      <c r="B59044" s="2"/>
      <c r="BJ59044" s="3"/>
      <c r="BL59044" s="3"/>
      <c r="BN59044" s="3"/>
      <c r="BP59044" s="3"/>
    </row>
    <row r="59045" spans="1:68" x14ac:dyDescent="0.25">
      <c r="A59045" s="1"/>
      <c r="B59045" s="2"/>
      <c r="BJ59045" s="3"/>
      <c r="BL59045" s="3"/>
      <c r="BN59045" s="3"/>
      <c r="BP59045" s="3"/>
    </row>
    <row r="59046" spans="1:68" x14ac:dyDescent="0.25">
      <c r="A59046" s="1"/>
      <c r="B59046" s="2"/>
      <c r="BJ59046" s="3"/>
      <c r="BL59046" s="3"/>
      <c r="BN59046" s="3"/>
      <c r="BP59046" s="3"/>
    </row>
    <row r="59047" spans="1:68" x14ac:dyDescent="0.25">
      <c r="A59047" s="1"/>
      <c r="B59047" s="2"/>
      <c r="BJ59047" s="3"/>
      <c r="BL59047" s="3"/>
      <c r="BN59047" s="3"/>
      <c r="BP59047" s="3"/>
    </row>
    <row r="59048" spans="1:68" x14ac:dyDescent="0.25">
      <c r="A59048" s="1"/>
      <c r="B59048" s="2"/>
      <c r="BJ59048" s="3"/>
      <c r="BL59048" s="3"/>
      <c r="BN59048" s="3"/>
      <c r="BP59048" s="3"/>
    </row>
    <row r="59049" spans="1:68" x14ac:dyDescent="0.25">
      <c r="A59049" s="1"/>
      <c r="B59049" s="2"/>
      <c r="BJ59049" s="3"/>
      <c r="BL59049" s="3"/>
      <c r="BN59049" s="3"/>
      <c r="BP59049" s="3"/>
    </row>
    <row r="59050" spans="1:68" x14ac:dyDescent="0.25">
      <c r="A59050" s="1"/>
      <c r="B59050" s="2"/>
      <c r="BJ59050" s="3"/>
      <c r="BL59050" s="3"/>
      <c r="BN59050" s="3"/>
      <c r="BP59050" s="3"/>
    </row>
    <row r="59051" spans="1:68" x14ac:dyDescent="0.25">
      <c r="A59051" s="1"/>
      <c r="B59051" s="2"/>
      <c r="BJ59051" s="3"/>
      <c r="BL59051" s="3"/>
      <c r="BN59051" s="3"/>
      <c r="BP59051" s="3"/>
    </row>
    <row r="59052" spans="1:68" x14ac:dyDescent="0.25">
      <c r="A59052" s="1"/>
      <c r="B59052" s="2"/>
      <c r="BJ59052" s="3"/>
      <c r="BL59052" s="3"/>
      <c r="BN59052" s="3"/>
      <c r="BP59052" s="3"/>
    </row>
    <row r="59053" spans="1:68" x14ac:dyDescent="0.25">
      <c r="A59053" s="1"/>
      <c r="B59053" s="2"/>
      <c r="BJ59053" s="3"/>
      <c r="BL59053" s="3"/>
      <c r="BN59053" s="3"/>
      <c r="BP59053" s="3"/>
    </row>
    <row r="59054" spans="1:68" x14ac:dyDescent="0.25">
      <c r="A59054" s="1"/>
      <c r="B59054" s="2"/>
      <c r="BJ59054" s="3"/>
      <c r="BL59054" s="3"/>
      <c r="BN59054" s="3"/>
      <c r="BP59054" s="3"/>
    </row>
    <row r="59055" spans="1:68" x14ac:dyDescent="0.25">
      <c r="A59055" s="1"/>
      <c r="B59055" s="2"/>
      <c r="BJ59055" s="3"/>
      <c r="BL59055" s="3"/>
      <c r="BN59055" s="3"/>
      <c r="BP59055" s="3"/>
    </row>
    <row r="59056" spans="1:68" x14ac:dyDescent="0.25">
      <c r="A59056" s="1"/>
      <c r="B59056" s="2"/>
      <c r="BJ59056" s="3"/>
      <c r="BL59056" s="3"/>
      <c r="BN59056" s="3"/>
      <c r="BP59056" s="3"/>
    </row>
    <row r="59057" spans="1:68" x14ac:dyDescent="0.25">
      <c r="A59057" s="1"/>
      <c r="B59057" s="2"/>
      <c r="BJ59057" s="3"/>
      <c r="BL59057" s="3"/>
      <c r="BN59057" s="3"/>
      <c r="BP59057" s="3"/>
    </row>
    <row r="59058" spans="1:68" x14ac:dyDescent="0.25">
      <c r="A59058" s="1"/>
      <c r="B59058" s="2"/>
      <c r="BJ59058" s="3"/>
      <c r="BL59058" s="3"/>
      <c r="BN59058" s="3"/>
      <c r="BP59058" s="3"/>
    </row>
    <row r="59059" spans="1:68" x14ac:dyDescent="0.25">
      <c r="A59059" s="1"/>
      <c r="B59059" s="2"/>
      <c r="BJ59059" s="3"/>
      <c r="BL59059" s="3"/>
      <c r="BN59059" s="3"/>
      <c r="BP59059" s="3"/>
    </row>
    <row r="59060" spans="1:68" x14ac:dyDescent="0.25">
      <c r="A59060" s="1"/>
      <c r="B59060" s="2"/>
      <c r="BJ59060" s="3"/>
      <c r="BL59060" s="3"/>
      <c r="BN59060" s="3"/>
      <c r="BP59060" s="3"/>
    </row>
    <row r="59061" spans="1:68" x14ac:dyDescent="0.25">
      <c r="A59061" s="1"/>
      <c r="B59061" s="2"/>
      <c r="BJ59061" s="3"/>
      <c r="BL59061" s="3"/>
      <c r="BN59061" s="3"/>
      <c r="BP59061" s="3"/>
    </row>
    <row r="59062" spans="1:68" x14ac:dyDescent="0.25">
      <c r="A59062" s="1"/>
      <c r="B59062" s="2"/>
      <c r="BJ59062" s="3"/>
      <c r="BL59062" s="3"/>
      <c r="BN59062" s="3"/>
      <c r="BP59062" s="3"/>
    </row>
    <row r="59063" spans="1:68" x14ac:dyDescent="0.25">
      <c r="A59063" s="1"/>
      <c r="B59063" s="2"/>
      <c r="BJ59063" s="3"/>
      <c r="BL59063" s="3"/>
      <c r="BN59063" s="3"/>
      <c r="BP59063" s="3"/>
    </row>
    <row r="59064" spans="1:68" x14ac:dyDescent="0.25">
      <c r="A59064" s="1"/>
      <c r="B59064" s="2"/>
      <c r="BJ59064" s="3"/>
      <c r="BL59064" s="3"/>
      <c r="BN59064" s="3"/>
      <c r="BP59064" s="3"/>
    </row>
    <row r="59065" spans="1:68" x14ac:dyDescent="0.25">
      <c r="A59065" s="1"/>
      <c r="B59065" s="2"/>
      <c r="BJ59065" s="3"/>
      <c r="BL59065" s="3"/>
      <c r="BN59065" s="3"/>
      <c r="BP59065" s="3"/>
    </row>
    <row r="59066" spans="1:68" x14ac:dyDescent="0.25">
      <c r="A59066" s="1"/>
      <c r="B59066" s="2"/>
      <c r="BJ59066" s="3"/>
      <c r="BL59066" s="3"/>
      <c r="BN59066" s="3"/>
      <c r="BP59066" s="3"/>
    </row>
    <row r="59067" spans="1:68" x14ac:dyDescent="0.25">
      <c r="A59067" s="1"/>
      <c r="B59067" s="2"/>
      <c r="BJ59067" s="3"/>
      <c r="BL59067" s="3"/>
      <c r="BN59067" s="3"/>
      <c r="BP59067" s="3"/>
    </row>
    <row r="59068" spans="1:68" x14ac:dyDescent="0.25">
      <c r="A59068" s="1"/>
      <c r="B59068" s="2"/>
      <c r="BJ59068" s="3"/>
      <c r="BL59068" s="3"/>
      <c r="BN59068" s="3"/>
      <c r="BP59068" s="3"/>
    </row>
    <row r="59069" spans="1:68" x14ac:dyDescent="0.25">
      <c r="A59069" s="1"/>
      <c r="B59069" s="2"/>
      <c r="BJ59069" s="3"/>
      <c r="BL59069" s="3"/>
      <c r="BN59069" s="3"/>
      <c r="BP59069" s="3"/>
    </row>
    <row r="59070" spans="1:68" x14ac:dyDescent="0.25">
      <c r="A59070" s="1"/>
      <c r="B59070" s="2"/>
      <c r="BJ59070" s="3"/>
      <c r="BL59070" s="3"/>
      <c r="BN59070" s="3"/>
      <c r="BP59070" s="3"/>
    </row>
    <row r="59071" spans="1:68" x14ac:dyDescent="0.25">
      <c r="A59071" s="1"/>
      <c r="B59071" s="2"/>
      <c r="BJ59071" s="3"/>
      <c r="BL59071" s="3"/>
      <c r="BN59071" s="3"/>
      <c r="BP59071" s="3"/>
    </row>
    <row r="59072" spans="1:68" x14ac:dyDescent="0.25">
      <c r="A59072" s="1"/>
      <c r="B59072" s="2"/>
      <c r="BJ59072" s="3"/>
      <c r="BL59072" s="3"/>
      <c r="BN59072" s="3"/>
      <c r="BP59072" s="3"/>
    </row>
    <row r="59073" spans="1:68" x14ac:dyDescent="0.25">
      <c r="A59073" s="1"/>
      <c r="B59073" s="2"/>
      <c r="BJ59073" s="3"/>
      <c r="BL59073" s="3"/>
      <c r="BN59073" s="3"/>
      <c r="BP59073" s="3"/>
    </row>
    <row r="59074" spans="1:68" x14ac:dyDescent="0.25">
      <c r="A59074" s="1"/>
      <c r="B59074" s="2"/>
      <c r="BJ59074" s="3"/>
      <c r="BL59074" s="3"/>
      <c r="BN59074" s="3"/>
      <c r="BP59074" s="3"/>
    </row>
    <row r="59075" spans="1:68" x14ac:dyDescent="0.25">
      <c r="A59075" s="1"/>
      <c r="B59075" s="2"/>
      <c r="BJ59075" s="3"/>
      <c r="BL59075" s="3"/>
      <c r="BN59075" s="3"/>
      <c r="BP59075" s="3"/>
    </row>
    <row r="59076" spans="1:68" x14ac:dyDescent="0.25">
      <c r="A59076" s="1"/>
      <c r="B59076" s="2"/>
      <c r="BJ59076" s="3"/>
      <c r="BL59076" s="3"/>
      <c r="BN59076" s="3"/>
      <c r="BP59076" s="3"/>
    </row>
    <row r="59077" spans="1:68" x14ac:dyDescent="0.25">
      <c r="A59077" s="1"/>
      <c r="B59077" s="2"/>
      <c r="BJ59077" s="3"/>
      <c r="BL59077" s="3"/>
      <c r="BN59077" s="3"/>
      <c r="BP59077" s="3"/>
    </row>
    <row r="59078" spans="1:68" x14ac:dyDescent="0.25">
      <c r="A59078" s="1"/>
      <c r="B59078" s="2"/>
      <c r="BJ59078" s="3"/>
      <c r="BL59078" s="3"/>
      <c r="BN59078" s="3"/>
      <c r="BP59078" s="3"/>
    </row>
    <row r="59079" spans="1:68" x14ac:dyDescent="0.25">
      <c r="A59079" s="1"/>
      <c r="B59079" s="2"/>
      <c r="BJ59079" s="3"/>
      <c r="BL59079" s="3"/>
      <c r="BN59079" s="3"/>
      <c r="BP59079" s="3"/>
    </row>
    <row r="59080" spans="1:68" x14ac:dyDescent="0.25">
      <c r="A59080" s="1"/>
      <c r="B59080" s="2"/>
      <c r="BJ59080" s="3"/>
      <c r="BL59080" s="3"/>
      <c r="BN59080" s="3"/>
      <c r="BP59080" s="3"/>
    </row>
    <row r="59081" spans="1:68" x14ac:dyDescent="0.25">
      <c r="A59081" s="1"/>
      <c r="B59081" s="2"/>
      <c r="BJ59081" s="3"/>
      <c r="BL59081" s="3"/>
      <c r="BN59081" s="3"/>
      <c r="BP59081" s="3"/>
    </row>
    <row r="59082" spans="1:68" x14ac:dyDescent="0.25">
      <c r="A59082" s="1"/>
      <c r="B59082" s="2"/>
      <c r="BJ59082" s="3"/>
      <c r="BL59082" s="3"/>
      <c r="BN59082" s="3"/>
      <c r="BP59082" s="3"/>
    </row>
    <row r="59083" spans="1:68" x14ac:dyDescent="0.25">
      <c r="A59083" s="1"/>
      <c r="B59083" s="2"/>
      <c r="BJ59083" s="3"/>
      <c r="BL59083" s="3"/>
      <c r="BN59083" s="3"/>
      <c r="BP59083" s="3"/>
    </row>
    <row r="59084" spans="1:68" x14ac:dyDescent="0.25">
      <c r="A59084" s="1"/>
      <c r="B59084" s="2"/>
      <c r="BJ59084" s="3"/>
      <c r="BL59084" s="3"/>
      <c r="BN59084" s="3"/>
      <c r="BP59084" s="3"/>
    </row>
    <row r="59085" spans="1:68" x14ac:dyDescent="0.25">
      <c r="A59085" s="1"/>
      <c r="B59085" s="2"/>
      <c r="BJ59085" s="3"/>
      <c r="BL59085" s="3"/>
      <c r="BN59085" s="3"/>
      <c r="BP59085" s="3"/>
    </row>
    <row r="59086" spans="1:68" x14ac:dyDescent="0.25">
      <c r="A59086" s="1"/>
      <c r="B59086" s="2"/>
      <c r="BJ59086" s="3"/>
      <c r="BL59086" s="3"/>
      <c r="BN59086" s="3"/>
      <c r="BP59086" s="3"/>
    </row>
    <row r="59087" spans="1:68" x14ac:dyDescent="0.25">
      <c r="A59087" s="1"/>
      <c r="B59087" s="2"/>
      <c r="BJ59087" s="3"/>
      <c r="BL59087" s="3"/>
      <c r="BN59087" s="3"/>
      <c r="BP59087" s="3"/>
    </row>
    <row r="59088" spans="1:68" x14ac:dyDescent="0.25">
      <c r="A59088" s="1"/>
      <c r="B59088" s="2"/>
      <c r="BJ59088" s="3"/>
      <c r="BL59088" s="3"/>
      <c r="BN59088" s="3"/>
      <c r="BP59088" s="3"/>
    </row>
    <row r="59089" spans="1:68" x14ac:dyDescent="0.25">
      <c r="A59089" s="1"/>
      <c r="B59089" s="2"/>
      <c r="BJ59089" s="3"/>
      <c r="BL59089" s="3"/>
      <c r="BN59089" s="3"/>
      <c r="BP59089" s="3"/>
    </row>
    <row r="59090" spans="1:68" x14ac:dyDescent="0.25">
      <c r="A59090" s="1"/>
      <c r="B59090" s="2"/>
      <c r="BJ59090" s="3"/>
      <c r="BL59090" s="3"/>
      <c r="BN59090" s="3"/>
      <c r="BP59090" s="3"/>
    </row>
    <row r="59091" spans="1:68" x14ac:dyDescent="0.25">
      <c r="A59091" s="1"/>
      <c r="B59091" s="2"/>
      <c r="BJ59091" s="3"/>
      <c r="BL59091" s="3"/>
      <c r="BN59091" s="3"/>
      <c r="BP59091" s="3"/>
    </row>
    <row r="59092" spans="1:68" x14ac:dyDescent="0.25">
      <c r="A59092" s="1"/>
      <c r="B59092" s="2"/>
      <c r="BJ59092" s="3"/>
      <c r="BL59092" s="3"/>
      <c r="BN59092" s="3"/>
      <c r="BP59092" s="3"/>
    </row>
    <row r="59093" spans="1:68" x14ac:dyDescent="0.25">
      <c r="A59093" s="1"/>
      <c r="B59093" s="2"/>
      <c r="BJ59093" s="3"/>
      <c r="BL59093" s="3"/>
      <c r="BN59093" s="3"/>
      <c r="BP59093" s="3"/>
    </row>
    <row r="59094" spans="1:68" x14ac:dyDescent="0.25">
      <c r="A59094" s="1"/>
      <c r="B59094" s="2"/>
      <c r="BJ59094" s="3"/>
      <c r="BL59094" s="3"/>
      <c r="BN59094" s="3"/>
      <c r="BP59094" s="3"/>
    </row>
    <row r="59095" spans="1:68" x14ac:dyDescent="0.25">
      <c r="A59095" s="1"/>
      <c r="B59095" s="2"/>
      <c r="BJ59095" s="3"/>
      <c r="BL59095" s="3"/>
      <c r="BN59095" s="3"/>
      <c r="BP59095" s="3"/>
    </row>
    <row r="59096" spans="1:68" x14ac:dyDescent="0.25">
      <c r="A59096" s="1"/>
      <c r="B59096" s="2"/>
      <c r="BJ59096" s="3"/>
      <c r="BL59096" s="3"/>
      <c r="BN59096" s="3"/>
      <c r="BP59096" s="3"/>
    </row>
    <row r="59097" spans="1:68" x14ac:dyDescent="0.25">
      <c r="A59097" s="1"/>
      <c r="B59097" s="2"/>
      <c r="BJ59097" s="3"/>
      <c r="BL59097" s="3"/>
      <c r="BN59097" s="3"/>
      <c r="BP59097" s="3"/>
    </row>
    <row r="59098" spans="1:68" x14ac:dyDescent="0.25">
      <c r="A59098" s="1"/>
      <c r="B59098" s="2"/>
      <c r="BJ59098" s="3"/>
      <c r="BL59098" s="3"/>
      <c r="BN59098" s="3"/>
      <c r="BP59098" s="3"/>
    </row>
    <row r="59099" spans="1:68" x14ac:dyDescent="0.25">
      <c r="A59099" s="1"/>
      <c r="B59099" s="2"/>
      <c r="BJ59099" s="3"/>
      <c r="BL59099" s="3"/>
      <c r="BN59099" s="3"/>
      <c r="BP59099" s="3"/>
    </row>
    <row r="59100" spans="1:68" x14ac:dyDescent="0.25">
      <c r="A59100" s="1"/>
      <c r="B59100" s="2"/>
      <c r="BJ59100" s="3"/>
      <c r="BL59100" s="3"/>
      <c r="BN59100" s="3"/>
      <c r="BP59100" s="3"/>
    </row>
    <row r="59101" spans="1:68" x14ac:dyDescent="0.25">
      <c r="A59101" s="1"/>
      <c r="B59101" s="2"/>
      <c r="BJ59101" s="3"/>
      <c r="BL59101" s="3"/>
      <c r="BN59101" s="3"/>
      <c r="BP59101" s="3"/>
    </row>
    <row r="59102" spans="1:68" x14ac:dyDescent="0.25">
      <c r="A59102" s="1"/>
      <c r="B59102" s="2"/>
      <c r="BJ59102" s="3"/>
      <c r="BL59102" s="3"/>
      <c r="BN59102" s="3"/>
      <c r="BP59102" s="3"/>
    </row>
    <row r="59103" spans="1:68" x14ac:dyDescent="0.25">
      <c r="A59103" s="1"/>
      <c r="B59103" s="2"/>
      <c r="BJ59103" s="3"/>
      <c r="BL59103" s="3"/>
      <c r="BN59103" s="3"/>
      <c r="BP59103" s="3"/>
    </row>
    <row r="59104" spans="1:68" x14ac:dyDescent="0.25">
      <c r="A59104" s="1"/>
      <c r="B59104" s="2"/>
      <c r="BJ59104" s="3"/>
      <c r="BL59104" s="3"/>
      <c r="BN59104" s="3"/>
      <c r="BP59104" s="3"/>
    </row>
    <row r="59105" spans="1:68" x14ac:dyDescent="0.25">
      <c r="A59105" s="1"/>
      <c r="B59105" s="2"/>
      <c r="BJ59105" s="3"/>
      <c r="BL59105" s="3"/>
      <c r="BN59105" s="3"/>
      <c r="BP59105" s="3"/>
    </row>
    <row r="59106" spans="1:68" x14ac:dyDescent="0.25">
      <c r="A59106" s="1"/>
      <c r="B59106" s="2"/>
      <c r="BJ59106" s="3"/>
      <c r="BL59106" s="3"/>
      <c r="BN59106" s="3"/>
      <c r="BP59106" s="3"/>
    </row>
    <row r="59107" spans="1:68" x14ac:dyDescent="0.25">
      <c r="A59107" s="1"/>
      <c r="B59107" s="2"/>
      <c r="BJ59107" s="3"/>
      <c r="BL59107" s="3"/>
      <c r="BN59107" s="3"/>
      <c r="BP59107" s="3"/>
    </row>
    <row r="59108" spans="1:68" x14ac:dyDescent="0.25">
      <c r="A59108" s="1"/>
      <c r="B59108" s="2"/>
      <c r="BJ59108" s="3"/>
      <c r="BL59108" s="3"/>
      <c r="BN59108" s="3"/>
      <c r="BP59108" s="3"/>
    </row>
    <row r="59109" spans="1:68" x14ac:dyDescent="0.25">
      <c r="A59109" s="1"/>
      <c r="B59109" s="2"/>
      <c r="BJ59109" s="3"/>
      <c r="BL59109" s="3"/>
      <c r="BN59109" s="3"/>
      <c r="BP59109" s="3"/>
    </row>
    <row r="59110" spans="1:68" x14ac:dyDescent="0.25">
      <c r="A59110" s="1"/>
      <c r="B59110" s="2"/>
      <c r="BJ59110" s="3"/>
      <c r="BL59110" s="3"/>
      <c r="BN59110" s="3"/>
      <c r="BP59110" s="3"/>
    </row>
    <row r="59111" spans="1:68" x14ac:dyDescent="0.25">
      <c r="A59111" s="1"/>
      <c r="B59111" s="2"/>
      <c r="BJ59111" s="3"/>
      <c r="BL59111" s="3"/>
      <c r="BN59111" s="3"/>
      <c r="BP59111" s="3"/>
    </row>
    <row r="59112" spans="1:68" x14ac:dyDescent="0.25">
      <c r="A59112" s="1"/>
      <c r="B59112" s="2"/>
      <c r="BJ59112" s="3"/>
      <c r="BL59112" s="3"/>
      <c r="BN59112" s="3"/>
      <c r="BP59112" s="3"/>
    </row>
    <row r="59113" spans="1:68" x14ac:dyDescent="0.25">
      <c r="A59113" s="1"/>
      <c r="B59113" s="2"/>
      <c r="BJ59113" s="3"/>
      <c r="BL59113" s="3"/>
      <c r="BN59113" s="3"/>
      <c r="BP59113" s="3"/>
    </row>
    <row r="59114" spans="1:68" x14ac:dyDescent="0.25">
      <c r="A59114" s="1"/>
      <c r="B59114" s="2"/>
      <c r="BJ59114" s="3"/>
      <c r="BL59114" s="3"/>
      <c r="BN59114" s="3"/>
      <c r="BP59114" s="3"/>
    </row>
    <row r="59115" spans="1:68" x14ac:dyDescent="0.25">
      <c r="A59115" s="1"/>
      <c r="B59115" s="2"/>
      <c r="BJ59115" s="3"/>
      <c r="BL59115" s="3"/>
      <c r="BN59115" s="3"/>
      <c r="BP59115" s="3"/>
    </row>
    <row r="59116" spans="1:68" x14ac:dyDescent="0.25">
      <c r="A59116" s="1"/>
      <c r="B59116" s="2"/>
      <c r="BJ59116" s="3"/>
      <c r="BL59116" s="3"/>
      <c r="BN59116" s="3"/>
      <c r="BP59116" s="3"/>
    </row>
    <row r="59117" spans="1:68" x14ac:dyDescent="0.25">
      <c r="A59117" s="1"/>
      <c r="B59117" s="2"/>
      <c r="BJ59117" s="3"/>
      <c r="BL59117" s="3"/>
      <c r="BN59117" s="3"/>
      <c r="BP59117" s="3"/>
    </row>
    <row r="59118" spans="1:68" x14ac:dyDescent="0.25">
      <c r="A59118" s="1"/>
      <c r="B59118" s="2"/>
      <c r="BJ59118" s="3"/>
      <c r="BL59118" s="3"/>
      <c r="BN59118" s="3"/>
      <c r="BP59118" s="3"/>
    </row>
    <row r="59119" spans="1:68" x14ac:dyDescent="0.25">
      <c r="A59119" s="1"/>
      <c r="B59119" s="2"/>
      <c r="BJ59119" s="3"/>
      <c r="BL59119" s="3"/>
      <c r="BN59119" s="3"/>
      <c r="BP59119" s="3"/>
    </row>
    <row r="59120" spans="1:68" x14ac:dyDescent="0.25">
      <c r="A59120" s="1"/>
      <c r="B59120" s="2"/>
      <c r="BJ59120" s="3"/>
      <c r="BL59120" s="3"/>
      <c r="BN59120" s="3"/>
      <c r="BP59120" s="3"/>
    </row>
    <row r="59121" spans="1:68" x14ac:dyDescent="0.25">
      <c r="A59121" s="1"/>
      <c r="B59121" s="2"/>
      <c r="BJ59121" s="3"/>
      <c r="BL59121" s="3"/>
      <c r="BN59121" s="3"/>
      <c r="BP59121" s="3"/>
    </row>
    <row r="59122" spans="1:68" x14ac:dyDescent="0.25">
      <c r="A59122" s="1"/>
      <c r="B59122" s="2"/>
      <c r="BJ59122" s="3"/>
      <c r="BL59122" s="3"/>
      <c r="BN59122" s="3"/>
      <c r="BP59122" s="3"/>
    </row>
    <row r="59123" spans="1:68" x14ac:dyDescent="0.25">
      <c r="A59123" s="1"/>
      <c r="B59123" s="2"/>
      <c r="BJ59123" s="3"/>
      <c r="BL59123" s="3"/>
      <c r="BN59123" s="3"/>
      <c r="BP59123" s="3"/>
    </row>
    <row r="59124" spans="1:68" x14ac:dyDescent="0.25">
      <c r="A59124" s="1"/>
      <c r="B59124" s="2"/>
      <c r="BJ59124" s="3"/>
      <c r="BL59124" s="3"/>
      <c r="BN59124" s="3"/>
      <c r="BP59124" s="3"/>
    </row>
    <row r="59125" spans="1:68" x14ac:dyDescent="0.25">
      <c r="A59125" s="1"/>
      <c r="B59125" s="2"/>
      <c r="BJ59125" s="3"/>
      <c r="BL59125" s="3"/>
      <c r="BN59125" s="3"/>
      <c r="BP59125" s="3"/>
    </row>
    <row r="59126" spans="1:68" x14ac:dyDescent="0.25">
      <c r="A59126" s="1"/>
      <c r="B59126" s="2"/>
      <c r="BJ59126" s="3"/>
      <c r="BL59126" s="3"/>
      <c r="BN59126" s="3"/>
      <c r="BP59126" s="3"/>
    </row>
    <row r="59127" spans="1:68" x14ac:dyDescent="0.25">
      <c r="A59127" s="1"/>
      <c r="B59127" s="2"/>
      <c r="BJ59127" s="3"/>
      <c r="BL59127" s="3"/>
      <c r="BN59127" s="3"/>
      <c r="BP59127" s="3"/>
    </row>
    <row r="59128" spans="1:68" x14ac:dyDescent="0.25">
      <c r="A59128" s="1"/>
      <c r="B59128" s="2"/>
      <c r="BJ59128" s="3"/>
      <c r="BL59128" s="3"/>
      <c r="BN59128" s="3"/>
      <c r="BP59128" s="3"/>
    </row>
    <row r="59129" spans="1:68" x14ac:dyDescent="0.25">
      <c r="A59129" s="1"/>
      <c r="B59129" s="2"/>
      <c r="BJ59129" s="3"/>
      <c r="BL59129" s="3"/>
      <c r="BN59129" s="3"/>
      <c r="BP59129" s="3"/>
    </row>
    <row r="59130" spans="1:68" x14ac:dyDescent="0.25">
      <c r="A59130" s="1"/>
      <c r="B59130" s="2"/>
      <c r="BJ59130" s="3"/>
      <c r="BL59130" s="3"/>
      <c r="BN59130" s="3"/>
      <c r="BP59130" s="3"/>
    </row>
    <row r="59131" spans="1:68" x14ac:dyDescent="0.25">
      <c r="A59131" s="1"/>
      <c r="B59131" s="2"/>
      <c r="BJ59131" s="3"/>
      <c r="BL59131" s="3"/>
      <c r="BN59131" s="3"/>
      <c r="BP59131" s="3"/>
    </row>
    <row r="59132" spans="1:68" x14ac:dyDescent="0.25">
      <c r="A59132" s="1"/>
      <c r="B59132" s="2"/>
      <c r="BJ59132" s="3"/>
      <c r="BL59132" s="3"/>
      <c r="BN59132" s="3"/>
      <c r="BP59132" s="3"/>
    </row>
    <row r="59133" spans="1:68" x14ac:dyDescent="0.25">
      <c r="A59133" s="1"/>
      <c r="B59133" s="2"/>
      <c r="BJ59133" s="3"/>
      <c r="BL59133" s="3"/>
      <c r="BN59133" s="3"/>
      <c r="BP59133" s="3"/>
    </row>
    <row r="59134" spans="1:68" x14ac:dyDescent="0.25">
      <c r="A59134" s="1"/>
      <c r="B59134" s="2"/>
      <c r="BJ59134" s="3"/>
      <c r="BL59134" s="3"/>
      <c r="BN59134" s="3"/>
      <c r="BP59134" s="3"/>
    </row>
    <row r="59135" spans="1:68" x14ac:dyDescent="0.25">
      <c r="A59135" s="1"/>
      <c r="B59135" s="2"/>
      <c r="BJ59135" s="3"/>
      <c r="BL59135" s="3"/>
      <c r="BN59135" s="3"/>
      <c r="BP59135" s="3"/>
    </row>
    <row r="59136" spans="1:68" x14ac:dyDescent="0.25">
      <c r="A59136" s="1"/>
      <c r="B59136" s="2"/>
      <c r="BJ59136" s="3"/>
      <c r="BL59136" s="3"/>
      <c r="BN59136" s="3"/>
      <c r="BP59136" s="3"/>
    </row>
    <row r="59137" spans="1:68" x14ac:dyDescent="0.25">
      <c r="A59137" s="1"/>
      <c r="B59137" s="2"/>
      <c r="BJ59137" s="3"/>
      <c r="BL59137" s="3"/>
      <c r="BN59137" s="3"/>
      <c r="BP59137" s="3"/>
    </row>
    <row r="59138" spans="1:68" x14ac:dyDescent="0.25">
      <c r="A59138" s="1"/>
      <c r="B59138" s="2"/>
      <c r="BJ59138" s="3"/>
      <c r="BL59138" s="3"/>
      <c r="BN59138" s="3"/>
      <c r="BP59138" s="3"/>
    </row>
    <row r="59139" spans="1:68" x14ac:dyDescent="0.25">
      <c r="A59139" s="1"/>
      <c r="B59139" s="2"/>
      <c r="BJ59139" s="3"/>
      <c r="BL59139" s="3"/>
      <c r="BN59139" s="3"/>
      <c r="BP59139" s="3"/>
    </row>
    <row r="59140" spans="1:68" x14ac:dyDescent="0.25">
      <c r="A59140" s="1"/>
      <c r="B59140" s="2"/>
      <c r="BJ59140" s="3"/>
      <c r="BL59140" s="3"/>
      <c r="BN59140" s="3"/>
      <c r="BP59140" s="3"/>
    </row>
    <row r="59141" spans="1:68" x14ac:dyDescent="0.25">
      <c r="A59141" s="1"/>
      <c r="B59141" s="2"/>
      <c r="BJ59141" s="3"/>
      <c r="BL59141" s="3"/>
      <c r="BN59141" s="3"/>
      <c r="BP59141" s="3"/>
    </row>
    <row r="59142" spans="1:68" x14ac:dyDescent="0.25">
      <c r="A59142" s="1"/>
      <c r="B59142" s="2"/>
      <c r="BJ59142" s="3"/>
      <c r="BL59142" s="3"/>
      <c r="BN59142" s="3"/>
      <c r="BP59142" s="3"/>
    </row>
    <row r="59143" spans="1:68" x14ac:dyDescent="0.25">
      <c r="A59143" s="1"/>
      <c r="B59143" s="2"/>
      <c r="BJ59143" s="3"/>
      <c r="BL59143" s="3"/>
      <c r="BN59143" s="3"/>
      <c r="BP59143" s="3"/>
    </row>
    <row r="59144" spans="1:68" x14ac:dyDescent="0.25">
      <c r="A59144" s="1"/>
      <c r="B59144" s="2"/>
      <c r="BJ59144" s="3"/>
      <c r="BL59144" s="3"/>
      <c r="BN59144" s="3"/>
      <c r="BP59144" s="3"/>
    </row>
    <row r="59145" spans="1:68" x14ac:dyDescent="0.25">
      <c r="A59145" s="1"/>
      <c r="B59145" s="2"/>
      <c r="BJ59145" s="3"/>
      <c r="BL59145" s="3"/>
      <c r="BN59145" s="3"/>
      <c r="BP59145" s="3"/>
    </row>
    <row r="59146" spans="1:68" x14ac:dyDescent="0.25">
      <c r="A59146" s="1"/>
      <c r="B59146" s="2"/>
      <c r="BJ59146" s="3"/>
      <c r="BL59146" s="3"/>
      <c r="BN59146" s="3"/>
      <c r="BP59146" s="3"/>
    </row>
    <row r="59147" spans="1:68" x14ac:dyDescent="0.25">
      <c r="A59147" s="1"/>
      <c r="B59147" s="2"/>
      <c r="BJ59147" s="3"/>
      <c r="BL59147" s="3"/>
      <c r="BN59147" s="3"/>
      <c r="BP59147" s="3"/>
    </row>
    <row r="59148" spans="1:68" x14ac:dyDescent="0.25">
      <c r="A59148" s="1"/>
      <c r="B59148" s="2"/>
      <c r="BJ59148" s="3"/>
      <c r="BL59148" s="3"/>
      <c r="BN59148" s="3"/>
      <c r="BP59148" s="3"/>
    </row>
    <row r="59149" spans="1:68" x14ac:dyDescent="0.25">
      <c r="A59149" s="1"/>
      <c r="B59149" s="2"/>
      <c r="BJ59149" s="3"/>
      <c r="BL59149" s="3"/>
      <c r="BN59149" s="3"/>
      <c r="BP59149" s="3"/>
    </row>
    <row r="59150" spans="1:68" x14ac:dyDescent="0.25">
      <c r="A59150" s="1"/>
      <c r="B59150" s="2"/>
      <c r="BJ59150" s="3"/>
      <c r="BL59150" s="3"/>
      <c r="BN59150" s="3"/>
      <c r="BP59150" s="3"/>
    </row>
    <row r="59151" spans="1:68" x14ac:dyDescent="0.25">
      <c r="A59151" s="1"/>
      <c r="B59151" s="2"/>
      <c r="BJ59151" s="3"/>
      <c r="BL59151" s="3"/>
      <c r="BN59151" s="3"/>
      <c r="BP59151" s="3"/>
    </row>
    <row r="59152" spans="1:68" x14ac:dyDescent="0.25">
      <c r="A59152" s="1"/>
      <c r="B59152" s="2"/>
      <c r="BJ59152" s="3"/>
      <c r="BL59152" s="3"/>
      <c r="BN59152" s="3"/>
      <c r="BP59152" s="3"/>
    </row>
    <row r="59153" spans="1:68" x14ac:dyDescent="0.25">
      <c r="A59153" s="1"/>
      <c r="B59153" s="2"/>
      <c r="BJ59153" s="3"/>
      <c r="BL59153" s="3"/>
      <c r="BN59153" s="3"/>
      <c r="BP59153" s="3"/>
    </row>
    <row r="59154" spans="1:68" x14ac:dyDescent="0.25">
      <c r="A59154" s="1"/>
      <c r="B59154" s="2"/>
      <c r="BJ59154" s="3"/>
      <c r="BL59154" s="3"/>
      <c r="BN59154" s="3"/>
      <c r="BP59154" s="3"/>
    </row>
    <row r="59155" spans="1:68" x14ac:dyDescent="0.25">
      <c r="A59155" s="1"/>
      <c r="B59155" s="2"/>
      <c r="BJ59155" s="3"/>
      <c r="BL59155" s="3"/>
      <c r="BN59155" s="3"/>
      <c r="BP59155" s="3"/>
    </row>
    <row r="59156" spans="1:68" x14ac:dyDescent="0.25">
      <c r="A59156" s="1"/>
      <c r="B59156" s="2"/>
      <c r="BJ59156" s="3"/>
      <c r="BL59156" s="3"/>
      <c r="BN59156" s="3"/>
      <c r="BP59156" s="3"/>
    </row>
    <row r="59157" spans="1:68" x14ac:dyDescent="0.25">
      <c r="A59157" s="1"/>
      <c r="B59157" s="2"/>
      <c r="BJ59157" s="3"/>
      <c r="BL59157" s="3"/>
      <c r="BN59157" s="3"/>
      <c r="BP59157" s="3"/>
    </row>
    <row r="59158" spans="1:68" x14ac:dyDescent="0.25">
      <c r="A59158" s="1"/>
      <c r="B59158" s="2"/>
      <c r="BJ59158" s="3"/>
      <c r="BL59158" s="3"/>
      <c r="BN59158" s="3"/>
      <c r="BP59158" s="3"/>
    </row>
    <row r="59159" spans="1:68" x14ac:dyDescent="0.25">
      <c r="A59159" s="1"/>
      <c r="B59159" s="2"/>
      <c r="BJ59159" s="3"/>
      <c r="BL59159" s="3"/>
      <c r="BN59159" s="3"/>
      <c r="BP59159" s="3"/>
    </row>
    <row r="59160" spans="1:68" x14ac:dyDescent="0.25">
      <c r="A59160" s="1"/>
      <c r="B59160" s="2"/>
      <c r="BJ59160" s="3"/>
      <c r="BL59160" s="3"/>
      <c r="BN59160" s="3"/>
      <c r="BP59160" s="3"/>
    </row>
    <row r="59161" spans="1:68" x14ac:dyDescent="0.25">
      <c r="A59161" s="1"/>
      <c r="B59161" s="2"/>
      <c r="BJ59161" s="3"/>
      <c r="BL59161" s="3"/>
      <c r="BN59161" s="3"/>
      <c r="BP59161" s="3"/>
    </row>
    <row r="59162" spans="1:68" x14ac:dyDescent="0.25">
      <c r="A59162" s="1"/>
      <c r="B59162" s="2"/>
      <c r="BJ59162" s="3"/>
      <c r="BL59162" s="3"/>
      <c r="BN59162" s="3"/>
      <c r="BP59162" s="3"/>
    </row>
    <row r="59163" spans="1:68" x14ac:dyDescent="0.25">
      <c r="A59163" s="1"/>
      <c r="B59163" s="2"/>
      <c r="BJ59163" s="3"/>
      <c r="BL59163" s="3"/>
      <c r="BN59163" s="3"/>
      <c r="BP59163" s="3"/>
    </row>
    <row r="59164" spans="1:68" x14ac:dyDescent="0.25">
      <c r="A59164" s="1"/>
      <c r="B59164" s="2"/>
      <c r="BJ59164" s="3"/>
      <c r="BL59164" s="3"/>
      <c r="BN59164" s="3"/>
      <c r="BP59164" s="3"/>
    </row>
    <row r="59165" spans="1:68" x14ac:dyDescent="0.25">
      <c r="A59165" s="1"/>
      <c r="B59165" s="2"/>
      <c r="BJ59165" s="3"/>
      <c r="BL59165" s="3"/>
      <c r="BN59165" s="3"/>
      <c r="BP59165" s="3"/>
    </row>
    <row r="59166" spans="1:68" x14ac:dyDescent="0.25">
      <c r="A59166" s="1"/>
      <c r="B59166" s="2"/>
      <c r="BJ59166" s="3"/>
      <c r="BL59166" s="3"/>
      <c r="BN59166" s="3"/>
      <c r="BP59166" s="3"/>
    </row>
    <row r="59167" spans="1:68" x14ac:dyDescent="0.25">
      <c r="A59167" s="1"/>
      <c r="B59167" s="2"/>
      <c r="BJ59167" s="3"/>
      <c r="BL59167" s="3"/>
      <c r="BN59167" s="3"/>
      <c r="BP59167" s="3"/>
    </row>
    <row r="59168" spans="1:68" x14ac:dyDescent="0.25">
      <c r="A59168" s="1"/>
      <c r="B59168" s="2"/>
      <c r="BJ59168" s="3"/>
      <c r="BL59168" s="3"/>
      <c r="BN59168" s="3"/>
      <c r="BP59168" s="3"/>
    </row>
    <row r="59169" spans="1:68" x14ac:dyDescent="0.25">
      <c r="A59169" s="1"/>
      <c r="B59169" s="2"/>
      <c r="BJ59169" s="3"/>
      <c r="BL59169" s="3"/>
      <c r="BN59169" s="3"/>
      <c r="BP59169" s="3"/>
    </row>
    <row r="59170" spans="1:68" x14ac:dyDescent="0.25">
      <c r="A59170" s="1"/>
      <c r="B59170" s="2"/>
      <c r="BJ59170" s="3"/>
      <c r="BL59170" s="3"/>
      <c r="BN59170" s="3"/>
      <c r="BP59170" s="3"/>
    </row>
    <row r="59171" spans="1:68" x14ac:dyDescent="0.25">
      <c r="A59171" s="1"/>
      <c r="B59171" s="2"/>
      <c r="BJ59171" s="3"/>
      <c r="BL59171" s="3"/>
      <c r="BN59171" s="3"/>
      <c r="BP59171" s="3"/>
    </row>
    <row r="59172" spans="1:68" x14ac:dyDescent="0.25">
      <c r="A59172" s="1"/>
      <c r="B59172" s="2"/>
      <c r="BJ59172" s="3"/>
      <c r="BL59172" s="3"/>
      <c r="BN59172" s="3"/>
      <c r="BP59172" s="3"/>
    </row>
    <row r="59173" spans="1:68" x14ac:dyDescent="0.25">
      <c r="A59173" s="1"/>
      <c r="B59173" s="2"/>
      <c r="BJ59173" s="3"/>
      <c r="BL59173" s="3"/>
      <c r="BN59173" s="3"/>
      <c r="BP59173" s="3"/>
    </row>
    <row r="59174" spans="1:68" x14ac:dyDescent="0.25">
      <c r="A59174" s="1"/>
      <c r="B59174" s="2"/>
      <c r="BJ59174" s="3"/>
      <c r="BL59174" s="3"/>
      <c r="BN59174" s="3"/>
      <c r="BP59174" s="3"/>
    </row>
    <row r="59175" spans="1:68" x14ac:dyDescent="0.25">
      <c r="A59175" s="1"/>
      <c r="B59175" s="2"/>
      <c r="BJ59175" s="3"/>
      <c r="BL59175" s="3"/>
      <c r="BN59175" s="3"/>
      <c r="BP59175" s="3"/>
    </row>
    <row r="59176" spans="1:68" x14ac:dyDescent="0.25">
      <c r="A59176" s="1"/>
      <c r="B59176" s="2"/>
      <c r="BJ59176" s="3"/>
      <c r="BL59176" s="3"/>
      <c r="BN59176" s="3"/>
      <c r="BP59176" s="3"/>
    </row>
    <row r="59177" spans="1:68" x14ac:dyDescent="0.25">
      <c r="A59177" s="1"/>
      <c r="B59177" s="2"/>
      <c r="BJ59177" s="3"/>
      <c r="BL59177" s="3"/>
      <c r="BN59177" s="3"/>
      <c r="BP59177" s="3"/>
    </row>
    <row r="59178" spans="1:68" x14ac:dyDescent="0.25">
      <c r="A59178" s="1"/>
      <c r="B59178" s="2"/>
      <c r="BJ59178" s="3"/>
      <c r="BL59178" s="3"/>
      <c r="BN59178" s="3"/>
      <c r="BP59178" s="3"/>
    </row>
    <row r="59179" spans="1:68" x14ac:dyDescent="0.25">
      <c r="A59179" s="1"/>
      <c r="B59179" s="2"/>
      <c r="BJ59179" s="3"/>
      <c r="BL59179" s="3"/>
      <c r="BN59179" s="3"/>
      <c r="BP59179" s="3"/>
    </row>
    <row r="59180" spans="1:68" x14ac:dyDescent="0.25">
      <c r="A59180" s="1"/>
      <c r="B59180" s="2"/>
      <c r="BJ59180" s="3"/>
      <c r="BL59180" s="3"/>
      <c r="BN59180" s="3"/>
      <c r="BP59180" s="3"/>
    </row>
    <row r="59181" spans="1:68" x14ac:dyDescent="0.25">
      <c r="A59181" s="1"/>
      <c r="B59181" s="2"/>
      <c r="BJ59181" s="3"/>
      <c r="BL59181" s="3"/>
      <c r="BN59181" s="3"/>
      <c r="BP59181" s="3"/>
    </row>
    <row r="59182" spans="1:68" x14ac:dyDescent="0.25">
      <c r="A59182" s="1"/>
      <c r="B59182" s="2"/>
      <c r="BJ59182" s="3"/>
      <c r="BL59182" s="3"/>
      <c r="BN59182" s="3"/>
      <c r="BP59182" s="3"/>
    </row>
    <row r="59183" spans="1:68" x14ac:dyDescent="0.25">
      <c r="A59183" s="1"/>
      <c r="B59183" s="2"/>
      <c r="BJ59183" s="3"/>
      <c r="BL59183" s="3"/>
      <c r="BN59183" s="3"/>
      <c r="BP59183" s="3"/>
    </row>
    <row r="59184" spans="1:68" x14ac:dyDescent="0.25">
      <c r="A59184" s="1"/>
      <c r="B59184" s="2"/>
      <c r="BJ59184" s="3"/>
      <c r="BL59184" s="3"/>
      <c r="BN59184" s="3"/>
      <c r="BP59184" s="3"/>
    </row>
    <row r="59185" spans="1:68" x14ac:dyDescent="0.25">
      <c r="A59185" s="1"/>
      <c r="B59185" s="2"/>
      <c r="BJ59185" s="3"/>
      <c r="BL59185" s="3"/>
      <c r="BN59185" s="3"/>
      <c r="BP59185" s="3"/>
    </row>
    <row r="59186" spans="1:68" x14ac:dyDescent="0.25">
      <c r="A59186" s="1"/>
      <c r="B59186" s="2"/>
      <c r="BJ59186" s="3"/>
      <c r="BL59186" s="3"/>
      <c r="BN59186" s="3"/>
      <c r="BP59186" s="3"/>
    </row>
    <row r="59187" spans="1:68" x14ac:dyDescent="0.25">
      <c r="A59187" s="1"/>
      <c r="B59187" s="2"/>
      <c r="BJ59187" s="3"/>
      <c r="BL59187" s="3"/>
      <c r="BN59187" s="3"/>
      <c r="BP59187" s="3"/>
    </row>
    <row r="59188" spans="1:68" x14ac:dyDescent="0.25">
      <c r="A59188" s="1"/>
      <c r="B59188" s="2"/>
      <c r="BJ59188" s="3"/>
      <c r="BL59188" s="3"/>
      <c r="BN59188" s="3"/>
      <c r="BP59188" s="3"/>
    </row>
    <row r="59189" spans="1:68" x14ac:dyDescent="0.25">
      <c r="A59189" s="1"/>
      <c r="B59189" s="2"/>
      <c r="BJ59189" s="3"/>
      <c r="BL59189" s="3"/>
      <c r="BN59189" s="3"/>
      <c r="BP59189" s="3"/>
    </row>
    <row r="59190" spans="1:68" x14ac:dyDescent="0.25">
      <c r="A59190" s="1"/>
      <c r="B59190" s="2"/>
      <c r="BJ59190" s="3"/>
      <c r="BL59190" s="3"/>
      <c r="BN59190" s="3"/>
      <c r="BP59190" s="3"/>
    </row>
    <row r="59191" spans="1:68" x14ac:dyDescent="0.25">
      <c r="A59191" s="1"/>
      <c r="B59191" s="2"/>
      <c r="BJ59191" s="3"/>
      <c r="BL59191" s="3"/>
      <c r="BN59191" s="3"/>
      <c r="BP59191" s="3"/>
    </row>
    <row r="59192" spans="1:68" x14ac:dyDescent="0.25">
      <c r="A59192" s="1"/>
      <c r="B59192" s="2"/>
      <c r="BJ59192" s="3"/>
      <c r="BL59192" s="3"/>
      <c r="BN59192" s="3"/>
      <c r="BP59192" s="3"/>
    </row>
    <row r="59193" spans="1:68" x14ac:dyDescent="0.25">
      <c r="A59193" s="1"/>
      <c r="B59193" s="2"/>
      <c r="BJ59193" s="3"/>
      <c r="BL59193" s="3"/>
      <c r="BN59193" s="3"/>
      <c r="BP59193" s="3"/>
    </row>
    <row r="59194" spans="1:68" x14ac:dyDescent="0.25">
      <c r="A59194" s="1"/>
      <c r="B59194" s="2"/>
      <c r="BJ59194" s="3"/>
      <c r="BL59194" s="3"/>
      <c r="BN59194" s="3"/>
      <c r="BP59194" s="3"/>
    </row>
    <row r="59195" spans="1:68" x14ac:dyDescent="0.25">
      <c r="A59195" s="1"/>
      <c r="B59195" s="2"/>
      <c r="BJ59195" s="3"/>
      <c r="BL59195" s="3"/>
      <c r="BN59195" s="3"/>
      <c r="BP59195" s="3"/>
    </row>
    <row r="59196" spans="1:68" x14ac:dyDescent="0.25">
      <c r="A59196" s="1"/>
      <c r="B59196" s="2"/>
      <c r="BJ59196" s="3"/>
      <c r="BL59196" s="3"/>
      <c r="BN59196" s="3"/>
      <c r="BP59196" s="3"/>
    </row>
    <row r="59197" spans="1:68" x14ac:dyDescent="0.25">
      <c r="A59197" s="1"/>
      <c r="B59197" s="2"/>
      <c r="BJ59197" s="3"/>
      <c r="BL59197" s="3"/>
      <c r="BN59197" s="3"/>
      <c r="BP59197" s="3"/>
    </row>
    <row r="59198" spans="1:68" x14ac:dyDescent="0.25">
      <c r="A59198" s="1"/>
      <c r="B59198" s="2"/>
      <c r="BJ59198" s="3"/>
      <c r="BL59198" s="3"/>
      <c r="BN59198" s="3"/>
      <c r="BP59198" s="3"/>
    </row>
    <row r="59199" spans="1:68" x14ac:dyDescent="0.25">
      <c r="A59199" s="1"/>
      <c r="B59199" s="2"/>
      <c r="BJ59199" s="3"/>
      <c r="BL59199" s="3"/>
      <c r="BN59199" s="3"/>
      <c r="BP59199" s="3"/>
    </row>
    <row r="59200" spans="1:68" x14ac:dyDescent="0.25">
      <c r="A59200" s="1"/>
      <c r="B59200" s="2"/>
      <c r="BJ59200" s="3"/>
      <c r="BL59200" s="3"/>
      <c r="BN59200" s="3"/>
      <c r="BP59200" s="3"/>
    </row>
    <row r="59201" spans="1:68" x14ac:dyDescent="0.25">
      <c r="A59201" s="1"/>
      <c r="B59201" s="2"/>
      <c r="BJ59201" s="3"/>
      <c r="BL59201" s="3"/>
      <c r="BN59201" s="3"/>
      <c r="BP59201" s="3"/>
    </row>
    <row r="59202" spans="1:68" x14ac:dyDescent="0.25">
      <c r="A59202" s="1"/>
      <c r="B59202" s="2"/>
      <c r="BJ59202" s="3"/>
      <c r="BL59202" s="3"/>
      <c r="BN59202" s="3"/>
      <c r="BP59202" s="3"/>
    </row>
    <row r="59203" spans="1:68" x14ac:dyDescent="0.25">
      <c r="A59203" s="1"/>
      <c r="B59203" s="2"/>
      <c r="BJ59203" s="3"/>
      <c r="BL59203" s="3"/>
      <c r="BN59203" s="3"/>
      <c r="BP59203" s="3"/>
    </row>
    <row r="59204" spans="1:68" x14ac:dyDescent="0.25">
      <c r="A59204" s="1"/>
      <c r="B59204" s="2"/>
      <c r="BJ59204" s="3"/>
      <c r="BL59204" s="3"/>
      <c r="BN59204" s="3"/>
      <c r="BP59204" s="3"/>
    </row>
    <row r="59205" spans="1:68" x14ac:dyDescent="0.25">
      <c r="A59205" s="1"/>
      <c r="B59205" s="2"/>
      <c r="BJ59205" s="3"/>
      <c r="BL59205" s="3"/>
      <c r="BN59205" s="3"/>
      <c r="BP59205" s="3"/>
    </row>
    <row r="59206" spans="1:68" x14ac:dyDescent="0.25">
      <c r="A59206" s="1"/>
      <c r="B59206" s="2"/>
      <c r="BJ59206" s="3"/>
      <c r="BL59206" s="3"/>
      <c r="BN59206" s="3"/>
      <c r="BP59206" s="3"/>
    </row>
    <row r="59207" spans="1:68" x14ac:dyDescent="0.25">
      <c r="A59207" s="1"/>
      <c r="B59207" s="2"/>
      <c r="BJ59207" s="3"/>
      <c r="BL59207" s="3"/>
      <c r="BN59207" s="3"/>
      <c r="BP59207" s="3"/>
    </row>
    <row r="59208" spans="1:68" x14ac:dyDescent="0.25">
      <c r="A59208" s="1"/>
      <c r="B59208" s="2"/>
      <c r="BJ59208" s="3"/>
      <c r="BL59208" s="3"/>
      <c r="BN59208" s="3"/>
      <c r="BP59208" s="3"/>
    </row>
    <row r="59209" spans="1:68" x14ac:dyDescent="0.25">
      <c r="A59209" s="1"/>
      <c r="B59209" s="2"/>
      <c r="BJ59209" s="3"/>
      <c r="BL59209" s="3"/>
      <c r="BN59209" s="3"/>
      <c r="BP59209" s="3"/>
    </row>
    <row r="59210" spans="1:68" x14ac:dyDescent="0.25">
      <c r="A59210" s="1"/>
      <c r="B59210" s="2"/>
      <c r="BJ59210" s="3"/>
      <c r="BL59210" s="3"/>
      <c r="BN59210" s="3"/>
      <c r="BP59210" s="3"/>
    </row>
    <row r="59211" spans="1:68" x14ac:dyDescent="0.25">
      <c r="A59211" s="1"/>
      <c r="B59211" s="2"/>
      <c r="BJ59211" s="3"/>
      <c r="BL59211" s="3"/>
      <c r="BN59211" s="3"/>
      <c r="BP59211" s="3"/>
    </row>
    <row r="59212" spans="1:68" x14ac:dyDescent="0.25">
      <c r="A59212" s="1"/>
      <c r="B59212" s="2"/>
      <c r="BJ59212" s="3"/>
      <c r="BL59212" s="3"/>
      <c r="BN59212" s="3"/>
      <c r="BP59212" s="3"/>
    </row>
    <row r="59213" spans="1:68" x14ac:dyDescent="0.25">
      <c r="A59213" s="1"/>
      <c r="B59213" s="2"/>
      <c r="BJ59213" s="3"/>
      <c r="BL59213" s="3"/>
      <c r="BN59213" s="3"/>
      <c r="BP59213" s="3"/>
    </row>
    <row r="59214" spans="1:68" x14ac:dyDescent="0.25">
      <c r="A59214" s="1"/>
      <c r="B59214" s="2"/>
      <c r="BJ59214" s="3"/>
      <c r="BL59214" s="3"/>
      <c r="BN59214" s="3"/>
      <c r="BP59214" s="3"/>
    </row>
    <row r="59215" spans="1:68" x14ac:dyDescent="0.25">
      <c r="A59215" s="1"/>
      <c r="B59215" s="2"/>
      <c r="BJ59215" s="3"/>
      <c r="BL59215" s="3"/>
      <c r="BN59215" s="3"/>
      <c r="BP59215" s="3"/>
    </row>
    <row r="59216" spans="1:68" x14ac:dyDescent="0.25">
      <c r="A59216" s="1"/>
      <c r="B59216" s="2"/>
      <c r="BJ59216" s="3"/>
      <c r="BL59216" s="3"/>
      <c r="BN59216" s="3"/>
      <c r="BP59216" s="3"/>
    </row>
    <row r="59217" spans="1:68" x14ac:dyDescent="0.25">
      <c r="A59217" s="1"/>
      <c r="B59217" s="2"/>
      <c r="BJ59217" s="3"/>
      <c r="BL59217" s="3"/>
      <c r="BN59217" s="3"/>
      <c r="BP59217" s="3"/>
    </row>
    <row r="59218" spans="1:68" x14ac:dyDescent="0.25">
      <c r="A59218" s="1"/>
      <c r="B59218" s="2"/>
      <c r="BJ59218" s="3"/>
      <c r="BL59218" s="3"/>
      <c r="BN59218" s="3"/>
      <c r="BP59218" s="3"/>
    </row>
    <row r="59219" spans="1:68" x14ac:dyDescent="0.25">
      <c r="A59219" s="1"/>
      <c r="B59219" s="2"/>
      <c r="BJ59219" s="3"/>
      <c r="BL59219" s="3"/>
      <c r="BN59219" s="3"/>
      <c r="BP59219" s="3"/>
    </row>
    <row r="59220" spans="1:68" x14ac:dyDescent="0.25">
      <c r="A59220" s="1"/>
      <c r="B59220" s="2"/>
      <c r="BJ59220" s="3"/>
      <c r="BL59220" s="3"/>
      <c r="BN59220" s="3"/>
      <c r="BP59220" s="3"/>
    </row>
    <row r="59221" spans="1:68" x14ac:dyDescent="0.25">
      <c r="A59221" s="1"/>
      <c r="B59221" s="2"/>
      <c r="BJ59221" s="3"/>
      <c r="BL59221" s="3"/>
      <c r="BN59221" s="3"/>
      <c r="BP59221" s="3"/>
    </row>
    <row r="59222" spans="1:68" x14ac:dyDescent="0.25">
      <c r="A59222" s="1"/>
      <c r="B59222" s="2"/>
      <c r="BJ59222" s="3"/>
      <c r="BL59222" s="3"/>
      <c r="BN59222" s="3"/>
      <c r="BP59222" s="3"/>
    </row>
    <row r="59223" spans="1:68" x14ac:dyDescent="0.25">
      <c r="A59223" s="1"/>
      <c r="B59223" s="2"/>
      <c r="BJ59223" s="3"/>
      <c r="BL59223" s="3"/>
      <c r="BN59223" s="3"/>
      <c r="BP59223" s="3"/>
    </row>
    <row r="59224" spans="1:68" x14ac:dyDescent="0.25">
      <c r="A59224" s="1"/>
      <c r="B59224" s="2"/>
      <c r="BJ59224" s="3"/>
      <c r="BL59224" s="3"/>
      <c r="BN59224" s="3"/>
      <c r="BP59224" s="3"/>
    </row>
    <row r="59225" spans="1:68" x14ac:dyDescent="0.25">
      <c r="A59225" s="1"/>
      <c r="B59225" s="2"/>
      <c r="BJ59225" s="3"/>
      <c r="BL59225" s="3"/>
      <c r="BN59225" s="3"/>
      <c r="BP59225" s="3"/>
    </row>
    <row r="59226" spans="1:68" x14ac:dyDescent="0.25">
      <c r="A59226" s="1"/>
      <c r="B59226" s="2"/>
      <c r="BJ59226" s="3"/>
      <c r="BL59226" s="3"/>
      <c r="BN59226" s="3"/>
      <c r="BP59226" s="3"/>
    </row>
    <row r="59227" spans="1:68" x14ac:dyDescent="0.25">
      <c r="A59227" s="1"/>
      <c r="B59227" s="2"/>
      <c r="BJ59227" s="3"/>
      <c r="BL59227" s="3"/>
      <c r="BN59227" s="3"/>
      <c r="BP59227" s="3"/>
    </row>
    <row r="59228" spans="1:68" x14ac:dyDescent="0.25">
      <c r="A59228" s="1"/>
      <c r="B59228" s="2"/>
      <c r="BJ59228" s="3"/>
      <c r="BL59228" s="3"/>
      <c r="BN59228" s="3"/>
      <c r="BP59228" s="3"/>
    </row>
    <row r="59229" spans="1:68" x14ac:dyDescent="0.25">
      <c r="A59229" s="1"/>
      <c r="B59229" s="2"/>
      <c r="BJ59229" s="3"/>
      <c r="BL59229" s="3"/>
      <c r="BN59229" s="3"/>
      <c r="BP59229" s="3"/>
    </row>
    <row r="59230" spans="1:68" x14ac:dyDescent="0.25">
      <c r="A59230" s="1"/>
      <c r="B59230" s="2"/>
      <c r="BJ59230" s="3"/>
      <c r="BL59230" s="3"/>
      <c r="BN59230" s="3"/>
      <c r="BP59230" s="3"/>
    </row>
    <row r="59231" spans="1:68" x14ac:dyDescent="0.25">
      <c r="A59231" s="1"/>
      <c r="B59231" s="2"/>
      <c r="BJ59231" s="3"/>
      <c r="BL59231" s="3"/>
      <c r="BN59231" s="3"/>
      <c r="BP59231" s="3"/>
    </row>
    <row r="59232" spans="1:68" x14ac:dyDescent="0.25">
      <c r="A59232" s="1"/>
      <c r="B59232" s="2"/>
      <c r="BJ59232" s="3"/>
      <c r="BL59232" s="3"/>
      <c r="BN59232" s="3"/>
      <c r="BP59232" s="3"/>
    </row>
    <row r="59233" spans="1:68" x14ac:dyDescent="0.25">
      <c r="A59233" s="1"/>
      <c r="B59233" s="2"/>
      <c r="BJ59233" s="3"/>
      <c r="BL59233" s="3"/>
      <c r="BN59233" s="3"/>
      <c r="BP59233" s="3"/>
    </row>
    <row r="59234" spans="1:68" x14ac:dyDescent="0.25">
      <c r="A59234" s="1"/>
      <c r="B59234" s="2"/>
      <c r="BJ59234" s="3"/>
      <c r="BL59234" s="3"/>
      <c r="BN59234" s="3"/>
      <c r="BP59234" s="3"/>
    </row>
    <row r="59235" spans="1:68" x14ac:dyDescent="0.25">
      <c r="A59235" s="1"/>
      <c r="B59235" s="2"/>
      <c r="BJ59235" s="3"/>
      <c r="BL59235" s="3"/>
      <c r="BN59235" s="3"/>
      <c r="BP59235" s="3"/>
    </row>
    <row r="59236" spans="1:68" x14ac:dyDescent="0.25">
      <c r="A59236" s="1"/>
      <c r="B59236" s="2"/>
      <c r="BJ59236" s="3"/>
      <c r="BL59236" s="3"/>
      <c r="BN59236" s="3"/>
      <c r="BP59236" s="3"/>
    </row>
    <row r="59237" spans="1:68" x14ac:dyDescent="0.25">
      <c r="A59237" s="1"/>
      <c r="B59237" s="2"/>
      <c r="BJ59237" s="3"/>
      <c r="BL59237" s="3"/>
      <c r="BN59237" s="3"/>
      <c r="BP59237" s="3"/>
    </row>
    <row r="59238" spans="1:68" x14ac:dyDescent="0.25">
      <c r="A59238" s="1"/>
      <c r="B59238" s="2"/>
      <c r="BJ59238" s="3"/>
      <c r="BL59238" s="3"/>
      <c r="BN59238" s="3"/>
      <c r="BP59238" s="3"/>
    </row>
    <row r="59239" spans="1:68" x14ac:dyDescent="0.25">
      <c r="A59239" s="1"/>
      <c r="B59239" s="2"/>
      <c r="BJ59239" s="3"/>
      <c r="BL59239" s="3"/>
      <c r="BN59239" s="3"/>
      <c r="BP59239" s="3"/>
    </row>
    <row r="59240" spans="1:68" x14ac:dyDescent="0.25">
      <c r="A59240" s="1"/>
      <c r="B59240" s="2"/>
      <c r="BJ59240" s="3"/>
      <c r="BL59240" s="3"/>
      <c r="BN59240" s="3"/>
      <c r="BP59240" s="3"/>
    </row>
    <row r="59241" spans="1:68" x14ac:dyDescent="0.25">
      <c r="A59241" s="1"/>
      <c r="B59241" s="2"/>
      <c r="BJ59241" s="3"/>
      <c r="BL59241" s="3"/>
      <c r="BN59241" s="3"/>
      <c r="BP59241" s="3"/>
    </row>
    <row r="59242" spans="1:68" x14ac:dyDescent="0.25">
      <c r="A59242" s="1"/>
      <c r="B59242" s="2"/>
      <c r="BJ59242" s="3"/>
      <c r="BL59242" s="3"/>
      <c r="BN59242" s="3"/>
      <c r="BP59242" s="3"/>
    </row>
    <row r="59243" spans="1:68" x14ac:dyDescent="0.25">
      <c r="A59243" s="1"/>
      <c r="B59243" s="2"/>
      <c r="BJ59243" s="3"/>
      <c r="BL59243" s="3"/>
      <c r="BN59243" s="3"/>
      <c r="BP59243" s="3"/>
    </row>
    <row r="59244" spans="1:68" x14ac:dyDescent="0.25">
      <c r="A59244" s="1"/>
      <c r="B59244" s="2"/>
      <c r="BJ59244" s="3"/>
      <c r="BL59244" s="3"/>
      <c r="BN59244" s="3"/>
      <c r="BP59244" s="3"/>
    </row>
    <row r="59245" spans="1:68" x14ac:dyDescent="0.25">
      <c r="A59245" s="1"/>
      <c r="B59245" s="2"/>
      <c r="BJ59245" s="3"/>
      <c r="BL59245" s="3"/>
      <c r="BN59245" s="3"/>
      <c r="BP59245" s="3"/>
    </row>
    <row r="59246" spans="1:68" x14ac:dyDescent="0.25">
      <c r="A59246" s="1"/>
      <c r="B59246" s="2"/>
      <c r="BJ59246" s="3"/>
      <c r="BL59246" s="3"/>
      <c r="BN59246" s="3"/>
      <c r="BP59246" s="3"/>
    </row>
    <row r="59247" spans="1:68" x14ac:dyDescent="0.25">
      <c r="A59247" s="1"/>
      <c r="B59247" s="2"/>
      <c r="BJ59247" s="3"/>
      <c r="BL59247" s="3"/>
      <c r="BN59247" s="3"/>
      <c r="BP59247" s="3"/>
    </row>
    <row r="59248" spans="1:68" x14ac:dyDescent="0.25">
      <c r="A59248" s="1"/>
      <c r="B59248" s="2"/>
      <c r="BJ59248" s="3"/>
      <c r="BL59248" s="3"/>
      <c r="BN59248" s="3"/>
      <c r="BP59248" s="3"/>
    </row>
    <row r="59249" spans="1:68" x14ac:dyDescent="0.25">
      <c r="A59249" s="1"/>
      <c r="B59249" s="2"/>
      <c r="BJ59249" s="3"/>
      <c r="BL59249" s="3"/>
      <c r="BN59249" s="3"/>
      <c r="BP59249" s="3"/>
    </row>
    <row r="59250" spans="1:68" x14ac:dyDescent="0.25">
      <c r="A59250" s="1"/>
      <c r="B59250" s="2"/>
      <c r="BJ59250" s="3"/>
      <c r="BL59250" s="3"/>
      <c r="BN59250" s="3"/>
      <c r="BP59250" s="3"/>
    </row>
    <row r="59251" spans="1:68" x14ac:dyDescent="0.25">
      <c r="A59251" s="1"/>
      <c r="B59251" s="2"/>
      <c r="BJ59251" s="3"/>
      <c r="BL59251" s="3"/>
      <c r="BN59251" s="3"/>
      <c r="BP59251" s="3"/>
    </row>
    <row r="59252" spans="1:68" x14ac:dyDescent="0.25">
      <c r="A59252" s="1"/>
      <c r="B59252" s="2"/>
      <c r="BJ59252" s="3"/>
      <c r="BL59252" s="3"/>
      <c r="BN59252" s="3"/>
      <c r="BP59252" s="3"/>
    </row>
    <row r="59253" spans="1:68" x14ac:dyDescent="0.25">
      <c r="A59253" s="1"/>
      <c r="B59253" s="2"/>
      <c r="BJ59253" s="3"/>
      <c r="BL59253" s="3"/>
      <c r="BN59253" s="3"/>
      <c r="BP59253" s="3"/>
    </row>
    <row r="59254" spans="1:68" x14ac:dyDescent="0.25">
      <c r="A59254" s="1"/>
      <c r="B59254" s="2"/>
      <c r="BJ59254" s="3"/>
      <c r="BL59254" s="3"/>
      <c r="BN59254" s="3"/>
      <c r="BP59254" s="3"/>
    </row>
    <row r="59255" spans="1:68" x14ac:dyDescent="0.25">
      <c r="A59255" s="1"/>
      <c r="B59255" s="2"/>
      <c r="BJ59255" s="3"/>
      <c r="BL59255" s="3"/>
      <c r="BN59255" s="3"/>
      <c r="BP59255" s="3"/>
    </row>
    <row r="59256" spans="1:68" x14ac:dyDescent="0.25">
      <c r="A59256" s="1"/>
      <c r="B59256" s="2"/>
      <c r="BJ59256" s="3"/>
      <c r="BL59256" s="3"/>
      <c r="BN59256" s="3"/>
      <c r="BP59256" s="3"/>
    </row>
    <row r="59257" spans="1:68" x14ac:dyDescent="0.25">
      <c r="A59257" s="1"/>
      <c r="B59257" s="2"/>
      <c r="BJ59257" s="3"/>
      <c r="BL59257" s="3"/>
      <c r="BN59257" s="3"/>
      <c r="BP59257" s="3"/>
    </row>
    <row r="59258" spans="1:68" x14ac:dyDescent="0.25">
      <c r="A59258" s="1"/>
      <c r="B59258" s="2"/>
      <c r="BJ59258" s="3"/>
      <c r="BL59258" s="3"/>
      <c r="BN59258" s="3"/>
      <c r="BP59258" s="3"/>
    </row>
    <row r="59259" spans="1:68" x14ac:dyDescent="0.25">
      <c r="A59259" s="1"/>
      <c r="B59259" s="2"/>
      <c r="BJ59259" s="3"/>
      <c r="BL59259" s="3"/>
      <c r="BN59259" s="3"/>
      <c r="BP59259" s="3"/>
    </row>
    <row r="59260" spans="1:68" x14ac:dyDescent="0.25">
      <c r="A59260" s="1"/>
      <c r="B59260" s="2"/>
      <c r="BJ59260" s="3"/>
      <c r="BL59260" s="3"/>
      <c r="BN59260" s="3"/>
      <c r="BP59260" s="3"/>
    </row>
    <row r="59261" spans="1:68" x14ac:dyDescent="0.25">
      <c r="A59261" s="1"/>
      <c r="B59261" s="2"/>
      <c r="BJ59261" s="3"/>
      <c r="BL59261" s="3"/>
      <c r="BN59261" s="3"/>
      <c r="BP59261" s="3"/>
    </row>
    <row r="59262" spans="1:68" x14ac:dyDescent="0.25">
      <c r="A59262" s="1"/>
      <c r="B59262" s="2"/>
      <c r="BJ59262" s="3"/>
      <c r="BL59262" s="3"/>
      <c r="BN59262" s="3"/>
      <c r="BP59262" s="3"/>
    </row>
    <row r="59263" spans="1:68" x14ac:dyDescent="0.25">
      <c r="A59263" s="1"/>
      <c r="B59263" s="2"/>
      <c r="BJ59263" s="3"/>
      <c r="BL59263" s="3"/>
      <c r="BN59263" s="3"/>
      <c r="BP59263" s="3"/>
    </row>
    <row r="59264" spans="1:68" x14ac:dyDescent="0.25">
      <c r="A59264" s="1"/>
      <c r="B59264" s="2"/>
      <c r="BJ59264" s="3"/>
      <c r="BL59264" s="3"/>
      <c r="BN59264" s="3"/>
      <c r="BP59264" s="3"/>
    </row>
    <row r="59265" spans="1:68" x14ac:dyDescent="0.25">
      <c r="A59265" s="1"/>
      <c r="B59265" s="2"/>
      <c r="BJ59265" s="3"/>
      <c r="BL59265" s="3"/>
      <c r="BN59265" s="3"/>
      <c r="BP59265" s="3"/>
    </row>
    <row r="59266" spans="1:68" x14ac:dyDescent="0.25">
      <c r="A59266" s="1"/>
      <c r="B59266" s="2"/>
      <c r="BJ59266" s="3"/>
      <c r="BL59266" s="3"/>
      <c r="BN59266" s="3"/>
      <c r="BP59266" s="3"/>
    </row>
    <row r="59267" spans="1:68" x14ac:dyDescent="0.25">
      <c r="A59267" s="1"/>
      <c r="B59267" s="2"/>
      <c r="BJ59267" s="3"/>
      <c r="BL59267" s="3"/>
      <c r="BN59267" s="3"/>
      <c r="BP59267" s="3"/>
    </row>
    <row r="59268" spans="1:68" x14ac:dyDescent="0.25">
      <c r="A59268" s="1"/>
      <c r="B59268" s="2"/>
      <c r="BJ59268" s="3"/>
      <c r="BL59268" s="3"/>
      <c r="BN59268" s="3"/>
      <c r="BP59268" s="3"/>
    </row>
    <row r="59269" spans="1:68" x14ac:dyDescent="0.25">
      <c r="A59269" s="1"/>
      <c r="B59269" s="2"/>
      <c r="BJ59269" s="3"/>
      <c r="BL59269" s="3"/>
      <c r="BN59269" s="3"/>
      <c r="BP59269" s="3"/>
    </row>
    <row r="59270" spans="1:68" x14ac:dyDescent="0.25">
      <c r="A59270" s="1"/>
      <c r="B59270" s="2"/>
      <c r="BJ59270" s="3"/>
      <c r="BL59270" s="3"/>
      <c r="BN59270" s="3"/>
      <c r="BP59270" s="3"/>
    </row>
    <row r="59271" spans="1:68" x14ac:dyDescent="0.25">
      <c r="A59271" s="1"/>
      <c r="B59271" s="2"/>
      <c r="BJ59271" s="3"/>
      <c r="BL59271" s="3"/>
      <c r="BN59271" s="3"/>
      <c r="BP59271" s="3"/>
    </row>
    <row r="59272" spans="1:68" x14ac:dyDescent="0.25">
      <c r="A59272" s="1"/>
      <c r="B59272" s="2"/>
      <c r="BJ59272" s="3"/>
      <c r="BL59272" s="3"/>
      <c r="BN59272" s="3"/>
      <c r="BP59272" s="3"/>
    </row>
    <row r="59273" spans="1:68" x14ac:dyDescent="0.25">
      <c r="A59273" s="1"/>
      <c r="B59273" s="2"/>
      <c r="BJ59273" s="3"/>
      <c r="BL59273" s="3"/>
      <c r="BN59273" s="3"/>
      <c r="BP59273" s="3"/>
    </row>
    <row r="59274" spans="1:68" x14ac:dyDescent="0.25">
      <c r="A59274" s="1"/>
      <c r="B59274" s="2"/>
      <c r="BJ59274" s="3"/>
      <c r="BL59274" s="3"/>
      <c r="BN59274" s="3"/>
      <c r="BP59274" s="3"/>
    </row>
    <row r="59275" spans="1:68" x14ac:dyDescent="0.25">
      <c r="A59275" s="1"/>
      <c r="B59275" s="2"/>
      <c r="BJ59275" s="3"/>
      <c r="BL59275" s="3"/>
      <c r="BN59275" s="3"/>
      <c r="BP59275" s="3"/>
    </row>
    <row r="59276" spans="1:68" x14ac:dyDescent="0.25">
      <c r="A59276" s="1"/>
      <c r="B59276" s="2"/>
      <c r="BJ59276" s="3"/>
      <c r="BL59276" s="3"/>
      <c r="BN59276" s="3"/>
      <c r="BP59276" s="3"/>
    </row>
    <row r="59277" spans="1:68" x14ac:dyDescent="0.25">
      <c r="A59277" s="1"/>
      <c r="B59277" s="2"/>
      <c r="BJ59277" s="3"/>
      <c r="BL59277" s="3"/>
      <c r="BN59277" s="3"/>
      <c r="BP59277" s="3"/>
    </row>
    <row r="59278" spans="1:68" x14ac:dyDescent="0.25">
      <c r="A59278" s="1"/>
      <c r="B59278" s="2"/>
      <c r="BJ59278" s="3"/>
      <c r="BL59278" s="3"/>
      <c r="BN59278" s="3"/>
      <c r="BP59278" s="3"/>
    </row>
    <row r="59279" spans="1:68" x14ac:dyDescent="0.25">
      <c r="A59279" s="1"/>
      <c r="B59279" s="2"/>
      <c r="BJ59279" s="3"/>
      <c r="BL59279" s="3"/>
      <c r="BN59279" s="3"/>
      <c r="BP59279" s="3"/>
    </row>
    <row r="59280" spans="1:68" x14ac:dyDescent="0.25">
      <c r="A59280" s="1"/>
      <c r="B59280" s="2"/>
      <c r="BJ59280" s="3"/>
      <c r="BL59280" s="3"/>
      <c r="BN59280" s="3"/>
      <c r="BP59280" s="3"/>
    </row>
    <row r="59281" spans="1:68" x14ac:dyDescent="0.25">
      <c r="A59281" s="1"/>
      <c r="B59281" s="2"/>
      <c r="BJ59281" s="3"/>
      <c r="BL59281" s="3"/>
      <c r="BN59281" s="3"/>
      <c r="BP59281" s="3"/>
    </row>
    <row r="59282" spans="1:68" x14ac:dyDescent="0.25">
      <c r="A59282" s="1"/>
      <c r="B59282" s="2"/>
      <c r="BJ59282" s="3"/>
      <c r="BL59282" s="3"/>
      <c r="BN59282" s="3"/>
      <c r="BP59282" s="3"/>
    </row>
    <row r="59283" spans="1:68" x14ac:dyDescent="0.25">
      <c r="A59283" s="1"/>
      <c r="B59283" s="2"/>
      <c r="BJ59283" s="3"/>
      <c r="BL59283" s="3"/>
      <c r="BN59283" s="3"/>
      <c r="BP59283" s="3"/>
    </row>
    <row r="59284" spans="1:68" x14ac:dyDescent="0.25">
      <c r="A59284" s="1"/>
      <c r="B59284" s="2"/>
      <c r="BJ59284" s="3"/>
      <c r="BL59284" s="3"/>
      <c r="BN59284" s="3"/>
      <c r="BP59284" s="3"/>
    </row>
    <row r="59285" spans="1:68" x14ac:dyDescent="0.25">
      <c r="A59285" s="1"/>
      <c r="B59285" s="2"/>
      <c r="BJ59285" s="3"/>
      <c r="BL59285" s="3"/>
      <c r="BN59285" s="3"/>
      <c r="BP59285" s="3"/>
    </row>
    <row r="59286" spans="1:68" x14ac:dyDescent="0.25">
      <c r="A59286" s="1"/>
      <c r="B59286" s="2"/>
      <c r="BJ59286" s="3"/>
      <c r="BL59286" s="3"/>
      <c r="BN59286" s="3"/>
      <c r="BP59286" s="3"/>
    </row>
    <row r="59287" spans="1:68" x14ac:dyDescent="0.25">
      <c r="A59287" s="1"/>
      <c r="B59287" s="2"/>
      <c r="BJ59287" s="3"/>
      <c r="BL59287" s="3"/>
      <c r="BN59287" s="3"/>
      <c r="BP59287" s="3"/>
    </row>
    <row r="59288" spans="1:68" x14ac:dyDescent="0.25">
      <c r="A59288" s="1"/>
      <c r="B59288" s="2"/>
      <c r="BJ59288" s="3"/>
      <c r="BL59288" s="3"/>
      <c r="BN59288" s="3"/>
      <c r="BP59288" s="3"/>
    </row>
    <row r="59289" spans="1:68" x14ac:dyDescent="0.25">
      <c r="A59289" s="1"/>
      <c r="B59289" s="2"/>
      <c r="BJ59289" s="3"/>
      <c r="BL59289" s="3"/>
      <c r="BN59289" s="3"/>
      <c r="BP59289" s="3"/>
    </row>
    <row r="59290" spans="1:68" x14ac:dyDescent="0.25">
      <c r="A59290" s="1"/>
      <c r="B59290" s="2"/>
      <c r="BJ59290" s="3"/>
      <c r="BL59290" s="3"/>
      <c r="BN59290" s="3"/>
      <c r="BP59290" s="3"/>
    </row>
    <row r="59291" spans="1:68" x14ac:dyDescent="0.25">
      <c r="A59291" s="1"/>
      <c r="B59291" s="2"/>
      <c r="BJ59291" s="3"/>
      <c r="BL59291" s="3"/>
      <c r="BN59291" s="3"/>
      <c r="BP59291" s="3"/>
    </row>
    <row r="59292" spans="1:68" x14ac:dyDescent="0.25">
      <c r="A59292" s="1"/>
      <c r="B59292" s="2"/>
      <c r="BJ59292" s="3"/>
      <c r="BL59292" s="3"/>
      <c r="BN59292" s="3"/>
      <c r="BP59292" s="3"/>
    </row>
    <row r="59293" spans="1:68" x14ac:dyDescent="0.25">
      <c r="A59293" s="1"/>
      <c r="B59293" s="2"/>
      <c r="BJ59293" s="3"/>
      <c r="BL59293" s="3"/>
      <c r="BN59293" s="3"/>
      <c r="BP59293" s="3"/>
    </row>
    <row r="59294" spans="1:68" x14ac:dyDescent="0.25">
      <c r="A59294" s="1"/>
      <c r="B59294" s="2"/>
      <c r="BJ59294" s="3"/>
      <c r="BL59294" s="3"/>
      <c r="BN59294" s="3"/>
      <c r="BP59294" s="3"/>
    </row>
    <row r="59295" spans="1:68" x14ac:dyDescent="0.25">
      <c r="A59295" s="1"/>
      <c r="B59295" s="2"/>
      <c r="BJ59295" s="3"/>
      <c r="BL59295" s="3"/>
      <c r="BN59295" s="3"/>
      <c r="BP59295" s="3"/>
    </row>
    <row r="59296" spans="1:68" x14ac:dyDescent="0.25">
      <c r="A59296" s="1"/>
      <c r="B59296" s="2"/>
      <c r="BJ59296" s="3"/>
      <c r="BL59296" s="3"/>
      <c r="BN59296" s="3"/>
      <c r="BP59296" s="3"/>
    </row>
    <row r="59297" spans="1:68" x14ac:dyDescent="0.25">
      <c r="A59297" s="1"/>
      <c r="B59297" s="2"/>
      <c r="BJ59297" s="3"/>
      <c r="BL59297" s="3"/>
      <c r="BN59297" s="3"/>
      <c r="BP59297" s="3"/>
    </row>
    <row r="59298" spans="1:68" x14ac:dyDescent="0.25">
      <c r="A59298" s="1"/>
      <c r="B59298" s="2"/>
      <c r="BJ59298" s="3"/>
      <c r="BL59298" s="3"/>
      <c r="BN59298" s="3"/>
      <c r="BP59298" s="3"/>
    </row>
    <row r="59299" spans="1:68" x14ac:dyDescent="0.25">
      <c r="A59299" s="1"/>
      <c r="B59299" s="2"/>
      <c r="BJ59299" s="3"/>
      <c r="BL59299" s="3"/>
      <c r="BN59299" s="3"/>
      <c r="BP59299" s="3"/>
    </row>
    <row r="59300" spans="1:68" x14ac:dyDescent="0.25">
      <c r="A59300" s="1"/>
      <c r="B59300" s="2"/>
      <c r="BJ59300" s="3"/>
      <c r="BL59300" s="3"/>
      <c r="BN59300" s="3"/>
      <c r="BP59300" s="3"/>
    </row>
    <row r="59301" spans="1:68" x14ac:dyDescent="0.25">
      <c r="A59301" s="1"/>
      <c r="B59301" s="2"/>
      <c r="BJ59301" s="3"/>
      <c r="BL59301" s="3"/>
      <c r="BN59301" s="3"/>
      <c r="BP59301" s="3"/>
    </row>
    <row r="59302" spans="1:68" x14ac:dyDescent="0.25">
      <c r="A59302" s="1"/>
      <c r="B59302" s="2"/>
      <c r="BJ59302" s="3"/>
      <c r="BL59302" s="3"/>
      <c r="BN59302" s="3"/>
      <c r="BP59302" s="3"/>
    </row>
    <row r="59303" spans="1:68" x14ac:dyDescent="0.25">
      <c r="A59303" s="1"/>
      <c r="B59303" s="2"/>
      <c r="BJ59303" s="3"/>
      <c r="BL59303" s="3"/>
      <c r="BN59303" s="3"/>
      <c r="BP59303" s="3"/>
    </row>
    <row r="59304" spans="1:68" x14ac:dyDescent="0.25">
      <c r="A59304" s="1"/>
      <c r="B59304" s="2"/>
      <c r="BJ59304" s="3"/>
      <c r="BL59304" s="3"/>
      <c r="BN59304" s="3"/>
      <c r="BP59304" s="3"/>
    </row>
    <row r="59305" spans="1:68" x14ac:dyDescent="0.25">
      <c r="A59305" s="1"/>
      <c r="B59305" s="2"/>
      <c r="BJ59305" s="3"/>
      <c r="BL59305" s="3"/>
      <c r="BN59305" s="3"/>
      <c r="BP59305" s="3"/>
    </row>
    <row r="59306" spans="1:68" x14ac:dyDescent="0.25">
      <c r="A59306" s="1"/>
      <c r="B59306" s="2"/>
      <c r="BJ59306" s="3"/>
      <c r="BL59306" s="3"/>
      <c r="BN59306" s="3"/>
      <c r="BP59306" s="3"/>
    </row>
    <row r="59307" spans="1:68" x14ac:dyDescent="0.25">
      <c r="A59307" s="1"/>
      <c r="B59307" s="2"/>
      <c r="BJ59307" s="3"/>
      <c r="BL59307" s="3"/>
      <c r="BN59307" s="3"/>
      <c r="BP59307" s="3"/>
    </row>
    <row r="59308" spans="1:68" x14ac:dyDescent="0.25">
      <c r="A59308" s="1"/>
      <c r="B59308" s="2"/>
      <c r="BJ59308" s="3"/>
      <c r="BL59308" s="3"/>
      <c r="BN59308" s="3"/>
      <c r="BP59308" s="3"/>
    </row>
    <row r="59309" spans="1:68" x14ac:dyDescent="0.25">
      <c r="A59309" s="1"/>
      <c r="B59309" s="2"/>
      <c r="BJ59309" s="3"/>
      <c r="BL59309" s="3"/>
      <c r="BN59309" s="3"/>
      <c r="BP59309" s="3"/>
    </row>
    <row r="59310" spans="1:68" x14ac:dyDescent="0.25">
      <c r="A59310" s="1"/>
      <c r="B59310" s="2"/>
      <c r="BJ59310" s="3"/>
      <c r="BL59310" s="3"/>
      <c r="BN59310" s="3"/>
      <c r="BP59310" s="3"/>
    </row>
    <row r="59311" spans="1:68" x14ac:dyDescent="0.25">
      <c r="A59311" s="1"/>
      <c r="B59311" s="2"/>
      <c r="BJ59311" s="3"/>
      <c r="BL59311" s="3"/>
      <c r="BN59311" s="3"/>
      <c r="BP59311" s="3"/>
    </row>
    <row r="59312" spans="1:68" x14ac:dyDescent="0.25">
      <c r="A59312" s="1"/>
      <c r="B59312" s="2"/>
      <c r="BJ59312" s="3"/>
      <c r="BL59312" s="3"/>
      <c r="BN59312" s="3"/>
      <c r="BP59312" s="3"/>
    </row>
    <row r="59313" spans="1:68" x14ac:dyDescent="0.25">
      <c r="A59313" s="1"/>
      <c r="B59313" s="2"/>
      <c r="BJ59313" s="3"/>
      <c r="BL59313" s="3"/>
      <c r="BN59313" s="3"/>
      <c r="BP59313" s="3"/>
    </row>
    <row r="59314" spans="1:68" x14ac:dyDescent="0.25">
      <c r="A59314" s="1"/>
      <c r="B59314" s="2"/>
      <c r="BJ59314" s="3"/>
      <c r="BL59314" s="3"/>
      <c r="BN59314" s="3"/>
      <c r="BP59314" s="3"/>
    </row>
    <row r="59315" spans="1:68" x14ac:dyDescent="0.25">
      <c r="A59315" s="1"/>
      <c r="B59315" s="2"/>
      <c r="BJ59315" s="3"/>
      <c r="BL59315" s="3"/>
      <c r="BN59315" s="3"/>
      <c r="BP59315" s="3"/>
    </row>
    <row r="59316" spans="1:68" x14ac:dyDescent="0.25">
      <c r="A59316" s="1"/>
      <c r="B59316" s="2"/>
      <c r="BJ59316" s="3"/>
      <c r="BL59316" s="3"/>
      <c r="BN59316" s="3"/>
      <c r="BP59316" s="3"/>
    </row>
    <row r="59317" spans="1:68" x14ac:dyDescent="0.25">
      <c r="A59317" s="1"/>
      <c r="B59317" s="2"/>
      <c r="BJ59317" s="3"/>
      <c r="BL59317" s="3"/>
      <c r="BN59317" s="3"/>
      <c r="BP59317" s="3"/>
    </row>
    <row r="59318" spans="1:68" x14ac:dyDescent="0.25">
      <c r="A59318" s="1"/>
      <c r="B59318" s="2"/>
      <c r="BJ59318" s="3"/>
      <c r="BL59318" s="3"/>
      <c r="BN59318" s="3"/>
      <c r="BP59318" s="3"/>
    </row>
    <row r="59319" spans="1:68" x14ac:dyDescent="0.25">
      <c r="A59319" s="1"/>
      <c r="B59319" s="2"/>
      <c r="BJ59319" s="3"/>
      <c r="BL59319" s="3"/>
      <c r="BN59319" s="3"/>
      <c r="BP59319" s="3"/>
    </row>
    <row r="59320" spans="1:68" x14ac:dyDescent="0.25">
      <c r="A59320" s="1"/>
      <c r="B59320" s="2"/>
      <c r="BJ59320" s="3"/>
      <c r="BL59320" s="3"/>
      <c r="BN59320" s="3"/>
      <c r="BP59320" s="3"/>
    </row>
    <row r="59321" spans="1:68" x14ac:dyDescent="0.25">
      <c r="A59321" s="1"/>
      <c r="B59321" s="2"/>
      <c r="BJ59321" s="3"/>
      <c r="BL59321" s="3"/>
      <c r="BN59321" s="3"/>
      <c r="BP59321" s="3"/>
    </row>
    <row r="59322" spans="1:68" x14ac:dyDescent="0.25">
      <c r="A59322" s="1"/>
      <c r="B59322" s="2"/>
      <c r="BJ59322" s="3"/>
      <c r="BL59322" s="3"/>
      <c r="BN59322" s="3"/>
      <c r="BP59322" s="3"/>
    </row>
    <row r="59323" spans="1:68" x14ac:dyDescent="0.25">
      <c r="A59323" s="1"/>
      <c r="B59323" s="2"/>
      <c r="BJ59323" s="3"/>
      <c r="BL59323" s="3"/>
      <c r="BN59323" s="3"/>
      <c r="BP59323" s="3"/>
    </row>
    <row r="59324" spans="1:68" x14ac:dyDescent="0.25">
      <c r="A59324" s="1"/>
      <c r="B59324" s="2"/>
      <c r="BJ59324" s="3"/>
      <c r="BL59324" s="3"/>
      <c r="BN59324" s="3"/>
      <c r="BP59324" s="3"/>
    </row>
    <row r="59325" spans="1:68" x14ac:dyDescent="0.25">
      <c r="A59325" s="1"/>
      <c r="B59325" s="2"/>
      <c r="BJ59325" s="3"/>
      <c r="BL59325" s="3"/>
      <c r="BN59325" s="3"/>
      <c r="BP59325" s="3"/>
    </row>
    <row r="59326" spans="1:68" x14ac:dyDescent="0.25">
      <c r="A59326" s="1"/>
      <c r="B59326" s="2"/>
      <c r="BJ59326" s="3"/>
      <c r="BL59326" s="3"/>
      <c r="BN59326" s="3"/>
      <c r="BP59326" s="3"/>
    </row>
    <row r="59327" spans="1:68" x14ac:dyDescent="0.25">
      <c r="A59327" s="1"/>
      <c r="B59327" s="2"/>
      <c r="BJ59327" s="3"/>
      <c r="BL59327" s="3"/>
      <c r="BN59327" s="3"/>
      <c r="BP59327" s="3"/>
    </row>
    <row r="59328" spans="1:68" x14ac:dyDescent="0.25">
      <c r="A59328" s="1"/>
      <c r="B59328" s="2"/>
      <c r="BJ59328" s="3"/>
      <c r="BL59328" s="3"/>
      <c r="BN59328" s="3"/>
      <c r="BP59328" s="3"/>
    </row>
    <row r="59329" spans="1:68" x14ac:dyDescent="0.25">
      <c r="A59329" s="1"/>
      <c r="B59329" s="2"/>
      <c r="BJ59329" s="3"/>
      <c r="BL59329" s="3"/>
      <c r="BN59329" s="3"/>
      <c r="BP59329" s="3"/>
    </row>
    <row r="59330" spans="1:68" x14ac:dyDescent="0.25">
      <c r="A59330" s="1"/>
      <c r="B59330" s="2"/>
      <c r="BJ59330" s="3"/>
      <c r="BL59330" s="3"/>
      <c r="BN59330" s="3"/>
      <c r="BP59330" s="3"/>
    </row>
    <row r="59331" spans="1:68" x14ac:dyDescent="0.25">
      <c r="A59331" s="1"/>
      <c r="B59331" s="2"/>
      <c r="BJ59331" s="3"/>
      <c r="BL59331" s="3"/>
      <c r="BN59331" s="3"/>
      <c r="BP59331" s="3"/>
    </row>
    <row r="59332" spans="1:68" x14ac:dyDescent="0.25">
      <c r="A59332" s="1"/>
      <c r="B59332" s="2"/>
      <c r="BJ59332" s="3"/>
      <c r="BL59332" s="3"/>
      <c r="BN59332" s="3"/>
      <c r="BP59332" s="3"/>
    </row>
    <row r="59333" spans="1:68" x14ac:dyDescent="0.25">
      <c r="A59333" s="1"/>
      <c r="B59333" s="2"/>
      <c r="BJ59333" s="3"/>
      <c r="BL59333" s="3"/>
      <c r="BN59333" s="3"/>
      <c r="BP59333" s="3"/>
    </row>
    <row r="59334" spans="1:68" x14ac:dyDescent="0.25">
      <c r="A59334" s="1"/>
      <c r="B59334" s="2"/>
      <c r="BJ59334" s="3"/>
      <c r="BL59334" s="3"/>
      <c r="BN59334" s="3"/>
      <c r="BP59334" s="3"/>
    </row>
    <row r="59335" spans="1:68" x14ac:dyDescent="0.25">
      <c r="A59335" s="1"/>
      <c r="B59335" s="2"/>
      <c r="BJ59335" s="3"/>
      <c r="BL59335" s="3"/>
      <c r="BN59335" s="3"/>
      <c r="BP59335" s="3"/>
    </row>
    <row r="59336" spans="1:68" x14ac:dyDescent="0.25">
      <c r="A59336" s="1"/>
      <c r="B59336" s="2"/>
      <c r="BJ59336" s="3"/>
      <c r="BL59336" s="3"/>
      <c r="BN59336" s="3"/>
      <c r="BP59336" s="3"/>
    </row>
    <row r="59337" spans="1:68" x14ac:dyDescent="0.25">
      <c r="A59337" s="1"/>
      <c r="B59337" s="2"/>
      <c r="BJ59337" s="3"/>
      <c r="BL59337" s="3"/>
      <c r="BN59337" s="3"/>
      <c r="BP59337" s="3"/>
    </row>
    <row r="59338" spans="1:68" x14ac:dyDescent="0.25">
      <c r="A59338" s="1"/>
      <c r="B59338" s="2"/>
      <c r="BJ59338" s="3"/>
      <c r="BL59338" s="3"/>
      <c r="BN59338" s="3"/>
      <c r="BP59338" s="3"/>
    </row>
    <row r="59339" spans="1:68" x14ac:dyDescent="0.25">
      <c r="A59339" s="1"/>
      <c r="B59339" s="2"/>
      <c r="BJ59339" s="3"/>
      <c r="BL59339" s="3"/>
      <c r="BN59339" s="3"/>
      <c r="BP59339" s="3"/>
    </row>
    <row r="59340" spans="1:68" x14ac:dyDescent="0.25">
      <c r="A59340" s="1"/>
      <c r="B59340" s="2"/>
      <c r="BJ59340" s="3"/>
      <c r="BL59340" s="3"/>
      <c r="BN59340" s="3"/>
      <c r="BP59340" s="3"/>
    </row>
    <row r="59341" spans="1:68" x14ac:dyDescent="0.25">
      <c r="A59341" s="1"/>
      <c r="B59341" s="2"/>
      <c r="BJ59341" s="3"/>
      <c r="BL59341" s="3"/>
      <c r="BN59341" s="3"/>
      <c r="BP59341" s="3"/>
    </row>
    <row r="59342" spans="1:68" x14ac:dyDescent="0.25">
      <c r="A59342" s="1"/>
      <c r="B59342" s="2"/>
      <c r="BJ59342" s="3"/>
      <c r="BL59342" s="3"/>
      <c r="BN59342" s="3"/>
      <c r="BP59342" s="3"/>
    </row>
    <row r="59343" spans="1:68" x14ac:dyDescent="0.25">
      <c r="A59343" s="1"/>
      <c r="B59343" s="2"/>
      <c r="BJ59343" s="3"/>
      <c r="BL59343" s="3"/>
      <c r="BN59343" s="3"/>
      <c r="BP59343" s="3"/>
    </row>
    <row r="59344" spans="1:68" x14ac:dyDescent="0.25">
      <c r="A59344" s="1"/>
      <c r="B59344" s="2"/>
      <c r="BJ59344" s="3"/>
      <c r="BL59344" s="3"/>
      <c r="BN59344" s="3"/>
      <c r="BP59344" s="3"/>
    </row>
    <row r="59345" spans="1:68" x14ac:dyDescent="0.25">
      <c r="A59345" s="1"/>
      <c r="B59345" s="2"/>
      <c r="BJ59345" s="3"/>
      <c r="BL59345" s="3"/>
      <c r="BN59345" s="3"/>
      <c r="BP59345" s="3"/>
    </row>
    <row r="59346" spans="1:68" x14ac:dyDescent="0.25">
      <c r="A59346" s="1"/>
      <c r="B59346" s="2"/>
      <c r="BJ59346" s="3"/>
      <c r="BL59346" s="3"/>
      <c r="BN59346" s="3"/>
      <c r="BP59346" s="3"/>
    </row>
    <row r="59347" spans="1:68" x14ac:dyDescent="0.25">
      <c r="A59347" s="1"/>
      <c r="B59347" s="2"/>
      <c r="BJ59347" s="3"/>
      <c r="BL59347" s="3"/>
      <c r="BN59347" s="3"/>
      <c r="BP59347" s="3"/>
    </row>
    <row r="59348" spans="1:68" x14ac:dyDescent="0.25">
      <c r="A59348" s="1"/>
      <c r="B59348" s="2"/>
      <c r="BJ59348" s="3"/>
      <c r="BL59348" s="3"/>
      <c r="BN59348" s="3"/>
      <c r="BP59348" s="3"/>
    </row>
    <row r="59349" spans="1:68" x14ac:dyDescent="0.25">
      <c r="A59349" s="1"/>
      <c r="B59349" s="2"/>
      <c r="BJ59349" s="3"/>
      <c r="BL59349" s="3"/>
      <c r="BN59349" s="3"/>
      <c r="BP59349" s="3"/>
    </row>
    <row r="59350" spans="1:68" x14ac:dyDescent="0.25">
      <c r="A59350" s="1"/>
      <c r="B59350" s="2"/>
      <c r="BJ59350" s="3"/>
      <c r="BL59350" s="3"/>
      <c r="BN59350" s="3"/>
      <c r="BP59350" s="3"/>
    </row>
    <row r="59351" spans="1:68" x14ac:dyDescent="0.25">
      <c r="A59351" s="1"/>
      <c r="B59351" s="2"/>
      <c r="BJ59351" s="3"/>
      <c r="BL59351" s="3"/>
      <c r="BN59351" s="3"/>
      <c r="BP59351" s="3"/>
    </row>
    <row r="59352" spans="1:68" x14ac:dyDescent="0.25">
      <c r="A59352" s="1"/>
      <c r="B59352" s="2"/>
      <c r="BJ59352" s="3"/>
      <c r="BL59352" s="3"/>
      <c r="BN59352" s="3"/>
      <c r="BP59352" s="3"/>
    </row>
    <row r="59353" spans="1:68" x14ac:dyDescent="0.25">
      <c r="A59353" s="1"/>
      <c r="B59353" s="2"/>
      <c r="BJ59353" s="3"/>
      <c r="BL59353" s="3"/>
      <c r="BN59353" s="3"/>
      <c r="BP59353" s="3"/>
    </row>
    <row r="59354" spans="1:68" x14ac:dyDescent="0.25">
      <c r="A59354" s="1"/>
      <c r="B59354" s="2"/>
      <c r="BJ59354" s="3"/>
      <c r="BL59354" s="3"/>
      <c r="BN59354" s="3"/>
      <c r="BP59354" s="3"/>
    </row>
    <row r="59355" spans="1:68" x14ac:dyDescent="0.25">
      <c r="A59355" s="1"/>
      <c r="B59355" s="2"/>
      <c r="BJ59355" s="3"/>
      <c r="BL59355" s="3"/>
      <c r="BN59355" s="3"/>
      <c r="BP59355" s="3"/>
    </row>
    <row r="59356" spans="1:68" x14ac:dyDescent="0.25">
      <c r="A59356" s="1"/>
      <c r="B59356" s="2"/>
      <c r="BJ59356" s="3"/>
      <c r="BL59356" s="3"/>
      <c r="BN59356" s="3"/>
      <c r="BP59356" s="3"/>
    </row>
    <row r="59357" spans="1:68" x14ac:dyDescent="0.25">
      <c r="A59357" s="1"/>
      <c r="B59357" s="2"/>
      <c r="BJ59357" s="3"/>
      <c r="BL59357" s="3"/>
      <c r="BN59357" s="3"/>
      <c r="BP59357" s="3"/>
    </row>
    <row r="59358" spans="1:68" x14ac:dyDescent="0.25">
      <c r="A59358" s="1"/>
      <c r="B59358" s="2"/>
      <c r="BJ59358" s="3"/>
      <c r="BL59358" s="3"/>
      <c r="BN59358" s="3"/>
      <c r="BP59358" s="3"/>
    </row>
    <row r="59359" spans="1:68" x14ac:dyDescent="0.25">
      <c r="A59359" s="1"/>
      <c r="B59359" s="2"/>
      <c r="BJ59359" s="3"/>
      <c r="BL59359" s="3"/>
      <c r="BN59359" s="3"/>
      <c r="BP59359" s="3"/>
    </row>
    <row r="59360" spans="1:68" x14ac:dyDescent="0.25">
      <c r="A59360" s="1"/>
      <c r="B59360" s="2"/>
      <c r="BJ59360" s="3"/>
      <c r="BL59360" s="3"/>
      <c r="BN59360" s="3"/>
      <c r="BP59360" s="3"/>
    </row>
    <row r="59361" spans="1:68" x14ac:dyDescent="0.25">
      <c r="A59361" s="1"/>
      <c r="B59361" s="2"/>
      <c r="BJ59361" s="3"/>
      <c r="BL59361" s="3"/>
      <c r="BN59361" s="3"/>
      <c r="BP59361" s="3"/>
    </row>
    <row r="59362" spans="1:68" x14ac:dyDescent="0.25">
      <c r="A59362" s="1"/>
      <c r="B59362" s="2"/>
      <c r="BJ59362" s="3"/>
      <c r="BL59362" s="3"/>
      <c r="BN59362" s="3"/>
      <c r="BP59362" s="3"/>
    </row>
    <row r="59363" spans="1:68" x14ac:dyDescent="0.25">
      <c r="A59363" s="1"/>
      <c r="B59363" s="2"/>
      <c r="BJ59363" s="3"/>
      <c r="BL59363" s="3"/>
      <c r="BN59363" s="3"/>
      <c r="BP59363" s="3"/>
    </row>
    <row r="59364" spans="1:68" x14ac:dyDescent="0.25">
      <c r="A59364" s="1"/>
      <c r="B59364" s="2"/>
      <c r="BJ59364" s="3"/>
      <c r="BL59364" s="3"/>
      <c r="BN59364" s="3"/>
      <c r="BP59364" s="3"/>
    </row>
    <row r="59365" spans="1:68" x14ac:dyDescent="0.25">
      <c r="A59365" s="1"/>
      <c r="B59365" s="2"/>
      <c r="BJ59365" s="3"/>
      <c r="BL59365" s="3"/>
      <c r="BN59365" s="3"/>
      <c r="BP59365" s="3"/>
    </row>
    <row r="59366" spans="1:68" x14ac:dyDescent="0.25">
      <c r="A59366" s="1"/>
      <c r="B59366" s="2"/>
      <c r="BJ59366" s="3"/>
      <c r="BL59366" s="3"/>
      <c r="BN59366" s="3"/>
      <c r="BP59366" s="3"/>
    </row>
    <row r="59367" spans="1:68" x14ac:dyDescent="0.25">
      <c r="A59367" s="1"/>
      <c r="B59367" s="2"/>
      <c r="BJ59367" s="3"/>
      <c r="BL59367" s="3"/>
      <c r="BN59367" s="3"/>
      <c r="BP59367" s="3"/>
    </row>
    <row r="59368" spans="1:68" x14ac:dyDescent="0.25">
      <c r="A59368" s="1"/>
      <c r="B59368" s="2"/>
      <c r="BJ59368" s="3"/>
      <c r="BL59368" s="3"/>
      <c r="BN59368" s="3"/>
      <c r="BP59368" s="3"/>
    </row>
    <row r="59369" spans="1:68" x14ac:dyDescent="0.25">
      <c r="A59369" s="1"/>
      <c r="B59369" s="2"/>
      <c r="BJ59369" s="3"/>
      <c r="BL59369" s="3"/>
      <c r="BN59369" s="3"/>
      <c r="BP59369" s="3"/>
    </row>
    <row r="59370" spans="1:68" x14ac:dyDescent="0.25">
      <c r="A59370" s="1"/>
      <c r="B59370" s="2"/>
      <c r="BJ59370" s="3"/>
      <c r="BL59370" s="3"/>
      <c r="BN59370" s="3"/>
      <c r="BP59370" s="3"/>
    </row>
    <row r="59371" spans="1:68" x14ac:dyDescent="0.25">
      <c r="A59371" s="1"/>
      <c r="B59371" s="2"/>
      <c r="BJ59371" s="3"/>
      <c r="BL59371" s="3"/>
      <c r="BN59371" s="3"/>
      <c r="BP59371" s="3"/>
    </row>
    <row r="59372" spans="1:68" x14ac:dyDescent="0.25">
      <c r="A59372" s="1"/>
      <c r="B59372" s="2"/>
      <c r="BJ59372" s="3"/>
      <c r="BL59372" s="3"/>
      <c r="BN59372" s="3"/>
      <c r="BP59372" s="3"/>
    </row>
    <row r="59373" spans="1:68" x14ac:dyDescent="0.25">
      <c r="A59373" s="1"/>
      <c r="B59373" s="2"/>
      <c r="BJ59373" s="3"/>
      <c r="BL59373" s="3"/>
      <c r="BN59373" s="3"/>
      <c r="BP59373" s="3"/>
    </row>
    <row r="59374" spans="1:68" x14ac:dyDescent="0.25">
      <c r="A59374" s="1"/>
      <c r="B59374" s="2"/>
      <c r="BJ59374" s="3"/>
      <c r="BL59374" s="3"/>
      <c r="BN59374" s="3"/>
      <c r="BP59374" s="3"/>
    </row>
    <row r="59375" spans="1:68" x14ac:dyDescent="0.25">
      <c r="A59375" s="1"/>
      <c r="B59375" s="2"/>
      <c r="BJ59375" s="3"/>
      <c r="BL59375" s="3"/>
      <c r="BN59375" s="3"/>
      <c r="BP59375" s="3"/>
    </row>
    <row r="59376" spans="1:68" x14ac:dyDescent="0.25">
      <c r="A59376" s="1"/>
      <c r="B59376" s="2"/>
      <c r="BJ59376" s="3"/>
      <c r="BL59376" s="3"/>
      <c r="BN59376" s="3"/>
      <c r="BP59376" s="3"/>
    </row>
    <row r="59377" spans="1:68" x14ac:dyDescent="0.25">
      <c r="A59377" s="1"/>
      <c r="B59377" s="2"/>
      <c r="BJ59377" s="3"/>
      <c r="BL59377" s="3"/>
      <c r="BN59377" s="3"/>
      <c r="BP59377" s="3"/>
    </row>
    <row r="59378" spans="1:68" x14ac:dyDescent="0.25">
      <c r="A59378" s="1"/>
      <c r="B59378" s="2"/>
      <c r="BJ59378" s="3"/>
      <c r="BL59378" s="3"/>
      <c r="BN59378" s="3"/>
      <c r="BP59378" s="3"/>
    </row>
    <row r="59379" spans="1:68" x14ac:dyDescent="0.25">
      <c r="A59379" s="1"/>
      <c r="B59379" s="2"/>
      <c r="BJ59379" s="3"/>
      <c r="BL59379" s="3"/>
      <c r="BN59379" s="3"/>
      <c r="BP59379" s="3"/>
    </row>
    <row r="59380" spans="1:68" x14ac:dyDescent="0.25">
      <c r="A59380" s="1"/>
      <c r="B59380" s="2"/>
      <c r="BJ59380" s="3"/>
      <c r="BL59380" s="3"/>
      <c r="BN59380" s="3"/>
      <c r="BP59380" s="3"/>
    </row>
    <row r="59381" spans="1:68" x14ac:dyDescent="0.25">
      <c r="A59381" s="1"/>
      <c r="B59381" s="2"/>
      <c r="BJ59381" s="3"/>
      <c r="BL59381" s="3"/>
      <c r="BN59381" s="3"/>
      <c r="BP59381" s="3"/>
    </row>
    <row r="59382" spans="1:68" x14ac:dyDescent="0.25">
      <c r="A59382" s="1"/>
      <c r="B59382" s="2"/>
      <c r="BJ59382" s="3"/>
      <c r="BL59382" s="3"/>
      <c r="BN59382" s="3"/>
      <c r="BP59382" s="3"/>
    </row>
    <row r="59383" spans="1:68" x14ac:dyDescent="0.25">
      <c r="A59383" s="1"/>
      <c r="B59383" s="2"/>
      <c r="BJ59383" s="3"/>
      <c r="BL59383" s="3"/>
      <c r="BN59383" s="3"/>
      <c r="BP59383" s="3"/>
    </row>
    <row r="59384" spans="1:68" x14ac:dyDescent="0.25">
      <c r="A59384" s="1"/>
      <c r="B59384" s="2"/>
      <c r="BJ59384" s="3"/>
      <c r="BL59384" s="3"/>
      <c r="BN59384" s="3"/>
      <c r="BP59384" s="3"/>
    </row>
    <row r="59385" spans="1:68" x14ac:dyDescent="0.25">
      <c r="A59385" s="1"/>
      <c r="B59385" s="2"/>
      <c r="BJ59385" s="3"/>
      <c r="BL59385" s="3"/>
      <c r="BN59385" s="3"/>
      <c r="BP59385" s="3"/>
    </row>
    <row r="59386" spans="1:68" x14ac:dyDescent="0.25">
      <c r="A59386" s="1"/>
      <c r="B59386" s="2"/>
      <c r="BJ59386" s="3"/>
      <c r="BL59386" s="3"/>
      <c r="BN59386" s="3"/>
      <c r="BP59386" s="3"/>
    </row>
    <row r="59387" spans="1:68" x14ac:dyDescent="0.25">
      <c r="A59387" s="1"/>
      <c r="B59387" s="2"/>
      <c r="BJ59387" s="3"/>
      <c r="BL59387" s="3"/>
      <c r="BN59387" s="3"/>
      <c r="BP59387" s="3"/>
    </row>
    <row r="59388" spans="1:68" x14ac:dyDescent="0.25">
      <c r="A59388" s="1"/>
      <c r="B59388" s="2"/>
      <c r="BJ59388" s="3"/>
      <c r="BL59388" s="3"/>
      <c r="BN59388" s="3"/>
      <c r="BP59388" s="3"/>
    </row>
    <row r="59389" spans="1:68" x14ac:dyDescent="0.25">
      <c r="A59389" s="1"/>
      <c r="B59389" s="2"/>
      <c r="BJ59389" s="3"/>
      <c r="BL59389" s="3"/>
      <c r="BN59389" s="3"/>
      <c r="BP59389" s="3"/>
    </row>
    <row r="59390" spans="1:68" x14ac:dyDescent="0.25">
      <c r="A59390" s="1"/>
      <c r="B59390" s="2"/>
      <c r="BJ59390" s="3"/>
      <c r="BL59390" s="3"/>
      <c r="BN59390" s="3"/>
      <c r="BP59390" s="3"/>
    </row>
    <row r="59391" spans="1:68" x14ac:dyDescent="0.25">
      <c r="A59391" s="1"/>
      <c r="B59391" s="2"/>
      <c r="BJ59391" s="3"/>
      <c r="BL59391" s="3"/>
      <c r="BN59391" s="3"/>
      <c r="BP59391" s="3"/>
    </row>
    <row r="59392" spans="1:68" x14ac:dyDescent="0.25">
      <c r="A59392" s="1"/>
      <c r="B59392" s="2"/>
      <c r="BJ59392" s="3"/>
      <c r="BL59392" s="3"/>
      <c r="BN59392" s="3"/>
      <c r="BP59392" s="3"/>
    </row>
    <row r="59393" spans="1:68" x14ac:dyDescent="0.25">
      <c r="A59393" s="1"/>
      <c r="B59393" s="2"/>
      <c r="BJ59393" s="3"/>
      <c r="BL59393" s="3"/>
      <c r="BN59393" s="3"/>
      <c r="BP59393" s="3"/>
    </row>
    <row r="59394" spans="1:68" x14ac:dyDescent="0.25">
      <c r="A59394" s="1"/>
      <c r="B59394" s="2"/>
      <c r="BJ59394" s="3"/>
      <c r="BL59394" s="3"/>
      <c r="BN59394" s="3"/>
      <c r="BP59394" s="3"/>
    </row>
    <row r="59395" spans="1:68" x14ac:dyDescent="0.25">
      <c r="A59395" s="1"/>
      <c r="B59395" s="2"/>
      <c r="BJ59395" s="3"/>
      <c r="BL59395" s="3"/>
      <c r="BN59395" s="3"/>
      <c r="BP59395" s="3"/>
    </row>
    <row r="59396" spans="1:68" x14ac:dyDescent="0.25">
      <c r="A59396" s="1"/>
      <c r="B59396" s="2"/>
      <c r="BJ59396" s="3"/>
      <c r="BL59396" s="3"/>
      <c r="BN59396" s="3"/>
      <c r="BP59396" s="3"/>
    </row>
    <row r="59397" spans="1:68" x14ac:dyDescent="0.25">
      <c r="A59397" s="1"/>
      <c r="B59397" s="2"/>
      <c r="BJ59397" s="3"/>
      <c r="BL59397" s="3"/>
      <c r="BN59397" s="3"/>
      <c r="BP59397" s="3"/>
    </row>
    <row r="59398" spans="1:68" x14ac:dyDescent="0.25">
      <c r="A59398" s="1"/>
      <c r="B59398" s="2"/>
      <c r="BJ59398" s="3"/>
      <c r="BL59398" s="3"/>
      <c r="BN59398" s="3"/>
      <c r="BP59398" s="3"/>
    </row>
    <row r="59399" spans="1:68" x14ac:dyDescent="0.25">
      <c r="A59399" s="1"/>
      <c r="B59399" s="2"/>
      <c r="BJ59399" s="3"/>
      <c r="BL59399" s="3"/>
      <c r="BN59399" s="3"/>
      <c r="BP59399" s="3"/>
    </row>
    <row r="59400" spans="1:68" x14ac:dyDescent="0.25">
      <c r="A59400" s="1"/>
      <c r="B59400" s="2"/>
      <c r="BJ59400" s="3"/>
      <c r="BL59400" s="3"/>
      <c r="BN59400" s="3"/>
      <c r="BP59400" s="3"/>
    </row>
    <row r="59401" spans="1:68" x14ac:dyDescent="0.25">
      <c r="A59401" s="1"/>
      <c r="B59401" s="2"/>
      <c r="BJ59401" s="3"/>
      <c r="BL59401" s="3"/>
      <c r="BN59401" s="3"/>
      <c r="BP59401" s="3"/>
    </row>
    <row r="59402" spans="1:68" x14ac:dyDescent="0.25">
      <c r="A59402" s="1"/>
      <c r="B59402" s="2"/>
      <c r="BJ59402" s="3"/>
      <c r="BL59402" s="3"/>
      <c r="BN59402" s="3"/>
      <c r="BP59402" s="3"/>
    </row>
    <row r="59403" spans="1:68" x14ac:dyDescent="0.25">
      <c r="A59403" s="1"/>
      <c r="B59403" s="2"/>
      <c r="BJ59403" s="3"/>
      <c r="BL59403" s="3"/>
      <c r="BN59403" s="3"/>
      <c r="BP59403" s="3"/>
    </row>
    <row r="59404" spans="1:68" x14ac:dyDescent="0.25">
      <c r="A59404" s="1"/>
      <c r="B59404" s="2"/>
      <c r="BJ59404" s="3"/>
      <c r="BL59404" s="3"/>
      <c r="BN59404" s="3"/>
      <c r="BP59404" s="3"/>
    </row>
    <row r="59405" spans="1:68" x14ac:dyDescent="0.25">
      <c r="A59405" s="1"/>
      <c r="B59405" s="2"/>
      <c r="BJ59405" s="3"/>
      <c r="BL59405" s="3"/>
      <c r="BN59405" s="3"/>
      <c r="BP59405" s="3"/>
    </row>
    <row r="59406" spans="1:68" x14ac:dyDescent="0.25">
      <c r="A59406" s="1"/>
      <c r="B59406" s="2"/>
      <c r="BJ59406" s="3"/>
      <c r="BL59406" s="3"/>
      <c r="BN59406" s="3"/>
      <c r="BP59406" s="3"/>
    </row>
    <row r="59407" spans="1:68" x14ac:dyDescent="0.25">
      <c r="A59407" s="1"/>
      <c r="B59407" s="2"/>
      <c r="BJ59407" s="3"/>
      <c r="BL59407" s="3"/>
      <c r="BN59407" s="3"/>
      <c r="BP59407" s="3"/>
    </row>
    <row r="59408" spans="1:68" x14ac:dyDescent="0.25">
      <c r="A59408" s="1"/>
      <c r="B59408" s="2"/>
      <c r="BJ59408" s="3"/>
      <c r="BL59408" s="3"/>
      <c r="BN59408" s="3"/>
      <c r="BP59408" s="3"/>
    </row>
    <row r="59409" spans="1:68" x14ac:dyDescent="0.25">
      <c r="A59409" s="1"/>
      <c r="B59409" s="2"/>
      <c r="BJ59409" s="3"/>
      <c r="BL59409" s="3"/>
      <c r="BN59409" s="3"/>
      <c r="BP59409" s="3"/>
    </row>
    <row r="59410" spans="1:68" x14ac:dyDescent="0.25">
      <c r="A59410" s="1"/>
      <c r="B59410" s="2"/>
      <c r="BJ59410" s="3"/>
      <c r="BL59410" s="3"/>
      <c r="BN59410" s="3"/>
      <c r="BP59410" s="3"/>
    </row>
    <row r="59411" spans="1:68" x14ac:dyDescent="0.25">
      <c r="A59411" s="1"/>
      <c r="B59411" s="2"/>
      <c r="BJ59411" s="3"/>
      <c r="BL59411" s="3"/>
      <c r="BN59411" s="3"/>
      <c r="BP59411" s="3"/>
    </row>
    <row r="59412" spans="1:68" x14ac:dyDescent="0.25">
      <c r="A59412" s="1"/>
      <c r="B59412" s="2"/>
      <c r="BJ59412" s="3"/>
      <c r="BL59412" s="3"/>
      <c r="BN59412" s="3"/>
      <c r="BP59412" s="3"/>
    </row>
    <row r="59413" spans="1:68" x14ac:dyDescent="0.25">
      <c r="A59413" s="1"/>
      <c r="B59413" s="2"/>
      <c r="BJ59413" s="3"/>
      <c r="BL59413" s="3"/>
      <c r="BN59413" s="3"/>
      <c r="BP59413" s="3"/>
    </row>
    <row r="59414" spans="1:68" x14ac:dyDescent="0.25">
      <c r="A59414" s="1"/>
      <c r="B59414" s="2"/>
      <c r="BJ59414" s="3"/>
      <c r="BL59414" s="3"/>
      <c r="BN59414" s="3"/>
      <c r="BP59414" s="3"/>
    </row>
    <row r="59415" spans="1:68" x14ac:dyDescent="0.25">
      <c r="A59415" s="1"/>
      <c r="B59415" s="2"/>
      <c r="BJ59415" s="3"/>
      <c r="BL59415" s="3"/>
      <c r="BN59415" s="3"/>
      <c r="BP59415" s="3"/>
    </row>
    <row r="59416" spans="1:68" x14ac:dyDescent="0.25">
      <c r="A59416" s="1"/>
      <c r="B59416" s="2"/>
      <c r="BJ59416" s="3"/>
      <c r="BL59416" s="3"/>
      <c r="BN59416" s="3"/>
      <c r="BP59416" s="3"/>
    </row>
    <row r="59417" spans="1:68" x14ac:dyDescent="0.25">
      <c r="A59417" s="1"/>
      <c r="B59417" s="2"/>
      <c r="BJ59417" s="3"/>
      <c r="BL59417" s="3"/>
      <c r="BN59417" s="3"/>
      <c r="BP59417" s="3"/>
    </row>
    <row r="59418" spans="1:68" x14ac:dyDescent="0.25">
      <c r="A59418" s="1"/>
      <c r="B59418" s="2"/>
      <c r="BJ59418" s="3"/>
      <c r="BL59418" s="3"/>
      <c r="BN59418" s="3"/>
      <c r="BP59418" s="3"/>
    </row>
    <row r="59419" spans="1:68" x14ac:dyDescent="0.25">
      <c r="A59419" s="1"/>
      <c r="B59419" s="2"/>
      <c r="BJ59419" s="3"/>
      <c r="BL59419" s="3"/>
      <c r="BN59419" s="3"/>
      <c r="BP59419" s="3"/>
    </row>
    <row r="59420" spans="1:68" x14ac:dyDescent="0.25">
      <c r="A59420" s="1"/>
      <c r="B59420" s="2"/>
      <c r="BJ59420" s="3"/>
      <c r="BL59420" s="3"/>
      <c r="BN59420" s="3"/>
      <c r="BP59420" s="3"/>
    </row>
    <row r="59421" spans="1:68" x14ac:dyDescent="0.25">
      <c r="A59421" s="1"/>
      <c r="B59421" s="2"/>
      <c r="BJ59421" s="3"/>
      <c r="BL59421" s="3"/>
      <c r="BN59421" s="3"/>
      <c r="BP59421" s="3"/>
    </row>
    <row r="59422" spans="1:68" x14ac:dyDescent="0.25">
      <c r="A59422" s="1"/>
      <c r="B59422" s="2"/>
      <c r="BJ59422" s="3"/>
      <c r="BL59422" s="3"/>
      <c r="BN59422" s="3"/>
      <c r="BP59422" s="3"/>
    </row>
    <row r="59423" spans="1:68" x14ac:dyDescent="0.25">
      <c r="A59423" s="1"/>
      <c r="B59423" s="2"/>
      <c r="BJ59423" s="3"/>
      <c r="BL59423" s="3"/>
      <c r="BN59423" s="3"/>
      <c r="BP59423" s="3"/>
    </row>
    <row r="59424" spans="1:68" x14ac:dyDescent="0.25">
      <c r="A59424" s="1"/>
      <c r="B59424" s="2"/>
      <c r="BJ59424" s="3"/>
      <c r="BL59424" s="3"/>
      <c r="BN59424" s="3"/>
      <c r="BP59424" s="3"/>
    </row>
    <row r="59425" spans="1:68" x14ac:dyDescent="0.25">
      <c r="A59425" s="1"/>
      <c r="B59425" s="2"/>
      <c r="BJ59425" s="3"/>
      <c r="BL59425" s="3"/>
      <c r="BN59425" s="3"/>
      <c r="BP59425" s="3"/>
    </row>
    <row r="59426" spans="1:68" x14ac:dyDescent="0.25">
      <c r="A59426" s="1"/>
      <c r="B59426" s="2"/>
      <c r="BJ59426" s="3"/>
      <c r="BL59426" s="3"/>
      <c r="BN59426" s="3"/>
      <c r="BP59426" s="3"/>
    </row>
    <row r="59427" spans="1:68" x14ac:dyDescent="0.25">
      <c r="A59427" s="1"/>
      <c r="B59427" s="2"/>
      <c r="BJ59427" s="3"/>
      <c r="BL59427" s="3"/>
      <c r="BN59427" s="3"/>
      <c r="BP59427" s="3"/>
    </row>
    <row r="59428" spans="1:68" x14ac:dyDescent="0.25">
      <c r="A59428" s="1"/>
      <c r="B59428" s="2"/>
      <c r="BJ59428" s="3"/>
      <c r="BL59428" s="3"/>
      <c r="BN59428" s="3"/>
      <c r="BP59428" s="3"/>
    </row>
    <row r="59429" spans="1:68" x14ac:dyDescent="0.25">
      <c r="A59429" s="1"/>
      <c r="B59429" s="2"/>
      <c r="BJ59429" s="3"/>
      <c r="BL59429" s="3"/>
      <c r="BN59429" s="3"/>
      <c r="BP59429" s="3"/>
    </row>
    <row r="59430" spans="1:68" x14ac:dyDescent="0.25">
      <c r="A59430" s="1"/>
      <c r="B59430" s="2"/>
      <c r="BJ59430" s="3"/>
      <c r="BL59430" s="3"/>
      <c r="BN59430" s="3"/>
      <c r="BP59430" s="3"/>
    </row>
    <row r="59431" spans="1:68" x14ac:dyDescent="0.25">
      <c r="A59431" s="1"/>
      <c r="B59431" s="2"/>
      <c r="BJ59431" s="3"/>
      <c r="BL59431" s="3"/>
      <c r="BN59431" s="3"/>
      <c r="BP59431" s="3"/>
    </row>
    <row r="59432" spans="1:68" x14ac:dyDescent="0.25">
      <c r="A59432" s="1"/>
      <c r="B59432" s="2"/>
      <c r="BJ59432" s="3"/>
      <c r="BL59432" s="3"/>
      <c r="BN59432" s="3"/>
      <c r="BP59432" s="3"/>
    </row>
    <row r="59433" spans="1:68" x14ac:dyDescent="0.25">
      <c r="A59433" s="1"/>
      <c r="B59433" s="2"/>
      <c r="BJ59433" s="3"/>
      <c r="BL59433" s="3"/>
      <c r="BN59433" s="3"/>
      <c r="BP59433" s="3"/>
    </row>
    <row r="59434" spans="1:68" x14ac:dyDescent="0.25">
      <c r="A59434" s="1"/>
      <c r="B59434" s="2"/>
      <c r="BJ59434" s="3"/>
      <c r="BL59434" s="3"/>
      <c r="BN59434" s="3"/>
      <c r="BP59434" s="3"/>
    </row>
    <row r="59435" spans="1:68" x14ac:dyDescent="0.25">
      <c r="A59435" s="1"/>
      <c r="B59435" s="2"/>
      <c r="BJ59435" s="3"/>
      <c r="BL59435" s="3"/>
      <c r="BN59435" s="3"/>
      <c r="BP59435" s="3"/>
    </row>
    <row r="59436" spans="1:68" x14ac:dyDescent="0.25">
      <c r="A59436" s="1"/>
      <c r="B59436" s="2"/>
      <c r="BJ59436" s="3"/>
      <c r="BL59436" s="3"/>
      <c r="BN59436" s="3"/>
      <c r="BP59436" s="3"/>
    </row>
    <row r="59437" spans="1:68" x14ac:dyDescent="0.25">
      <c r="A59437" s="1"/>
      <c r="B59437" s="2"/>
      <c r="BJ59437" s="3"/>
      <c r="BL59437" s="3"/>
      <c r="BN59437" s="3"/>
      <c r="BP59437" s="3"/>
    </row>
    <row r="59438" spans="1:68" x14ac:dyDescent="0.25">
      <c r="A59438" s="1"/>
      <c r="B59438" s="2"/>
      <c r="BJ59438" s="3"/>
      <c r="BL59438" s="3"/>
      <c r="BN59438" s="3"/>
      <c r="BP59438" s="3"/>
    </row>
    <row r="59439" spans="1:68" x14ac:dyDescent="0.25">
      <c r="A59439" s="1"/>
      <c r="B59439" s="2"/>
      <c r="BJ59439" s="3"/>
      <c r="BL59439" s="3"/>
      <c r="BN59439" s="3"/>
      <c r="BP59439" s="3"/>
    </row>
    <row r="59440" spans="1:68" x14ac:dyDescent="0.25">
      <c r="A59440" s="1"/>
      <c r="B59440" s="2"/>
      <c r="BJ59440" s="3"/>
      <c r="BL59440" s="3"/>
      <c r="BN59440" s="3"/>
      <c r="BP59440" s="3"/>
    </row>
    <row r="59441" spans="1:68" x14ac:dyDescent="0.25">
      <c r="A59441" s="1"/>
      <c r="B59441" s="2"/>
      <c r="BJ59441" s="3"/>
      <c r="BL59441" s="3"/>
      <c r="BN59441" s="3"/>
      <c r="BP59441" s="3"/>
    </row>
    <row r="59442" spans="1:68" x14ac:dyDescent="0.25">
      <c r="A59442" s="1"/>
      <c r="B59442" s="2"/>
      <c r="BJ59442" s="3"/>
      <c r="BL59442" s="3"/>
      <c r="BN59442" s="3"/>
      <c r="BP59442" s="3"/>
    </row>
    <row r="59443" spans="1:68" x14ac:dyDescent="0.25">
      <c r="A59443" s="1"/>
      <c r="B59443" s="2"/>
      <c r="BJ59443" s="3"/>
      <c r="BL59443" s="3"/>
      <c r="BN59443" s="3"/>
      <c r="BP59443" s="3"/>
    </row>
    <row r="59444" spans="1:68" x14ac:dyDescent="0.25">
      <c r="A59444" s="1"/>
      <c r="B59444" s="2"/>
      <c r="BJ59444" s="3"/>
      <c r="BL59444" s="3"/>
      <c r="BN59444" s="3"/>
      <c r="BP59444" s="3"/>
    </row>
    <row r="59445" spans="1:68" x14ac:dyDescent="0.25">
      <c r="A59445" s="1"/>
      <c r="B59445" s="2"/>
      <c r="BJ59445" s="3"/>
      <c r="BL59445" s="3"/>
      <c r="BN59445" s="3"/>
      <c r="BP59445" s="3"/>
    </row>
    <row r="59446" spans="1:68" x14ac:dyDescent="0.25">
      <c r="A59446" s="1"/>
      <c r="B59446" s="2"/>
      <c r="BJ59446" s="3"/>
      <c r="BL59446" s="3"/>
      <c r="BN59446" s="3"/>
      <c r="BP59446" s="3"/>
    </row>
    <row r="59447" spans="1:68" x14ac:dyDescent="0.25">
      <c r="A59447" s="1"/>
      <c r="B59447" s="2"/>
      <c r="BJ59447" s="3"/>
      <c r="BL59447" s="3"/>
      <c r="BN59447" s="3"/>
      <c r="BP59447" s="3"/>
    </row>
    <row r="59448" spans="1:68" x14ac:dyDescent="0.25">
      <c r="A59448" s="1"/>
      <c r="B59448" s="2"/>
      <c r="BJ59448" s="3"/>
      <c r="BL59448" s="3"/>
      <c r="BN59448" s="3"/>
      <c r="BP59448" s="3"/>
    </row>
    <row r="59449" spans="1:68" x14ac:dyDescent="0.25">
      <c r="A59449" s="1"/>
      <c r="B59449" s="2"/>
      <c r="BJ59449" s="3"/>
      <c r="BL59449" s="3"/>
      <c r="BN59449" s="3"/>
      <c r="BP59449" s="3"/>
    </row>
    <row r="59450" spans="1:68" x14ac:dyDescent="0.25">
      <c r="A59450" s="1"/>
      <c r="B59450" s="2"/>
      <c r="BJ59450" s="3"/>
      <c r="BL59450" s="3"/>
      <c r="BN59450" s="3"/>
      <c r="BP59450" s="3"/>
    </row>
    <row r="59451" spans="1:68" x14ac:dyDescent="0.25">
      <c r="A59451" s="1"/>
      <c r="B59451" s="2"/>
      <c r="BJ59451" s="3"/>
      <c r="BL59451" s="3"/>
      <c r="BN59451" s="3"/>
      <c r="BP59451" s="3"/>
    </row>
    <row r="59452" spans="1:68" x14ac:dyDescent="0.25">
      <c r="A59452" s="1"/>
      <c r="B59452" s="2"/>
      <c r="BJ59452" s="3"/>
      <c r="BL59452" s="3"/>
      <c r="BN59452" s="3"/>
      <c r="BP59452" s="3"/>
    </row>
    <row r="59453" spans="1:68" x14ac:dyDescent="0.25">
      <c r="A59453" s="1"/>
      <c r="B59453" s="2"/>
      <c r="BJ59453" s="3"/>
      <c r="BL59453" s="3"/>
      <c r="BN59453" s="3"/>
      <c r="BP59453" s="3"/>
    </row>
    <row r="59454" spans="1:68" x14ac:dyDescent="0.25">
      <c r="A59454" s="1"/>
      <c r="B59454" s="2"/>
      <c r="BJ59454" s="3"/>
      <c r="BL59454" s="3"/>
      <c r="BN59454" s="3"/>
      <c r="BP59454" s="3"/>
    </row>
    <row r="59455" spans="1:68" x14ac:dyDescent="0.25">
      <c r="A59455" s="1"/>
      <c r="B59455" s="2"/>
      <c r="BJ59455" s="3"/>
      <c r="BL59455" s="3"/>
      <c r="BN59455" s="3"/>
      <c r="BP59455" s="3"/>
    </row>
    <row r="59456" spans="1:68" x14ac:dyDescent="0.25">
      <c r="A59456" s="1"/>
      <c r="B59456" s="2"/>
      <c r="BJ59456" s="3"/>
      <c r="BL59456" s="3"/>
      <c r="BN59456" s="3"/>
      <c r="BP59456" s="3"/>
    </row>
    <row r="59457" spans="1:68" x14ac:dyDescent="0.25">
      <c r="A59457" s="1"/>
      <c r="B59457" s="2"/>
      <c r="BJ59457" s="3"/>
      <c r="BL59457" s="3"/>
      <c r="BN59457" s="3"/>
      <c r="BP59457" s="3"/>
    </row>
    <row r="59458" spans="1:68" x14ac:dyDescent="0.25">
      <c r="A59458" s="1"/>
      <c r="B59458" s="2"/>
      <c r="BJ59458" s="3"/>
      <c r="BL59458" s="3"/>
      <c r="BN59458" s="3"/>
      <c r="BP59458" s="3"/>
    </row>
    <row r="59459" spans="1:68" x14ac:dyDescent="0.25">
      <c r="A59459" s="1"/>
      <c r="B59459" s="2"/>
      <c r="BJ59459" s="3"/>
      <c r="BL59459" s="3"/>
      <c r="BN59459" s="3"/>
      <c r="BP59459" s="3"/>
    </row>
    <row r="59460" spans="1:68" x14ac:dyDescent="0.25">
      <c r="A59460" s="1"/>
      <c r="B59460" s="2"/>
      <c r="BJ59460" s="3"/>
      <c r="BL59460" s="3"/>
      <c r="BN59460" s="3"/>
      <c r="BP59460" s="3"/>
    </row>
    <row r="59461" spans="1:68" x14ac:dyDescent="0.25">
      <c r="A59461" s="1"/>
      <c r="B59461" s="2"/>
      <c r="BJ59461" s="3"/>
      <c r="BL59461" s="3"/>
      <c r="BN59461" s="3"/>
      <c r="BP59461" s="3"/>
    </row>
    <row r="59462" spans="1:68" x14ac:dyDescent="0.25">
      <c r="A59462" s="1"/>
      <c r="B59462" s="2"/>
      <c r="BJ59462" s="3"/>
      <c r="BL59462" s="3"/>
      <c r="BN59462" s="3"/>
      <c r="BP59462" s="3"/>
    </row>
    <row r="59463" spans="1:68" x14ac:dyDescent="0.25">
      <c r="A59463" s="1"/>
      <c r="B59463" s="2"/>
      <c r="BJ59463" s="3"/>
      <c r="BL59463" s="3"/>
      <c r="BN59463" s="3"/>
      <c r="BP59463" s="3"/>
    </row>
    <row r="59464" spans="1:68" x14ac:dyDescent="0.25">
      <c r="A59464" s="1"/>
      <c r="B59464" s="2"/>
      <c r="BJ59464" s="3"/>
      <c r="BL59464" s="3"/>
      <c r="BN59464" s="3"/>
      <c r="BP59464" s="3"/>
    </row>
    <row r="59465" spans="1:68" x14ac:dyDescent="0.25">
      <c r="A59465" s="1"/>
      <c r="B59465" s="2"/>
      <c r="BJ59465" s="3"/>
      <c r="BL59465" s="3"/>
      <c r="BN59465" s="3"/>
      <c r="BP59465" s="3"/>
    </row>
    <row r="59466" spans="1:68" x14ac:dyDescent="0.25">
      <c r="A59466" s="1"/>
      <c r="B59466" s="2"/>
      <c r="BJ59466" s="3"/>
      <c r="BL59466" s="3"/>
      <c r="BN59466" s="3"/>
      <c r="BP59466" s="3"/>
    </row>
    <row r="59467" spans="1:68" x14ac:dyDescent="0.25">
      <c r="A59467" s="1"/>
      <c r="B59467" s="2"/>
      <c r="BJ59467" s="3"/>
      <c r="BL59467" s="3"/>
      <c r="BN59467" s="3"/>
      <c r="BP59467" s="3"/>
    </row>
    <row r="59468" spans="1:68" x14ac:dyDescent="0.25">
      <c r="A59468" s="1"/>
      <c r="B59468" s="2"/>
      <c r="BJ59468" s="3"/>
      <c r="BL59468" s="3"/>
      <c r="BN59468" s="3"/>
      <c r="BP59468" s="3"/>
    </row>
    <row r="59469" spans="1:68" x14ac:dyDescent="0.25">
      <c r="A59469" s="1"/>
      <c r="B59469" s="2"/>
      <c r="BJ59469" s="3"/>
      <c r="BL59469" s="3"/>
      <c r="BN59469" s="3"/>
      <c r="BP59469" s="3"/>
    </row>
    <row r="59470" spans="1:68" x14ac:dyDescent="0.25">
      <c r="A59470" s="1"/>
      <c r="B59470" s="2"/>
      <c r="BJ59470" s="3"/>
      <c r="BL59470" s="3"/>
      <c r="BN59470" s="3"/>
      <c r="BP59470" s="3"/>
    </row>
    <row r="59471" spans="1:68" x14ac:dyDescent="0.25">
      <c r="A59471" s="1"/>
      <c r="B59471" s="2"/>
      <c r="BJ59471" s="3"/>
      <c r="BL59471" s="3"/>
      <c r="BN59471" s="3"/>
      <c r="BP59471" s="3"/>
    </row>
    <row r="59472" spans="1:68" x14ac:dyDescent="0.25">
      <c r="A59472" s="1"/>
      <c r="B59472" s="2"/>
      <c r="BJ59472" s="3"/>
      <c r="BL59472" s="3"/>
      <c r="BN59472" s="3"/>
      <c r="BP59472" s="3"/>
    </row>
    <row r="59473" spans="1:68" x14ac:dyDescent="0.25">
      <c r="A59473" s="1"/>
      <c r="B59473" s="2"/>
      <c r="BJ59473" s="3"/>
      <c r="BL59473" s="3"/>
      <c r="BN59473" s="3"/>
      <c r="BP59473" s="3"/>
    </row>
    <row r="59474" spans="1:68" x14ac:dyDescent="0.25">
      <c r="A59474" s="1"/>
      <c r="B59474" s="2"/>
      <c r="BJ59474" s="3"/>
      <c r="BL59474" s="3"/>
      <c r="BN59474" s="3"/>
      <c r="BP59474" s="3"/>
    </row>
    <row r="59475" spans="1:68" x14ac:dyDescent="0.25">
      <c r="A59475" s="1"/>
      <c r="B59475" s="2"/>
      <c r="BJ59475" s="3"/>
      <c r="BL59475" s="3"/>
      <c r="BN59475" s="3"/>
      <c r="BP59475" s="3"/>
    </row>
    <row r="59476" spans="1:68" x14ac:dyDescent="0.25">
      <c r="A59476" s="1"/>
      <c r="B59476" s="2"/>
      <c r="BJ59476" s="3"/>
      <c r="BL59476" s="3"/>
      <c r="BN59476" s="3"/>
      <c r="BP59476" s="3"/>
    </row>
    <row r="59477" spans="1:68" x14ac:dyDescent="0.25">
      <c r="A59477" s="1"/>
      <c r="B59477" s="2"/>
      <c r="BJ59477" s="3"/>
      <c r="BL59477" s="3"/>
      <c r="BN59477" s="3"/>
      <c r="BP59477" s="3"/>
    </row>
    <row r="59478" spans="1:68" x14ac:dyDescent="0.25">
      <c r="A59478" s="1"/>
      <c r="B59478" s="2"/>
      <c r="BJ59478" s="3"/>
      <c r="BL59478" s="3"/>
      <c r="BN59478" s="3"/>
      <c r="BP59478" s="3"/>
    </row>
    <row r="59479" spans="1:68" x14ac:dyDescent="0.25">
      <c r="A59479" s="1"/>
      <c r="B59479" s="2"/>
      <c r="BJ59479" s="3"/>
      <c r="BL59479" s="3"/>
      <c r="BN59479" s="3"/>
      <c r="BP59479" s="3"/>
    </row>
    <row r="59480" spans="1:68" x14ac:dyDescent="0.25">
      <c r="A59480" s="1"/>
      <c r="B59480" s="2"/>
      <c r="BJ59480" s="3"/>
      <c r="BL59480" s="3"/>
      <c r="BN59480" s="3"/>
      <c r="BP59480" s="3"/>
    </row>
    <row r="59481" spans="1:68" x14ac:dyDescent="0.25">
      <c r="A59481" s="1"/>
      <c r="B59481" s="2"/>
      <c r="BJ59481" s="3"/>
      <c r="BL59481" s="3"/>
      <c r="BN59481" s="3"/>
      <c r="BP59481" s="3"/>
    </row>
    <row r="59482" spans="1:68" x14ac:dyDescent="0.25">
      <c r="A59482" s="1"/>
      <c r="B59482" s="2"/>
      <c r="BJ59482" s="3"/>
      <c r="BL59482" s="3"/>
      <c r="BN59482" s="3"/>
      <c r="BP59482" s="3"/>
    </row>
    <row r="59483" spans="1:68" x14ac:dyDescent="0.25">
      <c r="A59483" s="1"/>
      <c r="B59483" s="2"/>
      <c r="BJ59483" s="3"/>
      <c r="BL59483" s="3"/>
      <c r="BN59483" s="3"/>
      <c r="BP59483" s="3"/>
    </row>
    <row r="59484" spans="1:68" x14ac:dyDescent="0.25">
      <c r="A59484" s="1"/>
      <c r="B59484" s="2"/>
      <c r="BJ59484" s="3"/>
      <c r="BL59484" s="3"/>
      <c r="BN59484" s="3"/>
      <c r="BP59484" s="3"/>
    </row>
    <row r="59485" spans="1:68" x14ac:dyDescent="0.25">
      <c r="A59485" s="1"/>
      <c r="B59485" s="2"/>
      <c r="BJ59485" s="3"/>
      <c r="BL59485" s="3"/>
      <c r="BN59485" s="3"/>
      <c r="BP59485" s="3"/>
    </row>
    <row r="59486" spans="1:68" x14ac:dyDescent="0.25">
      <c r="A59486" s="1"/>
      <c r="B59486" s="2"/>
      <c r="BJ59486" s="3"/>
      <c r="BL59486" s="3"/>
      <c r="BN59486" s="3"/>
      <c r="BP59486" s="3"/>
    </row>
    <row r="59487" spans="1:68" x14ac:dyDescent="0.25">
      <c r="A59487" s="1"/>
      <c r="B59487" s="2"/>
      <c r="BJ59487" s="3"/>
      <c r="BL59487" s="3"/>
      <c r="BN59487" s="3"/>
      <c r="BP59487" s="3"/>
    </row>
    <row r="59488" spans="1:68" x14ac:dyDescent="0.25">
      <c r="A59488" s="1"/>
      <c r="B59488" s="2"/>
      <c r="BJ59488" s="3"/>
      <c r="BL59488" s="3"/>
      <c r="BN59488" s="3"/>
      <c r="BP59488" s="3"/>
    </row>
    <row r="59489" spans="1:68" x14ac:dyDescent="0.25">
      <c r="A59489" s="1"/>
      <c r="B59489" s="2"/>
      <c r="BJ59489" s="3"/>
      <c r="BL59489" s="3"/>
      <c r="BN59489" s="3"/>
      <c r="BP59489" s="3"/>
    </row>
    <row r="59490" spans="1:68" x14ac:dyDescent="0.25">
      <c r="A59490" s="1"/>
      <c r="B59490" s="2"/>
      <c r="BJ59490" s="3"/>
      <c r="BL59490" s="3"/>
      <c r="BN59490" s="3"/>
      <c r="BP59490" s="3"/>
    </row>
    <row r="59491" spans="1:68" x14ac:dyDescent="0.25">
      <c r="A59491" s="1"/>
      <c r="B59491" s="2"/>
      <c r="BJ59491" s="3"/>
      <c r="BL59491" s="3"/>
      <c r="BN59491" s="3"/>
      <c r="BP59491" s="3"/>
    </row>
    <row r="59492" spans="1:68" x14ac:dyDescent="0.25">
      <c r="A59492" s="1"/>
      <c r="B59492" s="2"/>
      <c r="BJ59492" s="3"/>
      <c r="BL59492" s="3"/>
      <c r="BN59492" s="3"/>
      <c r="BP59492" s="3"/>
    </row>
    <row r="59493" spans="1:68" x14ac:dyDescent="0.25">
      <c r="A59493" s="1"/>
      <c r="B59493" s="2"/>
      <c r="BJ59493" s="3"/>
      <c r="BL59493" s="3"/>
      <c r="BN59493" s="3"/>
      <c r="BP59493" s="3"/>
    </row>
    <row r="59494" spans="1:68" x14ac:dyDescent="0.25">
      <c r="A59494" s="1"/>
      <c r="B59494" s="2"/>
      <c r="BJ59494" s="3"/>
      <c r="BL59494" s="3"/>
      <c r="BN59494" s="3"/>
      <c r="BP59494" s="3"/>
    </row>
    <row r="59495" spans="1:68" x14ac:dyDescent="0.25">
      <c r="A59495" s="1"/>
      <c r="B59495" s="2"/>
      <c r="BJ59495" s="3"/>
      <c r="BL59495" s="3"/>
      <c r="BN59495" s="3"/>
      <c r="BP59495" s="3"/>
    </row>
    <row r="59496" spans="1:68" x14ac:dyDescent="0.25">
      <c r="A59496" s="1"/>
      <c r="B59496" s="2"/>
      <c r="BJ59496" s="3"/>
      <c r="BL59496" s="3"/>
      <c r="BN59496" s="3"/>
      <c r="BP59496" s="3"/>
    </row>
    <row r="59497" spans="1:68" x14ac:dyDescent="0.25">
      <c r="A59497" s="1"/>
      <c r="B59497" s="2"/>
      <c r="BJ59497" s="3"/>
      <c r="BL59497" s="3"/>
      <c r="BN59497" s="3"/>
      <c r="BP59497" s="3"/>
    </row>
    <row r="59498" spans="1:68" x14ac:dyDescent="0.25">
      <c r="A59498" s="1"/>
      <c r="B59498" s="2"/>
      <c r="BJ59498" s="3"/>
      <c r="BL59498" s="3"/>
      <c r="BN59498" s="3"/>
      <c r="BP59498" s="3"/>
    </row>
    <row r="59499" spans="1:68" x14ac:dyDescent="0.25">
      <c r="A59499" s="1"/>
      <c r="B59499" s="2"/>
      <c r="BJ59499" s="3"/>
      <c r="BL59499" s="3"/>
      <c r="BN59499" s="3"/>
      <c r="BP59499" s="3"/>
    </row>
    <row r="59500" spans="1:68" x14ac:dyDescent="0.25">
      <c r="A59500" s="1"/>
      <c r="B59500" s="2"/>
      <c r="BJ59500" s="3"/>
      <c r="BL59500" s="3"/>
      <c r="BN59500" s="3"/>
      <c r="BP59500" s="3"/>
    </row>
    <row r="59501" spans="1:68" x14ac:dyDescent="0.25">
      <c r="A59501" s="1"/>
      <c r="B59501" s="2"/>
      <c r="BJ59501" s="3"/>
      <c r="BL59501" s="3"/>
      <c r="BN59501" s="3"/>
      <c r="BP59501" s="3"/>
    </row>
    <row r="59502" spans="1:68" x14ac:dyDescent="0.25">
      <c r="A59502" s="1"/>
      <c r="B59502" s="2"/>
      <c r="BJ59502" s="3"/>
      <c r="BL59502" s="3"/>
      <c r="BN59502" s="3"/>
      <c r="BP59502" s="3"/>
    </row>
    <row r="59503" spans="1:68" x14ac:dyDescent="0.25">
      <c r="A59503" s="1"/>
      <c r="B59503" s="2"/>
      <c r="BJ59503" s="3"/>
      <c r="BL59503" s="3"/>
      <c r="BN59503" s="3"/>
      <c r="BP59503" s="3"/>
    </row>
    <row r="59504" spans="1:68" x14ac:dyDescent="0.25">
      <c r="A59504" s="1"/>
      <c r="B59504" s="2"/>
      <c r="BJ59504" s="3"/>
      <c r="BL59504" s="3"/>
      <c r="BN59504" s="3"/>
      <c r="BP59504" s="3"/>
    </row>
    <row r="59505" spans="1:68" x14ac:dyDescent="0.25">
      <c r="A59505" s="1"/>
      <c r="B59505" s="2"/>
      <c r="BJ59505" s="3"/>
      <c r="BL59505" s="3"/>
      <c r="BN59505" s="3"/>
      <c r="BP59505" s="3"/>
    </row>
    <row r="59506" spans="1:68" x14ac:dyDescent="0.25">
      <c r="A59506" s="1"/>
      <c r="B59506" s="2"/>
      <c r="BJ59506" s="3"/>
      <c r="BL59506" s="3"/>
      <c r="BN59506" s="3"/>
      <c r="BP59506" s="3"/>
    </row>
    <row r="59507" spans="1:68" x14ac:dyDescent="0.25">
      <c r="A59507" s="1"/>
      <c r="B59507" s="2"/>
      <c r="BJ59507" s="3"/>
      <c r="BL59507" s="3"/>
      <c r="BN59507" s="3"/>
      <c r="BP59507" s="3"/>
    </row>
    <row r="59508" spans="1:68" x14ac:dyDescent="0.25">
      <c r="A59508" s="1"/>
      <c r="B59508" s="2"/>
      <c r="BJ59508" s="3"/>
      <c r="BL59508" s="3"/>
      <c r="BN59508" s="3"/>
      <c r="BP59508" s="3"/>
    </row>
    <row r="59509" spans="1:68" x14ac:dyDescent="0.25">
      <c r="A59509" s="1"/>
      <c r="B59509" s="2"/>
      <c r="BJ59509" s="3"/>
      <c r="BL59509" s="3"/>
      <c r="BN59509" s="3"/>
      <c r="BP59509" s="3"/>
    </row>
    <row r="59510" spans="1:68" x14ac:dyDescent="0.25">
      <c r="A59510" s="1"/>
      <c r="B59510" s="2"/>
      <c r="BJ59510" s="3"/>
      <c r="BL59510" s="3"/>
      <c r="BN59510" s="3"/>
      <c r="BP59510" s="3"/>
    </row>
    <row r="59511" spans="1:68" x14ac:dyDescent="0.25">
      <c r="A59511" s="1"/>
      <c r="B59511" s="2"/>
      <c r="BJ59511" s="3"/>
      <c r="BL59511" s="3"/>
      <c r="BN59511" s="3"/>
      <c r="BP59511" s="3"/>
    </row>
    <row r="59512" spans="1:68" x14ac:dyDescent="0.25">
      <c r="A59512" s="1"/>
      <c r="B59512" s="2"/>
      <c r="BJ59512" s="3"/>
      <c r="BL59512" s="3"/>
      <c r="BN59512" s="3"/>
      <c r="BP59512" s="3"/>
    </row>
    <row r="59513" spans="1:68" x14ac:dyDescent="0.25">
      <c r="A59513" s="1"/>
      <c r="B59513" s="2"/>
      <c r="BJ59513" s="3"/>
      <c r="BL59513" s="3"/>
      <c r="BN59513" s="3"/>
      <c r="BP59513" s="3"/>
    </row>
    <row r="59514" spans="1:68" x14ac:dyDescent="0.25">
      <c r="A59514" s="1"/>
      <c r="B59514" s="2"/>
      <c r="BJ59514" s="3"/>
      <c r="BL59514" s="3"/>
      <c r="BN59514" s="3"/>
      <c r="BP59514" s="3"/>
    </row>
    <row r="59515" spans="1:68" x14ac:dyDescent="0.25">
      <c r="A59515" s="1"/>
      <c r="B59515" s="2"/>
      <c r="BJ59515" s="3"/>
      <c r="BL59515" s="3"/>
      <c r="BN59515" s="3"/>
      <c r="BP59515" s="3"/>
    </row>
    <row r="59516" spans="1:68" x14ac:dyDescent="0.25">
      <c r="A59516" s="1"/>
      <c r="B59516" s="2"/>
      <c r="BJ59516" s="3"/>
      <c r="BL59516" s="3"/>
      <c r="BN59516" s="3"/>
      <c r="BP59516" s="3"/>
    </row>
    <row r="59517" spans="1:68" x14ac:dyDescent="0.25">
      <c r="A59517" s="1"/>
      <c r="B59517" s="2"/>
      <c r="BJ59517" s="3"/>
      <c r="BL59517" s="3"/>
      <c r="BN59517" s="3"/>
      <c r="BP59517" s="3"/>
    </row>
    <row r="59518" spans="1:68" x14ac:dyDescent="0.25">
      <c r="A59518" s="1"/>
      <c r="B59518" s="2"/>
      <c r="BJ59518" s="3"/>
      <c r="BL59518" s="3"/>
      <c r="BN59518" s="3"/>
      <c r="BP59518" s="3"/>
    </row>
    <row r="59519" spans="1:68" x14ac:dyDescent="0.25">
      <c r="A59519" s="1"/>
      <c r="B59519" s="2"/>
      <c r="BJ59519" s="3"/>
      <c r="BL59519" s="3"/>
      <c r="BN59519" s="3"/>
      <c r="BP59519" s="3"/>
    </row>
    <row r="59520" spans="1:68" x14ac:dyDescent="0.25">
      <c r="A59520" s="1"/>
      <c r="B59520" s="2"/>
      <c r="BJ59520" s="3"/>
      <c r="BL59520" s="3"/>
      <c r="BN59520" s="3"/>
      <c r="BP59520" s="3"/>
    </row>
    <row r="59521" spans="1:68" x14ac:dyDescent="0.25">
      <c r="A59521" s="1"/>
      <c r="B59521" s="2"/>
      <c r="BJ59521" s="3"/>
      <c r="BL59521" s="3"/>
      <c r="BN59521" s="3"/>
      <c r="BP59521" s="3"/>
    </row>
    <row r="59522" spans="1:68" x14ac:dyDescent="0.25">
      <c r="A59522" s="1"/>
      <c r="B59522" s="2"/>
      <c r="BJ59522" s="3"/>
      <c r="BL59522" s="3"/>
      <c r="BN59522" s="3"/>
      <c r="BP59522" s="3"/>
    </row>
    <row r="59523" spans="1:68" x14ac:dyDescent="0.25">
      <c r="A59523" s="1"/>
      <c r="B59523" s="2"/>
      <c r="BJ59523" s="3"/>
      <c r="BL59523" s="3"/>
      <c r="BN59523" s="3"/>
      <c r="BP59523" s="3"/>
    </row>
    <row r="59524" spans="1:68" x14ac:dyDescent="0.25">
      <c r="A59524" s="1"/>
      <c r="B59524" s="2"/>
      <c r="BJ59524" s="3"/>
      <c r="BL59524" s="3"/>
      <c r="BN59524" s="3"/>
      <c r="BP59524" s="3"/>
    </row>
    <row r="59525" spans="1:68" x14ac:dyDescent="0.25">
      <c r="A59525" s="1"/>
      <c r="B59525" s="2"/>
      <c r="BJ59525" s="3"/>
      <c r="BL59525" s="3"/>
      <c r="BN59525" s="3"/>
      <c r="BP59525" s="3"/>
    </row>
    <row r="59526" spans="1:68" x14ac:dyDescent="0.25">
      <c r="A59526" s="1"/>
      <c r="B59526" s="2"/>
      <c r="BJ59526" s="3"/>
      <c r="BL59526" s="3"/>
      <c r="BN59526" s="3"/>
      <c r="BP59526" s="3"/>
    </row>
    <row r="59527" spans="1:68" x14ac:dyDescent="0.25">
      <c r="A59527" s="1"/>
      <c r="B59527" s="2"/>
      <c r="BJ59527" s="3"/>
      <c r="BL59527" s="3"/>
      <c r="BN59527" s="3"/>
      <c r="BP59527" s="3"/>
    </row>
    <row r="59528" spans="1:68" x14ac:dyDescent="0.25">
      <c r="A59528" s="1"/>
      <c r="B59528" s="2"/>
      <c r="BJ59528" s="3"/>
      <c r="BL59528" s="3"/>
      <c r="BN59528" s="3"/>
      <c r="BP59528" s="3"/>
    </row>
    <row r="59529" spans="1:68" x14ac:dyDescent="0.25">
      <c r="A59529" s="1"/>
      <c r="B59529" s="2"/>
      <c r="BJ59529" s="3"/>
      <c r="BL59529" s="3"/>
      <c r="BN59529" s="3"/>
      <c r="BP59529" s="3"/>
    </row>
    <row r="59530" spans="1:68" x14ac:dyDescent="0.25">
      <c r="A59530" s="1"/>
      <c r="B59530" s="2"/>
      <c r="BJ59530" s="3"/>
      <c r="BL59530" s="3"/>
      <c r="BN59530" s="3"/>
      <c r="BP59530" s="3"/>
    </row>
    <row r="59531" spans="1:68" x14ac:dyDescent="0.25">
      <c r="A59531" s="1"/>
      <c r="B59531" s="2"/>
      <c r="BJ59531" s="3"/>
      <c r="BL59531" s="3"/>
      <c r="BN59531" s="3"/>
      <c r="BP59531" s="3"/>
    </row>
    <row r="59532" spans="1:68" x14ac:dyDescent="0.25">
      <c r="A59532" s="1"/>
      <c r="B59532" s="2"/>
      <c r="BJ59532" s="3"/>
      <c r="BL59532" s="3"/>
      <c r="BN59532" s="3"/>
      <c r="BP59532" s="3"/>
    </row>
    <row r="59533" spans="1:68" x14ac:dyDescent="0.25">
      <c r="A59533" s="1"/>
      <c r="B59533" s="2"/>
      <c r="BJ59533" s="3"/>
      <c r="BL59533" s="3"/>
      <c r="BN59533" s="3"/>
      <c r="BP59533" s="3"/>
    </row>
    <row r="59534" spans="1:68" x14ac:dyDescent="0.25">
      <c r="A59534" s="1"/>
      <c r="B59534" s="2"/>
      <c r="BJ59534" s="3"/>
      <c r="BL59534" s="3"/>
      <c r="BN59534" s="3"/>
      <c r="BP59534" s="3"/>
    </row>
    <row r="59535" spans="1:68" x14ac:dyDescent="0.25">
      <c r="A59535" s="1"/>
      <c r="B59535" s="2"/>
      <c r="BJ59535" s="3"/>
      <c r="BL59535" s="3"/>
      <c r="BN59535" s="3"/>
      <c r="BP59535" s="3"/>
    </row>
    <row r="59536" spans="1:68" x14ac:dyDescent="0.25">
      <c r="A59536" s="1"/>
      <c r="B59536" s="2"/>
      <c r="BJ59536" s="3"/>
      <c r="BL59536" s="3"/>
      <c r="BN59536" s="3"/>
      <c r="BP59536" s="3"/>
    </row>
    <row r="59537" spans="1:68" x14ac:dyDescent="0.25">
      <c r="A59537" s="1"/>
      <c r="B59537" s="2"/>
      <c r="BJ59537" s="3"/>
      <c r="BL59537" s="3"/>
      <c r="BN59537" s="3"/>
      <c r="BP59537" s="3"/>
    </row>
    <row r="59538" spans="1:68" x14ac:dyDescent="0.25">
      <c r="A59538" s="1"/>
      <c r="B59538" s="2"/>
      <c r="BJ59538" s="3"/>
      <c r="BL59538" s="3"/>
      <c r="BN59538" s="3"/>
      <c r="BP59538" s="3"/>
    </row>
    <row r="59539" spans="1:68" x14ac:dyDescent="0.25">
      <c r="A59539" s="1"/>
      <c r="B59539" s="2"/>
      <c r="BJ59539" s="3"/>
      <c r="BL59539" s="3"/>
      <c r="BN59539" s="3"/>
      <c r="BP59539" s="3"/>
    </row>
    <row r="59540" spans="1:68" x14ac:dyDescent="0.25">
      <c r="A59540" s="1"/>
      <c r="B59540" s="2"/>
      <c r="BJ59540" s="3"/>
      <c r="BL59540" s="3"/>
      <c r="BN59540" s="3"/>
      <c r="BP59540" s="3"/>
    </row>
    <row r="59541" spans="1:68" x14ac:dyDescent="0.25">
      <c r="A59541" s="1"/>
      <c r="B59541" s="2"/>
      <c r="BJ59541" s="3"/>
      <c r="BL59541" s="3"/>
      <c r="BN59541" s="3"/>
      <c r="BP59541" s="3"/>
    </row>
    <row r="59542" spans="1:68" x14ac:dyDescent="0.25">
      <c r="A59542" s="1"/>
      <c r="B59542" s="2"/>
      <c r="BJ59542" s="3"/>
      <c r="BL59542" s="3"/>
      <c r="BN59542" s="3"/>
      <c r="BP59542" s="3"/>
    </row>
    <row r="59543" spans="1:68" x14ac:dyDescent="0.25">
      <c r="A59543" s="1"/>
      <c r="B59543" s="2"/>
      <c r="BJ59543" s="3"/>
      <c r="BL59543" s="3"/>
      <c r="BN59543" s="3"/>
      <c r="BP59543" s="3"/>
    </row>
    <row r="59544" spans="1:68" x14ac:dyDescent="0.25">
      <c r="A59544" s="1"/>
      <c r="B59544" s="2"/>
      <c r="BJ59544" s="3"/>
      <c r="BL59544" s="3"/>
      <c r="BN59544" s="3"/>
      <c r="BP59544" s="3"/>
    </row>
    <row r="59545" spans="1:68" x14ac:dyDescent="0.25">
      <c r="A59545" s="1"/>
      <c r="B59545" s="2"/>
      <c r="BJ59545" s="3"/>
      <c r="BL59545" s="3"/>
      <c r="BN59545" s="3"/>
      <c r="BP59545" s="3"/>
    </row>
    <row r="59546" spans="1:68" x14ac:dyDescent="0.25">
      <c r="A59546" s="1"/>
      <c r="B59546" s="2"/>
      <c r="BJ59546" s="3"/>
      <c r="BL59546" s="3"/>
      <c r="BN59546" s="3"/>
      <c r="BP59546" s="3"/>
    </row>
    <row r="59547" spans="1:68" x14ac:dyDescent="0.25">
      <c r="A59547" s="1"/>
      <c r="B59547" s="2"/>
      <c r="BJ59547" s="3"/>
      <c r="BL59547" s="3"/>
      <c r="BN59547" s="3"/>
      <c r="BP59547" s="3"/>
    </row>
    <row r="59548" spans="1:68" x14ac:dyDescent="0.25">
      <c r="A59548" s="1"/>
      <c r="B59548" s="2"/>
      <c r="BJ59548" s="3"/>
      <c r="BL59548" s="3"/>
      <c r="BN59548" s="3"/>
      <c r="BP59548" s="3"/>
    </row>
    <row r="59549" spans="1:68" x14ac:dyDescent="0.25">
      <c r="A59549" s="1"/>
      <c r="B59549" s="2"/>
      <c r="BJ59549" s="3"/>
      <c r="BL59549" s="3"/>
      <c r="BN59549" s="3"/>
      <c r="BP59549" s="3"/>
    </row>
    <row r="59550" spans="1:68" x14ac:dyDescent="0.25">
      <c r="A59550" s="1"/>
      <c r="B59550" s="2"/>
      <c r="BJ59550" s="3"/>
      <c r="BL59550" s="3"/>
      <c r="BN59550" s="3"/>
      <c r="BP59550" s="3"/>
    </row>
    <row r="59551" spans="1:68" x14ac:dyDescent="0.25">
      <c r="A59551" s="1"/>
      <c r="B59551" s="2"/>
      <c r="BJ59551" s="3"/>
      <c r="BL59551" s="3"/>
      <c r="BN59551" s="3"/>
      <c r="BP59551" s="3"/>
    </row>
    <row r="59552" spans="1:68" x14ac:dyDescent="0.25">
      <c r="A59552" s="1"/>
      <c r="B59552" s="2"/>
      <c r="BJ59552" s="3"/>
      <c r="BL59552" s="3"/>
      <c r="BN59552" s="3"/>
      <c r="BP59552" s="3"/>
    </row>
    <row r="59553" spans="1:68" x14ac:dyDescent="0.25">
      <c r="A59553" s="1"/>
      <c r="B59553" s="2"/>
      <c r="BJ59553" s="3"/>
      <c r="BL59553" s="3"/>
      <c r="BN59553" s="3"/>
      <c r="BP59553" s="3"/>
    </row>
    <row r="59554" spans="1:68" x14ac:dyDescent="0.25">
      <c r="A59554" s="1"/>
      <c r="B59554" s="2"/>
      <c r="BJ59554" s="3"/>
      <c r="BL59554" s="3"/>
      <c r="BN59554" s="3"/>
      <c r="BP59554" s="3"/>
    </row>
    <row r="59555" spans="1:68" x14ac:dyDescent="0.25">
      <c r="A59555" s="1"/>
      <c r="B59555" s="2"/>
      <c r="BJ59555" s="3"/>
      <c r="BL59555" s="3"/>
      <c r="BN59555" s="3"/>
      <c r="BP59555" s="3"/>
    </row>
    <row r="59556" spans="1:68" x14ac:dyDescent="0.25">
      <c r="A59556" s="1"/>
      <c r="B59556" s="2"/>
      <c r="BJ59556" s="3"/>
      <c r="BL59556" s="3"/>
      <c r="BN59556" s="3"/>
      <c r="BP59556" s="3"/>
    </row>
    <row r="59557" spans="1:68" x14ac:dyDescent="0.25">
      <c r="A59557" s="1"/>
      <c r="B59557" s="2"/>
      <c r="BJ59557" s="3"/>
      <c r="BL59557" s="3"/>
      <c r="BN59557" s="3"/>
      <c r="BP59557" s="3"/>
    </row>
    <row r="59558" spans="1:68" x14ac:dyDescent="0.25">
      <c r="A59558" s="1"/>
      <c r="B59558" s="2"/>
      <c r="BJ59558" s="3"/>
      <c r="BL59558" s="3"/>
      <c r="BN59558" s="3"/>
      <c r="BP59558" s="3"/>
    </row>
    <row r="59559" spans="1:68" x14ac:dyDescent="0.25">
      <c r="A59559" s="1"/>
      <c r="B59559" s="2"/>
      <c r="BJ59559" s="3"/>
      <c r="BL59559" s="3"/>
      <c r="BN59559" s="3"/>
      <c r="BP59559" s="3"/>
    </row>
    <row r="59560" spans="1:68" x14ac:dyDescent="0.25">
      <c r="A59560" s="1"/>
      <c r="B59560" s="2"/>
      <c r="BJ59560" s="3"/>
      <c r="BL59560" s="3"/>
      <c r="BN59560" s="3"/>
      <c r="BP59560" s="3"/>
    </row>
    <row r="59561" spans="1:68" x14ac:dyDescent="0.25">
      <c r="A59561" s="1"/>
      <c r="B59561" s="2"/>
      <c r="BJ59561" s="3"/>
      <c r="BL59561" s="3"/>
      <c r="BN59561" s="3"/>
      <c r="BP59561" s="3"/>
    </row>
    <row r="59562" spans="1:68" x14ac:dyDescent="0.25">
      <c r="A59562" s="1"/>
      <c r="B59562" s="2"/>
      <c r="BJ59562" s="3"/>
      <c r="BL59562" s="3"/>
      <c r="BN59562" s="3"/>
      <c r="BP59562" s="3"/>
    </row>
    <row r="59563" spans="1:68" x14ac:dyDescent="0.25">
      <c r="A59563" s="1"/>
      <c r="B59563" s="2"/>
      <c r="BJ59563" s="3"/>
      <c r="BL59563" s="3"/>
      <c r="BN59563" s="3"/>
      <c r="BP59563" s="3"/>
    </row>
    <row r="59564" spans="1:68" x14ac:dyDescent="0.25">
      <c r="A59564" s="1"/>
      <c r="B59564" s="2"/>
      <c r="BJ59564" s="3"/>
      <c r="BL59564" s="3"/>
      <c r="BN59564" s="3"/>
      <c r="BP59564" s="3"/>
    </row>
    <row r="59565" spans="1:68" x14ac:dyDescent="0.25">
      <c r="A59565" s="1"/>
      <c r="B59565" s="2"/>
      <c r="BJ59565" s="3"/>
      <c r="BL59565" s="3"/>
      <c r="BN59565" s="3"/>
      <c r="BP59565" s="3"/>
    </row>
    <row r="59566" spans="1:68" x14ac:dyDescent="0.25">
      <c r="A59566" s="1"/>
      <c r="B59566" s="2"/>
      <c r="BJ59566" s="3"/>
      <c r="BL59566" s="3"/>
      <c r="BN59566" s="3"/>
      <c r="BP59566" s="3"/>
    </row>
    <row r="59567" spans="1:68" x14ac:dyDescent="0.25">
      <c r="A59567" s="1"/>
      <c r="B59567" s="2"/>
      <c r="BJ59567" s="3"/>
      <c r="BL59567" s="3"/>
      <c r="BN59567" s="3"/>
      <c r="BP59567" s="3"/>
    </row>
    <row r="59568" spans="1:68" x14ac:dyDescent="0.25">
      <c r="A59568" s="1"/>
      <c r="B59568" s="2"/>
      <c r="BJ59568" s="3"/>
      <c r="BL59568" s="3"/>
      <c r="BN59568" s="3"/>
      <c r="BP59568" s="3"/>
    </row>
    <row r="59569" spans="1:68" x14ac:dyDescent="0.25">
      <c r="A59569" s="1"/>
      <c r="B59569" s="2"/>
      <c r="BJ59569" s="3"/>
      <c r="BL59569" s="3"/>
      <c r="BN59569" s="3"/>
      <c r="BP59569" s="3"/>
    </row>
    <row r="59570" spans="1:68" x14ac:dyDescent="0.25">
      <c r="A59570" s="1"/>
      <c r="B59570" s="2"/>
      <c r="BJ59570" s="3"/>
      <c r="BL59570" s="3"/>
      <c r="BN59570" s="3"/>
      <c r="BP59570" s="3"/>
    </row>
    <row r="59571" spans="1:68" x14ac:dyDescent="0.25">
      <c r="A59571" s="1"/>
      <c r="B59571" s="2"/>
      <c r="BJ59571" s="3"/>
      <c r="BL59571" s="3"/>
      <c r="BN59571" s="3"/>
      <c r="BP59571" s="3"/>
    </row>
    <row r="59572" spans="1:68" x14ac:dyDescent="0.25">
      <c r="A59572" s="1"/>
      <c r="B59572" s="2"/>
      <c r="BJ59572" s="3"/>
      <c r="BL59572" s="3"/>
      <c r="BN59572" s="3"/>
      <c r="BP59572" s="3"/>
    </row>
    <row r="59573" spans="1:68" x14ac:dyDescent="0.25">
      <c r="A59573" s="1"/>
      <c r="B59573" s="2"/>
      <c r="BJ59573" s="3"/>
      <c r="BL59573" s="3"/>
      <c r="BN59573" s="3"/>
      <c r="BP59573" s="3"/>
    </row>
    <row r="59574" spans="1:68" x14ac:dyDescent="0.25">
      <c r="A59574" s="1"/>
      <c r="B59574" s="2"/>
      <c r="BJ59574" s="3"/>
      <c r="BL59574" s="3"/>
      <c r="BN59574" s="3"/>
      <c r="BP59574" s="3"/>
    </row>
    <row r="59575" spans="1:68" x14ac:dyDescent="0.25">
      <c r="A59575" s="1"/>
      <c r="B59575" s="2"/>
      <c r="BJ59575" s="3"/>
      <c r="BL59575" s="3"/>
      <c r="BN59575" s="3"/>
      <c r="BP59575" s="3"/>
    </row>
    <row r="59576" spans="1:68" x14ac:dyDescent="0.25">
      <c r="A59576" s="1"/>
      <c r="B59576" s="2"/>
      <c r="BJ59576" s="3"/>
      <c r="BL59576" s="3"/>
      <c r="BN59576" s="3"/>
      <c r="BP59576" s="3"/>
    </row>
    <row r="59577" spans="1:68" x14ac:dyDescent="0.25">
      <c r="A59577" s="1"/>
      <c r="B59577" s="2"/>
      <c r="BJ59577" s="3"/>
      <c r="BL59577" s="3"/>
      <c r="BN59577" s="3"/>
      <c r="BP59577" s="3"/>
    </row>
    <row r="59578" spans="1:68" x14ac:dyDescent="0.25">
      <c r="A59578" s="1"/>
      <c r="B59578" s="2"/>
      <c r="BJ59578" s="3"/>
      <c r="BL59578" s="3"/>
      <c r="BN59578" s="3"/>
      <c r="BP59578" s="3"/>
    </row>
    <row r="59579" spans="1:68" x14ac:dyDescent="0.25">
      <c r="A59579" s="1"/>
      <c r="B59579" s="2"/>
      <c r="BJ59579" s="3"/>
      <c r="BL59579" s="3"/>
      <c r="BN59579" s="3"/>
      <c r="BP59579" s="3"/>
    </row>
    <row r="59580" spans="1:68" x14ac:dyDescent="0.25">
      <c r="A59580" s="1"/>
      <c r="B59580" s="2"/>
      <c r="BJ59580" s="3"/>
      <c r="BL59580" s="3"/>
      <c r="BN59580" s="3"/>
      <c r="BP59580" s="3"/>
    </row>
    <row r="59581" spans="1:68" x14ac:dyDescent="0.25">
      <c r="A59581" s="1"/>
      <c r="B59581" s="2"/>
      <c r="BJ59581" s="3"/>
      <c r="BL59581" s="3"/>
      <c r="BN59581" s="3"/>
      <c r="BP59581" s="3"/>
    </row>
    <row r="59582" spans="1:68" x14ac:dyDescent="0.25">
      <c r="A59582" s="1"/>
      <c r="B59582" s="2"/>
      <c r="BJ59582" s="3"/>
      <c r="BL59582" s="3"/>
      <c r="BN59582" s="3"/>
      <c r="BP59582" s="3"/>
    </row>
    <row r="59583" spans="1:68" x14ac:dyDescent="0.25">
      <c r="A59583" s="1"/>
      <c r="B59583" s="2"/>
      <c r="BJ59583" s="3"/>
      <c r="BL59583" s="3"/>
      <c r="BN59583" s="3"/>
      <c r="BP59583" s="3"/>
    </row>
    <row r="59584" spans="1:68" x14ac:dyDescent="0.25">
      <c r="A59584" s="1"/>
      <c r="B59584" s="2"/>
      <c r="BJ59584" s="3"/>
      <c r="BL59584" s="3"/>
      <c r="BN59584" s="3"/>
      <c r="BP59584" s="3"/>
    </row>
    <row r="59585" spans="1:68" x14ac:dyDescent="0.25">
      <c r="A59585" s="1"/>
      <c r="B59585" s="2"/>
      <c r="BJ59585" s="3"/>
      <c r="BL59585" s="3"/>
      <c r="BN59585" s="3"/>
      <c r="BP59585" s="3"/>
    </row>
    <row r="59586" spans="1:68" x14ac:dyDescent="0.25">
      <c r="A59586" s="1"/>
      <c r="B59586" s="2"/>
      <c r="BJ59586" s="3"/>
      <c r="BL59586" s="3"/>
      <c r="BN59586" s="3"/>
      <c r="BP59586" s="3"/>
    </row>
    <row r="59587" spans="1:68" x14ac:dyDescent="0.25">
      <c r="A59587" s="1"/>
      <c r="B59587" s="2"/>
      <c r="BJ59587" s="3"/>
      <c r="BL59587" s="3"/>
      <c r="BN59587" s="3"/>
      <c r="BP59587" s="3"/>
    </row>
    <row r="59588" spans="1:68" x14ac:dyDescent="0.25">
      <c r="A59588" s="1"/>
      <c r="B59588" s="2"/>
      <c r="BJ59588" s="3"/>
      <c r="BL59588" s="3"/>
      <c r="BN59588" s="3"/>
      <c r="BP59588" s="3"/>
    </row>
    <row r="59589" spans="1:68" x14ac:dyDescent="0.25">
      <c r="A59589" s="1"/>
      <c r="B59589" s="2"/>
      <c r="BJ59589" s="3"/>
      <c r="BL59589" s="3"/>
      <c r="BN59589" s="3"/>
      <c r="BP59589" s="3"/>
    </row>
    <row r="59590" spans="1:68" x14ac:dyDescent="0.25">
      <c r="A59590" s="1"/>
      <c r="B59590" s="2"/>
      <c r="BJ59590" s="3"/>
      <c r="BL59590" s="3"/>
      <c r="BN59590" s="3"/>
      <c r="BP59590" s="3"/>
    </row>
    <row r="59591" spans="1:68" x14ac:dyDescent="0.25">
      <c r="A59591" s="1"/>
      <c r="B59591" s="2"/>
      <c r="BJ59591" s="3"/>
      <c r="BL59591" s="3"/>
      <c r="BN59591" s="3"/>
      <c r="BP59591" s="3"/>
    </row>
    <row r="59592" spans="1:68" x14ac:dyDescent="0.25">
      <c r="A59592" s="1"/>
      <c r="B59592" s="2"/>
      <c r="BJ59592" s="3"/>
      <c r="BL59592" s="3"/>
      <c r="BN59592" s="3"/>
      <c r="BP59592" s="3"/>
    </row>
    <row r="59593" spans="1:68" x14ac:dyDescent="0.25">
      <c r="A59593" s="1"/>
      <c r="B59593" s="2"/>
      <c r="BJ59593" s="3"/>
      <c r="BL59593" s="3"/>
      <c r="BN59593" s="3"/>
      <c r="BP59593" s="3"/>
    </row>
    <row r="59594" spans="1:68" x14ac:dyDescent="0.25">
      <c r="A59594" s="1"/>
      <c r="B59594" s="2"/>
      <c r="BJ59594" s="3"/>
      <c r="BL59594" s="3"/>
      <c r="BN59594" s="3"/>
      <c r="BP59594" s="3"/>
    </row>
    <row r="59595" spans="1:68" x14ac:dyDescent="0.25">
      <c r="A59595" s="1"/>
      <c r="B59595" s="2"/>
      <c r="BJ59595" s="3"/>
      <c r="BL59595" s="3"/>
      <c r="BN59595" s="3"/>
      <c r="BP59595" s="3"/>
    </row>
    <row r="59596" spans="1:68" x14ac:dyDescent="0.25">
      <c r="A59596" s="1"/>
      <c r="B59596" s="2"/>
      <c r="BJ59596" s="3"/>
      <c r="BL59596" s="3"/>
      <c r="BN59596" s="3"/>
      <c r="BP59596" s="3"/>
    </row>
    <row r="59597" spans="1:68" x14ac:dyDescent="0.25">
      <c r="A59597" s="1"/>
      <c r="B59597" s="2"/>
      <c r="BJ59597" s="3"/>
      <c r="BL59597" s="3"/>
      <c r="BN59597" s="3"/>
      <c r="BP59597" s="3"/>
    </row>
    <row r="59598" spans="1:68" x14ac:dyDescent="0.25">
      <c r="A59598" s="1"/>
      <c r="B59598" s="2"/>
      <c r="BJ59598" s="3"/>
      <c r="BL59598" s="3"/>
      <c r="BN59598" s="3"/>
      <c r="BP59598" s="3"/>
    </row>
    <row r="59599" spans="1:68" x14ac:dyDescent="0.25">
      <c r="A59599" s="1"/>
      <c r="B59599" s="2"/>
      <c r="BJ59599" s="3"/>
      <c r="BL59599" s="3"/>
      <c r="BN59599" s="3"/>
      <c r="BP59599" s="3"/>
    </row>
    <row r="59600" spans="1:68" x14ac:dyDescent="0.25">
      <c r="A59600" s="1"/>
      <c r="B59600" s="2"/>
      <c r="BJ59600" s="3"/>
      <c r="BL59600" s="3"/>
      <c r="BN59600" s="3"/>
      <c r="BP59600" s="3"/>
    </row>
    <row r="59601" spans="1:68" x14ac:dyDescent="0.25">
      <c r="A59601" s="1"/>
      <c r="B59601" s="2"/>
      <c r="BJ59601" s="3"/>
      <c r="BL59601" s="3"/>
      <c r="BN59601" s="3"/>
      <c r="BP59601" s="3"/>
    </row>
    <row r="59602" spans="1:68" x14ac:dyDescent="0.25">
      <c r="A59602" s="1"/>
      <c r="B59602" s="2"/>
      <c r="BJ59602" s="3"/>
      <c r="BL59602" s="3"/>
      <c r="BN59602" s="3"/>
      <c r="BP59602" s="3"/>
    </row>
    <row r="59603" spans="1:68" x14ac:dyDescent="0.25">
      <c r="A59603" s="1"/>
      <c r="B59603" s="2"/>
      <c r="BJ59603" s="3"/>
      <c r="BL59603" s="3"/>
      <c r="BN59603" s="3"/>
      <c r="BP59603" s="3"/>
    </row>
    <row r="59604" spans="1:68" x14ac:dyDescent="0.25">
      <c r="A59604" s="1"/>
      <c r="B59604" s="2"/>
      <c r="BJ59604" s="3"/>
      <c r="BL59604" s="3"/>
      <c r="BN59604" s="3"/>
      <c r="BP59604" s="3"/>
    </row>
    <row r="59605" spans="1:68" x14ac:dyDescent="0.25">
      <c r="A59605" s="1"/>
      <c r="B59605" s="2"/>
      <c r="BJ59605" s="3"/>
      <c r="BL59605" s="3"/>
      <c r="BN59605" s="3"/>
      <c r="BP59605" s="3"/>
    </row>
    <row r="59606" spans="1:68" x14ac:dyDescent="0.25">
      <c r="A59606" s="1"/>
      <c r="B59606" s="2"/>
      <c r="BJ59606" s="3"/>
      <c r="BL59606" s="3"/>
      <c r="BN59606" s="3"/>
      <c r="BP59606" s="3"/>
    </row>
    <row r="59607" spans="1:68" x14ac:dyDescent="0.25">
      <c r="A59607" s="1"/>
      <c r="B59607" s="2"/>
      <c r="BJ59607" s="3"/>
      <c r="BL59607" s="3"/>
      <c r="BN59607" s="3"/>
      <c r="BP59607" s="3"/>
    </row>
    <row r="59608" spans="1:68" x14ac:dyDescent="0.25">
      <c r="A59608" s="1"/>
      <c r="B59608" s="2"/>
      <c r="BJ59608" s="3"/>
      <c r="BL59608" s="3"/>
      <c r="BN59608" s="3"/>
      <c r="BP59608" s="3"/>
    </row>
    <row r="59609" spans="1:68" x14ac:dyDescent="0.25">
      <c r="A59609" s="1"/>
      <c r="B59609" s="2"/>
      <c r="BJ59609" s="3"/>
      <c r="BL59609" s="3"/>
      <c r="BN59609" s="3"/>
      <c r="BP59609" s="3"/>
    </row>
    <row r="59610" spans="1:68" x14ac:dyDescent="0.25">
      <c r="A59610" s="1"/>
      <c r="B59610" s="2"/>
      <c r="BJ59610" s="3"/>
      <c r="BL59610" s="3"/>
      <c r="BN59610" s="3"/>
      <c r="BP59610" s="3"/>
    </row>
    <row r="59611" spans="1:68" x14ac:dyDescent="0.25">
      <c r="A59611" s="1"/>
      <c r="B59611" s="2"/>
      <c r="BJ59611" s="3"/>
      <c r="BL59611" s="3"/>
      <c r="BN59611" s="3"/>
      <c r="BP59611" s="3"/>
    </row>
    <row r="59612" spans="1:68" x14ac:dyDescent="0.25">
      <c r="A59612" s="1"/>
      <c r="B59612" s="2"/>
      <c r="BJ59612" s="3"/>
      <c r="BL59612" s="3"/>
      <c r="BN59612" s="3"/>
      <c r="BP59612" s="3"/>
    </row>
    <row r="59613" spans="1:68" x14ac:dyDescent="0.25">
      <c r="A59613" s="1"/>
      <c r="B59613" s="2"/>
      <c r="BJ59613" s="3"/>
      <c r="BL59613" s="3"/>
      <c r="BN59613" s="3"/>
      <c r="BP59613" s="3"/>
    </row>
    <row r="59614" spans="1:68" x14ac:dyDescent="0.25">
      <c r="A59614" s="1"/>
      <c r="B59614" s="2"/>
      <c r="BJ59614" s="3"/>
      <c r="BL59614" s="3"/>
      <c r="BN59614" s="3"/>
      <c r="BP59614" s="3"/>
    </row>
    <row r="59615" spans="1:68" x14ac:dyDescent="0.25">
      <c r="A59615" s="1"/>
      <c r="B59615" s="2"/>
      <c r="BJ59615" s="3"/>
      <c r="BL59615" s="3"/>
      <c r="BN59615" s="3"/>
      <c r="BP59615" s="3"/>
    </row>
    <row r="59616" spans="1:68" x14ac:dyDescent="0.25">
      <c r="A59616" s="1"/>
      <c r="B59616" s="2"/>
      <c r="BJ59616" s="3"/>
      <c r="BL59616" s="3"/>
      <c r="BN59616" s="3"/>
      <c r="BP59616" s="3"/>
    </row>
    <row r="59617" spans="1:68" x14ac:dyDescent="0.25">
      <c r="A59617" s="1"/>
      <c r="B59617" s="2"/>
      <c r="BJ59617" s="3"/>
      <c r="BL59617" s="3"/>
      <c r="BN59617" s="3"/>
      <c r="BP59617" s="3"/>
    </row>
    <row r="59618" spans="1:68" x14ac:dyDescent="0.25">
      <c r="A59618" s="1"/>
      <c r="B59618" s="2"/>
      <c r="BJ59618" s="3"/>
      <c r="BL59618" s="3"/>
      <c r="BN59618" s="3"/>
      <c r="BP59618" s="3"/>
    </row>
    <row r="59619" spans="1:68" x14ac:dyDescent="0.25">
      <c r="A59619" s="1"/>
      <c r="B59619" s="2"/>
      <c r="BJ59619" s="3"/>
      <c r="BL59619" s="3"/>
      <c r="BN59619" s="3"/>
      <c r="BP59619" s="3"/>
    </row>
    <row r="59620" spans="1:68" x14ac:dyDescent="0.25">
      <c r="A59620" s="1"/>
      <c r="B59620" s="2"/>
      <c r="BJ59620" s="3"/>
      <c r="BL59620" s="3"/>
      <c r="BN59620" s="3"/>
      <c r="BP59620" s="3"/>
    </row>
    <row r="59621" spans="1:68" x14ac:dyDescent="0.25">
      <c r="A59621" s="1"/>
      <c r="B59621" s="2"/>
      <c r="BJ59621" s="3"/>
      <c r="BL59621" s="3"/>
      <c r="BN59621" s="3"/>
      <c r="BP59621" s="3"/>
    </row>
    <row r="59622" spans="1:68" x14ac:dyDescent="0.25">
      <c r="A59622" s="1"/>
      <c r="B59622" s="2"/>
      <c r="BJ59622" s="3"/>
      <c r="BL59622" s="3"/>
      <c r="BN59622" s="3"/>
      <c r="BP59622" s="3"/>
    </row>
    <row r="59623" spans="1:68" x14ac:dyDescent="0.25">
      <c r="A59623" s="1"/>
      <c r="B59623" s="2"/>
      <c r="BJ59623" s="3"/>
      <c r="BL59623" s="3"/>
      <c r="BN59623" s="3"/>
      <c r="BP59623" s="3"/>
    </row>
    <row r="59624" spans="1:68" x14ac:dyDescent="0.25">
      <c r="A59624" s="1"/>
      <c r="B59624" s="2"/>
      <c r="BJ59624" s="3"/>
      <c r="BL59624" s="3"/>
      <c r="BN59624" s="3"/>
      <c r="BP59624" s="3"/>
    </row>
    <row r="59625" spans="1:68" x14ac:dyDescent="0.25">
      <c r="A59625" s="1"/>
      <c r="B59625" s="2"/>
      <c r="BJ59625" s="3"/>
      <c r="BL59625" s="3"/>
      <c r="BN59625" s="3"/>
      <c r="BP59625" s="3"/>
    </row>
    <row r="59626" spans="1:68" x14ac:dyDescent="0.25">
      <c r="A59626" s="1"/>
      <c r="B59626" s="2"/>
      <c r="BJ59626" s="3"/>
      <c r="BL59626" s="3"/>
      <c r="BN59626" s="3"/>
      <c r="BP59626" s="3"/>
    </row>
    <row r="59627" spans="1:68" x14ac:dyDescent="0.25">
      <c r="A59627" s="1"/>
      <c r="B59627" s="2"/>
      <c r="BJ59627" s="3"/>
      <c r="BL59627" s="3"/>
      <c r="BN59627" s="3"/>
      <c r="BP59627" s="3"/>
    </row>
    <row r="59628" spans="1:68" x14ac:dyDescent="0.25">
      <c r="A59628" s="1"/>
      <c r="B59628" s="2"/>
      <c r="BJ59628" s="3"/>
      <c r="BL59628" s="3"/>
      <c r="BN59628" s="3"/>
      <c r="BP59628" s="3"/>
    </row>
    <row r="59629" spans="1:68" x14ac:dyDescent="0.25">
      <c r="A59629" s="1"/>
      <c r="B59629" s="2"/>
      <c r="BJ59629" s="3"/>
      <c r="BL59629" s="3"/>
      <c r="BN59629" s="3"/>
      <c r="BP59629" s="3"/>
    </row>
    <row r="59630" spans="1:68" x14ac:dyDescent="0.25">
      <c r="A59630" s="1"/>
      <c r="B59630" s="2"/>
      <c r="BJ59630" s="3"/>
      <c r="BL59630" s="3"/>
      <c r="BN59630" s="3"/>
      <c r="BP59630" s="3"/>
    </row>
    <row r="59631" spans="1:68" x14ac:dyDescent="0.25">
      <c r="A59631" s="1"/>
      <c r="B59631" s="2"/>
      <c r="BJ59631" s="3"/>
      <c r="BL59631" s="3"/>
      <c r="BN59631" s="3"/>
      <c r="BP59631" s="3"/>
    </row>
    <row r="59632" spans="1:68" x14ac:dyDescent="0.25">
      <c r="A59632" s="1"/>
      <c r="B59632" s="2"/>
      <c r="BJ59632" s="3"/>
      <c r="BL59632" s="3"/>
      <c r="BN59632" s="3"/>
      <c r="BP59632" s="3"/>
    </row>
    <row r="59633" spans="1:68" x14ac:dyDescent="0.25">
      <c r="A59633" s="1"/>
      <c r="B59633" s="2"/>
      <c r="BJ59633" s="3"/>
      <c r="BL59633" s="3"/>
      <c r="BN59633" s="3"/>
      <c r="BP59633" s="3"/>
    </row>
    <row r="59634" spans="1:68" x14ac:dyDescent="0.25">
      <c r="A59634" s="1"/>
      <c r="B59634" s="2"/>
      <c r="BJ59634" s="3"/>
      <c r="BL59634" s="3"/>
      <c r="BN59634" s="3"/>
      <c r="BP59634" s="3"/>
    </row>
    <row r="59635" spans="1:68" x14ac:dyDescent="0.25">
      <c r="A59635" s="1"/>
      <c r="B59635" s="2"/>
      <c r="BJ59635" s="3"/>
      <c r="BL59635" s="3"/>
      <c r="BN59635" s="3"/>
      <c r="BP59635" s="3"/>
    </row>
    <row r="59636" spans="1:68" x14ac:dyDescent="0.25">
      <c r="A59636" s="1"/>
      <c r="B59636" s="2"/>
      <c r="BJ59636" s="3"/>
      <c r="BL59636" s="3"/>
      <c r="BN59636" s="3"/>
      <c r="BP59636" s="3"/>
    </row>
    <row r="59637" spans="1:68" x14ac:dyDescent="0.25">
      <c r="A59637" s="1"/>
      <c r="B59637" s="2"/>
      <c r="BJ59637" s="3"/>
      <c r="BL59637" s="3"/>
      <c r="BN59637" s="3"/>
      <c r="BP59637" s="3"/>
    </row>
    <row r="59638" spans="1:68" x14ac:dyDescent="0.25">
      <c r="A59638" s="1"/>
      <c r="B59638" s="2"/>
      <c r="BJ59638" s="3"/>
      <c r="BL59638" s="3"/>
      <c r="BN59638" s="3"/>
      <c r="BP59638" s="3"/>
    </row>
    <row r="59639" spans="1:68" x14ac:dyDescent="0.25">
      <c r="A59639" s="1"/>
      <c r="B59639" s="2"/>
      <c r="BJ59639" s="3"/>
      <c r="BL59639" s="3"/>
      <c r="BN59639" s="3"/>
      <c r="BP59639" s="3"/>
    </row>
    <row r="59640" spans="1:68" x14ac:dyDescent="0.25">
      <c r="A59640" s="1"/>
      <c r="B59640" s="2"/>
      <c r="BJ59640" s="3"/>
      <c r="BL59640" s="3"/>
      <c r="BN59640" s="3"/>
      <c r="BP59640" s="3"/>
    </row>
    <row r="59641" spans="1:68" x14ac:dyDescent="0.25">
      <c r="A59641" s="1"/>
      <c r="B59641" s="2"/>
      <c r="BJ59641" s="3"/>
      <c r="BL59641" s="3"/>
      <c r="BN59641" s="3"/>
      <c r="BP59641" s="3"/>
    </row>
    <row r="59642" spans="1:68" x14ac:dyDescent="0.25">
      <c r="A59642" s="1"/>
      <c r="B59642" s="2"/>
      <c r="BJ59642" s="3"/>
      <c r="BL59642" s="3"/>
      <c r="BN59642" s="3"/>
      <c r="BP59642" s="3"/>
    </row>
    <row r="59643" spans="1:68" x14ac:dyDescent="0.25">
      <c r="A59643" s="1"/>
      <c r="B59643" s="2"/>
      <c r="BJ59643" s="3"/>
      <c r="BL59643" s="3"/>
      <c r="BN59643" s="3"/>
      <c r="BP59643" s="3"/>
    </row>
    <row r="59644" spans="1:68" x14ac:dyDescent="0.25">
      <c r="A59644" s="1"/>
      <c r="B59644" s="2"/>
      <c r="BJ59644" s="3"/>
      <c r="BL59644" s="3"/>
      <c r="BN59644" s="3"/>
      <c r="BP59644" s="3"/>
    </row>
    <row r="59645" spans="1:68" x14ac:dyDescent="0.25">
      <c r="A59645" s="1"/>
      <c r="B59645" s="2"/>
      <c r="BJ59645" s="3"/>
      <c r="BL59645" s="3"/>
      <c r="BN59645" s="3"/>
      <c r="BP59645" s="3"/>
    </row>
    <row r="59646" spans="1:68" x14ac:dyDescent="0.25">
      <c r="A59646" s="1"/>
      <c r="B59646" s="2"/>
      <c r="BJ59646" s="3"/>
      <c r="BL59646" s="3"/>
      <c r="BN59646" s="3"/>
      <c r="BP59646" s="3"/>
    </row>
    <row r="59647" spans="1:68" x14ac:dyDescent="0.25">
      <c r="A59647" s="1"/>
      <c r="B59647" s="2"/>
      <c r="BJ59647" s="3"/>
      <c r="BL59647" s="3"/>
      <c r="BN59647" s="3"/>
      <c r="BP59647" s="3"/>
    </row>
    <row r="59648" spans="1:68" x14ac:dyDescent="0.25">
      <c r="A59648" s="1"/>
      <c r="B59648" s="2"/>
      <c r="BJ59648" s="3"/>
      <c r="BL59648" s="3"/>
      <c r="BN59648" s="3"/>
      <c r="BP59648" s="3"/>
    </row>
    <row r="59649" spans="1:68" x14ac:dyDescent="0.25">
      <c r="A59649" s="1"/>
      <c r="B59649" s="2"/>
      <c r="BJ59649" s="3"/>
      <c r="BL59649" s="3"/>
      <c r="BN59649" s="3"/>
      <c r="BP59649" s="3"/>
    </row>
    <row r="59650" spans="1:68" x14ac:dyDescent="0.25">
      <c r="A59650" s="1"/>
      <c r="B59650" s="2"/>
      <c r="BJ59650" s="3"/>
      <c r="BL59650" s="3"/>
      <c r="BN59650" s="3"/>
      <c r="BP59650" s="3"/>
    </row>
    <row r="59651" spans="1:68" x14ac:dyDescent="0.25">
      <c r="A59651" s="1"/>
      <c r="B59651" s="2"/>
      <c r="BJ59651" s="3"/>
      <c r="BL59651" s="3"/>
      <c r="BN59651" s="3"/>
      <c r="BP59651" s="3"/>
    </row>
    <row r="59652" spans="1:68" x14ac:dyDescent="0.25">
      <c r="A59652" s="1"/>
      <c r="B59652" s="2"/>
      <c r="BJ59652" s="3"/>
      <c r="BL59652" s="3"/>
      <c r="BN59652" s="3"/>
      <c r="BP59652" s="3"/>
    </row>
    <row r="59653" spans="1:68" x14ac:dyDescent="0.25">
      <c r="A59653" s="1"/>
      <c r="B59653" s="2"/>
      <c r="BJ59653" s="3"/>
      <c r="BL59653" s="3"/>
      <c r="BN59653" s="3"/>
      <c r="BP59653" s="3"/>
    </row>
    <row r="59654" spans="1:68" x14ac:dyDescent="0.25">
      <c r="A59654" s="1"/>
      <c r="B59654" s="2"/>
      <c r="BJ59654" s="3"/>
      <c r="BL59654" s="3"/>
      <c r="BN59654" s="3"/>
      <c r="BP59654" s="3"/>
    </row>
    <row r="59655" spans="1:68" x14ac:dyDescent="0.25">
      <c r="A59655" s="1"/>
      <c r="B59655" s="2"/>
      <c r="BJ59655" s="3"/>
      <c r="BL59655" s="3"/>
      <c r="BN59655" s="3"/>
      <c r="BP59655" s="3"/>
    </row>
    <row r="59656" spans="1:68" x14ac:dyDescent="0.25">
      <c r="A59656" s="1"/>
      <c r="B59656" s="2"/>
      <c r="BJ59656" s="3"/>
      <c r="BL59656" s="3"/>
      <c r="BN59656" s="3"/>
      <c r="BP59656" s="3"/>
    </row>
    <row r="59657" spans="1:68" x14ac:dyDescent="0.25">
      <c r="A59657" s="1"/>
      <c r="B59657" s="2"/>
      <c r="BJ59657" s="3"/>
      <c r="BL59657" s="3"/>
      <c r="BN59657" s="3"/>
      <c r="BP59657" s="3"/>
    </row>
    <row r="59658" spans="1:68" x14ac:dyDescent="0.25">
      <c r="A59658" s="1"/>
      <c r="B59658" s="2"/>
      <c r="BJ59658" s="3"/>
      <c r="BL59658" s="3"/>
      <c r="BN59658" s="3"/>
      <c r="BP59658" s="3"/>
    </row>
    <row r="59659" spans="1:68" x14ac:dyDescent="0.25">
      <c r="A59659" s="1"/>
      <c r="B59659" s="2"/>
      <c r="BJ59659" s="3"/>
      <c r="BL59659" s="3"/>
      <c r="BN59659" s="3"/>
      <c r="BP59659" s="3"/>
    </row>
    <row r="59660" spans="1:68" x14ac:dyDescent="0.25">
      <c r="A59660" s="1"/>
      <c r="B59660" s="2"/>
      <c r="BJ59660" s="3"/>
      <c r="BL59660" s="3"/>
      <c r="BN59660" s="3"/>
      <c r="BP59660" s="3"/>
    </row>
    <row r="59661" spans="1:68" x14ac:dyDescent="0.25">
      <c r="A59661" s="1"/>
      <c r="B59661" s="2"/>
      <c r="BJ59661" s="3"/>
      <c r="BL59661" s="3"/>
      <c r="BN59661" s="3"/>
      <c r="BP59661" s="3"/>
    </row>
    <row r="59662" spans="1:68" x14ac:dyDescent="0.25">
      <c r="A59662" s="1"/>
      <c r="B59662" s="2"/>
      <c r="BJ59662" s="3"/>
      <c r="BL59662" s="3"/>
      <c r="BN59662" s="3"/>
      <c r="BP59662" s="3"/>
    </row>
    <row r="59663" spans="1:68" x14ac:dyDescent="0.25">
      <c r="A59663" s="1"/>
      <c r="B59663" s="2"/>
      <c r="BJ59663" s="3"/>
      <c r="BL59663" s="3"/>
      <c r="BN59663" s="3"/>
      <c r="BP59663" s="3"/>
    </row>
    <row r="59664" spans="1:68" x14ac:dyDescent="0.25">
      <c r="A59664" s="1"/>
      <c r="B59664" s="2"/>
      <c r="BJ59664" s="3"/>
      <c r="BL59664" s="3"/>
      <c r="BN59664" s="3"/>
      <c r="BP59664" s="3"/>
    </row>
    <row r="59665" spans="1:68" x14ac:dyDescent="0.25">
      <c r="A59665" s="1"/>
      <c r="B59665" s="2"/>
      <c r="BJ59665" s="3"/>
      <c r="BL59665" s="3"/>
      <c r="BN59665" s="3"/>
      <c r="BP59665" s="3"/>
    </row>
    <row r="59666" spans="1:68" x14ac:dyDescent="0.25">
      <c r="A59666" s="1"/>
      <c r="B59666" s="2"/>
      <c r="BJ59666" s="3"/>
      <c r="BL59666" s="3"/>
      <c r="BN59666" s="3"/>
      <c r="BP59666" s="3"/>
    </row>
    <row r="59667" spans="1:68" x14ac:dyDescent="0.25">
      <c r="A59667" s="1"/>
      <c r="B59667" s="2"/>
      <c r="BJ59667" s="3"/>
      <c r="BL59667" s="3"/>
      <c r="BN59667" s="3"/>
      <c r="BP59667" s="3"/>
    </row>
    <row r="59668" spans="1:68" x14ac:dyDescent="0.25">
      <c r="A59668" s="1"/>
      <c r="B59668" s="2"/>
      <c r="BJ59668" s="3"/>
      <c r="BL59668" s="3"/>
      <c r="BN59668" s="3"/>
      <c r="BP59668" s="3"/>
    </row>
    <row r="59669" spans="1:68" x14ac:dyDescent="0.25">
      <c r="A59669" s="1"/>
      <c r="B59669" s="2"/>
      <c r="BJ59669" s="3"/>
      <c r="BL59669" s="3"/>
      <c r="BN59669" s="3"/>
      <c r="BP59669" s="3"/>
    </row>
    <row r="59670" spans="1:68" x14ac:dyDescent="0.25">
      <c r="A59670" s="1"/>
      <c r="B59670" s="2"/>
      <c r="BJ59670" s="3"/>
      <c r="BL59670" s="3"/>
      <c r="BN59670" s="3"/>
      <c r="BP59670" s="3"/>
    </row>
    <row r="59671" spans="1:68" x14ac:dyDescent="0.25">
      <c r="A59671" s="1"/>
      <c r="B59671" s="2"/>
      <c r="BJ59671" s="3"/>
      <c r="BL59671" s="3"/>
      <c r="BN59671" s="3"/>
      <c r="BP59671" s="3"/>
    </row>
    <row r="59672" spans="1:68" x14ac:dyDescent="0.25">
      <c r="A59672" s="1"/>
      <c r="B59672" s="2"/>
      <c r="BJ59672" s="3"/>
      <c r="BL59672" s="3"/>
      <c r="BN59672" s="3"/>
      <c r="BP59672" s="3"/>
    </row>
    <row r="59673" spans="1:68" x14ac:dyDescent="0.25">
      <c r="A59673" s="1"/>
      <c r="B59673" s="2"/>
      <c r="BJ59673" s="3"/>
      <c r="BL59673" s="3"/>
      <c r="BN59673" s="3"/>
      <c r="BP59673" s="3"/>
    </row>
    <row r="59674" spans="1:68" x14ac:dyDescent="0.25">
      <c r="A59674" s="1"/>
      <c r="B59674" s="2"/>
      <c r="BJ59674" s="3"/>
      <c r="BL59674" s="3"/>
      <c r="BN59674" s="3"/>
      <c r="BP59674" s="3"/>
    </row>
    <row r="59675" spans="1:68" x14ac:dyDescent="0.25">
      <c r="A59675" s="1"/>
      <c r="B59675" s="2"/>
      <c r="BJ59675" s="3"/>
      <c r="BL59675" s="3"/>
      <c r="BN59675" s="3"/>
      <c r="BP59675" s="3"/>
    </row>
    <row r="59676" spans="1:68" x14ac:dyDescent="0.25">
      <c r="A59676" s="1"/>
      <c r="B59676" s="2"/>
      <c r="BJ59676" s="3"/>
      <c r="BL59676" s="3"/>
      <c r="BN59676" s="3"/>
      <c r="BP59676" s="3"/>
    </row>
    <row r="59677" spans="1:68" x14ac:dyDescent="0.25">
      <c r="A59677" s="1"/>
      <c r="B59677" s="2"/>
      <c r="BJ59677" s="3"/>
      <c r="BL59677" s="3"/>
      <c r="BN59677" s="3"/>
      <c r="BP59677" s="3"/>
    </row>
    <row r="59678" spans="1:68" x14ac:dyDescent="0.25">
      <c r="A59678" s="1"/>
      <c r="B59678" s="2"/>
      <c r="BJ59678" s="3"/>
      <c r="BL59678" s="3"/>
      <c r="BN59678" s="3"/>
      <c r="BP59678" s="3"/>
    </row>
    <row r="59679" spans="1:68" x14ac:dyDescent="0.25">
      <c r="A59679" s="1"/>
      <c r="B59679" s="2"/>
      <c r="BJ59679" s="3"/>
      <c r="BL59679" s="3"/>
      <c r="BN59679" s="3"/>
      <c r="BP59679" s="3"/>
    </row>
    <row r="59680" spans="1:68" x14ac:dyDescent="0.25">
      <c r="A59680" s="1"/>
      <c r="B59680" s="2"/>
      <c r="BJ59680" s="3"/>
      <c r="BL59680" s="3"/>
      <c r="BN59680" s="3"/>
      <c r="BP59680" s="3"/>
    </row>
    <row r="59681" spans="1:68" x14ac:dyDescent="0.25">
      <c r="A59681" s="1"/>
      <c r="B59681" s="2"/>
      <c r="BJ59681" s="3"/>
      <c r="BL59681" s="3"/>
      <c r="BN59681" s="3"/>
      <c r="BP59681" s="3"/>
    </row>
    <row r="59682" spans="1:68" x14ac:dyDescent="0.25">
      <c r="A59682" s="1"/>
      <c r="B59682" s="2"/>
      <c r="BJ59682" s="3"/>
      <c r="BL59682" s="3"/>
      <c r="BN59682" s="3"/>
      <c r="BP59682" s="3"/>
    </row>
    <row r="59683" spans="1:68" x14ac:dyDescent="0.25">
      <c r="A59683" s="1"/>
      <c r="B59683" s="2"/>
      <c r="BJ59683" s="3"/>
      <c r="BL59683" s="3"/>
      <c r="BN59683" s="3"/>
      <c r="BP59683" s="3"/>
    </row>
    <row r="59684" spans="1:68" x14ac:dyDescent="0.25">
      <c r="A59684" s="1"/>
      <c r="B59684" s="2"/>
      <c r="BJ59684" s="3"/>
      <c r="BL59684" s="3"/>
      <c r="BN59684" s="3"/>
      <c r="BP59684" s="3"/>
    </row>
    <row r="59685" spans="1:68" x14ac:dyDescent="0.25">
      <c r="A59685" s="1"/>
      <c r="B59685" s="2"/>
      <c r="BJ59685" s="3"/>
      <c r="BL59685" s="3"/>
      <c r="BN59685" s="3"/>
      <c r="BP59685" s="3"/>
    </row>
    <row r="59686" spans="1:68" x14ac:dyDescent="0.25">
      <c r="A59686" s="1"/>
      <c r="B59686" s="2"/>
      <c r="BJ59686" s="3"/>
      <c r="BL59686" s="3"/>
      <c r="BN59686" s="3"/>
      <c r="BP59686" s="3"/>
    </row>
    <row r="59687" spans="1:68" x14ac:dyDescent="0.25">
      <c r="A59687" s="1"/>
      <c r="B59687" s="2"/>
      <c r="BJ59687" s="3"/>
      <c r="BL59687" s="3"/>
      <c r="BN59687" s="3"/>
      <c r="BP59687" s="3"/>
    </row>
    <row r="59688" spans="1:68" x14ac:dyDescent="0.25">
      <c r="A59688" s="1"/>
      <c r="B59688" s="2"/>
      <c r="BJ59688" s="3"/>
      <c r="BL59688" s="3"/>
      <c r="BN59688" s="3"/>
      <c r="BP59688" s="3"/>
    </row>
    <row r="59689" spans="1:68" x14ac:dyDescent="0.25">
      <c r="A59689" s="1"/>
      <c r="B59689" s="2"/>
      <c r="BJ59689" s="3"/>
      <c r="BL59689" s="3"/>
      <c r="BN59689" s="3"/>
      <c r="BP59689" s="3"/>
    </row>
    <row r="59690" spans="1:68" x14ac:dyDescent="0.25">
      <c r="A59690" s="1"/>
      <c r="B59690" s="2"/>
      <c r="BJ59690" s="3"/>
      <c r="BL59690" s="3"/>
      <c r="BN59690" s="3"/>
      <c r="BP59690" s="3"/>
    </row>
    <row r="59691" spans="1:68" x14ac:dyDescent="0.25">
      <c r="A59691" s="1"/>
      <c r="B59691" s="2"/>
      <c r="BJ59691" s="3"/>
      <c r="BL59691" s="3"/>
      <c r="BN59691" s="3"/>
      <c r="BP59691" s="3"/>
    </row>
    <row r="59692" spans="1:68" x14ac:dyDescent="0.25">
      <c r="A59692" s="1"/>
      <c r="B59692" s="2"/>
      <c r="BJ59692" s="3"/>
      <c r="BL59692" s="3"/>
      <c r="BN59692" s="3"/>
      <c r="BP59692" s="3"/>
    </row>
    <row r="59693" spans="1:68" x14ac:dyDescent="0.25">
      <c r="A59693" s="1"/>
      <c r="B59693" s="2"/>
      <c r="BJ59693" s="3"/>
      <c r="BL59693" s="3"/>
      <c r="BN59693" s="3"/>
      <c r="BP59693" s="3"/>
    </row>
    <row r="59694" spans="1:68" x14ac:dyDescent="0.25">
      <c r="A59694" s="1"/>
      <c r="B59694" s="2"/>
      <c r="BJ59694" s="3"/>
      <c r="BL59694" s="3"/>
      <c r="BN59694" s="3"/>
      <c r="BP59694" s="3"/>
    </row>
    <row r="59695" spans="1:68" x14ac:dyDescent="0.25">
      <c r="A59695" s="1"/>
      <c r="B59695" s="2"/>
      <c r="BJ59695" s="3"/>
      <c r="BL59695" s="3"/>
      <c r="BN59695" s="3"/>
      <c r="BP59695" s="3"/>
    </row>
    <row r="59696" spans="1:68" x14ac:dyDescent="0.25">
      <c r="A59696" s="1"/>
      <c r="B59696" s="2"/>
      <c r="BJ59696" s="3"/>
      <c r="BL59696" s="3"/>
      <c r="BN59696" s="3"/>
      <c r="BP59696" s="3"/>
    </row>
    <row r="59697" spans="1:68" x14ac:dyDescent="0.25">
      <c r="A59697" s="1"/>
      <c r="B59697" s="2"/>
      <c r="BJ59697" s="3"/>
      <c r="BL59697" s="3"/>
      <c r="BN59697" s="3"/>
      <c r="BP59697" s="3"/>
    </row>
    <row r="59698" spans="1:68" x14ac:dyDescent="0.25">
      <c r="A59698" s="1"/>
      <c r="B59698" s="2"/>
      <c r="BJ59698" s="3"/>
      <c r="BL59698" s="3"/>
      <c r="BN59698" s="3"/>
      <c r="BP59698" s="3"/>
    </row>
    <row r="59699" spans="1:68" x14ac:dyDescent="0.25">
      <c r="A59699" s="1"/>
      <c r="B59699" s="2"/>
      <c r="BJ59699" s="3"/>
      <c r="BL59699" s="3"/>
      <c r="BN59699" s="3"/>
      <c r="BP59699" s="3"/>
    </row>
    <row r="59700" spans="1:68" x14ac:dyDescent="0.25">
      <c r="A59700" s="1"/>
      <c r="B59700" s="2"/>
      <c r="BJ59700" s="3"/>
      <c r="BL59700" s="3"/>
      <c r="BN59700" s="3"/>
      <c r="BP59700" s="3"/>
    </row>
    <row r="59701" spans="1:68" x14ac:dyDescent="0.25">
      <c r="A59701" s="1"/>
      <c r="B59701" s="2"/>
      <c r="BJ59701" s="3"/>
      <c r="BL59701" s="3"/>
      <c r="BN59701" s="3"/>
      <c r="BP59701" s="3"/>
    </row>
    <row r="59702" spans="1:68" x14ac:dyDescent="0.25">
      <c r="A59702" s="1"/>
      <c r="B59702" s="2"/>
      <c r="BJ59702" s="3"/>
      <c r="BL59702" s="3"/>
      <c r="BN59702" s="3"/>
      <c r="BP59702" s="3"/>
    </row>
    <row r="59703" spans="1:68" x14ac:dyDescent="0.25">
      <c r="A59703" s="1"/>
      <c r="B59703" s="2"/>
      <c r="BJ59703" s="3"/>
      <c r="BL59703" s="3"/>
      <c r="BN59703" s="3"/>
      <c r="BP59703" s="3"/>
    </row>
    <row r="59704" spans="1:68" x14ac:dyDescent="0.25">
      <c r="A59704" s="1"/>
      <c r="B59704" s="2"/>
      <c r="BJ59704" s="3"/>
      <c r="BL59704" s="3"/>
      <c r="BN59704" s="3"/>
      <c r="BP59704" s="3"/>
    </row>
    <row r="59705" spans="1:68" x14ac:dyDescent="0.25">
      <c r="A59705" s="1"/>
      <c r="B59705" s="2"/>
      <c r="BJ59705" s="3"/>
      <c r="BL59705" s="3"/>
      <c r="BN59705" s="3"/>
      <c r="BP59705" s="3"/>
    </row>
    <row r="59706" spans="1:68" x14ac:dyDescent="0.25">
      <c r="A59706" s="1"/>
      <c r="B59706" s="2"/>
      <c r="BJ59706" s="3"/>
      <c r="BL59706" s="3"/>
      <c r="BN59706" s="3"/>
      <c r="BP59706" s="3"/>
    </row>
    <row r="59707" spans="1:68" x14ac:dyDescent="0.25">
      <c r="A59707" s="1"/>
      <c r="B59707" s="2"/>
      <c r="BJ59707" s="3"/>
      <c r="BL59707" s="3"/>
      <c r="BN59707" s="3"/>
      <c r="BP59707" s="3"/>
    </row>
    <row r="59708" spans="1:68" x14ac:dyDescent="0.25">
      <c r="A59708" s="1"/>
      <c r="B59708" s="2"/>
      <c r="BJ59708" s="3"/>
      <c r="BL59708" s="3"/>
      <c r="BN59708" s="3"/>
      <c r="BP59708" s="3"/>
    </row>
    <row r="59709" spans="1:68" x14ac:dyDescent="0.25">
      <c r="A59709" s="1"/>
      <c r="B59709" s="2"/>
      <c r="BJ59709" s="3"/>
      <c r="BL59709" s="3"/>
      <c r="BN59709" s="3"/>
      <c r="BP59709" s="3"/>
    </row>
    <row r="59710" spans="1:68" x14ac:dyDescent="0.25">
      <c r="A59710" s="1"/>
      <c r="B59710" s="2"/>
      <c r="BJ59710" s="3"/>
      <c r="BL59710" s="3"/>
      <c r="BN59710" s="3"/>
      <c r="BP59710" s="3"/>
    </row>
    <row r="59711" spans="1:68" x14ac:dyDescent="0.25">
      <c r="A59711" s="1"/>
      <c r="B59711" s="2"/>
      <c r="BJ59711" s="3"/>
      <c r="BL59711" s="3"/>
      <c r="BN59711" s="3"/>
      <c r="BP59711" s="3"/>
    </row>
    <row r="59712" spans="1:68" x14ac:dyDescent="0.25">
      <c r="A59712" s="1"/>
      <c r="B59712" s="2"/>
      <c r="BJ59712" s="3"/>
      <c r="BL59712" s="3"/>
      <c r="BN59712" s="3"/>
      <c r="BP59712" s="3"/>
    </row>
    <row r="59713" spans="1:68" x14ac:dyDescent="0.25">
      <c r="A59713" s="1"/>
      <c r="B59713" s="2"/>
      <c r="BJ59713" s="3"/>
      <c r="BL59713" s="3"/>
      <c r="BN59713" s="3"/>
      <c r="BP59713" s="3"/>
    </row>
    <row r="59714" spans="1:68" x14ac:dyDescent="0.25">
      <c r="A59714" s="1"/>
      <c r="B59714" s="2"/>
      <c r="BJ59714" s="3"/>
      <c r="BL59714" s="3"/>
      <c r="BN59714" s="3"/>
      <c r="BP59714" s="3"/>
    </row>
    <row r="59715" spans="1:68" x14ac:dyDescent="0.25">
      <c r="A59715" s="1"/>
      <c r="B59715" s="2"/>
      <c r="BJ59715" s="3"/>
      <c r="BL59715" s="3"/>
      <c r="BN59715" s="3"/>
      <c r="BP59715" s="3"/>
    </row>
    <row r="59716" spans="1:68" x14ac:dyDescent="0.25">
      <c r="A59716" s="1"/>
      <c r="B59716" s="2"/>
      <c r="BJ59716" s="3"/>
      <c r="BL59716" s="3"/>
      <c r="BN59716" s="3"/>
      <c r="BP59716" s="3"/>
    </row>
    <row r="59717" spans="1:68" x14ac:dyDescent="0.25">
      <c r="A59717" s="1"/>
      <c r="B59717" s="2"/>
      <c r="BJ59717" s="3"/>
      <c r="BL59717" s="3"/>
      <c r="BN59717" s="3"/>
      <c r="BP59717" s="3"/>
    </row>
    <row r="59718" spans="1:68" x14ac:dyDescent="0.25">
      <c r="A59718" s="1"/>
      <c r="B59718" s="2"/>
      <c r="BJ59718" s="3"/>
      <c r="BL59718" s="3"/>
      <c r="BN59718" s="3"/>
      <c r="BP59718" s="3"/>
    </row>
    <row r="59719" spans="1:68" x14ac:dyDescent="0.25">
      <c r="A59719" s="1"/>
      <c r="B59719" s="2"/>
      <c r="BJ59719" s="3"/>
      <c r="BL59719" s="3"/>
      <c r="BN59719" s="3"/>
      <c r="BP59719" s="3"/>
    </row>
    <row r="59720" spans="1:68" x14ac:dyDescent="0.25">
      <c r="A59720" s="1"/>
      <c r="B59720" s="2"/>
      <c r="BJ59720" s="3"/>
      <c r="BL59720" s="3"/>
      <c r="BN59720" s="3"/>
      <c r="BP59720" s="3"/>
    </row>
    <row r="59721" spans="1:68" x14ac:dyDescent="0.25">
      <c r="A59721" s="1"/>
      <c r="B59721" s="2"/>
      <c r="BJ59721" s="3"/>
      <c r="BL59721" s="3"/>
      <c r="BN59721" s="3"/>
      <c r="BP59721" s="3"/>
    </row>
    <row r="59722" spans="1:68" x14ac:dyDescent="0.25">
      <c r="A59722" s="1"/>
      <c r="B59722" s="2"/>
      <c r="BJ59722" s="3"/>
      <c r="BL59722" s="3"/>
      <c r="BN59722" s="3"/>
      <c r="BP59722" s="3"/>
    </row>
    <row r="59723" spans="1:68" x14ac:dyDescent="0.25">
      <c r="A59723" s="1"/>
      <c r="B59723" s="2"/>
      <c r="BJ59723" s="3"/>
      <c r="BL59723" s="3"/>
      <c r="BN59723" s="3"/>
      <c r="BP59723" s="3"/>
    </row>
    <row r="59724" spans="1:68" x14ac:dyDescent="0.25">
      <c r="A59724" s="1"/>
      <c r="B59724" s="2"/>
      <c r="BJ59724" s="3"/>
      <c r="BL59724" s="3"/>
      <c r="BN59724" s="3"/>
      <c r="BP59724" s="3"/>
    </row>
    <row r="59725" spans="1:68" x14ac:dyDescent="0.25">
      <c r="A59725" s="1"/>
      <c r="B59725" s="2"/>
      <c r="BJ59725" s="3"/>
      <c r="BL59725" s="3"/>
      <c r="BN59725" s="3"/>
      <c r="BP59725" s="3"/>
    </row>
    <row r="59726" spans="1:68" x14ac:dyDescent="0.25">
      <c r="A59726" s="1"/>
      <c r="B59726" s="2"/>
      <c r="BJ59726" s="3"/>
      <c r="BL59726" s="3"/>
      <c r="BN59726" s="3"/>
      <c r="BP59726" s="3"/>
    </row>
    <row r="59727" spans="1:68" x14ac:dyDescent="0.25">
      <c r="A59727" s="1"/>
      <c r="B59727" s="2"/>
      <c r="BJ59727" s="3"/>
      <c r="BL59727" s="3"/>
      <c r="BN59727" s="3"/>
      <c r="BP59727" s="3"/>
    </row>
    <row r="59728" spans="1:68" x14ac:dyDescent="0.25">
      <c r="A59728" s="1"/>
      <c r="B59728" s="2"/>
      <c r="BJ59728" s="3"/>
      <c r="BL59728" s="3"/>
      <c r="BN59728" s="3"/>
      <c r="BP59728" s="3"/>
    </row>
    <row r="59729" spans="1:68" x14ac:dyDescent="0.25">
      <c r="A59729" s="1"/>
      <c r="B59729" s="2"/>
      <c r="BJ59729" s="3"/>
      <c r="BL59729" s="3"/>
      <c r="BN59729" s="3"/>
      <c r="BP59729" s="3"/>
    </row>
    <row r="59730" spans="1:68" x14ac:dyDescent="0.25">
      <c r="A59730" s="1"/>
      <c r="B59730" s="2"/>
      <c r="BJ59730" s="3"/>
      <c r="BL59730" s="3"/>
      <c r="BN59730" s="3"/>
      <c r="BP59730" s="3"/>
    </row>
    <row r="59731" spans="1:68" x14ac:dyDescent="0.25">
      <c r="A59731" s="1"/>
      <c r="B59731" s="2"/>
      <c r="BJ59731" s="3"/>
      <c r="BL59731" s="3"/>
      <c r="BN59731" s="3"/>
      <c r="BP59731" s="3"/>
    </row>
    <row r="59732" spans="1:68" x14ac:dyDescent="0.25">
      <c r="A59732" s="1"/>
      <c r="B59732" s="2"/>
      <c r="BJ59732" s="3"/>
      <c r="BL59732" s="3"/>
      <c r="BN59732" s="3"/>
      <c r="BP59732" s="3"/>
    </row>
    <row r="59733" spans="1:68" x14ac:dyDescent="0.25">
      <c r="A59733" s="1"/>
      <c r="B59733" s="2"/>
      <c r="BJ59733" s="3"/>
      <c r="BL59733" s="3"/>
      <c r="BN59733" s="3"/>
      <c r="BP59733" s="3"/>
    </row>
    <row r="59734" spans="1:68" x14ac:dyDescent="0.25">
      <c r="A59734" s="1"/>
      <c r="B59734" s="2"/>
      <c r="BJ59734" s="3"/>
      <c r="BL59734" s="3"/>
      <c r="BN59734" s="3"/>
      <c r="BP59734" s="3"/>
    </row>
    <row r="59735" spans="1:68" x14ac:dyDescent="0.25">
      <c r="A59735" s="1"/>
      <c r="B59735" s="2"/>
      <c r="BJ59735" s="3"/>
      <c r="BL59735" s="3"/>
      <c r="BN59735" s="3"/>
      <c r="BP59735" s="3"/>
    </row>
    <row r="59736" spans="1:68" x14ac:dyDescent="0.25">
      <c r="A59736" s="1"/>
      <c r="B59736" s="2"/>
      <c r="BJ59736" s="3"/>
      <c r="BL59736" s="3"/>
      <c r="BN59736" s="3"/>
      <c r="BP59736" s="3"/>
    </row>
    <row r="59737" spans="1:68" x14ac:dyDescent="0.25">
      <c r="A59737" s="1"/>
      <c r="B59737" s="2"/>
      <c r="BJ59737" s="3"/>
      <c r="BL59737" s="3"/>
      <c r="BN59737" s="3"/>
      <c r="BP59737" s="3"/>
    </row>
    <row r="59738" spans="1:68" x14ac:dyDescent="0.25">
      <c r="A59738" s="1"/>
      <c r="B59738" s="2"/>
      <c r="BJ59738" s="3"/>
      <c r="BL59738" s="3"/>
      <c r="BN59738" s="3"/>
      <c r="BP59738" s="3"/>
    </row>
    <row r="59739" spans="1:68" x14ac:dyDescent="0.25">
      <c r="A59739" s="1"/>
      <c r="B59739" s="2"/>
      <c r="BJ59739" s="3"/>
      <c r="BL59739" s="3"/>
      <c r="BN59739" s="3"/>
      <c r="BP59739" s="3"/>
    </row>
    <row r="59740" spans="1:68" x14ac:dyDescent="0.25">
      <c r="A59740" s="1"/>
      <c r="B59740" s="2"/>
      <c r="BJ59740" s="3"/>
      <c r="BL59740" s="3"/>
      <c r="BN59740" s="3"/>
      <c r="BP59740" s="3"/>
    </row>
    <row r="59741" spans="1:68" x14ac:dyDescent="0.25">
      <c r="A59741" s="1"/>
      <c r="B59741" s="2"/>
      <c r="BJ59741" s="3"/>
      <c r="BL59741" s="3"/>
      <c r="BN59741" s="3"/>
      <c r="BP59741" s="3"/>
    </row>
    <row r="59742" spans="1:68" x14ac:dyDescent="0.25">
      <c r="A59742" s="1"/>
      <c r="B59742" s="2"/>
      <c r="BJ59742" s="3"/>
      <c r="BL59742" s="3"/>
      <c r="BN59742" s="3"/>
      <c r="BP59742" s="3"/>
    </row>
    <row r="59743" spans="1:68" x14ac:dyDescent="0.25">
      <c r="A59743" s="1"/>
      <c r="B59743" s="2"/>
      <c r="BJ59743" s="3"/>
      <c r="BL59743" s="3"/>
      <c r="BN59743" s="3"/>
      <c r="BP59743" s="3"/>
    </row>
    <row r="59744" spans="1:68" x14ac:dyDescent="0.25">
      <c r="A59744" s="1"/>
      <c r="B59744" s="2"/>
      <c r="BJ59744" s="3"/>
      <c r="BL59744" s="3"/>
      <c r="BN59744" s="3"/>
      <c r="BP59744" s="3"/>
    </row>
    <row r="59745" spans="1:68" x14ac:dyDescent="0.25">
      <c r="A59745" s="1"/>
      <c r="B59745" s="2"/>
      <c r="BJ59745" s="3"/>
      <c r="BL59745" s="3"/>
      <c r="BN59745" s="3"/>
      <c r="BP59745" s="3"/>
    </row>
    <row r="59746" spans="1:68" x14ac:dyDescent="0.25">
      <c r="A59746" s="1"/>
      <c r="B59746" s="2"/>
      <c r="BJ59746" s="3"/>
      <c r="BL59746" s="3"/>
      <c r="BN59746" s="3"/>
      <c r="BP59746" s="3"/>
    </row>
    <row r="59747" spans="1:68" x14ac:dyDescent="0.25">
      <c r="A59747" s="1"/>
      <c r="B59747" s="2"/>
      <c r="BJ59747" s="3"/>
      <c r="BL59747" s="3"/>
      <c r="BN59747" s="3"/>
      <c r="BP59747" s="3"/>
    </row>
    <row r="59748" spans="1:68" x14ac:dyDescent="0.25">
      <c r="A59748" s="1"/>
      <c r="B59748" s="2"/>
      <c r="BJ59748" s="3"/>
      <c r="BL59748" s="3"/>
      <c r="BN59748" s="3"/>
      <c r="BP59748" s="3"/>
    </row>
    <row r="59749" spans="1:68" x14ac:dyDescent="0.25">
      <c r="A59749" s="1"/>
      <c r="B59749" s="2"/>
      <c r="BJ59749" s="3"/>
      <c r="BL59749" s="3"/>
      <c r="BN59749" s="3"/>
      <c r="BP59749" s="3"/>
    </row>
    <row r="59750" spans="1:68" x14ac:dyDescent="0.25">
      <c r="A59750" s="1"/>
      <c r="B59750" s="2"/>
      <c r="BJ59750" s="3"/>
      <c r="BL59750" s="3"/>
      <c r="BN59750" s="3"/>
      <c r="BP59750" s="3"/>
    </row>
    <row r="59751" spans="1:68" x14ac:dyDescent="0.25">
      <c r="A59751" s="1"/>
      <c r="B59751" s="2"/>
      <c r="BJ59751" s="3"/>
      <c r="BL59751" s="3"/>
      <c r="BN59751" s="3"/>
      <c r="BP59751" s="3"/>
    </row>
    <row r="59752" spans="1:68" x14ac:dyDescent="0.25">
      <c r="A59752" s="1"/>
      <c r="B59752" s="2"/>
      <c r="BJ59752" s="3"/>
      <c r="BL59752" s="3"/>
      <c r="BN59752" s="3"/>
      <c r="BP59752" s="3"/>
    </row>
    <row r="59753" spans="1:68" x14ac:dyDescent="0.25">
      <c r="A59753" s="1"/>
      <c r="B59753" s="2"/>
      <c r="BJ59753" s="3"/>
      <c r="BL59753" s="3"/>
      <c r="BN59753" s="3"/>
      <c r="BP59753" s="3"/>
    </row>
    <row r="59754" spans="1:68" x14ac:dyDescent="0.25">
      <c r="A59754" s="1"/>
      <c r="B59754" s="2"/>
      <c r="BJ59754" s="3"/>
      <c r="BL59754" s="3"/>
      <c r="BN59754" s="3"/>
      <c r="BP59754" s="3"/>
    </row>
    <row r="59755" spans="1:68" x14ac:dyDescent="0.25">
      <c r="A59755" s="1"/>
      <c r="B59755" s="2"/>
      <c r="BJ59755" s="3"/>
      <c r="BL59755" s="3"/>
      <c r="BN59755" s="3"/>
      <c r="BP59755" s="3"/>
    </row>
    <row r="59756" spans="1:68" x14ac:dyDescent="0.25">
      <c r="A59756" s="1"/>
      <c r="B59756" s="2"/>
      <c r="BJ59756" s="3"/>
      <c r="BL59756" s="3"/>
      <c r="BN59756" s="3"/>
      <c r="BP59756" s="3"/>
    </row>
    <row r="59757" spans="1:68" x14ac:dyDescent="0.25">
      <c r="A59757" s="1"/>
      <c r="B59757" s="2"/>
      <c r="BJ59757" s="3"/>
      <c r="BL59757" s="3"/>
      <c r="BN59757" s="3"/>
      <c r="BP59757" s="3"/>
    </row>
    <row r="59758" spans="1:68" x14ac:dyDescent="0.25">
      <c r="A59758" s="1"/>
      <c r="B59758" s="2"/>
      <c r="BJ59758" s="3"/>
      <c r="BL59758" s="3"/>
      <c r="BN59758" s="3"/>
      <c r="BP59758" s="3"/>
    </row>
    <row r="59759" spans="1:68" x14ac:dyDescent="0.25">
      <c r="A59759" s="1"/>
      <c r="B59759" s="2"/>
      <c r="BJ59759" s="3"/>
      <c r="BL59759" s="3"/>
      <c r="BN59759" s="3"/>
      <c r="BP59759" s="3"/>
    </row>
    <row r="59760" spans="1:68" x14ac:dyDescent="0.25">
      <c r="A59760" s="1"/>
      <c r="B59760" s="2"/>
      <c r="BJ59760" s="3"/>
      <c r="BL59760" s="3"/>
      <c r="BN59760" s="3"/>
      <c r="BP59760" s="3"/>
    </row>
    <row r="59761" spans="1:68" x14ac:dyDescent="0.25">
      <c r="A59761" s="1"/>
      <c r="B59761" s="2"/>
      <c r="BJ59761" s="3"/>
      <c r="BL59761" s="3"/>
      <c r="BN59761" s="3"/>
      <c r="BP59761" s="3"/>
    </row>
    <row r="59762" spans="1:68" x14ac:dyDescent="0.25">
      <c r="A59762" s="1"/>
      <c r="B59762" s="2"/>
      <c r="BJ59762" s="3"/>
      <c r="BL59762" s="3"/>
      <c r="BN59762" s="3"/>
      <c r="BP59762" s="3"/>
    </row>
    <row r="59763" spans="1:68" x14ac:dyDescent="0.25">
      <c r="A59763" s="1"/>
      <c r="B59763" s="2"/>
      <c r="BJ59763" s="3"/>
      <c r="BL59763" s="3"/>
      <c r="BN59763" s="3"/>
      <c r="BP59763" s="3"/>
    </row>
    <row r="59764" spans="1:68" x14ac:dyDescent="0.25">
      <c r="A59764" s="1"/>
      <c r="B59764" s="2"/>
      <c r="BJ59764" s="3"/>
      <c r="BL59764" s="3"/>
      <c r="BN59764" s="3"/>
      <c r="BP59764" s="3"/>
    </row>
    <row r="59765" spans="1:68" x14ac:dyDescent="0.25">
      <c r="A59765" s="1"/>
      <c r="B59765" s="2"/>
      <c r="BJ59765" s="3"/>
      <c r="BL59765" s="3"/>
      <c r="BN59765" s="3"/>
      <c r="BP59765" s="3"/>
    </row>
    <row r="59766" spans="1:68" x14ac:dyDescent="0.25">
      <c r="A59766" s="1"/>
      <c r="B59766" s="2"/>
      <c r="BJ59766" s="3"/>
      <c r="BL59766" s="3"/>
      <c r="BN59766" s="3"/>
      <c r="BP59766" s="3"/>
    </row>
    <row r="59767" spans="1:68" x14ac:dyDescent="0.25">
      <c r="A59767" s="1"/>
      <c r="B59767" s="2"/>
      <c r="BJ59767" s="3"/>
      <c r="BL59767" s="3"/>
      <c r="BN59767" s="3"/>
      <c r="BP59767" s="3"/>
    </row>
    <row r="59768" spans="1:68" x14ac:dyDescent="0.25">
      <c r="A59768" s="1"/>
      <c r="B59768" s="2"/>
      <c r="BJ59768" s="3"/>
      <c r="BL59768" s="3"/>
      <c r="BN59768" s="3"/>
      <c r="BP59768" s="3"/>
    </row>
    <row r="59769" spans="1:68" x14ac:dyDescent="0.25">
      <c r="A59769" s="1"/>
      <c r="B59769" s="2"/>
      <c r="BJ59769" s="3"/>
      <c r="BL59769" s="3"/>
      <c r="BN59769" s="3"/>
      <c r="BP59769" s="3"/>
    </row>
    <row r="59770" spans="1:68" x14ac:dyDescent="0.25">
      <c r="A59770" s="1"/>
      <c r="B59770" s="2"/>
      <c r="BJ59770" s="3"/>
      <c r="BL59770" s="3"/>
      <c r="BN59770" s="3"/>
      <c r="BP59770" s="3"/>
    </row>
    <row r="59771" spans="1:68" x14ac:dyDescent="0.25">
      <c r="A59771" s="1"/>
      <c r="B59771" s="2"/>
      <c r="BJ59771" s="3"/>
      <c r="BL59771" s="3"/>
      <c r="BN59771" s="3"/>
      <c r="BP59771" s="3"/>
    </row>
    <row r="59772" spans="1:68" x14ac:dyDescent="0.25">
      <c r="A59772" s="1"/>
      <c r="B59772" s="2"/>
      <c r="BJ59772" s="3"/>
      <c r="BL59772" s="3"/>
      <c r="BN59772" s="3"/>
      <c r="BP59772" s="3"/>
    </row>
    <row r="59773" spans="1:68" x14ac:dyDescent="0.25">
      <c r="A59773" s="1"/>
      <c r="B59773" s="2"/>
      <c r="BJ59773" s="3"/>
      <c r="BL59773" s="3"/>
      <c r="BN59773" s="3"/>
      <c r="BP59773" s="3"/>
    </row>
    <row r="59774" spans="1:68" x14ac:dyDescent="0.25">
      <c r="A59774" s="1"/>
      <c r="B59774" s="2"/>
      <c r="BJ59774" s="3"/>
      <c r="BL59774" s="3"/>
      <c r="BN59774" s="3"/>
      <c r="BP59774" s="3"/>
    </row>
    <row r="59775" spans="1:68" x14ac:dyDescent="0.25">
      <c r="A59775" s="1"/>
      <c r="B59775" s="2"/>
      <c r="BJ59775" s="3"/>
      <c r="BL59775" s="3"/>
      <c r="BN59775" s="3"/>
      <c r="BP59775" s="3"/>
    </row>
    <row r="59776" spans="1:68" x14ac:dyDescent="0.25">
      <c r="A59776" s="1"/>
      <c r="B59776" s="2"/>
      <c r="BJ59776" s="3"/>
      <c r="BL59776" s="3"/>
      <c r="BN59776" s="3"/>
      <c r="BP59776" s="3"/>
    </row>
    <row r="59777" spans="1:68" x14ac:dyDescent="0.25">
      <c r="A59777" s="1"/>
      <c r="B59777" s="2"/>
      <c r="BJ59777" s="3"/>
      <c r="BL59777" s="3"/>
      <c r="BN59777" s="3"/>
      <c r="BP59777" s="3"/>
    </row>
    <row r="59778" spans="1:68" x14ac:dyDescent="0.25">
      <c r="A59778" s="1"/>
      <c r="B59778" s="2"/>
      <c r="BJ59778" s="3"/>
      <c r="BL59778" s="3"/>
      <c r="BN59778" s="3"/>
      <c r="BP59778" s="3"/>
    </row>
    <row r="59779" spans="1:68" x14ac:dyDescent="0.25">
      <c r="A59779" s="1"/>
      <c r="B59779" s="2"/>
      <c r="BJ59779" s="3"/>
      <c r="BL59779" s="3"/>
      <c r="BN59779" s="3"/>
      <c r="BP59779" s="3"/>
    </row>
    <row r="59780" spans="1:68" x14ac:dyDescent="0.25">
      <c r="A59780" s="1"/>
      <c r="B59780" s="2"/>
      <c r="BJ59780" s="3"/>
      <c r="BL59780" s="3"/>
      <c r="BN59780" s="3"/>
      <c r="BP59780" s="3"/>
    </row>
    <row r="59781" spans="1:68" x14ac:dyDescent="0.25">
      <c r="A59781" s="1"/>
      <c r="B59781" s="2"/>
      <c r="BJ59781" s="3"/>
      <c r="BL59781" s="3"/>
      <c r="BN59781" s="3"/>
      <c r="BP59781" s="3"/>
    </row>
    <row r="59782" spans="1:68" x14ac:dyDescent="0.25">
      <c r="A59782" s="1"/>
      <c r="B59782" s="2"/>
      <c r="BJ59782" s="3"/>
      <c r="BL59782" s="3"/>
      <c r="BN59782" s="3"/>
      <c r="BP59782" s="3"/>
    </row>
    <row r="59783" spans="1:68" x14ac:dyDescent="0.25">
      <c r="A59783" s="1"/>
      <c r="B59783" s="2"/>
      <c r="BJ59783" s="3"/>
      <c r="BL59783" s="3"/>
      <c r="BN59783" s="3"/>
      <c r="BP59783" s="3"/>
    </row>
    <row r="59784" spans="1:68" x14ac:dyDescent="0.25">
      <c r="A59784" s="1"/>
      <c r="B59784" s="2"/>
      <c r="BJ59784" s="3"/>
      <c r="BL59784" s="3"/>
      <c r="BN59784" s="3"/>
      <c r="BP59784" s="3"/>
    </row>
    <row r="59785" spans="1:68" x14ac:dyDescent="0.25">
      <c r="A59785" s="1"/>
      <c r="B59785" s="2"/>
      <c r="BJ59785" s="3"/>
      <c r="BL59785" s="3"/>
      <c r="BN59785" s="3"/>
      <c r="BP59785" s="3"/>
    </row>
    <row r="59786" spans="1:68" x14ac:dyDescent="0.25">
      <c r="A59786" s="1"/>
      <c r="B59786" s="2"/>
      <c r="BJ59786" s="3"/>
      <c r="BL59786" s="3"/>
      <c r="BN59786" s="3"/>
      <c r="BP59786" s="3"/>
    </row>
    <row r="59787" spans="1:68" x14ac:dyDescent="0.25">
      <c r="A59787" s="1"/>
      <c r="B59787" s="2"/>
      <c r="BJ59787" s="3"/>
      <c r="BL59787" s="3"/>
      <c r="BN59787" s="3"/>
      <c r="BP59787" s="3"/>
    </row>
    <row r="59788" spans="1:68" x14ac:dyDescent="0.25">
      <c r="A59788" s="1"/>
      <c r="B59788" s="2"/>
      <c r="BJ59788" s="3"/>
      <c r="BL59788" s="3"/>
      <c r="BN59788" s="3"/>
      <c r="BP59788" s="3"/>
    </row>
    <row r="59789" spans="1:68" x14ac:dyDescent="0.25">
      <c r="A59789" s="1"/>
      <c r="B59789" s="2"/>
      <c r="BJ59789" s="3"/>
      <c r="BL59789" s="3"/>
      <c r="BN59789" s="3"/>
      <c r="BP59789" s="3"/>
    </row>
    <row r="59790" spans="1:68" x14ac:dyDescent="0.25">
      <c r="A59790" s="1"/>
      <c r="B59790" s="2"/>
      <c r="BJ59790" s="3"/>
      <c r="BL59790" s="3"/>
      <c r="BN59790" s="3"/>
      <c r="BP59790" s="3"/>
    </row>
    <row r="59791" spans="1:68" x14ac:dyDescent="0.25">
      <c r="A59791" s="1"/>
      <c r="B59791" s="2"/>
      <c r="BJ59791" s="3"/>
      <c r="BL59791" s="3"/>
      <c r="BN59791" s="3"/>
      <c r="BP59791" s="3"/>
    </row>
    <row r="59792" spans="1:68" x14ac:dyDescent="0.25">
      <c r="A59792" s="1"/>
      <c r="B59792" s="2"/>
      <c r="BJ59792" s="3"/>
      <c r="BL59792" s="3"/>
      <c r="BN59792" s="3"/>
      <c r="BP59792" s="3"/>
    </row>
    <row r="59793" spans="1:68" x14ac:dyDescent="0.25">
      <c r="A59793" s="1"/>
      <c r="B59793" s="2"/>
      <c r="BJ59793" s="3"/>
      <c r="BL59793" s="3"/>
      <c r="BN59793" s="3"/>
      <c r="BP59793" s="3"/>
    </row>
    <row r="59794" spans="1:68" x14ac:dyDescent="0.25">
      <c r="A59794" s="1"/>
      <c r="B59794" s="2"/>
      <c r="BJ59794" s="3"/>
      <c r="BL59794" s="3"/>
      <c r="BN59794" s="3"/>
      <c r="BP59794" s="3"/>
    </row>
    <row r="59795" spans="1:68" x14ac:dyDescent="0.25">
      <c r="A59795" s="1"/>
      <c r="B59795" s="2"/>
      <c r="BJ59795" s="3"/>
      <c r="BL59795" s="3"/>
      <c r="BN59795" s="3"/>
      <c r="BP59795" s="3"/>
    </row>
    <row r="59796" spans="1:68" x14ac:dyDescent="0.25">
      <c r="A59796" s="1"/>
      <c r="B59796" s="2"/>
      <c r="BJ59796" s="3"/>
      <c r="BL59796" s="3"/>
      <c r="BN59796" s="3"/>
      <c r="BP59796" s="3"/>
    </row>
    <row r="59797" spans="1:68" x14ac:dyDescent="0.25">
      <c r="A59797" s="1"/>
      <c r="B59797" s="2"/>
      <c r="BJ59797" s="3"/>
      <c r="BL59797" s="3"/>
      <c r="BN59797" s="3"/>
      <c r="BP59797" s="3"/>
    </row>
    <row r="59798" spans="1:68" x14ac:dyDescent="0.25">
      <c r="A59798" s="1"/>
      <c r="B59798" s="2"/>
      <c r="BJ59798" s="3"/>
      <c r="BL59798" s="3"/>
      <c r="BN59798" s="3"/>
      <c r="BP59798" s="3"/>
    </row>
    <row r="59799" spans="1:68" x14ac:dyDescent="0.25">
      <c r="A59799" s="1"/>
      <c r="B59799" s="2"/>
      <c r="BJ59799" s="3"/>
      <c r="BL59799" s="3"/>
      <c r="BN59799" s="3"/>
      <c r="BP59799" s="3"/>
    </row>
    <row r="59800" spans="1:68" x14ac:dyDescent="0.25">
      <c r="A59800" s="1"/>
      <c r="B59800" s="2"/>
      <c r="BJ59800" s="3"/>
      <c r="BL59800" s="3"/>
      <c r="BN59800" s="3"/>
      <c r="BP59800" s="3"/>
    </row>
    <row r="59801" spans="1:68" x14ac:dyDescent="0.25">
      <c r="A59801" s="1"/>
      <c r="B59801" s="2"/>
      <c r="BJ59801" s="3"/>
      <c r="BL59801" s="3"/>
      <c r="BN59801" s="3"/>
      <c r="BP59801" s="3"/>
    </row>
    <row r="59802" spans="1:68" x14ac:dyDescent="0.25">
      <c r="A59802" s="1"/>
      <c r="B59802" s="2"/>
      <c r="BJ59802" s="3"/>
      <c r="BL59802" s="3"/>
      <c r="BN59802" s="3"/>
      <c r="BP59802" s="3"/>
    </row>
    <row r="59803" spans="1:68" x14ac:dyDescent="0.25">
      <c r="A59803" s="1"/>
      <c r="B59803" s="2"/>
      <c r="BJ59803" s="3"/>
      <c r="BL59803" s="3"/>
      <c r="BN59803" s="3"/>
      <c r="BP59803" s="3"/>
    </row>
    <row r="59804" spans="1:68" x14ac:dyDescent="0.25">
      <c r="A59804" s="1"/>
      <c r="B59804" s="2"/>
      <c r="BJ59804" s="3"/>
      <c r="BL59804" s="3"/>
      <c r="BN59804" s="3"/>
      <c r="BP59804" s="3"/>
    </row>
    <row r="59805" spans="1:68" x14ac:dyDescent="0.25">
      <c r="A59805" s="1"/>
      <c r="B59805" s="2"/>
      <c r="BJ59805" s="3"/>
      <c r="BL59805" s="3"/>
      <c r="BN59805" s="3"/>
      <c r="BP59805" s="3"/>
    </row>
    <row r="59806" spans="1:68" x14ac:dyDescent="0.25">
      <c r="A59806" s="1"/>
      <c r="B59806" s="2"/>
      <c r="BJ59806" s="3"/>
      <c r="BL59806" s="3"/>
      <c r="BN59806" s="3"/>
      <c r="BP59806" s="3"/>
    </row>
    <row r="59807" spans="1:68" x14ac:dyDescent="0.25">
      <c r="A59807" s="1"/>
      <c r="B59807" s="2"/>
      <c r="BJ59807" s="3"/>
      <c r="BL59807" s="3"/>
      <c r="BN59807" s="3"/>
      <c r="BP59807" s="3"/>
    </row>
    <row r="59808" spans="1:68" x14ac:dyDescent="0.25">
      <c r="A59808" s="1"/>
      <c r="B59808" s="2"/>
      <c r="BJ59808" s="3"/>
      <c r="BL59808" s="3"/>
      <c r="BN59808" s="3"/>
      <c r="BP59808" s="3"/>
    </row>
    <row r="59809" spans="1:68" x14ac:dyDescent="0.25">
      <c r="A59809" s="1"/>
      <c r="B59809" s="2"/>
      <c r="BJ59809" s="3"/>
      <c r="BL59809" s="3"/>
      <c r="BN59809" s="3"/>
      <c r="BP59809" s="3"/>
    </row>
    <row r="59810" spans="1:68" x14ac:dyDescent="0.25">
      <c r="A59810" s="1"/>
      <c r="B59810" s="2"/>
      <c r="BJ59810" s="3"/>
      <c r="BL59810" s="3"/>
      <c r="BN59810" s="3"/>
      <c r="BP59810" s="3"/>
    </row>
    <row r="59811" spans="1:68" x14ac:dyDescent="0.25">
      <c r="A59811" s="1"/>
      <c r="B59811" s="2"/>
      <c r="BJ59811" s="3"/>
      <c r="BL59811" s="3"/>
      <c r="BN59811" s="3"/>
      <c r="BP59811" s="3"/>
    </row>
    <row r="59812" spans="1:68" x14ac:dyDescent="0.25">
      <c r="A59812" s="1"/>
      <c r="B59812" s="2"/>
      <c r="BJ59812" s="3"/>
      <c r="BL59812" s="3"/>
      <c r="BN59812" s="3"/>
      <c r="BP59812" s="3"/>
    </row>
    <row r="59813" spans="1:68" x14ac:dyDescent="0.25">
      <c r="A59813" s="1"/>
      <c r="B59813" s="2"/>
      <c r="BJ59813" s="3"/>
      <c r="BL59813" s="3"/>
      <c r="BN59813" s="3"/>
      <c r="BP59813" s="3"/>
    </row>
    <row r="59814" spans="1:68" x14ac:dyDescent="0.25">
      <c r="A59814" s="1"/>
      <c r="B59814" s="2"/>
      <c r="BJ59814" s="3"/>
      <c r="BL59814" s="3"/>
      <c r="BN59814" s="3"/>
      <c r="BP59814" s="3"/>
    </row>
    <row r="59815" spans="1:68" x14ac:dyDescent="0.25">
      <c r="A59815" s="1"/>
      <c r="B59815" s="2"/>
      <c r="BJ59815" s="3"/>
      <c r="BL59815" s="3"/>
      <c r="BN59815" s="3"/>
      <c r="BP59815" s="3"/>
    </row>
    <row r="59816" spans="1:68" x14ac:dyDescent="0.25">
      <c r="A59816" s="1"/>
      <c r="B59816" s="2"/>
      <c r="BJ59816" s="3"/>
      <c r="BL59816" s="3"/>
      <c r="BN59816" s="3"/>
      <c r="BP59816" s="3"/>
    </row>
    <row r="59817" spans="1:68" x14ac:dyDescent="0.25">
      <c r="A59817" s="1"/>
      <c r="B59817" s="2"/>
      <c r="BJ59817" s="3"/>
      <c r="BL59817" s="3"/>
      <c r="BN59817" s="3"/>
      <c r="BP59817" s="3"/>
    </row>
    <row r="59818" spans="1:68" x14ac:dyDescent="0.25">
      <c r="A59818" s="1"/>
      <c r="B59818" s="2"/>
      <c r="BJ59818" s="3"/>
      <c r="BL59818" s="3"/>
      <c r="BN59818" s="3"/>
      <c r="BP59818" s="3"/>
    </row>
    <row r="59819" spans="1:68" x14ac:dyDescent="0.25">
      <c r="A59819" s="1"/>
      <c r="B59819" s="2"/>
      <c r="BJ59819" s="3"/>
      <c r="BL59819" s="3"/>
      <c r="BN59819" s="3"/>
      <c r="BP59819" s="3"/>
    </row>
    <row r="59820" spans="1:68" x14ac:dyDescent="0.25">
      <c r="A59820" s="1"/>
      <c r="B59820" s="2"/>
      <c r="BJ59820" s="3"/>
      <c r="BL59820" s="3"/>
      <c r="BN59820" s="3"/>
      <c r="BP59820" s="3"/>
    </row>
    <row r="59821" spans="1:68" x14ac:dyDescent="0.25">
      <c r="A59821" s="1"/>
      <c r="B59821" s="2"/>
      <c r="BJ59821" s="3"/>
      <c r="BL59821" s="3"/>
      <c r="BN59821" s="3"/>
      <c r="BP59821" s="3"/>
    </row>
    <row r="59822" spans="1:68" x14ac:dyDescent="0.25">
      <c r="A59822" s="1"/>
      <c r="B59822" s="2"/>
      <c r="BJ59822" s="3"/>
      <c r="BL59822" s="3"/>
      <c r="BN59822" s="3"/>
      <c r="BP59822" s="3"/>
    </row>
    <row r="59823" spans="1:68" x14ac:dyDescent="0.25">
      <c r="A59823" s="1"/>
      <c r="B59823" s="2"/>
      <c r="BJ59823" s="3"/>
      <c r="BL59823" s="3"/>
      <c r="BN59823" s="3"/>
      <c r="BP59823" s="3"/>
    </row>
    <row r="59824" spans="1:68" x14ac:dyDescent="0.25">
      <c r="A59824" s="1"/>
      <c r="B59824" s="2"/>
      <c r="BJ59824" s="3"/>
      <c r="BL59824" s="3"/>
      <c r="BN59824" s="3"/>
      <c r="BP59824" s="3"/>
    </row>
    <row r="59825" spans="1:68" x14ac:dyDescent="0.25">
      <c r="A59825" s="1"/>
      <c r="B59825" s="2"/>
      <c r="BJ59825" s="3"/>
      <c r="BL59825" s="3"/>
      <c r="BN59825" s="3"/>
      <c r="BP59825" s="3"/>
    </row>
    <row r="59826" spans="1:68" x14ac:dyDescent="0.25">
      <c r="A59826" s="1"/>
      <c r="B59826" s="2"/>
      <c r="BJ59826" s="3"/>
      <c r="BL59826" s="3"/>
      <c r="BN59826" s="3"/>
      <c r="BP59826" s="3"/>
    </row>
    <row r="59827" spans="1:68" x14ac:dyDescent="0.25">
      <c r="A59827" s="1"/>
      <c r="B59827" s="2"/>
      <c r="BJ59827" s="3"/>
      <c r="BL59827" s="3"/>
      <c r="BN59827" s="3"/>
      <c r="BP59827" s="3"/>
    </row>
    <row r="59828" spans="1:68" x14ac:dyDescent="0.25">
      <c r="A59828" s="1"/>
      <c r="B59828" s="2"/>
      <c r="BJ59828" s="3"/>
      <c r="BL59828" s="3"/>
      <c r="BN59828" s="3"/>
      <c r="BP59828" s="3"/>
    </row>
    <row r="59829" spans="1:68" x14ac:dyDescent="0.25">
      <c r="A59829" s="1"/>
      <c r="B59829" s="2"/>
      <c r="BJ59829" s="3"/>
      <c r="BL59829" s="3"/>
      <c r="BN59829" s="3"/>
      <c r="BP59829" s="3"/>
    </row>
    <row r="59830" spans="1:68" x14ac:dyDescent="0.25">
      <c r="A59830" s="1"/>
      <c r="B59830" s="2"/>
      <c r="BJ59830" s="3"/>
      <c r="BL59830" s="3"/>
      <c r="BN59830" s="3"/>
      <c r="BP59830" s="3"/>
    </row>
    <row r="59831" spans="1:68" x14ac:dyDescent="0.25">
      <c r="A59831" s="1"/>
      <c r="B59831" s="2"/>
      <c r="BJ59831" s="3"/>
      <c r="BL59831" s="3"/>
      <c r="BN59831" s="3"/>
      <c r="BP59831" s="3"/>
    </row>
    <row r="59832" spans="1:68" x14ac:dyDescent="0.25">
      <c r="A59832" s="1"/>
      <c r="B59832" s="2"/>
      <c r="BJ59832" s="3"/>
      <c r="BL59832" s="3"/>
      <c r="BN59832" s="3"/>
      <c r="BP59832" s="3"/>
    </row>
    <row r="59833" spans="1:68" x14ac:dyDescent="0.25">
      <c r="A59833" s="1"/>
      <c r="B59833" s="2"/>
      <c r="BJ59833" s="3"/>
      <c r="BL59833" s="3"/>
      <c r="BN59833" s="3"/>
      <c r="BP59833" s="3"/>
    </row>
    <row r="59834" spans="1:68" x14ac:dyDescent="0.25">
      <c r="A59834" s="1"/>
      <c r="B59834" s="2"/>
      <c r="BJ59834" s="3"/>
      <c r="BL59834" s="3"/>
      <c r="BN59834" s="3"/>
      <c r="BP59834" s="3"/>
    </row>
    <row r="59835" spans="1:68" x14ac:dyDescent="0.25">
      <c r="A59835" s="1"/>
      <c r="B59835" s="2"/>
      <c r="BJ59835" s="3"/>
      <c r="BL59835" s="3"/>
      <c r="BN59835" s="3"/>
      <c r="BP59835" s="3"/>
    </row>
    <row r="59836" spans="1:68" x14ac:dyDescent="0.25">
      <c r="A59836" s="1"/>
      <c r="B59836" s="2"/>
      <c r="BJ59836" s="3"/>
      <c r="BL59836" s="3"/>
      <c r="BN59836" s="3"/>
      <c r="BP59836" s="3"/>
    </row>
    <row r="59837" spans="1:68" x14ac:dyDescent="0.25">
      <c r="A59837" s="1"/>
      <c r="B59837" s="2"/>
      <c r="BJ59837" s="3"/>
      <c r="BL59837" s="3"/>
      <c r="BN59837" s="3"/>
      <c r="BP59837" s="3"/>
    </row>
    <row r="59838" spans="1:68" x14ac:dyDescent="0.25">
      <c r="A59838" s="1"/>
      <c r="B59838" s="2"/>
      <c r="BJ59838" s="3"/>
      <c r="BL59838" s="3"/>
      <c r="BN59838" s="3"/>
      <c r="BP59838" s="3"/>
    </row>
    <row r="59839" spans="1:68" x14ac:dyDescent="0.25">
      <c r="A59839" s="1"/>
      <c r="B59839" s="2"/>
      <c r="BJ59839" s="3"/>
      <c r="BL59839" s="3"/>
      <c r="BN59839" s="3"/>
      <c r="BP59839" s="3"/>
    </row>
    <row r="59840" spans="1:68" x14ac:dyDescent="0.25">
      <c r="A59840" s="1"/>
      <c r="B59840" s="2"/>
      <c r="BJ59840" s="3"/>
      <c r="BL59840" s="3"/>
      <c r="BN59840" s="3"/>
      <c r="BP59840" s="3"/>
    </row>
    <row r="59841" spans="1:68" x14ac:dyDescent="0.25">
      <c r="A59841" s="1"/>
      <c r="B59841" s="2"/>
      <c r="BJ59841" s="3"/>
      <c r="BL59841" s="3"/>
      <c r="BN59841" s="3"/>
      <c r="BP59841" s="3"/>
    </row>
    <row r="59842" spans="1:68" x14ac:dyDescent="0.25">
      <c r="A59842" s="1"/>
      <c r="B59842" s="2"/>
      <c r="BJ59842" s="3"/>
      <c r="BL59842" s="3"/>
      <c r="BN59842" s="3"/>
      <c r="BP59842" s="3"/>
    </row>
    <row r="59843" spans="1:68" x14ac:dyDescent="0.25">
      <c r="A59843" s="1"/>
      <c r="B59843" s="2"/>
      <c r="BJ59843" s="3"/>
      <c r="BL59843" s="3"/>
      <c r="BN59843" s="3"/>
      <c r="BP59843" s="3"/>
    </row>
    <row r="59844" spans="1:68" x14ac:dyDescent="0.25">
      <c r="A59844" s="1"/>
      <c r="B59844" s="2"/>
      <c r="BJ59844" s="3"/>
      <c r="BL59844" s="3"/>
      <c r="BN59844" s="3"/>
      <c r="BP59844" s="3"/>
    </row>
    <row r="59845" spans="1:68" x14ac:dyDescent="0.25">
      <c r="A59845" s="1"/>
      <c r="B59845" s="2"/>
      <c r="BJ59845" s="3"/>
      <c r="BL59845" s="3"/>
      <c r="BN59845" s="3"/>
      <c r="BP59845" s="3"/>
    </row>
    <row r="59846" spans="1:68" x14ac:dyDescent="0.25">
      <c r="A59846" s="1"/>
      <c r="B59846" s="2"/>
      <c r="BJ59846" s="3"/>
      <c r="BL59846" s="3"/>
      <c r="BN59846" s="3"/>
      <c r="BP59846" s="3"/>
    </row>
    <row r="59847" spans="1:68" x14ac:dyDescent="0.25">
      <c r="A59847" s="1"/>
      <c r="B59847" s="2"/>
      <c r="BJ59847" s="3"/>
      <c r="BL59847" s="3"/>
      <c r="BN59847" s="3"/>
      <c r="BP59847" s="3"/>
    </row>
    <row r="59848" spans="1:68" x14ac:dyDescent="0.25">
      <c r="A59848" s="1"/>
      <c r="B59848" s="2"/>
      <c r="BJ59848" s="3"/>
      <c r="BL59848" s="3"/>
      <c r="BN59848" s="3"/>
      <c r="BP59848" s="3"/>
    </row>
    <row r="59849" spans="1:68" x14ac:dyDescent="0.25">
      <c r="A59849" s="1"/>
      <c r="B59849" s="2"/>
      <c r="BJ59849" s="3"/>
      <c r="BL59849" s="3"/>
      <c r="BN59849" s="3"/>
      <c r="BP59849" s="3"/>
    </row>
    <row r="59850" spans="1:68" x14ac:dyDescent="0.25">
      <c r="A59850" s="1"/>
      <c r="B59850" s="2"/>
      <c r="BJ59850" s="3"/>
      <c r="BL59850" s="3"/>
      <c r="BN59850" s="3"/>
      <c r="BP59850" s="3"/>
    </row>
    <row r="59851" spans="1:68" x14ac:dyDescent="0.25">
      <c r="A59851" s="1"/>
      <c r="B59851" s="2"/>
      <c r="BJ59851" s="3"/>
      <c r="BL59851" s="3"/>
      <c r="BN59851" s="3"/>
      <c r="BP59851" s="3"/>
    </row>
    <row r="59852" spans="1:68" x14ac:dyDescent="0.25">
      <c r="A59852" s="1"/>
      <c r="B59852" s="2"/>
      <c r="BJ59852" s="3"/>
      <c r="BL59852" s="3"/>
      <c r="BN59852" s="3"/>
      <c r="BP59852" s="3"/>
    </row>
    <row r="59853" spans="1:68" x14ac:dyDescent="0.25">
      <c r="A59853" s="1"/>
      <c r="B59853" s="2"/>
      <c r="BJ59853" s="3"/>
      <c r="BL59853" s="3"/>
      <c r="BN59853" s="3"/>
      <c r="BP59853" s="3"/>
    </row>
    <row r="59854" spans="1:68" x14ac:dyDescent="0.25">
      <c r="A59854" s="1"/>
      <c r="B59854" s="2"/>
      <c r="BJ59854" s="3"/>
      <c r="BL59854" s="3"/>
      <c r="BN59854" s="3"/>
      <c r="BP59854" s="3"/>
    </row>
    <row r="59855" spans="1:68" x14ac:dyDescent="0.25">
      <c r="A59855" s="1"/>
      <c r="B59855" s="2"/>
      <c r="BJ59855" s="3"/>
      <c r="BL59855" s="3"/>
      <c r="BN59855" s="3"/>
      <c r="BP59855" s="3"/>
    </row>
    <row r="59856" spans="1:68" x14ac:dyDescent="0.25">
      <c r="A59856" s="1"/>
      <c r="B59856" s="2"/>
      <c r="BJ59856" s="3"/>
      <c r="BL59856" s="3"/>
      <c r="BN59856" s="3"/>
      <c r="BP59856" s="3"/>
    </row>
    <row r="59857" spans="1:68" x14ac:dyDescent="0.25">
      <c r="A59857" s="1"/>
      <c r="B59857" s="2"/>
      <c r="BJ59857" s="3"/>
      <c r="BL59857" s="3"/>
      <c r="BN59857" s="3"/>
      <c r="BP59857" s="3"/>
    </row>
    <row r="59858" spans="1:68" x14ac:dyDescent="0.25">
      <c r="A59858" s="1"/>
      <c r="B59858" s="2"/>
      <c r="BJ59858" s="3"/>
      <c r="BL59858" s="3"/>
      <c r="BN59858" s="3"/>
      <c r="BP59858" s="3"/>
    </row>
    <row r="59859" spans="1:68" x14ac:dyDescent="0.25">
      <c r="A59859" s="1"/>
      <c r="B59859" s="2"/>
      <c r="BJ59859" s="3"/>
      <c r="BL59859" s="3"/>
      <c r="BN59859" s="3"/>
      <c r="BP59859" s="3"/>
    </row>
    <row r="59860" spans="1:68" x14ac:dyDescent="0.25">
      <c r="A59860" s="1"/>
      <c r="B59860" s="2"/>
      <c r="BJ59860" s="3"/>
      <c r="BL59860" s="3"/>
      <c r="BN59860" s="3"/>
      <c r="BP59860" s="3"/>
    </row>
    <row r="59861" spans="1:68" x14ac:dyDescent="0.25">
      <c r="A59861" s="1"/>
      <c r="B59861" s="2"/>
      <c r="BJ59861" s="3"/>
      <c r="BL59861" s="3"/>
      <c r="BN59861" s="3"/>
      <c r="BP59861" s="3"/>
    </row>
    <row r="59862" spans="1:68" x14ac:dyDescent="0.25">
      <c r="A59862" s="1"/>
      <c r="B59862" s="2"/>
      <c r="BJ59862" s="3"/>
      <c r="BL59862" s="3"/>
      <c r="BN59862" s="3"/>
      <c r="BP59862" s="3"/>
    </row>
    <row r="59863" spans="1:68" x14ac:dyDescent="0.25">
      <c r="A59863" s="1"/>
      <c r="B59863" s="2"/>
      <c r="BJ59863" s="3"/>
      <c r="BL59863" s="3"/>
      <c r="BN59863" s="3"/>
      <c r="BP59863" s="3"/>
    </row>
    <row r="59864" spans="1:68" x14ac:dyDescent="0.25">
      <c r="A59864" s="1"/>
      <c r="B59864" s="2"/>
      <c r="BJ59864" s="3"/>
      <c r="BL59864" s="3"/>
      <c r="BN59864" s="3"/>
      <c r="BP59864" s="3"/>
    </row>
    <row r="59865" spans="1:68" x14ac:dyDescent="0.25">
      <c r="A59865" s="1"/>
      <c r="B59865" s="2"/>
      <c r="BJ59865" s="3"/>
      <c r="BL59865" s="3"/>
      <c r="BN59865" s="3"/>
      <c r="BP59865" s="3"/>
    </row>
    <row r="59866" spans="1:68" x14ac:dyDescent="0.25">
      <c r="A59866" s="1"/>
      <c r="B59866" s="2"/>
      <c r="BJ59866" s="3"/>
      <c r="BL59866" s="3"/>
      <c r="BN59866" s="3"/>
      <c r="BP59866" s="3"/>
    </row>
    <row r="59867" spans="1:68" x14ac:dyDescent="0.25">
      <c r="A59867" s="1"/>
      <c r="B59867" s="2"/>
      <c r="BJ59867" s="3"/>
      <c r="BL59867" s="3"/>
      <c r="BN59867" s="3"/>
      <c r="BP59867" s="3"/>
    </row>
    <row r="59868" spans="1:68" x14ac:dyDescent="0.25">
      <c r="A59868" s="1"/>
      <c r="B59868" s="2"/>
      <c r="BJ59868" s="3"/>
      <c r="BL59868" s="3"/>
      <c r="BN59868" s="3"/>
      <c r="BP59868" s="3"/>
    </row>
    <row r="59869" spans="1:68" x14ac:dyDescent="0.25">
      <c r="A59869" s="1"/>
      <c r="B59869" s="2"/>
      <c r="BJ59869" s="3"/>
      <c r="BL59869" s="3"/>
      <c r="BN59869" s="3"/>
      <c r="BP59869" s="3"/>
    </row>
    <row r="59870" spans="1:68" x14ac:dyDescent="0.25">
      <c r="A59870" s="1"/>
      <c r="B59870" s="2"/>
      <c r="BJ59870" s="3"/>
      <c r="BL59870" s="3"/>
      <c r="BN59870" s="3"/>
      <c r="BP59870" s="3"/>
    </row>
    <row r="59871" spans="1:68" x14ac:dyDescent="0.25">
      <c r="A59871" s="1"/>
      <c r="B59871" s="2"/>
      <c r="BJ59871" s="3"/>
      <c r="BL59871" s="3"/>
      <c r="BN59871" s="3"/>
      <c r="BP59871" s="3"/>
    </row>
    <row r="59872" spans="1:68" x14ac:dyDescent="0.25">
      <c r="A59872" s="1"/>
      <c r="B59872" s="2"/>
      <c r="BJ59872" s="3"/>
      <c r="BL59872" s="3"/>
      <c r="BN59872" s="3"/>
      <c r="BP59872" s="3"/>
    </row>
    <row r="59873" spans="1:68" x14ac:dyDescent="0.25">
      <c r="A59873" s="1"/>
      <c r="B59873" s="2"/>
      <c r="BJ59873" s="3"/>
      <c r="BL59873" s="3"/>
      <c r="BN59873" s="3"/>
      <c r="BP59873" s="3"/>
    </row>
    <row r="59874" spans="1:68" x14ac:dyDescent="0.25">
      <c r="A59874" s="1"/>
      <c r="B59874" s="2"/>
      <c r="BJ59874" s="3"/>
      <c r="BL59874" s="3"/>
      <c r="BN59874" s="3"/>
      <c r="BP59874" s="3"/>
    </row>
    <row r="59875" spans="1:68" x14ac:dyDescent="0.25">
      <c r="A59875" s="1"/>
      <c r="B59875" s="2"/>
      <c r="BJ59875" s="3"/>
      <c r="BL59875" s="3"/>
      <c r="BN59875" s="3"/>
      <c r="BP59875" s="3"/>
    </row>
    <row r="59876" spans="1:68" x14ac:dyDescent="0.25">
      <c r="A59876" s="1"/>
      <c r="B59876" s="2"/>
      <c r="BJ59876" s="3"/>
      <c r="BL59876" s="3"/>
      <c r="BN59876" s="3"/>
      <c r="BP59876" s="3"/>
    </row>
    <row r="59877" spans="1:68" x14ac:dyDescent="0.25">
      <c r="A59877" s="1"/>
      <c r="B59877" s="2"/>
      <c r="BJ59877" s="3"/>
      <c r="BL59877" s="3"/>
      <c r="BN59877" s="3"/>
      <c r="BP59877" s="3"/>
    </row>
    <row r="59878" spans="1:68" x14ac:dyDescent="0.25">
      <c r="A59878" s="1"/>
      <c r="B59878" s="2"/>
      <c r="BJ59878" s="3"/>
      <c r="BL59878" s="3"/>
      <c r="BN59878" s="3"/>
      <c r="BP59878" s="3"/>
    </row>
    <row r="59879" spans="1:68" x14ac:dyDescent="0.25">
      <c r="A59879" s="1"/>
      <c r="B59879" s="2"/>
      <c r="BJ59879" s="3"/>
      <c r="BL59879" s="3"/>
      <c r="BN59879" s="3"/>
      <c r="BP59879" s="3"/>
    </row>
    <row r="59880" spans="1:68" x14ac:dyDescent="0.25">
      <c r="A59880" s="1"/>
      <c r="B59880" s="2"/>
      <c r="BJ59880" s="3"/>
      <c r="BL59880" s="3"/>
      <c r="BN59880" s="3"/>
      <c r="BP59880" s="3"/>
    </row>
    <row r="59881" spans="1:68" x14ac:dyDescent="0.25">
      <c r="A59881" s="1"/>
      <c r="B59881" s="2"/>
      <c r="BJ59881" s="3"/>
      <c r="BL59881" s="3"/>
      <c r="BN59881" s="3"/>
      <c r="BP59881" s="3"/>
    </row>
    <row r="59882" spans="1:68" x14ac:dyDescent="0.25">
      <c r="A59882" s="1"/>
      <c r="B59882" s="2"/>
      <c r="BJ59882" s="3"/>
      <c r="BL59882" s="3"/>
      <c r="BN59882" s="3"/>
      <c r="BP59882" s="3"/>
    </row>
    <row r="59883" spans="1:68" x14ac:dyDescent="0.25">
      <c r="A59883" s="1"/>
      <c r="B59883" s="2"/>
      <c r="BJ59883" s="3"/>
      <c r="BL59883" s="3"/>
      <c r="BN59883" s="3"/>
      <c r="BP59883" s="3"/>
    </row>
    <row r="59884" spans="1:68" x14ac:dyDescent="0.25">
      <c r="A59884" s="1"/>
      <c r="B59884" s="2"/>
      <c r="BJ59884" s="3"/>
      <c r="BL59884" s="3"/>
      <c r="BN59884" s="3"/>
      <c r="BP59884" s="3"/>
    </row>
    <row r="59885" spans="1:68" x14ac:dyDescent="0.25">
      <c r="A59885" s="1"/>
      <c r="B59885" s="2"/>
      <c r="BJ59885" s="3"/>
      <c r="BL59885" s="3"/>
      <c r="BN59885" s="3"/>
      <c r="BP59885" s="3"/>
    </row>
    <row r="59886" spans="1:68" x14ac:dyDescent="0.25">
      <c r="A59886" s="1"/>
      <c r="B59886" s="2"/>
      <c r="BJ59886" s="3"/>
      <c r="BL59886" s="3"/>
      <c r="BN59886" s="3"/>
      <c r="BP59886" s="3"/>
    </row>
    <row r="59887" spans="1:68" x14ac:dyDescent="0.25">
      <c r="A59887" s="1"/>
      <c r="B59887" s="2"/>
      <c r="BJ59887" s="3"/>
      <c r="BL59887" s="3"/>
      <c r="BN59887" s="3"/>
      <c r="BP59887" s="3"/>
    </row>
    <row r="59888" spans="1:68" x14ac:dyDescent="0.25">
      <c r="A59888" s="1"/>
      <c r="B59888" s="2"/>
      <c r="BJ59888" s="3"/>
      <c r="BL59888" s="3"/>
      <c r="BN59888" s="3"/>
      <c r="BP59888" s="3"/>
    </row>
    <row r="59889" spans="1:68" x14ac:dyDescent="0.25">
      <c r="A59889" s="1"/>
      <c r="B59889" s="2"/>
      <c r="BJ59889" s="3"/>
      <c r="BL59889" s="3"/>
      <c r="BN59889" s="3"/>
      <c r="BP59889" s="3"/>
    </row>
    <row r="59890" spans="1:68" x14ac:dyDescent="0.25">
      <c r="A59890" s="1"/>
      <c r="B59890" s="2"/>
      <c r="BJ59890" s="3"/>
      <c r="BL59890" s="3"/>
      <c r="BN59890" s="3"/>
      <c r="BP59890" s="3"/>
    </row>
    <row r="59891" spans="1:68" x14ac:dyDescent="0.25">
      <c r="A59891" s="1"/>
      <c r="B59891" s="2"/>
      <c r="BJ59891" s="3"/>
      <c r="BL59891" s="3"/>
      <c r="BN59891" s="3"/>
      <c r="BP59891" s="3"/>
    </row>
    <row r="59892" spans="1:68" x14ac:dyDescent="0.25">
      <c r="A59892" s="1"/>
      <c r="B59892" s="2"/>
      <c r="BJ59892" s="3"/>
      <c r="BL59892" s="3"/>
      <c r="BN59892" s="3"/>
      <c r="BP59892" s="3"/>
    </row>
    <row r="59893" spans="1:68" x14ac:dyDescent="0.25">
      <c r="A59893" s="1"/>
      <c r="B59893" s="2"/>
      <c r="BJ59893" s="3"/>
      <c r="BL59893" s="3"/>
      <c r="BN59893" s="3"/>
      <c r="BP59893" s="3"/>
    </row>
    <row r="59894" spans="1:68" x14ac:dyDescent="0.25">
      <c r="A59894" s="1"/>
      <c r="B59894" s="2"/>
      <c r="BJ59894" s="3"/>
      <c r="BL59894" s="3"/>
      <c r="BN59894" s="3"/>
      <c r="BP59894" s="3"/>
    </row>
    <row r="59895" spans="1:68" x14ac:dyDescent="0.25">
      <c r="A59895" s="1"/>
      <c r="B59895" s="2"/>
      <c r="BJ59895" s="3"/>
      <c r="BL59895" s="3"/>
      <c r="BN59895" s="3"/>
      <c r="BP59895" s="3"/>
    </row>
    <row r="59896" spans="1:68" x14ac:dyDescent="0.25">
      <c r="A59896" s="1"/>
      <c r="B59896" s="2"/>
      <c r="BJ59896" s="3"/>
      <c r="BL59896" s="3"/>
      <c r="BN59896" s="3"/>
      <c r="BP59896" s="3"/>
    </row>
    <row r="59897" spans="1:68" x14ac:dyDescent="0.25">
      <c r="A59897" s="1"/>
      <c r="B59897" s="2"/>
      <c r="BJ59897" s="3"/>
      <c r="BL59897" s="3"/>
      <c r="BN59897" s="3"/>
      <c r="BP59897" s="3"/>
    </row>
    <row r="59898" spans="1:68" x14ac:dyDescent="0.25">
      <c r="A59898" s="1"/>
      <c r="B59898" s="2"/>
      <c r="BJ59898" s="3"/>
      <c r="BL59898" s="3"/>
      <c r="BN59898" s="3"/>
      <c r="BP59898" s="3"/>
    </row>
    <row r="59899" spans="1:68" x14ac:dyDescent="0.25">
      <c r="A59899" s="1"/>
      <c r="B59899" s="2"/>
      <c r="BJ59899" s="3"/>
      <c r="BL59899" s="3"/>
      <c r="BN59899" s="3"/>
      <c r="BP59899" s="3"/>
    </row>
    <row r="59900" spans="1:68" x14ac:dyDescent="0.25">
      <c r="A59900" s="1"/>
      <c r="B59900" s="2"/>
      <c r="BJ59900" s="3"/>
      <c r="BL59900" s="3"/>
      <c r="BN59900" s="3"/>
      <c r="BP59900" s="3"/>
    </row>
    <row r="59901" spans="1:68" x14ac:dyDescent="0.25">
      <c r="A59901" s="1"/>
      <c r="B59901" s="2"/>
      <c r="BJ59901" s="3"/>
      <c r="BL59901" s="3"/>
      <c r="BN59901" s="3"/>
      <c r="BP59901" s="3"/>
    </row>
    <row r="59902" spans="1:68" x14ac:dyDescent="0.25">
      <c r="A59902" s="1"/>
      <c r="B59902" s="2"/>
      <c r="BJ59902" s="3"/>
      <c r="BL59902" s="3"/>
      <c r="BN59902" s="3"/>
      <c r="BP59902" s="3"/>
    </row>
    <row r="59903" spans="1:68" x14ac:dyDescent="0.25">
      <c r="A59903" s="1"/>
      <c r="B59903" s="2"/>
      <c r="BJ59903" s="3"/>
      <c r="BL59903" s="3"/>
      <c r="BN59903" s="3"/>
      <c r="BP59903" s="3"/>
    </row>
    <row r="59904" spans="1:68" x14ac:dyDescent="0.25">
      <c r="A59904" s="1"/>
      <c r="B59904" s="2"/>
      <c r="BJ59904" s="3"/>
      <c r="BL59904" s="3"/>
      <c r="BN59904" s="3"/>
      <c r="BP59904" s="3"/>
    </row>
    <row r="59905" spans="1:68" x14ac:dyDescent="0.25">
      <c r="A59905" s="1"/>
      <c r="B59905" s="2"/>
      <c r="BJ59905" s="3"/>
      <c r="BL59905" s="3"/>
      <c r="BN59905" s="3"/>
      <c r="BP59905" s="3"/>
    </row>
    <row r="59906" spans="1:68" x14ac:dyDescent="0.25">
      <c r="A59906" s="1"/>
      <c r="B59906" s="2"/>
      <c r="BJ59906" s="3"/>
      <c r="BL59906" s="3"/>
      <c r="BN59906" s="3"/>
      <c r="BP59906" s="3"/>
    </row>
    <row r="59907" spans="1:68" x14ac:dyDescent="0.25">
      <c r="A59907" s="1"/>
      <c r="B59907" s="2"/>
      <c r="BJ59907" s="3"/>
      <c r="BL59907" s="3"/>
      <c r="BN59907" s="3"/>
      <c r="BP59907" s="3"/>
    </row>
    <row r="59908" spans="1:68" x14ac:dyDescent="0.25">
      <c r="A59908" s="1"/>
      <c r="B59908" s="2"/>
      <c r="BJ59908" s="3"/>
      <c r="BL59908" s="3"/>
      <c r="BN59908" s="3"/>
      <c r="BP59908" s="3"/>
    </row>
    <row r="59909" spans="1:68" x14ac:dyDescent="0.25">
      <c r="A59909" s="1"/>
      <c r="B59909" s="2"/>
      <c r="BJ59909" s="3"/>
      <c r="BL59909" s="3"/>
      <c r="BN59909" s="3"/>
      <c r="BP59909" s="3"/>
    </row>
    <row r="59910" spans="1:68" x14ac:dyDescent="0.25">
      <c r="A59910" s="1"/>
      <c r="B59910" s="2"/>
      <c r="BJ59910" s="3"/>
      <c r="BL59910" s="3"/>
      <c r="BN59910" s="3"/>
      <c r="BP59910" s="3"/>
    </row>
    <row r="59911" spans="1:68" x14ac:dyDescent="0.25">
      <c r="A59911" s="1"/>
      <c r="B59911" s="2"/>
      <c r="BJ59911" s="3"/>
      <c r="BL59911" s="3"/>
      <c r="BN59911" s="3"/>
      <c r="BP59911" s="3"/>
    </row>
    <row r="59912" spans="1:68" x14ac:dyDescent="0.25">
      <c r="A59912" s="1"/>
      <c r="B59912" s="2"/>
      <c r="BJ59912" s="3"/>
      <c r="BL59912" s="3"/>
      <c r="BN59912" s="3"/>
      <c r="BP59912" s="3"/>
    </row>
    <row r="59913" spans="1:68" x14ac:dyDescent="0.25">
      <c r="A59913" s="1"/>
      <c r="B59913" s="2"/>
      <c r="BJ59913" s="3"/>
      <c r="BL59913" s="3"/>
      <c r="BN59913" s="3"/>
      <c r="BP59913" s="3"/>
    </row>
    <row r="59914" spans="1:68" x14ac:dyDescent="0.25">
      <c r="A59914" s="1"/>
      <c r="B59914" s="2"/>
      <c r="BJ59914" s="3"/>
      <c r="BL59914" s="3"/>
      <c r="BN59914" s="3"/>
      <c r="BP59914" s="3"/>
    </row>
    <row r="59915" spans="1:68" x14ac:dyDescent="0.25">
      <c r="A59915" s="1"/>
      <c r="B59915" s="2"/>
      <c r="BJ59915" s="3"/>
      <c r="BL59915" s="3"/>
      <c r="BN59915" s="3"/>
      <c r="BP59915" s="3"/>
    </row>
    <row r="59916" spans="1:68" x14ac:dyDescent="0.25">
      <c r="A59916" s="1"/>
      <c r="B59916" s="2"/>
      <c r="BJ59916" s="3"/>
      <c r="BL59916" s="3"/>
      <c r="BN59916" s="3"/>
      <c r="BP59916" s="3"/>
    </row>
    <row r="59917" spans="1:68" x14ac:dyDescent="0.25">
      <c r="A59917" s="1"/>
      <c r="B59917" s="2"/>
      <c r="BJ59917" s="3"/>
      <c r="BL59917" s="3"/>
      <c r="BN59917" s="3"/>
      <c r="BP59917" s="3"/>
    </row>
    <row r="59918" spans="1:68" x14ac:dyDescent="0.25">
      <c r="A59918" s="1"/>
      <c r="B59918" s="2"/>
      <c r="BJ59918" s="3"/>
      <c r="BL59918" s="3"/>
      <c r="BN59918" s="3"/>
      <c r="BP59918" s="3"/>
    </row>
    <row r="59919" spans="1:68" x14ac:dyDescent="0.25">
      <c r="A59919" s="1"/>
      <c r="B59919" s="2"/>
      <c r="BJ59919" s="3"/>
      <c r="BL59919" s="3"/>
      <c r="BN59919" s="3"/>
      <c r="BP59919" s="3"/>
    </row>
    <row r="59920" spans="1:68" x14ac:dyDescent="0.25">
      <c r="A59920" s="1"/>
      <c r="B59920" s="2"/>
      <c r="BJ59920" s="3"/>
      <c r="BL59920" s="3"/>
      <c r="BN59920" s="3"/>
      <c r="BP59920" s="3"/>
    </row>
    <row r="59921" spans="1:68" x14ac:dyDescent="0.25">
      <c r="A59921" s="1"/>
      <c r="B59921" s="2"/>
      <c r="BJ59921" s="3"/>
      <c r="BL59921" s="3"/>
      <c r="BN59921" s="3"/>
      <c r="BP59921" s="3"/>
    </row>
    <row r="59922" spans="1:68" x14ac:dyDescent="0.25">
      <c r="A59922" s="1"/>
      <c r="B59922" s="2"/>
      <c r="BJ59922" s="3"/>
      <c r="BL59922" s="3"/>
      <c r="BN59922" s="3"/>
      <c r="BP59922" s="3"/>
    </row>
    <row r="59923" spans="1:68" x14ac:dyDescent="0.25">
      <c r="A59923" s="1"/>
      <c r="B59923" s="2"/>
      <c r="BJ59923" s="3"/>
      <c r="BL59923" s="3"/>
      <c r="BN59923" s="3"/>
      <c r="BP59923" s="3"/>
    </row>
    <row r="59924" spans="1:68" x14ac:dyDescent="0.25">
      <c r="A59924" s="1"/>
      <c r="B59924" s="2"/>
      <c r="BJ59924" s="3"/>
      <c r="BL59924" s="3"/>
      <c r="BN59924" s="3"/>
      <c r="BP59924" s="3"/>
    </row>
    <row r="59925" spans="1:68" x14ac:dyDescent="0.25">
      <c r="A59925" s="1"/>
      <c r="B59925" s="2"/>
      <c r="BJ59925" s="3"/>
      <c r="BL59925" s="3"/>
      <c r="BN59925" s="3"/>
      <c r="BP59925" s="3"/>
    </row>
    <row r="59926" spans="1:68" x14ac:dyDescent="0.25">
      <c r="A59926" s="1"/>
      <c r="B59926" s="2"/>
      <c r="BJ59926" s="3"/>
      <c r="BL59926" s="3"/>
      <c r="BN59926" s="3"/>
      <c r="BP59926" s="3"/>
    </row>
    <row r="59927" spans="1:68" x14ac:dyDescent="0.25">
      <c r="A59927" s="1"/>
      <c r="B59927" s="2"/>
      <c r="BJ59927" s="3"/>
      <c r="BL59927" s="3"/>
      <c r="BN59927" s="3"/>
      <c r="BP59927" s="3"/>
    </row>
    <row r="59928" spans="1:68" x14ac:dyDescent="0.25">
      <c r="A59928" s="1"/>
      <c r="B59928" s="2"/>
      <c r="BJ59928" s="3"/>
      <c r="BL59928" s="3"/>
      <c r="BN59928" s="3"/>
      <c r="BP59928" s="3"/>
    </row>
    <row r="59929" spans="1:68" x14ac:dyDescent="0.25">
      <c r="A59929" s="1"/>
      <c r="B59929" s="2"/>
      <c r="BJ59929" s="3"/>
      <c r="BL59929" s="3"/>
      <c r="BN59929" s="3"/>
      <c r="BP59929" s="3"/>
    </row>
    <row r="59930" spans="1:68" x14ac:dyDescent="0.25">
      <c r="A59930" s="1"/>
      <c r="B59930" s="2"/>
      <c r="BJ59930" s="3"/>
      <c r="BL59930" s="3"/>
      <c r="BN59930" s="3"/>
      <c r="BP59930" s="3"/>
    </row>
    <row r="59931" spans="1:68" x14ac:dyDescent="0.25">
      <c r="A59931" s="1"/>
      <c r="B59931" s="2"/>
      <c r="BJ59931" s="3"/>
      <c r="BL59931" s="3"/>
      <c r="BN59931" s="3"/>
      <c r="BP59931" s="3"/>
    </row>
    <row r="59932" spans="1:68" x14ac:dyDescent="0.25">
      <c r="A59932" s="1"/>
      <c r="B59932" s="2"/>
      <c r="BJ59932" s="3"/>
      <c r="BL59932" s="3"/>
      <c r="BN59932" s="3"/>
      <c r="BP59932" s="3"/>
    </row>
    <row r="59933" spans="1:68" x14ac:dyDescent="0.25">
      <c r="A59933" s="1"/>
      <c r="B59933" s="2"/>
      <c r="BJ59933" s="3"/>
      <c r="BL59933" s="3"/>
      <c r="BN59933" s="3"/>
      <c r="BP59933" s="3"/>
    </row>
    <row r="59934" spans="1:68" x14ac:dyDescent="0.25">
      <c r="A59934" s="1"/>
      <c r="B59934" s="2"/>
      <c r="BJ59934" s="3"/>
      <c r="BL59934" s="3"/>
      <c r="BN59934" s="3"/>
      <c r="BP59934" s="3"/>
    </row>
    <row r="59935" spans="1:68" x14ac:dyDescent="0.25">
      <c r="A59935" s="1"/>
      <c r="B59935" s="2"/>
      <c r="BJ59935" s="3"/>
      <c r="BL59935" s="3"/>
      <c r="BN59935" s="3"/>
      <c r="BP59935" s="3"/>
    </row>
    <row r="59936" spans="1:68" x14ac:dyDescent="0.25">
      <c r="A59936" s="1"/>
      <c r="B59936" s="2"/>
      <c r="BJ59936" s="3"/>
      <c r="BL59936" s="3"/>
      <c r="BN59936" s="3"/>
      <c r="BP59936" s="3"/>
    </row>
    <row r="59937" spans="1:68" x14ac:dyDescent="0.25">
      <c r="A59937" s="1"/>
      <c r="B59937" s="2"/>
      <c r="BJ59937" s="3"/>
      <c r="BL59937" s="3"/>
      <c r="BN59937" s="3"/>
      <c r="BP59937" s="3"/>
    </row>
    <row r="59938" spans="1:68" x14ac:dyDescent="0.25">
      <c r="A59938" s="1"/>
      <c r="B59938" s="2"/>
      <c r="BJ59938" s="3"/>
      <c r="BL59938" s="3"/>
      <c r="BN59938" s="3"/>
      <c r="BP59938" s="3"/>
    </row>
    <row r="59939" spans="1:68" x14ac:dyDescent="0.25">
      <c r="A59939" s="1"/>
      <c r="B59939" s="2"/>
      <c r="BJ59939" s="3"/>
      <c r="BL59939" s="3"/>
      <c r="BN59939" s="3"/>
      <c r="BP59939" s="3"/>
    </row>
    <row r="59940" spans="1:68" x14ac:dyDescent="0.25">
      <c r="A59940" s="1"/>
      <c r="B59940" s="2"/>
      <c r="BJ59940" s="3"/>
      <c r="BL59940" s="3"/>
      <c r="BN59940" s="3"/>
      <c r="BP59940" s="3"/>
    </row>
    <row r="59941" spans="1:68" x14ac:dyDescent="0.25">
      <c r="A59941" s="1"/>
      <c r="B59941" s="2"/>
      <c r="BJ59941" s="3"/>
      <c r="BL59941" s="3"/>
      <c r="BN59941" s="3"/>
      <c r="BP59941" s="3"/>
    </row>
    <row r="59942" spans="1:68" x14ac:dyDescent="0.25">
      <c r="A59942" s="1"/>
      <c r="B59942" s="2"/>
      <c r="BJ59942" s="3"/>
      <c r="BL59942" s="3"/>
      <c r="BN59942" s="3"/>
      <c r="BP59942" s="3"/>
    </row>
    <row r="59943" spans="1:68" x14ac:dyDescent="0.25">
      <c r="A59943" s="1"/>
      <c r="B59943" s="2"/>
      <c r="BJ59943" s="3"/>
      <c r="BL59943" s="3"/>
      <c r="BN59943" s="3"/>
      <c r="BP59943" s="3"/>
    </row>
    <row r="59944" spans="1:68" x14ac:dyDescent="0.25">
      <c r="A59944" s="1"/>
      <c r="B59944" s="2"/>
      <c r="BJ59944" s="3"/>
      <c r="BL59944" s="3"/>
      <c r="BN59944" s="3"/>
      <c r="BP59944" s="3"/>
    </row>
    <row r="59945" spans="1:68" x14ac:dyDescent="0.25">
      <c r="A59945" s="1"/>
      <c r="B59945" s="2"/>
      <c r="BJ59945" s="3"/>
      <c r="BL59945" s="3"/>
      <c r="BN59945" s="3"/>
      <c r="BP59945" s="3"/>
    </row>
    <row r="59946" spans="1:68" x14ac:dyDescent="0.25">
      <c r="A59946" s="1"/>
      <c r="B59946" s="2"/>
      <c r="BJ59946" s="3"/>
      <c r="BL59946" s="3"/>
      <c r="BN59946" s="3"/>
      <c r="BP59946" s="3"/>
    </row>
    <row r="59947" spans="1:68" x14ac:dyDescent="0.25">
      <c r="A59947" s="1"/>
      <c r="B59947" s="2"/>
      <c r="BJ59947" s="3"/>
      <c r="BL59947" s="3"/>
      <c r="BN59947" s="3"/>
      <c r="BP59947" s="3"/>
    </row>
    <row r="59948" spans="1:68" x14ac:dyDescent="0.25">
      <c r="A59948" s="1"/>
      <c r="B59948" s="2"/>
      <c r="BJ59948" s="3"/>
      <c r="BL59948" s="3"/>
      <c r="BN59948" s="3"/>
      <c r="BP59948" s="3"/>
    </row>
    <row r="59949" spans="1:68" x14ac:dyDescent="0.25">
      <c r="A59949" s="1"/>
      <c r="B59949" s="2"/>
      <c r="BJ59949" s="3"/>
      <c r="BL59949" s="3"/>
      <c r="BN59949" s="3"/>
      <c r="BP59949" s="3"/>
    </row>
    <row r="59950" spans="1:68" x14ac:dyDescent="0.25">
      <c r="A59950" s="1"/>
      <c r="B59950" s="2"/>
      <c r="BJ59950" s="3"/>
      <c r="BL59950" s="3"/>
      <c r="BN59950" s="3"/>
      <c r="BP59950" s="3"/>
    </row>
    <row r="59951" spans="1:68" x14ac:dyDescent="0.25">
      <c r="A59951" s="1"/>
      <c r="B59951" s="2"/>
      <c r="BJ59951" s="3"/>
      <c r="BL59951" s="3"/>
      <c r="BN59951" s="3"/>
      <c r="BP59951" s="3"/>
    </row>
    <row r="59952" spans="1:68" x14ac:dyDescent="0.25">
      <c r="A59952" s="1"/>
      <c r="B59952" s="2"/>
      <c r="BJ59952" s="3"/>
      <c r="BL59952" s="3"/>
      <c r="BN59952" s="3"/>
      <c r="BP59952" s="3"/>
    </row>
    <row r="59953" spans="1:68" x14ac:dyDescent="0.25">
      <c r="A59953" s="1"/>
      <c r="B59953" s="2"/>
      <c r="BJ59953" s="3"/>
      <c r="BL59953" s="3"/>
      <c r="BN59953" s="3"/>
      <c r="BP59953" s="3"/>
    </row>
    <row r="59954" spans="1:68" x14ac:dyDescent="0.25">
      <c r="A59954" s="1"/>
      <c r="B59954" s="2"/>
      <c r="BJ59954" s="3"/>
      <c r="BL59954" s="3"/>
      <c r="BN59954" s="3"/>
      <c r="BP59954" s="3"/>
    </row>
    <row r="59955" spans="1:68" x14ac:dyDescent="0.25">
      <c r="A59955" s="1"/>
      <c r="B59955" s="2"/>
      <c r="BJ59955" s="3"/>
      <c r="BL59955" s="3"/>
      <c r="BN59955" s="3"/>
      <c r="BP59955" s="3"/>
    </row>
    <row r="59956" spans="1:68" x14ac:dyDescent="0.25">
      <c r="A59956" s="1"/>
      <c r="B59956" s="2"/>
      <c r="BJ59956" s="3"/>
      <c r="BL59956" s="3"/>
      <c r="BN59956" s="3"/>
      <c r="BP59956" s="3"/>
    </row>
    <row r="59957" spans="1:68" x14ac:dyDescent="0.25">
      <c r="A59957" s="1"/>
      <c r="B59957" s="2"/>
      <c r="BJ59957" s="3"/>
      <c r="BL59957" s="3"/>
      <c r="BN59957" s="3"/>
      <c r="BP59957" s="3"/>
    </row>
    <row r="59958" spans="1:68" x14ac:dyDescent="0.25">
      <c r="A59958" s="1"/>
      <c r="B59958" s="2"/>
      <c r="BJ59958" s="3"/>
      <c r="BL59958" s="3"/>
      <c r="BN59958" s="3"/>
      <c r="BP59958" s="3"/>
    </row>
    <row r="59959" spans="1:68" x14ac:dyDescent="0.25">
      <c r="A59959" s="1"/>
      <c r="B59959" s="2"/>
      <c r="BJ59959" s="3"/>
      <c r="BL59959" s="3"/>
      <c r="BN59959" s="3"/>
      <c r="BP59959" s="3"/>
    </row>
    <row r="59960" spans="1:68" x14ac:dyDescent="0.25">
      <c r="A59960" s="1"/>
      <c r="B59960" s="2"/>
      <c r="BJ59960" s="3"/>
      <c r="BL59960" s="3"/>
      <c r="BN59960" s="3"/>
      <c r="BP59960" s="3"/>
    </row>
    <row r="59961" spans="1:68" x14ac:dyDescent="0.25">
      <c r="A59961" s="1"/>
      <c r="B59961" s="2"/>
      <c r="BJ59961" s="3"/>
      <c r="BL59961" s="3"/>
      <c r="BN59961" s="3"/>
      <c r="BP59961" s="3"/>
    </row>
    <row r="59962" spans="1:68" x14ac:dyDescent="0.25">
      <c r="A59962" s="1"/>
      <c r="B59962" s="2"/>
      <c r="BJ59962" s="3"/>
      <c r="BL59962" s="3"/>
      <c r="BN59962" s="3"/>
      <c r="BP59962" s="3"/>
    </row>
    <row r="59963" spans="1:68" x14ac:dyDescent="0.25">
      <c r="A59963" s="1"/>
      <c r="B59963" s="2"/>
      <c r="BJ59963" s="3"/>
      <c r="BL59963" s="3"/>
      <c r="BN59963" s="3"/>
      <c r="BP59963" s="3"/>
    </row>
    <row r="59964" spans="1:68" x14ac:dyDescent="0.25">
      <c r="A59964" s="1"/>
      <c r="B59964" s="2"/>
      <c r="BJ59964" s="3"/>
      <c r="BL59964" s="3"/>
      <c r="BN59964" s="3"/>
      <c r="BP59964" s="3"/>
    </row>
    <row r="59965" spans="1:68" x14ac:dyDescent="0.25">
      <c r="A59965" s="1"/>
      <c r="B59965" s="2"/>
      <c r="BJ59965" s="3"/>
      <c r="BL59965" s="3"/>
      <c r="BN59965" s="3"/>
      <c r="BP59965" s="3"/>
    </row>
    <row r="59966" spans="1:68" x14ac:dyDescent="0.25">
      <c r="A59966" s="1"/>
      <c r="B59966" s="2"/>
      <c r="BJ59966" s="3"/>
      <c r="BL59966" s="3"/>
      <c r="BN59966" s="3"/>
      <c r="BP59966" s="3"/>
    </row>
    <row r="59967" spans="1:68" x14ac:dyDescent="0.25">
      <c r="A59967" s="1"/>
      <c r="B59967" s="2"/>
      <c r="BJ59967" s="3"/>
      <c r="BL59967" s="3"/>
      <c r="BN59967" s="3"/>
      <c r="BP59967" s="3"/>
    </row>
    <row r="59968" spans="1:68" x14ac:dyDescent="0.25">
      <c r="A59968" s="1"/>
      <c r="B59968" s="2"/>
      <c r="BJ59968" s="3"/>
      <c r="BL59968" s="3"/>
      <c r="BN59968" s="3"/>
      <c r="BP59968" s="3"/>
    </row>
    <row r="59969" spans="1:68" x14ac:dyDescent="0.25">
      <c r="A59969" s="1"/>
      <c r="B59969" s="2"/>
      <c r="BJ59969" s="3"/>
      <c r="BL59969" s="3"/>
      <c r="BN59969" s="3"/>
      <c r="BP59969" s="3"/>
    </row>
    <row r="59970" spans="1:68" x14ac:dyDescent="0.25">
      <c r="A59970" s="1"/>
      <c r="B59970" s="2"/>
      <c r="BJ59970" s="3"/>
      <c r="BL59970" s="3"/>
      <c r="BN59970" s="3"/>
      <c r="BP59970" s="3"/>
    </row>
    <row r="59971" spans="1:68" x14ac:dyDescent="0.25">
      <c r="A59971" s="1"/>
      <c r="B59971" s="2"/>
      <c r="BJ59971" s="3"/>
      <c r="BL59971" s="3"/>
      <c r="BN59971" s="3"/>
      <c r="BP59971" s="3"/>
    </row>
    <row r="59972" spans="1:68" x14ac:dyDescent="0.25">
      <c r="A59972" s="1"/>
      <c r="B59972" s="2"/>
      <c r="BJ59972" s="3"/>
      <c r="BL59972" s="3"/>
      <c r="BN59972" s="3"/>
      <c r="BP59972" s="3"/>
    </row>
    <row r="59973" spans="1:68" x14ac:dyDescent="0.25">
      <c r="A59973" s="1"/>
      <c r="B59973" s="2"/>
      <c r="BJ59973" s="3"/>
      <c r="BL59973" s="3"/>
      <c r="BN59973" s="3"/>
      <c r="BP59973" s="3"/>
    </row>
    <row r="59974" spans="1:68" x14ac:dyDescent="0.25">
      <c r="A59974" s="1"/>
      <c r="B59974" s="2"/>
      <c r="BJ59974" s="3"/>
      <c r="BL59974" s="3"/>
      <c r="BN59974" s="3"/>
      <c r="BP59974" s="3"/>
    </row>
    <row r="59975" spans="1:68" x14ac:dyDescent="0.25">
      <c r="A59975" s="1"/>
      <c r="B59975" s="2"/>
      <c r="BJ59975" s="3"/>
      <c r="BL59975" s="3"/>
      <c r="BN59975" s="3"/>
      <c r="BP59975" s="3"/>
    </row>
    <row r="59976" spans="1:68" x14ac:dyDescent="0.25">
      <c r="A59976" s="1"/>
      <c r="B59976" s="2"/>
      <c r="BJ59976" s="3"/>
      <c r="BL59976" s="3"/>
      <c r="BN59976" s="3"/>
      <c r="BP59976" s="3"/>
    </row>
    <row r="59977" spans="1:68" x14ac:dyDescent="0.25">
      <c r="A59977" s="1"/>
      <c r="B59977" s="2"/>
      <c r="BJ59977" s="3"/>
      <c r="BL59977" s="3"/>
      <c r="BN59977" s="3"/>
      <c r="BP59977" s="3"/>
    </row>
    <row r="59978" spans="1:68" x14ac:dyDescent="0.25">
      <c r="A59978" s="1"/>
      <c r="B59978" s="2"/>
      <c r="BJ59978" s="3"/>
      <c r="BL59978" s="3"/>
      <c r="BN59978" s="3"/>
      <c r="BP59978" s="3"/>
    </row>
    <row r="59979" spans="1:68" x14ac:dyDescent="0.25">
      <c r="A59979" s="1"/>
      <c r="B59979" s="2"/>
      <c r="BJ59979" s="3"/>
      <c r="BL59979" s="3"/>
      <c r="BN59979" s="3"/>
      <c r="BP59979" s="3"/>
    </row>
    <row r="59980" spans="1:68" x14ac:dyDescent="0.25">
      <c r="A59980" s="1"/>
      <c r="B59980" s="2"/>
      <c r="BJ59980" s="3"/>
      <c r="BL59980" s="3"/>
      <c r="BN59980" s="3"/>
      <c r="BP59980" s="3"/>
    </row>
    <row r="59981" spans="1:68" x14ac:dyDescent="0.25">
      <c r="A59981" s="1"/>
      <c r="B59981" s="2"/>
      <c r="BJ59981" s="3"/>
      <c r="BL59981" s="3"/>
      <c r="BN59981" s="3"/>
      <c r="BP59981" s="3"/>
    </row>
    <row r="59982" spans="1:68" x14ac:dyDescent="0.25">
      <c r="A59982" s="1"/>
      <c r="B59982" s="2"/>
      <c r="BJ59982" s="3"/>
      <c r="BL59982" s="3"/>
      <c r="BN59982" s="3"/>
      <c r="BP59982" s="3"/>
    </row>
    <row r="59983" spans="1:68" x14ac:dyDescent="0.25">
      <c r="A59983" s="1"/>
      <c r="B59983" s="2"/>
      <c r="BJ59983" s="3"/>
      <c r="BL59983" s="3"/>
      <c r="BN59983" s="3"/>
      <c r="BP59983" s="3"/>
    </row>
    <row r="59984" spans="1:68" x14ac:dyDescent="0.25">
      <c r="A59984" s="1"/>
      <c r="B59984" s="2"/>
      <c r="BJ59984" s="3"/>
      <c r="BL59984" s="3"/>
      <c r="BN59984" s="3"/>
      <c r="BP59984" s="3"/>
    </row>
    <row r="59985" spans="1:68" x14ac:dyDescent="0.25">
      <c r="A59985" s="1"/>
      <c r="B59985" s="2"/>
      <c r="BJ59985" s="3"/>
      <c r="BL59985" s="3"/>
      <c r="BN59985" s="3"/>
      <c r="BP59985" s="3"/>
    </row>
    <row r="59986" spans="1:68" x14ac:dyDescent="0.25">
      <c r="A59986" s="1"/>
      <c r="B59986" s="2"/>
      <c r="BJ59986" s="3"/>
      <c r="BL59986" s="3"/>
      <c r="BN59986" s="3"/>
      <c r="BP59986" s="3"/>
    </row>
    <row r="59987" spans="1:68" x14ac:dyDescent="0.25">
      <c r="A59987" s="1"/>
      <c r="B59987" s="2"/>
      <c r="BJ59987" s="3"/>
      <c r="BL59987" s="3"/>
      <c r="BN59987" s="3"/>
      <c r="BP59987" s="3"/>
    </row>
    <row r="59988" spans="1:68" x14ac:dyDescent="0.25">
      <c r="A59988" s="1"/>
      <c r="B59988" s="2"/>
      <c r="BJ59988" s="3"/>
      <c r="BL59988" s="3"/>
      <c r="BN59988" s="3"/>
      <c r="BP59988" s="3"/>
    </row>
    <row r="59989" spans="1:68" x14ac:dyDescent="0.25">
      <c r="A59989" s="1"/>
      <c r="B59989" s="2"/>
      <c r="BJ59989" s="3"/>
      <c r="BL59989" s="3"/>
      <c r="BN59989" s="3"/>
      <c r="BP59989" s="3"/>
    </row>
    <row r="59990" spans="1:68" x14ac:dyDescent="0.25">
      <c r="A59990" s="1"/>
      <c r="B59990" s="2"/>
      <c r="BJ59990" s="3"/>
      <c r="BL59990" s="3"/>
      <c r="BN59990" s="3"/>
      <c r="BP59990" s="3"/>
    </row>
    <row r="59991" spans="1:68" x14ac:dyDescent="0.25">
      <c r="A59991" s="1"/>
      <c r="B59991" s="2"/>
      <c r="BJ59991" s="3"/>
      <c r="BL59991" s="3"/>
      <c r="BN59991" s="3"/>
      <c r="BP59991" s="3"/>
    </row>
    <row r="59992" spans="1:68" x14ac:dyDescent="0.25">
      <c r="A59992" s="1"/>
      <c r="B59992" s="2"/>
      <c r="BJ59992" s="3"/>
      <c r="BL59992" s="3"/>
      <c r="BN59992" s="3"/>
      <c r="BP59992" s="3"/>
    </row>
    <row r="59993" spans="1:68" x14ac:dyDescent="0.25">
      <c r="A59993" s="1"/>
      <c r="B59993" s="2"/>
      <c r="BJ59993" s="3"/>
      <c r="BL59993" s="3"/>
      <c r="BN59993" s="3"/>
      <c r="BP59993" s="3"/>
    </row>
    <row r="59994" spans="1:68" x14ac:dyDescent="0.25">
      <c r="A59994" s="1"/>
      <c r="B59994" s="2"/>
      <c r="BJ59994" s="3"/>
      <c r="BL59994" s="3"/>
      <c r="BN59994" s="3"/>
      <c r="BP59994" s="3"/>
    </row>
    <row r="59995" spans="1:68" x14ac:dyDescent="0.25">
      <c r="A59995" s="1"/>
      <c r="B59995" s="2"/>
      <c r="BJ59995" s="3"/>
      <c r="BL59995" s="3"/>
      <c r="BN59995" s="3"/>
      <c r="BP59995" s="3"/>
    </row>
    <row r="59996" spans="1:68" x14ac:dyDescent="0.25">
      <c r="A59996" s="1"/>
      <c r="B59996" s="2"/>
      <c r="BJ59996" s="3"/>
      <c r="BL59996" s="3"/>
      <c r="BN59996" s="3"/>
      <c r="BP59996" s="3"/>
    </row>
    <row r="59997" spans="1:68" x14ac:dyDescent="0.25">
      <c r="A59997" s="1"/>
      <c r="B59997" s="2"/>
      <c r="BJ59997" s="3"/>
      <c r="BL59997" s="3"/>
      <c r="BN59997" s="3"/>
      <c r="BP59997" s="3"/>
    </row>
    <row r="59998" spans="1:68" x14ac:dyDescent="0.25">
      <c r="A59998" s="1"/>
      <c r="B59998" s="2"/>
      <c r="BJ59998" s="3"/>
      <c r="BL59998" s="3"/>
      <c r="BN59998" s="3"/>
      <c r="BP59998" s="3"/>
    </row>
    <row r="59999" spans="1:68" x14ac:dyDescent="0.25">
      <c r="A59999" s="1"/>
      <c r="B59999" s="2"/>
      <c r="BJ59999" s="3"/>
      <c r="BL59999" s="3"/>
      <c r="BN59999" s="3"/>
      <c r="BP59999" s="3"/>
    </row>
    <row r="60000" spans="1:68" x14ac:dyDescent="0.25">
      <c r="A60000" s="1"/>
      <c r="B60000" s="2"/>
      <c r="BJ60000" s="3"/>
      <c r="BL60000" s="3"/>
      <c r="BN60000" s="3"/>
      <c r="BP60000" s="3"/>
    </row>
    <row r="60001" spans="1:68" x14ac:dyDescent="0.25">
      <c r="A60001" s="1"/>
      <c r="B60001" s="2"/>
      <c r="BJ60001" s="3"/>
      <c r="BL60001" s="3"/>
      <c r="BN60001" s="3"/>
      <c r="BP60001" s="3"/>
    </row>
    <row r="60002" spans="1:68" x14ac:dyDescent="0.25">
      <c r="A60002" s="1"/>
      <c r="B60002" s="2"/>
      <c r="BJ60002" s="3"/>
      <c r="BL60002" s="3"/>
      <c r="BN60002" s="3"/>
      <c r="BP60002" s="3"/>
    </row>
    <row r="60003" spans="1:68" x14ac:dyDescent="0.25">
      <c r="A60003" s="1"/>
      <c r="B60003" s="2"/>
      <c r="BJ60003" s="3"/>
      <c r="BL60003" s="3"/>
      <c r="BN60003" s="3"/>
      <c r="BP60003" s="3"/>
    </row>
    <row r="60004" spans="1:68" x14ac:dyDescent="0.25">
      <c r="A60004" s="1"/>
      <c r="B60004" s="2"/>
      <c r="BJ60004" s="3"/>
      <c r="BL60004" s="3"/>
      <c r="BN60004" s="3"/>
      <c r="BP60004" s="3"/>
    </row>
    <row r="60005" spans="1:68" x14ac:dyDescent="0.25">
      <c r="A60005" s="1"/>
      <c r="B60005" s="2"/>
      <c r="BJ60005" s="3"/>
      <c r="BL60005" s="3"/>
      <c r="BN60005" s="3"/>
      <c r="BP60005" s="3"/>
    </row>
    <row r="60006" spans="1:68" x14ac:dyDescent="0.25">
      <c r="A60006" s="1"/>
      <c r="B60006" s="2"/>
      <c r="BJ60006" s="3"/>
      <c r="BL60006" s="3"/>
      <c r="BN60006" s="3"/>
      <c r="BP60006" s="3"/>
    </row>
    <row r="60007" spans="1:68" x14ac:dyDescent="0.25">
      <c r="A60007" s="1"/>
      <c r="B60007" s="2"/>
      <c r="BJ60007" s="3"/>
      <c r="BL60007" s="3"/>
      <c r="BN60007" s="3"/>
      <c r="BP60007" s="3"/>
    </row>
    <row r="60008" spans="1:68" x14ac:dyDescent="0.25">
      <c r="A60008" s="1"/>
      <c r="B60008" s="2"/>
      <c r="BJ60008" s="3"/>
      <c r="BL60008" s="3"/>
      <c r="BN60008" s="3"/>
      <c r="BP60008" s="3"/>
    </row>
    <row r="60009" spans="1:68" x14ac:dyDescent="0.25">
      <c r="A60009" s="1"/>
      <c r="B60009" s="2"/>
      <c r="BJ60009" s="3"/>
      <c r="BL60009" s="3"/>
      <c r="BN60009" s="3"/>
      <c r="BP60009" s="3"/>
    </row>
    <row r="60010" spans="1:68" x14ac:dyDescent="0.25">
      <c r="A60010" s="1"/>
      <c r="B60010" s="2"/>
      <c r="BJ60010" s="3"/>
      <c r="BL60010" s="3"/>
      <c r="BN60010" s="3"/>
      <c r="BP60010" s="3"/>
    </row>
    <row r="60011" spans="1:68" x14ac:dyDescent="0.25">
      <c r="A60011" s="1"/>
      <c r="B60011" s="2"/>
      <c r="BJ60011" s="3"/>
      <c r="BL60011" s="3"/>
      <c r="BN60011" s="3"/>
      <c r="BP60011" s="3"/>
    </row>
    <row r="60012" spans="1:68" x14ac:dyDescent="0.25">
      <c r="A60012" s="1"/>
      <c r="B60012" s="2"/>
      <c r="BJ60012" s="3"/>
      <c r="BL60012" s="3"/>
      <c r="BN60012" s="3"/>
      <c r="BP60012" s="3"/>
    </row>
    <row r="60013" spans="1:68" x14ac:dyDescent="0.25">
      <c r="A60013" s="1"/>
      <c r="B60013" s="2"/>
      <c r="BJ60013" s="3"/>
      <c r="BL60013" s="3"/>
      <c r="BN60013" s="3"/>
      <c r="BP60013" s="3"/>
    </row>
    <row r="60014" spans="1:68" x14ac:dyDescent="0.25">
      <c r="A60014" s="1"/>
      <c r="B60014" s="2"/>
      <c r="BJ60014" s="3"/>
      <c r="BL60014" s="3"/>
      <c r="BN60014" s="3"/>
      <c r="BP60014" s="3"/>
    </row>
    <row r="60015" spans="1:68" x14ac:dyDescent="0.25">
      <c r="A60015" s="1"/>
      <c r="B60015" s="2"/>
      <c r="BJ60015" s="3"/>
      <c r="BL60015" s="3"/>
      <c r="BN60015" s="3"/>
      <c r="BP60015" s="3"/>
    </row>
    <row r="60016" spans="1:68" x14ac:dyDescent="0.25">
      <c r="A60016" s="1"/>
      <c r="B60016" s="2"/>
      <c r="BJ60016" s="3"/>
      <c r="BL60016" s="3"/>
      <c r="BN60016" s="3"/>
      <c r="BP60016" s="3"/>
    </row>
    <row r="60017" spans="1:68" x14ac:dyDescent="0.25">
      <c r="A60017" s="1"/>
      <c r="B60017" s="2"/>
      <c r="BJ60017" s="3"/>
      <c r="BL60017" s="3"/>
      <c r="BN60017" s="3"/>
      <c r="BP60017" s="3"/>
    </row>
    <row r="60018" spans="1:68" x14ac:dyDescent="0.25">
      <c r="A60018" s="1"/>
      <c r="B60018" s="2"/>
      <c r="BJ60018" s="3"/>
      <c r="BL60018" s="3"/>
      <c r="BN60018" s="3"/>
      <c r="BP60018" s="3"/>
    </row>
    <row r="60019" spans="1:68" x14ac:dyDescent="0.25">
      <c r="A60019" s="1"/>
      <c r="B60019" s="2"/>
      <c r="BJ60019" s="3"/>
      <c r="BL60019" s="3"/>
      <c r="BN60019" s="3"/>
      <c r="BP60019" s="3"/>
    </row>
    <row r="60020" spans="1:68" x14ac:dyDescent="0.25">
      <c r="A60020" s="1"/>
      <c r="B60020" s="2"/>
      <c r="BJ60020" s="3"/>
      <c r="BL60020" s="3"/>
      <c r="BN60020" s="3"/>
      <c r="BP60020" s="3"/>
    </row>
    <row r="60021" spans="1:68" x14ac:dyDescent="0.25">
      <c r="A60021" s="1"/>
      <c r="B60021" s="2"/>
      <c r="BJ60021" s="3"/>
      <c r="BL60021" s="3"/>
      <c r="BN60021" s="3"/>
      <c r="BP60021" s="3"/>
    </row>
    <row r="60022" spans="1:68" x14ac:dyDescent="0.25">
      <c r="A60022" s="1"/>
      <c r="B60022" s="2"/>
      <c r="BJ60022" s="3"/>
      <c r="BL60022" s="3"/>
      <c r="BN60022" s="3"/>
      <c r="BP60022" s="3"/>
    </row>
    <row r="60023" spans="1:68" x14ac:dyDescent="0.25">
      <c r="A60023" s="1"/>
      <c r="B60023" s="2"/>
      <c r="BJ60023" s="3"/>
      <c r="BL60023" s="3"/>
      <c r="BN60023" s="3"/>
      <c r="BP60023" s="3"/>
    </row>
    <row r="60024" spans="1:68" x14ac:dyDescent="0.25">
      <c r="A60024" s="1"/>
      <c r="B60024" s="2"/>
      <c r="BJ60024" s="3"/>
      <c r="BL60024" s="3"/>
      <c r="BN60024" s="3"/>
      <c r="BP60024" s="3"/>
    </row>
    <row r="60025" spans="1:68" x14ac:dyDescent="0.25">
      <c r="A60025" s="1"/>
      <c r="B60025" s="2"/>
      <c r="BJ60025" s="3"/>
      <c r="BL60025" s="3"/>
      <c r="BN60025" s="3"/>
      <c r="BP60025" s="3"/>
    </row>
    <row r="60026" spans="1:68" x14ac:dyDescent="0.25">
      <c r="A60026" s="1"/>
      <c r="B60026" s="2"/>
      <c r="BJ60026" s="3"/>
      <c r="BL60026" s="3"/>
      <c r="BN60026" s="3"/>
      <c r="BP60026" s="3"/>
    </row>
    <row r="60027" spans="1:68" x14ac:dyDescent="0.25">
      <c r="A60027" s="1"/>
      <c r="B60027" s="2"/>
      <c r="BJ60027" s="3"/>
      <c r="BL60027" s="3"/>
      <c r="BN60027" s="3"/>
      <c r="BP60027" s="3"/>
    </row>
    <row r="60028" spans="1:68" x14ac:dyDescent="0.25">
      <c r="A60028" s="1"/>
      <c r="B60028" s="2"/>
      <c r="BJ60028" s="3"/>
      <c r="BL60028" s="3"/>
      <c r="BN60028" s="3"/>
      <c r="BP60028" s="3"/>
    </row>
    <row r="60029" spans="1:68" x14ac:dyDescent="0.25">
      <c r="A60029" s="1"/>
      <c r="B60029" s="2"/>
      <c r="BJ60029" s="3"/>
      <c r="BL60029" s="3"/>
      <c r="BN60029" s="3"/>
      <c r="BP60029" s="3"/>
    </row>
    <row r="60030" spans="1:68" x14ac:dyDescent="0.25">
      <c r="A60030" s="1"/>
      <c r="B60030" s="2"/>
      <c r="BJ60030" s="3"/>
      <c r="BL60030" s="3"/>
      <c r="BN60030" s="3"/>
      <c r="BP60030" s="3"/>
    </row>
    <row r="60031" spans="1:68" x14ac:dyDescent="0.25">
      <c r="A60031" s="1"/>
      <c r="B60031" s="2"/>
      <c r="BJ60031" s="3"/>
      <c r="BL60031" s="3"/>
      <c r="BN60031" s="3"/>
      <c r="BP60031" s="3"/>
    </row>
    <row r="60032" spans="1:68" x14ac:dyDescent="0.25">
      <c r="A60032" s="1"/>
      <c r="B60032" s="2"/>
      <c r="BJ60032" s="3"/>
      <c r="BL60032" s="3"/>
      <c r="BN60032" s="3"/>
      <c r="BP60032" s="3"/>
    </row>
    <row r="60033" spans="1:68" x14ac:dyDescent="0.25">
      <c r="A60033" s="1"/>
      <c r="B60033" s="2"/>
      <c r="BJ60033" s="3"/>
      <c r="BL60033" s="3"/>
      <c r="BN60033" s="3"/>
      <c r="BP60033" s="3"/>
    </row>
    <row r="60034" spans="1:68" x14ac:dyDescent="0.25">
      <c r="A60034" s="1"/>
      <c r="B60034" s="2"/>
      <c r="BJ60034" s="3"/>
      <c r="BL60034" s="3"/>
      <c r="BN60034" s="3"/>
      <c r="BP60034" s="3"/>
    </row>
    <row r="60035" spans="1:68" x14ac:dyDescent="0.25">
      <c r="A60035" s="1"/>
      <c r="B60035" s="2"/>
      <c r="BJ60035" s="3"/>
      <c r="BL60035" s="3"/>
      <c r="BN60035" s="3"/>
      <c r="BP60035" s="3"/>
    </row>
    <row r="60036" spans="1:68" x14ac:dyDescent="0.25">
      <c r="A60036" s="1"/>
      <c r="B60036" s="2"/>
      <c r="BJ60036" s="3"/>
      <c r="BL60036" s="3"/>
      <c r="BN60036" s="3"/>
      <c r="BP60036" s="3"/>
    </row>
    <row r="60037" spans="1:68" x14ac:dyDescent="0.25">
      <c r="A60037" s="1"/>
      <c r="B60037" s="2"/>
      <c r="BJ60037" s="3"/>
      <c r="BL60037" s="3"/>
      <c r="BN60037" s="3"/>
      <c r="BP60037" s="3"/>
    </row>
    <row r="60038" spans="1:68" x14ac:dyDescent="0.25">
      <c r="A60038" s="1"/>
      <c r="B60038" s="2"/>
      <c r="BJ60038" s="3"/>
      <c r="BL60038" s="3"/>
      <c r="BN60038" s="3"/>
      <c r="BP60038" s="3"/>
    </row>
    <row r="60039" spans="1:68" x14ac:dyDescent="0.25">
      <c r="A60039" s="1"/>
      <c r="B60039" s="2"/>
      <c r="BJ60039" s="3"/>
      <c r="BL60039" s="3"/>
      <c r="BN60039" s="3"/>
      <c r="BP60039" s="3"/>
    </row>
    <row r="60040" spans="1:68" x14ac:dyDescent="0.25">
      <c r="A60040" s="1"/>
      <c r="B60040" s="2"/>
      <c r="BJ60040" s="3"/>
      <c r="BL60040" s="3"/>
      <c r="BN60040" s="3"/>
      <c r="BP60040" s="3"/>
    </row>
    <row r="60041" spans="1:68" x14ac:dyDescent="0.25">
      <c r="A60041" s="1"/>
      <c r="B60041" s="2"/>
      <c r="BJ60041" s="3"/>
      <c r="BL60041" s="3"/>
      <c r="BN60041" s="3"/>
      <c r="BP60041" s="3"/>
    </row>
    <row r="60042" spans="1:68" x14ac:dyDescent="0.25">
      <c r="A60042" s="1"/>
      <c r="B60042" s="2"/>
      <c r="BJ60042" s="3"/>
      <c r="BL60042" s="3"/>
      <c r="BN60042" s="3"/>
      <c r="BP60042" s="3"/>
    </row>
    <row r="60043" spans="1:68" x14ac:dyDescent="0.25">
      <c r="A60043" s="1"/>
      <c r="B60043" s="2"/>
      <c r="BJ60043" s="3"/>
      <c r="BL60043" s="3"/>
      <c r="BN60043" s="3"/>
      <c r="BP60043" s="3"/>
    </row>
    <row r="60044" spans="1:68" x14ac:dyDescent="0.25">
      <c r="A60044" s="1"/>
      <c r="B60044" s="2"/>
      <c r="BJ60044" s="3"/>
      <c r="BL60044" s="3"/>
      <c r="BN60044" s="3"/>
      <c r="BP60044" s="3"/>
    </row>
    <row r="60045" spans="1:68" x14ac:dyDescent="0.25">
      <c r="A60045" s="1"/>
      <c r="B60045" s="2"/>
      <c r="BJ60045" s="3"/>
      <c r="BL60045" s="3"/>
      <c r="BN60045" s="3"/>
      <c r="BP60045" s="3"/>
    </row>
    <row r="60046" spans="1:68" x14ac:dyDescent="0.25">
      <c r="A60046" s="1"/>
      <c r="B60046" s="2"/>
      <c r="BJ60046" s="3"/>
      <c r="BL60046" s="3"/>
      <c r="BN60046" s="3"/>
      <c r="BP60046" s="3"/>
    </row>
    <row r="60047" spans="1:68" x14ac:dyDescent="0.25">
      <c r="A60047" s="1"/>
      <c r="B60047" s="2"/>
      <c r="BJ60047" s="3"/>
      <c r="BL60047" s="3"/>
      <c r="BN60047" s="3"/>
      <c r="BP60047" s="3"/>
    </row>
    <row r="60048" spans="1:68" x14ac:dyDescent="0.25">
      <c r="A60048" s="1"/>
      <c r="B60048" s="2"/>
      <c r="BJ60048" s="3"/>
      <c r="BL60048" s="3"/>
      <c r="BN60048" s="3"/>
      <c r="BP60048" s="3"/>
    </row>
    <row r="60049" spans="1:68" x14ac:dyDescent="0.25">
      <c r="A60049" s="1"/>
      <c r="B60049" s="2"/>
      <c r="BJ60049" s="3"/>
      <c r="BL60049" s="3"/>
      <c r="BN60049" s="3"/>
      <c r="BP60049" s="3"/>
    </row>
    <row r="60050" spans="1:68" x14ac:dyDescent="0.25">
      <c r="A60050" s="1"/>
      <c r="B60050" s="2"/>
      <c r="BJ60050" s="3"/>
      <c r="BL60050" s="3"/>
      <c r="BN60050" s="3"/>
      <c r="BP60050" s="3"/>
    </row>
    <row r="60051" spans="1:68" x14ac:dyDescent="0.25">
      <c r="A60051" s="1"/>
      <c r="B60051" s="2"/>
      <c r="BJ60051" s="3"/>
      <c r="BL60051" s="3"/>
      <c r="BN60051" s="3"/>
      <c r="BP60051" s="3"/>
    </row>
    <row r="60052" spans="1:68" x14ac:dyDescent="0.25">
      <c r="A60052" s="1"/>
      <c r="B60052" s="2"/>
      <c r="BJ60052" s="3"/>
      <c r="BL60052" s="3"/>
      <c r="BN60052" s="3"/>
      <c r="BP60052" s="3"/>
    </row>
    <row r="60053" spans="1:68" x14ac:dyDescent="0.25">
      <c r="A60053" s="1"/>
      <c r="B60053" s="2"/>
      <c r="BJ60053" s="3"/>
      <c r="BL60053" s="3"/>
      <c r="BN60053" s="3"/>
      <c r="BP60053" s="3"/>
    </row>
    <row r="60054" spans="1:68" x14ac:dyDescent="0.25">
      <c r="A60054" s="1"/>
      <c r="B60054" s="2"/>
      <c r="BJ60054" s="3"/>
      <c r="BL60054" s="3"/>
      <c r="BN60054" s="3"/>
      <c r="BP60054" s="3"/>
    </row>
    <row r="60055" spans="1:68" x14ac:dyDescent="0.25">
      <c r="A60055" s="1"/>
      <c r="B60055" s="2"/>
      <c r="BJ60055" s="3"/>
      <c r="BL60055" s="3"/>
      <c r="BN60055" s="3"/>
      <c r="BP60055" s="3"/>
    </row>
    <row r="60056" spans="1:68" x14ac:dyDescent="0.25">
      <c r="A60056" s="1"/>
      <c r="B60056" s="2"/>
      <c r="BJ60056" s="3"/>
      <c r="BL60056" s="3"/>
      <c r="BN60056" s="3"/>
      <c r="BP60056" s="3"/>
    </row>
    <row r="60057" spans="1:68" x14ac:dyDescent="0.25">
      <c r="A60057" s="1"/>
      <c r="B60057" s="2"/>
      <c r="BJ60057" s="3"/>
      <c r="BL60057" s="3"/>
      <c r="BN60057" s="3"/>
      <c r="BP60057" s="3"/>
    </row>
    <row r="60058" spans="1:68" x14ac:dyDescent="0.25">
      <c r="A60058" s="1"/>
      <c r="B60058" s="2"/>
      <c r="BJ60058" s="3"/>
      <c r="BL60058" s="3"/>
      <c r="BN60058" s="3"/>
      <c r="BP60058" s="3"/>
    </row>
    <row r="60059" spans="1:68" x14ac:dyDescent="0.25">
      <c r="A60059" s="1"/>
      <c r="B60059" s="2"/>
      <c r="BJ60059" s="3"/>
      <c r="BL60059" s="3"/>
      <c r="BN60059" s="3"/>
      <c r="BP60059" s="3"/>
    </row>
    <row r="60060" spans="1:68" x14ac:dyDescent="0.25">
      <c r="A60060" s="1"/>
      <c r="B60060" s="2"/>
      <c r="BJ60060" s="3"/>
      <c r="BL60060" s="3"/>
      <c r="BN60060" s="3"/>
      <c r="BP60060" s="3"/>
    </row>
    <row r="60061" spans="1:68" x14ac:dyDescent="0.25">
      <c r="A60061" s="1"/>
      <c r="B60061" s="2"/>
      <c r="BJ60061" s="3"/>
      <c r="BL60061" s="3"/>
      <c r="BN60061" s="3"/>
      <c r="BP60061" s="3"/>
    </row>
    <row r="60062" spans="1:68" x14ac:dyDescent="0.25">
      <c r="A60062" s="1"/>
      <c r="B60062" s="2"/>
      <c r="BJ60062" s="3"/>
      <c r="BL60062" s="3"/>
      <c r="BN60062" s="3"/>
      <c r="BP60062" s="3"/>
    </row>
    <row r="60063" spans="1:68" x14ac:dyDescent="0.25">
      <c r="A60063" s="1"/>
      <c r="B60063" s="2"/>
      <c r="BJ60063" s="3"/>
      <c r="BL60063" s="3"/>
      <c r="BN60063" s="3"/>
      <c r="BP60063" s="3"/>
    </row>
    <row r="60064" spans="1:68" x14ac:dyDescent="0.25">
      <c r="A60064" s="1"/>
      <c r="B60064" s="2"/>
      <c r="BJ60064" s="3"/>
      <c r="BL60064" s="3"/>
      <c r="BN60064" s="3"/>
      <c r="BP60064" s="3"/>
    </row>
    <row r="60065" spans="1:68" x14ac:dyDescent="0.25">
      <c r="A60065" s="1"/>
      <c r="B60065" s="2"/>
      <c r="BJ60065" s="3"/>
      <c r="BL60065" s="3"/>
      <c r="BN60065" s="3"/>
      <c r="BP60065" s="3"/>
    </row>
    <row r="60066" spans="1:68" x14ac:dyDescent="0.25">
      <c r="A60066" s="1"/>
      <c r="B60066" s="2"/>
      <c r="BJ60066" s="3"/>
      <c r="BL60066" s="3"/>
      <c r="BN60066" s="3"/>
      <c r="BP60066" s="3"/>
    </row>
    <row r="60067" spans="1:68" x14ac:dyDescent="0.25">
      <c r="A60067" s="1"/>
      <c r="B60067" s="2"/>
      <c r="BJ60067" s="3"/>
      <c r="BL60067" s="3"/>
      <c r="BN60067" s="3"/>
      <c r="BP60067" s="3"/>
    </row>
    <row r="60068" spans="1:68" x14ac:dyDescent="0.25">
      <c r="A60068" s="1"/>
      <c r="B60068" s="2"/>
      <c r="BJ60068" s="3"/>
      <c r="BL60068" s="3"/>
      <c r="BN60068" s="3"/>
      <c r="BP60068" s="3"/>
    </row>
    <row r="60069" spans="1:68" x14ac:dyDescent="0.25">
      <c r="A60069" s="1"/>
      <c r="B60069" s="2"/>
      <c r="BJ60069" s="3"/>
      <c r="BL60069" s="3"/>
      <c r="BN60069" s="3"/>
      <c r="BP60069" s="3"/>
    </row>
    <row r="60070" spans="1:68" x14ac:dyDescent="0.25">
      <c r="A60070" s="1"/>
      <c r="B60070" s="2"/>
      <c r="BJ60070" s="3"/>
      <c r="BL60070" s="3"/>
      <c r="BN60070" s="3"/>
      <c r="BP60070" s="3"/>
    </row>
    <row r="60071" spans="1:68" x14ac:dyDescent="0.25">
      <c r="A60071" s="1"/>
      <c r="B60071" s="2"/>
      <c r="BJ60071" s="3"/>
      <c r="BL60071" s="3"/>
      <c r="BN60071" s="3"/>
      <c r="BP60071" s="3"/>
    </row>
    <row r="60072" spans="1:68" x14ac:dyDescent="0.25">
      <c r="A60072" s="1"/>
      <c r="B60072" s="2"/>
      <c r="BJ60072" s="3"/>
      <c r="BL60072" s="3"/>
      <c r="BN60072" s="3"/>
      <c r="BP60072" s="3"/>
    </row>
    <row r="60073" spans="1:68" x14ac:dyDescent="0.25">
      <c r="A60073" s="1"/>
      <c r="B60073" s="2"/>
      <c r="BJ60073" s="3"/>
      <c r="BL60073" s="3"/>
      <c r="BN60073" s="3"/>
      <c r="BP60073" s="3"/>
    </row>
    <row r="60074" spans="1:68" x14ac:dyDescent="0.25">
      <c r="A60074" s="1"/>
      <c r="B60074" s="2"/>
      <c r="BJ60074" s="3"/>
      <c r="BL60074" s="3"/>
      <c r="BN60074" s="3"/>
      <c r="BP60074" s="3"/>
    </row>
    <row r="60075" spans="1:68" x14ac:dyDescent="0.25">
      <c r="A60075" s="1"/>
      <c r="B60075" s="2"/>
      <c r="BJ60075" s="3"/>
      <c r="BL60075" s="3"/>
      <c r="BN60075" s="3"/>
      <c r="BP60075" s="3"/>
    </row>
    <row r="60076" spans="1:68" x14ac:dyDescent="0.25">
      <c r="A60076" s="1"/>
      <c r="B60076" s="2"/>
      <c r="BJ60076" s="3"/>
      <c r="BL60076" s="3"/>
      <c r="BN60076" s="3"/>
      <c r="BP60076" s="3"/>
    </row>
    <row r="60077" spans="1:68" x14ac:dyDescent="0.25">
      <c r="A60077" s="1"/>
      <c r="B60077" s="2"/>
      <c r="BJ60077" s="3"/>
      <c r="BL60077" s="3"/>
      <c r="BN60077" s="3"/>
      <c r="BP60077" s="3"/>
    </row>
    <row r="60078" spans="1:68" x14ac:dyDescent="0.25">
      <c r="A60078" s="1"/>
      <c r="B60078" s="2"/>
      <c r="BJ60078" s="3"/>
      <c r="BL60078" s="3"/>
      <c r="BN60078" s="3"/>
      <c r="BP60078" s="3"/>
    </row>
    <row r="60079" spans="1:68" x14ac:dyDescent="0.25">
      <c r="A60079" s="1"/>
      <c r="B60079" s="2"/>
      <c r="BJ60079" s="3"/>
      <c r="BL60079" s="3"/>
      <c r="BN60079" s="3"/>
      <c r="BP60079" s="3"/>
    </row>
    <row r="60080" spans="1:68" x14ac:dyDescent="0.25">
      <c r="A60080" s="1"/>
      <c r="B60080" s="2"/>
      <c r="BJ60080" s="3"/>
      <c r="BL60080" s="3"/>
      <c r="BN60080" s="3"/>
      <c r="BP60080" s="3"/>
    </row>
    <row r="60081" spans="1:68" x14ac:dyDescent="0.25">
      <c r="A60081" s="1"/>
      <c r="B60081" s="2"/>
      <c r="BJ60081" s="3"/>
      <c r="BL60081" s="3"/>
      <c r="BN60081" s="3"/>
      <c r="BP60081" s="3"/>
    </row>
    <row r="60082" spans="1:68" x14ac:dyDescent="0.25">
      <c r="A60082" s="1"/>
      <c r="B60082" s="2"/>
      <c r="BJ60082" s="3"/>
      <c r="BL60082" s="3"/>
      <c r="BN60082" s="3"/>
      <c r="BP60082" s="3"/>
    </row>
    <row r="60083" spans="1:68" x14ac:dyDescent="0.25">
      <c r="A60083" s="1"/>
      <c r="B60083" s="2"/>
      <c r="BJ60083" s="3"/>
      <c r="BL60083" s="3"/>
      <c r="BN60083" s="3"/>
      <c r="BP60083" s="3"/>
    </row>
    <row r="60084" spans="1:68" x14ac:dyDescent="0.25">
      <c r="A60084" s="1"/>
      <c r="B60084" s="2"/>
      <c r="BJ60084" s="3"/>
      <c r="BL60084" s="3"/>
      <c r="BN60084" s="3"/>
      <c r="BP60084" s="3"/>
    </row>
    <row r="60085" spans="1:68" x14ac:dyDescent="0.25">
      <c r="A60085" s="1"/>
      <c r="B60085" s="2"/>
      <c r="BJ60085" s="3"/>
      <c r="BL60085" s="3"/>
      <c r="BN60085" s="3"/>
      <c r="BP60085" s="3"/>
    </row>
    <row r="60086" spans="1:68" x14ac:dyDescent="0.25">
      <c r="A60086" s="1"/>
      <c r="B60086" s="2"/>
      <c r="BJ60086" s="3"/>
      <c r="BL60086" s="3"/>
      <c r="BN60086" s="3"/>
      <c r="BP60086" s="3"/>
    </row>
    <row r="60087" spans="1:68" x14ac:dyDescent="0.25">
      <c r="A60087" s="1"/>
      <c r="B60087" s="2"/>
      <c r="BJ60087" s="3"/>
      <c r="BL60087" s="3"/>
      <c r="BN60087" s="3"/>
      <c r="BP60087" s="3"/>
    </row>
    <row r="60088" spans="1:68" x14ac:dyDescent="0.25">
      <c r="A60088" s="1"/>
      <c r="B60088" s="2"/>
      <c r="BJ60088" s="3"/>
      <c r="BL60088" s="3"/>
      <c r="BN60088" s="3"/>
      <c r="BP60088" s="3"/>
    </row>
    <row r="60089" spans="1:68" x14ac:dyDescent="0.25">
      <c r="A60089" s="1"/>
      <c r="B60089" s="2"/>
      <c r="BJ60089" s="3"/>
      <c r="BL60089" s="3"/>
      <c r="BN60089" s="3"/>
      <c r="BP60089" s="3"/>
    </row>
    <row r="60090" spans="1:68" x14ac:dyDescent="0.25">
      <c r="A60090" s="1"/>
      <c r="B60090" s="2"/>
      <c r="BJ60090" s="3"/>
      <c r="BL60090" s="3"/>
      <c r="BN60090" s="3"/>
      <c r="BP60090" s="3"/>
    </row>
    <row r="60091" spans="1:68" x14ac:dyDescent="0.25">
      <c r="A60091" s="1"/>
      <c r="B60091" s="2"/>
      <c r="BJ60091" s="3"/>
      <c r="BL60091" s="3"/>
      <c r="BN60091" s="3"/>
      <c r="BP60091" s="3"/>
    </row>
    <row r="60092" spans="1:68" x14ac:dyDescent="0.25">
      <c r="A60092" s="1"/>
      <c r="B60092" s="2"/>
      <c r="BJ60092" s="3"/>
      <c r="BL60092" s="3"/>
      <c r="BN60092" s="3"/>
      <c r="BP60092" s="3"/>
    </row>
    <row r="60093" spans="1:68" x14ac:dyDescent="0.25">
      <c r="A60093" s="1"/>
      <c r="B60093" s="2"/>
      <c r="BJ60093" s="3"/>
      <c r="BL60093" s="3"/>
      <c r="BN60093" s="3"/>
      <c r="BP60093" s="3"/>
    </row>
    <row r="60094" spans="1:68" x14ac:dyDescent="0.25">
      <c r="A60094" s="1"/>
      <c r="B60094" s="2"/>
      <c r="BJ60094" s="3"/>
      <c r="BL60094" s="3"/>
      <c r="BN60094" s="3"/>
      <c r="BP60094" s="3"/>
    </row>
    <row r="60095" spans="1:68" x14ac:dyDescent="0.25">
      <c r="A60095" s="1"/>
      <c r="B60095" s="2"/>
      <c r="BJ60095" s="3"/>
      <c r="BL60095" s="3"/>
      <c r="BN60095" s="3"/>
      <c r="BP60095" s="3"/>
    </row>
    <row r="60096" spans="1:68" x14ac:dyDescent="0.25">
      <c r="A60096" s="1"/>
      <c r="B60096" s="2"/>
      <c r="BJ60096" s="3"/>
      <c r="BL60096" s="3"/>
      <c r="BN60096" s="3"/>
      <c r="BP60096" s="3"/>
    </row>
    <row r="60097" spans="1:68" x14ac:dyDescent="0.25">
      <c r="A60097" s="1"/>
      <c r="B60097" s="2"/>
      <c r="BJ60097" s="3"/>
      <c r="BL60097" s="3"/>
      <c r="BN60097" s="3"/>
      <c r="BP60097" s="3"/>
    </row>
    <row r="60098" spans="1:68" x14ac:dyDescent="0.25">
      <c r="A60098" s="1"/>
      <c r="B60098" s="2"/>
      <c r="BJ60098" s="3"/>
      <c r="BL60098" s="3"/>
      <c r="BN60098" s="3"/>
      <c r="BP60098" s="3"/>
    </row>
    <row r="60099" spans="1:68" x14ac:dyDescent="0.25">
      <c r="A60099" s="1"/>
      <c r="B60099" s="2"/>
      <c r="BJ60099" s="3"/>
      <c r="BL60099" s="3"/>
      <c r="BN60099" s="3"/>
      <c r="BP60099" s="3"/>
    </row>
    <row r="60100" spans="1:68" x14ac:dyDescent="0.25">
      <c r="A60100" s="1"/>
      <c r="B60100" s="2"/>
      <c r="BJ60100" s="3"/>
      <c r="BL60100" s="3"/>
      <c r="BN60100" s="3"/>
      <c r="BP60100" s="3"/>
    </row>
    <row r="60101" spans="1:68" x14ac:dyDescent="0.25">
      <c r="A60101" s="1"/>
      <c r="B60101" s="2"/>
      <c r="BJ60101" s="3"/>
      <c r="BL60101" s="3"/>
      <c r="BN60101" s="3"/>
      <c r="BP60101" s="3"/>
    </row>
    <row r="60102" spans="1:68" x14ac:dyDescent="0.25">
      <c r="A60102" s="1"/>
      <c r="B60102" s="2"/>
      <c r="BJ60102" s="3"/>
      <c r="BL60102" s="3"/>
      <c r="BN60102" s="3"/>
      <c r="BP60102" s="3"/>
    </row>
    <row r="60103" spans="1:68" x14ac:dyDescent="0.25">
      <c r="A60103" s="1"/>
      <c r="B60103" s="2"/>
      <c r="BJ60103" s="3"/>
      <c r="BL60103" s="3"/>
      <c r="BN60103" s="3"/>
      <c r="BP60103" s="3"/>
    </row>
    <row r="60104" spans="1:68" x14ac:dyDescent="0.25">
      <c r="A60104" s="1"/>
      <c r="B60104" s="2"/>
      <c r="BJ60104" s="3"/>
      <c r="BL60104" s="3"/>
      <c r="BN60104" s="3"/>
      <c r="BP60104" s="3"/>
    </row>
    <row r="60105" spans="1:68" x14ac:dyDescent="0.25">
      <c r="A60105" s="1"/>
      <c r="B60105" s="2"/>
      <c r="BJ60105" s="3"/>
      <c r="BL60105" s="3"/>
      <c r="BN60105" s="3"/>
      <c r="BP60105" s="3"/>
    </row>
    <row r="60106" spans="1:68" x14ac:dyDescent="0.25">
      <c r="A60106" s="1"/>
      <c r="B60106" s="2"/>
      <c r="BJ60106" s="3"/>
      <c r="BL60106" s="3"/>
      <c r="BN60106" s="3"/>
      <c r="BP60106" s="3"/>
    </row>
    <row r="60107" spans="1:68" x14ac:dyDescent="0.25">
      <c r="A60107" s="1"/>
      <c r="B60107" s="2"/>
      <c r="BJ60107" s="3"/>
      <c r="BL60107" s="3"/>
      <c r="BN60107" s="3"/>
      <c r="BP60107" s="3"/>
    </row>
    <row r="60108" spans="1:68" x14ac:dyDescent="0.25">
      <c r="A60108" s="1"/>
      <c r="B60108" s="2"/>
      <c r="BJ60108" s="3"/>
      <c r="BL60108" s="3"/>
      <c r="BN60108" s="3"/>
      <c r="BP60108" s="3"/>
    </row>
    <row r="60109" spans="1:68" x14ac:dyDescent="0.25">
      <c r="A60109" s="1"/>
      <c r="B60109" s="2"/>
      <c r="BJ60109" s="3"/>
      <c r="BL60109" s="3"/>
      <c r="BN60109" s="3"/>
      <c r="BP60109" s="3"/>
    </row>
    <row r="60110" spans="1:68" x14ac:dyDescent="0.25">
      <c r="A60110" s="1"/>
      <c r="B60110" s="2"/>
      <c r="BJ60110" s="3"/>
      <c r="BL60110" s="3"/>
      <c r="BN60110" s="3"/>
      <c r="BP60110" s="3"/>
    </row>
    <row r="60111" spans="1:68" x14ac:dyDescent="0.25">
      <c r="A60111" s="1"/>
      <c r="B60111" s="2"/>
      <c r="BJ60111" s="3"/>
      <c r="BL60111" s="3"/>
      <c r="BN60111" s="3"/>
      <c r="BP60111" s="3"/>
    </row>
    <row r="60112" spans="1:68" x14ac:dyDescent="0.25">
      <c r="A60112" s="1"/>
      <c r="B60112" s="2"/>
      <c r="BJ60112" s="3"/>
      <c r="BL60112" s="3"/>
      <c r="BN60112" s="3"/>
      <c r="BP60112" s="3"/>
    </row>
    <row r="60113" spans="1:68" x14ac:dyDescent="0.25">
      <c r="A60113" s="1"/>
      <c r="B60113" s="2"/>
      <c r="BJ60113" s="3"/>
      <c r="BL60113" s="3"/>
      <c r="BN60113" s="3"/>
      <c r="BP60113" s="3"/>
    </row>
    <row r="60114" spans="1:68" x14ac:dyDescent="0.25">
      <c r="A60114" s="1"/>
      <c r="B60114" s="2"/>
      <c r="BJ60114" s="3"/>
      <c r="BL60114" s="3"/>
      <c r="BN60114" s="3"/>
      <c r="BP60114" s="3"/>
    </row>
    <row r="60115" spans="1:68" x14ac:dyDescent="0.25">
      <c r="A60115" s="1"/>
      <c r="B60115" s="2"/>
      <c r="BJ60115" s="3"/>
      <c r="BL60115" s="3"/>
      <c r="BN60115" s="3"/>
      <c r="BP60115" s="3"/>
    </row>
    <row r="60116" spans="1:68" x14ac:dyDescent="0.25">
      <c r="A60116" s="1"/>
      <c r="B60116" s="2"/>
      <c r="BJ60116" s="3"/>
      <c r="BL60116" s="3"/>
      <c r="BN60116" s="3"/>
      <c r="BP60116" s="3"/>
    </row>
    <row r="60117" spans="1:68" x14ac:dyDescent="0.25">
      <c r="A60117" s="1"/>
      <c r="B60117" s="2"/>
      <c r="BJ60117" s="3"/>
      <c r="BL60117" s="3"/>
      <c r="BN60117" s="3"/>
      <c r="BP60117" s="3"/>
    </row>
    <row r="60118" spans="1:68" x14ac:dyDescent="0.25">
      <c r="A60118" s="1"/>
      <c r="B60118" s="2"/>
      <c r="BJ60118" s="3"/>
      <c r="BL60118" s="3"/>
      <c r="BN60118" s="3"/>
      <c r="BP60118" s="3"/>
    </row>
    <row r="60119" spans="1:68" x14ac:dyDescent="0.25">
      <c r="A60119" s="1"/>
      <c r="B60119" s="2"/>
      <c r="BJ60119" s="3"/>
      <c r="BL60119" s="3"/>
      <c r="BN60119" s="3"/>
      <c r="BP60119" s="3"/>
    </row>
    <row r="60120" spans="1:68" x14ac:dyDescent="0.25">
      <c r="A60120" s="1"/>
      <c r="B60120" s="2"/>
      <c r="BJ60120" s="3"/>
      <c r="BL60120" s="3"/>
      <c r="BN60120" s="3"/>
      <c r="BP60120" s="3"/>
    </row>
    <row r="60121" spans="1:68" x14ac:dyDescent="0.25">
      <c r="A60121" s="1"/>
      <c r="B60121" s="2"/>
      <c r="BJ60121" s="3"/>
      <c r="BL60121" s="3"/>
      <c r="BN60121" s="3"/>
      <c r="BP60121" s="3"/>
    </row>
    <row r="60122" spans="1:68" x14ac:dyDescent="0.25">
      <c r="A60122" s="1"/>
      <c r="B60122" s="2"/>
      <c r="BJ60122" s="3"/>
      <c r="BL60122" s="3"/>
      <c r="BN60122" s="3"/>
      <c r="BP60122" s="3"/>
    </row>
    <row r="60123" spans="1:68" x14ac:dyDescent="0.25">
      <c r="A60123" s="1"/>
      <c r="B60123" s="2"/>
      <c r="BJ60123" s="3"/>
      <c r="BL60123" s="3"/>
      <c r="BN60123" s="3"/>
      <c r="BP60123" s="3"/>
    </row>
    <row r="60124" spans="1:68" x14ac:dyDescent="0.25">
      <c r="A60124" s="1"/>
      <c r="B60124" s="2"/>
      <c r="BJ60124" s="3"/>
      <c r="BL60124" s="3"/>
      <c r="BN60124" s="3"/>
      <c r="BP60124" s="3"/>
    </row>
    <row r="60125" spans="1:68" x14ac:dyDescent="0.25">
      <c r="A60125" s="1"/>
      <c r="B60125" s="2"/>
      <c r="BJ60125" s="3"/>
      <c r="BL60125" s="3"/>
      <c r="BN60125" s="3"/>
      <c r="BP60125" s="3"/>
    </row>
    <row r="60126" spans="1:68" x14ac:dyDescent="0.25">
      <c r="A60126" s="1"/>
      <c r="B60126" s="2"/>
      <c r="BJ60126" s="3"/>
      <c r="BL60126" s="3"/>
      <c r="BN60126" s="3"/>
      <c r="BP60126" s="3"/>
    </row>
    <row r="60127" spans="1:68" x14ac:dyDescent="0.25">
      <c r="A60127" s="1"/>
      <c r="B60127" s="2"/>
      <c r="BJ60127" s="3"/>
      <c r="BL60127" s="3"/>
      <c r="BN60127" s="3"/>
      <c r="BP60127" s="3"/>
    </row>
    <row r="60128" spans="1:68" x14ac:dyDescent="0.25">
      <c r="A60128" s="1"/>
      <c r="B60128" s="2"/>
      <c r="BJ60128" s="3"/>
      <c r="BL60128" s="3"/>
      <c r="BN60128" s="3"/>
      <c r="BP60128" s="3"/>
    </row>
    <row r="60129" spans="1:68" x14ac:dyDescent="0.25">
      <c r="A60129" s="1"/>
      <c r="B60129" s="2"/>
      <c r="BJ60129" s="3"/>
      <c r="BL60129" s="3"/>
      <c r="BN60129" s="3"/>
      <c r="BP60129" s="3"/>
    </row>
    <row r="60130" spans="1:68" x14ac:dyDescent="0.25">
      <c r="A60130" s="1"/>
      <c r="B60130" s="2"/>
      <c r="BJ60130" s="3"/>
      <c r="BL60130" s="3"/>
      <c r="BN60130" s="3"/>
      <c r="BP60130" s="3"/>
    </row>
    <row r="60131" spans="1:68" x14ac:dyDescent="0.25">
      <c r="A60131" s="1"/>
      <c r="B60131" s="2"/>
      <c r="BJ60131" s="3"/>
      <c r="BL60131" s="3"/>
      <c r="BN60131" s="3"/>
      <c r="BP60131" s="3"/>
    </row>
    <row r="60132" spans="1:68" x14ac:dyDescent="0.25">
      <c r="A60132" s="1"/>
      <c r="B60132" s="2"/>
      <c r="BJ60132" s="3"/>
      <c r="BL60132" s="3"/>
      <c r="BN60132" s="3"/>
      <c r="BP60132" s="3"/>
    </row>
    <row r="60133" spans="1:68" x14ac:dyDescent="0.25">
      <c r="A60133" s="1"/>
      <c r="B60133" s="2"/>
      <c r="BJ60133" s="3"/>
      <c r="BL60133" s="3"/>
      <c r="BN60133" s="3"/>
      <c r="BP60133" s="3"/>
    </row>
    <row r="60134" spans="1:68" x14ac:dyDescent="0.25">
      <c r="A60134" s="1"/>
      <c r="B60134" s="2"/>
      <c r="BJ60134" s="3"/>
      <c r="BL60134" s="3"/>
      <c r="BN60134" s="3"/>
      <c r="BP60134" s="3"/>
    </row>
    <row r="60135" spans="1:68" x14ac:dyDescent="0.25">
      <c r="A60135" s="1"/>
      <c r="B60135" s="2"/>
      <c r="BJ60135" s="3"/>
      <c r="BL60135" s="3"/>
      <c r="BN60135" s="3"/>
      <c r="BP60135" s="3"/>
    </row>
    <row r="60136" spans="1:68" x14ac:dyDescent="0.25">
      <c r="A60136" s="1"/>
      <c r="B60136" s="2"/>
      <c r="BJ60136" s="3"/>
      <c r="BL60136" s="3"/>
      <c r="BN60136" s="3"/>
      <c r="BP60136" s="3"/>
    </row>
    <row r="60137" spans="1:68" x14ac:dyDescent="0.25">
      <c r="A60137" s="1"/>
      <c r="B60137" s="2"/>
      <c r="BJ60137" s="3"/>
      <c r="BL60137" s="3"/>
      <c r="BN60137" s="3"/>
      <c r="BP60137" s="3"/>
    </row>
    <row r="60138" spans="1:68" x14ac:dyDescent="0.25">
      <c r="A60138" s="1"/>
      <c r="B60138" s="2"/>
      <c r="BJ60138" s="3"/>
      <c r="BL60138" s="3"/>
      <c r="BN60138" s="3"/>
      <c r="BP60138" s="3"/>
    </row>
    <row r="60139" spans="1:68" x14ac:dyDescent="0.25">
      <c r="A60139" s="1"/>
      <c r="B60139" s="2"/>
      <c r="BJ60139" s="3"/>
      <c r="BL60139" s="3"/>
      <c r="BN60139" s="3"/>
      <c r="BP60139" s="3"/>
    </row>
    <row r="60140" spans="1:68" x14ac:dyDescent="0.25">
      <c r="A60140" s="1"/>
      <c r="B60140" s="2"/>
      <c r="BJ60140" s="3"/>
      <c r="BL60140" s="3"/>
      <c r="BN60140" s="3"/>
      <c r="BP60140" s="3"/>
    </row>
    <row r="60141" spans="1:68" x14ac:dyDescent="0.25">
      <c r="A60141" s="1"/>
      <c r="B60141" s="2"/>
      <c r="BJ60141" s="3"/>
      <c r="BL60141" s="3"/>
      <c r="BN60141" s="3"/>
      <c r="BP60141" s="3"/>
    </row>
    <row r="60142" spans="1:68" x14ac:dyDescent="0.25">
      <c r="A60142" s="1"/>
      <c r="B60142" s="2"/>
      <c r="BJ60142" s="3"/>
      <c r="BL60142" s="3"/>
      <c r="BN60142" s="3"/>
      <c r="BP60142" s="3"/>
    </row>
    <row r="60143" spans="1:68" x14ac:dyDescent="0.25">
      <c r="A60143" s="1"/>
      <c r="B60143" s="2"/>
      <c r="BJ60143" s="3"/>
      <c r="BL60143" s="3"/>
      <c r="BN60143" s="3"/>
      <c r="BP60143" s="3"/>
    </row>
    <row r="60144" spans="1:68" x14ac:dyDescent="0.25">
      <c r="A60144" s="1"/>
      <c r="B60144" s="2"/>
      <c r="BJ60144" s="3"/>
      <c r="BL60144" s="3"/>
      <c r="BN60144" s="3"/>
      <c r="BP60144" s="3"/>
    </row>
    <row r="60145" spans="1:68" x14ac:dyDescent="0.25">
      <c r="A60145" s="1"/>
      <c r="B60145" s="2"/>
      <c r="BJ60145" s="3"/>
      <c r="BL60145" s="3"/>
      <c r="BN60145" s="3"/>
      <c r="BP60145" s="3"/>
    </row>
    <row r="60146" spans="1:68" x14ac:dyDescent="0.25">
      <c r="A60146" s="1"/>
      <c r="B60146" s="2"/>
      <c r="BJ60146" s="3"/>
      <c r="BL60146" s="3"/>
      <c r="BN60146" s="3"/>
      <c r="BP60146" s="3"/>
    </row>
    <row r="60147" spans="1:68" x14ac:dyDescent="0.25">
      <c r="A60147" s="1"/>
      <c r="B60147" s="2"/>
      <c r="BJ60147" s="3"/>
      <c r="BL60147" s="3"/>
      <c r="BN60147" s="3"/>
      <c r="BP60147" s="3"/>
    </row>
    <row r="60148" spans="1:68" x14ac:dyDescent="0.25">
      <c r="A60148" s="1"/>
      <c r="B60148" s="2"/>
      <c r="BJ60148" s="3"/>
      <c r="BL60148" s="3"/>
      <c r="BN60148" s="3"/>
      <c r="BP60148" s="3"/>
    </row>
    <row r="60149" spans="1:68" x14ac:dyDescent="0.25">
      <c r="A60149" s="1"/>
      <c r="B60149" s="2"/>
      <c r="BJ60149" s="3"/>
      <c r="BL60149" s="3"/>
      <c r="BN60149" s="3"/>
      <c r="BP60149" s="3"/>
    </row>
    <row r="60150" spans="1:68" x14ac:dyDescent="0.25">
      <c r="A60150" s="1"/>
      <c r="B60150" s="2"/>
      <c r="BJ60150" s="3"/>
      <c r="BL60150" s="3"/>
      <c r="BN60150" s="3"/>
      <c r="BP60150" s="3"/>
    </row>
    <row r="60151" spans="1:68" x14ac:dyDescent="0.25">
      <c r="A60151" s="1"/>
      <c r="B60151" s="2"/>
      <c r="BJ60151" s="3"/>
      <c r="BL60151" s="3"/>
      <c r="BN60151" s="3"/>
      <c r="BP60151" s="3"/>
    </row>
    <row r="60152" spans="1:68" x14ac:dyDescent="0.25">
      <c r="A60152" s="1"/>
      <c r="B60152" s="2"/>
      <c r="BJ60152" s="3"/>
      <c r="BL60152" s="3"/>
      <c r="BN60152" s="3"/>
      <c r="BP60152" s="3"/>
    </row>
    <row r="60153" spans="1:68" x14ac:dyDescent="0.25">
      <c r="A60153" s="1"/>
      <c r="B60153" s="2"/>
      <c r="BJ60153" s="3"/>
      <c r="BL60153" s="3"/>
      <c r="BN60153" s="3"/>
      <c r="BP60153" s="3"/>
    </row>
    <row r="60154" spans="1:68" x14ac:dyDescent="0.25">
      <c r="A60154" s="1"/>
      <c r="B60154" s="2"/>
      <c r="BJ60154" s="3"/>
      <c r="BL60154" s="3"/>
      <c r="BN60154" s="3"/>
      <c r="BP60154" s="3"/>
    </row>
    <row r="60155" spans="1:68" x14ac:dyDescent="0.25">
      <c r="A60155" s="1"/>
      <c r="B60155" s="2"/>
      <c r="BJ60155" s="3"/>
      <c r="BL60155" s="3"/>
      <c r="BN60155" s="3"/>
      <c r="BP60155" s="3"/>
    </row>
    <row r="60156" spans="1:68" x14ac:dyDescent="0.25">
      <c r="A60156" s="1"/>
      <c r="B60156" s="2"/>
      <c r="BJ60156" s="3"/>
      <c r="BL60156" s="3"/>
      <c r="BN60156" s="3"/>
      <c r="BP60156" s="3"/>
    </row>
    <row r="60157" spans="1:68" x14ac:dyDescent="0.25">
      <c r="A60157" s="1"/>
      <c r="B60157" s="2"/>
      <c r="BJ60157" s="3"/>
      <c r="BL60157" s="3"/>
      <c r="BN60157" s="3"/>
      <c r="BP60157" s="3"/>
    </row>
    <row r="60158" spans="1:68" x14ac:dyDescent="0.25">
      <c r="A60158" s="1"/>
      <c r="B60158" s="2"/>
      <c r="BJ60158" s="3"/>
      <c r="BL60158" s="3"/>
      <c r="BN60158" s="3"/>
      <c r="BP60158" s="3"/>
    </row>
    <row r="60159" spans="1:68" x14ac:dyDescent="0.25">
      <c r="A60159" s="1"/>
      <c r="B60159" s="2"/>
      <c r="BJ60159" s="3"/>
      <c r="BL60159" s="3"/>
      <c r="BN60159" s="3"/>
      <c r="BP60159" s="3"/>
    </row>
    <row r="60160" spans="1:68" x14ac:dyDescent="0.25">
      <c r="A60160" s="1"/>
      <c r="B60160" s="2"/>
      <c r="BJ60160" s="3"/>
      <c r="BL60160" s="3"/>
      <c r="BN60160" s="3"/>
      <c r="BP60160" s="3"/>
    </row>
    <row r="60161" spans="1:68" x14ac:dyDescent="0.25">
      <c r="A60161" s="1"/>
      <c r="B60161" s="2"/>
      <c r="BJ60161" s="3"/>
      <c r="BL60161" s="3"/>
      <c r="BN60161" s="3"/>
      <c r="BP60161" s="3"/>
    </row>
    <row r="60162" spans="1:68" x14ac:dyDescent="0.25">
      <c r="A60162" s="1"/>
      <c r="B60162" s="2"/>
      <c r="BJ60162" s="3"/>
      <c r="BL60162" s="3"/>
      <c r="BN60162" s="3"/>
      <c r="BP60162" s="3"/>
    </row>
    <row r="60163" spans="1:68" x14ac:dyDescent="0.25">
      <c r="A60163" s="1"/>
      <c r="B60163" s="2"/>
      <c r="BJ60163" s="3"/>
      <c r="BL60163" s="3"/>
      <c r="BN60163" s="3"/>
      <c r="BP60163" s="3"/>
    </row>
    <row r="60164" spans="1:68" x14ac:dyDescent="0.25">
      <c r="A60164" s="1"/>
      <c r="B60164" s="2"/>
      <c r="BJ60164" s="3"/>
      <c r="BL60164" s="3"/>
      <c r="BN60164" s="3"/>
      <c r="BP60164" s="3"/>
    </row>
    <row r="60165" spans="1:68" x14ac:dyDescent="0.25">
      <c r="A60165" s="1"/>
      <c r="B60165" s="2"/>
      <c r="BJ60165" s="3"/>
      <c r="BL60165" s="3"/>
      <c r="BN60165" s="3"/>
      <c r="BP60165" s="3"/>
    </row>
    <row r="60166" spans="1:68" x14ac:dyDescent="0.25">
      <c r="A60166" s="1"/>
      <c r="B60166" s="2"/>
      <c r="BJ60166" s="3"/>
      <c r="BL60166" s="3"/>
      <c r="BN60166" s="3"/>
      <c r="BP60166" s="3"/>
    </row>
    <row r="60167" spans="1:68" x14ac:dyDescent="0.25">
      <c r="A60167" s="1"/>
      <c r="B60167" s="2"/>
      <c r="BJ60167" s="3"/>
      <c r="BL60167" s="3"/>
      <c r="BN60167" s="3"/>
      <c r="BP60167" s="3"/>
    </row>
    <row r="60168" spans="1:68" x14ac:dyDescent="0.25">
      <c r="A60168" s="1"/>
      <c r="B60168" s="2"/>
      <c r="BJ60168" s="3"/>
      <c r="BL60168" s="3"/>
      <c r="BN60168" s="3"/>
      <c r="BP60168" s="3"/>
    </row>
    <row r="60169" spans="1:68" x14ac:dyDescent="0.25">
      <c r="A60169" s="1"/>
      <c r="B60169" s="2"/>
      <c r="BJ60169" s="3"/>
      <c r="BL60169" s="3"/>
      <c r="BN60169" s="3"/>
      <c r="BP60169" s="3"/>
    </row>
    <row r="60170" spans="1:68" x14ac:dyDescent="0.25">
      <c r="A60170" s="1"/>
      <c r="B60170" s="2"/>
      <c r="BJ60170" s="3"/>
      <c r="BL60170" s="3"/>
      <c r="BN60170" s="3"/>
      <c r="BP60170" s="3"/>
    </row>
    <row r="60171" spans="1:68" x14ac:dyDescent="0.25">
      <c r="A60171" s="1"/>
      <c r="B60171" s="2"/>
      <c r="BJ60171" s="3"/>
      <c r="BL60171" s="3"/>
      <c r="BN60171" s="3"/>
      <c r="BP60171" s="3"/>
    </row>
    <row r="60172" spans="1:68" x14ac:dyDescent="0.25">
      <c r="A60172" s="1"/>
      <c r="B60172" s="2"/>
      <c r="BJ60172" s="3"/>
      <c r="BL60172" s="3"/>
      <c r="BN60172" s="3"/>
      <c r="BP60172" s="3"/>
    </row>
    <row r="60173" spans="1:68" x14ac:dyDescent="0.25">
      <c r="A60173" s="1"/>
      <c r="B60173" s="2"/>
      <c r="BJ60173" s="3"/>
      <c r="BL60173" s="3"/>
      <c r="BN60173" s="3"/>
      <c r="BP60173" s="3"/>
    </row>
    <row r="60174" spans="1:68" x14ac:dyDescent="0.25">
      <c r="A60174" s="1"/>
      <c r="B60174" s="2"/>
      <c r="BJ60174" s="3"/>
      <c r="BL60174" s="3"/>
      <c r="BN60174" s="3"/>
      <c r="BP60174" s="3"/>
    </row>
    <row r="60175" spans="1:68" x14ac:dyDescent="0.25">
      <c r="A60175" s="1"/>
      <c r="B60175" s="2"/>
      <c r="BJ60175" s="3"/>
      <c r="BL60175" s="3"/>
      <c r="BN60175" s="3"/>
      <c r="BP60175" s="3"/>
    </row>
    <row r="60176" spans="1:68" x14ac:dyDescent="0.25">
      <c r="A60176" s="1"/>
      <c r="B60176" s="2"/>
      <c r="BJ60176" s="3"/>
      <c r="BL60176" s="3"/>
      <c r="BN60176" s="3"/>
      <c r="BP60176" s="3"/>
    </row>
    <row r="60177" spans="1:68" x14ac:dyDescent="0.25">
      <c r="A60177" s="1"/>
      <c r="B60177" s="2"/>
      <c r="BJ60177" s="3"/>
      <c r="BL60177" s="3"/>
      <c r="BN60177" s="3"/>
      <c r="BP60177" s="3"/>
    </row>
    <row r="60178" spans="1:68" x14ac:dyDescent="0.25">
      <c r="A60178" s="1"/>
      <c r="B60178" s="2"/>
      <c r="BJ60178" s="3"/>
      <c r="BL60178" s="3"/>
      <c r="BN60178" s="3"/>
      <c r="BP60178" s="3"/>
    </row>
    <row r="60179" spans="1:68" x14ac:dyDescent="0.25">
      <c r="A60179" s="1"/>
      <c r="B60179" s="2"/>
      <c r="BJ60179" s="3"/>
      <c r="BL60179" s="3"/>
      <c r="BN60179" s="3"/>
      <c r="BP60179" s="3"/>
    </row>
    <row r="60180" spans="1:68" x14ac:dyDescent="0.25">
      <c r="A60180" s="1"/>
      <c r="B60180" s="2"/>
      <c r="BJ60180" s="3"/>
      <c r="BL60180" s="3"/>
      <c r="BN60180" s="3"/>
      <c r="BP60180" s="3"/>
    </row>
    <row r="60181" spans="1:68" x14ac:dyDescent="0.25">
      <c r="A60181" s="1"/>
      <c r="B60181" s="2"/>
      <c r="BJ60181" s="3"/>
      <c r="BL60181" s="3"/>
      <c r="BN60181" s="3"/>
      <c r="BP60181" s="3"/>
    </row>
    <row r="60182" spans="1:68" x14ac:dyDescent="0.25">
      <c r="A60182" s="1"/>
      <c r="B60182" s="2"/>
      <c r="BJ60182" s="3"/>
      <c r="BL60182" s="3"/>
      <c r="BN60182" s="3"/>
      <c r="BP60182" s="3"/>
    </row>
    <row r="60183" spans="1:68" x14ac:dyDescent="0.25">
      <c r="A60183" s="1"/>
      <c r="B60183" s="2"/>
      <c r="BJ60183" s="3"/>
      <c r="BL60183" s="3"/>
      <c r="BN60183" s="3"/>
      <c r="BP60183" s="3"/>
    </row>
    <row r="60184" spans="1:68" x14ac:dyDescent="0.25">
      <c r="A60184" s="1"/>
      <c r="B60184" s="2"/>
      <c r="BJ60184" s="3"/>
      <c r="BL60184" s="3"/>
      <c r="BN60184" s="3"/>
      <c r="BP60184" s="3"/>
    </row>
    <row r="60185" spans="1:68" x14ac:dyDescent="0.25">
      <c r="A60185" s="1"/>
      <c r="B60185" s="2"/>
      <c r="BJ60185" s="3"/>
      <c r="BL60185" s="3"/>
      <c r="BN60185" s="3"/>
      <c r="BP60185" s="3"/>
    </row>
    <row r="60186" spans="1:68" x14ac:dyDescent="0.25">
      <c r="A60186" s="1"/>
      <c r="B60186" s="2"/>
      <c r="BJ60186" s="3"/>
      <c r="BL60186" s="3"/>
      <c r="BN60186" s="3"/>
      <c r="BP60186" s="3"/>
    </row>
    <row r="60187" spans="1:68" x14ac:dyDescent="0.25">
      <c r="A60187" s="1"/>
      <c r="B60187" s="2"/>
      <c r="BJ60187" s="3"/>
      <c r="BL60187" s="3"/>
      <c r="BN60187" s="3"/>
      <c r="BP60187" s="3"/>
    </row>
    <row r="60188" spans="1:68" x14ac:dyDescent="0.25">
      <c r="A60188" s="1"/>
      <c r="B60188" s="2"/>
      <c r="BJ60188" s="3"/>
      <c r="BL60188" s="3"/>
      <c r="BN60188" s="3"/>
      <c r="BP60188" s="3"/>
    </row>
    <row r="60189" spans="1:68" x14ac:dyDescent="0.25">
      <c r="A60189" s="1"/>
      <c r="B60189" s="2"/>
      <c r="BJ60189" s="3"/>
      <c r="BL60189" s="3"/>
      <c r="BN60189" s="3"/>
      <c r="BP60189" s="3"/>
    </row>
    <row r="60190" spans="1:68" x14ac:dyDescent="0.25">
      <c r="A60190" s="1"/>
      <c r="B60190" s="2"/>
      <c r="BJ60190" s="3"/>
      <c r="BL60190" s="3"/>
      <c r="BN60190" s="3"/>
      <c r="BP60190" s="3"/>
    </row>
    <row r="60191" spans="1:68" x14ac:dyDescent="0.25">
      <c r="A60191" s="1"/>
      <c r="B60191" s="2"/>
      <c r="BJ60191" s="3"/>
      <c r="BL60191" s="3"/>
      <c r="BN60191" s="3"/>
      <c r="BP60191" s="3"/>
    </row>
    <row r="60192" spans="1:68" x14ac:dyDescent="0.25">
      <c r="A60192" s="1"/>
      <c r="B60192" s="2"/>
      <c r="BJ60192" s="3"/>
      <c r="BL60192" s="3"/>
      <c r="BN60192" s="3"/>
      <c r="BP60192" s="3"/>
    </row>
    <row r="60193" spans="1:68" x14ac:dyDescent="0.25">
      <c r="A60193" s="1"/>
      <c r="B60193" s="2"/>
      <c r="BJ60193" s="3"/>
      <c r="BL60193" s="3"/>
      <c r="BN60193" s="3"/>
      <c r="BP60193" s="3"/>
    </row>
    <row r="60194" spans="1:68" x14ac:dyDescent="0.25">
      <c r="A60194" s="1"/>
      <c r="B60194" s="2"/>
      <c r="BJ60194" s="3"/>
      <c r="BL60194" s="3"/>
      <c r="BN60194" s="3"/>
      <c r="BP60194" s="3"/>
    </row>
    <row r="60195" spans="1:68" x14ac:dyDescent="0.25">
      <c r="A60195" s="1"/>
      <c r="B60195" s="2"/>
      <c r="BJ60195" s="3"/>
      <c r="BL60195" s="3"/>
      <c r="BN60195" s="3"/>
      <c r="BP60195" s="3"/>
    </row>
    <row r="60196" spans="1:68" x14ac:dyDescent="0.25">
      <c r="A60196" s="1"/>
      <c r="B60196" s="2"/>
      <c r="BJ60196" s="3"/>
      <c r="BL60196" s="3"/>
      <c r="BN60196" s="3"/>
      <c r="BP60196" s="3"/>
    </row>
    <row r="60197" spans="1:68" x14ac:dyDescent="0.25">
      <c r="A60197" s="1"/>
      <c r="B60197" s="2"/>
      <c r="BJ60197" s="3"/>
      <c r="BL60197" s="3"/>
      <c r="BN60197" s="3"/>
      <c r="BP60197" s="3"/>
    </row>
    <row r="60198" spans="1:68" x14ac:dyDescent="0.25">
      <c r="A60198" s="1"/>
      <c r="B60198" s="2"/>
      <c r="BJ60198" s="3"/>
      <c r="BL60198" s="3"/>
      <c r="BN60198" s="3"/>
      <c r="BP60198" s="3"/>
    </row>
    <row r="60199" spans="1:68" x14ac:dyDescent="0.25">
      <c r="A60199" s="1"/>
      <c r="B60199" s="2"/>
      <c r="BJ60199" s="3"/>
      <c r="BL60199" s="3"/>
      <c r="BN60199" s="3"/>
      <c r="BP60199" s="3"/>
    </row>
    <row r="60200" spans="1:68" x14ac:dyDescent="0.25">
      <c r="A60200" s="1"/>
      <c r="B60200" s="2"/>
      <c r="BJ60200" s="3"/>
      <c r="BL60200" s="3"/>
      <c r="BN60200" s="3"/>
      <c r="BP60200" s="3"/>
    </row>
    <row r="60201" spans="1:68" x14ac:dyDescent="0.25">
      <c r="A60201" s="1"/>
      <c r="B60201" s="2"/>
      <c r="BJ60201" s="3"/>
      <c r="BL60201" s="3"/>
      <c r="BN60201" s="3"/>
      <c r="BP60201" s="3"/>
    </row>
    <row r="60202" spans="1:68" x14ac:dyDescent="0.25">
      <c r="A60202" s="1"/>
      <c r="B60202" s="2"/>
      <c r="BJ60202" s="3"/>
      <c r="BL60202" s="3"/>
      <c r="BN60202" s="3"/>
      <c r="BP60202" s="3"/>
    </row>
    <row r="60203" spans="1:68" x14ac:dyDescent="0.25">
      <c r="A60203" s="1"/>
      <c r="B60203" s="2"/>
      <c r="BJ60203" s="3"/>
      <c r="BL60203" s="3"/>
      <c r="BN60203" s="3"/>
      <c r="BP60203" s="3"/>
    </row>
    <row r="60204" spans="1:68" x14ac:dyDescent="0.25">
      <c r="A60204" s="1"/>
      <c r="B60204" s="2"/>
      <c r="BJ60204" s="3"/>
      <c r="BL60204" s="3"/>
      <c r="BN60204" s="3"/>
      <c r="BP60204" s="3"/>
    </row>
    <row r="60205" spans="1:68" x14ac:dyDescent="0.25">
      <c r="A60205" s="1"/>
      <c r="B60205" s="2"/>
      <c r="BJ60205" s="3"/>
      <c r="BL60205" s="3"/>
      <c r="BN60205" s="3"/>
      <c r="BP60205" s="3"/>
    </row>
    <row r="60206" spans="1:68" x14ac:dyDescent="0.25">
      <c r="A60206" s="1"/>
      <c r="B60206" s="2"/>
      <c r="BJ60206" s="3"/>
      <c r="BL60206" s="3"/>
      <c r="BN60206" s="3"/>
      <c r="BP60206" s="3"/>
    </row>
    <row r="60207" spans="1:68" x14ac:dyDescent="0.25">
      <c r="A60207" s="1"/>
      <c r="B60207" s="2"/>
      <c r="BJ60207" s="3"/>
      <c r="BL60207" s="3"/>
      <c r="BN60207" s="3"/>
      <c r="BP60207" s="3"/>
    </row>
    <row r="60208" spans="1:68" x14ac:dyDescent="0.25">
      <c r="A60208" s="1"/>
      <c r="B60208" s="2"/>
      <c r="BJ60208" s="3"/>
      <c r="BL60208" s="3"/>
      <c r="BN60208" s="3"/>
      <c r="BP60208" s="3"/>
    </row>
    <row r="60209" spans="1:68" x14ac:dyDescent="0.25">
      <c r="A60209" s="1"/>
      <c r="B60209" s="2"/>
      <c r="BJ60209" s="3"/>
      <c r="BL60209" s="3"/>
      <c r="BN60209" s="3"/>
      <c r="BP60209" s="3"/>
    </row>
    <row r="60210" spans="1:68" x14ac:dyDescent="0.25">
      <c r="A60210" s="1"/>
      <c r="B60210" s="2"/>
      <c r="BJ60210" s="3"/>
      <c r="BL60210" s="3"/>
      <c r="BN60210" s="3"/>
      <c r="BP60210" s="3"/>
    </row>
    <row r="60211" spans="1:68" x14ac:dyDescent="0.25">
      <c r="A60211" s="1"/>
      <c r="B60211" s="2"/>
      <c r="BJ60211" s="3"/>
      <c r="BL60211" s="3"/>
      <c r="BN60211" s="3"/>
      <c r="BP60211" s="3"/>
    </row>
    <row r="60212" spans="1:68" x14ac:dyDescent="0.25">
      <c r="A60212" s="1"/>
      <c r="B60212" s="2"/>
      <c r="BJ60212" s="3"/>
      <c r="BL60212" s="3"/>
      <c r="BN60212" s="3"/>
      <c r="BP60212" s="3"/>
    </row>
    <row r="60213" spans="1:68" x14ac:dyDescent="0.25">
      <c r="A60213" s="1"/>
      <c r="B60213" s="2"/>
      <c r="BJ60213" s="3"/>
      <c r="BL60213" s="3"/>
      <c r="BN60213" s="3"/>
      <c r="BP60213" s="3"/>
    </row>
    <row r="60214" spans="1:68" x14ac:dyDescent="0.25">
      <c r="A60214" s="1"/>
      <c r="B60214" s="2"/>
      <c r="BJ60214" s="3"/>
      <c r="BL60214" s="3"/>
      <c r="BN60214" s="3"/>
      <c r="BP60214" s="3"/>
    </row>
    <row r="60215" spans="1:68" x14ac:dyDescent="0.25">
      <c r="A60215" s="1"/>
      <c r="B60215" s="2"/>
      <c r="BJ60215" s="3"/>
      <c r="BL60215" s="3"/>
      <c r="BN60215" s="3"/>
      <c r="BP60215" s="3"/>
    </row>
    <row r="60216" spans="1:68" x14ac:dyDescent="0.25">
      <c r="A60216" s="1"/>
      <c r="B60216" s="2"/>
      <c r="BJ60216" s="3"/>
      <c r="BL60216" s="3"/>
      <c r="BN60216" s="3"/>
      <c r="BP60216" s="3"/>
    </row>
    <row r="60217" spans="1:68" x14ac:dyDescent="0.25">
      <c r="A60217" s="1"/>
      <c r="B60217" s="2"/>
      <c r="BJ60217" s="3"/>
      <c r="BL60217" s="3"/>
      <c r="BN60217" s="3"/>
      <c r="BP60217" s="3"/>
    </row>
    <row r="60218" spans="1:68" x14ac:dyDescent="0.25">
      <c r="A60218" s="1"/>
      <c r="B60218" s="2"/>
      <c r="BJ60218" s="3"/>
      <c r="BL60218" s="3"/>
      <c r="BN60218" s="3"/>
      <c r="BP60218" s="3"/>
    </row>
    <row r="60219" spans="1:68" x14ac:dyDescent="0.25">
      <c r="A60219" s="1"/>
      <c r="B60219" s="2"/>
      <c r="BJ60219" s="3"/>
      <c r="BL60219" s="3"/>
      <c r="BN60219" s="3"/>
      <c r="BP60219" s="3"/>
    </row>
    <row r="60220" spans="1:68" x14ac:dyDescent="0.25">
      <c r="A60220" s="1"/>
      <c r="B60220" s="2"/>
      <c r="BJ60220" s="3"/>
      <c r="BL60220" s="3"/>
      <c r="BN60220" s="3"/>
      <c r="BP60220" s="3"/>
    </row>
    <row r="60221" spans="1:68" x14ac:dyDescent="0.25">
      <c r="A60221" s="1"/>
      <c r="B60221" s="2"/>
      <c r="BJ60221" s="3"/>
      <c r="BL60221" s="3"/>
      <c r="BN60221" s="3"/>
      <c r="BP60221" s="3"/>
    </row>
    <row r="60222" spans="1:68" x14ac:dyDescent="0.25">
      <c r="A60222" s="1"/>
      <c r="B60222" s="2"/>
      <c r="BJ60222" s="3"/>
      <c r="BL60222" s="3"/>
      <c r="BN60222" s="3"/>
      <c r="BP60222" s="3"/>
    </row>
    <row r="60223" spans="1:68" x14ac:dyDescent="0.25">
      <c r="A60223" s="1"/>
      <c r="B60223" s="2"/>
      <c r="BJ60223" s="3"/>
      <c r="BL60223" s="3"/>
      <c r="BN60223" s="3"/>
      <c r="BP60223" s="3"/>
    </row>
    <row r="60224" spans="1:68" x14ac:dyDescent="0.25">
      <c r="A60224" s="1"/>
      <c r="B60224" s="2"/>
      <c r="BJ60224" s="3"/>
      <c r="BL60224" s="3"/>
      <c r="BN60224" s="3"/>
      <c r="BP60224" s="3"/>
    </row>
    <row r="60225" spans="1:68" x14ac:dyDescent="0.25">
      <c r="A60225" s="1"/>
      <c r="B60225" s="2"/>
      <c r="BJ60225" s="3"/>
      <c r="BL60225" s="3"/>
      <c r="BN60225" s="3"/>
      <c r="BP60225" s="3"/>
    </row>
    <row r="60226" spans="1:68" x14ac:dyDescent="0.25">
      <c r="A60226" s="1"/>
      <c r="B60226" s="2"/>
      <c r="BJ60226" s="3"/>
      <c r="BL60226" s="3"/>
      <c r="BN60226" s="3"/>
      <c r="BP60226" s="3"/>
    </row>
    <row r="60227" spans="1:68" x14ac:dyDescent="0.25">
      <c r="A60227" s="1"/>
      <c r="B60227" s="2"/>
      <c r="BJ60227" s="3"/>
      <c r="BL60227" s="3"/>
      <c r="BN60227" s="3"/>
      <c r="BP60227" s="3"/>
    </row>
    <row r="60228" spans="1:68" x14ac:dyDescent="0.25">
      <c r="A60228" s="1"/>
      <c r="B60228" s="2"/>
      <c r="BJ60228" s="3"/>
      <c r="BL60228" s="3"/>
      <c r="BN60228" s="3"/>
      <c r="BP60228" s="3"/>
    </row>
    <row r="60229" spans="1:68" x14ac:dyDescent="0.25">
      <c r="A60229" s="1"/>
      <c r="B60229" s="2"/>
      <c r="BJ60229" s="3"/>
      <c r="BL60229" s="3"/>
      <c r="BN60229" s="3"/>
      <c r="BP60229" s="3"/>
    </row>
    <row r="60230" spans="1:68" x14ac:dyDescent="0.25">
      <c r="A60230" s="1"/>
      <c r="B60230" s="2"/>
      <c r="BJ60230" s="3"/>
      <c r="BL60230" s="3"/>
      <c r="BN60230" s="3"/>
      <c r="BP60230" s="3"/>
    </row>
    <row r="60231" spans="1:68" x14ac:dyDescent="0.25">
      <c r="A60231" s="1"/>
      <c r="B60231" s="2"/>
      <c r="BJ60231" s="3"/>
      <c r="BL60231" s="3"/>
      <c r="BN60231" s="3"/>
      <c r="BP60231" s="3"/>
    </row>
    <row r="60232" spans="1:68" x14ac:dyDescent="0.25">
      <c r="A60232" s="1"/>
      <c r="B60232" s="2"/>
      <c r="BJ60232" s="3"/>
      <c r="BL60232" s="3"/>
      <c r="BN60232" s="3"/>
      <c r="BP60232" s="3"/>
    </row>
    <row r="60233" spans="1:68" x14ac:dyDescent="0.25">
      <c r="A60233" s="1"/>
      <c r="B60233" s="2"/>
      <c r="BJ60233" s="3"/>
      <c r="BL60233" s="3"/>
      <c r="BN60233" s="3"/>
      <c r="BP60233" s="3"/>
    </row>
    <row r="60234" spans="1:68" x14ac:dyDescent="0.25">
      <c r="A60234" s="1"/>
      <c r="B60234" s="2"/>
      <c r="BJ60234" s="3"/>
      <c r="BL60234" s="3"/>
      <c r="BN60234" s="3"/>
      <c r="BP60234" s="3"/>
    </row>
    <row r="60235" spans="1:68" x14ac:dyDescent="0.25">
      <c r="A60235" s="1"/>
      <c r="B60235" s="2"/>
      <c r="BJ60235" s="3"/>
      <c r="BL60235" s="3"/>
      <c r="BN60235" s="3"/>
      <c r="BP60235" s="3"/>
    </row>
    <row r="60236" spans="1:68" x14ac:dyDescent="0.25">
      <c r="A60236" s="1"/>
      <c r="B60236" s="2"/>
      <c r="BJ60236" s="3"/>
      <c r="BL60236" s="3"/>
      <c r="BN60236" s="3"/>
      <c r="BP60236" s="3"/>
    </row>
    <row r="60237" spans="1:68" x14ac:dyDescent="0.25">
      <c r="A60237" s="1"/>
      <c r="B60237" s="2"/>
      <c r="BJ60237" s="3"/>
      <c r="BL60237" s="3"/>
      <c r="BN60237" s="3"/>
      <c r="BP60237" s="3"/>
    </row>
    <row r="60238" spans="1:68" x14ac:dyDescent="0.25">
      <c r="A60238" s="1"/>
      <c r="B60238" s="2"/>
      <c r="BJ60238" s="3"/>
      <c r="BL60238" s="3"/>
      <c r="BN60238" s="3"/>
      <c r="BP60238" s="3"/>
    </row>
    <row r="60239" spans="1:68" x14ac:dyDescent="0.25">
      <c r="A60239" s="1"/>
      <c r="B60239" s="2"/>
      <c r="BJ60239" s="3"/>
      <c r="BL60239" s="3"/>
      <c r="BN60239" s="3"/>
      <c r="BP60239" s="3"/>
    </row>
    <row r="60240" spans="1:68" x14ac:dyDescent="0.25">
      <c r="A60240" s="1"/>
      <c r="B60240" s="2"/>
      <c r="BJ60240" s="3"/>
      <c r="BL60240" s="3"/>
      <c r="BN60240" s="3"/>
      <c r="BP60240" s="3"/>
    </row>
    <row r="60241" spans="1:68" x14ac:dyDescent="0.25">
      <c r="A60241" s="1"/>
      <c r="B60241" s="2"/>
      <c r="BJ60241" s="3"/>
      <c r="BL60241" s="3"/>
      <c r="BN60241" s="3"/>
      <c r="BP60241" s="3"/>
    </row>
    <row r="60242" spans="1:68" x14ac:dyDescent="0.25">
      <c r="A60242" s="1"/>
      <c r="B60242" s="2"/>
      <c r="BJ60242" s="3"/>
      <c r="BL60242" s="3"/>
      <c r="BN60242" s="3"/>
      <c r="BP60242" s="3"/>
    </row>
    <row r="60243" spans="1:68" x14ac:dyDescent="0.25">
      <c r="A60243" s="1"/>
      <c r="B60243" s="2"/>
      <c r="BJ60243" s="3"/>
      <c r="BL60243" s="3"/>
      <c r="BN60243" s="3"/>
      <c r="BP60243" s="3"/>
    </row>
    <row r="60244" spans="1:68" x14ac:dyDescent="0.25">
      <c r="A60244" s="1"/>
      <c r="B60244" s="2"/>
      <c r="BJ60244" s="3"/>
      <c r="BL60244" s="3"/>
      <c r="BN60244" s="3"/>
      <c r="BP60244" s="3"/>
    </row>
    <row r="60245" spans="1:68" x14ac:dyDescent="0.25">
      <c r="A60245" s="1"/>
      <c r="B60245" s="2"/>
      <c r="BJ60245" s="3"/>
      <c r="BL60245" s="3"/>
      <c r="BN60245" s="3"/>
      <c r="BP60245" s="3"/>
    </row>
    <row r="60246" spans="1:68" x14ac:dyDescent="0.25">
      <c r="A60246" s="1"/>
      <c r="B60246" s="2"/>
      <c r="BJ60246" s="3"/>
      <c r="BL60246" s="3"/>
      <c r="BN60246" s="3"/>
      <c r="BP60246" s="3"/>
    </row>
    <row r="60247" spans="1:68" x14ac:dyDescent="0.25">
      <c r="A60247" s="1"/>
      <c r="B60247" s="2"/>
      <c r="BJ60247" s="3"/>
      <c r="BL60247" s="3"/>
      <c r="BN60247" s="3"/>
      <c r="BP60247" s="3"/>
    </row>
    <row r="60248" spans="1:68" x14ac:dyDescent="0.25">
      <c r="A60248" s="1"/>
      <c r="B60248" s="2"/>
      <c r="BJ60248" s="3"/>
      <c r="BL60248" s="3"/>
      <c r="BN60248" s="3"/>
      <c r="BP60248" s="3"/>
    </row>
    <row r="60249" spans="1:68" x14ac:dyDescent="0.25">
      <c r="A60249" s="1"/>
      <c r="B60249" s="2"/>
      <c r="BJ60249" s="3"/>
      <c r="BL60249" s="3"/>
      <c r="BN60249" s="3"/>
      <c r="BP60249" s="3"/>
    </row>
    <row r="60250" spans="1:68" x14ac:dyDescent="0.25">
      <c r="A60250" s="1"/>
      <c r="B60250" s="2"/>
      <c r="BJ60250" s="3"/>
      <c r="BL60250" s="3"/>
      <c r="BN60250" s="3"/>
      <c r="BP60250" s="3"/>
    </row>
    <row r="60251" spans="1:68" x14ac:dyDescent="0.25">
      <c r="A60251" s="1"/>
      <c r="B60251" s="2"/>
      <c r="BJ60251" s="3"/>
      <c r="BL60251" s="3"/>
      <c r="BN60251" s="3"/>
      <c r="BP60251" s="3"/>
    </row>
    <row r="60252" spans="1:68" x14ac:dyDescent="0.25">
      <c r="A60252" s="1"/>
      <c r="B60252" s="2"/>
      <c r="BJ60252" s="3"/>
      <c r="BL60252" s="3"/>
      <c r="BN60252" s="3"/>
      <c r="BP60252" s="3"/>
    </row>
    <row r="60253" spans="1:68" x14ac:dyDescent="0.25">
      <c r="A60253" s="1"/>
      <c r="B60253" s="2"/>
      <c r="BJ60253" s="3"/>
      <c r="BL60253" s="3"/>
      <c r="BN60253" s="3"/>
      <c r="BP60253" s="3"/>
    </row>
    <row r="60254" spans="1:68" x14ac:dyDescent="0.25">
      <c r="A60254" s="1"/>
      <c r="B60254" s="2"/>
      <c r="BJ60254" s="3"/>
      <c r="BL60254" s="3"/>
      <c r="BN60254" s="3"/>
      <c r="BP60254" s="3"/>
    </row>
    <row r="60255" spans="1:68" x14ac:dyDescent="0.25">
      <c r="A60255" s="1"/>
      <c r="B60255" s="2"/>
      <c r="BJ60255" s="3"/>
      <c r="BL60255" s="3"/>
      <c r="BN60255" s="3"/>
      <c r="BP60255" s="3"/>
    </row>
    <row r="60256" spans="1:68" x14ac:dyDescent="0.25">
      <c r="A60256" s="1"/>
      <c r="B60256" s="2"/>
      <c r="BJ60256" s="3"/>
      <c r="BL60256" s="3"/>
      <c r="BN60256" s="3"/>
      <c r="BP60256" s="3"/>
    </row>
    <row r="60257" spans="1:68" x14ac:dyDescent="0.25">
      <c r="A60257" s="1"/>
      <c r="B60257" s="2"/>
      <c r="BJ60257" s="3"/>
      <c r="BL60257" s="3"/>
      <c r="BN60257" s="3"/>
      <c r="BP60257" s="3"/>
    </row>
    <row r="60258" spans="1:68" x14ac:dyDescent="0.25">
      <c r="A60258" s="1"/>
      <c r="B60258" s="2"/>
      <c r="BJ60258" s="3"/>
      <c r="BL60258" s="3"/>
      <c r="BN60258" s="3"/>
      <c r="BP60258" s="3"/>
    </row>
    <row r="60259" spans="1:68" x14ac:dyDescent="0.25">
      <c r="A60259" s="1"/>
      <c r="B60259" s="2"/>
      <c r="BJ60259" s="3"/>
      <c r="BL60259" s="3"/>
      <c r="BN60259" s="3"/>
      <c r="BP60259" s="3"/>
    </row>
    <row r="60260" spans="1:68" x14ac:dyDescent="0.25">
      <c r="A60260" s="1"/>
      <c r="B60260" s="2"/>
      <c r="BJ60260" s="3"/>
      <c r="BL60260" s="3"/>
      <c r="BN60260" s="3"/>
      <c r="BP60260" s="3"/>
    </row>
    <row r="60261" spans="1:68" x14ac:dyDescent="0.25">
      <c r="A60261" s="1"/>
      <c r="B60261" s="2"/>
      <c r="BJ60261" s="3"/>
      <c r="BL60261" s="3"/>
      <c r="BN60261" s="3"/>
      <c r="BP60261" s="3"/>
    </row>
    <row r="60262" spans="1:68" x14ac:dyDescent="0.25">
      <c r="A60262" s="1"/>
      <c r="B60262" s="2"/>
      <c r="BJ60262" s="3"/>
      <c r="BL60262" s="3"/>
      <c r="BN60262" s="3"/>
      <c r="BP60262" s="3"/>
    </row>
    <row r="60263" spans="1:68" x14ac:dyDescent="0.25">
      <c r="A60263" s="1"/>
      <c r="B60263" s="2"/>
      <c r="BJ60263" s="3"/>
      <c r="BL60263" s="3"/>
      <c r="BN60263" s="3"/>
      <c r="BP60263" s="3"/>
    </row>
    <row r="60264" spans="1:68" x14ac:dyDescent="0.25">
      <c r="A60264" s="1"/>
      <c r="B60264" s="2"/>
      <c r="BJ60264" s="3"/>
      <c r="BL60264" s="3"/>
      <c r="BN60264" s="3"/>
      <c r="BP60264" s="3"/>
    </row>
    <row r="60265" spans="1:68" x14ac:dyDescent="0.25">
      <c r="A60265" s="1"/>
      <c r="B60265" s="2"/>
      <c r="BJ60265" s="3"/>
      <c r="BL60265" s="3"/>
      <c r="BN60265" s="3"/>
      <c r="BP60265" s="3"/>
    </row>
    <row r="60266" spans="1:68" x14ac:dyDescent="0.25">
      <c r="A60266" s="1"/>
      <c r="B60266" s="2"/>
      <c r="BJ60266" s="3"/>
      <c r="BL60266" s="3"/>
      <c r="BN60266" s="3"/>
      <c r="BP60266" s="3"/>
    </row>
    <row r="60267" spans="1:68" x14ac:dyDescent="0.25">
      <c r="A60267" s="1"/>
      <c r="B60267" s="2"/>
      <c r="BJ60267" s="3"/>
      <c r="BL60267" s="3"/>
      <c r="BN60267" s="3"/>
      <c r="BP60267" s="3"/>
    </row>
    <row r="60268" spans="1:68" x14ac:dyDescent="0.25">
      <c r="A60268" s="1"/>
      <c r="B60268" s="2"/>
      <c r="BJ60268" s="3"/>
      <c r="BL60268" s="3"/>
      <c r="BN60268" s="3"/>
      <c r="BP60268" s="3"/>
    </row>
    <row r="60269" spans="1:68" x14ac:dyDescent="0.25">
      <c r="A60269" s="1"/>
      <c r="B60269" s="2"/>
      <c r="BJ60269" s="3"/>
      <c r="BL60269" s="3"/>
      <c r="BN60269" s="3"/>
      <c r="BP60269" s="3"/>
    </row>
    <row r="60270" spans="1:68" x14ac:dyDescent="0.25">
      <c r="A60270" s="1"/>
      <c r="B60270" s="2"/>
      <c r="BJ60270" s="3"/>
      <c r="BL60270" s="3"/>
      <c r="BN60270" s="3"/>
      <c r="BP60270" s="3"/>
    </row>
    <row r="60271" spans="1:68" x14ac:dyDescent="0.25">
      <c r="A60271" s="1"/>
      <c r="B60271" s="2"/>
      <c r="BJ60271" s="3"/>
      <c r="BL60271" s="3"/>
      <c r="BN60271" s="3"/>
      <c r="BP60271" s="3"/>
    </row>
    <row r="60272" spans="1:68" x14ac:dyDescent="0.25">
      <c r="A60272" s="1"/>
      <c r="B60272" s="2"/>
      <c r="BJ60272" s="3"/>
      <c r="BL60272" s="3"/>
      <c r="BN60272" s="3"/>
      <c r="BP60272" s="3"/>
    </row>
    <row r="60273" spans="1:68" x14ac:dyDescent="0.25">
      <c r="A60273" s="1"/>
      <c r="B60273" s="2"/>
      <c r="BJ60273" s="3"/>
      <c r="BL60273" s="3"/>
      <c r="BN60273" s="3"/>
      <c r="BP60273" s="3"/>
    </row>
    <row r="60274" spans="1:68" x14ac:dyDescent="0.25">
      <c r="A60274" s="1"/>
      <c r="B60274" s="2"/>
      <c r="BJ60274" s="3"/>
      <c r="BL60274" s="3"/>
      <c r="BN60274" s="3"/>
      <c r="BP60274" s="3"/>
    </row>
    <row r="60275" spans="1:68" x14ac:dyDescent="0.25">
      <c r="A60275" s="1"/>
      <c r="B60275" s="2"/>
      <c r="BJ60275" s="3"/>
      <c r="BL60275" s="3"/>
      <c r="BN60275" s="3"/>
      <c r="BP60275" s="3"/>
    </row>
    <row r="60276" spans="1:68" x14ac:dyDescent="0.25">
      <c r="A60276" s="1"/>
      <c r="B60276" s="2"/>
      <c r="BJ60276" s="3"/>
      <c r="BL60276" s="3"/>
      <c r="BN60276" s="3"/>
      <c r="BP60276" s="3"/>
    </row>
    <row r="60277" spans="1:68" x14ac:dyDescent="0.25">
      <c r="A60277" s="1"/>
      <c r="B60277" s="2"/>
      <c r="BJ60277" s="3"/>
      <c r="BL60277" s="3"/>
      <c r="BN60277" s="3"/>
      <c r="BP60277" s="3"/>
    </row>
    <row r="60278" spans="1:68" x14ac:dyDescent="0.25">
      <c r="A60278" s="1"/>
      <c r="B60278" s="2"/>
      <c r="BJ60278" s="3"/>
      <c r="BL60278" s="3"/>
      <c r="BN60278" s="3"/>
      <c r="BP60278" s="3"/>
    </row>
    <row r="60279" spans="1:68" x14ac:dyDescent="0.25">
      <c r="A60279" s="1"/>
      <c r="B60279" s="2"/>
      <c r="BJ60279" s="3"/>
      <c r="BL60279" s="3"/>
      <c r="BN60279" s="3"/>
      <c r="BP60279" s="3"/>
    </row>
    <row r="60280" spans="1:68" x14ac:dyDescent="0.25">
      <c r="A60280" s="1"/>
      <c r="B60280" s="2"/>
      <c r="BJ60280" s="3"/>
      <c r="BL60280" s="3"/>
      <c r="BN60280" s="3"/>
      <c r="BP60280" s="3"/>
    </row>
    <row r="60281" spans="1:68" x14ac:dyDescent="0.25">
      <c r="A60281" s="1"/>
      <c r="B60281" s="2"/>
      <c r="BJ60281" s="3"/>
      <c r="BL60281" s="3"/>
      <c r="BN60281" s="3"/>
      <c r="BP60281" s="3"/>
    </row>
    <row r="60282" spans="1:68" x14ac:dyDescent="0.25">
      <c r="A60282" s="1"/>
      <c r="B60282" s="2"/>
      <c r="BJ60282" s="3"/>
      <c r="BL60282" s="3"/>
      <c r="BN60282" s="3"/>
      <c r="BP60282" s="3"/>
    </row>
    <row r="60283" spans="1:68" x14ac:dyDescent="0.25">
      <c r="A60283" s="1"/>
      <c r="B60283" s="2"/>
      <c r="BJ60283" s="3"/>
      <c r="BL60283" s="3"/>
      <c r="BN60283" s="3"/>
      <c r="BP60283" s="3"/>
    </row>
    <row r="60284" spans="1:68" x14ac:dyDescent="0.25">
      <c r="A60284" s="1"/>
      <c r="B60284" s="2"/>
      <c r="BJ60284" s="3"/>
      <c r="BL60284" s="3"/>
      <c r="BN60284" s="3"/>
      <c r="BP60284" s="3"/>
    </row>
    <row r="60285" spans="1:68" x14ac:dyDescent="0.25">
      <c r="A60285" s="1"/>
      <c r="B60285" s="2"/>
      <c r="BJ60285" s="3"/>
      <c r="BL60285" s="3"/>
      <c r="BN60285" s="3"/>
      <c r="BP60285" s="3"/>
    </row>
    <row r="60286" spans="1:68" x14ac:dyDescent="0.25">
      <c r="A60286" s="1"/>
      <c r="B60286" s="2"/>
      <c r="BJ60286" s="3"/>
      <c r="BL60286" s="3"/>
      <c r="BN60286" s="3"/>
      <c r="BP60286" s="3"/>
    </row>
    <row r="60287" spans="1:68" x14ac:dyDescent="0.25">
      <c r="A60287" s="1"/>
      <c r="B60287" s="2"/>
      <c r="BJ60287" s="3"/>
      <c r="BL60287" s="3"/>
      <c r="BN60287" s="3"/>
      <c r="BP60287" s="3"/>
    </row>
    <row r="60288" spans="1:68" x14ac:dyDescent="0.25">
      <c r="A60288" s="1"/>
      <c r="B60288" s="2"/>
      <c r="BJ60288" s="3"/>
      <c r="BL60288" s="3"/>
      <c r="BN60288" s="3"/>
      <c r="BP60288" s="3"/>
    </row>
    <row r="60289" spans="1:68" x14ac:dyDescent="0.25">
      <c r="A60289" s="1"/>
      <c r="B60289" s="2"/>
      <c r="BJ60289" s="3"/>
      <c r="BL60289" s="3"/>
      <c r="BN60289" s="3"/>
      <c r="BP60289" s="3"/>
    </row>
    <row r="60290" spans="1:68" x14ac:dyDescent="0.25">
      <c r="A60290" s="1"/>
      <c r="B60290" s="2"/>
      <c r="BJ60290" s="3"/>
      <c r="BL60290" s="3"/>
      <c r="BN60290" s="3"/>
      <c r="BP60290" s="3"/>
    </row>
    <row r="60291" spans="1:68" x14ac:dyDescent="0.25">
      <c r="A60291" s="1"/>
      <c r="B60291" s="2"/>
      <c r="BJ60291" s="3"/>
      <c r="BL60291" s="3"/>
      <c r="BN60291" s="3"/>
      <c r="BP60291" s="3"/>
    </row>
    <row r="60292" spans="1:68" x14ac:dyDescent="0.25">
      <c r="A60292" s="1"/>
      <c r="B60292" s="2"/>
      <c r="BJ60292" s="3"/>
      <c r="BL60292" s="3"/>
      <c r="BN60292" s="3"/>
      <c r="BP60292" s="3"/>
    </row>
    <row r="60293" spans="1:68" x14ac:dyDescent="0.25">
      <c r="A60293" s="1"/>
      <c r="B60293" s="2"/>
      <c r="BJ60293" s="3"/>
      <c r="BL60293" s="3"/>
      <c r="BN60293" s="3"/>
      <c r="BP60293" s="3"/>
    </row>
    <row r="60294" spans="1:68" x14ac:dyDescent="0.25">
      <c r="A60294" s="1"/>
      <c r="B60294" s="2"/>
      <c r="BJ60294" s="3"/>
      <c r="BL60294" s="3"/>
      <c r="BN60294" s="3"/>
      <c r="BP60294" s="3"/>
    </row>
    <row r="60295" spans="1:68" x14ac:dyDescent="0.25">
      <c r="A60295" s="1"/>
      <c r="B60295" s="2"/>
      <c r="BJ60295" s="3"/>
      <c r="BL60295" s="3"/>
      <c r="BN60295" s="3"/>
      <c r="BP60295" s="3"/>
    </row>
    <row r="60296" spans="1:68" x14ac:dyDescent="0.25">
      <c r="A60296" s="1"/>
      <c r="B60296" s="2"/>
      <c r="BJ60296" s="3"/>
      <c r="BL60296" s="3"/>
      <c r="BN60296" s="3"/>
      <c r="BP60296" s="3"/>
    </row>
    <row r="60297" spans="1:68" x14ac:dyDescent="0.25">
      <c r="A60297" s="1"/>
      <c r="B60297" s="2"/>
      <c r="BJ60297" s="3"/>
      <c r="BL60297" s="3"/>
      <c r="BN60297" s="3"/>
      <c r="BP60297" s="3"/>
    </row>
    <row r="60298" spans="1:68" x14ac:dyDescent="0.25">
      <c r="A60298" s="1"/>
      <c r="B60298" s="2"/>
      <c r="BJ60298" s="3"/>
      <c r="BL60298" s="3"/>
      <c r="BN60298" s="3"/>
      <c r="BP60298" s="3"/>
    </row>
    <row r="60299" spans="1:68" x14ac:dyDescent="0.25">
      <c r="A60299" s="1"/>
      <c r="B60299" s="2"/>
      <c r="BJ60299" s="3"/>
      <c r="BL60299" s="3"/>
      <c r="BN60299" s="3"/>
      <c r="BP60299" s="3"/>
    </row>
    <row r="60300" spans="1:68" x14ac:dyDescent="0.25">
      <c r="A60300" s="1"/>
      <c r="B60300" s="2"/>
      <c r="BJ60300" s="3"/>
      <c r="BL60300" s="3"/>
      <c r="BN60300" s="3"/>
      <c r="BP60300" s="3"/>
    </row>
    <row r="60301" spans="1:68" x14ac:dyDescent="0.25">
      <c r="A60301" s="1"/>
      <c r="B60301" s="2"/>
      <c r="BJ60301" s="3"/>
      <c r="BL60301" s="3"/>
      <c r="BN60301" s="3"/>
      <c r="BP60301" s="3"/>
    </row>
    <row r="60302" spans="1:68" x14ac:dyDescent="0.25">
      <c r="A60302" s="1"/>
      <c r="B60302" s="2"/>
      <c r="BJ60302" s="3"/>
      <c r="BL60302" s="3"/>
      <c r="BN60302" s="3"/>
      <c r="BP60302" s="3"/>
    </row>
    <row r="60303" spans="1:68" x14ac:dyDescent="0.25">
      <c r="A60303" s="1"/>
      <c r="B60303" s="2"/>
      <c r="BJ60303" s="3"/>
      <c r="BL60303" s="3"/>
      <c r="BN60303" s="3"/>
      <c r="BP60303" s="3"/>
    </row>
    <row r="60304" spans="1:68" x14ac:dyDescent="0.25">
      <c r="A60304" s="1"/>
      <c r="B60304" s="2"/>
      <c r="BJ60304" s="3"/>
      <c r="BL60304" s="3"/>
      <c r="BN60304" s="3"/>
      <c r="BP60304" s="3"/>
    </row>
    <row r="60305" spans="1:68" x14ac:dyDescent="0.25">
      <c r="A60305" s="1"/>
      <c r="B60305" s="2"/>
      <c r="BJ60305" s="3"/>
      <c r="BL60305" s="3"/>
      <c r="BN60305" s="3"/>
      <c r="BP60305" s="3"/>
    </row>
    <row r="60306" spans="1:68" x14ac:dyDescent="0.25">
      <c r="A60306" s="1"/>
      <c r="B60306" s="2"/>
      <c r="BJ60306" s="3"/>
      <c r="BL60306" s="3"/>
      <c r="BN60306" s="3"/>
      <c r="BP60306" s="3"/>
    </row>
    <row r="60307" spans="1:68" x14ac:dyDescent="0.25">
      <c r="A60307" s="1"/>
      <c r="B60307" s="2"/>
      <c r="BJ60307" s="3"/>
      <c r="BL60307" s="3"/>
      <c r="BN60307" s="3"/>
      <c r="BP60307" s="3"/>
    </row>
    <row r="60308" spans="1:68" x14ac:dyDescent="0.25">
      <c r="A60308" s="1"/>
      <c r="B60308" s="2"/>
      <c r="BJ60308" s="3"/>
      <c r="BL60308" s="3"/>
      <c r="BN60308" s="3"/>
      <c r="BP60308" s="3"/>
    </row>
    <row r="60309" spans="1:68" x14ac:dyDescent="0.25">
      <c r="A60309" s="1"/>
      <c r="B60309" s="2"/>
      <c r="BJ60309" s="3"/>
      <c r="BL60309" s="3"/>
      <c r="BN60309" s="3"/>
      <c r="BP60309" s="3"/>
    </row>
    <row r="60310" spans="1:68" x14ac:dyDescent="0.25">
      <c r="A60310" s="1"/>
      <c r="B60310" s="2"/>
      <c r="BJ60310" s="3"/>
      <c r="BL60310" s="3"/>
      <c r="BN60310" s="3"/>
      <c r="BP60310" s="3"/>
    </row>
    <row r="60311" spans="1:68" x14ac:dyDescent="0.25">
      <c r="A60311" s="1"/>
      <c r="B60311" s="2"/>
      <c r="BJ60311" s="3"/>
      <c r="BL60311" s="3"/>
      <c r="BN60311" s="3"/>
      <c r="BP60311" s="3"/>
    </row>
    <row r="60312" spans="1:68" x14ac:dyDescent="0.25">
      <c r="A60312" s="1"/>
      <c r="B60312" s="2"/>
      <c r="BJ60312" s="3"/>
      <c r="BL60312" s="3"/>
      <c r="BN60312" s="3"/>
      <c r="BP60312" s="3"/>
    </row>
    <row r="60313" spans="1:68" x14ac:dyDescent="0.25">
      <c r="A60313" s="1"/>
      <c r="B60313" s="2"/>
      <c r="BJ60313" s="3"/>
      <c r="BL60313" s="3"/>
      <c r="BN60313" s="3"/>
      <c r="BP60313" s="3"/>
    </row>
    <row r="60314" spans="1:68" x14ac:dyDescent="0.25">
      <c r="A60314" s="1"/>
      <c r="B60314" s="2"/>
      <c r="BJ60314" s="3"/>
      <c r="BL60314" s="3"/>
      <c r="BN60314" s="3"/>
      <c r="BP60314" s="3"/>
    </row>
    <row r="60315" spans="1:68" x14ac:dyDescent="0.25">
      <c r="A60315" s="1"/>
      <c r="B60315" s="2"/>
      <c r="BJ60315" s="3"/>
      <c r="BL60315" s="3"/>
      <c r="BN60315" s="3"/>
      <c r="BP60315" s="3"/>
    </row>
    <row r="60316" spans="1:68" x14ac:dyDescent="0.25">
      <c r="A60316" s="1"/>
      <c r="B60316" s="2"/>
      <c r="BJ60316" s="3"/>
      <c r="BL60316" s="3"/>
      <c r="BN60316" s="3"/>
      <c r="BP60316" s="3"/>
    </row>
    <row r="60317" spans="1:68" x14ac:dyDescent="0.25">
      <c r="A60317" s="1"/>
      <c r="B60317" s="2"/>
      <c r="BJ60317" s="3"/>
      <c r="BL60317" s="3"/>
      <c r="BN60317" s="3"/>
      <c r="BP60317" s="3"/>
    </row>
    <row r="60318" spans="1:68" x14ac:dyDescent="0.25">
      <c r="A60318" s="1"/>
      <c r="B60318" s="2"/>
      <c r="BJ60318" s="3"/>
      <c r="BL60318" s="3"/>
      <c r="BN60318" s="3"/>
      <c r="BP60318" s="3"/>
    </row>
    <row r="60319" spans="1:68" x14ac:dyDescent="0.25">
      <c r="A60319" s="1"/>
      <c r="B60319" s="2"/>
      <c r="BJ60319" s="3"/>
      <c r="BL60319" s="3"/>
      <c r="BN60319" s="3"/>
      <c r="BP60319" s="3"/>
    </row>
    <row r="60320" spans="1:68" x14ac:dyDescent="0.25">
      <c r="A60320" s="1"/>
      <c r="B60320" s="2"/>
      <c r="BJ60320" s="3"/>
      <c r="BL60320" s="3"/>
      <c r="BN60320" s="3"/>
      <c r="BP60320" s="3"/>
    </row>
    <row r="60321" spans="1:68" x14ac:dyDescent="0.25">
      <c r="A60321" s="1"/>
      <c r="B60321" s="2"/>
      <c r="BJ60321" s="3"/>
      <c r="BL60321" s="3"/>
      <c r="BN60321" s="3"/>
      <c r="BP60321" s="3"/>
    </row>
    <row r="60322" spans="1:68" x14ac:dyDescent="0.25">
      <c r="A60322" s="1"/>
      <c r="B60322" s="2"/>
      <c r="BJ60322" s="3"/>
      <c r="BL60322" s="3"/>
      <c r="BN60322" s="3"/>
      <c r="BP60322" s="3"/>
    </row>
    <row r="60323" spans="1:68" x14ac:dyDescent="0.25">
      <c r="A60323" s="1"/>
      <c r="B60323" s="2"/>
      <c r="BJ60323" s="3"/>
      <c r="BL60323" s="3"/>
      <c r="BN60323" s="3"/>
      <c r="BP60323" s="3"/>
    </row>
    <row r="60324" spans="1:68" x14ac:dyDescent="0.25">
      <c r="A60324" s="1"/>
      <c r="B60324" s="2"/>
      <c r="BJ60324" s="3"/>
      <c r="BL60324" s="3"/>
      <c r="BN60324" s="3"/>
      <c r="BP60324" s="3"/>
    </row>
    <row r="60325" spans="1:68" x14ac:dyDescent="0.25">
      <c r="A60325" s="1"/>
      <c r="B60325" s="2"/>
      <c r="BJ60325" s="3"/>
      <c r="BL60325" s="3"/>
      <c r="BN60325" s="3"/>
      <c r="BP60325" s="3"/>
    </row>
    <row r="60326" spans="1:68" x14ac:dyDescent="0.25">
      <c r="A60326" s="1"/>
      <c r="B60326" s="2"/>
      <c r="BJ60326" s="3"/>
      <c r="BL60326" s="3"/>
      <c r="BN60326" s="3"/>
      <c r="BP60326" s="3"/>
    </row>
    <row r="60327" spans="1:68" x14ac:dyDescent="0.25">
      <c r="A60327" s="1"/>
      <c r="B60327" s="2"/>
      <c r="BJ60327" s="3"/>
      <c r="BL60327" s="3"/>
      <c r="BN60327" s="3"/>
      <c r="BP60327" s="3"/>
    </row>
    <row r="60328" spans="1:68" x14ac:dyDescent="0.25">
      <c r="A60328" s="1"/>
      <c r="B60328" s="2"/>
      <c r="BJ60328" s="3"/>
      <c r="BL60328" s="3"/>
      <c r="BN60328" s="3"/>
      <c r="BP60328" s="3"/>
    </row>
    <row r="60329" spans="1:68" x14ac:dyDescent="0.25">
      <c r="A60329" s="1"/>
      <c r="B60329" s="2"/>
      <c r="BJ60329" s="3"/>
      <c r="BL60329" s="3"/>
      <c r="BN60329" s="3"/>
      <c r="BP60329" s="3"/>
    </row>
    <row r="60330" spans="1:68" x14ac:dyDescent="0.25">
      <c r="A60330" s="1"/>
      <c r="B60330" s="2"/>
      <c r="BJ60330" s="3"/>
      <c r="BL60330" s="3"/>
      <c r="BN60330" s="3"/>
      <c r="BP60330" s="3"/>
    </row>
    <row r="60331" spans="1:68" x14ac:dyDescent="0.25">
      <c r="A60331" s="1"/>
      <c r="B60331" s="2"/>
      <c r="BJ60331" s="3"/>
      <c r="BL60331" s="3"/>
      <c r="BN60331" s="3"/>
      <c r="BP60331" s="3"/>
    </row>
    <row r="60332" spans="1:68" x14ac:dyDescent="0.25">
      <c r="A60332" s="1"/>
      <c r="B60332" s="2"/>
      <c r="BJ60332" s="3"/>
      <c r="BL60332" s="3"/>
      <c r="BN60332" s="3"/>
      <c r="BP60332" s="3"/>
    </row>
    <row r="60333" spans="1:68" x14ac:dyDescent="0.25">
      <c r="A60333" s="1"/>
      <c r="B60333" s="2"/>
      <c r="BJ60333" s="3"/>
      <c r="BL60333" s="3"/>
      <c r="BN60333" s="3"/>
      <c r="BP60333" s="3"/>
    </row>
    <row r="60334" spans="1:68" x14ac:dyDescent="0.25">
      <c r="A60334" s="1"/>
      <c r="B60334" s="2"/>
      <c r="BJ60334" s="3"/>
      <c r="BL60334" s="3"/>
      <c r="BN60334" s="3"/>
      <c r="BP60334" s="3"/>
    </row>
    <row r="60335" spans="1:68" x14ac:dyDescent="0.25">
      <c r="A60335" s="1"/>
      <c r="B60335" s="2"/>
      <c r="BJ60335" s="3"/>
      <c r="BL60335" s="3"/>
      <c r="BN60335" s="3"/>
      <c r="BP60335" s="3"/>
    </row>
    <row r="60336" spans="1:68" x14ac:dyDescent="0.25">
      <c r="A60336" s="1"/>
      <c r="B60336" s="2"/>
      <c r="BJ60336" s="3"/>
      <c r="BL60336" s="3"/>
      <c r="BN60336" s="3"/>
      <c r="BP60336" s="3"/>
    </row>
    <row r="60337" spans="1:68" x14ac:dyDescent="0.25">
      <c r="A60337" s="1"/>
      <c r="B60337" s="2"/>
      <c r="BJ60337" s="3"/>
      <c r="BL60337" s="3"/>
      <c r="BN60337" s="3"/>
      <c r="BP60337" s="3"/>
    </row>
    <row r="60338" spans="1:68" x14ac:dyDescent="0.25">
      <c r="A60338" s="1"/>
      <c r="B60338" s="2"/>
      <c r="BJ60338" s="3"/>
      <c r="BL60338" s="3"/>
      <c r="BN60338" s="3"/>
      <c r="BP60338" s="3"/>
    </row>
    <row r="60339" spans="1:68" x14ac:dyDescent="0.25">
      <c r="A60339" s="1"/>
      <c r="B60339" s="2"/>
      <c r="BJ60339" s="3"/>
      <c r="BL60339" s="3"/>
      <c r="BN60339" s="3"/>
      <c r="BP60339" s="3"/>
    </row>
    <row r="60340" spans="1:68" x14ac:dyDescent="0.25">
      <c r="A60340" s="1"/>
      <c r="B60340" s="2"/>
      <c r="BJ60340" s="3"/>
      <c r="BL60340" s="3"/>
      <c r="BN60340" s="3"/>
      <c r="BP60340" s="3"/>
    </row>
    <row r="60341" spans="1:68" x14ac:dyDescent="0.25">
      <c r="A60341" s="1"/>
      <c r="B60341" s="2"/>
      <c r="BJ60341" s="3"/>
      <c r="BL60341" s="3"/>
      <c r="BN60341" s="3"/>
      <c r="BP60341" s="3"/>
    </row>
    <row r="60342" spans="1:68" x14ac:dyDescent="0.25">
      <c r="A60342" s="1"/>
      <c r="B60342" s="2"/>
      <c r="BJ60342" s="3"/>
      <c r="BL60342" s="3"/>
      <c r="BN60342" s="3"/>
      <c r="BP60342" s="3"/>
    </row>
    <row r="60343" spans="1:68" x14ac:dyDescent="0.25">
      <c r="A60343" s="1"/>
      <c r="B60343" s="2"/>
      <c r="BJ60343" s="3"/>
      <c r="BL60343" s="3"/>
      <c r="BN60343" s="3"/>
      <c r="BP60343" s="3"/>
    </row>
    <row r="60344" spans="1:68" x14ac:dyDescent="0.25">
      <c r="A60344" s="1"/>
      <c r="B60344" s="2"/>
      <c r="BJ60344" s="3"/>
      <c r="BL60344" s="3"/>
      <c r="BN60344" s="3"/>
      <c r="BP60344" s="3"/>
    </row>
    <row r="60345" spans="1:68" x14ac:dyDescent="0.25">
      <c r="A60345" s="1"/>
      <c r="B60345" s="2"/>
      <c r="BJ60345" s="3"/>
      <c r="BL60345" s="3"/>
      <c r="BN60345" s="3"/>
      <c r="BP60345" s="3"/>
    </row>
    <row r="60346" spans="1:68" x14ac:dyDescent="0.25">
      <c r="A60346" s="1"/>
      <c r="B60346" s="2"/>
      <c r="BJ60346" s="3"/>
      <c r="BL60346" s="3"/>
      <c r="BN60346" s="3"/>
      <c r="BP60346" s="3"/>
    </row>
    <row r="60347" spans="1:68" x14ac:dyDescent="0.25">
      <c r="A60347" s="1"/>
      <c r="B60347" s="2"/>
      <c r="BJ60347" s="3"/>
      <c r="BL60347" s="3"/>
      <c r="BN60347" s="3"/>
      <c r="BP60347" s="3"/>
    </row>
    <row r="60348" spans="1:68" x14ac:dyDescent="0.25">
      <c r="A60348" s="1"/>
      <c r="B60348" s="2"/>
      <c r="BJ60348" s="3"/>
      <c r="BL60348" s="3"/>
      <c r="BN60348" s="3"/>
      <c r="BP60348" s="3"/>
    </row>
    <row r="60349" spans="1:68" x14ac:dyDescent="0.25">
      <c r="A60349" s="1"/>
      <c r="B60349" s="2"/>
      <c r="BJ60349" s="3"/>
      <c r="BL60349" s="3"/>
      <c r="BN60349" s="3"/>
      <c r="BP60349" s="3"/>
    </row>
    <row r="60350" spans="1:68" x14ac:dyDescent="0.25">
      <c r="A60350" s="1"/>
      <c r="B60350" s="2"/>
      <c r="BJ60350" s="3"/>
      <c r="BL60350" s="3"/>
      <c r="BN60350" s="3"/>
      <c r="BP60350" s="3"/>
    </row>
    <row r="60351" spans="1:68" x14ac:dyDescent="0.25">
      <c r="A60351" s="1"/>
      <c r="B60351" s="2"/>
      <c r="BJ60351" s="3"/>
      <c r="BL60351" s="3"/>
      <c r="BN60351" s="3"/>
      <c r="BP60351" s="3"/>
    </row>
    <row r="60352" spans="1:68" x14ac:dyDescent="0.25">
      <c r="A60352" s="1"/>
      <c r="B60352" s="2"/>
      <c r="BJ60352" s="3"/>
      <c r="BL60352" s="3"/>
      <c r="BN60352" s="3"/>
      <c r="BP60352" s="3"/>
    </row>
    <row r="60353" spans="1:68" x14ac:dyDescent="0.25">
      <c r="A60353" s="1"/>
      <c r="B60353" s="2"/>
      <c r="BJ60353" s="3"/>
      <c r="BL60353" s="3"/>
      <c r="BN60353" s="3"/>
      <c r="BP60353" s="3"/>
    </row>
    <row r="60354" spans="1:68" x14ac:dyDescent="0.25">
      <c r="A60354" s="1"/>
      <c r="B60354" s="2"/>
      <c r="BJ60354" s="3"/>
      <c r="BL60354" s="3"/>
      <c r="BN60354" s="3"/>
      <c r="BP60354" s="3"/>
    </row>
    <row r="60355" spans="1:68" x14ac:dyDescent="0.25">
      <c r="A60355" s="1"/>
      <c r="B60355" s="2"/>
      <c r="BJ60355" s="3"/>
      <c r="BL60355" s="3"/>
      <c r="BN60355" s="3"/>
      <c r="BP60355" s="3"/>
    </row>
    <row r="60356" spans="1:68" x14ac:dyDescent="0.25">
      <c r="A60356" s="1"/>
      <c r="B60356" s="2"/>
      <c r="BJ60356" s="3"/>
      <c r="BL60356" s="3"/>
      <c r="BN60356" s="3"/>
      <c r="BP60356" s="3"/>
    </row>
    <row r="60357" spans="1:68" x14ac:dyDescent="0.25">
      <c r="A60357" s="1"/>
      <c r="B60357" s="2"/>
      <c r="BJ60357" s="3"/>
      <c r="BL60357" s="3"/>
      <c r="BN60357" s="3"/>
      <c r="BP60357" s="3"/>
    </row>
    <row r="60358" spans="1:68" x14ac:dyDescent="0.25">
      <c r="A60358" s="1"/>
      <c r="B60358" s="2"/>
      <c r="BJ60358" s="3"/>
      <c r="BL60358" s="3"/>
      <c r="BN60358" s="3"/>
      <c r="BP60358" s="3"/>
    </row>
    <row r="60359" spans="1:68" x14ac:dyDescent="0.25">
      <c r="A60359" s="1"/>
      <c r="B60359" s="2"/>
      <c r="BJ60359" s="3"/>
      <c r="BL60359" s="3"/>
      <c r="BN60359" s="3"/>
      <c r="BP60359" s="3"/>
    </row>
    <row r="60360" spans="1:68" x14ac:dyDescent="0.25">
      <c r="A60360" s="1"/>
      <c r="B60360" s="2"/>
      <c r="BJ60360" s="3"/>
      <c r="BL60360" s="3"/>
      <c r="BN60360" s="3"/>
      <c r="BP60360" s="3"/>
    </row>
    <row r="60361" spans="1:68" x14ac:dyDescent="0.25">
      <c r="A60361" s="1"/>
      <c r="B60361" s="2"/>
      <c r="BJ60361" s="3"/>
      <c r="BL60361" s="3"/>
      <c r="BN60361" s="3"/>
      <c r="BP60361" s="3"/>
    </row>
    <row r="60362" spans="1:68" x14ac:dyDescent="0.25">
      <c r="A60362" s="1"/>
      <c r="B60362" s="2"/>
      <c r="BJ60362" s="3"/>
      <c r="BL60362" s="3"/>
      <c r="BN60362" s="3"/>
      <c r="BP60362" s="3"/>
    </row>
    <row r="60363" spans="1:68" x14ac:dyDescent="0.25">
      <c r="A60363" s="1"/>
      <c r="B60363" s="2"/>
      <c r="BJ60363" s="3"/>
      <c r="BL60363" s="3"/>
      <c r="BN60363" s="3"/>
      <c r="BP60363" s="3"/>
    </row>
    <row r="60364" spans="1:68" x14ac:dyDescent="0.25">
      <c r="A60364" s="1"/>
      <c r="B60364" s="2"/>
      <c r="BJ60364" s="3"/>
      <c r="BL60364" s="3"/>
      <c r="BN60364" s="3"/>
      <c r="BP60364" s="3"/>
    </row>
    <row r="60365" spans="1:68" x14ac:dyDescent="0.25">
      <c r="A60365" s="1"/>
      <c r="B60365" s="2"/>
      <c r="BJ60365" s="3"/>
      <c r="BL60365" s="3"/>
      <c r="BN60365" s="3"/>
      <c r="BP60365" s="3"/>
    </row>
    <row r="60366" spans="1:68" x14ac:dyDescent="0.25">
      <c r="A60366" s="1"/>
      <c r="B60366" s="2"/>
      <c r="BJ60366" s="3"/>
      <c r="BL60366" s="3"/>
      <c r="BN60366" s="3"/>
      <c r="BP60366" s="3"/>
    </row>
    <row r="60367" spans="1:68" x14ac:dyDescent="0.25">
      <c r="A60367" s="1"/>
      <c r="B60367" s="2"/>
      <c r="BJ60367" s="3"/>
      <c r="BL60367" s="3"/>
      <c r="BN60367" s="3"/>
      <c r="BP60367" s="3"/>
    </row>
    <row r="60368" spans="1:68" x14ac:dyDescent="0.25">
      <c r="A60368" s="1"/>
      <c r="B60368" s="2"/>
      <c r="BJ60368" s="3"/>
      <c r="BL60368" s="3"/>
      <c r="BN60368" s="3"/>
      <c r="BP60368" s="3"/>
    </row>
    <row r="60369" spans="1:68" x14ac:dyDescent="0.25">
      <c r="A60369" s="1"/>
      <c r="B60369" s="2"/>
      <c r="BJ60369" s="3"/>
      <c r="BL60369" s="3"/>
      <c r="BN60369" s="3"/>
      <c r="BP60369" s="3"/>
    </row>
    <row r="60370" spans="1:68" x14ac:dyDescent="0.25">
      <c r="A60370" s="1"/>
      <c r="B60370" s="2"/>
      <c r="BJ60370" s="3"/>
      <c r="BL60370" s="3"/>
      <c r="BN60370" s="3"/>
      <c r="BP60370" s="3"/>
    </row>
    <row r="60371" spans="1:68" x14ac:dyDescent="0.25">
      <c r="A60371" s="1"/>
      <c r="B60371" s="2"/>
      <c r="BJ60371" s="3"/>
      <c r="BL60371" s="3"/>
      <c r="BN60371" s="3"/>
      <c r="BP60371" s="3"/>
    </row>
    <row r="60372" spans="1:68" x14ac:dyDescent="0.25">
      <c r="A60372" s="1"/>
      <c r="B60372" s="2"/>
      <c r="BJ60372" s="3"/>
      <c r="BL60372" s="3"/>
      <c r="BN60372" s="3"/>
      <c r="BP60372" s="3"/>
    </row>
    <row r="60373" spans="1:68" x14ac:dyDescent="0.25">
      <c r="A60373" s="1"/>
      <c r="B60373" s="2"/>
      <c r="BJ60373" s="3"/>
      <c r="BL60373" s="3"/>
      <c r="BN60373" s="3"/>
      <c r="BP60373" s="3"/>
    </row>
    <row r="60374" spans="1:68" x14ac:dyDescent="0.25">
      <c r="A60374" s="1"/>
      <c r="B60374" s="2"/>
      <c r="BJ60374" s="3"/>
      <c r="BL60374" s="3"/>
      <c r="BN60374" s="3"/>
      <c r="BP60374" s="3"/>
    </row>
    <row r="60375" spans="1:68" x14ac:dyDescent="0.25">
      <c r="A60375" s="1"/>
      <c r="B60375" s="2"/>
      <c r="BJ60375" s="3"/>
      <c r="BL60375" s="3"/>
      <c r="BN60375" s="3"/>
      <c r="BP60375" s="3"/>
    </row>
    <row r="60376" spans="1:68" x14ac:dyDescent="0.25">
      <c r="A60376" s="1"/>
      <c r="B60376" s="2"/>
      <c r="BJ60376" s="3"/>
      <c r="BL60376" s="3"/>
      <c r="BN60376" s="3"/>
      <c r="BP60376" s="3"/>
    </row>
    <row r="60377" spans="1:68" x14ac:dyDescent="0.25">
      <c r="A60377" s="1"/>
      <c r="B60377" s="2"/>
      <c r="BJ60377" s="3"/>
      <c r="BL60377" s="3"/>
      <c r="BN60377" s="3"/>
      <c r="BP60377" s="3"/>
    </row>
    <row r="60378" spans="1:68" x14ac:dyDescent="0.25">
      <c r="A60378" s="1"/>
      <c r="B60378" s="2"/>
      <c r="BJ60378" s="3"/>
      <c r="BL60378" s="3"/>
      <c r="BN60378" s="3"/>
      <c r="BP60378" s="3"/>
    </row>
    <row r="60379" spans="1:68" x14ac:dyDescent="0.25">
      <c r="A60379" s="1"/>
      <c r="B60379" s="2"/>
      <c r="BJ60379" s="3"/>
      <c r="BL60379" s="3"/>
      <c r="BN60379" s="3"/>
      <c r="BP60379" s="3"/>
    </row>
    <row r="60380" spans="1:68" x14ac:dyDescent="0.25">
      <c r="A60380" s="1"/>
      <c r="B60380" s="2"/>
      <c r="BJ60380" s="3"/>
      <c r="BL60380" s="3"/>
      <c r="BN60380" s="3"/>
      <c r="BP60380" s="3"/>
    </row>
    <row r="60381" spans="1:68" x14ac:dyDescent="0.25">
      <c r="A60381" s="1"/>
      <c r="B60381" s="2"/>
      <c r="BJ60381" s="3"/>
      <c r="BL60381" s="3"/>
      <c r="BN60381" s="3"/>
      <c r="BP60381" s="3"/>
    </row>
    <row r="60382" spans="1:68" x14ac:dyDescent="0.25">
      <c r="A60382" s="1"/>
      <c r="B60382" s="2"/>
      <c r="BJ60382" s="3"/>
      <c r="BL60382" s="3"/>
      <c r="BN60382" s="3"/>
      <c r="BP60382" s="3"/>
    </row>
    <row r="60383" spans="1:68" x14ac:dyDescent="0.25">
      <c r="A60383" s="1"/>
      <c r="B60383" s="2"/>
      <c r="BJ60383" s="3"/>
      <c r="BL60383" s="3"/>
      <c r="BN60383" s="3"/>
      <c r="BP60383" s="3"/>
    </row>
    <row r="60384" spans="1:68" x14ac:dyDescent="0.25">
      <c r="A60384" s="1"/>
      <c r="B60384" s="2"/>
      <c r="BJ60384" s="3"/>
      <c r="BL60384" s="3"/>
      <c r="BN60384" s="3"/>
      <c r="BP60384" s="3"/>
    </row>
    <row r="60385" spans="1:68" x14ac:dyDescent="0.25">
      <c r="A60385" s="1"/>
      <c r="B60385" s="2"/>
      <c r="BJ60385" s="3"/>
      <c r="BL60385" s="3"/>
      <c r="BN60385" s="3"/>
      <c r="BP60385" s="3"/>
    </row>
    <row r="60386" spans="1:68" x14ac:dyDescent="0.25">
      <c r="A60386" s="1"/>
      <c r="B60386" s="2"/>
      <c r="BJ60386" s="3"/>
      <c r="BL60386" s="3"/>
      <c r="BN60386" s="3"/>
      <c r="BP60386" s="3"/>
    </row>
    <row r="60387" spans="1:68" x14ac:dyDescent="0.25">
      <c r="A60387" s="1"/>
      <c r="B60387" s="2"/>
      <c r="BJ60387" s="3"/>
      <c r="BL60387" s="3"/>
      <c r="BN60387" s="3"/>
      <c r="BP60387" s="3"/>
    </row>
    <row r="60388" spans="1:68" x14ac:dyDescent="0.25">
      <c r="A60388" s="1"/>
      <c r="B60388" s="2"/>
      <c r="BJ60388" s="3"/>
      <c r="BL60388" s="3"/>
      <c r="BN60388" s="3"/>
      <c r="BP60388" s="3"/>
    </row>
    <row r="60389" spans="1:68" x14ac:dyDescent="0.25">
      <c r="A60389" s="1"/>
      <c r="B60389" s="2"/>
      <c r="BJ60389" s="3"/>
      <c r="BL60389" s="3"/>
      <c r="BN60389" s="3"/>
      <c r="BP60389" s="3"/>
    </row>
    <row r="60390" spans="1:68" x14ac:dyDescent="0.25">
      <c r="A60390" s="1"/>
      <c r="B60390" s="2"/>
      <c r="BJ60390" s="3"/>
      <c r="BL60390" s="3"/>
      <c r="BN60390" s="3"/>
      <c r="BP60390" s="3"/>
    </row>
    <row r="60391" spans="1:68" x14ac:dyDescent="0.25">
      <c r="A60391" s="1"/>
      <c r="B60391" s="2"/>
      <c r="BJ60391" s="3"/>
      <c r="BL60391" s="3"/>
      <c r="BN60391" s="3"/>
      <c r="BP60391" s="3"/>
    </row>
    <row r="60392" spans="1:68" x14ac:dyDescent="0.25">
      <c r="A60392" s="1"/>
      <c r="B60392" s="2"/>
      <c r="BJ60392" s="3"/>
      <c r="BL60392" s="3"/>
      <c r="BN60392" s="3"/>
      <c r="BP60392" s="3"/>
    </row>
    <row r="60393" spans="1:68" x14ac:dyDescent="0.25">
      <c r="A60393" s="1"/>
      <c r="B60393" s="2"/>
      <c r="BJ60393" s="3"/>
      <c r="BL60393" s="3"/>
      <c r="BN60393" s="3"/>
      <c r="BP60393" s="3"/>
    </row>
    <row r="60394" spans="1:68" x14ac:dyDescent="0.25">
      <c r="A60394" s="1"/>
      <c r="B60394" s="2"/>
      <c r="BJ60394" s="3"/>
      <c r="BL60394" s="3"/>
      <c r="BN60394" s="3"/>
      <c r="BP60394" s="3"/>
    </row>
    <row r="60395" spans="1:68" x14ac:dyDescent="0.25">
      <c r="A60395" s="1"/>
      <c r="B60395" s="2"/>
      <c r="BJ60395" s="3"/>
      <c r="BL60395" s="3"/>
      <c r="BN60395" s="3"/>
      <c r="BP60395" s="3"/>
    </row>
    <row r="60396" spans="1:68" x14ac:dyDescent="0.25">
      <c r="A60396" s="1"/>
      <c r="B60396" s="2"/>
      <c r="BJ60396" s="3"/>
      <c r="BL60396" s="3"/>
      <c r="BN60396" s="3"/>
      <c r="BP60396" s="3"/>
    </row>
    <row r="60397" spans="1:68" x14ac:dyDescent="0.25">
      <c r="A60397" s="1"/>
      <c r="B60397" s="2"/>
      <c r="BJ60397" s="3"/>
      <c r="BL60397" s="3"/>
      <c r="BN60397" s="3"/>
      <c r="BP60397" s="3"/>
    </row>
    <row r="60398" spans="1:68" x14ac:dyDescent="0.25">
      <c r="A60398" s="1"/>
      <c r="B60398" s="2"/>
      <c r="BJ60398" s="3"/>
      <c r="BL60398" s="3"/>
      <c r="BN60398" s="3"/>
      <c r="BP60398" s="3"/>
    </row>
    <row r="60399" spans="1:68" x14ac:dyDescent="0.25">
      <c r="A60399" s="1"/>
      <c r="B60399" s="2"/>
      <c r="BJ60399" s="3"/>
      <c r="BL60399" s="3"/>
      <c r="BN60399" s="3"/>
      <c r="BP60399" s="3"/>
    </row>
    <row r="60400" spans="1:68" x14ac:dyDescent="0.25">
      <c r="A60400" s="1"/>
      <c r="B60400" s="2"/>
      <c r="BJ60400" s="3"/>
      <c r="BL60400" s="3"/>
      <c r="BN60400" s="3"/>
      <c r="BP60400" s="3"/>
    </row>
    <row r="60401" spans="1:68" x14ac:dyDescent="0.25">
      <c r="A60401" s="1"/>
      <c r="B60401" s="2"/>
      <c r="BJ60401" s="3"/>
      <c r="BL60401" s="3"/>
      <c r="BN60401" s="3"/>
      <c r="BP60401" s="3"/>
    </row>
    <row r="60402" spans="1:68" x14ac:dyDescent="0.25">
      <c r="A60402" s="1"/>
      <c r="B60402" s="2"/>
      <c r="BJ60402" s="3"/>
      <c r="BL60402" s="3"/>
      <c r="BN60402" s="3"/>
      <c r="BP60402" s="3"/>
    </row>
    <row r="60403" spans="1:68" x14ac:dyDescent="0.25">
      <c r="A60403" s="1"/>
      <c r="B60403" s="2"/>
      <c r="BJ60403" s="3"/>
      <c r="BL60403" s="3"/>
      <c r="BN60403" s="3"/>
      <c r="BP60403" s="3"/>
    </row>
    <row r="60404" spans="1:68" x14ac:dyDescent="0.25">
      <c r="A60404" s="1"/>
      <c r="B60404" s="2"/>
      <c r="BJ60404" s="3"/>
      <c r="BL60404" s="3"/>
      <c r="BN60404" s="3"/>
      <c r="BP60404" s="3"/>
    </row>
    <row r="60405" spans="1:68" x14ac:dyDescent="0.25">
      <c r="A60405" s="1"/>
      <c r="B60405" s="2"/>
      <c r="BJ60405" s="3"/>
      <c r="BL60405" s="3"/>
      <c r="BN60405" s="3"/>
      <c r="BP60405" s="3"/>
    </row>
    <row r="60406" spans="1:68" x14ac:dyDescent="0.25">
      <c r="A60406" s="1"/>
      <c r="B60406" s="2"/>
      <c r="BJ60406" s="3"/>
      <c r="BL60406" s="3"/>
      <c r="BN60406" s="3"/>
      <c r="BP60406" s="3"/>
    </row>
    <row r="60407" spans="1:68" x14ac:dyDescent="0.25">
      <c r="A60407" s="1"/>
      <c r="B60407" s="2"/>
      <c r="BJ60407" s="3"/>
      <c r="BL60407" s="3"/>
      <c r="BN60407" s="3"/>
      <c r="BP60407" s="3"/>
    </row>
    <row r="60408" spans="1:68" x14ac:dyDescent="0.25">
      <c r="A60408" s="1"/>
      <c r="B60408" s="2"/>
      <c r="BJ60408" s="3"/>
      <c r="BL60408" s="3"/>
      <c r="BN60408" s="3"/>
      <c r="BP60408" s="3"/>
    </row>
    <row r="60409" spans="1:68" x14ac:dyDescent="0.25">
      <c r="A60409" s="1"/>
      <c r="B60409" s="2"/>
      <c r="BJ60409" s="3"/>
      <c r="BL60409" s="3"/>
      <c r="BN60409" s="3"/>
      <c r="BP60409" s="3"/>
    </row>
    <row r="60410" spans="1:68" x14ac:dyDescent="0.25">
      <c r="A60410" s="1"/>
      <c r="B60410" s="2"/>
      <c r="BJ60410" s="3"/>
      <c r="BL60410" s="3"/>
      <c r="BN60410" s="3"/>
      <c r="BP60410" s="3"/>
    </row>
    <row r="60411" spans="1:68" x14ac:dyDescent="0.25">
      <c r="A60411" s="1"/>
      <c r="B60411" s="2"/>
      <c r="BJ60411" s="3"/>
      <c r="BL60411" s="3"/>
      <c r="BN60411" s="3"/>
      <c r="BP60411" s="3"/>
    </row>
    <row r="60412" spans="1:68" x14ac:dyDescent="0.25">
      <c r="A60412" s="1"/>
      <c r="B60412" s="2"/>
      <c r="BJ60412" s="3"/>
      <c r="BL60412" s="3"/>
      <c r="BN60412" s="3"/>
      <c r="BP60412" s="3"/>
    </row>
    <row r="60413" spans="1:68" x14ac:dyDescent="0.25">
      <c r="A60413" s="1"/>
      <c r="B60413" s="2"/>
      <c r="BJ60413" s="3"/>
      <c r="BL60413" s="3"/>
      <c r="BN60413" s="3"/>
      <c r="BP60413" s="3"/>
    </row>
    <row r="60414" spans="1:68" x14ac:dyDescent="0.25">
      <c r="A60414" s="1"/>
      <c r="B60414" s="2"/>
      <c r="BJ60414" s="3"/>
      <c r="BL60414" s="3"/>
      <c r="BN60414" s="3"/>
      <c r="BP60414" s="3"/>
    </row>
    <row r="60415" spans="1:68" x14ac:dyDescent="0.25">
      <c r="A60415" s="1"/>
      <c r="B60415" s="2"/>
      <c r="BJ60415" s="3"/>
      <c r="BL60415" s="3"/>
      <c r="BN60415" s="3"/>
      <c r="BP60415" s="3"/>
    </row>
    <row r="60416" spans="1:68" x14ac:dyDescent="0.25">
      <c r="A60416" s="1"/>
      <c r="B60416" s="2"/>
      <c r="BJ60416" s="3"/>
      <c r="BL60416" s="3"/>
      <c r="BN60416" s="3"/>
      <c r="BP60416" s="3"/>
    </row>
    <row r="60417" spans="1:68" x14ac:dyDescent="0.25">
      <c r="A60417" s="1"/>
      <c r="B60417" s="2"/>
      <c r="BJ60417" s="3"/>
      <c r="BL60417" s="3"/>
      <c r="BN60417" s="3"/>
      <c r="BP60417" s="3"/>
    </row>
    <row r="60418" spans="1:68" x14ac:dyDescent="0.25">
      <c r="A60418" s="1"/>
      <c r="B60418" s="2"/>
      <c r="BJ60418" s="3"/>
      <c r="BL60418" s="3"/>
      <c r="BN60418" s="3"/>
      <c r="BP60418" s="3"/>
    </row>
    <row r="60419" spans="1:68" x14ac:dyDescent="0.25">
      <c r="A60419" s="1"/>
      <c r="B60419" s="2"/>
      <c r="BJ60419" s="3"/>
      <c r="BL60419" s="3"/>
      <c r="BN60419" s="3"/>
      <c r="BP60419" s="3"/>
    </row>
    <row r="60420" spans="1:68" x14ac:dyDescent="0.25">
      <c r="A60420" s="1"/>
      <c r="B60420" s="2"/>
      <c r="BJ60420" s="3"/>
      <c r="BL60420" s="3"/>
      <c r="BN60420" s="3"/>
      <c r="BP60420" s="3"/>
    </row>
    <row r="60421" spans="1:68" x14ac:dyDescent="0.25">
      <c r="A60421" s="1"/>
      <c r="B60421" s="2"/>
      <c r="BJ60421" s="3"/>
      <c r="BL60421" s="3"/>
      <c r="BN60421" s="3"/>
      <c r="BP60421" s="3"/>
    </row>
    <row r="60422" spans="1:68" x14ac:dyDescent="0.25">
      <c r="A60422" s="1"/>
      <c r="B60422" s="2"/>
      <c r="BJ60422" s="3"/>
      <c r="BL60422" s="3"/>
      <c r="BN60422" s="3"/>
      <c r="BP60422" s="3"/>
    </row>
    <row r="60423" spans="1:68" x14ac:dyDescent="0.25">
      <c r="A60423" s="1"/>
      <c r="B60423" s="2"/>
      <c r="BJ60423" s="3"/>
      <c r="BL60423" s="3"/>
      <c r="BN60423" s="3"/>
      <c r="BP60423" s="3"/>
    </row>
    <row r="60424" spans="1:68" x14ac:dyDescent="0.25">
      <c r="A60424" s="1"/>
      <c r="B60424" s="2"/>
      <c r="BJ60424" s="3"/>
      <c r="BL60424" s="3"/>
      <c r="BN60424" s="3"/>
      <c r="BP60424" s="3"/>
    </row>
    <row r="60425" spans="1:68" x14ac:dyDescent="0.25">
      <c r="A60425" s="1"/>
      <c r="B60425" s="2"/>
      <c r="BJ60425" s="3"/>
      <c r="BL60425" s="3"/>
      <c r="BN60425" s="3"/>
      <c r="BP60425" s="3"/>
    </row>
    <row r="60426" spans="1:68" x14ac:dyDescent="0.25">
      <c r="A60426" s="1"/>
      <c r="B60426" s="2"/>
      <c r="BJ60426" s="3"/>
      <c r="BL60426" s="3"/>
      <c r="BN60426" s="3"/>
      <c r="BP60426" s="3"/>
    </row>
    <row r="60427" spans="1:68" x14ac:dyDescent="0.25">
      <c r="A60427" s="1"/>
      <c r="B60427" s="2"/>
      <c r="BJ60427" s="3"/>
      <c r="BL60427" s="3"/>
      <c r="BN60427" s="3"/>
      <c r="BP60427" s="3"/>
    </row>
    <row r="60428" spans="1:68" x14ac:dyDescent="0.25">
      <c r="A60428" s="1"/>
      <c r="B60428" s="2"/>
      <c r="BJ60428" s="3"/>
      <c r="BL60428" s="3"/>
      <c r="BN60428" s="3"/>
      <c r="BP60428" s="3"/>
    </row>
    <row r="60429" spans="1:68" x14ac:dyDescent="0.25">
      <c r="A60429" s="1"/>
      <c r="B60429" s="2"/>
      <c r="BJ60429" s="3"/>
      <c r="BL60429" s="3"/>
      <c r="BN60429" s="3"/>
      <c r="BP60429" s="3"/>
    </row>
    <row r="60430" spans="1:68" x14ac:dyDescent="0.25">
      <c r="A60430" s="1"/>
      <c r="B60430" s="2"/>
      <c r="BJ60430" s="3"/>
      <c r="BL60430" s="3"/>
      <c r="BN60430" s="3"/>
      <c r="BP60430" s="3"/>
    </row>
    <row r="60431" spans="1:68" x14ac:dyDescent="0.25">
      <c r="A60431" s="1"/>
      <c r="B60431" s="2"/>
      <c r="BJ60431" s="3"/>
      <c r="BL60431" s="3"/>
      <c r="BN60431" s="3"/>
      <c r="BP60431" s="3"/>
    </row>
    <row r="60432" spans="1:68" x14ac:dyDescent="0.25">
      <c r="A60432" s="1"/>
      <c r="B60432" s="2"/>
      <c r="BJ60432" s="3"/>
      <c r="BL60432" s="3"/>
      <c r="BN60432" s="3"/>
      <c r="BP60432" s="3"/>
    </row>
    <row r="60433" spans="1:68" x14ac:dyDescent="0.25">
      <c r="A60433" s="1"/>
      <c r="B60433" s="2"/>
      <c r="BJ60433" s="3"/>
      <c r="BL60433" s="3"/>
      <c r="BN60433" s="3"/>
      <c r="BP60433" s="3"/>
    </row>
    <row r="60434" spans="1:68" x14ac:dyDescent="0.25">
      <c r="A60434" s="1"/>
      <c r="B60434" s="2"/>
      <c r="BJ60434" s="3"/>
      <c r="BL60434" s="3"/>
      <c r="BN60434" s="3"/>
      <c r="BP60434" s="3"/>
    </row>
    <row r="60435" spans="1:68" x14ac:dyDescent="0.25">
      <c r="A60435" s="1"/>
      <c r="B60435" s="2"/>
      <c r="BJ60435" s="3"/>
      <c r="BL60435" s="3"/>
      <c r="BN60435" s="3"/>
      <c r="BP60435" s="3"/>
    </row>
    <row r="60436" spans="1:68" x14ac:dyDescent="0.25">
      <c r="A60436" s="1"/>
      <c r="B60436" s="2"/>
      <c r="BJ60436" s="3"/>
      <c r="BL60436" s="3"/>
      <c r="BN60436" s="3"/>
      <c r="BP60436" s="3"/>
    </row>
    <row r="60437" spans="1:68" x14ac:dyDescent="0.25">
      <c r="A60437" s="1"/>
      <c r="B60437" s="2"/>
      <c r="BJ60437" s="3"/>
      <c r="BL60437" s="3"/>
      <c r="BN60437" s="3"/>
      <c r="BP60437" s="3"/>
    </row>
    <row r="60438" spans="1:68" x14ac:dyDescent="0.25">
      <c r="A60438" s="1"/>
      <c r="B60438" s="2"/>
      <c r="BJ60438" s="3"/>
      <c r="BL60438" s="3"/>
      <c r="BN60438" s="3"/>
      <c r="BP60438" s="3"/>
    </row>
    <row r="60439" spans="1:68" x14ac:dyDescent="0.25">
      <c r="A60439" s="1"/>
      <c r="B60439" s="2"/>
      <c r="BJ60439" s="3"/>
      <c r="BL60439" s="3"/>
      <c r="BN60439" s="3"/>
      <c r="BP60439" s="3"/>
    </row>
    <row r="60440" spans="1:68" x14ac:dyDescent="0.25">
      <c r="A60440" s="1"/>
      <c r="B60440" s="2"/>
      <c r="BJ60440" s="3"/>
      <c r="BL60440" s="3"/>
      <c r="BN60440" s="3"/>
      <c r="BP60440" s="3"/>
    </row>
    <row r="60441" spans="1:68" x14ac:dyDescent="0.25">
      <c r="A60441" s="1"/>
      <c r="B60441" s="2"/>
      <c r="BJ60441" s="3"/>
      <c r="BL60441" s="3"/>
      <c r="BN60441" s="3"/>
      <c r="BP60441" s="3"/>
    </row>
    <row r="60442" spans="1:68" x14ac:dyDescent="0.25">
      <c r="A60442" s="1"/>
      <c r="B60442" s="2"/>
      <c r="BJ60442" s="3"/>
      <c r="BL60442" s="3"/>
      <c r="BN60442" s="3"/>
      <c r="BP60442" s="3"/>
    </row>
    <row r="60443" spans="1:68" x14ac:dyDescent="0.25">
      <c r="A60443" s="1"/>
      <c r="B60443" s="2"/>
      <c r="BJ60443" s="3"/>
      <c r="BL60443" s="3"/>
      <c r="BN60443" s="3"/>
      <c r="BP60443" s="3"/>
    </row>
    <row r="60444" spans="1:68" x14ac:dyDescent="0.25">
      <c r="A60444" s="1"/>
      <c r="B60444" s="2"/>
      <c r="BJ60444" s="3"/>
      <c r="BL60444" s="3"/>
      <c r="BN60444" s="3"/>
      <c r="BP60444" s="3"/>
    </row>
    <row r="60445" spans="1:68" x14ac:dyDescent="0.25">
      <c r="A60445" s="1"/>
      <c r="B60445" s="2"/>
      <c r="BJ60445" s="3"/>
      <c r="BL60445" s="3"/>
      <c r="BN60445" s="3"/>
      <c r="BP60445" s="3"/>
    </row>
    <row r="60446" spans="1:68" x14ac:dyDescent="0.25">
      <c r="A60446" s="1"/>
      <c r="B60446" s="2"/>
      <c r="BJ60446" s="3"/>
      <c r="BL60446" s="3"/>
      <c r="BN60446" s="3"/>
      <c r="BP60446" s="3"/>
    </row>
    <row r="60447" spans="1:68" x14ac:dyDescent="0.25">
      <c r="A60447" s="1"/>
      <c r="B60447" s="2"/>
      <c r="BJ60447" s="3"/>
      <c r="BL60447" s="3"/>
      <c r="BN60447" s="3"/>
      <c r="BP60447" s="3"/>
    </row>
    <row r="60448" spans="1:68" x14ac:dyDescent="0.25">
      <c r="A60448" s="1"/>
      <c r="B60448" s="2"/>
      <c r="BJ60448" s="3"/>
      <c r="BL60448" s="3"/>
      <c r="BN60448" s="3"/>
      <c r="BP60448" s="3"/>
    </row>
    <row r="60449" spans="1:68" x14ac:dyDescent="0.25">
      <c r="A60449" s="1"/>
      <c r="B60449" s="2"/>
      <c r="BJ60449" s="3"/>
      <c r="BL60449" s="3"/>
      <c r="BN60449" s="3"/>
      <c r="BP60449" s="3"/>
    </row>
    <row r="60450" spans="1:68" x14ac:dyDescent="0.25">
      <c r="A60450" s="1"/>
      <c r="B60450" s="2"/>
      <c r="BJ60450" s="3"/>
      <c r="BL60450" s="3"/>
      <c r="BN60450" s="3"/>
      <c r="BP60450" s="3"/>
    </row>
    <row r="60451" spans="1:68" x14ac:dyDescent="0.25">
      <c r="A60451" s="1"/>
      <c r="B60451" s="2"/>
      <c r="BJ60451" s="3"/>
      <c r="BL60451" s="3"/>
      <c r="BN60451" s="3"/>
      <c r="BP60451" s="3"/>
    </row>
    <row r="60452" spans="1:68" x14ac:dyDescent="0.25">
      <c r="A60452" s="1"/>
      <c r="B60452" s="2"/>
      <c r="BJ60452" s="3"/>
      <c r="BL60452" s="3"/>
      <c r="BN60452" s="3"/>
      <c r="BP60452" s="3"/>
    </row>
    <row r="60453" spans="1:68" x14ac:dyDescent="0.25">
      <c r="A60453" s="1"/>
      <c r="B60453" s="2"/>
      <c r="BJ60453" s="3"/>
      <c r="BL60453" s="3"/>
      <c r="BN60453" s="3"/>
      <c r="BP60453" s="3"/>
    </row>
    <row r="60454" spans="1:68" x14ac:dyDescent="0.25">
      <c r="A60454" s="1"/>
      <c r="B60454" s="2"/>
      <c r="BJ60454" s="3"/>
      <c r="BL60454" s="3"/>
      <c r="BN60454" s="3"/>
      <c r="BP60454" s="3"/>
    </row>
    <row r="60455" spans="1:68" x14ac:dyDescent="0.25">
      <c r="A60455" s="1"/>
      <c r="B60455" s="2"/>
      <c r="BJ60455" s="3"/>
      <c r="BL60455" s="3"/>
      <c r="BN60455" s="3"/>
      <c r="BP60455" s="3"/>
    </row>
    <row r="60456" spans="1:68" x14ac:dyDescent="0.25">
      <c r="A60456" s="1"/>
      <c r="B60456" s="2"/>
      <c r="BJ60456" s="3"/>
      <c r="BL60456" s="3"/>
      <c r="BN60456" s="3"/>
      <c r="BP60456" s="3"/>
    </row>
    <row r="60457" spans="1:68" x14ac:dyDescent="0.25">
      <c r="A60457" s="1"/>
      <c r="B60457" s="2"/>
      <c r="BJ60457" s="3"/>
      <c r="BL60457" s="3"/>
      <c r="BN60457" s="3"/>
      <c r="BP60457" s="3"/>
    </row>
    <row r="60458" spans="1:68" x14ac:dyDescent="0.25">
      <c r="A60458" s="1"/>
      <c r="B60458" s="2"/>
      <c r="BJ60458" s="3"/>
      <c r="BL60458" s="3"/>
      <c r="BN60458" s="3"/>
      <c r="BP60458" s="3"/>
    </row>
    <row r="60459" spans="1:68" x14ac:dyDescent="0.25">
      <c r="A60459" s="1"/>
      <c r="B60459" s="2"/>
      <c r="BJ60459" s="3"/>
      <c r="BL60459" s="3"/>
      <c r="BN60459" s="3"/>
      <c r="BP60459" s="3"/>
    </row>
    <row r="60460" spans="1:68" x14ac:dyDescent="0.25">
      <c r="A60460" s="1"/>
      <c r="B60460" s="2"/>
      <c r="BJ60460" s="3"/>
      <c r="BL60460" s="3"/>
      <c r="BN60460" s="3"/>
      <c r="BP60460" s="3"/>
    </row>
    <row r="60461" spans="1:68" x14ac:dyDescent="0.25">
      <c r="A60461" s="1"/>
      <c r="B60461" s="2"/>
      <c r="BJ60461" s="3"/>
      <c r="BL60461" s="3"/>
      <c r="BN60461" s="3"/>
      <c r="BP60461" s="3"/>
    </row>
    <row r="60462" spans="1:68" x14ac:dyDescent="0.25">
      <c r="A60462" s="1"/>
      <c r="B60462" s="2"/>
      <c r="BJ60462" s="3"/>
      <c r="BL60462" s="3"/>
      <c r="BN60462" s="3"/>
      <c r="BP60462" s="3"/>
    </row>
    <row r="60463" spans="1:68" x14ac:dyDescent="0.25">
      <c r="A60463" s="1"/>
      <c r="B60463" s="2"/>
      <c r="BJ60463" s="3"/>
      <c r="BL60463" s="3"/>
      <c r="BN60463" s="3"/>
      <c r="BP60463" s="3"/>
    </row>
    <row r="60464" spans="1:68" x14ac:dyDescent="0.25">
      <c r="A60464" s="1"/>
      <c r="B60464" s="2"/>
      <c r="BJ60464" s="3"/>
      <c r="BL60464" s="3"/>
      <c r="BN60464" s="3"/>
      <c r="BP60464" s="3"/>
    </row>
    <row r="60465" spans="1:68" x14ac:dyDescent="0.25">
      <c r="A60465" s="1"/>
      <c r="B60465" s="2"/>
      <c r="BJ60465" s="3"/>
      <c r="BL60465" s="3"/>
      <c r="BN60465" s="3"/>
      <c r="BP60465" s="3"/>
    </row>
    <row r="60466" spans="1:68" x14ac:dyDescent="0.25">
      <c r="A60466" s="1"/>
      <c r="B60466" s="2"/>
      <c r="BJ60466" s="3"/>
      <c r="BL60466" s="3"/>
      <c r="BN60466" s="3"/>
      <c r="BP60466" s="3"/>
    </row>
    <row r="60467" spans="1:68" x14ac:dyDescent="0.25">
      <c r="A60467" s="1"/>
      <c r="B60467" s="2"/>
      <c r="BJ60467" s="3"/>
      <c r="BL60467" s="3"/>
      <c r="BN60467" s="3"/>
      <c r="BP60467" s="3"/>
    </row>
    <row r="60468" spans="1:68" x14ac:dyDescent="0.25">
      <c r="A60468" s="1"/>
      <c r="B60468" s="2"/>
      <c r="BJ60468" s="3"/>
      <c r="BL60468" s="3"/>
      <c r="BN60468" s="3"/>
      <c r="BP60468" s="3"/>
    </row>
    <row r="60469" spans="1:68" x14ac:dyDescent="0.25">
      <c r="A60469" s="1"/>
      <c r="B60469" s="2"/>
      <c r="BJ60469" s="3"/>
      <c r="BL60469" s="3"/>
      <c r="BN60469" s="3"/>
      <c r="BP60469" s="3"/>
    </row>
    <row r="60470" spans="1:68" x14ac:dyDescent="0.25">
      <c r="A60470" s="1"/>
      <c r="B60470" s="2"/>
      <c r="BJ60470" s="3"/>
      <c r="BL60470" s="3"/>
      <c r="BN60470" s="3"/>
      <c r="BP60470" s="3"/>
    </row>
    <row r="60471" spans="1:68" x14ac:dyDescent="0.25">
      <c r="A60471" s="1"/>
      <c r="B60471" s="2"/>
      <c r="BJ60471" s="3"/>
      <c r="BL60471" s="3"/>
      <c r="BN60471" s="3"/>
      <c r="BP60471" s="3"/>
    </row>
    <row r="60472" spans="1:68" x14ac:dyDescent="0.25">
      <c r="A60472" s="1"/>
      <c r="B60472" s="2"/>
      <c r="BJ60472" s="3"/>
      <c r="BL60472" s="3"/>
      <c r="BN60472" s="3"/>
      <c r="BP60472" s="3"/>
    </row>
    <row r="60473" spans="1:68" x14ac:dyDescent="0.25">
      <c r="A60473" s="1"/>
      <c r="B60473" s="2"/>
      <c r="BJ60473" s="3"/>
      <c r="BL60473" s="3"/>
      <c r="BN60473" s="3"/>
      <c r="BP60473" s="3"/>
    </row>
    <row r="60474" spans="1:68" x14ac:dyDescent="0.25">
      <c r="A60474" s="1"/>
      <c r="B60474" s="2"/>
      <c r="BJ60474" s="3"/>
      <c r="BL60474" s="3"/>
      <c r="BN60474" s="3"/>
      <c r="BP60474" s="3"/>
    </row>
    <row r="60475" spans="1:68" x14ac:dyDescent="0.25">
      <c r="A60475" s="1"/>
      <c r="B60475" s="2"/>
      <c r="BJ60475" s="3"/>
      <c r="BL60475" s="3"/>
      <c r="BN60475" s="3"/>
      <c r="BP60475" s="3"/>
    </row>
    <row r="60476" spans="1:68" x14ac:dyDescent="0.25">
      <c r="A60476" s="1"/>
      <c r="B60476" s="2"/>
      <c r="BJ60476" s="3"/>
      <c r="BL60476" s="3"/>
      <c r="BN60476" s="3"/>
      <c r="BP60476" s="3"/>
    </row>
    <row r="60477" spans="1:68" x14ac:dyDescent="0.25">
      <c r="A60477" s="1"/>
      <c r="B60477" s="2"/>
      <c r="BJ60477" s="3"/>
      <c r="BL60477" s="3"/>
      <c r="BN60477" s="3"/>
      <c r="BP60477" s="3"/>
    </row>
    <row r="60478" spans="1:68" x14ac:dyDescent="0.25">
      <c r="A60478" s="1"/>
      <c r="B60478" s="2"/>
      <c r="BJ60478" s="3"/>
      <c r="BL60478" s="3"/>
      <c r="BN60478" s="3"/>
      <c r="BP60478" s="3"/>
    </row>
    <row r="60479" spans="1:68" x14ac:dyDescent="0.25">
      <c r="A60479" s="1"/>
      <c r="B60479" s="2"/>
      <c r="BJ60479" s="3"/>
      <c r="BL60479" s="3"/>
      <c r="BN60479" s="3"/>
      <c r="BP60479" s="3"/>
    </row>
    <row r="60480" spans="1:68" x14ac:dyDescent="0.25">
      <c r="A60480" s="1"/>
      <c r="B60480" s="2"/>
      <c r="BJ60480" s="3"/>
      <c r="BL60480" s="3"/>
      <c r="BN60480" s="3"/>
      <c r="BP60480" s="3"/>
    </row>
    <row r="60481" spans="1:68" x14ac:dyDescent="0.25">
      <c r="A60481" s="1"/>
      <c r="B60481" s="2"/>
      <c r="BJ60481" s="3"/>
      <c r="BL60481" s="3"/>
      <c r="BN60481" s="3"/>
      <c r="BP60481" s="3"/>
    </row>
    <row r="60482" spans="1:68" x14ac:dyDescent="0.25">
      <c r="A60482" s="1"/>
      <c r="B60482" s="2"/>
      <c r="BJ60482" s="3"/>
      <c r="BL60482" s="3"/>
      <c r="BN60482" s="3"/>
      <c r="BP60482" s="3"/>
    </row>
    <row r="60483" spans="1:68" x14ac:dyDescent="0.25">
      <c r="A60483" s="1"/>
      <c r="B60483" s="2"/>
      <c r="BJ60483" s="3"/>
      <c r="BL60483" s="3"/>
      <c r="BN60483" s="3"/>
      <c r="BP60483" s="3"/>
    </row>
    <row r="60484" spans="1:68" x14ac:dyDescent="0.25">
      <c r="A60484" s="1"/>
      <c r="B60484" s="2"/>
      <c r="BJ60484" s="3"/>
      <c r="BL60484" s="3"/>
      <c r="BN60484" s="3"/>
      <c r="BP60484" s="3"/>
    </row>
    <row r="60485" spans="1:68" x14ac:dyDescent="0.25">
      <c r="A60485" s="1"/>
      <c r="B60485" s="2"/>
      <c r="BJ60485" s="3"/>
      <c r="BL60485" s="3"/>
      <c r="BN60485" s="3"/>
      <c r="BP60485" s="3"/>
    </row>
    <row r="60486" spans="1:68" x14ac:dyDescent="0.25">
      <c r="A60486" s="1"/>
      <c r="B60486" s="2"/>
      <c r="BJ60486" s="3"/>
      <c r="BL60486" s="3"/>
      <c r="BN60486" s="3"/>
      <c r="BP60486" s="3"/>
    </row>
    <row r="60487" spans="1:68" x14ac:dyDescent="0.25">
      <c r="A60487" s="1"/>
      <c r="B60487" s="2"/>
      <c r="BJ60487" s="3"/>
      <c r="BL60487" s="3"/>
      <c r="BN60487" s="3"/>
      <c r="BP60487" s="3"/>
    </row>
    <row r="60488" spans="1:68" x14ac:dyDescent="0.25">
      <c r="A60488" s="1"/>
      <c r="B60488" s="2"/>
      <c r="BJ60488" s="3"/>
      <c r="BL60488" s="3"/>
      <c r="BN60488" s="3"/>
      <c r="BP60488" s="3"/>
    </row>
    <row r="60489" spans="1:68" x14ac:dyDescent="0.25">
      <c r="A60489" s="1"/>
      <c r="B60489" s="2"/>
      <c r="BJ60489" s="3"/>
      <c r="BL60489" s="3"/>
      <c r="BN60489" s="3"/>
      <c r="BP60489" s="3"/>
    </row>
    <row r="60490" spans="1:68" x14ac:dyDescent="0.25">
      <c r="A60490" s="1"/>
      <c r="B60490" s="2"/>
      <c r="BJ60490" s="3"/>
      <c r="BL60490" s="3"/>
      <c r="BN60490" s="3"/>
      <c r="BP60490" s="3"/>
    </row>
    <row r="60491" spans="1:68" x14ac:dyDescent="0.25">
      <c r="A60491" s="1"/>
      <c r="B60491" s="2"/>
      <c r="BJ60491" s="3"/>
      <c r="BL60491" s="3"/>
      <c r="BN60491" s="3"/>
      <c r="BP60491" s="3"/>
    </row>
    <row r="60492" spans="1:68" x14ac:dyDescent="0.25">
      <c r="A60492" s="1"/>
      <c r="B60492" s="2"/>
      <c r="BJ60492" s="3"/>
      <c r="BL60492" s="3"/>
      <c r="BN60492" s="3"/>
      <c r="BP60492" s="3"/>
    </row>
    <row r="60493" spans="1:68" x14ac:dyDescent="0.25">
      <c r="A60493" s="1"/>
      <c r="B60493" s="2"/>
      <c r="BJ60493" s="3"/>
      <c r="BL60493" s="3"/>
      <c r="BN60493" s="3"/>
      <c r="BP60493" s="3"/>
    </row>
    <row r="60494" spans="1:68" x14ac:dyDescent="0.25">
      <c r="A60494" s="1"/>
      <c r="B60494" s="2"/>
      <c r="BJ60494" s="3"/>
      <c r="BL60494" s="3"/>
      <c r="BN60494" s="3"/>
      <c r="BP60494" s="3"/>
    </row>
    <row r="60495" spans="1:68" x14ac:dyDescent="0.25">
      <c r="A60495" s="1"/>
      <c r="B60495" s="2"/>
      <c r="BJ60495" s="3"/>
      <c r="BL60495" s="3"/>
      <c r="BN60495" s="3"/>
      <c r="BP60495" s="3"/>
    </row>
    <row r="60496" spans="1:68" x14ac:dyDescent="0.25">
      <c r="A60496" s="1"/>
      <c r="B60496" s="2"/>
      <c r="BJ60496" s="3"/>
      <c r="BL60496" s="3"/>
      <c r="BN60496" s="3"/>
      <c r="BP60496" s="3"/>
    </row>
    <row r="60497" spans="1:68" x14ac:dyDescent="0.25">
      <c r="A60497" s="1"/>
      <c r="B60497" s="2"/>
      <c r="BJ60497" s="3"/>
      <c r="BL60497" s="3"/>
      <c r="BN60497" s="3"/>
      <c r="BP60497" s="3"/>
    </row>
    <row r="60498" spans="1:68" x14ac:dyDescent="0.25">
      <c r="A60498" s="1"/>
      <c r="B60498" s="2"/>
      <c r="BJ60498" s="3"/>
      <c r="BL60498" s="3"/>
      <c r="BN60498" s="3"/>
      <c r="BP60498" s="3"/>
    </row>
    <row r="60499" spans="1:68" x14ac:dyDescent="0.25">
      <c r="A60499" s="1"/>
      <c r="B60499" s="2"/>
      <c r="BJ60499" s="3"/>
      <c r="BL60499" s="3"/>
      <c r="BN60499" s="3"/>
      <c r="BP60499" s="3"/>
    </row>
    <row r="60500" spans="1:68" x14ac:dyDescent="0.25">
      <c r="A60500" s="1"/>
      <c r="B60500" s="2"/>
      <c r="BJ60500" s="3"/>
      <c r="BL60500" s="3"/>
      <c r="BN60500" s="3"/>
      <c r="BP60500" s="3"/>
    </row>
    <row r="60501" spans="1:68" x14ac:dyDescent="0.25">
      <c r="A60501" s="1"/>
      <c r="B60501" s="2"/>
      <c r="BJ60501" s="3"/>
      <c r="BL60501" s="3"/>
      <c r="BN60501" s="3"/>
      <c r="BP60501" s="3"/>
    </row>
    <row r="60502" spans="1:68" x14ac:dyDescent="0.25">
      <c r="A60502" s="1"/>
      <c r="B60502" s="2"/>
      <c r="BJ60502" s="3"/>
      <c r="BL60502" s="3"/>
      <c r="BN60502" s="3"/>
      <c r="BP60502" s="3"/>
    </row>
    <row r="60503" spans="1:68" x14ac:dyDescent="0.25">
      <c r="A60503" s="1"/>
      <c r="B60503" s="2"/>
      <c r="BJ60503" s="3"/>
      <c r="BL60503" s="3"/>
      <c r="BN60503" s="3"/>
      <c r="BP60503" s="3"/>
    </row>
    <row r="60504" spans="1:68" x14ac:dyDescent="0.25">
      <c r="A60504" s="1"/>
      <c r="B60504" s="2"/>
      <c r="BJ60504" s="3"/>
      <c r="BL60504" s="3"/>
      <c r="BN60504" s="3"/>
      <c r="BP60504" s="3"/>
    </row>
    <row r="60505" spans="1:68" x14ac:dyDescent="0.25">
      <c r="A60505" s="1"/>
      <c r="B60505" s="2"/>
      <c r="BJ60505" s="3"/>
      <c r="BL60505" s="3"/>
      <c r="BN60505" s="3"/>
      <c r="BP60505" s="3"/>
    </row>
    <row r="60506" spans="1:68" x14ac:dyDescent="0.25">
      <c r="A60506" s="1"/>
      <c r="B60506" s="2"/>
      <c r="BJ60506" s="3"/>
      <c r="BL60506" s="3"/>
      <c r="BN60506" s="3"/>
      <c r="BP60506" s="3"/>
    </row>
    <row r="60507" spans="1:68" x14ac:dyDescent="0.25">
      <c r="A60507" s="1"/>
      <c r="B60507" s="2"/>
      <c r="BJ60507" s="3"/>
      <c r="BL60507" s="3"/>
      <c r="BN60507" s="3"/>
      <c r="BP60507" s="3"/>
    </row>
    <row r="60508" spans="1:68" x14ac:dyDescent="0.25">
      <c r="A60508" s="1"/>
      <c r="B60508" s="2"/>
      <c r="BJ60508" s="3"/>
      <c r="BL60508" s="3"/>
      <c r="BN60508" s="3"/>
      <c r="BP60508" s="3"/>
    </row>
    <row r="60509" spans="1:68" x14ac:dyDescent="0.25">
      <c r="A60509" s="1"/>
      <c r="B60509" s="2"/>
      <c r="BJ60509" s="3"/>
      <c r="BL60509" s="3"/>
      <c r="BN60509" s="3"/>
      <c r="BP60509" s="3"/>
    </row>
    <row r="60510" spans="1:68" x14ac:dyDescent="0.25">
      <c r="A60510" s="1"/>
      <c r="B60510" s="2"/>
      <c r="BJ60510" s="3"/>
      <c r="BL60510" s="3"/>
      <c r="BN60510" s="3"/>
      <c r="BP60510" s="3"/>
    </row>
    <row r="60511" spans="1:68" x14ac:dyDescent="0.25">
      <c r="A60511" s="1"/>
      <c r="B60511" s="2"/>
      <c r="BJ60511" s="3"/>
      <c r="BL60511" s="3"/>
      <c r="BN60511" s="3"/>
      <c r="BP60511" s="3"/>
    </row>
    <row r="60512" spans="1:68" x14ac:dyDescent="0.25">
      <c r="A60512" s="1"/>
      <c r="B60512" s="2"/>
      <c r="BJ60512" s="3"/>
      <c r="BL60512" s="3"/>
      <c r="BN60512" s="3"/>
      <c r="BP60512" s="3"/>
    </row>
    <row r="60513" spans="1:68" x14ac:dyDescent="0.25">
      <c r="A60513" s="1"/>
      <c r="B60513" s="2"/>
      <c r="BJ60513" s="3"/>
      <c r="BL60513" s="3"/>
      <c r="BN60513" s="3"/>
      <c r="BP60513" s="3"/>
    </row>
    <row r="60514" spans="1:68" x14ac:dyDescent="0.25">
      <c r="A60514" s="1"/>
      <c r="B60514" s="2"/>
      <c r="BJ60514" s="3"/>
      <c r="BL60514" s="3"/>
      <c r="BN60514" s="3"/>
      <c r="BP60514" s="3"/>
    </row>
    <row r="60515" spans="1:68" x14ac:dyDescent="0.25">
      <c r="A60515" s="1"/>
      <c r="B60515" s="2"/>
      <c r="BJ60515" s="3"/>
      <c r="BL60515" s="3"/>
      <c r="BN60515" s="3"/>
      <c r="BP60515" s="3"/>
    </row>
    <row r="60516" spans="1:68" x14ac:dyDescent="0.25">
      <c r="A60516" s="1"/>
      <c r="B60516" s="2"/>
      <c r="BJ60516" s="3"/>
      <c r="BL60516" s="3"/>
      <c r="BN60516" s="3"/>
      <c r="BP60516" s="3"/>
    </row>
    <row r="60517" spans="1:68" x14ac:dyDescent="0.25">
      <c r="A60517" s="1"/>
      <c r="B60517" s="2"/>
      <c r="BJ60517" s="3"/>
      <c r="BL60517" s="3"/>
      <c r="BN60517" s="3"/>
      <c r="BP60517" s="3"/>
    </row>
    <row r="60518" spans="1:68" x14ac:dyDescent="0.25">
      <c r="A60518" s="1"/>
      <c r="B60518" s="2"/>
      <c r="BJ60518" s="3"/>
      <c r="BL60518" s="3"/>
      <c r="BN60518" s="3"/>
      <c r="BP60518" s="3"/>
    </row>
    <row r="60519" spans="1:68" x14ac:dyDescent="0.25">
      <c r="A60519" s="1"/>
      <c r="B60519" s="2"/>
      <c r="BJ60519" s="3"/>
      <c r="BL60519" s="3"/>
      <c r="BN60519" s="3"/>
      <c r="BP60519" s="3"/>
    </row>
    <row r="60520" spans="1:68" x14ac:dyDescent="0.25">
      <c r="A60520" s="1"/>
      <c r="B60520" s="2"/>
      <c r="BJ60520" s="3"/>
      <c r="BL60520" s="3"/>
      <c r="BN60520" s="3"/>
      <c r="BP60520" s="3"/>
    </row>
    <row r="60521" spans="1:68" x14ac:dyDescent="0.25">
      <c r="A60521" s="1"/>
      <c r="B60521" s="2"/>
      <c r="BJ60521" s="3"/>
      <c r="BL60521" s="3"/>
      <c r="BN60521" s="3"/>
      <c r="BP60521" s="3"/>
    </row>
    <row r="60522" spans="1:68" x14ac:dyDescent="0.25">
      <c r="A60522" s="1"/>
      <c r="B60522" s="2"/>
      <c r="BJ60522" s="3"/>
      <c r="BL60522" s="3"/>
      <c r="BN60522" s="3"/>
      <c r="BP60522" s="3"/>
    </row>
    <row r="60523" spans="1:68" x14ac:dyDescent="0.25">
      <c r="A60523" s="1"/>
      <c r="B60523" s="2"/>
      <c r="BJ60523" s="3"/>
      <c r="BL60523" s="3"/>
      <c r="BN60523" s="3"/>
      <c r="BP60523" s="3"/>
    </row>
    <row r="60524" spans="1:68" x14ac:dyDescent="0.25">
      <c r="A60524" s="1"/>
      <c r="B60524" s="2"/>
      <c r="BJ60524" s="3"/>
      <c r="BL60524" s="3"/>
      <c r="BN60524" s="3"/>
      <c r="BP60524" s="3"/>
    </row>
    <row r="60525" spans="1:68" x14ac:dyDescent="0.25">
      <c r="A60525" s="1"/>
      <c r="B60525" s="2"/>
      <c r="BJ60525" s="3"/>
      <c r="BL60525" s="3"/>
      <c r="BN60525" s="3"/>
      <c r="BP60525" s="3"/>
    </row>
    <row r="60526" spans="1:68" x14ac:dyDescent="0.25">
      <c r="A60526" s="1"/>
      <c r="B60526" s="2"/>
      <c r="BJ60526" s="3"/>
      <c r="BL60526" s="3"/>
      <c r="BN60526" s="3"/>
      <c r="BP60526" s="3"/>
    </row>
    <row r="60527" spans="1:68" x14ac:dyDescent="0.25">
      <c r="A60527" s="1"/>
      <c r="B60527" s="2"/>
      <c r="BJ60527" s="3"/>
      <c r="BL60527" s="3"/>
      <c r="BN60527" s="3"/>
      <c r="BP60527" s="3"/>
    </row>
    <row r="60528" spans="1:68" x14ac:dyDescent="0.25">
      <c r="A60528" s="1"/>
      <c r="B60528" s="2"/>
      <c r="BJ60528" s="3"/>
      <c r="BL60528" s="3"/>
      <c r="BN60528" s="3"/>
      <c r="BP60528" s="3"/>
    </row>
    <row r="60529" spans="1:68" x14ac:dyDescent="0.25">
      <c r="A60529" s="1"/>
      <c r="B60529" s="2"/>
      <c r="BJ60529" s="3"/>
      <c r="BL60529" s="3"/>
      <c r="BN60529" s="3"/>
      <c r="BP60529" s="3"/>
    </row>
    <row r="60530" spans="1:68" x14ac:dyDescent="0.25">
      <c r="A60530" s="1"/>
      <c r="B60530" s="2"/>
      <c r="BJ60530" s="3"/>
      <c r="BL60530" s="3"/>
      <c r="BN60530" s="3"/>
      <c r="BP60530" s="3"/>
    </row>
    <row r="60531" spans="1:68" x14ac:dyDescent="0.25">
      <c r="A60531" s="1"/>
      <c r="B60531" s="2"/>
      <c r="BJ60531" s="3"/>
      <c r="BL60531" s="3"/>
      <c r="BN60531" s="3"/>
      <c r="BP60531" s="3"/>
    </row>
    <row r="60532" spans="1:68" x14ac:dyDescent="0.25">
      <c r="A60532" s="1"/>
      <c r="B60532" s="2"/>
      <c r="BJ60532" s="3"/>
      <c r="BL60532" s="3"/>
      <c r="BN60532" s="3"/>
      <c r="BP60532" s="3"/>
    </row>
    <row r="60533" spans="1:68" x14ac:dyDescent="0.25">
      <c r="A60533" s="1"/>
      <c r="B60533" s="2"/>
      <c r="BJ60533" s="3"/>
      <c r="BL60533" s="3"/>
      <c r="BN60533" s="3"/>
      <c r="BP60533" s="3"/>
    </row>
    <row r="60534" spans="1:68" x14ac:dyDescent="0.25">
      <c r="A60534" s="1"/>
      <c r="B60534" s="2"/>
      <c r="BJ60534" s="3"/>
      <c r="BL60534" s="3"/>
      <c r="BN60534" s="3"/>
      <c r="BP60534" s="3"/>
    </row>
    <row r="60535" spans="1:68" x14ac:dyDescent="0.25">
      <c r="A60535" s="1"/>
      <c r="B60535" s="2"/>
      <c r="BJ60535" s="3"/>
      <c r="BL60535" s="3"/>
      <c r="BN60535" s="3"/>
      <c r="BP60535" s="3"/>
    </row>
    <row r="60536" spans="1:68" x14ac:dyDescent="0.25">
      <c r="A60536" s="1"/>
      <c r="B60536" s="2"/>
      <c r="BJ60536" s="3"/>
      <c r="BL60536" s="3"/>
      <c r="BN60536" s="3"/>
      <c r="BP60536" s="3"/>
    </row>
    <row r="60537" spans="1:68" x14ac:dyDescent="0.25">
      <c r="A60537" s="1"/>
      <c r="B60537" s="2"/>
      <c r="BJ60537" s="3"/>
      <c r="BL60537" s="3"/>
      <c r="BN60537" s="3"/>
      <c r="BP60537" s="3"/>
    </row>
    <row r="60538" spans="1:68" x14ac:dyDescent="0.25">
      <c r="A60538" s="1"/>
      <c r="B60538" s="2"/>
      <c r="BJ60538" s="3"/>
      <c r="BL60538" s="3"/>
      <c r="BN60538" s="3"/>
      <c r="BP60538" s="3"/>
    </row>
    <row r="60539" spans="1:68" x14ac:dyDescent="0.25">
      <c r="A60539" s="1"/>
      <c r="B60539" s="2"/>
      <c r="BJ60539" s="3"/>
      <c r="BL60539" s="3"/>
      <c r="BN60539" s="3"/>
      <c r="BP60539" s="3"/>
    </row>
    <row r="60540" spans="1:68" x14ac:dyDescent="0.25">
      <c r="A60540" s="1"/>
      <c r="B60540" s="2"/>
      <c r="BJ60540" s="3"/>
      <c r="BL60540" s="3"/>
      <c r="BN60540" s="3"/>
      <c r="BP60540" s="3"/>
    </row>
    <row r="60541" spans="1:68" x14ac:dyDescent="0.25">
      <c r="A60541" s="1"/>
      <c r="B60541" s="2"/>
      <c r="BJ60541" s="3"/>
      <c r="BL60541" s="3"/>
      <c r="BN60541" s="3"/>
      <c r="BP60541" s="3"/>
    </row>
    <row r="60542" spans="1:68" x14ac:dyDescent="0.25">
      <c r="A60542" s="1"/>
      <c r="B60542" s="2"/>
      <c r="BJ60542" s="3"/>
      <c r="BL60542" s="3"/>
      <c r="BN60542" s="3"/>
      <c r="BP60542" s="3"/>
    </row>
    <row r="60543" spans="1:68" x14ac:dyDescent="0.25">
      <c r="A60543" s="1"/>
      <c r="B60543" s="2"/>
      <c r="BJ60543" s="3"/>
      <c r="BL60543" s="3"/>
      <c r="BN60543" s="3"/>
      <c r="BP60543" s="3"/>
    </row>
    <row r="60544" spans="1:68" x14ac:dyDescent="0.25">
      <c r="A60544" s="1"/>
      <c r="B60544" s="2"/>
      <c r="BJ60544" s="3"/>
      <c r="BL60544" s="3"/>
      <c r="BN60544" s="3"/>
      <c r="BP60544" s="3"/>
    </row>
    <row r="60545" spans="1:68" x14ac:dyDescent="0.25">
      <c r="A60545" s="1"/>
      <c r="B60545" s="2"/>
      <c r="BJ60545" s="3"/>
      <c r="BL60545" s="3"/>
      <c r="BN60545" s="3"/>
      <c r="BP60545" s="3"/>
    </row>
    <row r="60546" spans="1:68" x14ac:dyDescent="0.25">
      <c r="A60546" s="1"/>
      <c r="B60546" s="2"/>
      <c r="BJ60546" s="3"/>
      <c r="BL60546" s="3"/>
      <c r="BN60546" s="3"/>
      <c r="BP60546" s="3"/>
    </row>
    <row r="60547" spans="1:68" x14ac:dyDescent="0.25">
      <c r="A60547" s="1"/>
      <c r="B60547" s="2"/>
      <c r="BJ60547" s="3"/>
      <c r="BL60547" s="3"/>
      <c r="BN60547" s="3"/>
      <c r="BP60547" s="3"/>
    </row>
    <row r="60548" spans="1:68" x14ac:dyDescent="0.25">
      <c r="A60548" s="1"/>
      <c r="B60548" s="2"/>
      <c r="BJ60548" s="3"/>
      <c r="BL60548" s="3"/>
      <c r="BN60548" s="3"/>
      <c r="BP60548" s="3"/>
    </row>
    <row r="60549" spans="1:68" x14ac:dyDescent="0.25">
      <c r="A60549" s="1"/>
      <c r="B60549" s="2"/>
      <c r="BJ60549" s="3"/>
      <c r="BL60549" s="3"/>
      <c r="BN60549" s="3"/>
      <c r="BP60549" s="3"/>
    </row>
    <row r="60550" spans="1:68" x14ac:dyDescent="0.25">
      <c r="A60550" s="1"/>
      <c r="B60550" s="2"/>
      <c r="BJ60550" s="3"/>
      <c r="BL60550" s="3"/>
      <c r="BN60550" s="3"/>
      <c r="BP60550" s="3"/>
    </row>
    <row r="60551" spans="1:68" x14ac:dyDescent="0.25">
      <c r="A60551" s="1"/>
      <c r="B60551" s="2"/>
      <c r="BJ60551" s="3"/>
      <c r="BL60551" s="3"/>
      <c r="BN60551" s="3"/>
      <c r="BP60551" s="3"/>
    </row>
    <row r="60552" spans="1:68" x14ac:dyDescent="0.25">
      <c r="A60552" s="1"/>
      <c r="B60552" s="2"/>
      <c r="BJ60552" s="3"/>
      <c r="BL60552" s="3"/>
      <c r="BN60552" s="3"/>
      <c r="BP60552" s="3"/>
    </row>
    <row r="60553" spans="1:68" x14ac:dyDescent="0.25">
      <c r="A60553" s="1"/>
      <c r="B60553" s="2"/>
      <c r="BJ60553" s="3"/>
      <c r="BL60553" s="3"/>
      <c r="BN60553" s="3"/>
      <c r="BP60553" s="3"/>
    </row>
    <row r="60554" spans="1:68" x14ac:dyDescent="0.25">
      <c r="A60554" s="1"/>
      <c r="B60554" s="2"/>
      <c r="BJ60554" s="3"/>
      <c r="BL60554" s="3"/>
      <c r="BN60554" s="3"/>
      <c r="BP60554" s="3"/>
    </row>
    <row r="60555" spans="1:68" x14ac:dyDescent="0.25">
      <c r="A60555" s="1"/>
      <c r="B60555" s="2"/>
      <c r="BJ60555" s="3"/>
      <c r="BL60555" s="3"/>
      <c r="BN60555" s="3"/>
      <c r="BP60555" s="3"/>
    </row>
    <row r="60556" spans="1:68" x14ac:dyDescent="0.25">
      <c r="A60556" s="1"/>
      <c r="B60556" s="2"/>
      <c r="BJ60556" s="3"/>
      <c r="BL60556" s="3"/>
      <c r="BN60556" s="3"/>
      <c r="BP60556" s="3"/>
    </row>
    <row r="60557" spans="1:68" x14ac:dyDescent="0.25">
      <c r="A60557" s="1"/>
      <c r="B60557" s="2"/>
      <c r="BJ60557" s="3"/>
      <c r="BL60557" s="3"/>
      <c r="BN60557" s="3"/>
      <c r="BP60557" s="3"/>
    </row>
    <row r="60558" spans="1:68" x14ac:dyDescent="0.25">
      <c r="A60558" s="1"/>
      <c r="B60558" s="2"/>
      <c r="BJ60558" s="3"/>
      <c r="BL60558" s="3"/>
      <c r="BN60558" s="3"/>
      <c r="BP60558" s="3"/>
    </row>
    <row r="60559" spans="1:68" x14ac:dyDescent="0.25">
      <c r="A60559" s="1"/>
      <c r="B60559" s="2"/>
      <c r="BJ60559" s="3"/>
      <c r="BL60559" s="3"/>
      <c r="BN60559" s="3"/>
      <c r="BP60559" s="3"/>
    </row>
    <row r="60560" spans="1:68" x14ac:dyDescent="0.25">
      <c r="A60560" s="1"/>
      <c r="B60560" s="2"/>
      <c r="BJ60560" s="3"/>
      <c r="BL60560" s="3"/>
      <c r="BN60560" s="3"/>
      <c r="BP60560" s="3"/>
    </row>
    <row r="60561" spans="1:68" x14ac:dyDescent="0.25">
      <c r="A60561" s="1"/>
      <c r="B60561" s="2"/>
      <c r="BJ60561" s="3"/>
      <c r="BL60561" s="3"/>
      <c r="BN60561" s="3"/>
      <c r="BP60561" s="3"/>
    </row>
    <row r="60562" spans="1:68" x14ac:dyDescent="0.25">
      <c r="A60562" s="1"/>
      <c r="B60562" s="2"/>
      <c r="BJ60562" s="3"/>
      <c r="BL60562" s="3"/>
      <c r="BN60562" s="3"/>
      <c r="BP60562" s="3"/>
    </row>
    <row r="60563" spans="1:68" x14ac:dyDescent="0.25">
      <c r="A60563" s="1"/>
      <c r="B60563" s="2"/>
      <c r="BJ60563" s="3"/>
      <c r="BL60563" s="3"/>
      <c r="BN60563" s="3"/>
      <c r="BP60563" s="3"/>
    </row>
    <row r="60564" spans="1:68" x14ac:dyDescent="0.25">
      <c r="A60564" s="1"/>
      <c r="B60564" s="2"/>
      <c r="BJ60564" s="3"/>
      <c r="BL60564" s="3"/>
      <c r="BN60564" s="3"/>
      <c r="BP60564" s="3"/>
    </row>
    <row r="60565" spans="1:68" x14ac:dyDescent="0.25">
      <c r="A60565" s="1"/>
      <c r="B60565" s="2"/>
      <c r="BJ60565" s="3"/>
      <c r="BL60565" s="3"/>
      <c r="BN60565" s="3"/>
      <c r="BP60565" s="3"/>
    </row>
    <row r="60566" spans="1:68" x14ac:dyDescent="0.25">
      <c r="A60566" s="1"/>
      <c r="B60566" s="2"/>
      <c r="BJ60566" s="3"/>
      <c r="BL60566" s="3"/>
      <c r="BN60566" s="3"/>
      <c r="BP60566" s="3"/>
    </row>
    <row r="60567" spans="1:68" x14ac:dyDescent="0.25">
      <c r="A60567" s="1"/>
      <c r="B60567" s="2"/>
      <c r="BJ60567" s="3"/>
      <c r="BL60567" s="3"/>
      <c r="BN60567" s="3"/>
      <c r="BP60567" s="3"/>
    </row>
    <row r="60568" spans="1:68" x14ac:dyDescent="0.25">
      <c r="A60568" s="1"/>
      <c r="B60568" s="2"/>
      <c r="BJ60568" s="3"/>
      <c r="BL60568" s="3"/>
      <c r="BN60568" s="3"/>
      <c r="BP60568" s="3"/>
    </row>
    <row r="60569" spans="1:68" x14ac:dyDescent="0.25">
      <c r="A60569" s="1"/>
      <c r="B60569" s="2"/>
      <c r="BJ60569" s="3"/>
      <c r="BL60569" s="3"/>
      <c r="BN60569" s="3"/>
      <c r="BP60569" s="3"/>
    </row>
    <row r="60570" spans="1:68" x14ac:dyDescent="0.25">
      <c r="A60570" s="1"/>
      <c r="B60570" s="2"/>
      <c r="BJ60570" s="3"/>
      <c r="BL60570" s="3"/>
      <c r="BN60570" s="3"/>
      <c r="BP60570" s="3"/>
    </row>
    <row r="60571" spans="1:68" x14ac:dyDescent="0.25">
      <c r="A60571" s="1"/>
      <c r="B60571" s="2"/>
      <c r="BJ60571" s="3"/>
      <c r="BL60571" s="3"/>
      <c r="BN60571" s="3"/>
      <c r="BP60571" s="3"/>
    </row>
    <row r="60572" spans="1:68" x14ac:dyDescent="0.25">
      <c r="A60572" s="1"/>
      <c r="B60572" s="2"/>
      <c r="BJ60572" s="3"/>
      <c r="BL60572" s="3"/>
      <c r="BN60572" s="3"/>
      <c r="BP60572" s="3"/>
    </row>
    <row r="60573" spans="1:68" x14ac:dyDescent="0.25">
      <c r="A60573" s="1"/>
      <c r="B60573" s="2"/>
      <c r="BJ60573" s="3"/>
      <c r="BL60573" s="3"/>
      <c r="BN60573" s="3"/>
      <c r="BP60573" s="3"/>
    </row>
    <row r="60574" spans="1:68" x14ac:dyDescent="0.25">
      <c r="A60574" s="1"/>
      <c r="B60574" s="2"/>
      <c r="BJ60574" s="3"/>
      <c r="BL60574" s="3"/>
      <c r="BN60574" s="3"/>
      <c r="BP60574" s="3"/>
    </row>
    <row r="60575" spans="1:68" x14ac:dyDescent="0.25">
      <c r="A60575" s="1"/>
      <c r="B60575" s="2"/>
      <c r="BJ60575" s="3"/>
      <c r="BL60575" s="3"/>
      <c r="BN60575" s="3"/>
      <c r="BP60575" s="3"/>
    </row>
    <row r="60576" spans="1:68" x14ac:dyDescent="0.25">
      <c r="A60576" s="1"/>
      <c r="B60576" s="2"/>
      <c r="BJ60576" s="3"/>
      <c r="BL60576" s="3"/>
      <c r="BN60576" s="3"/>
      <c r="BP60576" s="3"/>
    </row>
    <row r="60577" spans="1:68" x14ac:dyDescent="0.25">
      <c r="A60577" s="1"/>
      <c r="B60577" s="2"/>
      <c r="BJ60577" s="3"/>
      <c r="BL60577" s="3"/>
      <c r="BN60577" s="3"/>
      <c r="BP60577" s="3"/>
    </row>
    <row r="60578" spans="1:68" x14ac:dyDescent="0.25">
      <c r="A60578" s="1"/>
      <c r="B60578" s="2"/>
      <c r="BJ60578" s="3"/>
      <c r="BL60578" s="3"/>
      <c r="BN60578" s="3"/>
      <c r="BP60578" s="3"/>
    </row>
    <row r="60579" spans="1:68" x14ac:dyDescent="0.25">
      <c r="A60579" s="1"/>
      <c r="B60579" s="2"/>
      <c r="BJ60579" s="3"/>
      <c r="BL60579" s="3"/>
      <c r="BN60579" s="3"/>
      <c r="BP60579" s="3"/>
    </row>
    <row r="60580" spans="1:68" x14ac:dyDescent="0.25">
      <c r="A60580" s="1"/>
      <c r="B60580" s="2"/>
      <c r="BJ60580" s="3"/>
      <c r="BL60580" s="3"/>
      <c r="BN60580" s="3"/>
      <c r="BP60580" s="3"/>
    </row>
    <row r="60581" spans="1:68" x14ac:dyDescent="0.25">
      <c r="A60581" s="1"/>
      <c r="B60581" s="2"/>
      <c r="BJ60581" s="3"/>
      <c r="BL60581" s="3"/>
      <c r="BN60581" s="3"/>
      <c r="BP60581" s="3"/>
    </row>
    <row r="60582" spans="1:68" x14ac:dyDescent="0.25">
      <c r="A60582" s="1"/>
      <c r="B60582" s="2"/>
      <c r="BJ60582" s="3"/>
      <c r="BL60582" s="3"/>
      <c r="BN60582" s="3"/>
      <c r="BP60582" s="3"/>
    </row>
    <row r="60583" spans="1:68" x14ac:dyDescent="0.25">
      <c r="A60583" s="1"/>
      <c r="B60583" s="2"/>
      <c r="BJ60583" s="3"/>
      <c r="BL60583" s="3"/>
      <c r="BN60583" s="3"/>
      <c r="BP60583" s="3"/>
    </row>
    <row r="60584" spans="1:68" x14ac:dyDescent="0.25">
      <c r="A60584" s="1"/>
      <c r="B60584" s="2"/>
      <c r="BJ60584" s="3"/>
      <c r="BL60584" s="3"/>
      <c r="BN60584" s="3"/>
      <c r="BP60584" s="3"/>
    </row>
    <row r="60585" spans="1:68" x14ac:dyDescent="0.25">
      <c r="A60585" s="1"/>
      <c r="B60585" s="2"/>
      <c r="BJ60585" s="3"/>
      <c r="BL60585" s="3"/>
      <c r="BN60585" s="3"/>
      <c r="BP60585" s="3"/>
    </row>
    <row r="60586" spans="1:68" x14ac:dyDescent="0.25">
      <c r="A60586" s="1"/>
      <c r="B60586" s="2"/>
      <c r="BJ60586" s="3"/>
      <c r="BL60586" s="3"/>
      <c r="BN60586" s="3"/>
      <c r="BP60586" s="3"/>
    </row>
    <row r="60587" spans="1:68" x14ac:dyDescent="0.25">
      <c r="A60587" s="1"/>
      <c r="B60587" s="2"/>
      <c r="BJ60587" s="3"/>
      <c r="BL60587" s="3"/>
      <c r="BN60587" s="3"/>
      <c r="BP60587" s="3"/>
    </row>
    <row r="60588" spans="1:68" x14ac:dyDescent="0.25">
      <c r="A60588" s="1"/>
      <c r="B60588" s="2"/>
      <c r="BJ60588" s="3"/>
      <c r="BL60588" s="3"/>
      <c r="BN60588" s="3"/>
      <c r="BP60588" s="3"/>
    </row>
    <row r="60589" spans="1:68" x14ac:dyDescent="0.25">
      <c r="A60589" s="1"/>
      <c r="B60589" s="2"/>
      <c r="BJ60589" s="3"/>
      <c r="BL60589" s="3"/>
      <c r="BN60589" s="3"/>
      <c r="BP60589" s="3"/>
    </row>
    <row r="60590" spans="1:68" x14ac:dyDescent="0.25">
      <c r="A60590" s="1"/>
      <c r="B60590" s="2"/>
      <c r="BJ60590" s="3"/>
      <c r="BL60590" s="3"/>
      <c r="BN60590" s="3"/>
      <c r="BP60590" s="3"/>
    </row>
    <row r="60591" spans="1:68" x14ac:dyDescent="0.25">
      <c r="A60591" s="1"/>
      <c r="B60591" s="2"/>
      <c r="BJ60591" s="3"/>
      <c r="BL60591" s="3"/>
      <c r="BN60591" s="3"/>
      <c r="BP60591" s="3"/>
    </row>
    <row r="60592" spans="1:68" x14ac:dyDescent="0.25">
      <c r="A60592" s="1"/>
      <c r="B60592" s="2"/>
      <c r="BJ60592" s="3"/>
      <c r="BL60592" s="3"/>
      <c r="BN60592" s="3"/>
      <c r="BP60592" s="3"/>
    </row>
    <row r="60593" spans="1:68" x14ac:dyDescent="0.25">
      <c r="A60593" s="1"/>
      <c r="B60593" s="2"/>
      <c r="BJ60593" s="3"/>
      <c r="BL60593" s="3"/>
      <c r="BN60593" s="3"/>
      <c r="BP60593" s="3"/>
    </row>
    <row r="60594" spans="1:68" x14ac:dyDescent="0.25">
      <c r="A60594" s="1"/>
      <c r="B60594" s="2"/>
      <c r="BJ60594" s="3"/>
      <c r="BL60594" s="3"/>
      <c r="BN60594" s="3"/>
      <c r="BP60594" s="3"/>
    </row>
    <row r="60595" spans="1:68" x14ac:dyDescent="0.25">
      <c r="A60595" s="1"/>
      <c r="B60595" s="2"/>
      <c r="BJ60595" s="3"/>
      <c r="BL60595" s="3"/>
      <c r="BN60595" s="3"/>
      <c r="BP60595" s="3"/>
    </row>
    <row r="60596" spans="1:68" x14ac:dyDescent="0.25">
      <c r="A60596" s="1"/>
      <c r="B60596" s="2"/>
      <c r="BJ60596" s="3"/>
      <c r="BL60596" s="3"/>
      <c r="BN60596" s="3"/>
      <c r="BP60596" s="3"/>
    </row>
    <row r="60597" spans="1:68" x14ac:dyDescent="0.25">
      <c r="A60597" s="1"/>
      <c r="B60597" s="2"/>
      <c r="BJ60597" s="3"/>
      <c r="BL60597" s="3"/>
      <c r="BN60597" s="3"/>
      <c r="BP60597" s="3"/>
    </row>
    <row r="60598" spans="1:68" x14ac:dyDescent="0.25">
      <c r="A60598" s="1"/>
      <c r="B60598" s="2"/>
      <c r="BJ60598" s="3"/>
      <c r="BL60598" s="3"/>
      <c r="BN60598" s="3"/>
      <c r="BP60598" s="3"/>
    </row>
    <row r="60599" spans="1:68" x14ac:dyDescent="0.25">
      <c r="A60599" s="1"/>
      <c r="B60599" s="2"/>
      <c r="BJ60599" s="3"/>
      <c r="BL60599" s="3"/>
      <c r="BN60599" s="3"/>
      <c r="BP60599" s="3"/>
    </row>
    <row r="60600" spans="1:68" x14ac:dyDescent="0.25">
      <c r="A60600" s="1"/>
      <c r="B60600" s="2"/>
      <c r="BJ60600" s="3"/>
      <c r="BL60600" s="3"/>
      <c r="BN60600" s="3"/>
      <c r="BP60600" s="3"/>
    </row>
    <row r="60601" spans="1:68" x14ac:dyDescent="0.25">
      <c r="A60601" s="1"/>
      <c r="B60601" s="2"/>
      <c r="BJ60601" s="3"/>
      <c r="BL60601" s="3"/>
      <c r="BN60601" s="3"/>
      <c r="BP60601" s="3"/>
    </row>
    <row r="60602" spans="1:68" x14ac:dyDescent="0.25">
      <c r="A60602" s="1"/>
      <c r="B60602" s="2"/>
      <c r="BJ60602" s="3"/>
      <c r="BL60602" s="3"/>
      <c r="BN60602" s="3"/>
      <c r="BP60602" s="3"/>
    </row>
    <row r="60603" spans="1:68" x14ac:dyDescent="0.25">
      <c r="A60603" s="1"/>
      <c r="B60603" s="2"/>
      <c r="BJ60603" s="3"/>
      <c r="BL60603" s="3"/>
      <c r="BN60603" s="3"/>
      <c r="BP60603" s="3"/>
    </row>
    <row r="60604" spans="1:68" x14ac:dyDescent="0.25">
      <c r="A60604" s="1"/>
      <c r="B60604" s="2"/>
      <c r="BJ60604" s="3"/>
      <c r="BL60604" s="3"/>
      <c r="BN60604" s="3"/>
      <c r="BP60604" s="3"/>
    </row>
    <row r="60605" spans="1:68" x14ac:dyDescent="0.25">
      <c r="A60605" s="1"/>
      <c r="B60605" s="2"/>
      <c r="BJ60605" s="3"/>
      <c r="BL60605" s="3"/>
      <c r="BN60605" s="3"/>
      <c r="BP60605" s="3"/>
    </row>
    <row r="60606" spans="1:68" x14ac:dyDescent="0.25">
      <c r="A60606" s="1"/>
      <c r="B60606" s="2"/>
      <c r="BJ60606" s="3"/>
      <c r="BL60606" s="3"/>
      <c r="BN60606" s="3"/>
      <c r="BP60606" s="3"/>
    </row>
    <row r="60607" spans="1:68" x14ac:dyDescent="0.25">
      <c r="A60607" s="1"/>
      <c r="B60607" s="2"/>
      <c r="BJ60607" s="3"/>
      <c r="BL60607" s="3"/>
      <c r="BN60607" s="3"/>
      <c r="BP60607" s="3"/>
    </row>
    <row r="60608" spans="1:68" x14ac:dyDescent="0.25">
      <c r="A60608" s="1"/>
      <c r="B60608" s="2"/>
      <c r="BJ60608" s="3"/>
      <c r="BL60608" s="3"/>
      <c r="BN60608" s="3"/>
      <c r="BP60608" s="3"/>
    </row>
    <row r="60609" spans="1:68" x14ac:dyDescent="0.25">
      <c r="A60609" s="1"/>
      <c r="B60609" s="2"/>
      <c r="BJ60609" s="3"/>
      <c r="BL60609" s="3"/>
      <c r="BN60609" s="3"/>
      <c r="BP60609" s="3"/>
    </row>
    <row r="60610" spans="1:68" x14ac:dyDescent="0.25">
      <c r="A60610" s="1"/>
      <c r="B60610" s="2"/>
      <c r="BJ60610" s="3"/>
      <c r="BL60610" s="3"/>
      <c r="BN60610" s="3"/>
      <c r="BP60610" s="3"/>
    </row>
    <row r="60611" spans="1:68" x14ac:dyDescent="0.25">
      <c r="A60611" s="1"/>
      <c r="B60611" s="2"/>
      <c r="BJ60611" s="3"/>
      <c r="BL60611" s="3"/>
      <c r="BN60611" s="3"/>
      <c r="BP60611" s="3"/>
    </row>
    <row r="60612" spans="1:68" x14ac:dyDescent="0.25">
      <c r="A60612" s="1"/>
      <c r="B60612" s="2"/>
      <c r="BJ60612" s="3"/>
      <c r="BL60612" s="3"/>
      <c r="BN60612" s="3"/>
      <c r="BP60612" s="3"/>
    </row>
    <row r="60613" spans="1:68" x14ac:dyDescent="0.25">
      <c r="A60613" s="1"/>
      <c r="B60613" s="2"/>
      <c r="BJ60613" s="3"/>
      <c r="BL60613" s="3"/>
      <c r="BN60613" s="3"/>
      <c r="BP60613" s="3"/>
    </row>
    <row r="60614" spans="1:68" x14ac:dyDescent="0.25">
      <c r="A60614" s="1"/>
      <c r="B60614" s="2"/>
      <c r="BJ60614" s="3"/>
      <c r="BL60614" s="3"/>
      <c r="BN60614" s="3"/>
      <c r="BP60614" s="3"/>
    </row>
    <row r="60615" spans="1:68" x14ac:dyDescent="0.25">
      <c r="A60615" s="1"/>
      <c r="B60615" s="2"/>
      <c r="BJ60615" s="3"/>
      <c r="BL60615" s="3"/>
      <c r="BN60615" s="3"/>
      <c r="BP60615" s="3"/>
    </row>
    <row r="60616" spans="1:68" x14ac:dyDescent="0.25">
      <c r="A60616" s="1"/>
      <c r="B60616" s="2"/>
      <c r="BJ60616" s="3"/>
      <c r="BL60616" s="3"/>
      <c r="BN60616" s="3"/>
      <c r="BP60616" s="3"/>
    </row>
    <row r="60617" spans="1:68" x14ac:dyDescent="0.25">
      <c r="A60617" s="1"/>
      <c r="B60617" s="2"/>
      <c r="BJ60617" s="3"/>
      <c r="BL60617" s="3"/>
      <c r="BN60617" s="3"/>
      <c r="BP60617" s="3"/>
    </row>
    <row r="60618" spans="1:68" x14ac:dyDescent="0.25">
      <c r="A60618" s="1"/>
      <c r="B60618" s="2"/>
      <c r="BJ60618" s="3"/>
      <c r="BL60618" s="3"/>
      <c r="BN60618" s="3"/>
      <c r="BP60618" s="3"/>
    </row>
    <row r="60619" spans="1:68" x14ac:dyDescent="0.25">
      <c r="A60619" s="1"/>
      <c r="B60619" s="2"/>
      <c r="BJ60619" s="3"/>
      <c r="BL60619" s="3"/>
      <c r="BN60619" s="3"/>
      <c r="BP60619" s="3"/>
    </row>
    <row r="60620" spans="1:68" x14ac:dyDescent="0.25">
      <c r="A60620" s="1"/>
      <c r="B60620" s="2"/>
      <c r="BJ60620" s="3"/>
      <c r="BL60620" s="3"/>
      <c r="BN60620" s="3"/>
      <c r="BP60620" s="3"/>
    </row>
    <row r="60621" spans="1:68" x14ac:dyDescent="0.25">
      <c r="A60621" s="1"/>
      <c r="B60621" s="2"/>
      <c r="BJ60621" s="3"/>
      <c r="BL60621" s="3"/>
      <c r="BN60621" s="3"/>
      <c r="BP60621" s="3"/>
    </row>
    <row r="60622" spans="1:68" x14ac:dyDescent="0.25">
      <c r="A60622" s="1"/>
      <c r="B60622" s="2"/>
      <c r="BJ60622" s="3"/>
      <c r="BL60622" s="3"/>
      <c r="BN60622" s="3"/>
      <c r="BP60622" s="3"/>
    </row>
    <row r="60623" spans="1:68" x14ac:dyDescent="0.25">
      <c r="A60623" s="1"/>
      <c r="B60623" s="2"/>
      <c r="BJ60623" s="3"/>
      <c r="BL60623" s="3"/>
      <c r="BN60623" s="3"/>
      <c r="BP60623" s="3"/>
    </row>
    <row r="60624" spans="1:68" x14ac:dyDescent="0.25">
      <c r="A60624" s="1"/>
      <c r="B60624" s="2"/>
      <c r="BJ60624" s="3"/>
      <c r="BL60624" s="3"/>
      <c r="BN60624" s="3"/>
      <c r="BP60624" s="3"/>
    </row>
    <row r="60625" spans="1:68" x14ac:dyDescent="0.25">
      <c r="A60625" s="1"/>
      <c r="B60625" s="2"/>
      <c r="BJ60625" s="3"/>
      <c r="BL60625" s="3"/>
      <c r="BN60625" s="3"/>
      <c r="BP60625" s="3"/>
    </row>
    <row r="60626" spans="1:68" x14ac:dyDescent="0.25">
      <c r="A60626" s="1"/>
      <c r="B60626" s="2"/>
      <c r="BJ60626" s="3"/>
      <c r="BL60626" s="3"/>
      <c r="BN60626" s="3"/>
      <c r="BP60626" s="3"/>
    </row>
    <row r="60627" spans="1:68" x14ac:dyDescent="0.25">
      <c r="A60627" s="1"/>
      <c r="B60627" s="2"/>
      <c r="BJ60627" s="3"/>
      <c r="BL60627" s="3"/>
      <c r="BN60627" s="3"/>
      <c r="BP60627" s="3"/>
    </row>
    <row r="60628" spans="1:68" x14ac:dyDescent="0.25">
      <c r="A60628" s="1"/>
      <c r="B60628" s="2"/>
      <c r="BJ60628" s="3"/>
      <c r="BL60628" s="3"/>
      <c r="BN60628" s="3"/>
      <c r="BP60628" s="3"/>
    </row>
    <row r="60629" spans="1:68" x14ac:dyDescent="0.25">
      <c r="A60629" s="1"/>
      <c r="B60629" s="2"/>
      <c r="BJ60629" s="3"/>
      <c r="BL60629" s="3"/>
      <c r="BN60629" s="3"/>
      <c r="BP60629" s="3"/>
    </row>
    <row r="60630" spans="1:68" x14ac:dyDescent="0.25">
      <c r="A60630" s="1"/>
      <c r="B60630" s="2"/>
      <c r="BJ60630" s="3"/>
      <c r="BL60630" s="3"/>
      <c r="BN60630" s="3"/>
      <c r="BP60630" s="3"/>
    </row>
    <row r="60631" spans="1:68" x14ac:dyDescent="0.25">
      <c r="A60631" s="1"/>
      <c r="B60631" s="2"/>
      <c r="BJ60631" s="3"/>
      <c r="BL60631" s="3"/>
      <c r="BN60631" s="3"/>
      <c r="BP60631" s="3"/>
    </row>
    <row r="60632" spans="1:68" x14ac:dyDescent="0.25">
      <c r="A60632" s="1"/>
      <c r="B60632" s="2"/>
      <c r="BJ60632" s="3"/>
      <c r="BL60632" s="3"/>
      <c r="BN60632" s="3"/>
      <c r="BP60632" s="3"/>
    </row>
    <row r="60633" spans="1:68" x14ac:dyDescent="0.25">
      <c r="A60633" s="1"/>
      <c r="B60633" s="2"/>
      <c r="BJ60633" s="3"/>
      <c r="BL60633" s="3"/>
      <c r="BN60633" s="3"/>
      <c r="BP60633" s="3"/>
    </row>
    <row r="60634" spans="1:68" x14ac:dyDescent="0.25">
      <c r="A60634" s="1"/>
      <c r="B60634" s="2"/>
      <c r="BJ60634" s="3"/>
      <c r="BL60634" s="3"/>
      <c r="BN60634" s="3"/>
      <c r="BP60634" s="3"/>
    </row>
    <row r="60635" spans="1:68" x14ac:dyDescent="0.25">
      <c r="A60635" s="1"/>
      <c r="B60635" s="2"/>
      <c r="BJ60635" s="3"/>
      <c r="BL60635" s="3"/>
      <c r="BN60635" s="3"/>
      <c r="BP60635" s="3"/>
    </row>
    <row r="60636" spans="1:68" x14ac:dyDescent="0.25">
      <c r="A60636" s="1"/>
      <c r="B60636" s="2"/>
      <c r="BJ60636" s="3"/>
      <c r="BL60636" s="3"/>
      <c r="BN60636" s="3"/>
      <c r="BP60636" s="3"/>
    </row>
    <row r="60637" spans="1:68" x14ac:dyDescent="0.25">
      <c r="A60637" s="1"/>
      <c r="B60637" s="2"/>
      <c r="BJ60637" s="3"/>
      <c r="BL60637" s="3"/>
      <c r="BN60637" s="3"/>
      <c r="BP60637" s="3"/>
    </row>
    <row r="60638" spans="1:68" x14ac:dyDescent="0.25">
      <c r="A60638" s="1"/>
      <c r="B60638" s="2"/>
      <c r="BJ60638" s="3"/>
      <c r="BL60638" s="3"/>
      <c r="BN60638" s="3"/>
      <c r="BP60638" s="3"/>
    </row>
    <row r="60639" spans="1:68" x14ac:dyDescent="0.25">
      <c r="A60639" s="1"/>
      <c r="B60639" s="2"/>
      <c r="BJ60639" s="3"/>
      <c r="BL60639" s="3"/>
      <c r="BN60639" s="3"/>
      <c r="BP60639" s="3"/>
    </row>
    <row r="60640" spans="1:68" x14ac:dyDescent="0.25">
      <c r="A60640" s="1"/>
      <c r="B60640" s="2"/>
      <c r="BJ60640" s="3"/>
      <c r="BL60640" s="3"/>
      <c r="BN60640" s="3"/>
      <c r="BP60640" s="3"/>
    </row>
    <row r="60641" spans="1:68" x14ac:dyDescent="0.25">
      <c r="A60641" s="1"/>
      <c r="B60641" s="2"/>
      <c r="BJ60641" s="3"/>
      <c r="BL60641" s="3"/>
      <c r="BN60641" s="3"/>
      <c r="BP60641" s="3"/>
    </row>
    <row r="60642" spans="1:68" x14ac:dyDescent="0.25">
      <c r="A60642" s="1"/>
      <c r="B60642" s="2"/>
      <c r="BJ60642" s="3"/>
      <c r="BL60642" s="3"/>
      <c r="BN60642" s="3"/>
      <c r="BP60642" s="3"/>
    </row>
    <row r="60643" spans="1:68" x14ac:dyDescent="0.25">
      <c r="A60643" s="1"/>
      <c r="B60643" s="2"/>
      <c r="BJ60643" s="3"/>
      <c r="BL60643" s="3"/>
      <c r="BN60643" s="3"/>
      <c r="BP60643" s="3"/>
    </row>
    <row r="60644" spans="1:68" x14ac:dyDescent="0.25">
      <c r="A60644" s="1"/>
      <c r="B60644" s="2"/>
      <c r="BJ60644" s="3"/>
      <c r="BL60644" s="3"/>
      <c r="BN60644" s="3"/>
      <c r="BP60644" s="3"/>
    </row>
    <row r="60645" spans="1:68" x14ac:dyDescent="0.25">
      <c r="A60645" s="1"/>
      <c r="B60645" s="2"/>
      <c r="BJ60645" s="3"/>
      <c r="BL60645" s="3"/>
      <c r="BN60645" s="3"/>
      <c r="BP60645" s="3"/>
    </row>
    <row r="60646" spans="1:68" x14ac:dyDescent="0.25">
      <c r="A60646" s="1"/>
      <c r="B60646" s="2"/>
      <c r="BJ60646" s="3"/>
      <c r="BL60646" s="3"/>
      <c r="BN60646" s="3"/>
      <c r="BP60646" s="3"/>
    </row>
    <row r="60647" spans="1:68" x14ac:dyDescent="0.25">
      <c r="A60647" s="1"/>
      <c r="B60647" s="2"/>
      <c r="BJ60647" s="3"/>
      <c r="BL60647" s="3"/>
      <c r="BN60647" s="3"/>
      <c r="BP60647" s="3"/>
    </row>
    <row r="60648" spans="1:68" x14ac:dyDescent="0.25">
      <c r="A60648" s="1"/>
      <c r="B60648" s="2"/>
      <c r="BJ60648" s="3"/>
      <c r="BL60648" s="3"/>
      <c r="BN60648" s="3"/>
      <c r="BP60648" s="3"/>
    </row>
    <row r="60649" spans="1:68" x14ac:dyDescent="0.25">
      <c r="A60649" s="1"/>
      <c r="B60649" s="2"/>
      <c r="BJ60649" s="3"/>
      <c r="BL60649" s="3"/>
      <c r="BN60649" s="3"/>
      <c r="BP60649" s="3"/>
    </row>
    <row r="60650" spans="1:68" x14ac:dyDescent="0.25">
      <c r="A60650" s="1"/>
      <c r="B60650" s="2"/>
      <c r="BJ60650" s="3"/>
      <c r="BL60650" s="3"/>
      <c r="BN60650" s="3"/>
      <c r="BP60650" s="3"/>
    </row>
    <row r="60651" spans="1:68" x14ac:dyDescent="0.25">
      <c r="A60651" s="1"/>
      <c r="B60651" s="2"/>
      <c r="BJ60651" s="3"/>
      <c r="BL60651" s="3"/>
      <c r="BN60651" s="3"/>
      <c r="BP60651" s="3"/>
    </row>
    <row r="60652" spans="1:68" x14ac:dyDescent="0.25">
      <c r="A60652" s="1"/>
      <c r="B60652" s="2"/>
      <c r="BJ60652" s="3"/>
      <c r="BL60652" s="3"/>
      <c r="BN60652" s="3"/>
      <c r="BP60652" s="3"/>
    </row>
    <row r="60653" spans="1:68" x14ac:dyDescent="0.25">
      <c r="A60653" s="1"/>
      <c r="B60653" s="2"/>
      <c r="BJ60653" s="3"/>
      <c r="BL60653" s="3"/>
      <c r="BN60653" s="3"/>
      <c r="BP60653" s="3"/>
    </row>
    <row r="60654" spans="1:68" x14ac:dyDescent="0.25">
      <c r="A60654" s="1"/>
      <c r="B60654" s="2"/>
      <c r="BJ60654" s="3"/>
      <c r="BL60654" s="3"/>
      <c r="BN60654" s="3"/>
      <c r="BP60654" s="3"/>
    </row>
    <row r="60655" spans="1:68" x14ac:dyDescent="0.25">
      <c r="A60655" s="1"/>
      <c r="B60655" s="2"/>
      <c r="BJ60655" s="3"/>
      <c r="BL60655" s="3"/>
      <c r="BN60655" s="3"/>
      <c r="BP60655" s="3"/>
    </row>
    <row r="60656" spans="1:68" x14ac:dyDescent="0.25">
      <c r="A60656" s="1"/>
      <c r="B60656" s="2"/>
      <c r="BJ60656" s="3"/>
      <c r="BL60656" s="3"/>
      <c r="BN60656" s="3"/>
      <c r="BP60656" s="3"/>
    </row>
    <row r="60657" spans="1:68" x14ac:dyDescent="0.25">
      <c r="A60657" s="1"/>
      <c r="B60657" s="2"/>
      <c r="BJ60657" s="3"/>
      <c r="BL60657" s="3"/>
      <c r="BN60657" s="3"/>
      <c r="BP60657" s="3"/>
    </row>
    <row r="60658" spans="1:68" x14ac:dyDescent="0.25">
      <c r="A60658" s="1"/>
      <c r="B60658" s="2"/>
      <c r="BJ60658" s="3"/>
      <c r="BL60658" s="3"/>
      <c r="BN60658" s="3"/>
      <c r="BP60658" s="3"/>
    </row>
    <row r="60659" spans="1:68" x14ac:dyDescent="0.25">
      <c r="A60659" s="1"/>
      <c r="B60659" s="2"/>
      <c r="BJ60659" s="3"/>
      <c r="BL60659" s="3"/>
      <c r="BN60659" s="3"/>
      <c r="BP60659" s="3"/>
    </row>
    <row r="60660" spans="1:68" x14ac:dyDescent="0.25">
      <c r="A60660" s="1"/>
      <c r="B60660" s="2"/>
      <c r="BJ60660" s="3"/>
      <c r="BL60660" s="3"/>
      <c r="BN60660" s="3"/>
      <c r="BP60660" s="3"/>
    </row>
    <row r="60661" spans="1:68" x14ac:dyDescent="0.25">
      <c r="A60661" s="1"/>
      <c r="B60661" s="2"/>
      <c r="BJ60661" s="3"/>
      <c r="BL60661" s="3"/>
      <c r="BN60661" s="3"/>
      <c r="BP60661" s="3"/>
    </row>
    <row r="60662" spans="1:68" x14ac:dyDescent="0.25">
      <c r="A60662" s="1"/>
      <c r="B60662" s="2"/>
      <c r="BJ60662" s="3"/>
      <c r="BL60662" s="3"/>
      <c r="BN60662" s="3"/>
      <c r="BP60662" s="3"/>
    </row>
    <row r="60663" spans="1:68" x14ac:dyDescent="0.25">
      <c r="A60663" s="1"/>
      <c r="B60663" s="2"/>
      <c r="BJ60663" s="3"/>
      <c r="BL60663" s="3"/>
      <c r="BN60663" s="3"/>
      <c r="BP60663" s="3"/>
    </row>
    <row r="60664" spans="1:68" x14ac:dyDescent="0.25">
      <c r="A60664" s="1"/>
      <c r="B60664" s="2"/>
      <c r="BJ60664" s="3"/>
      <c r="BL60664" s="3"/>
      <c r="BN60664" s="3"/>
      <c r="BP60664" s="3"/>
    </row>
    <row r="60665" spans="1:68" x14ac:dyDescent="0.25">
      <c r="A60665" s="1"/>
      <c r="B60665" s="2"/>
      <c r="BJ60665" s="3"/>
      <c r="BL60665" s="3"/>
      <c r="BN60665" s="3"/>
      <c r="BP60665" s="3"/>
    </row>
    <row r="60666" spans="1:68" x14ac:dyDescent="0.25">
      <c r="A60666" s="1"/>
      <c r="B60666" s="2"/>
      <c r="BJ60666" s="3"/>
      <c r="BL60666" s="3"/>
      <c r="BN60666" s="3"/>
      <c r="BP60666" s="3"/>
    </row>
    <row r="60667" spans="1:68" x14ac:dyDescent="0.25">
      <c r="A60667" s="1"/>
      <c r="B60667" s="2"/>
      <c r="BJ60667" s="3"/>
      <c r="BL60667" s="3"/>
      <c r="BN60667" s="3"/>
      <c r="BP60667" s="3"/>
    </row>
    <row r="60668" spans="1:68" x14ac:dyDescent="0.25">
      <c r="A60668" s="1"/>
      <c r="B60668" s="2"/>
      <c r="BJ60668" s="3"/>
      <c r="BL60668" s="3"/>
      <c r="BN60668" s="3"/>
      <c r="BP60668" s="3"/>
    </row>
    <row r="60669" spans="1:68" x14ac:dyDescent="0.25">
      <c r="A60669" s="1"/>
      <c r="B60669" s="2"/>
      <c r="BJ60669" s="3"/>
      <c r="BL60669" s="3"/>
      <c r="BN60669" s="3"/>
      <c r="BP60669" s="3"/>
    </row>
    <row r="60670" spans="1:68" x14ac:dyDescent="0.25">
      <c r="A60670" s="1"/>
      <c r="B60670" s="2"/>
      <c r="BJ60670" s="3"/>
      <c r="BL60670" s="3"/>
      <c r="BN60670" s="3"/>
      <c r="BP60670" s="3"/>
    </row>
    <row r="60671" spans="1:68" x14ac:dyDescent="0.25">
      <c r="A60671" s="1"/>
      <c r="B60671" s="2"/>
      <c r="BJ60671" s="3"/>
      <c r="BL60671" s="3"/>
      <c r="BN60671" s="3"/>
      <c r="BP60671" s="3"/>
    </row>
    <row r="60672" spans="1:68" x14ac:dyDescent="0.25">
      <c r="A60672" s="1"/>
      <c r="B60672" s="2"/>
      <c r="BJ60672" s="3"/>
      <c r="BL60672" s="3"/>
      <c r="BN60672" s="3"/>
      <c r="BP60672" s="3"/>
    </row>
    <row r="60673" spans="1:68" x14ac:dyDescent="0.25">
      <c r="A60673" s="1"/>
      <c r="B60673" s="2"/>
      <c r="BJ60673" s="3"/>
      <c r="BL60673" s="3"/>
      <c r="BN60673" s="3"/>
      <c r="BP60673" s="3"/>
    </row>
    <row r="60674" spans="1:68" x14ac:dyDescent="0.25">
      <c r="A60674" s="1"/>
      <c r="B60674" s="2"/>
      <c r="BJ60674" s="3"/>
      <c r="BL60674" s="3"/>
      <c r="BN60674" s="3"/>
      <c r="BP60674" s="3"/>
    </row>
    <row r="60675" spans="1:68" x14ac:dyDescent="0.25">
      <c r="A60675" s="1"/>
      <c r="B60675" s="2"/>
      <c r="BJ60675" s="3"/>
      <c r="BL60675" s="3"/>
      <c r="BN60675" s="3"/>
      <c r="BP60675" s="3"/>
    </row>
    <row r="60676" spans="1:68" x14ac:dyDescent="0.25">
      <c r="A60676" s="1"/>
      <c r="B60676" s="2"/>
      <c r="BJ60676" s="3"/>
      <c r="BL60676" s="3"/>
      <c r="BN60676" s="3"/>
      <c r="BP60676" s="3"/>
    </row>
    <row r="60677" spans="1:68" x14ac:dyDescent="0.25">
      <c r="A60677" s="1"/>
      <c r="B60677" s="2"/>
      <c r="BJ60677" s="3"/>
      <c r="BL60677" s="3"/>
      <c r="BN60677" s="3"/>
      <c r="BP60677" s="3"/>
    </row>
    <row r="60678" spans="1:68" x14ac:dyDescent="0.25">
      <c r="A60678" s="1"/>
      <c r="B60678" s="2"/>
      <c r="BJ60678" s="3"/>
      <c r="BL60678" s="3"/>
      <c r="BN60678" s="3"/>
      <c r="BP60678" s="3"/>
    </row>
    <row r="60679" spans="1:68" x14ac:dyDescent="0.25">
      <c r="A60679" s="1"/>
      <c r="B60679" s="2"/>
      <c r="BJ60679" s="3"/>
      <c r="BL60679" s="3"/>
      <c r="BN60679" s="3"/>
      <c r="BP60679" s="3"/>
    </row>
    <row r="60680" spans="1:68" x14ac:dyDescent="0.25">
      <c r="A60680" s="1"/>
      <c r="B60680" s="2"/>
      <c r="BJ60680" s="3"/>
      <c r="BL60680" s="3"/>
      <c r="BN60680" s="3"/>
      <c r="BP60680" s="3"/>
    </row>
    <row r="60681" spans="1:68" x14ac:dyDescent="0.25">
      <c r="A60681" s="1"/>
      <c r="B60681" s="2"/>
      <c r="BJ60681" s="3"/>
      <c r="BL60681" s="3"/>
      <c r="BN60681" s="3"/>
      <c r="BP60681" s="3"/>
    </row>
    <row r="60682" spans="1:68" x14ac:dyDescent="0.25">
      <c r="A60682" s="1"/>
      <c r="B60682" s="2"/>
      <c r="BJ60682" s="3"/>
      <c r="BL60682" s="3"/>
      <c r="BN60682" s="3"/>
      <c r="BP60682" s="3"/>
    </row>
    <row r="60683" spans="1:68" x14ac:dyDescent="0.25">
      <c r="A60683" s="1"/>
      <c r="B60683" s="2"/>
      <c r="BJ60683" s="3"/>
      <c r="BL60683" s="3"/>
      <c r="BN60683" s="3"/>
      <c r="BP60683" s="3"/>
    </row>
    <row r="60684" spans="1:68" x14ac:dyDescent="0.25">
      <c r="A60684" s="1"/>
      <c r="B60684" s="2"/>
      <c r="BJ60684" s="3"/>
      <c r="BL60684" s="3"/>
      <c r="BN60684" s="3"/>
      <c r="BP60684" s="3"/>
    </row>
    <row r="60685" spans="1:68" x14ac:dyDescent="0.25">
      <c r="A60685" s="1"/>
      <c r="B60685" s="2"/>
      <c r="BJ60685" s="3"/>
      <c r="BL60685" s="3"/>
      <c r="BN60685" s="3"/>
      <c r="BP60685" s="3"/>
    </row>
    <row r="60686" spans="1:68" x14ac:dyDescent="0.25">
      <c r="A60686" s="1"/>
      <c r="B60686" s="2"/>
      <c r="BJ60686" s="3"/>
      <c r="BL60686" s="3"/>
      <c r="BN60686" s="3"/>
      <c r="BP60686" s="3"/>
    </row>
    <row r="60687" spans="1:68" x14ac:dyDescent="0.25">
      <c r="A60687" s="1"/>
      <c r="B60687" s="2"/>
      <c r="BJ60687" s="3"/>
      <c r="BL60687" s="3"/>
      <c r="BN60687" s="3"/>
      <c r="BP60687" s="3"/>
    </row>
    <row r="60688" spans="1:68" x14ac:dyDescent="0.25">
      <c r="A60688" s="1"/>
      <c r="B60688" s="2"/>
      <c r="BJ60688" s="3"/>
      <c r="BL60688" s="3"/>
      <c r="BN60688" s="3"/>
      <c r="BP60688" s="3"/>
    </row>
    <row r="60689" spans="1:68" x14ac:dyDescent="0.25">
      <c r="A60689" s="1"/>
      <c r="B60689" s="2"/>
      <c r="BJ60689" s="3"/>
      <c r="BL60689" s="3"/>
      <c r="BN60689" s="3"/>
      <c r="BP60689" s="3"/>
    </row>
    <row r="60690" spans="1:68" x14ac:dyDescent="0.25">
      <c r="A60690" s="1"/>
      <c r="B60690" s="2"/>
      <c r="BJ60690" s="3"/>
      <c r="BL60690" s="3"/>
      <c r="BN60690" s="3"/>
      <c r="BP60690" s="3"/>
    </row>
    <row r="60691" spans="1:68" x14ac:dyDescent="0.25">
      <c r="A60691" s="1"/>
      <c r="B60691" s="2"/>
      <c r="BJ60691" s="3"/>
      <c r="BL60691" s="3"/>
      <c r="BN60691" s="3"/>
      <c r="BP60691" s="3"/>
    </row>
    <row r="60692" spans="1:68" x14ac:dyDescent="0.25">
      <c r="A60692" s="1"/>
      <c r="B60692" s="2"/>
      <c r="BJ60692" s="3"/>
      <c r="BL60692" s="3"/>
      <c r="BN60692" s="3"/>
      <c r="BP60692" s="3"/>
    </row>
    <row r="60693" spans="1:68" x14ac:dyDescent="0.25">
      <c r="A60693" s="1"/>
      <c r="B60693" s="2"/>
      <c r="BJ60693" s="3"/>
      <c r="BL60693" s="3"/>
      <c r="BN60693" s="3"/>
      <c r="BP60693" s="3"/>
    </row>
    <row r="60694" spans="1:68" x14ac:dyDescent="0.25">
      <c r="A60694" s="1"/>
      <c r="B60694" s="2"/>
      <c r="BJ60694" s="3"/>
      <c r="BL60694" s="3"/>
      <c r="BN60694" s="3"/>
      <c r="BP60694" s="3"/>
    </row>
    <row r="60695" spans="1:68" x14ac:dyDescent="0.25">
      <c r="A60695" s="1"/>
      <c r="B60695" s="2"/>
      <c r="BJ60695" s="3"/>
      <c r="BL60695" s="3"/>
      <c r="BN60695" s="3"/>
      <c r="BP60695" s="3"/>
    </row>
    <row r="60696" spans="1:68" x14ac:dyDescent="0.25">
      <c r="A60696" s="1"/>
      <c r="B60696" s="2"/>
      <c r="BJ60696" s="3"/>
      <c r="BL60696" s="3"/>
      <c r="BN60696" s="3"/>
      <c r="BP60696" s="3"/>
    </row>
    <row r="60697" spans="1:68" x14ac:dyDescent="0.25">
      <c r="A60697" s="1"/>
      <c r="B60697" s="2"/>
      <c r="BJ60697" s="3"/>
      <c r="BL60697" s="3"/>
      <c r="BN60697" s="3"/>
      <c r="BP60697" s="3"/>
    </row>
    <row r="60698" spans="1:68" x14ac:dyDescent="0.25">
      <c r="A60698" s="1"/>
      <c r="B60698" s="2"/>
      <c r="BJ60698" s="3"/>
      <c r="BL60698" s="3"/>
      <c r="BN60698" s="3"/>
      <c r="BP60698" s="3"/>
    </row>
    <row r="60699" spans="1:68" x14ac:dyDescent="0.25">
      <c r="A60699" s="1"/>
      <c r="B60699" s="2"/>
      <c r="BJ60699" s="3"/>
      <c r="BL60699" s="3"/>
      <c r="BN60699" s="3"/>
      <c r="BP60699" s="3"/>
    </row>
    <row r="60700" spans="1:68" x14ac:dyDescent="0.25">
      <c r="A60700" s="1"/>
      <c r="B60700" s="2"/>
      <c r="BJ60700" s="3"/>
      <c r="BL60700" s="3"/>
      <c r="BN60700" s="3"/>
      <c r="BP60700" s="3"/>
    </row>
    <row r="60701" spans="1:68" x14ac:dyDescent="0.25">
      <c r="A60701" s="1"/>
      <c r="B60701" s="2"/>
      <c r="BJ60701" s="3"/>
      <c r="BL60701" s="3"/>
      <c r="BN60701" s="3"/>
      <c r="BP60701" s="3"/>
    </row>
    <row r="60702" spans="1:68" x14ac:dyDescent="0.25">
      <c r="A60702" s="1"/>
      <c r="B60702" s="2"/>
      <c r="BJ60702" s="3"/>
      <c r="BL60702" s="3"/>
      <c r="BN60702" s="3"/>
      <c r="BP60702" s="3"/>
    </row>
    <row r="60703" spans="1:68" x14ac:dyDescent="0.25">
      <c r="A60703" s="1"/>
      <c r="B60703" s="2"/>
      <c r="BJ60703" s="3"/>
      <c r="BL60703" s="3"/>
      <c r="BN60703" s="3"/>
      <c r="BP60703" s="3"/>
    </row>
    <row r="60704" spans="1:68" x14ac:dyDescent="0.25">
      <c r="A60704" s="1"/>
      <c r="B60704" s="2"/>
      <c r="BJ60704" s="3"/>
      <c r="BL60704" s="3"/>
      <c r="BN60704" s="3"/>
      <c r="BP60704" s="3"/>
    </row>
    <row r="60705" spans="1:68" x14ac:dyDescent="0.25">
      <c r="A60705" s="1"/>
      <c r="B60705" s="2"/>
      <c r="BJ60705" s="3"/>
      <c r="BL60705" s="3"/>
      <c r="BN60705" s="3"/>
      <c r="BP60705" s="3"/>
    </row>
    <row r="60706" spans="1:68" x14ac:dyDescent="0.25">
      <c r="A60706" s="1"/>
      <c r="B60706" s="2"/>
      <c r="BJ60706" s="3"/>
      <c r="BL60706" s="3"/>
      <c r="BN60706" s="3"/>
      <c r="BP60706" s="3"/>
    </row>
    <row r="60707" spans="1:68" x14ac:dyDescent="0.25">
      <c r="A60707" s="1"/>
      <c r="B60707" s="2"/>
      <c r="BJ60707" s="3"/>
      <c r="BL60707" s="3"/>
      <c r="BN60707" s="3"/>
      <c r="BP60707" s="3"/>
    </row>
    <row r="60708" spans="1:68" x14ac:dyDescent="0.25">
      <c r="A60708" s="1"/>
      <c r="B60708" s="2"/>
      <c r="BJ60708" s="3"/>
      <c r="BL60708" s="3"/>
      <c r="BN60708" s="3"/>
      <c r="BP60708" s="3"/>
    </row>
    <row r="60709" spans="1:68" x14ac:dyDescent="0.25">
      <c r="A60709" s="1"/>
      <c r="B60709" s="2"/>
      <c r="BJ60709" s="3"/>
      <c r="BL60709" s="3"/>
      <c r="BN60709" s="3"/>
      <c r="BP60709" s="3"/>
    </row>
    <row r="60710" spans="1:68" x14ac:dyDescent="0.25">
      <c r="A60710" s="1"/>
      <c r="B60710" s="2"/>
      <c r="BJ60710" s="3"/>
      <c r="BL60710" s="3"/>
      <c r="BN60710" s="3"/>
      <c r="BP60710" s="3"/>
    </row>
    <row r="60711" spans="1:68" x14ac:dyDescent="0.25">
      <c r="A60711" s="1"/>
      <c r="B60711" s="2"/>
      <c r="BJ60711" s="3"/>
      <c r="BL60711" s="3"/>
      <c r="BN60711" s="3"/>
      <c r="BP60711" s="3"/>
    </row>
    <row r="60712" spans="1:68" x14ac:dyDescent="0.25">
      <c r="A60712" s="1"/>
      <c r="B60712" s="2"/>
      <c r="BJ60712" s="3"/>
      <c r="BL60712" s="3"/>
      <c r="BN60712" s="3"/>
      <c r="BP60712" s="3"/>
    </row>
    <row r="60713" spans="1:68" x14ac:dyDescent="0.25">
      <c r="A60713" s="1"/>
      <c r="B60713" s="2"/>
      <c r="BJ60713" s="3"/>
      <c r="BL60713" s="3"/>
      <c r="BN60713" s="3"/>
      <c r="BP60713" s="3"/>
    </row>
    <row r="60714" spans="1:68" x14ac:dyDescent="0.25">
      <c r="A60714" s="1"/>
      <c r="B60714" s="2"/>
      <c r="BJ60714" s="3"/>
      <c r="BL60714" s="3"/>
      <c r="BN60714" s="3"/>
      <c r="BP60714" s="3"/>
    </row>
    <row r="60715" spans="1:68" x14ac:dyDescent="0.25">
      <c r="A60715" s="1"/>
      <c r="B60715" s="2"/>
      <c r="BJ60715" s="3"/>
      <c r="BL60715" s="3"/>
      <c r="BN60715" s="3"/>
      <c r="BP60715" s="3"/>
    </row>
    <row r="60716" spans="1:68" x14ac:dyDescent="0.25">
      <c r="A60716" s="1"/>
      <c r="B60716" s="2"/>
      <c r="BJ60716" s="3"/>
      <c r="BL60716" s="3"/>
      <c r="BN60716" s="3"/>
      <c r="BP60716" s="3"/>
    </row>
    <row r="60717" spans="1:68" x14ac:dyDescent="0.25">
      <c r="A60717" s="1"/>
      <c r="B60717" s="2"/>
      <c r="BJ60717" s="3"/>
      <c r="BL60717" s="3"/>
      <c r="BN60717" s="3"/>
      <c r="BP60717" s="3"/>
    </row>
    <row r="60718" spans="1:68" x14ac:dyDescent="0.25">
      <c r="A60718" s="1"/>
      <c r="B60718" s="2"/>
      <c r="BJ60718" s="3"/>
      <c r="BL60718" s="3"/>
      <c r="BN60718" s="3"/>
      <c r="BP60718" s="3"/>
    </row>
    <row r="60719" spans="1:68" x14ac:dyDescent="0.25">
      <c r="A60719" s="1"/>
      <c r="B60719" s="2"/>
      <c r="BJ60719" s="3"/>
      <c r="BL60719" s="3"/>
      <c r="BN60719" s="3"/>
      <c r="BP60719" s="3"/>
    </row>
    <row r="60720" spans="1:68" x14ac:dyDescent="0.25">
      <c r="A60720" s="1"/>
      <c r="B60720" s="2"/>
      <c r="BJ60720" s="3"/>
      <c r="BL60720" s="3"/>
      <c r="BN60720" s="3"/>
      <c r="BP60720" s="3"/>
    </row>
    <row r="60721" spans="1:68" x14ac:dyDescent="0.25">
      <c r="A60721" s="1"/>
      <c r="B60721" s="2"/>
      <c r="BJ60721" s="3"/>
      <c r="BL60721" s="3"/>
      <c r="BN60721" s="3"/>
      <c r="BP60721" s="3"/>
    </row>
    <row r="60722" spans="1:68" x14ac:dyDescent="0.25">
      <c r="A60722" s="1"/>
      <c r="B60722" s="2"/>
      <c r="BJ60722" s="3"/>
      <c r="BL60722" s="3"/>
      <c r="BN60722" s="3"/>
      <c r="BP60722" s="3"/>
    </row>
    <row r="60723" spans="1:68" x14ac:dyDescent="0.25">
      <c r="A60723" s="1"/>
      <c r="B60723" s="2"/>
      <c r="BJ60723" s="3"/>
      <c r="BL60723" s="3"/>
      <c r="BN60723" s="3"/>
      <c r="BP60723" s="3"/>
    </row>
    <row r="60724" spans="1:68" x14ac:dyDescent="0.25">
      <c r="A60724" s="1"/>
      <c r="B60724" s="2"/>
      <c r="BJ60724" s="3"/>
      <c r="BL60724" s="3"/>
      <c r="BN60724" s="3"/>
      <c r="BP60724" s="3"/>
    </row>
    <row r="60725" spans="1:68" x14ac:dyDescent="0.25">
      <c r="A60725" s="1"/>
      <c r="B60725" s="2"/>
      <c r="BJ60725" s="3"/>
      <c r="BL60725" s="3"/>
      <c r="BN60725" s="3"/>
      <c r="BP60725" s="3"/>
    </row>
    <row r="60726" spans="1:68" x14ac:dyDescent="0.25">
      <c r="A60726" s="1"/>
      <c r="B60726" s="2"/>
      <c r="BJ60726" s="3"/>
      <c r="BL60726" s="3"/>
      <c r="BN60726" s="3"/>
      <c r="BP60726" s="3"/>
    </row>
    <row r="60727" spans="1:68" x14ac:dyDescent="0.25">
      <c r="A60727" s="1"/>
      <c r="B60727" s="2"/>
      <c r="BJ60727" s="3"/>
      <c r="BL60727" s="3"/>
      <c r="BN60727" s="3"/>
      <c r="BP60727" s="3"/>
    </row>
    <row r="60728" spans="1:68" x14ac:dyDescent="0.25">
      <c r="A60728" s="1"/>
      <c r="B60728" s="2"/>
      <c r="BJ60728" s="3"/>
      <c r="BL60728" s="3"/>
      <c r="BN60728" s="3"/>
      <c r="BP60728" s="3"/>
    </row>
    <row r="60729" spans="1:68" x14ac:dyDescent="0.25">
      <c r="A60729" s="1"/>
      <c r="B60729" s="2"/>
      <c r="BJ60729" s="3"/>
      <c r="BL60729" s="3"/>
      <c r="BN60729" s="3"/>
      <c r="BP60729" s="3"/>
    </row>
    <row r="60730" spans="1:68" x14ac:dyDescent="0.25">
      <c r="A60730" s="1"/>
      <c r="B60730" s="2"/>
      <c r="BJ60730" s="3"/>
      <c r="BL60730" s="3"/>
      <c r="BN60730" s="3"/>
      <c r="BP60730" s="3"/>
    </row>
    <row r="60731" spans="1:68" x14ac:dyDescent="0.25">
      <c r="A60731" s="1"/>
      <c r="B60731" s="2"/>
      <c r="BJ60731" s="3"/>
      <c r="BL60731" s="3"/>
      <c r="BN60731" s="3"/>
      <c r="BP60731" s="3"/>
    </row>
    <row r="60732" spans="1:68" x14ac:dyDescent="0.25">
      <c r="A60732" s="1"/>
      <c r="B60732" s="2"/>
      <c r="BJ60732" s="3"/>
      <c r="BL60732" s="3"/>
      <c r="BN60732" s="3"/>
      <c r="BP60732" s="3"/>
    </row>
    <row r="60733" spans="1:68" x14ac:dyDescent="0.25">
      <c r="A60733" s="1"/>
      <c r="B60733" s="2"/>
      <c r="BJ60733" s="3"/>
      <c r="BL60733" s="3"/>
      <c r="BN60733" s="3"/>
      <c r="BP60733" s="3"/>
    </row>
    <row r="60734" spans="1:68" x14ac:dyDescent="0.25">
      <c r="A60734" s="1"/>
      <c r="B60734" s="2"/>
      <c r="BJ60734" s="3"/>
      <c r="BL60734" s="3"/>
      <c r="BN60734" s="3"/>
      <c r="BP60734" s="3"/>
    </row>
    <row r="60735" spans="1:68" x14ac:dyDescent="0.25">
      <c r="A60735" s="1"/>
      <c r="B60735" s="2"/>
      <c r="BJ60735" s="3"/>
      <c r="BL60735" s="3"/>
      <c r="BN60735" s="3"/>
      <c r="BP60735" s="3"/>
    </row>
    <row r="60736" spans="1:68" x14ac:dyDescent="0.25">
      <c r="A60736" s="1"/>
      <c r="B60736" s="2"/>
      <c r="BJ60736" s="3"/>
      <c r="BL60736" s="3"/>
      <c r="BN60736" s="3"/>
      <c r="BP60736" s="3"/>
    </row>
    <row r="60737" spans="1:68" x14ac:dyDescent="0.25">
      <c r="A60737" s="1"/>
      <c r="B60737" s="2"/>
      <c r="BJ60737" s="3"/>
      <c r="BL60737" s="3"/>
      <c r="BN60737" s="3"/>
      <c r="BP60737" s="3"/>
    </row>
    <row r="60738" spans="1:68" x14ac:dyDescent="0.25">
      <c r="A60738" s="1"/>
      <c r="B60738" s="2"/>
      <c r="BJ60738" s="3"/>
      <c r="BL60738" s="3"/>
      <c r="BN60738" s="3"/>
      <c r="BP60738" s="3"/>
    </row>
    <row r="60739" spans="1:68" x14ac:dyDescent="0.25">
      <c r="A60739" s="1"/>
      <c r="B60739" s="2"/>
      <c r="BJ60739" s="3"/>
      <c r="BL60739" s="3"/>
      <c r="BN60739" s="3"/>
      <c r="BP60739" s="3"/>
    </row>
    <row r="60740" spans="1:68" x14ac:dyDescent="0.25">
      <c r="A60740" s="1"/>
      <c r="B60740" s="2"/>
      <c r="BJ60740" s="3"/>
      <c r="BL60740" s="3"/>
      <c r="BN60740" s="3"/>
      <c r="BP60740" s="3"/>
    </row>
    <row r="60741" spans="1:68" x14ac:dyDescent="0.25">
      <c r="A60741" s="1"/>
      <c r="B60741" s="2"/>
      <c r="BJ60741" s="3"/>
      <c r="BL60741" s="3"/>
      <c r="BN60741" s="3"/>
      <c r="BP60741" s="3"/>
    </row>
    <row r="60742" spans="1:68" x14ac:dyDescent="0.25">
      <c r="A60742" s="1"/>
      <c r="B60742" s="2"/>
      <c r="BJ60742" s="3"/>
      <c r="BL60742" s="3"/>
      <c r="BN60742" s="3"/>
      <c r="BP60742" s="3"/>
    </row>
    <row r="60743" spans="1:68" x14ac:dyDescent="0.25">
      <c r="A60743" s="1"/>
      <c r="B60743" s="2"/>
      <c r="BJ60743" s="3"/>
      <c r="BL60743" s="3"/>
      <c r="BN60743" s="3"/>
      <c r="BP60743" s="3"/>
    </row>
    <row r="60744" spans="1:68" x14ac:dyDescent="0.25">
      <c r="A60744" s="1"/>
      <c r="B60744" s="2"/>
      <c r="BJ60744" s="3"/>
      <c r="BL60744" s="3"/>
      <c r="BN60744" s="3"/>
      <c r="BP60744" s="3"/>
    </row>
    <row r="60745" spans="1:68" x14ac:dyDescent="0.25">
      <c r="A60745" s="1"/>
      <c r="B60745" s="2"/>
      <c r="BJ60745" s="3"/>
      <c r="BL60745" s="3"/>
      <c r="BN60745" s="3"/>
      <c r="BP60745" s="3"/>
    </row>
    <row r="60746" spans="1:68" x14ac:dyDescent="0.25">
      <c r="A60746" s="1"/>
      <c r="B60746" s="2"/>
      <c r="BJ60746" s="3"/>
      <c r="BL60746" s="3"/>
      <c r="BN60746" s="3"/>
      <c r="BP60746" s="3"/>
    </row>
    <row r="60747" spans="1:68" x14ac:dyDescent="0.25">
      <c r="A60747" s="1"/>
      <c r="B60747" s="2"/>
      <c r="BJ60747" s="3"/>
      <c r="BL60747" s="3"/>
      <c r="BN60747" s="3"/>
      <c r="BP60747" s="3"/>
    </row>
    <row r="60748" spans="1:68" x14ac:dyDescent="0.25">
      <c r="A60748" s="1"/>
      <c r="B60748" s="2"/>
      <c r="BJ60748" s="3"/>
      <c r="BL60748" s="3"/>
      <c r="BN60748" s="3"/>
      <c r="BP60748" s="3"/>
    </row>
    <row r="60749" spans="1:68" x14ac:dyDescent="0.25">
      <c r="A60749" s="1"/>
      <c r="B60749" s="2"/>
      <c r="BJ60749" s="3"/>
      <c r="BL60749" s="3"/>
      <c r="BN60749" s="3"/>
      <c r="BP60749" s="3"/>
    </row>
    <row r="60750" spans="1:68" x14ac:dyDescent="0.25">
      <c r="A60750" s="1"/>
      <c r="B60750" s="2"/>
      <c r="BJ60750" s="3"/>
      <c r="BL60750" s="3"/>
      <c r="BN60750" s="3"/>
      <c r="BP60750" s="3"/>
    </row>
    <row r="60751" spans="1:68" x14ac:dyDescent="0.25">
      <c r="A60751" s="1"/>
      <c r="B60751" s="2"/>
      <c r="BJ60751" s="3"/>
      <c r="BL60751" s="3"/>
      <c r="BN60751" s="3"/>
      <c r="BP60751" s="3"/>
    </row>
    <row r="60752" spans="1:68" x14ac:dyDescent="0.25">
      <c r="A60752" s="1"/>
      <c r="B60752" s="2"/>
      <c r="BJ60752" s="3"/>
      <c r="BL60752" s="3"/>
      <c r="BN60752" s="3"/>
      <c r="BP60752" s="3"/>
    </row>
    <row r="60753" spans="1:68" x14ac:dyDescent="0.25">
      <c r="A60753" s="1"/>
      <c r="B60753" s="2"/>
      <c r="BJ60753" s="3"/>
      <c r="BL60753" s="3"/>
      <c r="BN60753" s="3"/>
      <c r="BP60753" s="3"/>
    </row>
    <row r="60754" spans="1:68" x14ac:dyDescent="0.25">
      <c r="A60754" s="1"/>
      <c r="B60754" s="2"/>
      <c r="BJ60754" s="3"/>
      <c r="BL60754" s="3"/>
      <c r="BN60754" s="3"/>
      <c r="BP60754" s="3"/>
    </row>
    <row r="60755" spans="1:68" x14ac:dyDescent="0.25">
      <c r="A60755" s="1"/>
      <c r="B60755" s="2"/>
      <c r="BJ60755" s="3"/>
      <c r="BL60755" s="3"/>
      <c r="BN60755" s="3"/>
      <c r="BP60755" s="3"/>
    </row>
    <row r="60756" spans="1:68" x14ac:dyDescent="0.25">
      <c r="A60756" s="1"/>
      <c r="B60756" s="2"/>
      <c r="BJ60756" s="3"/>
      <c r="BL60756" s="3"/>
      <c r="BN60756" s="3"/>
      <c r="BP60756" s="3"/>
    </row>
    <row r="60757" spans="1:68" x14ac:dyDescent="0.25">
      <c r="A60757" s="1"/>
      <c r="B60757" s="2"/>
      <c r="BJ60757" s="3"/>
      <c r="BL60757" s="3"/>
      <c r="BN60757" s="3"/>
      <c r="BP60757" s="3"/>
    </row>
    <row r="60758" spans="1:68" x14ac:dyDescent="0.25">
      <c r="A60758" s="1"/>
      <c r="B60758" s="2"/>
      <c r="BJ60758" s="3"/>
      <c r="BL60758" s="3"/>
      <c r="BN60758" s="3"/>
      <c r="BP60758" s="3"/>
    </row>
    <row r="60759" spans="1:68" x14ac:dyDescent="0.25">
      <c r="A60759" s="1"/>
      <c r="B60759" s="2"/>
      <c r="BJ60759" s="3"/>
      <c r="BL60759" s="3"/>
      <c r="BN60759" s="3"/>
      <c r="BP60759" s="3"/>
    </row>
    <row r="60760" spans="1:68" x14ac:dyDescent="0.25">
      <c r="A60760" s="1"/>
      <c r="B60760" s="2"/>
      <c r="BJ60760" s="3"/>
      <c r="BL60760" s="3"/>
      <c r="BN60760" s="3"/>
      <c r="BP60760" s="3"/>
    </row>
    <row r="60761" spans="1:68" x14ac:dyDescent="0.25">
      <c r="A60761" s="1"/>
      <c r="B60761" s="2"/>
      <c r="BJ60761" s="3"/>
      <c r="BL60761" s="3"/>
      <c r="BN60761" s="3"/>
      <c r="BP60761" s="3"/>
    </row>
    <row r="60762" spans="1:68" x14ac:dyDescent="0.25">
      <c r="A60762" s="1"/>
      <c r="B60762" s="2"/>
      <c r="BJ60762" s="3"/>
      <c r="BL60762" s="3"/>
      <c r="BN60762" s="3"/>
      <c r="BP60762" s="3"/>
    </row>
    <row r="60763" spans="1:68" x14ac:dyDescent="0.25">
      <c r="A60763" s="1"/>
      <c r="B60763" s="2"/>
      <c r="BJ60763" s="3"/>
      <c r="BL60763" s="3"/>
      <c r="BN60763" s="3"/>
      <c r="BP60763" s="3"/>
    </row>
    <row r="60764" spans="1:68" x14ac:dyDescent="0.25">
      <c r="A60764" s="1"/>
      <c r="B60764" s="2"/>
      <c r="BJ60764" s="3"/>
      <c r="BL60764" s="3"/>
      <c r="BN60764" s="3"/>
      <c r="BP60764" s="3"/>
    </row>
    <row r="60765" spans="1:68" x14ac:dyDescent="0.25">
      <c r="A60765" s="1"/>
      <c r="B60765" s="2"/>
      <c r="BJ60765" s="3"/>
      <c r="BL60765" s="3"/>
      <c r="BN60765" s="3"/>
      <c r="BP60765" s="3"/>
    </row>
    <row r="60766" spans="1:68" x14ac:dyDescent="0.25">
      <c r="A60766" s="1"/>
      <c r="B60766" s="2"/>
      <c r="BJ60766" s="3"/>
      <c r="BL60766" s="3"/>
      <c r="BN60766" s="3"/>
      <c r="BP60766" s="3"/>
    </row>
    <row r="60767" spans="1:68" x14ac:dyDescent="0.25">
      <c r="A60767" s="1"/>
      <c r="B60767" s="2"/>
      <c r="BJ60767" s="3"/>
      <c r="BL60767" s="3"/>
      <c r="BN60767" s="3"/>
      <c r="BP60767" s="3"/>
    </row>
    <row r="60768" spans="1:68" x14ac:dyDescent="0.25">
      <c r="A60768" s="1"/>
      <c r="B60768" s="2"/>
      <c r="BJ60768" s="3"/>
      <c r="BL60768" s="3"/>
      <c r="BN60768" s="3"/>
      <c r="BP60768" s="3"/>
    </row>
    <row r="60769" spans="1:68" x14ac:dyDescent="0.25">
      <c r="A60769" s="1"/>
      <c r="B60769" s="2"/>
      <c r="BJ60769" s="3"/>
      <c r="BL60769" s="3"/>
      <c r="BN60769" s="3"/>
      <c r="BP60769" s="3"/>
    </row>
    <row r="60770" spans="1:68" x14ac:dyDescent="0.25">
      <c r="A60770" s="1"/>
      <c r="B60770" s="2"/>
      <c r="BJ60770" s="3"/>
      <c r="BL60770" s="3"/>
      <c r="BN60770" s="3"/>
      <c r="BP60770" s="3"/>
    </row>
    <row r="60771" spans="1:68" x14ac:dyDescent="0.25">
      <c r="A60771" s="1"/>
      <c r="B60771" s="2"/>
      <c r="BJ60771" s="3"/>
      <c r="BL60771" s="3"/>
      <c r="BN60771" s="3"/>
      <c r="BP60771" s="3"/>
    </row>
    <row r="60772" spans="1:68" x14ac:dyDescent="0.25">
      <c r="A60772" s="1"/>
      <c r="B60772" s="2"/>
      <c r="BJ60772" s="3"/>
      <c r="BL60772" s="3"/>
      <c r="BN60772" s="3"/>
      <c r="BP60772" s="3"/>
    </row>
    <row r="60773" spans="1:68" x14ac:dyDescent="0.25">
      <c r="A60773" s="1"/>
      <c r="B60773" s="2"/>
      <c r="BJ60773" s="3"/>
      <c r="BL60773" s="3"/>
      <c r="BN60773" s="3"/>
      <c r="BP60773" s="3"/>
    </row>
    <row r="60774" spans="1:68" x14ac:dyDescent="0.25">
      <c r="A60774" s="1"/>
      <c r="B60774" s="2"/>
      <c r="BJ60774" s="3"/>
      <c r="BL60774" s="3"/>
      <c r="BN60774" s="3"/>
      <c r="BP60774" s="3"/>
    </row>
    <row r="60775" spans="1:68" x14ac:dyDescent="0.25">
      <c r="A60775" s="1"/>
      <c r="B60775" s="2"/>
      <c r="BJ60775" s="3"/>
      <c r="BL60775" s="3"/>
      <c r="BN60775" s="3"/>
      <c r="BP60775" s="3"/>
    </row>
    <row r="60776" spans="1:68" x14ac:dyDescent="0.25">
      <c r="A60776" s="1"/>
      <c r="B60776" s="2"/>
      <c r="BJ60776" s="3"/>
      <c r="BL60776" s="3"/>
      <c r="BN60776" s="3"/>
      <c r="BP60776" s="3"/>
    </row>
    <row r="60777" spans="1:68" x14ac:dyDescent="0.25">
      <c r="A60777" s="1"/>
      <c r="B60777" s="2"/>
      <c r="BJ60777" s="3"/>
      <c r="BL60777" s="3"/>
      <c r="BN60777" s="3"/>
      <c r="BP60777" s="3"/>
    </row>
    <row r="60778" spans="1:68" x14ac:dyDescent="0.25">
      <c r="A60778" s="1"/>
      <c r="B60778" s="2"/>
      <c r="BJ60778" s="3"/>
      <c r="BL60778" s="3"/>
      <c r="BN60778" s="3"/>
      <c r="BP60778" s="3"/>
    </row>
    <row r="60779" spans="1:68" x14ac:dyDescent="0.25">
      <c r="A60779" s="1"/>
      <c r="B60779" s="2"/>
      <c r="BJ60779" s="3"/>
      <c r="BL60779" s="3"/>
      <c r="BN60779" s="3"/>
      <c r="BP60779" s="3"/>
    </row>
    <row r="60780" spans="1:68" x14ac:dyDescent="0.25">
      <c r="A60780" s="1"/>
      <c r="B60780" s="2"/>
      <c r="BJ60780" s="3"/>
      <c r="BL60780" s="3"/>
      <c r="BN60780" s="3"/>
      <c r="BP60780" s="3"/>
    </row>
    <row r="60781" spans="1:68" x14ac:dyDescent="0.25">
      <c r="A60781" s="1"/>
      <c r="B60781" s="2"/>
      <c r="BJ60781" s="3"/>
      <c r="BL60781" s="3"/>
      <c r="BN60781" s="3"/>
      <c r="BP60781" s="3"/>
    </row>
    <row r="60782" spans="1:68" x14ac:dyDescent="0.25">
      <c r="A60782" s="1"/>
      <c r="B60782" s="2"/>
      <c r="BJ60782" s="3"/>
      <c r="BL60782" s="3"/>
      <c r="BN60782" s="3"/>
      <c r="BP60782" s="3"/>
    </row>
    <row r="60783" spans="1:68" x14ac:dyDescent="0.25">
      <c r="A60783" s="1"/>
      <c r="B60783" s="2"/>
      <c r="BJ60783" s="3"/>
      <c r="BL60783" s="3"/>
      <c r="BN60783" s="3"/>
      <c r="BP60783" s="3"/>
    </row>
    <row r="60784" spans="1:68" x14ac:dyDescent="0.25">
      <c r="A60784" s="1"/>
      <c r="B60784" s="2"/>
      <c r="BJ60784" s="3"/>
      <c r="BL60784" s="3"/>
      <c r="BN60784" s="3"/>
      <c r="BP60784" s="3"/>
    </row>
    <row r="60785" spans="1:68" x14ac:dyDescent="0.25">
      <c r="A60785" s="1"/>
      <c r="B60785" s="2"/>
      <c r="BJ60785" s="3"/>
      <c r="BL60785" s="3"/>
      <c r="BN60785" s="3"/>
      <c r="BP60785" s="3"/>
    </row>
    <row r="60786" spans="1:68" x14ac:dyDescent="0.25">
      <c r="A60786" s="1"/>
      <c r="B60786" s="2"/>
      <c r="BJ60786" s="3"/>
      <c r="BL60786" s="3"/>
      <c r="BN60786" s="3"/>
      <c r="BP60786" s="3"/>
    </row>
    <row r="60787" spans="1:68" x14ac:dyDescent="0.25">
      <c r="A60787" s="1"/>
      <c r="B60787" s="2"/>
      <c r="BJ60787" s="3"/>
      <c r="BL60787" s="3"/>
      <c r="BN60787" s="3"/>
      <c r="BP60787" s="3"/>
    </row>
    <row r="60788" spans="1:68" x14ac:dyDescent="0.25">
      <c r="A60788" s="1"/>
      <c r="B60788" s="2"/>
      <c r="BJ60788" s="3"/>
      <c r="BL60788" s="3"/>
      <c r="BN60788" s="3"/>
      <c r="BP60788" s="3"/>
    </row>
    <row r="60789" spans="1:68" x14ac:dyDescent="0.25">
      <c r="A60789" s="1"/>
      <c r="B60789" s="2"/>
      <c r="BJ60789" s="3"/>
      <c r="BL60789" s="3"/>
      <c r="BN60789" s="3"/>
      <c r="BP60789" s="3"/>
    </row>
    <row r="60790" spans="1:68" x14ac:dyDescent="0.25">
      <c r="A60790" s="1"/>
      <c r="B60790" s="2"/>
      <c r="BJ60790" s="3"/>
      <c r="BL60790" s="3"/>
      <c r="BN60790" s="3"/>
      <c r="BP60790" s="3"/>
    </row>
    <row r="60791" spans="1:68" x14ac:dyDescent="0.25">
      <c r="A60791" s="1"/>
      <c r="B60791" s="2"/>
      <c r="BJ60791" s="3"/>
      <c r="BL60791" s="3"/>
      <c r="BN60791" s="3"/>
      <c r="BP60791" s="3"/>
    </row>
    <row r="60792" spans="1:68" x14ac:dyDescent="0.25">
      <c r="A60792" s="1"/>
      <c r="B60792" s="2"/>
      <c r="BJ60792" s="3"/>
      <c r="BL60792" s="3"/>
      <c r="BN60792" s="3"/>
      <c r="BP60792" s="3"/>
    </row>
    <row r="60793" spans="1:68" x14ac:dyDescent="0.25">
      <c r="A60793" s="1"/>
      <c r="B60793" s="2"/>
      <c r="BJ60793" s="3"/>
      <c r="BL60793" s="3"/>
      <c r="BN60793" s="3"/>
      <c r="BP60793" s="3"/>
    </row>
    <row r="60794" spans="1:68" x14ac:dyDescent="0.25">
      <c r="A60794" s="1"/>
      <c r="B60794" s="2"/>
      <c r="BJ60794" s="3"/>
      <c r="BL60794" s="3"/>
      <c r="BN60794" s="3"/>
      <c r="BP60794" s="3"/>
    </row>
    <row r="60795" spans="1:68" x14ac:dyDescent="0.25">
      <c r="A60795" s="1"/>
      <c r="B60795" s="2"/>
      <c r="BJ60795" s="3"/>
      <c r="BL60795" s="3"/>
      <c r="BN60795" s="3"/>
      <c r="BP60795" s="3"/>
    </row>
    <row r="60796" spans="1:68" x14ac:dyDescent="0.25">
      <c r="A60796" s="1"/>
      <c r="B60796" s="2"/>
      <c r="BJ60796" s="3"/>
      <c r="BL60796" s="3"/>
      <c r="BN60796" s="3"/>
      <c r="BP60796" s="3"/>
    </row>
    <row r="60797" spans="1:68" x14ac:dyDescent="0.25">
      <c r="A60797" s="1"/>
      <c r="B60797" s="2"/>
      <c r="BJ60797" s="3"/>
      <c r="BL60797" s="3"/>
      <c r="BN60797" s="3"/>
      <c r="BP60797" s="3"/>
    </row>
    <row r="60798" spans="1:68" x14ac:dyDescent="0.25">
      <c r="A60798" s="1"/>
      <c r="B60798" s="2"/>
      <c r="BJ60798" s="3"/>
      <c r="BL60798" s="3"/>
      <c r="BN60798" s="3"/>
      <c r="BP60798" s="3"/>
    </row>
    <row r="60799" spans="1:68" x14ac:dyDescent="0.25">
      <c r="A60799" s="1"/>
      <c r="B60799" s="2"/>
      <c r="BJ60799" s="3"/>
      <c r="BL60799" s="3"/>
      <c r="BN60799" s="3"/>
      <c r="BP60799" s="3"/>
    </row>
    <row r="60800" spans="1:68" x14ac:dyDescent="0.25">
      <c r="A60800" s="1"/>
      <c r="B60800" s="2"/>
      <c r="BJ60800" s="3"/>
      <c r="BL60800" s="3"/>
      <c r="BN60800" s="3"/>
      <c r="BP60800" s="3"/>
    </row>
    <row r="60801" spans="1:68" x14ac:dyDescent="0.25">
      <c r="A60801" s="1"/>
      <c r="B60801" s="2"/>
      <c r="BJ60801" s="3"/>
      <c r="BL60801" s="3"/>
      <c r="BN60801" s="3"/>
      <c r="BP60801" s="3"/>
    </row>
    <row r="60802" spans="1:68" x14ac:dyDescent="0.25">
      <c r="A60802" s="1"/>
      <c r="B60802" s="2"/>
      <c r="BJ60802" s="3"/>
      <c r="BL60802" s="3"/>
      <c r="BN60802" s="3"/>
      <c r="BP60802" s="3"/>
    </row>
    <row r="60803" spans="1:68" x14ac:dyDescent="0.25">
      <c r="A60803" s="1"/>
      <c r="B60803" s="2"/>
      <c r="BJ60803" s="3"/>
      <c r="BL60803" s="3"/>
      <c r="BN60803" s="3"/>
      <c r="BP60803" s="3"/>
    </row>
    <row r="60804" spans="1:68" x14ac:dyDescent="0.25">
      <c r="A60804" s="1"/>
      <c r="B60804" s="2"/>
      <c r="BJ60804" s="3"/>
      <c r="BL60804" s="3"/>
      <c r="BN60804" s="3"/>
      <c r="BP60804" s="3"/>
    </row>
    <row r="60805" spans="1:68" x14ac:dyDescent="0.25">
      <c r="A60805" s="1"/>
      <c r="B60805" s="2"/>
      <c r="BJ60805" s="3"/>
      <c r="BL60805" s="3"/>
      <c r="BN60805" s="3"/>
      <c r="BP60805" s="3"/>
    </row>
    <row r="60806" spans="1:68" x14ac:dyDescent="0.25">
      <c r="A60806" s="1"/>
      <c r="B60806" s="2"/>
      <c r="BJ60806" s="3"/>
      <c r="BL60806" s="3"/>
      <c r="BN60806" s="3"/>
      <c r="BP60806" s="3"/>
    </row>
    <row r="60807" spans="1:68" x14ac:dyDescent="0.25">
      <c r="A60807" s="1"/>
      <c r="B60807" s="2"/>
      <c r="BJ60807" s="3"/>
      <c r="BL60807" s="3"/>
      <c r="BN60807" s="3"/>
      <c r="BP60807" s="3"/>
    </row>
    <row r="60808" spans="1:68" x14ac:dyDescent="0.25">
      <c r="A60808" s="1"/>
      <c r="B60808" s="2"/>
      <c r="BJ60808" s="3"/>
      <c r="BL60808" s="3"/>
      <c r="BN60808" s="3"/>
      <c r="BP60808" s="3"/>
    </row>
    <row r="60809" spans="1:68" x14ac:dyDescent="0.25">
      <c r="A60809" s="1"/>
      <c r="B60809" s="2"/>
      <c r="BJ60809" s="3"/>
      <c r="BL60809" s="3"/>
      <c r="BN60809" s="3"/>
      <c r="BP60809" s="3"/>
    </row>
    <row r="60810" spans="1:68" x14ac:dyDescent="0.25">
      <c r="A60810" s="1"/>
      <c r="B60810" s="2"/>
      <c r="BJ60810" s="3"/>
      <c r="BL60810" s="3"/>
      <c r="BN60810" s="3"/>
      <c r="BP60810" s="3"/>
    </row>
    <row r="60811" spans="1:68" x14ac:dyDescent="0.25">
      <c r="A60811" s="1"/>
      <c r="B60811" s="2"/>
      <c r="BJ60811" s="3"/>
      <c r="BL60811" s="3"/>
      <c r="BN60811" s="3"/>
      <c r="BP60811" s="3"/>
    </row>
    <row r="60812" spans="1:68" x14ac:dyDescent="0.25">
      <c r="A60812" s="1"/>
      <c r="B60812" s="2"/>
      <c r="BJ60812" s="3"/>
      <c r="BL60812" s="3"/>
      <c r="BN60812" s="3"/>
      <c r="BP60812" s="3"/>
    </row>
    <row r="60813" spans="1:68" x14ac:dyDescent="0.25">
      <c r="A60813" s="1"/>
      <c r="B60813" s="2"/>
      <c r="BJ60813" s="3"/>
      <c r="BL60813" s="3"/>
      <c r="BN60813" s="3"/>
      <c r="BP60813" s="3"/>
    </row>
    <row r="60814" spans="1:68" x14ac:dyDescent="0.25">
      <c r="A60814" s="1"/>
      <c r="B60814" s="2"/>
      <c r="BJ60814" s="3"/>
      <c r="BL60814" s="3"/>
      <c r="BN60814" s="3"/>
      <c r="BP60814" s="3"/>
    </row>
    <row r="60815" spans="1:68" x14ac:dyDescent="0.25">
      <c r="A60815" s="1"/>
      <c r="B60815" s="2"/>
      <c r="BJ60815" s="3"/>
      <c r="BL60815" s="3"/>
      <c r="BN60815" s="3"/>
      <c r="BP60815" s="3"/>
    </row>
    <row r="60816" spans="1:68" x14ac:dyDescent="0.25">
      <c r="A60816" s="1"/>
      <c r="B60816" s="2"/>
      <c r="BJ60816" s="3"/>
      <c r="BL60816" s="3"/>
      <c r="BN60816" s="3"/>
      <c r="BP60816" s="3"/>
    </row>
    <row r="60817" spans="1:68" x14ac:dyDescent="0.25">
      <c r="A60817" s="1"/>
      <c r="B60817" s="2"/>
      <c r="BJ60817" s="3"/>
      <c r="BL60817" s="3"/>
      <c r="BN60817" s="3"/>
      <c r="BP60817" s="3"/>
    </row>
    <row r="60818" spans="1:68" x14ac:dyDescent="0.25">
      <c r="A60818" s="1"/>
      <c r="B60818" s="2"/>
      <c r="BJ60818" s="3"/>
      <c r="BL60818" s="3"/>
      <c r="BN60818" s="3"/>
      <c r="BP60818" s="3"/>
    </row>
    <row r="60819" spans="1:68" x14ac:dyDescent="0.25">
      <c r="A60819" s="1"/>
      <c r="B60819" s="2"/>
      <c r="BJ60819" s="3"/>
      <c r="BL60819" s="3"/>
      <c r="BN60819" s="3"/>
      <c r="BP60819" s="3"/>
    </row>
    <row r="60820" spans="1:68" x14ac:dyDescent="0.25">
      <c r="A60820" s="1"/>
      <c r="B60820" s="2"/>
      <c r="BJ60820" s="3"/>
      <c r="BL60820" s="3"/>
      <c r="BN60820" s="3"/>
      <c r="BP60820" s="3"/>
    </row>
    <row r="60821" spans="1:68" x14ac:dyDescent="0.25">
      <c r="A60821" s="1"/>
      <c r="B60821" s="2"/>
      <c r="BJ60821" s="3"/>
      <c r="BL60821" s="3"/>
      <c r="BN60821" s="3"/>
      <c r="BP60821" s="3"/>
    </row>
    <row r="60822" spans="1:68" x14ac:dyDescent="0.25">
      <c r="A60822" s="1"/>
      <c r="B60822" s="2"/>
      <c r="BJ60822" s="3"/>
      <c r="BL60822" s="3"/>
      <c r="BN60822" s="3"/>
      <c r="BP60822" s="3"/>
    </row>
    <row r="60823" spans="1:68" x14ac:dyDescent="0.25">
      <c r="A60823" s="1"/>
      <c r="B60823" s="2"/>
      <c r="BJ60823" s="3"/>
      <c r="BL60823" s="3"/>
      <c r="BN60823" s="3"/>
      <c r="BP60823" s="3"/>
    </row>
    <row r="60824" spans="1:68" x14ac:dyDescent="0.25">
      <c r="A60824" s="1"/>
      <c r="B60824" s="2"/>
      <c r="BJ60824" s="3"/>
      <c r="BL60824" s="3"/>
      <c r="BN60824" s="3"/>
      <c r="BP60824" s="3"/>
    </row>
    <row r="60825" spans="1:68" x14ac:dyDescent="0.25">
      <c r="A60825" s="1"/>
      <c r="B60825" s="2"/>
      <c r="BJ60825" s="3"/>
      <c r="BL60825" s="3"/>
      <c r="BN60825" s="3"/>
      <c r="BP60825" s="3"/>
    </row>
    <row r="60826" spans="1:68" x14ac:dyDescent="0.25">
      <c r="A60826" s="1"/>
      <c r="B60826" s="2"/>
      <c r="BJ60826" s="3"/>
      <c r="BL60826" s="3"/>
      <c r="BN60826" s="3"/>
      <c r="BP60826" s="3"/>
    </row>
    <row r="60827" spans="1:68" x14ac:dyDescent="0.25">
      <c r="A60827" s="1"/>
      <c r="B60827" s="2"/>
      <c r="BJ60827" s="3"/>
      <c r="BL60827" s="3"/>
      <c r="BN60827" s="3"/>
      <c r="BP60827" s="3"/>
    </row>
    <row r="60828" spans="1:68" x14ac:dyDescent="0.25">
      <c r="A60828" s="1"/>
      <c r="B60828" s="2"/>
      <c r="BJ60828" s="3"/>
      <c r="BL60828" s="3"/>
      <c r="BN60828" s="3"/>
      <c r="BP60828" s="3"/>
    </row>
    <row r="60829" spans="1:68" x14ac:dyDescent="0.25">
      <c r="A60829" s="1"/>
      <c r="B60829" s="2"/>
      <c r="BJ60829" s="3"/>
      <c r="BL60829" s="3"/>
      <c r="BN60829" s="3"/>
      <c r="BP60829" s="3"/>
    </row>
    <row r="60830" spans="1:68" x14ac:dyDescent="0.25">
      <c r="A60830" s="1"/>
      <c r="B60830" s="2"/>
      <c r="BJ60830" s="3"/>
      <c r="BL60830" s="3"/>
      <c r="BN60830" s="3"/>
      <c r="BP60830" s="3"/>
    </row>
    <row r="60831" spans="1:68" x14ac:dyDescent="0.25">
      <c r="A60831" s="1"/>
      <c r="B60831" s="2"/>
      <c r="BJ60831" s="3"/>
      <c r="BL60831" s="3"/>
      <c r="BN60831" s="3"/>
      <c r="BP60831" s="3"/>
    </row>
    <row r="60832" spans="1:68" x14ac:dyDescent="0.25">
      <c r="A60832" s="1"/>
      <c r="B60832" s="2"/>
      <c r="BJ60832" s="3"/>
      <c r="BL60832" s="3"/>
      <c r="BN60832" s="3"/>
      <c r="BP60832" s="3"/>
    </row>
    <row r="60833" spans="1:68" x14ac:dyDescent="0.25">
      <c r="A60833" s="1"/>
      <c r="B60833" s="2"/>
      <c r="BJ60833" s="3"/>
      <c r="BL60833" s="3"/>
      <c r="BN60833" s="3"/>
      <c r="BP60833" s="3"/>
    </row>
    <row r="60834" spans="1:68" x14ac:dyDescent="0.25">
      <c r="A60834" s="1"/>
      <c r="B60834" s="2"/>
      <c r="BJ60834" s="3"/>
      <c r="BL60834" s="3"/>
      <c r="BN60834" s="3"/>
      <c r="BP60834" s="3"/>
    </row>
    <row r="60835" spans="1:68" x14ac:dyDescent="0.25">
      <c r="A60835" s="1"/>
      <c r="B60835" s="2"/>
      <c r="BJ60835" s="3"/>
      <c r="BL60835" s="3"/>
      <c r="BN60835" s="3"/>
      <c r="BP60835" s="3"/>
    </row>
    <row r="60836" spans="1:68" x14ac:dyDescent="0.25">
      <c r="A60836" s="1"/>
      <c r="B60836" s="2"/>
      <c r="BJ60836" s="3"/>
      <c r="BL60836" s="3"/>
      <c r="BN60836" s="3"/>
      <c r="BP60836" s="3"/>
    </row>
    <row r="60837" spans="1:68" x14ac:dyDescent="0.25">
      <c r="A60837" s="1"/>
      <c r="B60837" s="2"/>
      <c r="BJ60837" s="3"/>
      <c r="BL60837" s="3"/>
      <c r="BN60837" s="3"/>
      <c r="BP60837" s="3"/>
    </row>
    <row r="60838" spans="1:68" x14ac:dyDescent="0.25">
      <c r="A60838" s="1"/>
      <c r="B60838" s="2"/>
      <c r="BJ60838" s="3"/>
      <c r="BL60838" s="3"/>
      <c r="BN60838" s="3"/>
      <c r="BP60838" s="3"/>
    </row>
    <row r="60839" spans="1:68" x14ac:dyDescent="0.25">
      <c r="A60839" s="1"/>
      <c r="B60839" s="2"/>
      <c r="BJ60839" s="3"/>
      <c r="BL60839" s="3"/>
      <c r="BN60839" s="3"/>
      <c r="BP60839" s="3"/>
    </row>
    <row r="60840" spans="1:68" x14ac:dyDescent="0.25">
      <c r="A60840" s="1"/>
      <c r="B60840" s="2"/>
      <c r="BJ60840" s="3"/>
      <c r="BL60840" s="3"/>
      <c r="BN60840" s="3"/>
      <c r="BP60840" s="3"/>
    </row>
    <row r="60841" spans="1:68" x14ac:dyDescent="0.25">
      <c r="A60841" s="1"/>
      <c r="B60841" s="2"/>
      <c r="BJ60841" s="3"/>
      <c r="BL60841" s="3"/>
      <c r="BN60841" s="3"/>
      <c r="BP60841" s="3"/>
    </row>
    <row r="60842" spans="1:68" x14ac:dyDescent="0.25">
      <c r="A60842" s="1"/>
      <c r="B60842" s="2"/>
      <c r="BJ60842" s="3"/>
      <c r="BL60842" s="3"/>
      <c r="BN60842" s="3"/>
      <c r="BP60842" s="3"/>
    </row>
    <row r="60843" spans="1:68" x14ac:dyDescent="0.25">
      <c r="A60843" s="1"/>
      <c r="B60843" s="2"/>
      <c r="BJ60843" s="3"/>
      <c r="BL60843" s="3"/>
      <c r="BN60843" s="3"/>
      <c r="BP60843" s="3"/>
    </row>
    <row r="60844" spans="1:68" x14ac:dyDescent="0.25">
      <c r="A60844" s="1"/>
      <c r="B60844" s="2"/>
      <c r="BJ60844" s="3"/>
      <c r="BL60844" s="3"/>
      <c r="BN60844" s="3"/>
      <c r="BP60844" s="3"/>
    </row>
    <row r="60845" spans="1:68" x14ac:dyDescent="0.25">
      <c r="A60845" s="1"/>
      <c r="B60845" s="2"/>
      <c r="BJ60845" s="3"/>
      <c r="BL60845" s="3"/>
      <c r="BN60845" s="3"/>
      <c r="BP60845" s="3"/>
    </row>
    <row r="60846" spans="1:68" x14ac:dyDescent="0.25">
      <c r="A60846" s="1"/>
      <c r="B60846" s="2"/>
      <c r="BJ60846" s="3"/>
      <c r="BL60846" s="3"/>
      <c r="BN60846" s="3"/>
      <c r="BP60846" s="3"/>
    </row>
    <row r="60847" spans="1:68" x14ac:dyDescent="0.25">
      <c r="A60847" s="1"/>
      <c r="B60847" s="2"/>
      <c r="BJ60847" s="3"/>
      <c r="BL60847" s="3"/>
      <c r="BN60847" s="3"/>
      <c r="BP60847" s="3"/>
    </row>
    <row r="60848" spans="1:68" x14ac:dyDescent="0.25">
      <c r="A60848" s="1"/>
      <c r="B60848" s="2"/>
      <c r="BJ60848" s="3"/>
      <c r="BL60848" s="3"/>
      <c r="BN60848" s="3"/>
      <c r="BP60848" s="3"/>
    </row>
    <row r="60849" spans="1:68" x14ac:dyDescent="0.25">
      <c r="A60849" s="1"/>
      <c r="B60849" s="2"/>
      <c r="BJ60849" s="3"/>
      <c r="BL60849" s="3"/>
      <c r="BN60849" s="3"/>
      <c r="BP60849" s="3"/>
    </row>
    <row r="60850" spans="1:68" x14ac:dyDescent="0.25">
      <c r="A60850" s="1"/>
      <c r="B60850" s="2"/>
      <c r="BJ60850" s="3"/>
      <c r="BL60850" s="3"/>
      <c r="BN60850" s="3"/>
      <c r="BP60850" s="3"/>
    </row>
    <row r="60851" spans="1:68" x14ac:dyDescent="0.25">
      <c r="A60851" s="1"/>
      <c r="B60851" s="2"/>
      <c r="BJ60851" s="3"/>
      <c r="BL60851" s="3"/>
      <c r="BN60851" s="3"/>
      <c r="BP60851" s="3"/>
    </row>
    <row r="60852" spans="1:68" x14ac:dyDescent="0.25">
      <c r="A60852" s="1"/>
      <c r="B60852" s="2"/>
      <c r="BJ60852" s="3"/>
      <c r="BL60852" s="3"/>
      <c r="BN60852" s="3"/>
      <c r="BP60852" s="3"/>
    </row>
    <row r="60853" spans="1:68" x14ac:dyDescent="0.25">
      <c r="A60853" s="1"/>
      <c r="B60853" s="2"/>
      <c r="BJ60853" s="3"/>
      <c r="BL60853" s="3"/>
      <c r="BN60853" s="3"/>
      <c r="BP60853" s="3"/>
    </row>
    <row r="60854" spans="1:68" x14ac:dyDescent="0.25">
      <c r="A60854" s="1"/>
      <c r="B60854" s="2"/>
      <c r="BJ60854" s="3"/>
      <c r="BL60854" s="3"/>
      <c r="BN60854" s="3"/>
      <c r="BP60854" s="3"/>
    </row>
    <row r="60855" spans="1:68" x14ac:dyDescent="0.25">
      <c r="A60855" s="1"/>
      <c r="B60855" s="2"/>
      <c r="BJ60855" s="3"/>
      <c r="BL60855" s="3"/>
      <c r="BN60855" s="3"/>
      <c r="BP60855" s="3"/>
    </row>
    <row r="60856" spans="1:68" x14ac:dyDescent="0.25">
      <c r="A60856" s="1"/>
      <c r="B60856" s="2"/>
      <c r="BJ60856" s="3"/>
      <c r="BL60856" s="3"/>
      <c r="BN60856" s="3"/>
      <c r="BP60856" s="3"/>
    </row>
    <row r="60857" spans="1:68" x14ac:dyDescent="0.25">
      <c r="A60857" s="1"/>
      <c r="B60857" s="2"/>
      <c r="BJ60857" s="3"/>
      <c r="BL60857" s="3"/>
      <c r="BN60857" s="3"/>
      <c r="BP60857" s="3"/>
    </row>
    <row r="60858" spans="1:68" x14ac:dyDescent="0.25">
      <c r="A60858" s="1"/>
      <c r="B60858" s="2"/>
      <c r="BJ60858" s="3"/>
      <c r="BL60858" s="3"/>
      <c r="BN60858" s="3"/>
      <c r="BP60858" s="3"/>
    </row>
    <row r="60859" spans="1:68" x14ac:dyDescent="0.25">
      <c r="A60859" s="1"/>
      <c r="B60859" s="2"/>
      <c r="BJ60859" s="3"/>
      <c r="BL60859" s="3"/>
      <c r="BN60859" s="3"/>
      <c r="BP60859" s="3"/>
    </row>
    <row r="60860" spans="1:68" x14ac:dyDescent="0.25">
      <c r="A60860" s="1"/>
      <c r="B60860" s="2"/>
      <c r="BJ60860" s="3"/>
      <c r="BL60860" s="3"/>
      <c r="BN60860" s="3"/>
      <c r="BP60860" s="3"/>
    </row>
    <row r="60861" spans="1:68" x14ac:dyDescent="0.25">
      <c r="A60861" s="1"/>
      <c r="B60861" s="2"/>
      <c r="BJ60861" s="3"/>
      <c r="BL60861" s="3"/>
      <c r="BN60861" s="3"/>
      <c r="BP60861" s="3"/>
    </row>
    <row r="60862" spans="1:68" x14ac:dyDescent="0.25">
      <c r="A60862" s="1"/>
      <c r="B60862" s="2"/>
      <c r="BJ60862" s="3"/>
      <c r="BL60862" s="3"/>
      <c r="BN60862" s="3"/>
      <c r="BP60862" s="3"/>
    </row>
    <row r="60863" spans="1:68" x14ac:dyDescent="0.25">
      <c r="A60863" s="1"/>
      <c r="B60863" s="2"/>
      <c r="BJ60863" s="3"/>
      <c r="BL60863" s="3"/>
      <c r="BN60863" s="3"/>
      <c r="BP60863" s="3"/>
    </row>
    <row r="60864" spans="1:68" x14ac:dyDescent="0.25">
      <c r="A60864" s="1"/>
      <c r="B60864" s="2"/>
      <c r="BJ60864" s="3"/>
      <c r="BL60864" s="3"/>
      <c r="BN60864" s="3"/>
      <c r="BP60864" s="3"/>
    </row>
    <row r="60865" spans="1:68" x14ac:dyDescent="0.25">
      <c r="A60865" s="1"/>
      <c r="B60865" s="2"/>
      <c r="BJ60865" s="3"/>
      <c r="BL60865" s="3"/>
      <c r="BN60865" s="3"/>
      <c r="BP60865" s="3"/>
    </row>
    <row r="60866" spans="1:68" x14ac:dyDescent="0.25">
      <c r="A60866" s="1"/>
      <c r="B60866" s="2"/>
      <c r="BJ60866" s="3"/>
      <c r="BL60866" s="3"/>
      <c r="BN60866" s="3"/>
      <c r="BP60866" s="3"/>
    </row>
    <row r="60867" spans="1:68" x14ac:dyDescent="0.25">
      <c r="A60867" s="1"/>
      <c r="B60867" s="2"/>
      <c r="BJ60867" s="3"/>
      <c r="BL60867" s="3"/>
      <c r="BN60867" s="3"/>
      <c r="BP60867" s="3"/>
    </row>
    <row r="60868" spans="1:68" x14ac:dyDescent="0.25">
      <c r="A60868" s="1"/>
      <c r="B60868" s="2"/>
      <c r="BJ60868" s="3"/>
      <c r="BL60868" s="3"/>
      <c r="BN60868" s="3"/>
      <c r="BP60868" s="3"/>
    </row>
    <row r="60869" spans="1:68" x14ac:dyDescent="0.25">
      <c r="A60869" s="1"/>
      <c r="B60869" s="2"/>
      <c r="BJ60869" s="3"/>
      <c r="BL60869" s="3"/>
      <c r="BN60869" s="3"/>
      <c r="BP60869" s="3"/>
    </row>
    <row r="60870" spans="1:68" x14ac:dyDescent="0.25">
      <c r="A60870" s="1"/>
      <c r="B60870" s="2"/>
      <c r="BJ60870" s="3"/>
      <c r="BL60870" s="3"/>
      <c r="BN60870" s="3"/>
      <c r="BP60870" s="3"/>
    </row>
    <row r="60871" spans="1:68" x14ac:dyDescent="0.25">
      <c r="A60871" s="1"/>
      <c r="B60871" s="2"/>
      <c r="BJ60871" s="3"/>
      <c r="BL60871" s="3"/>
      <c r="BN60871" s="3"/>
      <c r="BP60871" s="3"/>
    </row>
    <row r="60872" spans="1:68" x14ac:dyDescent="0.25">
      <c r="A60872" s="1"/>
      <c r="B60872" s="2"/>
      <c r="BJ60872" s="3"/>
      <c r="BL60872" s="3"/>
      <c r="BN60872" s="3"/>
      <c r="BP60872" s="3"/>
    </row>
    <row r="60873" spans="1:68" x14ac:dyDescent="0.25">
      <c r="A60873" s="1"/>
      <c r="B60873" s="2"/>
      <c r="BJ60873" s="3"/>
      <c r="BL60873" s="3"/>
      <c r="BN60873" s="3"/>
      <c r="BP60873" s="3"/>
    </row>
    <row r="60874" spans="1:68" x14ac:dyDescent="0.25">
      <c r="A60874" s="1"/>
      <c r="B60874" s="2"/>
      <c r="BJ60874" s="3"/>
      <c r="BL60874" s="3"/>
      <c r="BN60874" s="3"/>
      <c r="BP60874" s="3"/>
    </row>
    <row r="60875" spans="1:68" x14ac:dyDescent="0.25">
      <c r="A60875" s="1"/>
      <c r="B60875" s="2"/>
      <c r="BJ60875" s="3"/>
      <c r="BL60875" s="3"/>
      <c r="BN60875" s="3"/>
      <c r="BP60875" s="3"/>
    </row>
    <row r="60876" spans="1:68" x14ac:dyDescent="0.25">
      <c r="A60876" s="1"/>
      <c r="B60876" s="2"/>
      <c r="BJ60876" s="3"/>
      <c r="BL60876" s="3"/>
      <c r="BN60876" s="3"/>
      <c r="BP60876" s="3"/>
    </row>
    <row r="60877" spans="1:68" x14ac:dyDescent="0.25">
      <c r="A60877" s="1"/>
      <c r="B60877" s="2"/>
      <c r="BJ60877" s="3"/>
      <c r="BL60877" s="3"/>
      <c r="BN60877" s="3"/>
      <c r="BP60877" s="3"/>
    </row>
    <row r="60878" spans="1:68" x14ac:dyDescent="0.25">
      <c r="A60878" s="1"/>
      <c r="B60878" s="2"/>
      <c r="BJ60878" s="3"/>
      <c r="BL60878" s="3"/>
      <c r="BN60878" s="3"/>
      <c r="BP60878" s="3"/>
    </row>
    <row r="60879" spans="1:68" x14ac:dyDescent="0.25">
      <c r="A60879" s="1"/>
      <c r="B60879" s="2"/>
      <c r="BJ60879" s="3"/>
      <c r="BL60879" s="3"/>
      <c r="BN60879" s="3"/>
      <c r="BP60879" s="3"/>
    </row>
    <row r="60880" spans="1:68" x14ac:dyDescent="0.25">
      <c r="A60880" s="1"/>
      <c r="B60880" s="2"/>
      <c r="BJ60880" s="3"/>
      <c r="BL60880" s="3"/>
      <c r="BN60880" s="3"/>
      <c r="BP60880" s="3"/>
    </row>
    <row r="60881" spans="1:68" x14ac:dyDescent="0.25">
      <c r="A60881" s="1"/>
      <c r="B60881" s="2"/>
      <c r="BJ60881" s="3"/>
      <c r="BL60881" s="3"/>
      <c r="BN60881" s="3"/>
      <c r="BP60881" s="3"/>
    </row>
    <row r="60882" spans="1:68" x14ac:dyDescent="0.25">
      <c r="A60882" s="1"/>
      <c r="B60882" s="2"/>
      <c r="BJ60882" s="3"/>
      <c r="BL60882" s="3"/>
      <c r="BN60882" s="3"/>
      <c r="BP60882" s="3"/>
    </row>
    <row r="60883" spans="1:68" x14ac:dyDescent="0.25">
      <c r="A60883" s="1"/>
      <c r="B60883" s="2"/>
      <c r="BJ60883" s="3"/>
      <c r="BL60883" s="3"/>
      <c r="BN60883" s="3"/>
      <c r="BP60883" s="3"/>
    </row>
    <row r="60884" spans="1:68" x14ac:dyDescent="0.25">
      <c r="A60884" s="1"/>
      <c r="B60884" s="2"/>
      <c r="BJ60884" s="3"/>
      <c r="BL60884" s="3"/>
      <c r="BN60884" s="3"/>
      <c r="BP60884" s="3"/>
    </row>
    <row r="60885" spans="1:68" x14ac:dyDescent="0.25">
      <c r="A60885" s="1"/>
      <c r="B60885" s="2"/>
      <c r="BJ60885" s="3"/>
      <c r="BL60885" s="3"/>
      <c r="BN60885" s="3"/>
      <c r="BP60885" s="3"/>
    </row>
    <row r="60886" spans="1:68" x14ac:dyDescent="0.25">
      <c r="A60886" s="1"/>
      <c r="B60886" s="2"/>
      <c r="BJ60886" s="3"/>
      <c r="BL60886" s="3"/>
      <c r="BN60886" s="3"/>
      <c r="BP60886" s="3"/>
    </row>
    <row r="60887" spans="1:68" x14ac:dyDescent="0.25">
      <c r="A60887" s="1"/>
      <c r="B60887" s="2"/>
      <c r="BJ60887" s="3"/>
      <c r="BL60887" s="3"/>
      <c r="BN60887" s="3"/>
      <c r="BP60887" s="3"/>
    </row>
    <row r="60888" spans="1:68" x14ac:dyDescent="0.25">
      <c r="A60888" s="1"/>
      <c r="B60888" s="2"/>
      <c r="BJ60888" s="3"/>
      <c r="BL60888" s="3"/>
      <c r="BN60888" s="3"/>
      <c r="BP60888" s="3"/>
    </row>
    <row r="60889" spans="1:68" x14ac:dyDescent="0.25">
      <c r="A60889" s="1"/>
      <c r="B60889" s="2"/>
      <c r="BJ60889" s="3"/>
      <c r="BL60889" s="3"/>
      <c r="BN60889" s="3"/>
      <c r="BP60889" s="3"/>
    </row>
    <row r="60890" spans="1:68" x14ac:dyDescent="0.25">
      <c r="A60890" s="1"/>
      <c r="B60890" s="2"/>
      <c r="BJ60890" s="3"/>
      <c r="BL60890" s="3"/>
      <c r="BN60890" s="3"/>
      <c r="BP60890" s="3"/>
    </row>
    <row r="60891" spans="1:68" x14ac:dyDescent="0.25">
      <c r="A60891" s="1"/>
      <c r="B60891" s="2"/>
      <c r="BJ60891" s="3"/>
      <c r="BL60891" s="3"/>
      <c r="BN60891" s="3"/>
      <c r="BP60891" s="3"/>
    </row>
    <row r="60892" spans="1:68" x14ac:dyDescent="0.25">
      <c r="A60892" s="1"/>
      <c r="B60892" s="2"/>
      <c r="BJ60892" s="3"/>
      <c r="BL60892" s="3"/>
      <c r="BN60892" s="3"/>
      <c r="BP60892" s="3"/>
    </row>
    <row r="60893" spans="1:68" x14ac:dyDescent="0.25">
      <c r="A60893" s="1"/>
      <c r="B60893" s="2"/>
      <c r="BJ60893" s="3"/>
      <c r="BL60893" s="3"/>
      <c r="BN60893" s="3"/>
      <c r="BP60893" s="3"/>
    </row>
    <row r="60894" spans="1:68" x14ac:dyDescent="0.25">
      <c r="A60894" s="1"/>
      <c r="B60894" s="2"/>
      <c r="BJ60894" s="3"/>
      <c r="BL60894" s="3"/>
      <c r="BN60894" s="3"/>
      <c r="BP60894" s="3"/>
    </row>
    <row r="60895" spans="1:68" x14ac:dyDescent="0.25">
      <c r="A60895" s="1"/>
      <c r="B60895" s="2"/>
      <c r="BJ60895" s="3"/>
      <c r="BL60895" s="3"/>
      <c r="BN60895" s="3"/>
      <c r="BP60895" s="3"/>
    </row>
    <row r="60896" spans="1:68" x14ac:dyDescent="0.25">
      <c r="A60896" s="1"/>
      <c r="B60896" s="2"/>
      <c r="BJ60896" s="3"/>
      <c r="BL60896" s="3"/>
      <c r="BN60896" s="3"/>
      <c r="BP60896" s="3"/>
    </row>
    <row r="60897" spans="1:68" x14ac:dyDescent="0.25">
      <c r="A60897" s="1"/>
      <c r="B60897" s="2"/>
      <c r="BJ60897" s="3"/>
      <c r="BL60897" s="3"/>
      <c r="BN60897" s="3"/>
      <c r="BP60897" s="3"/>
    </row>
    <row r="60898" spans="1:68" x14ac:dyDescent="0.25">
      <c r="A60898" s="1"/>
      <c r="B60898" s="2"/>
      <c r="BJ60898" s="3"/>
      <c r="BL60898" s="3"/>
      <c r="BN60898" s="3"/>
      <c r="BP60898" s="3"/>
    </row>
    <row r="60899" spans="1:68" x14ac:dyDescent="0.25">
      <c r="A60899" s="1"/>
      <c r="B60899" s="2"/>
      <c r="BJ60899" s="3"/>
      <c r="BL60899" s="3"/>
      <c r="BN60899" s="3"/>
      <c r="BP60899" s="3"/>
    </row>
    <row r="60900" spans="1:68" x14ac:dyDescent="0.25">
      <c r="A60900" s="1"/>
      <c r="B60900" s="2"/>
      <c r="BJ60900" s="3"/>
      <c r="BL60900" s="3"/>
      <c r="BN60900" s="3"/>
      <c r="BP60900" s="3"/>
    </row>
    <row r="60901" spans="1:68" x14ac:dyDescent="0.25">
      <c r="A60901" s="1"/>
      <c r="B60901" s="2"/>
      <c r="BJ60901" s="3"/>
      <c r="BL60901" s="3"/>
      <c r="BN60901" s="3"/>
      <c r="BP60901" s="3"/>
    </row>
    <row r="60902" spans="1:68" x14ac:dyDescent="0.25">
      <c r="A60902" s="1"/>
      <c r="B60902" s="2"/>
      <c r="BJ60902" s="3"/>
      <c r="BL60902" s="3"/>
      <c r="BN60902" s="3"/>
      <c r="BP60902" s="3"/>
    </row>
    <row r="60903" spans="1:68" x14ac:dyDescent="0.25">
      <c r="A60903" s="1"/>
      <c r="B60903" s="2"/>
      <c r="BJ60903" s="3"/>
      <c r="BL60903" s="3"/>
      <c r="BN60903" s="3"/>
      <c r="BP60903" s="3"/>
    </row>
    <row r="60904" spans="1:68" x14ac:dyDescent="0.25">
      <c r="A60904" s="1"/>
      <c r="B60904" s="2"/>
      <c r="BJ60904" s="3"/>
      <c r="BL60904" s="3"/>
      <c r="BN60904" s="3"/>
      <c r="BP60904" s="3"/>
    </row>
    <row r="60905" spans="1:68" x14ac:dyDescent="0.25">
      <c r="A60905" s="1"/>
      <c r="B60905" s="2"/>
      <c r="BJ60905" s="3"/>
      <c r="BL60905" s="3"/>
      <c r="BN60905" s="3"/>
      <c r="BP60905" s="3"/>
    </row>
    <row r="60906" spans="1:68" x14ac:dyDescent="0.25">
      <c r="A60906" s="1"/>
      <c r="B60906" s="2"/>
      <c r="BJ60906" s="3"/>
      <c r="BL60906" s="3"/>
      <c r="BN60906" s="3"/>
      <c r="BP60906" s="3"/>
    </row>
    <row r="60907" spans="1:68" x14ac:dyDescent="0.25">
      <c r="A60907" s="1"/>
      <c r="B60907" s="2"/>
      <c r="BJ60907" s="3"/>
      <c r="BL60907" s="3"/>
      <c r="BN60907" s="3"/>
      <c r="BP60907" s="3"/>
    </row>
    <row r="60908" spans="1:68" x14ac:dyDescent="0.25">
      <c r="A60908" s="1"/>
      <c r="B60908" s="2"/>
      <c r="BJ60908" s="3"/>
      <c r="BL60908" s="3"/>
      <c r="BN60908" s="3"/>
      <c r="BP60908" s="3"/>
    </row>
    <row r="60909" spans="1:68" x14ac:dyDescent="0.25">
      <c r="A60909" s="1"/>
      <c r="B60909" s="2"/>
      <c r="BJ60909" s="3"/>
      <c r="BL60909" s="3"/>
      <c r="BN60909" s="3"/>
      <c r="BP60909" s="3"/>
    </row>
    <row r="60910" spans="1:68" x14ac:dyDescent="0.25">
      <c r="A60910" s="1"/>
      <c r="B60910" s="2"/>
      <c r="BJ60910" s="3"/>
      <c r="BL60910" s="3"/>
      <c r="BN60910" s="3"/>
      <c r="BP60910" s="3"/>
    </row>
    <row r="60911" spans="1:68" x14ac:dyDescent="0.25">
      <c r="A60911" s="1"/>
      <c r="B60911" s="2"/>
      <c r="BJ60911" s="3"/>
      <c r="BL60911" s="3"/>
      <c r="BN60911" s="3"/>
      <c r="BP60911" s="3"/>
    </row>
    <row r="60912" spans="1:68" x14ac:dyDescent="0.25">
      <c r="A60912" s="1"/>
      <c r="B60912" s="2"/>
      <c r="BJ60912" s="3"/>
      <c r="BL60912" s="3"/>
      <c r="BN60912" s="3"/>
      <c r="BP60912" s="3"/>
    </row>
    <row r="60913" spans="1:68" x14ac:dyDescent="0.25">
      <c r="A60913" s="1"/>
      <c r="B60913" s="2"/>
      <c r="BJ60913" s="3"/>
      <c r="BL60913" s="3"/>
      <c r="BN60913" s="3"/>
      <c r="BP60913" s="3"/>
    </row>
    <row r="60914" spans="1:68" x14ac:dyDescent="0.25">
      <c r="A60914" s="1"/>
      <c r="B60914" s="2"/>
      <c r="BJ60914" s="3"/>
      <c r="BL60914" s="3"/>
      <c r="BN60914" s="3"/>
      <c r="BP60914" s="3"/>
    </row>
    <row r="60915" spans="1:68" x14ac:dyDescent="0.25">
      <c r="A60915" s="1"/>
      <c r="B60915" s="2"/>
      <c r="BJ60915" s="3"/>
      <c r="BL60915" s="3"/>
      <c r="BN60915" s="3"/>
      <c r="BP60915" s="3"/>
    </row>
    <row r="60916" spans="1:68" x14ac:dyDescent="0.25">
      <c r="A60916" s="1"/>
      <c r="B60916" s="2"/>
      <c r="BJ60916" s="3"/>
      <c r="BL60916" s="3"/>
      <c r="BN60916" s="3"/>
      <c r="BP60916" s="3"/>
    </row>
    <row r="60917" spans="1:68" x14ac:dyDescent="0.25">
      <c r="A60917" s="1"/>
      <c r="B60917" s="2"/>
      <c r="BJ60917" s="3"/>
      <c r="BL60917" s="3"/>
      <c r="BN60917" s="3"/>
      <c r="BP60917" s="3"/>
    </row>
    <row r="60918" spans="1:68" x14ac:dyDescent="0.25">
      <c r="A60918" s="1"/>
      <c r="B60918" s="2"/>
      <c r="BJ60918" s="3"/>
      <c r="BL60918" s="3"/>
      <c r="BN60918" s="3"/>
      <c r="BP60918" s="3"/>
    </row>
    <row r="60919" spans="1:68" x14ac:dyDescent="0.25">
      <c r="A60919" s="1"/>
      <c r="B60919" s="2"/>
      <c r="BJ60919" s="3"/>
      <c r="BL60919" s="3"/>
      <c r="BN60919" s="3"/>
      <c r="BP60919" s="3"/>
    </row>
    <row r="60920" spans="1:68" x14ac:dyDescent="0.25">
      <c r="A60920" s="1"/>
      <c r="B60920" s="2"/>
      <c r="BJ60920" s="3"/>
      <c r="BL60920" s="3"/>
      <c r="BN60920" s="3"/>
      <c r="BP60920" s="3"/>
    </row>
    <row r="60921" spans="1:68" x14ac:dyDescent="0.25">
      <c r="A60921" s="1"/>
      <c r="B60921" s="2"/>
      <c r="BJ60921" s="3"/>
      <c r="BL60921" s="3"/>
      <c r="BN60921" s="3"/>
      <c r="BP60921" s="3"/>
    </row>
    <row r="60922" spans="1:68" x14ac:dyDescent="0.25">
      <c r="A60922" s="1"/>
      <c r="B60922" s="2"/>
      <c r="BJ60922" s="3"/>
      <c r="BL60922" s="3"/>
      <c r="BN60922" s="3"/>
      <c r="BP60922" s="3"/>
    </row>
    <row r="60923" spans="1:68" x14ac:dyDescent="0.25">
      <c r="A60923" s="1"/>
      <c r="B60923" s="2"/>
      <c r="BJ60923" s="3"/>
      <c r="BL60923" s="3"/>
      <c r="BN60923" s="3"/>
      <c r="BP60923" s="3"/>
    </row>
    <row r="60924" spans="1:68" x14ac:dyDescent="0.25">
      <c r="A60924" s="1"/>
      <c r="B60924" s="2"/>
      <c r="BJ60924" s="3"/>
      <c r="BL60924" s="3"/>
      <c r="BN60924" s="3"/>
      <c r="BP60924" s="3"/>
    </row>
    <row r="60925" spans="1:68" x14ac:dyDescent="0.25">
      <c r="A60925" s="1"/>
      <c r="B60925" s="2"/>
      <c r="BJ60925" s="3"/>
      <c r="BL60925" s="3"/>
      <c r="BN60925" s="3"/>
      <c r="BP60925" s="3"/>
    </row>
    <row r="60926" spans="1:68" x14ac:dyDescent="0.25">
      <c r="A60926" s="1"/>
      <c r="B60926" s="2"/>
      <c r="BJ60926" s="3"/>
      <c r="BL60926" s="3"/>
      <c r="BN60926" s="3"/>
      <c r="BP60926" s="3"/>
    </row>
    <row r="60927" spans="1:68" x14ac:dyDescent="0.25">
      <c r="A60927" s="1"/>
      <c r="B60927" s="2"/>
      <c r="BJ60927" s="3"/>
      <c r="BL60927" s="3"/>
      <c r="BN60927" s="3"/>
      <c r="BP60927" s="3"/>
    </row>
    <row r="60928" spans="1:68" x14ac:dyDescent="0.25">
      <c r="A60928" s="1"/>
      <c r="B60928" s="2"/>
      <c r="BJ60928" s="3"/>
      <c r="BL60928" s="3"/>
      <c r="BN60928" s="3"/>
      <c r="BP60928" s="3"/>
    </row>
    <row r="60929" spans="1:68" x14ac:dyDescent="0.25">
      <c r="A60929" s="1"/>
      <c r="B60929" s="2"/>
      <c r="BJ60929" s="3"/>
      <c r="BL60929" s="3"/>
      <c r="BN60929" s="3"/>
      <c r="BP60929" s="3"/>
    </row>
    <row r="60930" spans="1:68" x14ac:dyDescent="0.25">
      <c r="A60930" s="1"/>
      <c r="B60930" s="2"/>
      <c r="BJ60930" s="3"/>
      <c r="BL60930" s="3"/>
      <c r="BN60930" s="3"/>
      <c r="BP60930" s="3"/>
    </row>
    <row r="60931" spans="1:68" x14ac:dyDescent="0.25">
      <c r="A60931" s="1"/>
      <c r="B60931" s="2"/>
      <c r="BJ60931" s="3"/>
      <c r="BL60931" s="3"/>
      <c r="BN60931" s="3"/>
      <c r="BP60931" s="3"/>
    </row>
    <row r="60932" spans="1:68" x14ac:dyDescent="0.25">
      <c r="A60932" s="1"/>
      <c r="B60932" s="2"/>
      <c r="BJ60932" s="3"/>
      <c r="BL60932" s="3"/>
      <c r="BN60932" s="3"/>
      <c r="BP60932" s="3"/>
    </row>
    <row r="60933" spans="1:68" x14ac:dyDescent="0.25">
      <c r="A60933" s="1"/>
      <c r="B60933" s="2"/>
      <c r="BJ60933" s="3"/>
      <c r="BL60933" s="3"/>
      <c r="BN60933" s="3"/>
      <c r="BP60933" s="3"/>
    </row>
    <row r="60934" spans="1:68" x14ac:dyDescent="0.25">
      <c r="A60934" s="1"/>
      <c r="B60934" s="2"/>
      <c r="BJ60934" s="3"/>
      <c r="BL60934" s="3"/>
      <c r="BN60934" s="3"/>
      <c r="BP60934" s="3"/>
    </row>
    <row r="60935" spans="1:68" x14ac:dyDescent="0.25">
      <c r="A60935" s="1"/>
      <c r="B60935" s="2"/>
      <c r="BJ60935" s="3"/>
      <c r="BL60935" s="3"/>
      <c r="BN60935" s="3"/>
      <c r="BP60935" s="3"/>
    </row>
    <row r="60936" spans="1:68" x14ac:dyDescent="0.25">
      <c r="A60936" s="1"/>
      <c r="B60936" s="2"/>
      <c r="BJ60936" s="3"/>
      <c r="BL60936" s="3"/>
      <c r="BN60936" s="3"/>
      <c r="BP60936" s="3"/>
    </row>
    <row r="60937" spans="1:68" x14ac:dyDescent="0.25">
      <c r="A60937" s="1"/>
      <c r="B60937" s="2"/>
      <c r="BJ60937" s="3"/>
      <c r="BL60937" s="3"/>
      <c r="BN60937" s="3"/>
      <c r="BP60937" s="3"/>
    </row>
    <row r="60938" spans="1:68" x14ac:dyDescent="0.25">
      <c r="A60938" s="1"/>
      <c r="B60938" s="2"/>
      <c r="BJ60938" s="3"/>
      <c r="BL60938" s="3"/>
      <c r="BN60938" s="3"/>
      <c r="BP60938" s="3"/>
    </row>
    <row r="60939" spans="1:68" x14ac:dyDescent="0.25">
      <c r="A60939" s="1"/>
      <c r="B60939" s="2"/>
      <c r="BJ60939" s="3"/>
      <c r="BL60939" s="3"/>
      <c r="BN60939" s="3"/>
      <c r="BP60939" s="3"/>
    </row>
    <row r="60940" spans="1:68" x14ac:dyDescent="0.25">
      <c r="A60940" s="1"/>
      <c r="B60940" s="2"/>
      <c r="BJ60940" s="3"/>
      <c r="BL60940" s="3"/>
      <c r="BN60940" s="3"/>
      <c r="BP60940" s="3"/>
    </row>
    <row r="60941" spans="1:68" x14ac:dyDescent="0.25">
      <c r="A60941" s="1"/>
      <c r="B60941" s="2"/>
      <c r="BJ60941" s="3"/>
      <c r="BL60941" s="3"/>
      <c r="BN60941" s="3"/>
      <c r="BP60941" s="3"/>
    </row>
    <row r="60942" spans="1:68" x14ac:dyDescent="0.25">
      <c r="A60942" s="1"/>
      <c r="B60942" s="2"/>
      <c r="BJ60942" s="3"/>
      <c r="BL60942" s="3"/>
      <c r="BN60942" s="3"/>
      <c r="BP60942" s="3"/>
    </row>
    <row r="60943" spans="1:68" x14ac:dyDescent="0.25">
      <c r="A60943" s="1"/>
      <c r="B60943" s="2"/>
      <c r="BJ60943" s="3"/>
      <c r="BL60943" s="3"/>
      <c r="BN60943" s="3"/>
      <c r="BP60943" s="3"/>
    </row>
    <row r="60944" spans="1:68" x14ac:dyDescent="0.25">
      <c r="A60944" s="1"/>
      <c r="B60944" s="2"/>
      <c r="BJ60944" s="3"/>
      <c r="BL60944" s="3"/>
      <c r="BN60944" s="3"/>
      <c r="BP60944" s="3"/>
    </row>
    <row r="60945" spans="1:68" x14ac:dyDescent="0.25">
      <c r="A60945" s="1"/>
      <c r="B60945" s="2"/>
      <c r="BJ60945" s="3"/>
      <c r="BL60945" s="3"/>
      <c r="BN60945" s="3"/>
      <c r="BP60945" s="3"/>
    </row>
    <row r="60946" spans="1:68" x14ac:dyDescent="0.25">
      <c r="A60946" s="1"/>
      <c r="B60946" s="2"/>
      <c r="BJ60946" s="3"/>
      <c r="BL60946" s="3"/>
      <c r="BN60946" s="3"/>
      <c r="BP60946" s="3"/>
    </row>
    <row r="60947" spans="1:68" x14ac:dyDescent="0.25">
      <c r="A60947" s="1"/>
      <c r="B60947" s="2"/>
      <c r="BJ60947" s="3"/>
      <c r="BL60947" s="3"/>
      <c r="BN60947" s="3"/>
      <c r="BP60947" s="3"/>
    </row>
    <row r="60948" spans="1:68" x14ac:dyDescent="0.25">
      <c r="A60948" s="1"/>
      <c r="B60948" s="2"/>
      <c r="BJ60948" s="3"/>
      <c r="BL60948" s="3"/>
      <c r="BN60948" s="3"/>
      <c r="BP60948" s="3"/>
    </row>
    <row r="60949" spans="1:68" x14ac:dyDescent="0.25">
      <c r="A60949" s="1"/>
      <c r="B60949" s="2"/>
      <c r="BJ60949" s="3"/>
      <c r="BL60949" s="3"/>
      <c r="BN60949" s="3"/>
      <c r="BP60949" s="3"/>
    </row>
    <row r="60950" spans="1:68" x14ac:dyDescent="0.25">
      <c r="A60950" s="1"/>
      <c r="B60950" s="2"/>
      <c r="BJ60950" s="3"/>
      <c r="BL60950" s="3"/>
      <c r="BN60950" s="3"/>
      <c r="BP60950" s="3"/>
    </row>
    <row r="60951" spans="1:68" x14ac:dyDescent="0.25">
      <c r="A60951" s="1"/>
      <c r="B60951" s="2"/>
      <c r="BJ60951" s="3"/>
      <c r="BL60951" s="3"/>
      <c r="BN60951" s="3"/>
      <c r="BP60951" s="3"/>
    </row>
    <row r="60952" spans="1:68" x14ac:dyDescent="0.25">
      <c r="A60952" s="1"/>
      <c r="B60952" s="2"/>
      <c r="BJ60952" s="3"/>
      <c r="BL60952" s="3"/>
      <c r="BN60952" s="3"/>
      <c r="BP60952" s="3"/>
    </row>
    <row r="60953" spans="1:68" x14ac:dyDescent="0.25">
      <c r="A60953" s="1"/>
      <c r="B60953" s="2"/>
      <c r="BJ60953" s="3"/>
      <c r="BL60953" s="3"/>
      <c r="BN60953" s="3"/>
      <c r="BP60953" s="3"/>
    </row>
    <row r="60954" spans="1:68" x14ac:dyDescent="0.25">
      <c r="A60954" s="1"/>
      <c r="B60954" s="2"/>
      <c r="BJ60954" s="3"/>
      <c r="BL60954" s="3"/>
      <c r="BN60954" s="3"/>
      <c r="BP60954" s="3"/>
    </row>
    <row r="60955" spans="1:68" x14ac:dyDescent="0.25">
      <c r="A60955" s="1"/>
      <c r="B60955" s="2"/>
      <c r="BJ60955" s="3"/>
      <c r="BL60955" s="3"/>
      <c r="BN60955" s="3"/>
      <c r="BP60955" s="3"/>
    </row>
    <row r="60956" spans="1:68" x14ac:dyDescent="0.25">
      <c r="A60956" s="1"/>
      <c r="B60956" s="2"/>
      <c r="BJ60956" s="3"/>
      <c r="BL60956" s="3"/>
      <c r="BN60956" s="3"/>
      <c r="BP60956" s="3"/>
    </row>
    <row r="60957" spans="1:68" x14ac:dyDescent="0.25">
      <c r="A60957" s="1"/>
      <c r="B60957" s="2"/>
      <c r="BJ60957" s="3"/>
      <c r="BL60957" s="3"/>
      <c r="BN60957" s="3"/>
      <c r="BP60957" s="3"/>
    </row>
    <row r="60958" spans="1:68" x14ac:dyDescent="0.25">
      <c r="A60958" s="1"/>
      <c r="B60958" s="2"/>
      <c r="BJ60958" s="3"/>
      <c r="BL60958" s="3"/>
      <c r="BN60958" s="3"/>
      <c r="BP60958" s="3"/>
    </row>
    <row r="60959" spans="1:68" x14ac:dyDescent="0.25">
      <c r="A60959" s="1"/>
      <c r="B60959" s="2"/>
      <c r="BJ60959" s="3"/>
      <c r="BL60959" s="3"/>
      <c r="BN60959" s="3"/>
      <c r="BP60959" s="3"/>
    </row>
    <row r="60960" spans="1:68" x14ac:dyDescent="0.25">
      <c r="A60960" s="1"/>
      <c r="B60960" s="2"/>
      <c r="BJ60960" s="3"/>
      <c r="BL60960" s="3"/>
      <c r="BN60960" s="3"/>
      <c r="BP60960" s="3"/>
    </row>
    <row r="60961" spans="1:68" x14ac:dyDescent="0.25">
      <c r="A60961" s="1"/>
      <c r="B60961" s="2"/>
      <c r="BJ60961" s="3"/>
      <c r="BL60961" s="3"/>
      <c r="BN60961" s="3"/>
      <c r="BP60961" s="3"/>
    </row>
    <row r="60962" spans="1:68" x14ac:dyDescent="0.25">
      <c r="A60962" s="1"/>
      <c r="B60962" s="2"/>
      <c r="BJ60962" s="3"/>
      <c r="BL60962" s="3"/>
      <c r="BN60962" s="3"/>
      <c r="BP60962" s="3"/>
    </row>
    <row r="60963" spans="1:68" x14ac:dyDescent="0.25">
      <c r="A60963" s="1"/>
      <c r="B60963" s="2"/>
      <c r="BJ60963" s="3"/>
      <c r="BL60963" s="3"/>
      <c r="BN60963" s="3"/>
      <c r="BP60963" s="3"/>
    </row>
    <row r="60964" spans="1:68" x14ac:dyDescent="0.25">
      <c r="A60964" s="1"/>
      <c r="B60964" s="2"/>
      <c r="BJ60964" s="3"/>
      <c r="BL60964" s="3"/>
      <c r="BN60964" s="3"/>
      <c r="BP60964" s="3"/>
    </row>
    <row r="60965" spans="1:68" x14ac:dyDescent="0.25">
      <c r="A60965" s="1"/>
      <c r="B60965" s="2"/>
      <c r="BJ60965" s="3"/>
      <c r="BL60965" s="3"/>
      <c r="BN60965" s="3"/>
      <c r="BP60965" s="3"/>
    </row>
    <row r="60966" spans="1:68" x14ac:dyDescent="0.25">
      <c r="A60966" s="1"/>
      <c r="B60966" s="2"/>
      <c r="BJ60966" s="3"/>
      <c r="BL60966" s="3"/>
      <c r="BN60966" s="3"/>
      <c r="BP60966" s="3"/>
    </row>
    <row r="60967" spans="1:68" x14ac:dyDescent="0.25">
      <c r="A60967" s="1"/>
      <c r="B60967" s="2"/>
      <c r="BJ60967" s="3"/>
      <c r="BL60967" s="3"/>
      <c r="BN60967" s="3"/>
      <c r="BP60967" s="3"/>
    </row>
    <row r="60968" spans="1:68" x14ac:dyDescent="0.25">
      <c r="A60968" s="1"/>
      <c r="B60968" s="2"/>
      <c r="BJ60968" s="3"/>
      <c r="BL60968" s="3"/>
      <c r="BN60968" s="3"/>
      <c r="BP60968" s="3"/>
    </row>
    <row r="60969" spans="1:68" x14ac:dyDescent="0.25">
      <c r="A60969" s="1"/>
      <c r="B60969" s="2"/>
      <c r="BJ60969" s="3"/>
      <c r="BL60969" s="3"/>
      <c r="BN60969" s="3"/>
      <c r="BP60969" s="3"/>
    </row>
    <row r="60970" spans="1:68" x14ac:dyDescent="0.25">
      <c r="A60970" s="1"/>
      <c r="B60970" s="2"/>
      <c r="BJ60970" s="3"/>
      <c r="BL60970" s="3"/>
      <c r="BN60970" s="3"/>
      <c r="BP60970" s="3"/>
    </row>
    <row r="60971" spans="1:68" x14ac:dyDescent="0.25">
      <c r="A60971" s="1"/>
      <c r="B60971" s="2"/>
      <c r="BJ60971" s="3"/>
      <c r="BL60971" s="3"/>
      <c r="BN60971" s="3"/>
      <c r="BP60971" s="3"/>
    </row>
    <row r="60972" spans="1:68" x14ac:dyDescent="0.25">
      <c r="A60972" s="1"/>
      <c r="B60972" s="2"/>
      <c r="BJ60972" s="3"/>
      <c r="BL60972" s="3"/>
      <c r="BN60972" s="3"/>
      <c r="BP60972" s="3"/>
    </row>
    <row r="60973" spans="1:68" x14ac:dyDescent="0.25">
      <c r="A60973" s="1"/>
      <c r="B60973" s="2"/>
      <c r="BJ60973" s="3"/>
      <c r="BL60973" s="3"/>
      <c r="BN60973" s="3"/>
      <c r="BP60973" s="3"/>
    </row>
    <row r="60974" spans="1:68" x14ac:dyDescent="0.25">
      <c r="A60974" s="1"/>
      <c r="B60974" s="2"/>
      <c r="BJ60974" s="3"/>
      <c r="BL60974" s="3"/>
      <c r="BN60974" s="3"/>
      <c r="BP60974" s="3"/>
    </row>
    <row r="60975" spans="1:68" x14ac:dyDescent="0.25">
      <c r="A60975" s="1"/>
      <c r="B60975" s="2"/>
      <c r="BJ60975" s="3"/>
      <c r="BL60975" s="3"/>
      <c r="BN60975" s="3"/>
      <c r="BP60975" s="3"/>
    </row>
    <row r="60976" spans="1:68" x14ac:dyDescent="0.25">
      <c r="A60976" s="1"/>
      <c r="B60976" s="2"/>
      <c r="BJ60976" s="3"/>
      <c r="BL60976" s="3"/>
      <c r="BN60976" s="3"/>
      <c r="BP60976" s="3"/>
    </row>
    <row r="60977" spans="1:68" x14ac:dyDescent="0.25">
      <c r="A60977" s="1"/>
      <c r="B60977" s="2"/>
      <c r="BJ60977" s="3"/>
      <c r="BL60977" s="3"/>
      <c r="BN60977" s="3"/>
      <c r="BP60977" s="3"/>
    </row>
    <row r="60978" spans="1:68" x14ac:dyDescent="0.25">
      <c r="A60978" s="1"/>
      <c r="B60978" s="2"/>
      <c r="BJ60978" s="3"/>
      <c r="BL60978" s="3"/>
      <c r="BN60978" s="3"/>
      <c r="BP60978" s="3"/>
    </row>
    <row r="60979" spans="1:68" x14ac:dyDescent="0.25">
      <c r="A60979" s="1"/>
      <c r="B60979" s="2"/>
      <c r="BJ60979" s="3"/>
      <c r="BL60979" s="3"/>
      <c r="BN60979" s="3"/>
      <c r="BP60979" s="3"/>
    </row>
    <row r="60980" spans="1:68" x14ac:dyDescent="0.25">
      <c r="A60980" s="1"/>
      <c r="B60980" s="2"/>
      <c r="BJ60980" s="3"/>
      <c r="BL60980" s="3"/>
      <c r="BN60980" s="3"/>
      <c r="BP60980" s="3"/>
    </row>
    <row r="60981" spans="1:68" x14ac:dyDescent="0.25">
      <c r="A60981" s="1"/>
      <c r="B60981" s="2"/>
      <c r="BJ60981" s="3"/>
      <c r="BL60981" s="3"/>
      <c r="BN60981" s="3"/>
      <c r="BP60981" s="3"/>
    </row>
    <row r="60982" spans="1:68" x14ac:dyDescent="0.25">
      <c r="A60982" s="1"/>
      <c r="B60982" s="2"/>
      <c r="BJ60982" s="3"/>
      <c r="BL60982" s="3"/>
      <c r="BN60982" s="3"/>
      <c r="BP60982" s="3"/>
    </row>
    <row r="60983" spans="1:68" x14ac:dyDescent="0.25">
      <c r="A60983" s="1"/>
      <c r="B60983" s="2"/>
      <c r="BJ60983" s="3"/>
      <c r="BL60983" s="3"/>
      <c r="BN60983" s="3"/>
      <c r="BP60983" s="3"/>
    </row>
    <row r="60984" spans="1:68" x14ac:dyDescent="0.25">
      <c r="A60984" s="1"/>
      <c r="B60984" s="2"/>
      <c r="BJ60984" s="3"/>
      <c r="BL60984" s="3"/>
      <c r="BN60984" s="3"/>
      <c r="BP60984" s="3"/>
    </row>
    <row r="60985" spans="1:68" x14ac:dyDescent="0.25">
      <c r="A60985" s="1"/>
      <c r="B60985" s="2"/>
      <c r="BJ60985" s="3"/>
      <c r="BL60985" s="3"/>
      <c r="BN60985" s="3"/>
      <c r="BP60985" s="3"/>
    </row>
    <row r="60986" spans="1:68" x14ac:dyDescent="0.25">
      <c r="A60986" s="1"/>
      <c r="B60986" s="2"/>
      <c r="BJ60986" s="3"/>
      <c r="BL60986" s="3"/>
      <c r="BN60986" s="3"/>
      <c r="BP60986" s="3"/>
    </row>
    <row r="60987" spans="1:68" x14ac:dyDescent="0.25">
      <c r="A60987" s="1"/>
      <c r="B60987" s="2"/>
      <c r="BJ60987" s="3"/>
      <c r="BL60987" s="3"/>
      <c r="BN60987" s="3"/>
      <c r="BP60987" s="3"/>
    </row>
    <row r="60988" spans="1:68" x14ac:dyDescent="0.25">
      <c r="A60988" s="1"/>
      <c r="B60988" s="2"/>
      <c r="BJ60988" s="3"/>
      <c r="BL60988" s="3"/>
      <c r="BN60988" s="3"/>
      <c r="BP60988" s="3"/>
    </row>
    <row r="60989" spans="1:68" x14ac:dyDescent="0.25">
      <c r="A60989" s="1"/>
      <c r="B60989" s="2"/>
      <c r="BJ60989" s="3"/>
      <c r="BL60989" s="3"/>
      <c r="BN60989" s="3"/>
      <c r="BP60989" s="3"/>
    </row>
    <row r="60990" spans="1:68" x14ac:dyDescent="0.25">
      <c r="A60990" s="1"/>
      <c r="B60990" s="2"/>
      <c r="BJ60990" s="3"/>
      <c r="BL60990" s="3"/>
      <c r="BN60990" s="3"/>
      <c r="BP60990" s="3"/>
    </row>
    <row r="60991" spans="1:68" x14ac:dyDescent="0.25">
      <c r="A60991" s="1"/>
      <c r="B60991" s="2"/>
      <c r="BJ60991" s="3"/>
      <c r="BL60991" s="3"/>
      <c r="BN60991" s="3"/>
      <c r="BP60991" s="3"/>
    </row>
    <row r="60992" spans="1:68" x14ac:dyDescent="0.25">
      <c r="A60992" s="1"/>
      <c r="B60992" s="2"/>
      <c r="BJ60992" s="3"/>
      <c r="BL60992" s="3"/>
      <c r="BN60992" s="3"/>
      <c r="BP60992" s="3"/>
    </row>
    <row r="60993" spans="1:68" x14ac:dyDescent="0.25">
      <c r="A60993" s="1"/>
      <c r="B60993" s="2"/>
      <c r="BJ60993" s="3"/>
      <c r="BL60993" s="3"/>
      <c r="BN60993" s="3"/>
      <c r="BP60993" s="3"/>
    </row>
    <row r="60994" spans="1:68" x14ac:dyDescent="0.25">
      <c r="A60994" s="1"/>
      <c r="B60994" s="2"/>
      <c r="BJ60994" s="3"/>
      <c r="BL60994" s="3"/>
      <c r="BN60994" s="3"/>
      <c r="BP60994" s="3"/>
    </row>
    <row r="60995" spans="1:68" x14ac:dyDescent="0.25">
      <c r="A60995" s="1"/>
      <c r="B60995" s="2"/>
      <c r="BJ60995" s="3"/>
      <c r="BL60995" s="3"/>
      <c r="BN60995" s="3"/>
      <c r="BP60995" s="3"/>
    </row>
    <row r="60996" spans="1:68" x14ac:dyDescent="0.25">
      <c r="A60996" s="1"/>
      <c r="B60996" s="2"/>
      <c r="BJ60996" s="3"/>
      <c r="BL60996" s="3"/>
      <c r="BN60996" s="3"/>
      <c r="BP60996" s="3"/>
    </row>
    <row r="60997" spans="1:68" x14ac:dyDescent="0.25">
      <c r="A60997" s="1"/>
      <c r="B60997" s="2"/>
      <c r="BJ60997" s="3"/>
      <c r="BL60997" s="3"/>
      <c r="BN60997" s="3"/>
      <c r="BP60997" s="3"/>
    </row>
    <row r="60998" spans="1:68" x14ac:dyDescent="0.25">
      <c r="A60998" s="1"/>
      <c r="B60998" s="2"/>
      <c r="BJ60998" s="3"/>
      <c r="BL60998" s="3"/>
      <c r="BN60998" s="3"/>
      <c r="BP60998" s="3"/>
    </row>
    <row r="60999" spans="1:68" x14ac:dyDescent="0.25">
      <c r="A60999" s="1"/>
      <c r="B60999" s="2"/>
      <c r="BJ60999" s="3"/>
      <c r="BL60999" s="3"/>
      <c r="BN60999" s="3"/>
      <c r="BP60999" s="3"/>
    </row>
    <row r="61000" spans="1:68" x14ac:dyDescent="0.25">
      <c r="A61000" s="1"/>
      <c r="B61000" s="2"/>
      <c r="BJ61000" s="3"/>
      <c r="BL61000" s="3"/>
      <c r="BN61000" s="3"/>
      <c r="BP61000" s="3"/>
    </row>
    <row r="61001" spans="1:68" x14ac:dyDescent="0.25">
      <c r="A61001" s="1"/>
      <c r="B61001" s="2"/>
      <c r="BJ61001" s="3"/>
      <c r="BL61001" s="3"/>
      <c r="BN61001" s="3"/>
      <c r="BP61001" s="3"/>
    </row>
    <row r="61002" spans="1:68" x14ac:dyDescent="0.25">
      <c r="A61002" s="1"/>
      <c r="B61002" s="2"/>
      <c r="BJ61002" s="3"/>
      <c r="BL61002" s="3"/>
      <c r="BN61002" s="3"/>
      <c r="BP61002" s="3"/>
    </row>
    <row r="61003" spans="1:68" x14ac:dyDescent="0.25">
      <c r="A61003" s="1"/>
      <c r="B61003" s="2"/>
      <c r="BJ61003" s="3"/>
      <c r="BL61003" s="3"/>
      <c r="BN61003" s="3"/>
      <c r="BP61003" s="3"/>
    </row>
    <row r="61004" spans="1:68" x14ac:dyDescent="0.25">
      <c r="A61004" s="1"/>
      <c r="B61004" s="2"/>
      <c r="BJ61004" s="3"/>
      <c r="BL61004" s="3"/>
      <c r="BN61004" s="3"/>
      <c r="BP61004" s="3"/>
    </row>
    <row r="61005" spans="1:68" x14ac:dyDescent="0.25">
      <c r="A61005" s="1"/>
      <c r="B61005" s="2"/>
      <c r="BJ61005" s="3"/>
      <c r="BL61005" s="3"/>
      <c r="BN61005" s="3"/>
      <c r="BP61005" s="3"/>
    </row>
    <row r="61006" spans="1:68" x14ac:dyDescent="0.25">
      <c r="A61006" s="1"/>
      <c r="B61006" s="2"/>
      <c r="BJ61006" s="3"/>
      <c r="BL61006" s="3"/>
      <c r="BN61006" s="3"/>
      <c r="BP61006" s="3"/>
    </row>
    <row r="61007" spans="1:68" x14ac:dyDescent="0.25">
      <c r="A61007" s="1"/>
      <c r="B61007" s="2"/>
      <c r="BJ61007" s="3"/>
      <c r="BL61007" s="3"/>
      <c r="BN61007" s="3"/>
      <c r="BP61007" s="3"/>
    </row>
    <row r="61008" spans="1:68" x14ac:dyDescent="0.25">
      <c r="A61008" s="1"/>
      <c r="B61008" s="2"/>
      <c r="BJ61008" s="3"/>
      <c r="BL61008" s="3"/>
      <c r="BN61008" s="3"/>
      <c r="BP61008" s="3"/>
    </row>
    <row r="61009" spans="1:68" x14ac:dyDescent="0.25">
      <c r="A61009" s="1"/>
      <c r="B61009" s="2"/>
      <c r="BJ61009" s="3"/>
      <c r="BL61009" s="3"/>
      <c r="BN61009" s="3"/>
      <c r="BP61009" s="3"/>
    </row>
    <row r="61010" spans="1:68" x14ac:dyDescent="0.25">
      <c r="A61010" s="1"/>
      <c r="B61010" s="2"/>
      <c r="BJ61010" s="3"/>
      <c r="BL61010" s="3"/>
      <c r="BN61010" s="3"/>
      <c r="BP61010" s="3"/>
    </row>
    <row r="61011" spans="1:68" x14ac:dyDescent="0.25">
      <c r="A61011" s="1"/>
      <c r="B61011" s="2"/>
      <c r="BJ61011" s="3"/>
      <c r="BL61011" s="3"/>
      <c r="BN61011" s="3"/>
      <c r="BP61011" s="3"/>
    </row>
    <row r="61012" spans="1:68" x14ac:dyDescent="0.25">
      <c r="A61012" s="1"/>
      <c r="B61012" s="2"/>
      <c r="BJ61012" s="3"/>
      <c r="BL61012" s="3"/>
      <c r="BN61012" s="3"/>
      <c r="BP61012" s="3"/>
    </row>
    <row r="61013" spans="1:68" x14ac:dyDescent="0.25">
      <c r="A61013" s="1"/>
      <c r="B61013" s="2"/>
      <c r="BJ61013" s="3"/>
      <c r="BL61013" s="3"/>
      <c r="BN61013" s="3"/>
      <c r="BP61013" s="3"/>
    </row>
    <row r="61014" spans="1:68" x14ac:dyDescent="0.25">
      <c r="A61014" s="1"/>
      <c r="B61014" s="2"/>
      <c r="BJ61014" s="3"/>
      <c r="BL61014" s="3"/>
      <c r="BN61014" s="3"/>
      <c r="BP61014" s="3"/>
    </row>
    <row r="61015" spans="1:68" x14ac:dyDescent="0.25">
      <c r="A61015" s="1"/>
      <c r="B61015" s="2"/>
      <c r="BJ61015" s="3"/>
      <c r="BL61015" s="3"/>
      <c r="BN61015" s="3"/>
      <c r="BP61015" s="3"/>
    </row>
    <row r="61016" spans="1:68" x14ac:dyDescent="0.25">
      <c r="A61016" s="1"/>
      <c r="B61016" s="2"/>
      <c r="BJ61016" s="3"/>
      <c r="BL61016" s="3"/>
      <c r="BN61016" s="3"/>
      <c r="BP61016" s="3"/>
    </row>
    <row r="61017" spans="1:68" x14ac:dyDescent="0.25">
      <c r="A61017" s="1"/>
      <c r="B61017" s="2"/>
      <c r="BJ61017" s="3"/>
      <c r="BL61017" s="3"/>
      <c r="BN61017" s="3"/>
      <c r="BP61017" s="3"/>
    </row>
    <row r="61018" spans="1:68" x14ac:dyDescent="0.25">
      <c r="A61018" s="1"/>
      <c r="B61018" s="2"/>
      <c r="BJ61018" s="3"/>
      <c r="BL61018" s="3"/>
      <c r="BN61018" s="3"/>
      <c r="BP61018" s="3"/>
    </row>
    <row r="61019" spans="1:68" x14ac:dyDescent="0.25">
      <c r="A61019" s="1"/>
      <c r="B61019" s="2"/>
      <c r="BJ61019" s="3"/>
      <c r="BL61019" s="3"/>
      <c r="BN61019" s="3"/>
      <c r="BP61019" s="3"/>
    </row>
    <row r="61020" spans="1:68" x14ac:dyDescent="0.25">
      <c r="A61020" s="1"/>
      <c r="B61020" s="2"/>
      <c r="BJ61020" s="3"/>
      <c r="BL61020" s="3"/>
      <c r="BN61020" s="3"/>
      <c r="BP61020" s="3"/>
    </row>
    <row r="61021" spans="1:68" x14ac:dyDescent="0.25">
      <c r="A61021" s="1"/>
      <c r="B61021" s="2"/>
      <c r="BJ61021" s="3"/>
      <c r="BL61021" s="3"/>
      <c r="BN61021" s="3"/>
      <c r="BP61021" s="3"/>
    </row>
    <row r="61022" spans="1:68" x14ac:dyDescent="0.25">
      <c r="A61022" s="1"/>
      <c r="B61022" s="2"/>
      <c r="BJ61022" s="3"/>
      <c r="BL61022" s="3"/>
      <c r="BN61022" s="3"/>
      <c r="BP61022" s="3"/>
    </row>
    <row r="61023" spans="1:68" x14ac:dyDescent="0.25">
      <c r="A61023" s="1"/>
      <c r="B61023" s="2"/>
      <c r="BJ61023" s="3"/>
      <c r="BL61023" s="3"/>
      <c r="BN61023" s="3"/>
      <c r="BP61023" s="3"/>
    </row>
    <row r="61024" spans="1:68" x14ac:dyDescent="0.25">
      <c r="A61024" s="1"/>
      <c r="B61024" s="2"/>
      <c r="BJ61024" s="3"/>
      <c r="BL61024" s="3"/>
      <c r="BN61024" s="3"/>
      <c r="BP61024" s="3"/>
    </row>
    <row r="61025" spans="1:68" x14ac:dyDescent="0.25">
      <c r="A61025" s="1"/>
      <c r="B61025" s="2"/>
      <c r="BJ61025" s="3"/>
      <c r="BL61025" s="3"/>
      <c r="BN61025" s="3"/>
      <c r="BP61025" s="3"/>
    </row>
    <row r="61026" spans="1:68" x14ac:dyDescent="0.25">
      <c r="A61026" s="1"/>
      <c r="B61026" s="2"/>
      <c r="BJ61026" s="3"/>
      <c r="BL61026" s="3"/>
      <c r="BN61026" s="3"/>
      <c r="BP61026" s="3"/>
    </row>
    <row r="61027" spans="1:68" x14ac:dyDescent="0.25">
      <c r="A61027" s="1"/>
      <c r="B61027" s="2"/>
      <c r="BJ61027" s="3"/>
      <c r="BL61027" s="3"/>
      <c r="BN61027" s="3"/>
      <c r="BP61027" s="3"/>
    </row>
    <row r="61028" spans="1:68" x14ac:dyDescent="0.25">
      <c r="A61028" s="1"/>
      <c r="B61028" s="2"/>
      <c r="BJ61028" s="3"/>
      <c r="BL61028" s="3"/>
      <c r="BN61028" s="3"/>
      <c r="BP61028" s="3"/>
    </row>
    <row r="61029" spans="1:68" x14ac:dyDescent="0.25">
      <c r="A61029" s="1"/>
      <c r="B61029" s="2"/>
      <c r="BJ61029" s="3"/>
      <c r="BL61029" s="3"/>
      <c r="BN61029" s="3"/>
      <c r="BP61029" s="3"/>
    </row>
    <row r="61030" spans="1:68" x14ac:dyDescent="0.25">
      <c r="A61030" s="1"/>
      <c r="B61030" s="2"/>
      <c r="BJ61030" s="3"/>
      <c r="BL61030" s="3"/>
      <c r="BN61030" s="3"/>
      <c r="BP61030" s="3"/>
    </row>
    <row r="61031" spans="1:68" x14ac:dyDescent="0.25">
      <c r="A61031" s="1"/>
      <c r="B61031" s="2"/>
      <c r="BJ61031" s="3"/>
      <c r="BL61031" s="3"/>
      <c r="BN61031" s="3"/>
      <c r="BP61031" s="3"/>
    </row>
    <row r="61032" spans="1:68" x14ac:dyDescent="0.25">
      <c r="A61032" s="1"/>
      <c r="B61032" s="2"/>
      <c r="BJ61032" s="3"/>
      <c r="BL61032" s="3"/>
      <c r="BN61032" s="3"/>
      <c r="BP61032" s="3"/>
    </row>
    <row r="61033" spans="1:68" x14ac:dyDescent="0.25">
      <c r="A61033" s="1"/>
      <c r="B61033" s="2"/>
      <c r="BJ61033" s="3"/>
      <c r="BL61033" s="3"/>
      <c r="BN61033" s="3"/>
      <c r="BP61033" s="3"/>
    </row>
    <row r="61034" spans="1:68" x14ac:dyDescent="0.25">
      <c r="A61034" s="1"/>
      <c r="B61034" s="2"/>
      <c r="BJ61034" s="3"/>
      <c r="BL61034" s="3"/>
      <c r="BN61034" s="3"/>
      <c r="BP61034" s="3"/>
    </row>
    <row r="61035" spans="1:68" x14ac:dyDescent="0.25">
      <c r="A61035" s="1"/>
      <c r="B61035" s="2"/>
      <c r="BJ61035" s="3"/>
      <c r="BL61035" s="3"/>
      <c r="BN61035" s="3"/>
      <c r="BP61035" s="3"/>
    </row>
    <row r="61036" spans="1:68" x14ac:dyDescent="0.25">
      <c r="A61036" s="1"/>
      <c r="B61036" s="2"/>
      <c r="BJ61036" s="3"/>
      <c r="BL61036" s="3"/>
      <c r="BN61036" s="3"/>
      <c r="BP61036" s="3"/>
    </row>
    <row r="61037" spans="1:68" x14ac:dyDescent="0.25">
      <c r="A61037" s="1"/>
      <c r="B61037" s="2"/>
      <c r="BJ61037" s="3"/>
      <c r="BL61037" s="3"/>
      <c r="BN61037" s="3"/>
      <c r="BP61037" s="3"/>
    </row>
    <row r="61038" spans="1:68" x14ac:dyDescent="0.25">
      <c r="A61038" s="1"/>
      <c r="B61038" s="2"/>
      <c r="BJ61038" s="3"/>
      <c r="BL61038" s="3"/>
      <c r="BN61038" s="3"/>
      <c r="BP61038" s="3"/>
    </row>
    <row r="61039" spans="1:68" x14ac:dyDescent="0.25">
      <c r="A61039" s="1"/>
      <c r="B61039" s="2"/>
      <c r="BJ61039" s="3"/>
      <c r="BL61039" s="3"/>
      <c r="BN61039" s="3"/>
      <c r="BP61039" s="3"/>
    </row>
    <row r="61040" spans="1:68" x14ac:dyDescent="0.25">
      <c r="A61040" s="1"/>
      <c r="B61040" s="2"/>
      <c r="BJ61040" s="3"/>
      <c r="BL61040" s="3"/>
      <c r="BN61040" s="3"/>
      <c r="BP61040" s="3"/>
    </row>
    <row r="61041" spans="1:68" x14ac:dyDescent="0.25">
      <c r="A61041" s="1"/>
      <c r="B61041" s="2"/>
      <c r="BJ61041" s="3"/>
      <c r="BL61041" s="3"/>
      <c r="BN61041" s="3"/>
      <c r="BP61041" s="3"/>
    </row>
    <row r="61042" spans="1:68" x14ac:dyDescent="0.25">
      <c r="A61042" s="1"/>
      <c r="B61042" s="2"/>
      <c r="BJ61042" s="3"/>
      <c r="BL61042" s="3"/>
      <c r="BN61042" s="3"/>
      <c r="BP61042" s="3"/>
    </row>
    <row r="61043" spans="1:68" x14ac:dyDescent="0.25">
      <c r="A61043" s="1"/>
      <c r="B61043" s="2"/>
      <c r="BJ61043" s="3"/>
      <c r="BL61043" s="3"/>
      <c r="BN61043" s="3"/>
      <c r="BP61043" s="3"/>
    </row>
    <row r="61044" spans="1:68" x14ac:dyDescent="0.25">
      <c r="A61044" s="1"/>
      <c r="B61044" s="2"/>
      <c r="BJ61044" s="3"/>
      <c r="BL61044" s="3"/>
      <c r="BN61044" s="3"/>
      <c r="BP61044" s="3"/>
    </row>
    <row r="61045" spans="1:68" x14ac:dyDescent="0.25">
      <c r="A61045" s="1"/>
      <c r="B61045" s="2"/>
      <c r="BJ61045" s="3"/>
      <c r="BL61045" s="3"/>
      <c r="BN61045" s="3"/>
      <c r="BP61045" s="3"/>
    </row>
    <row r="61046" spans="1:68" x14ac:dyDescent="0.25">
      <c r="A61046" s="1"/>
      <c r="B61046" s="2"/>
      <c r="BJ61046" s="3"/>
      <c r="BL61046" s="3"/>
      <c r="BN61046" s="3"/>
      <c r="BP61046" s="3"/>
    </row>
    <row r="61047" spans="1:68" x14ac:dyDescent="0.25">
      <c r="A61047" s="1"/>
      <c r="B61047" s="2"/>
      <c r="BJ61047" s="3"/>
      <c r="BL61047" s="3"/>
      <c r="BN61047" s="3"/>
      <c r="BP61047" s="3"/>
    </row>
    <row r="61048" spans="1:68" x14ac:dyDescent="0.25">
      <c r="A61048" s="1"/>
      <c r="B61048" s="2"/>
      <c r="BJ61048" s="3"/>
      <c r="BL61048" s="3"/>
      <c r="BN61048" s="3"/>
      <c r="BP61048" s="3"/>
    </row>
    <row r="61049" spans="1:68" x14ac:dyDescent="0.25">
      <c r="A61049" s="1"/>
      <c r="B61049" s="2"/>
      <c r="BJ61049" s="3"/>
      <c r="BL61049" s="3"/>
      <c r="BN61049" s="3"/>
      <c r="BP61049" s="3"/>
    </row>
    <row r="61050" spans="1:68" x14ac:dyDescent="0.25">
      <c r="A61050" s="1"/>
      <c r="B61050" s="2"/>
      <c r="BJ61050" s="3"/>
      <c r="BL61050" s="3"/>
      <c r="BN61050" s="3"/>
      <c r="BP61050" s="3"/>
    </row>
    <row r="61051" spans="1:68" x14ac:dyDescent="0.25">
      <c r="A61051" s="1"/>
      <c r="B61051" s="2"/>
      <c r="BJ61051" s="3"/>
      <c r="BL61051" s="3"/>
      <c r="BN61051" s="3"/>
      <c r="BP61051" s="3"/>
    </row>
    <row r="61052" spans="1:68" x14ac:dyDescent="0.25">
      <c r="A61052" s="1"/>
      <c r="B61052" s="2"/>
      <c r="BJ61052" s="3"/>
      <c r="BL61052" s="3"/>
      <c r="BN61052" s="3"/>
      <c r="BP61052" s="3"/>
    </row>
    <row r="61053" spans="1:68" x14ac:dyDescent="0.25">
      <c r="A61053" s="1"/>
      <c r="B61053" s="2"/>
      <c r="BJ61053" s="3"/>
      <c r="BL61053" s="3"/>
      <c r="BN61053" s="3"/>
      <c r="BP61053" s="3"/>
    </row>
    <row r="61054" spans="1:68" x14ac:dyDescent="0.25">
      <c r="A61054" s="1"/>
      <c r="B61054" s="2"/>
      <c r="BJ61054" s="3"/>
      <c r="BL61054" s="3"/>
      <c r="BN61054" s="3"/>
      <c r="BP61054" s="3"/>
    </row>
    <row r="61055" spans="1:68" x14ac:dyDescent="0.25">
      <c r="A61055" s="1"/>
      <c r="B61055" s="2"/>
      <c r="BJ61055" s="3"/>
      <c r="BL61055" s="3"/>
      <c r="BN61055" s="3"/>
      <c r="BP61055" s="3"/>
    </row>
    <row r="61056" spans="1:68" x14ac:dyDescent="0.25">
      <c r="A61056" s="1"/>
      <c r="B61056" s="2"/>
      <c r="BJ61056" s="3"/>
      <c r="BL61056" s="3"/>
      <c r="BN61056" s="3"/>
      <c r="BP61056" s="3"/>
    </row>
    <row r="61057" spans="1:68" x14ac:dyDescent="0.25">
      <c r="A61057" s="1"/>
      <c r="B61057" s="2"/>
      <c r="BJ61057" s="3"/>
      <c r="BL61057" s="3"/>
      <c r="BN61057" s="3"/>
      <c r="BP61057" s="3"/>
    </row>
    <row r="61058" spans="1:68" x14ac:dyDescent="0.25">
      <c r="A61058" s="1"/>
      <c r="B61058" s="2"/>
      <c r="BJ61058" s="3"/>
      <c r="BL61058" s="3"/>
      <c r="BN61058" s="3"/>
      <c r="BP61058" s="3"/>
    </row>
    <row r="61059" spans="1:68" x14ac:dyDescent="0.25">
      <c r="A61059" s="1"/>
      <c r="B61059" s="2"/>
      <c r="BJ61059" s="3"/>
      <c r="BL61059" s="3"/>
      <c r="BN61059" s="3"/>
      <c r="BP61059" s="3"/>
    </row>
    <row r="61060" spans="1:68" x14ac:dyDescent="0.25">
      <c r="A61060" s="1"/>
      <c r="B61060" s="2"/>
      <c r="BJ61060" s="3"/>
      <c r="BL61060" s="3"/>
      <c r="BN61060" s="3"/>
      <c r="BP61060" s="3"/>
    </row>
    <row r="61061" spans="1:68" x14ac:dyDescent="0.25">
      <c r="A61061" s="1"/>
      <c r="B61061" s="2"/>
      <c r="BJ61061" s="3"/>
      <c r="BL61061" s="3"/>
      <c r="BN61061" s="3"/>
      <c r="BP61061" s="3"/>
    </row>
    <row r="61062" spans="1:68" x14ac:dyDescent="0.25">
      <c r="A61062" s="1"/>
      <c r="B61062" s="2"/>
      <c r="BJ61062" s="3"/>
      <c r="BL61062" s="3"/>
      <c r="BN61062" s="3"/>
      <c r="BP61062" s="3"/>
    </row>
    <row r="61063" spans="1:68" x14ac:dyDescent="0.25">
      <c r="A61063" s="1"/>
      <c r="B61063" s="2"/>
      <c r="BJ61063" s="3"/>
      <c r="BL61063" s="3"/>
      <c r="BN61063" s="3"/>
      <c r="BP61063" s="3"/>
    </row>
    <row r="61064" spans="1:68" x14ac:dyDescent="0.25">
      <c r="A61064" s="1"/>
      <c r="B61064" s="2"/>
      <c r="BJ61064" s="3"/>
      <c r="BL61064" s="3"/>
      <c r="BN61064" s="3"/>
      <c r="BP61064" s="3"/>
    </row>
    <row r="61065" spans="1:68" x14ac:dyDescent="0.25">
      <c r="A61065" s="1"/>
      <c r="B61065" s="2"/>
      <c r="BJ61065" s="3"/>
      <c r="BL61065" s="3"/>
      <c r="BN61065" s="3"/>
      <c r="BP61065" s="3"/>
    </row>
    <row r="61066" spans="1:68" x14ac:dyDescent="0.25">
      <c r="A61066" s="1"/>
      <c r="B61066" s="2"/>
      <c r="BJ61066" s="3"/>
      <c r="BL61066" s="3"/>
      <c r="BN61066" s="3"/>
      <c r="BP61066" s="3"/>
    </row>
    <row r="61067" spans="1:68" x14ac:dyDescent="0.25">
      <c r="A61067" s="1"/>
      <c r="B61067" s="2"/>
      <c r="BJ61067" s="3"/>
      <c r="BL61067" s="3"/>
      <c r="BN61067" s="3"/>
      <c r="BP61067" s="3"/>
    </row>
    <row r="61068" spans="1:68" x14ac:dyDescent="0.25">
      <c r="A61068" s="1"/>
      <c r="B61068" s="2"/>
      <c r="BJ61068" s="3"/>
      <c r="BL61068" s="3"/>
      <c r="BN61068" s="3"/>
      <c r="BP61068" s="3"/>
    </row>
    <row r="61069" spans="1:68" x14ac:dyDescent="0.25">
      <c r="A61069" s="1"/>
      <c r="B61069" s="2"/>
      <c r="BJ61069" s="3"/>
      <c r="BL61069" s="3"/>
      <c r="BN61069" s="3"/>
      <c r="BP61069" s="3"/>
    </row>
    <row r="61070" spans="1:68" x14ac:dyDescent="0.25">
      <c r="A61070" s="1"/>
      <c r="B61070" s="2"/>
      <c r="BJ61070" s="3"/>
      <c r="BL61070" s="3"/>
      <c r="BN61070" s="3"/>
      <c r="BP61070" s="3"/>
    </row>
    <row r="61071" spans="1:68" x14ac:dyDescent="0.25">
      <c r="A61071" s="1"/>
      <c r="B61071" s="2"/>
      <c r="BJ61071" s="3"/>
      <c r="BL61071" s="3"/>
      <c r="BN61071" s="3"/>
      <c r="BP61071" s="3"/>
    </row>
    <row r="61072" spans="1:68" x14ac:dyDescent="0.25">
      <c r="A61072" s="1"/>
      <c r="B61072" s="2"/>
      <c r="BJ61072" s="3"/>
      <c r="BL61072" s="3"/>
      <c r="BN61072" s="3"/>
      <c r="BP61072" s="3"/>
    </row>
    <row r="61073" spans="1:68" x14ac:dyDescent="0.25">
      <c r="A61073" s="1"/>
      <c r="B61073" s="2"/>
      <c r="BJ61073" s="3"/>
      <c r="BL61073" s="3"/>
      <c r="BN61073" s="3"/>
      <c r="BP61073" s="3"/>
    </row>
    <row r="61074" spans="1:68" x14ac:dyDescent="0.25">
      <c r="A61074" s="1"/>
      <c r="B61074" s="2"/>
      <c r="BJ61074" s="3"/>
      <c r="BL61074" s="3"/>
      <c r="BN61074" s="3"/>
      <c r="BP61074" s="3"/>
    </row>
    <row r="61075" spans="1:68" x14ac:dyDescent="0.25">
      <c r="A61075" s="1"/>
      <c r="B61075" s="2"/>
      <c r="BJ61075" s="3"/>
      <c r="BL61075" s="3"/>
      <c r="BN61075" s="3"/>
      <c r="BP61075" s="3"/>
    </row>
    <row r="61076" spans="1:68" x14ac:dyDescent="0.25">
      <c r="A61076" s="1"/>
      <c r="B61076" s="2"/>
      <c r="BJ61076" s="3"/>
      <c r="BL61076" s="3"/>
      <c r="BN61076" s="3"/>
      <c r="BP61076" s="3"/>
    </row>
    <row r="61077" spans="1:68" x14ac:dyDescent="0.25">
      <c r="A61077" s="1"/>
      <c r="B61077" s="2"/>
      <c r="BJ61077" s="3"/>
      <c r="BL61077" s="3"/>
      <c r="BN61077" s="3"/>
      <c r="BP61077" s="3"/>
    </row>
    <row r="61078" spans="1:68" x14ac:dyDescent="0.25">
      <c r="A61078" s="1"/>
      <c r="B61078" s="2"/>
      <c r="BJ61078" s="3"/>
      <c r="BL61078" s="3"/>
      <c r="BN61078" s="3"/>
      <c r="BP61078" s="3"/>
    </row>
    <row r="61079" spans="1:68" x14ac:dyDescent="0.25">
      <c r="A61079" s="1"/>
      <c r="B61079" s="2"/>
      <c r="BJ61079" s="3"/>
      <c r="BL61079" s="3"/>
      <c r="BN61079" s="3"/>
      <c r="BP61079" s="3"/>
    </row>
    <row r="61080" spans="1:68" x14ac:dyDescent="0.25">
      <c r="A61080" s="1"/>
      <c r="B61080" s="2"/>
      <c r="BJ61080" s="3"/>
      <c r="BL61080" s="3"/>
      <c r="BN61080" s="3"/>
      <c r="BP61080" s="3"/>
    </row>
    <row r="61081" spans="1:68" x14ac:dyDescent="0.25">
      <c r="A61081" s="1"/>
      <c r="B61081" s="2"/>
      <c r="BJ61081" s="3"/>
      <c r="BL61081" s="3"/>
      <c r="BN61081" s="3"/>
      <c r="BP61081" s="3"/>
    </row>
    <row r="61082" spans="1:68" x14ac:dyDescent="0.25">
      <c r="A61082" s="1"/>
      <c r="B61082" s="2"/>
      <c r="BJ61082" s="3"/>
      <c r="BL61082" s="3"/>
      <c r="BN61082" s="3"/>
      <c r="BP61082" s="3"/>
    </row>
    <row r="61083" spans="1:68" x14ac:dyDescent="0.25">
      <c r="A61083" s="1"/>
      <c r="B61083" s="2"/>
      <c r="BJ61083" s="3"/>
      <c r="BL61083" s="3"/>
      <c r="BN61083" s="3"/>
      <c r="BP61083" s="3"/>
    </row>
    <row r="61084" spans="1:68" x14ac:dyDescent="0.25">
      <c r="A61084" s="1"/>
      <c r="B61084" s="2"/>
      <c r="BJ61084" s="3"/>
      <c r="BL61084" s="3"/>
      <c r="BN61084" s="3"/>
      <c r="BP61084" s="3"/>
    </row>
    <row r="61085" spans="1:68" x14ac:dyDescent="0.25">
      <c r="A61085" s="1"/>
      <c r="B61085" s="2"/>
      <c r="BJ61085" s="3"/>
      <c r="BL61085" s="3"/>
      <c r="BN61085" s="3"/>
      <c r="BP61085" s="3"/>
    </row>
    <row r="61086" spans="1:68" x14ac:dyDescent="0.25">
      <c r="A61086" s="1"/>
      <c r="B61086" s="2"/>
      <c r="BJ61086" s="3"/>
      <c r="BL61086" s="3"/>
      <c r="BN61086" s="3"/>
      <c r="BP61086" s="3"/>
    </row>
    <row r="61087" spans="1:68" x14ac:dyDescent="0.25">
      <c r="A61087" s="1"/>
      <c r="B61087" s="2"/>
      <c r="BJ61087" s="3"/>
      <c r="BL61087" s="3"/>
      <c r="BN61087" s="3"/>
      <c r="BP61087" s="3"/>
    </row>
    <row r="61088" spans="1:68" x14ac:dyDescent="0.25">
      <c r="A61088" s="1"/>
      <c r="B61088" s="2"/>
      <c r="BJ61088" s="3"/>
      <c r="BL61088" s="3"/>
      <c r="BN61088" s="3"/>
      <c r="BP61088" s="3"/>
    </row>
    <row r="61089" spans="1:68" x14ac:dyDescent="0.25">
      <c r="A61089" s="1"/>
      <c r="B61089" s="2"/>
      <c r="BJ61089" s="3"/>
      <c r="BL61089" s="3"/>
      <c r="BN61089" s="3"/>
      <c r="BP61089" s="3"/>
    </row>
    <row r="61090" spans="1:68" x14ac:dyDescent="0.25">
      <c r="A61090" s="1"/>
      <c r="B61090" s="2"/>
      <c r="BJ61090" s="3"/>
      <c r="BL61090" s="3"/>
      <c r="BN61090" s="3"/>
      <c r="BP61090" s="3"/>
    </row>
    <row r="61091" spans="1:68" x14ac:dyDescent="0.25">
      <c r="A61091" s="1"/>
      <c r="B61091" s="2"/>
      <c r="BJ61091" s="3"/>
      <c r="BL61091" s="3"/>
      <c r="BN61091" s="3"/>
      <c r="BP61091" s="3"/>
    </row>
    <row r="61092" spans="1:68" x14ac:dyDescent="0.25">
      <c r="A61092" s="1"/>
      <c r="B61092" s="2"/>
      <c r="BJ61092" s="3"/>
      <c r="BL61092" s="3"/>
      <c r="BN61092" s="3"/>
      <c r="BP61092" s="3"/>
    </row>
    <row r="61093" spans="1:68" x14ac:dyDescent="0.25">
      <c r="A61093" s="1"/>
      <c r="B61093" s="2"/>
      <c r="BJ61093" s="3"/>
      <c r="BL61093" s="3"/>
      <c r="BN61093" s="3"/>
      <c r="BP61093" s="3"/>
    </row>
    <row r="61094" spans="1:68" x14ac:dyDescent="0.25">
      <c r="A61094" s="1"/>
      <c r="B61094" s="2"/>
      <c r="BJ61094" s="3"/>
      <c r="BL61094" s="3"/>
      <c r="BN61094" s="3"/>
      <c r="BP61094" s="3"/>
    </row>
    <row r="61095" spans="1:68" x14ac:dyDescent="0.25">
      <c r="A61095" s="1"/>
      <c r="B61095" s="2"/>
      <c r="BJ61095" s="3"/>
      <c r="BL61095" s="3"/>
      <c r="BN61095" s="3"/>
      <c r="BP61095" s="3"/>
    </row>
    <row r="61096" spans="1:68" x14ac:dyDescent="0.25">
      <c r="A61096" s="1"/>
      <c r="B61096" s="2"/>
      <c r="BJ61096" s="3"/>
      <c r="BL61096" s="3"/>
      <c r="BN61096" s="3"/>
      <c r="BP61096" s="3"/>
    </row>
    <row r="61097" spans="1:68" x14ac:dyDescent="0.25">
      <c r="A61097" s="1"/>
      <c r="B61097" s="2"/>
      <c r="BJ61097" s="3"/>
      <c r="BL61097" s="3"/>
      <c r="BN61097" s="3"/>
      <c r="BP61097" s="3"/>
    </row>
    <row r="61098" spans="1:68" x14ac:dyDescent="0.25">
      <c r="A61098" s="1"/>
      <c r="B61098" s="2"/>
      <c r="BJ61098" s="3"/>
      <c r="BL61098" s="3"/>
      <c r="BN61098" s="3"/>
      <c r="BP61098" s="3"/>
    </row>
    <row r="61099" spans="1:68" x14ac:dyDescent="0.25">
      <c r="A61099" s="1"/>
      <c r="B61099" s="2"/>
      <c r="BJ61099" s="3"/>
      <c r="BL61099" s="3"/>
      <c r="BN61099" s="3"/>
      <c r="BP61099" s="3"/>
    </row>
    <row r="61100" spans="1:68" x14ac:dyDescent="0.25">
      <c r="A61100" s="1"/>
      <c r="B61100" s="2"/>
      <c r="BJ61100" s="3"/>
      <c r="BL61100" s="3"/>
      <c r="BN61100" s="3"/>
      <c r="BP61100" s="3"/>
    </row>
    <row r="61101" spans="1:68" x14ac:dyDescent="0.25">
      <c r="A61101" s="1"/>
      <c r="B61101" s="2"/>
      <c r="BJ61101" s="3"/>
      <c r="BL61101" s="3"/>
      <c r="BN61101" s="3"/>
      <c r="BP61101" s="3"/>
    </row>
    <row r="61102" spans="1:68" x14ac:dyDescent="0.25">
      <c r="A61102" s="1"/>
      <c r="B61102" s="2"/>
      <c r="BJ61102" s="3"/>
      <c r="BL61102" s="3"/>
      <c r="BN61102" s="3"/>
      <c r="BP61102" s="3"/>
    </row>
    <row r="61103" spans="1:68" x14ac:dyDescent="0.25">
      <c r="A61103" s="1"/>
      <c r="B61103" s="2"/>
      <c r="BJ61103" s="3"/>
      <c r="BL61103" s="3"/>
      <c r="BN61103" s="3"/>
      <c r="BP61103" s="3"/>
    </row>
    <row r="61104" spans="1:68" x14ac:dyDescent="0.25">
      <c r="A61104" s="1"/>
      <c r="B61104" s="2"/>
      <c r="BJ61104" s="3"/>
      <c r="BL61104" s="3"/>
      <c r="BN61104" s="3"/>
      <c r="BP61104" s="3"/>
    </row>
    <row r="61105" spans="1:68" x14ac:dyDescent="0.25">
      <c r="A61105" s="1"/>
      <c r="B61105" s="2"/>
      <c r="BJ61105" s="3"/>
      <c r="BL61105" s="3"/>
      <c r="BN61105" s="3"/>
      <c r="BP61105" s="3"/>
    </row>
    <row r="61106" spans="1:68" x14ac:dyDescent="0.25">
      <c r="A61106" s="1"/>
      <c r="B61106" s="2"/>
      <c r="BJ61106" s="3"/>
      <c r="BL61106" s="3"/>
      <c r="BN61106" s="3"/>
      <c r="BP61106" s="3"/>
    </row>
    <row r="61107" spans="1:68" x14ac:dyDescent="0.25">
      <c r="A61107" s="1"/>
      <c r="B61107" s="2"/>
      <c r="BJ61107" s="3"/>
      <c r="BL61107" s="3"/>
      <c r="BN61107" s="3"/>
      <c r="BP61107" s="3"/>
    </row>
    <row r="61108" spans="1:68" x14ac:dyDescent="0.25">
      <c r="A61108" s="1"/>
      <c r="B61108" s="2"/>
      <c r="BJ61108" s="3"/>
      <c r="BL61108" s="3"/>
      <c r="BN61108" s="3"/>
      <c r="BP61108" s="3"/>
    </row>
    <row r="61109" spans="1:68" x14ac:dyDescent="0.25">
      <c r="A61109" s="1"/>
      <c r="B61109" s="2"/>
      <c r="BJ61109" s="3"/>
      <c r="BL61109" s="3"/>
      <c r="BN61109" s="3"/>
      <c r="BP61109" s="3"/>
    </row>
    <row r="61110" spans="1:68" x14ac:dyDescent="0.25">
      <c r="A61110" s="1"/>
      <c r="B61110" s="2"/>
      <c r="BJ61110" s="3"/>
      <c r="BL61110" s="3"/>
      <c r="BN61110" s="3"/>
      <c r="BP61110" s="3"/>
    </row>
    <row r="61111" spans="1:68" x14ac:dyDescent="0.25">
      <c r="A61111" s="1"/>
      <c r="B61111" s="2"/>
      <c r="BJ61111" s="3"/>
      <c r="BL61111" s="3"/>
      <c r="BN61111" s="3"/>
      <c r="BP61111" s="3"/>
    </row>
    <row r="61112" spans="1:68" x14ac:dyDescent="0.25">
      <c r="A61112" s="1"/>
      <c r="B61112" s="2"/>
      <c r="BJ61112" s="3"/>
      <c r="BL61112" s="3"/>
      <c r="BN61112" s="3"/>
      <c r="BP61112" s="3"/>
    </row>
    <row r="61113" spans="1:68" x14ac:dyDescent="0.25">
      <c r="A61113" s="1"/>
      <c r="B61113" s="2"/>
      <c r="BJ61113" s="3"/>
      <c r="BL61113" s="3"/>
      <c r="BN61113" s="3"/>
      <c r="BP61113" s="3"/>
    </row>
    <row r="61114" spans="1:68" x14ac:dyDescent="0.25">
      <c r="A61114" s="1"/>
      <c r="B61114" s="2"/>
      <c r="BJ61114" s="3"/>
      <c r="BL61114" s="3"/>
      <c r="BN61114" s="3"/>
      <c r="BP61114" s="3"/>
    </row>
    <row r="61115" spans="1:68" x14ac:dyDescent="0.25">
      <c r="A61115" s="1"/>
      <c r="B61115" s="2"/>
      <c r="BJ61115" s="3"/>
      <c r="BL61115" s="3"/>
      <c r="BN61115" s="3"/>
      <c r="BP61115" s="3"/>
    </row>
    <row r="61116" spans="1:68" x14ac:dyDescent="0.25">
      <c r="A61116" s="1"/>
      <c r="B61116" s="2"/>
      <c r="BJ61116" s="3"/>
      <c r="BL61116" s="3"/>
      <c r="BN61116" s="3"/>
      <c r="BP61116" s="3"/>
    </row>
    <row r="61117" spans="1:68" x14ac:dyDescent="0.25">
      <c r="A61117" s="1"/>
      <c r="B61117" s="2"/>
      <c r="BJ61117" s="3"/>
      <c r="BL61117" s="3"/>
      <c r="BN61117" s="3"/>
      <c r="BP61117" s="3"/>
    </row>
    <row r="61118" spans="1:68" x14ac:dyDescent="0.25">
      <c r="A61118" s="1"/>
      <c r="B61118" s="2"/>
      <c r="BJ61118" s="3"/>
      <c r="BL61118" s="3"/>
      <c r="BN61118" s="3"/>
      <c r="BP61118" s="3"/>
    </row>
    <row r="61119" spans="1:68" x14ac:dyDescent="0.25">
      <c r="A61119" s="1"/>
      <c r="B61119" s="2"/>
      <c r="BJ61119" s="3"/>
      <c r="BL61119" s="3"/>
      <c r="BN61119" s="3"/>
      <c r="BP61119" s="3"/>
    </row>
    <row r="61120" spans="1:68" x14ac:dyDescent="0.25">
      <c r="A61120" s="1"/>
      <c r="B61120" s="2"/>
      <c r="BJ61120" s="3"/>
      <c r="BL61120" s="3"/>
      <c r="BN61120" s="3"/>
      <c r="BP61120" s="3"/>
    </row>
    <row r="61121" spans="1:68" x14ac:dyDescent="0.25">
      <c r="A61121" s="1"/>
      <c r="B61121" s="2"/>
      <c r="BJ61121" s="3"/>
      <c r="BL61121" s="3"/>
      <c r="BN61121" s="3"/>
      <c r="BP61121" s="3"/>
    </row>
    <row r="61122" spans="1:68" x14ac:dyDescent="0.25">
      <c r="A61122" s="1"/>
      <c r="B61122" s="2"/>
      <c r="BJ61122" s="3"/>
      <c r="BL61122" s="3"/>
      <c r="BN61122" s="3"/>
      <c r="BP61122" s="3"/>
    </row>
    <row r="61123" spans="1:68" x14ac:dyDescent="0.25">
      <c r="A61123" s="1"/>
      <c r="B61123" s="2"/>
      <c r="BJ61123" s="3"/>
      <c r="BL61123" s="3"/>
      <c r="BN61123" s="3"/>
      <c r="BP61123" s="3"/>
    </row>
    <row r="61124" spans="1:68" x14ac:dyDescent="0.25">
      <c r="A61124" s="1"/>
      <c r="B61124" s="2"/>
      <c r="BJ61124" s="3"/>
      <c r="BL61124" s="3"/>
      <c r="BN61124" s="3"/>
      <c r="BP61124" s="3"/>
    </row>
    <row r="61125" spans="1:68" x14ac:dyDescent="0.25">
      <c r="A61125" s="1"/>
      <c r="B61125" s="2"/>
      <c r="BJ61125" s="3"/>
      <c r="BL61125" s="3"/>
      <c r="BN61125" s="3"/>
      <c r="BP61125" s="3"/>
    </row>
    <row r="61126" spans="1:68" x14ac:dyDescent="0.25">
      <c r="A61126" s="1"/>
      <c r="B61126" s="2"/>
      <c r="BJ61126" s="3"/>
      <c r="BL61126" s="3"/>
      <c r="BN61126" s="3"/>
      <c r="BP61126" s="3"/>
    </row>
    <row r="61127" spans="1:68" x14ac:dyDescent="0.25">
      <c r="A61127" s="1"/>
      <c r="B61127" s="2"/>
      <c r="BJ61127" s="3"/>
      <c r="BL61127" s="3"/>
      <c r="BN61127" s="3"/>
      <c r="BP61127" s="3"/>
    </row>
    <row r="61128" spans="1:68" x14ac:dyDescent="0.25">
      <c r="A61128" s="1"/>
      <c r="B61128" s="2"/>
      <c r="BJ61128" s="3"/>
      <c r="BL61128" s="3"/>
      <c r="BN61128" s="3"/>
      <c r="BP61128" s="3"/>
    </row>
    <row r="61129" spans="1:68" x14ac:dyDescent="0.25">
      <c r="A61129" s="1"/>
      <c r="B61129" s="2"/>
      <c r="BJ61129" s="3"/>
      <c r="BL61129" s="3"/>
      <c r="BN61129" s="3"/>
      <c r="BP61129" s="3"/>
    </row>
    <row r="61130" spans="1:68" x14ac:dyDescent="0.25">
      <c r="A61130" s="1"/>
      <c r="B61130" s="2"/>
      <c r="BJ61130" s="3"/>
      <c r="BL61130" s="3"/>
      <c r="BN61130" s="3"/>
      <c r="BP61130" s="3"/>
    </row>
    <row r="61131" spans="1:68" x14ac:dyDescent="0.25">
      <c r="A61131" s="1"/>
      <c r="B61131" s="2"/>
      <c r="BJ61131" s="3"/>
      <c r="BL61131" s="3"/>
      <c r="BN61131" s="3"/>
      <c r="BP61131" s="3"/>
    </row>
    <row r="61132" spans="1:68" x14ac:dyDescent="0.25">
      <c r="A61132" s="1"/>
      <c r="B61132" s="2"/>
      <c r="BJ61132" s="3"/>
      <c r="BL61132" s="3"/>
      <c r="BN61132" s="3"/>
      <c r="BP61132" s="3"/>
    </row>
    <row r="61133" spans="1:68" x14ac:dyDescent="0.25">
      <c r="A61133" s="1"/>
      <c r="B61133" s="2"/>
      <c r="BJ61133" s="3"/>
      <c r="BL61133" s="3"/>
      <c r="BN61133" s="3"/>
      <c r="BP61133" s="3"/>
    </row>
    <row r="61134" spans="1:68" x14ac:dyDescent="0.25">
      <c r="A61134" s="1"/>
      <c r="B61134" s="2"/>
      <c r="BJ61134" s="3"/>
      <c r="BL61134" s="3"/>
      <c r="BN61134" s="3"/>
      <c r="BP61134" s="3"/>
    </row>
    <row r="61135" spans="1:68" x14ac:dyDescent="0.25">
      <c r="A61135" s="1"/>
      <c r="B61135" s="2"/>
      <c r="BJ61135" s="3"/>
      <c r="BL61135" s="3"/>
      <c r="BN61135" s="3"/>
      <c r="BP61135" s="3"/>
    </row>
    <row r="61136" spans="1:68" x14ac:dyDescent="0.25">
      <c r="A61136" s="1"/>
      <c r="B61136" s="2"/>
      <c r="BJ61136" s="3"/>
      <c r="BL61136" s="3"/>
      <c r="BN61136" s="3"/>
      <c r="BP61136" s="3"/>
    </row>
    <row r="61137" spans="1:68" x14ac:dyDescent="0.25">
      <c r="A61137" s="1"/>
      <c r="B61137" s="2"/>
      <c r="BJ61137" s="3"/>
      <c r="BL61137" s="3"/>
      <c r="BN61137" s="3"/>
      <c r="BP61137" s="3"/>
    </row>
    <row r="61138" spans="1:68" x14ac:dyDescent="0.25">
      <c r="A61138" s="1"/>
      <c r="B61138" s="2"/>
      <c r="BJ61138" s="3"/>
      <c r="BL61138" s="3"/>
      <c r="BN61138" s="3"/>
      <c r="BP61138" s="3"/>
    </row>
    <row r="61139" spans="1:68" x14ac:dyDescent="0.25">
      <c r="A61139" s="1"/>
      <c r="B61139" s="2"/>
      <c r="BJ61139" s="3"/>
      <c r="BL61139" s="3"/>
      <c r="BN61139" s="3"/>
      <c r="BP61139" s="3"/>
    </row>
    <row r="61140" spans="1:68" x14ac:dyDescent="0.25">
      <c r="A61140" s="1"/>
      <c r="B61140" s="2"/>
      <c r="BJ61140" s="3"/>
      <c r="BL61140" s="3"/>
      <c r="BN61140" s="3"/>
      <c r="BP61140" s="3"/>
    </row>
    <row r="61141" spans="1:68" x14ac:dyDescent="0.25">
      <c r="A61141" s="1"/>
      <c r="B61141" s="2"/>
      <c r="BJ61141" s="3"/>
      <c r="BL61141" s="3"/>
      <c r="BN61141" s="3"/>
      <c r="BP61141" s="3"/>
    </row>
    <row r="61142" spans="1:68" x14ac:dyDescent="0.25">
      <c r="A61142" s="1"/>
      <c r="B61142" s="2"/>
      <c r="BJ61142" s="3"/>
      <c r="BL61142" s="3"/>
      <c r="BN61142" s="3"/>
      <c r="BP61142" s="3"/>
    </row>
    <row r="61143" spans="1:68" x14ac:dyDescent="0.25">
      <c r="A61143" s="1"/>
      <c r="B61143" s="2"/>
      <c r="BJ61143" s="3"/>
      <c r="BL61143" s="3"/>
      <c r="BN61143" s="3"/>
      <c r="BP61143" s="3"/>
    </row>
    <row r="61144" spans="1:68" x14ac:dyDescent="0.25">
      <c r="A61144" s="1"/>
      <c r="B61144" s="2"/>
      <c r="BJ61144" s="3"/>
      <c r="BL61144" s="3"/>
      <c r="BN61144" s="3"/>
      <c r="BP61144" s="3"/>
    </row>
    <row r="61145" spans="1:68" x14ac:dyDescent="0.25">
      <c r="A61145" s="1"/>
      <c r="B61145" s="2"/>
      <c r="BJ61145" s="3"/>
      <c r="BL61145" s="3"/>
      <c r="BN61145" s="3"/>
      <c r="BP61145" s="3"/>
    </row>
    <row r="61146" spans="1:68" x14ac:dyDescent="0.25">
      <c r="A61146" s="1"/>
      <c r="B61146" s="2"/>
      <c r="BJ61146" s="3"/>
      <c r="BL61146" s="3"/>
      <c r="BN61146" s="3"/>
      <c r="BP61146" s="3"/>
    </row>
    <row r="61147" spans="1:68" x14ac:dyDescent="0.25">
      <c r="A61147" s="1"/>
      <c r="B61147" s="2"/>
      <c r="BJ61147" s="3"/>
      <c r="BL61147" s="3"/>
      <c r="BN61147" s="3"/>
      <c r="BP61147" s="3"/>
    </row>
    <row r="61148" spans="1:68" x14ac:dyDescent="0.25">
      <c r="A61148" s="1"/>
      <c r="B61148" s="2"/>
      <c r="BJ61148" s="3"/>
      <c r="BL61148" s="3"/>
      <c r="BN61148" s="3"/>
      <c r="BP61148" s="3"/>
    </row>
    <row r="61149" spans="1:68" x14ac:dyDescent="0.25">
      <c r="A61149" s="1"/>
      <c r="B61149" s="2"/>
      <c r="BJ61149" s="3"/>
      <c r="BL61149" s="3"/>
      <c r="BN61149" s="3"/>
      <c r="BP61149" s="3"/>
    </row>
    <row r="61150" spans="1:68" x14ac:dyDescent="0.25">
      <c r="A61150" s="1"/>
      <c r="B61150" s="2"/>
      <c r="BJ61150" s="3"/>
      <c r="BL61150" s="3"/>
      <c r="BN61150" s="3"/>
      <c r="BP61150" s="3"/>
    </row>
    <row r="61151" spans="1:68" x14ac:dyDescent="0.25">
      <c r="A61151" s="1"/>
      <c r="B61151" s="2"/>
      <c r="BJ61151" s="3"/>
      <c r="BL61151" s="3"/>
      <c r="BN61151" s="3"/>
      <c r="BP61151" s="3"/>
    </row>
    <row r="61152" spans="1:68" x14ac:dyDescent="0.25">
      <c r="A61152" s="1"/>
      <c r="B61152" s="2"/>
      <c r="BJ61152" s="3"/>
      <c r="BL61152" s="3"/>
      <c r="BN61152" s="3"/>
      <c r="BP61152" s="3"/>
    </row>
    <row r="61153" spans="1:68" x14ac:dyDescent="0.25">
      <c r="A61153" s="1"/>
      <c r="B61153" s="2"/>
      <c r="BJ61153" s="3"/>
      <c r="BL61153" s="3"/>
      <c r="BN61153" s="3"/>
      <c r="BP61153" s="3"/>
    </row>
    <row r="61154" spans="1:68" x14ac:dyDescent="0.25">
      <c r="A61154" s="1"/>
      <c r="B61154" s="2"/>
      <c r="BJ61154" s="3"/>
      <c r="BL61154" s="3"/>
      <c r="BN61154" s="3"/>
      <c r="BP61154" s="3"/>
    </row>
    <row r="61155" spans="1:68" x14ac:dyDescent="0.25">
      <c r="A61155" s="1"/>
      <c r="B61155" s="2"/>
      <c r="BJ61155" s="3"/>
      <c r="BL61155" s="3"/>
      <c r="BN61155" s="3"/>
      <c r="BP61155" s="3"/>
    </row>
    <row r="61156" spans="1:68" x14ac:dyDescent="0.25">
      <c r="A61156" s="1"/>
      <c r="B61156" s="2"/>
      <c r="BJ61156" s="3"/>
      <c r="BL61156" s="3"/>
      <c r="BN61156" s="3"/>
      <c r="BP61156" s="3"/>
    </row>
    <row r="61157" spans="1:68" x14ac:dyDescent="0.25">
      <c r="A61157" s="1"/>
      <c r="B61157" s="2"/>
      <c r="BJ61157" s="3"/>
      <c r="BL61157" s="3"/>
      <c r="BN61157" s="3"/>
      <c r="BP61157" s="3"/>
    </row>
    <row r="61158" spans="1:68" x14ac:dyDescent="0.25">
      <c r="A61158" s="1"/>
      <c r="B61158" s="2"/>
      <c r="BJ61158" s="3"/>
      <c r="BL61158" s="3"/>
      <c r="BN61158" s="3"/>
      <c r="BP61158" s="3"/>
    </row>
    <row r="61159" spans="1:68" x14ac:dyDescent="0.25">
      <c r="A61159" s="1"/>
      <c r="B61159" s="2"/>
      <c r="BJ61159" s="3"/>
      <c r="BL61159" s="3"/>
      <c r="BN61159" s="3"/>
      <c r="BP61159" s="3"/>
    </row>
    <row r="61160" spans="1:68" x14ac:dyDescent="0.25">
      <c r="A61160" s="1"/>
      <c r="B61160" s="2"/>
      <c r="BJ61160" s="3"/>
      <c r="BL61160" s="3"/>
      <c r="BN61160" s="3"/>
      <c r="BP61160" s="3"/>
    </row>
    <row r="61161" spans="1:68" x14ac:dyDescent="0.25">
      <c r="A61161" s="1"/>
      <c r="B61161" s="2"/>
      <c r="BJ61161" s="3"/>
      <c r="BL61161" s="3"/>
      <c r="BN61161" s="3"/>
      <c r="BP61161" s="3"/>
    </row>
    <row r="61162" spans="1:68" x14ac:dyDescent="0.25">
      <c r="A61162" s="1"/>
      <c r="B61162" s="2"/>
      <c r="BJ61162" s="3"/>
      <c r="BL61162" s="3"/>
      <c r="BN61162" s="3"/>
      <c r="BP61162" s="3"/>
    </row>
    <row r="61163" spans="1:68" x14ac:dyDescent="0.25">
      <c r="A61163" s="1"/>
      <c r="B61163" s="2"/>
      <c r="BJ61163" s="3"/>
      <c r="BL61163" s="3"/>
      <c r="BN61163" s="3"/>
      <c r="BP61163" s="3"/>
    </row>
    <row r="61164" spans="1:68" x14ac:dyDescent="0.25">
      <c r="A61164" s="1"/>
      <c r="B61164" s="2"/>
      <c r="BJ61164" s="3"/>
      <c r="BL61164" s="3"/>
      <c r="BN61164" s="3"/>
      <c r="BP61164" s="3"/>
    </row>
    <row r="61165" spans="1:68" x14ac:dyDescent="0.25">
      <c r="A61165" s="1"/>
      <c r="B61165" s="2"/>
      <c r="BJ61165" s="3"/>
      <c r="BL61165" s="3"/>
      <c r="BN61165" s="3"/>
      <c r="BP61165" s="3"/>
    </row>
    <row r="61166" spans="1:68" x14ac:dyDescent="0.25">
      <c r="A61166" s="1"/>
      <c r="B61166" s="2"/>
      <c r="BJ61166" s="3"/>
      <c r="BL61166" s="3"/>
      <c r="BN61166" s="3"/>
      <c r="BP61166" s="3"/>
    </row>
    <row r="61167" spans="1:68" x14ac:dyDescent="0.25">
      <c r="A61167" s="1"/>
      <c r="B61167" s="2"/>
      <c r="BJ61167" s="3"/>
      <c r="BL61167" s="3"/>
      <c r="BN61167" s="3"/>
      <c r="BP61167" s="3"/>
    </row>
    <row r="61168" spans="1:68" x14ac:dyDescent="0.25">
      <c r="A61168" s="1"/>
      <c r="B61168" s="2"/>
      <c r="BJ61168" s="3"/>
      <c r="BL61168" s="3"/>
      <c r="BN61168" s="3"/>
      <c r="BP61168" s="3"/>
    </row>
    <row r="61169" spans="1:68" x14ac:dyDescent="0.25">
      <c r="A61169" s="1"/>
      <c r="B61169" s="2"/>
      <c r="BJ61169" s="3"/>
      <c r="BL61169" s="3"/>
      <c r="BN61169" s="3"/>
      <c r="BP61169" s="3"/>
    </row>
    <row r="61170" spans="1:68" x14ac:dyDescent="0.25">
      <c r="A61170" s="1"/>
      <c r="B61170" s="2"/>
      <c r="BJ61170" s="3"/>
      <c r="BL61170" s="3"/>
      <c r="BN61170" s="3"/>
      <c r="BP61170" s="3"/>
    </row>
    <row r="61171" spans="1:68" x14ac:dyDescent="0.25">
      <c r="A61171" s="1"/>
      <c r="B61171" s="2"/>
      <c r="BJ61171" s="3"/>
      <c r="BL61171" s="3"/>
      <c r="BN61171" s="3"/>
      <c r="BP61171" s="3"/>
    </row>
    <row r="61172" spans="1:68" x14ac:dyDescent="0.25">
      <c r="A61172" s="1"/>
      <c r="B61172" s="2"/>
      <c r="BJ61172" s="3"/>
      <c r="BL61172" s="3"/>
      <c r="BN61172" s="3"/>
      <c r="BP61172" s="3"/>
    </row>
    <row r="61173" spans="1:68" x14ac:dyDescent="0.25">
      <c r="A61173" s="1"/>
      <c r="B61173" s="2"/>
      <c r="BJ61173" s="3"/>
      <c r="BL61173" s="3"/>
      <c r="BN61173" s="3"/>
      <c r="BP61173" s="3"/>
    </row>
    <row r="61174" spans="1:68" x14ac:dyDescent="0.25">
      <c r="A61174" s="1"/>
      <c r="B61174" s="2"/>
      <c r="BJ61174" s="3"/>
      <c r="BL61174" s="3"/>
      <c r="BN61174" s="3"/>
      <c r="BP61174" s="3"/>
    </row>
    <row r="61175" spans="1:68" x14ac:dyDescent="0.25">
      <c r="A61175" s="1"/>
      <c r="B61175" s="2"/>
      <c r="BJ61175" s="3"/>
      <c r="BL61175" s="3"/>
      <c r="BN61175" s="3"/>
      <c r="BP61175" s="3"/>
    </row>
    <row r="61176" spans="1:68" x14ac:dyDescent="0.25">
      <c r="A61176" s="1"/>
      <c r="B61176" s="2"/>
      <c r="BJ61176" s="3"/>
      <c r="BL61176" s="3"/>
      <c r="BN61176" s="3"/>
      <c r="BP61176" s="3"/>
    </row>
    <row r="61177" spans="1:68" x14ac:dyDescent="0.25">
      <c r="A61177" s="1"/>
      <c r="B61177" s="2"/>
      <c r="BJ61177" s="3"/>
      <c r="BL61177" s="3"/>
      <c r="BN61177" s="3"/>
      <c r="BP61177" s="3"/>
    </row>
    <row r="61178" spans="1:68" x14ac:dyDescent="0.25">
      <c r="A61178" s="1"/>
      <c r="B61178" s="2"/>
      <c r="BJ61178" s="3"/>
      <c r="BL61178" s="3"/>
      <c r="BN61178" s="3"/>
      <c r="BP61178" s="3"/>
    </row>
    <row r="61179" spans="1:68" x14ac:dyDescent="0.25">
      <c r="A61179" s="1"/>
      <c r="B61179" s="2"/>
      <c r="BJ61179" s="3"/>
      <c r="BL61179" s="3"/>
      <c r="BN61179" s="3"/>
      <c r="BP61179" s="3"/>
    </row>
    <row r="61180" spans="1:68" x14ac:dyDescent="0.25">
      <c r="A61180" s="1"/>
      <c r="B61180" s="2"/>
      <c r="BJ61180" s="3"/>
      <c r="BL61180" s="3"/>
      <c r="BN61180" s="3"/>
      <c r="BP61180" s="3"/>
    </row>
    <row r="61181" spans="1:68" x14ac:dyDescent="0.25">
      <c r="A61181" s="1"/>
      <c r="B61181" s="2"/>
      <c r="BJ61181" s="3"/>
      <c r="BL61181" s="3"/>
      <c r="BN61181" s="3"/>
      <c r="BP61181" s="3"/>
    </row>
    <row r="61182" spans="1:68" x14ac:dyDescent="0.25">
      <c r="A61182" s="1"/>
      <c r="B61182" s="2"/>
      <c r="BJ61182" s="3"/>
      <c r="BL61182" s="3"/>
      <c r="BN61182" s="3"/>
      <c r="BP61182" s="3"/>
    </row>
    <row r="61183" spans="1:68" x14ac:dyDescent="0.25">
      <c r="A61183" s="1"/>
      <c r="B61183" s="2"/>
      <c r="BJ61183" s="3"/>
      <c r="BL61183" s="3"/>
      <c r="BN61183" s="3"/>
      <c r="BP61183" s="3"/>
    </row>
    <row r="61184" spans="1:68" x14ac:dyDescent="0.25">
      <c r="A61184" s="1"/>
      <c r="B61184" s="2"/>
      <c r="BJ61184" s="3"/>
      <c r="BL61184" s="3"/>
      <c r="BN61184" s="3"/>
      <c r="BP61184" s="3"/>
    </row>
    <row r="61185" spans="1:68" x14ac:dyDescent="0.25">
      <c r="A61185" s="1"/>
      <c r="B61185" s="2"/>
      <c r="BJ61185" s="3"/>
      <c r="BL61185" s="3"/>
      <c r="BN61185" s="3"/>
      <c r="BP61185" s="3"/>
    </row>
    <row r="61186" spans="1:68" x14ac:dyDescent="0.25">
      <c r="A61186" s="1"/>
      <c r="B61186" s="2"/>
      <c r="BJ61186" s="3"/>
      <c r="BL61186" s="3"/>
      <c r="BN61186" s="3"/>
      <c r="BP61186" s="3"/>
    </row>
    <row r="61187" spans="1:68" x14ac:dyDescent="0.25">
      <c r="A61187" s="1"/>
      <c r="B61187" s="2"/>
      <c r="BJ61187" s="3"/>
      <c r="BL61187" s="3"/>
      <c r="BN61187" s="3"/>
      <c r="BP61187" s="3"/>
    </row>
    <row r="61188" spans="1:68" x14ac:dyDescent="0.25">
      <c r="A61188" s="1"/>
      <c r="B61188" s="2"/>
      <c r="BJ61188" s="3"/>
      <c r="BL61188" s="3"/>
      <c r="BN61188" s="3"/>
      <c r="BP61188" s="3"/>
    </row>
    <row r="61189" spans="1:68" x14ac:dyDescent="0.25">
      <c r="A61189" s="1"/>
      <c r="B61189" s="2"/>
      <c r="BJ61189" s="3"/>
      <c r="BL61189" s="3"/>
      <c r="BN61189" s="3"/>
      <c r="BP61189" s="3"/>
    </row>
    <row r="61190" spans="1:68" x14ac:dyDescent="0.25">
      <c r="A61190" s="1"/>
      <c r="B61190" s="2"/>
      <c r="BJ61190" s="3"/>
      <c r="BL61190" s="3"/>
      <c r="BN61190" s="3"/>
      <c r="BP61190" s="3"/>
    </row>
    <row r="61191" spans="1:68" x14ac:dyDescent="0.25">
      <c r="A61191" s="1"/>
      <c r="B61191" s="2"/>
      <c r="BJ61191" s="3"/>
      <c r="BL61191" s="3"/>
      <c r="BN61191" s="3"/>
      <c r="BP61191" s="3"/>
    </row>
    <row r="61192" spans="1:68" x14ac:dyDescent="0.25">
      <c r="A61192" s="1"/>
      <c r="B61192" s="2"/>
      <c r="BJ61192" s="3"/>
      <c r="BL61192" s="3"/>
      <c r="BN61192" s="3"/>
      <c r="BP61192" s="3"/>
    </row>
    <row r="61193" spans="1:68" x14ac:dyDescent="0.25">
      <c r="A61193" s="1"/>
      <c r="B61193" s="2"/>
      <c r="BJ61193" s="3"/>
      <c r="BL61193" s="3"/>
      <c r="BN61193" s="3"/>
      <c r="BP61193" s="3"/>
    </row>
    <row r="61194" spans="1:68" x14ac:dyDescent="0.25">
      <c r="A61194" s="1"/>
      <c r="B61194" s="2"/>
      <c r="BJ61194" s="3"/>
      <c r="BL61194" s="3"/>
      <c r="BN61194" s="3"/>
      <c r="BP61194" s="3"/>
    </row>
    <row r="61195" spans="1:68" x14ac:dyDescent="0.25">
      <c r="A61195" s="1"/>
      <c r="B61195" s="2"/>
      <c r="BJ61195" s="3"/>
      <c r="BL61195" s="3"/>
      <c r="BN61195" s="3"/>
      <c r="BP61195" s="3"/>
    </row>
    <row r="61196" spans="1:68" x14ac:dyDescent="0.25">
      <c r="A61196" s="1"/>
      <c r="B61196" s="2"/>
      <c r="BJ61196" s="3"/>
      <c r="BL61196" s="3"/>
      <c r="BN61196" s="3"/>
      <c r="BP61196" s="3"/>
    </row>
    <row r="61197" spans="1:68" x14ac:dyDescent="0.25">
      <c r="A61197" s="1"/>
      <c r="B61197" s="2"/>
      <c r="BJ61197" s="3"/>
      <c r="BL61197" s="3"/>
      <c r="BN61197" s="3"/>
      <c r="BP61197" s="3"/>
    </row>
    <row r="61198" spans="1:68" x14ac:dyDescent="0.25">
      <c r="A61198" s="1"/>
      <c r="B61198" s="2"/>
      <c r="BJ61198" s="3"/>
      <c r="BL61198" s="3"/>
      <c r="BN61198" s="3"/>
      <c r="BP61198" s="3"/>
    </row>
    <row r="61199" spans="1:68" x14ac:dyDescent="0.25">
      <c r="A61199" s="1"/>
      <c r="B61199" s="2"/>
      <c r="BJ61199" s="3"/>
      <c r="BL61199" s="3"/>
      <c r="BN61199" s="3"/>
      <c r="BP61199" s="3"/>
    </row>
    <row r="61200" spans="1:68" x14ac:dyDescent="0.25">
      <c r="A61200" s="1"/>
      <c r="B61200" s="2"/>
      <c r="BJ61200" s="3"/>
      <c r="BL61200" s="3"/>
      <c r="BN61200" s="3"/>
      <c r="BP61200" s="3"/>
    </row>
    <row r="61201" spans="1:68" x14ac:dyDescent="0.25">
      <c r="A61201" s="1"/>
      <c r="B61201" s="2"/>
      <c r="BJ61201" s="3"/>
      <c r="BL61201" s="3"/>
      <c r="BN61201" s="3"/>
      <c r="BP61201" s="3"/>
    </row>
    <row r="61202" spans="1:68" x14ac:dyDescent="0.25">
      <c r="A61202" s="1"/>
      <c r="B61202" s="2"/>
      <c r="BJ61202" s="3"/>
      <c r="BL61202" s="3"/>
      <c r="BN61202" s="3"/>
      <c r="BP61202" s="3"/>
    </row>
    <row r="61203" spans="1:68" x14ac:dyDescent="0.25">
      <c r="A61203" s="1"/>
      <c r="B61203" s="2"/>
      <c r="BJ61203" s="3"/>
      <c r="BL61203" s="3"/>
      <c r="BN61203" s="3"/>
      <c r="BP61203" s="3"/>
    </row>
    <row r="61204" spans="1:68" x14ac:dyDescent="0.25">
      <c r="A61204" s="1"/>
      <c r="B61204" s="2"/>
      <c r="BJ61204" s="3"/>
      <c r="BL61204" s="3"/>
      <c r="BN61204" s="3"/>
      <c r="BP61204" s="3"/>
    </row>
    <row r="61205" spans="1:68" x14ac:dyDescent="0.25">
      <c r="A61205" s="1"/>
      <c r="B61205" s="2"/>
      <c r="BJ61205" s="3"/>
      <c r="BL61205" s="3"/>
      <c r="BN61205" s="3"/>
      <c r="BP61205" s="3"/>
    </row>
    <row r="61206" spans="1:68" x14ac:dyDescent="0.25">
      <c r="A61206" s="1"/>
      <c r="B61206" s="2"/>
      <c r="BJ61206" s="3"/>
      <c r="BL61206" s="3"/>
      <c r="BN61206" s="3"/>
      <c r="BP61206" s="3"/>
    </row>
    <row r="61207" spans="1:68" x14ac:dyDescent="0.25">
      <c r="A61207" s="1"/>
      <c r="B61207" s="2"/>
      <c r="BJ61207" s="3"/>
      <c r="BL61207" s="3"/>
      <c r="BN61207" s="3"/>
      <c r="BP61207" s="3"/>
    </row>
    <row r="61208" spans="1:68" x14ac:dyDescent="0.25">
      <c r="A61208" s="1"/>
      <c r="B61208" s="2"/>
      <c r="BJ61208" s="3"/>
      <c r="BL61208" s="3"/>
      <c r="BN61208" s="3"/>
      <c r="BP61208" s="3"/>
    </row>
    <row r="61209" spans="1:68" x14ac:dyDescent="0.25">
      <c r="A61209" s="1"/>
      <c r="B61209" s="2"/>
      <c r="BJ61209" s="3"/>
      <c r="BL61209" s="3"/>
      <c r="BN61209" s="3"/>
      <c r="BP61209" s="3"/>
    </row>
    <row r="61210" spans="1:68" x14ac:dyDescent="0.25">
      <c r="A61210" s="1"/>
      <c r="B61210" s="2"/>
      <c r="BJ61210" s="3"/>
      <c r="BL61210" s="3"/>
      <c r="BN61210" s="3"/>
      <c r="BP61210" s="3"/>
    </row>
    <row r="61211" spans="1:68" x14ac:dyDescent="0.25">
      <c r="A61211" s="1"/>
      <c r="B61211" s="2"/>
      <c r="BJ61211" s="3"/>
      <c r="BL61211" s="3"/>
      <c r="BN61211" s="3"/>
      <c r="BP61211" s="3"/>
    </row>
    <row r="61212" spans="1:68" x14ac:dyDescent="0.25">
      <c r="A61212" s="1"/>
      <c r="B61212" s="2"/>
      <c r="BJ61212" s="3"/>
      <c r="BL61212" s="3"/>
      <c r="BN61212" s="3"/>
      <c r="BP61212" s="3"/>
    </row>
    <row r="61213" spans="1:68" x14ac:dyDescent="0.25">
      <c r="A61213" s="1"/>
      <c r="B61213" s="2"/>
      <c r="BJ61213" s="3"/>
      <c r="BL61213" s="3"/>
      <c r="BN61213" s="3"/>
      <c r="BP61213" s="3"/>
    </row>
    <row r="61214" spans="1:68" x14ac:dyDescent="0.25">
      <c r="A61214" s="1"/>
      <c r="B61214" s="2"/>
      <c r="BJ61214" s="3"/>
      <c r="BL61214" s="3"/>
      <c r="BN61214" s="3"/>
      <c r="BP61214" s="3"/>
    </row>
    <row r="61215" spans="1:68" x14ac:dyDescent="0.25">
      <c r="A61215" s="1"/>
      <c r="B61215" s="2"/>
      <c r="BJ61215" s="3"/>
      <c r="BL61215" s="3"/>
      <c r="BN61215" s="3"/>
      <c r="BP61215" s="3"/>
    </row>
    <row r="61216" spans="1:68" x14ac:dyDescent="0.25">
      <c r="A61216" s="1"/>
      <c r="B61216" s="2"/>
      <c r="BJ61216" s="3"/>
      <c r="BL61216" s="3"/>
      <c r="BN61216" s="3"/>
      <c r="BP61216" s="3"/>
    </row>
    <row r="61217" spans="1:68" x14ac:dyDescent="0.25">
      <c r="A61217" s="1"/>
      <c r="B61217" s="2"/>
      <c r="BJ61217" s="3"/>
      <c r="BL61217" s="3"/>
      <c r="BN61217" s="3"/>
      <c r="BP61217" s="3"/>
    </row>
    <row r="61218" spans="1:68" x14ac:dyDescent="0.25">
      <c r="A61218" s="1"/>
      <c r="B61218" s="2"/>
      <c r="BJ61218" s="3"/>
      <c r="BL61218" s="3"/>
      <c r="BN61218" s="3"/>
      <c r="BP61218" s="3"/>
    </row>
    <row r="61219" spans="1:68" x14ac:dyDescent="0.25">
      <c r="A61219" s="1"/>
      <c r="B61219" s="2"/>
      <c r="BJ61219" s="3"/>
      <c r="BL61219" s="3"/>
      <c r="BN61219" s="3"/>
      <c r="BP61219" s="3"/>
    </row>
    <row r="61220" spans="1:68" x14ac:dyDescent="0.25">
      <c r="A61220" s="1"/>
      <c r="B61220" s="2"/>
      <c r="BJ61220" s="3"/>
      <c r="BL61220" s="3"/>
      <c r="BN61220" s="3"/>
      <c r="BP61220" s="3"/>
    </row>
    <row r="61221" spans="1:68" x14ac:dyDescent="0.25">
      <c r="A61221" s="1"/>
      <c r="B61221" s="2"/>
      <c r="BJ61221" s="3"/>
      <c r="BL61221" s="3"/>
      <c r="BN61221" s="3"/>
      <c r="BP61221" s="3"/>
    </row>
    <row r="61222" spans="1:68" x14ac:dyDescent="0.25">
      <c r="A61222" s="1"/>
      <c r="B61222" s="2"/>
      <c r="BJ61222" s="3"/>
      <c r="BL61222" s="3"/>
      <c r="BN61222" s="3"/>
      <c r="BP61222" s="3"/>
    </row>
    <row r="61223" spans="1:68" x14ac:dyDescent="0.25">
      <c r="A61223" s="1"/>
      <c r="B61223" s="2"/>
      <c r="BJ61223" s="3"/>
      <c r="BL61223" s="3"/>
      <c r="BN61223" s="3"/>
      <c r="BP61223" s="3"/>
    </row>
    <row r="61224" spans="1:68" x14ac:dyDescent="0.25">
      <c r="A61224" s="1"/>
      <c r="B61224" s="2"/>
      <c r="BJ61224" s="3"/>
      <c r="BL61224" s="3"/>
      <c r="BN61224" s="3"/>
      <c r="BP61224" s="3"/>
    </row>
    <row r="61225" spans="1:68" x14ac:dyDescent="0.25">
      <c r="A61225" s="1"/>
      <c r="B61225" s="2"/>
      <c r="BJ61225" s="3"/>
      <c r="BL61225" s="3"/>
      <c r="BN61225" s="3"/>
      <c r="BP61225" s="3"/>
    </row>
    <row r="61226" spans="1:68" x14ac:dyDescent="0.25">
      <c r="A61226" s="1"/>
      <c r="B61226" s="2"/>
      <c r="BJ61226" s="3"/>
      <c r="BL61226" s="3"/>
      <c r="BN61226" s="3"/>
      <c r="BP61226" s="3"/>
    </row>
    <row r="61227" spans="1:68" x14ac:dyDescent="0.25">
      <c r="A61227" s="1"/>
      <c r="B61227" s="2"/>
      <c r="BJ61227" s="3"/>
      <c r="BL61227" s="3"/>
      <c r="BN61227" s="3"/>
      <c r="BP61227" s="3"/>
    </row>
    <row r="61228" spans="1:68" x14ac:dyDescent="0.25">
      <c r="A61228" s="1"/>
      <c r="B61228" s="2"/>
      <c r="BJ61228" s="3"/>
      <c r="BL61228" s="3"/>
      <c r="BN61228" s="3"/>
      <c r="BP61228" s="3"/>
    </row>
    <row r="61229" spans="1:68" x14ac:dyDescent="0.25">
      <c r="A61229" s="1"/>
      <c r="B61229" s="2"/>
      <c r="BJ61229" s="3"/>
      <c r="BL61229" s="3"/>
      <c r="BN61229" s="3"/>
      <c r="BP61229" s="3"/>
    </row>
    <row r="61230" spans="1:68" x14ac:dyDescent="0.25">
      <c r="A61230" s="1"/>
      <c r="B61230" s="2"/>
      <c r="BJ61230" s="3"/>
      <c r="BL61230" s="3"/>
      <c r="BN61230" s="3"/>
      <c r="BP61230" s="3"/>
    </row>
    <row r="61231" spans="1:68" x14ac:dyDescent="0.25">
      <c r="A61231" s="1"/>
      <c r="B61231" s="2"/>
      <c r="BJ61231" s="3"/>
      <c r="BL61231" s="3"/>
      <c r="BN61231" s="3"/>
      <c r="BP61231" s="3"/>
    </row>
    <row r="61232" spans="1:68" x14ac:dyDescent="0.25">
      <c r="A61232" s="1"/>
      <c r="B61232" s="2"/>
      <c r="BJ61232" s="3"/>
      <c r="BL61232" s="3"/>
      <c r="BN61232" s="3"/>
      <c r="BP61232" s="3"/>
    </row>
    <row r="61233" spans="1:68" x14ac:dyDescent="0.25">
      <c r="A61233" s="1"/>
      <c r="B61233" s="2"/>
      <c r="BJ61233" s="3"/>
      <c r="BL61233" s="3"/>
      <c r="BN61233" s="3"/>
      <c r="BP61233" s="3"/>
    </row>
    <row r="61234" spans="1:68" x14ac:dyDescent="0.25">
      <c r="A61234" s="1"/>
      <c r="B61234" s="2"/>
      <c r="BJ61234" s="3"/>
      <c r="BL61234" s="3"/>
      <c r="BN61234" s="3"/>
      <c r="BP61234" s="3"/>
    </row>
    <row r="61235" spans="1:68" x14ac:dyDescent="0.25">
      <c r="A61235" s="1"/>
      <c r="B61235" s="2"/>
      <c r="BJ61235" s="3"/>
      <c r="BL61235" s="3"/>
      <c r="BN61235" s="3"/>
      <c r="BP61235" s="3"/>
    </row>
    <row r="61236" spans="1:68" x14ac:dyDescent="0.25">
      <c r="A61236" s="1"/>
      <c r="B61236" s="2"/>
      <c r="BJ61236" s="3"/>
      <c r="BL61236" s="3"/>
      <c r="BN61236" s="3"/>
      <c r="BP61236" s="3"/>
    </row>
    <row r="61237" spans="1:68" x14ac:dyDescent="0.25">
      <c r="A61237" s="1"/>
      <c r="B61237" s="2"/>
      <c r="BJ61237" s="3"/>
      <c r="BL61237" s="3"/>
      <c r="BN61237" s="3"/>
      <c r="BP61237" s="3"/>
    </row>
    <row r="61238" spans="1:68" x14ac:dyDescent="0.25">
      <c r="A61238" s="1"/>
      <c r="B61238" s="2"/>
      <c r="BJ61238" s="3"/>
      <c r="BL61238" s="3"/>
      <c r="BN61238" s="3"/>
      <c r="BP61238" s="3"/>
    </row>
    <row r="61239" spans="1:68" x14ac:dyDescent="0.25">
      <c r="A61239" s="1"/>
      <c r="B61239" s="2"/>
      <c r="BJ61239" s="3"/>
      <c r="BL61239" s="3"/>
      <c r="BN61239" s="3"/>
      <c r="BP61239" s="3"/>
    </row>
    <row r="61240" spans="1:68" x14ac:dyDescent="0.25">
      <c r="A61240" s="1"/>
      <c r="B61240" s="2"/>
      <c r="BJ61240" s="3"/>
      <c r="BL61240" s="3"/>
      <c r="BN61240" s="3"/>
      <c r="BP61240" s="3"/>
    </row>
    <row r="61241" spans="1:68" x14ac:dyDescent="0.25">
      <c r="A61241" s="1"/>
      <c r="B61241" s="2"/>
      <c r="BJ61241" s="3"/>
      <c r="BL61241" s="3"/>
      <c r="BN61241" s="3"/>
      <c r="BP61241" s="3"/>
    </row>
    <row r="61242" spans="1:68" x14ac:dyDescent="0.25">
      <c r="A61242" s="1"/>
      <c r="B61242" s="2"/>
      <c r="BJ61242" s="3"/>
      <c r="BL61242" s="3"/>
      <c r="BN61242" s="3"/>
      <c r="BP61242" s="3"/>
    </row>
    <row r="61243" spans="1:68" x14ac:dyDescent="0.25">
      <c r="A61243" s="1"/>
      <c r="B61243" s="2"/>
      <c r="BJ61243" s="3"/>
      <c r="BL61243" s="3"/>
      <c r="BN61243" s="3"/>
      <c r="BP61243" s="3"/>
    </row>
    <row r="61244" spans="1:68" x14ac:dyDescent="0.25">
      <c r="A61244" s="1"/>
      <c r="B61244" s="2"/>
      <c r="BJ61244" s="3"/>
      <c r="BL61244" s="3"/>
      <c r="BN61244" s="3"/>
      <c r="BP61244" s="3"/>
    </row>
    <row r="61245" spans="1:68" x14ac:dyDescent="0.25">
      <c r="A61245" s="1"/>
      <c r="B61245" s="2"/>
      <c r="BJ61245" s="3"/>
      <c r="BL61245" s="3"/>
      <c r="BN61245" s="3"/>
      <c r="BP61245" s="3"/>
    </row>
    <row r="61246" spans="1:68" x14ac:dyDescent="0.25">
      <c r="A61246" s="1"/>
      <c r="B61246" s="2"/>
      <c r="BJ61246" s="3"/>
      <c r="BL61246" s="3"/>
      <c r="BN61246" s="3"/>
      <c r="BP61246" s="3"/>
    </row>
    <row r="61247" spans="1:68" x14ac:dyDescent="0.25">
      <c r="A61247" s="1"/>
      <c r="B61247" s="2"/>
      <c r="BJ61247" s="3"/>
      <c r="BL61247" s="3"/>
      <c r="BN61247" s="3"/>
      <c r="BP61247" s="3"/>
    </row>
    <row r="61248" spans="1:68" x14ac:dyDescent="0.25">
      <c r="A61248" s="1"/>
      <c r="B61248" s="2"/>
      <c r="BJ61248" s="3"/>
      <c r="BL61248" s="3"/>
      <c r="BN61248" s="3"/>
      <c r="BP61248" s="3"/>
    </row>
    <row r="61249" spans="1:68" x14ac:dyDescent="0.25">
      <c r="A61249" s="1"/>
      <c r="B61249" s="2"/>
      <c r="BJ61249" s="3"/>
      <c r="BL61249" s="3"/>
      <c r="BN61249" s="3"/>
      <c r="BP61249" s="3"/>
    </row>
    <row r="61250" spans="1:68" x14ac:dyDescent="0.25">
      <c r="A61250" s="1"/>
      <c r="B61250" s="2"/>
      <c r="BJ61250" s="3"/>
      <c r="BL61250" s="3"/>
      <c r="BN61250" s="3"/>
      <c r="BP61250" s="3"/>
    </row>
    <row r="61251" spans="1:68" x14ac:dyDescent="0.25">
      <c r="A61251" s="1"/>
      <c r="B61251" s="2"/>
      <c r="BJ61251" s="3"/>
      <c r="BL61251" s="3"/>
      <c r="BN61251" s="3"/>
      <c r="BP61251" s="3"/>
    </row>
    <row r="61252" spans="1:68" x14ac:dyDescent="0.25">
      <c r="A61252" s="1"/>
      <c r="B61252" s="2"/>
      <c r="BJ61252" s="3"/>
      <c r="BL61252" s="3"/>
      <c r="BN61252" s="3"/>
      <c r="BP61252" s="3"/>
    </row>
    <row r="61253" spans="1:68" x14ac:dyDescent="0.25">
      <c r="A61253" s="1"/>
      <c r="B61253" s="2"/>
      <c r="BJ61253" s="3"/>
      <c r="BL61253" s="3"/>
      <c r="BN61253" s="3"/>
      <c r="BP61253" s="3"/>
    </row>
    <row r="61254" spans="1:68" x14ac:dyDescent="0.25">
      <c r="A61254" s="1"/>
      <c r="B61254" s="2"/>
      <c r="BJ61254" s="3"/>
      <c r="BL61254" s="3"/>
      <c r="BN61254" s="3"/>
      <c r="BP61254" s="3"/>
    </row>
    <row r="61255" spans="1:68" x14ac:dyDescent="0.25">
      <c r="A61255" s="1"/>
      <c r="B61255" s="2"/>
      <c r="BJ61255" s="3"/>
      <c r="BL61255" s="3"/>
      <c r="BN61255" s="3"/>
      <c r="BP61255" s="3"/>
    </row>
    <row r="61256" spans="1:68" x14ac:dyDescent="0.25">
      <c r="A61256" s="1"/>
      <c r="B61256" s="2"/>
      <c r="BJ61256" s="3"/>
      <c r="BL61256" s="3"/>
      <c r="BN61256" s="3"/>
      <c r="BP61256" s="3"/>
    </row>
    <row r="61257" spans="1:68" x14ac:dyDescent="0.25">
      <c r="A61257" s="1"/>
      <c r="B61257" s="2"/>
      <c r="BJ61257" s="3"/>
      <c r="BL61257" s="3"/>
      <c r="BN61257" s="3"/>
      <c r="BP61257" s="3"/>
    </row>
    <row r="61258" spans="1:68" x14ac:dyDescent="0.25">
      <c r="A61258" s="1"/>
      <c r="B61258" s="2"/>
      <c r="BJ61258" s="3"/>
      <c r="BL61258" s="3"/>
      <c r="BN61258" s="3"/>
      <c r="BP61258" s="3"/>
    </row>
    <row r="61259" spans="1:68" x14ac:dyDescent="0.25">
      <c r="A61259" s="1"/>
      <c r="B61259" s="2"/>
      <c r="BJ61259" s="3"/>
      <c r="BL61259" s="3"/>
      <c r="BN61259" s="3"/>
      <c r="BP61259" s="3"/>
    </row>
    <row r="61260" spans="1:68" x14ac:dyDescent="0.25">
      <c r="A61260" s="1"/>
      <c r="B61260" s="2"/>
      <c r="BJ61260" s="3"/>
      <c r="BL61260" s="3"/>
      <c r="BN61260" s="3"/>
      <c r="BP61260" s="3"/>
    </row>
    <row r="61261" spans="1:68" x14ac:dyDescent="0.25">
      <c r="A61261" s="1"/>
      <c r="B61261" s="2"/>
      <c r="BJ61261" s="3"/>
      <c r="BL61261" s="3"/>
      <c r="BN61261" s="3"/>
      <c r="BP61261" s="3"/>
    </row>
    <row r="61262" spans="1:68" x14ac:dyDescent="0.25">
      <c r="A61262" s="1"/>
      <c r="B61262" s="2"/>
      <c r="BJ61262" s="3"/>
      <c r="BL61262" s="3"/>
      <c r="BN61262" s="3"/>
      <c r="BP61262" s="3"/>
    </row>
    <row r="61263" spans="1:68" x14ac:dyDescent="0.25">
      <c r="A61263" s="1"/>
      <c r="B61263" s="2"/>
      <c r="BJ61263" s="3"/>
      <c r="BL61263" s="3"/>
      <c r="BN61263" s="3"/>
      <c r="BP61263" s="3"/>
    </row>
    <row r="61264" spans="1:68" x14ac:dyDescent="0.25">
      <c r="A61264" s="1"/>
      <c r="B61264" s="2"/>
      <c r="BJ61264" s="3"/>
      <c r="BL61264" s="3"/>
      <c r="BN61264" s="3"/>
      <c r="BP61264" s="3"/>
    </row>
    <row r="61265" spans="1:68" x14ac:dyDescent="0.25">
      <c r="A61265" s="1"/>
      <c r="B61265" s="2"/>
      <c r="BJ61265" s="3"/>
      <c r="BL61265" s="3"/>
      <c r="BN61265" s="3"/>
      <c r="BP61265" s="3"/>
    </row>
    <row r="61266" spans="1:68" x14ac:dyDescent="0.25">
      <c r="A61266" s="1"/>
      <c r="B61266" s="2"/>
      <c r="BJ61266" s="3"/>
      <c r="BL61266" s="3"/>
      <c r="BN61266" s="3"/>
      <c r="BP61266" s="3"/>
    </row>
    <row r="61267" spans="1:68" x14ac:dyDescent="0.25">
      <c r="A61267" s="1"/>
      <c r="B61267" s="2"/>
      <c r="BJ61267" s="3"/>
      <c r="BL61267" s="3"/>
      <c r="BN61267" s="3"/>
      <c r="BP61267" s="3"/>
    </row>
    <row r="61268" spans="1:68" x14ac:dyDescent="0.25">
      <c r="A61268" s="1"/>
      <c r="B61268" s="2"/>
      <c r="BJ61268" s="3"/>
      <c r="BL61268" s="3"/>
      <c r="BN61268" s="3"/>
      <c r="BP61268" s="3"/>
    </row>
    <row r="61269" spans="1:68" x14ac:dyDescent="0.25">
      <c r="A61269" s="1"/>
      <c r="B61269" s="2"/>
      <c r="BJ61269" s="3"/>
      <c r="BL61269" s="3"/>
      <c r="BN61269" s="3"/>
      <c r="BP61269" s="3"/>
    </row>
    <row r="61270" spans="1:68" x14ac:dyDescent="0.25">
      <c r="A61270" s="1"/>
      <c r="B61270" s="2"/>
      <c r="BJ61270" s="3"/>
      <c r="BL61270" s="3"/>
      <c r="BN61270" s="3"/>
      <c r="BP61270" s="3"/>
    </row>
    <row r="61271" spans="1:68" x14ac:dyDescent="0.25">
      <c r="A61271" s="1"/>
      <c r="B61271" s="2"/>
      <c r="BJ61271" s="3"/>
      <c r="BL61271" s="3"/>
      <c r="BN61271" s="3"/>
      <c r="BP61271" s="3"/>
    </row>
    <row r="61272" spans="1:68" x14ac:dyDescent="0.25">
      <c r="A61272" s="1"/>
      <c r="B61272" s="2"/>
      <c r="BJ61272" s="3"/>
      <c r="BL61272" s="3"/>
      <c r="BN61272" s="3"/>
      <c r="BP61272" s="3"/>
    </row>
    <row r="61273" spans="1:68" x14ac:dyDescent="0.25">
      <c r="A61273" s="1"/>
      <c r="B61273" s="2"/>
      <c r="BJ61273" s="3"/>
      <c r="BL61273" s="3"/>
      <c r="BN61273" s="3"/>
      <c r="BP61273" s="3"/>
    </row>
    <row r="61274" spans="1:68" x14ac:dyDescent="0.25">
      <c r="A61274" s="1"/>
      <c r="B61274" s="2"/>
      <c r="BJ61274" s="3"/>
      <c r="BL61274" s="3"/>
      <c r="BN61274" s="3"/>
      <c r="BP61274" s="3"/>
    </row>
    <row r="61275" spans="1:68" x14ac:dyDescent="0.25">
      <c r="A61275" s="1"/>
      <c r="B61275" s="2"/>
      <c r="BJ61275" s="3"/>
      <c r="BL61275" s="3"/>
      <c r="BN61275" s="3"/>
      <c r="BP61275" s="3"/>
    </row>
    <row r="61276" spans="1:68" x14ac:dyDescent="0.25">
      <c r="A61276" s="1"/>
      <c r="B61276" s="2"/>
      <c r="BJ61276" s="3"/>
      <c r="BL61276" s="3"/>
      <c r="BN61276" s="3"/>
      <c r="BP61276" s="3"/>
    </row>
    <row r="61277" spans="1:68" x14ac:dyDescent="0.25">
      <c r="A61277" s="1"/>
      <c r="B61277" s="2"/>
      <c r="BJ61277" s="3"/>
      <c r="BL61277" s="3"/>
      <c r="BN61277" s="3"/>
      <c r="BP61277" s="3"/>
    </row>
    <row r="61278" spans="1:68" x14ac:dyDescent="0.25">
      <c r="A61278" s="1"/>
      <c r="B61278" s="2"/>
      <c r="BJ61278" s="3"/>
      <c r="BL61278" s="3"/>
      <c r="BN61278" s="3"/>
      <c r="BP61278" s="3"/>
    </row>
    <row r="61279" spans="1:68" x14ac:dyDescent="0.25">
      <c r="A61279" s="1"/>
      <c r="B61279" s="2"/>
      <c r="BJ61279" s="3"/>
      <c r="BL61279" s="3"/>
      <c r="BN61279" s="3"/>
      <c r="BP61279" s="3"/>
    </row>
    <row r="61280" spans="1:68" x14ac:dyDescent="0.25">
      <c r="A61280" s="1"/>
      <c r="B61280" s="2"/>
      <c r="BJ61280" s="3"/>
      <c r="BL61280" s="3"/>
      <c r="BN61280" s="3"/>
      <c r="BP61280" s="3"/>
    </row>
    <row r="61281" spans="1:68" x14ac:dyDescent="0.25">
      <c r="A61281" s="1"/>
      <c r="B61281" s="2"/>
      <c r="BJ61281" s="3"/>
      <c r="BL61281" s="3"/>
      <c r="BN61281" s="3"/>
      <c r="BP61281" s="3"/>
    </row>
    <row r="61282" spans="1:68" x14ac:dyDescent="0.25">
      <c r="A61282" s="1"/>
      <c r="B61282" s="2"/>
      <c r="BJ61282" s="3"/>
      <c r="BL61282" s="3"/>
      <c r="BN61282" s="3"/>
      <c r="BP61282" s="3"/>
    </row>
    <row r="61283" spans="1:68" x14ac:dyDescent="0.25">
      <c r="A61283" s="1"/>
      <c r="B61283" s="2"/>
      <c r="BJ61283" s="3"/>
      <c r="BL61283" s="3"/>
      <c r="BN61283" s="3"/>
      <c r="BP61283" s="3"/>
    </row>
    <row r="61284" spans="1:68" x14ac:dyDescent="0.25">
      <c r="A61284" s="1"/>
      <c r="B61284" s="2"/>
      <c r="BJ61284" s="3"/>
      <c r="BL61284" s="3"/>
      <c r="BN61284" s="3"/>
      <c r="BP61284" s="3"/>
    </row>
    <row r="61285" spans="1:68" x14ac:dyDescent="0.25">
      <c r="A61285" s="1"/>
      <c r="B61285" s="2"/>
      <c r="BJ61285" s="3"/>
      <c r="BL61285" s="3"/>
      <c r="BN61285" s="3"/>
      <c r="BP61285" s="3"/>
    </row>
    <row r="61286" spans="1:68" x14ac:dyDescent="0.25">
      <c r="A61286" s="1"/>
      <c r="B61286" s="2"/>
      <c r="BJ61286" s="3"/>
      <c r="BL61286" s="3"/>
      <c r="BN61286" s="3"/>
      <c r="BP61286" s="3"/>
    </row>
    <row r="61287" spans="1:68" x14ac:dyDescent="0.25">
      <c r="A61287" s="1"/>
      <c r="B61287" s="2"/>
      <c r="BJ61287" s="3"/>
      <c r="BL61287" s="3"/>
      <c r="BN61287" s="3"/>
      <c r="BP61287" s="3"/>
    </row>
    <row r="61288" spans="1:68" x14ac:dyDescent="0.25">
      <c r="A61288" s="1"/>
      <c r="B61288" s="2"/>
      <c r="BJ61288" s="3"/>
      <c r="BL61288" s="3"/>
      <c r="BN61288" s="3"/>
      <c r="BP61288" s="3"/>
    </row>
    <row r="61289" spans="1:68" x14ac:dyDescent="0.25">
      <c r="A61289" s="1"/>
      <c r="B61289" s="2"/>
      <c r="BJ61289" s="3"/>
      <c r="BL61289" s="3"/>
      <c r="BN61289" s="3"/>
      <c r="BP61289" s="3"/>
    </row>
    <row r="61290" spans="1:68" x14ac:dyDescent="0.25">
      <c r="A61290" s="1"/>
      <c r="B61290" s="2"/>
      <c r="BJ61290" s="3"/>
      <c r="BL61290" s="3"/>
      <c r="BN61290" s="3"/>
      <c r="BP61290" s="3"/>
    </row>
    <row r="61291" spans="1:68" x14ac:dyDescent="0.25">
      <c r="A61291" s="1"/>
      <c r="B61291" s="2"/>
      <c r="BJ61291" s="3"/>
      <c r="BL61291" s="3"/>
      <c r="BN61291" s="3"/>
      <c r="BP61291" s="3"/>
    </row>
    <row r="61292" spans="1:68" x14ac:dyDescent="0.25">
      <c r="A61292" s="1"/>
      <c r="B61292" s="2"/>
      <c r="BJ61292" s="3"/>
      <c r="BL61292" s="3"/>
      <c r="BN61292" s="3"/>
      <c r="BP61292" s="3"/>
    </row>
    <row r="61293" spans="1:68" x14ac:dyDescent="0.25">
      <c r="A61293" s="1"/>
      <c r="B61293" s="2"/>
      <c r="BJ61293" s="3"/>
      <c r="BL61293" s="3"/>
      <c r="BN61293" s="3"/>
      <c r="BP61293" s="3"/>
    </row>
    <row r="61294" spans="1:68" x14ac:dyDescent="0.25">
      <c r="A61294" s="1"/>
      <c r="B61294" s="2"/>
      <c r="BJ61294" s="3"/>
      <c r="BL61294" s="3"/>
      <c r="BN61294" s="3"/>
      <c r="BP61294" s="3"/>
    </row>
    <row r="61295" spans="1:68" x14ac:dyDescent="0.25">
      <c r="A61295" s="1"/>
      <c r="B61295" s="2"/>
      <c r="BJ61295" s="3"/>
      <c r="BL61295" s="3"/>
      <c r="BN61295" s="3"/>
      <c r="BP61295" s="3"/>
    </row>
    <row r="61296" spans="1:68" x14ac:dyDescent="0.25">
      <c r="A61296" s="1"/>
      <c r="B61296" s="2"/>
      <c r="BJ61296" s="3"/>
      <c r="BL61296" s="3"/>
      <c r="BN61296" s="3"/>
      <c r="BP61296" s="3"/>
    </row>
    <row r="61297" spans="1:68" x14ac:dyDescent="0.25">
      <c r="A61297" s="1"/>
      <c r="B61297" s="2"/>
      <c r="BJ61297" s="3"/>
      <c r="BL61297" s="3"/>
      <c r="BN61297" s="3"/>
      <c r="BP61297" s="3"/>
    </row>
    <row r="61298" spans="1:68" x14ac:dyDescent="0.25">
      <c r="A61298" s="1"/>
      <c r="B61298" s="2"/>
      <c r="BJ61298" s="3"/>
      <c r="BL61298" s="3"/>
      <c r="BN61298" s="3"/>
      <c r="BP61298" s="3"/>
    </row>
    <row r="61299" spans="1:68" x14ac:dyDescent="0.25">
      <c r="A61299" s="1"/>
      <c r="B61299" s="2"/>
      <c r="BJ61299" s="3"/>
      <c r="BL61299" s="3"/>
      <c r="BN61299" s="3"/>
      <c r="BP61299" s="3"/>
    </row>
    <row r="61300" spans="1:68" x14ac:dyDescent="0.25">
      <c r="A61300" s="1"/>
      <c r="B61300" s="2"/>
      <c r="BJ61300" s="3"/>
      <c r="BL61300" s="3"/>
      <c r="BN61300" s="3"/>
      <c r="BP61300" s="3"/>
    </row>
    <row r="61301" spans="1:68" x14ac:dyDescent="0.25">
      <c r="A61301" s="1"/>
      <c r="B61301" s="2"/>
      <c r="BJ61301" s="3"/>
      <c r="BL61301" s="3"/>
      <c r="BN61301" s="3"/>
      <c r="BP61301" s="3"/>
    </row>
    <row r="61302" spans="1:68" x14ac:dyDescent="0.25">
      <c r="A61302" s="1"/>
      <c r="B61302" s="2"/>
      <c r="BJ61302" s="3"/>
      <c r="BL61302" s="3"/>
      <c r="BN61302" s="3"/>
      <c r="BP61302" s="3"/>
    </row>
    <row r="61303" spans="1:68" x14ac:dyDescent="0.25">
      <c r="A61303" s="1"/>
      <c r="B61303" s="2"/>
      <c r="BJ61303" s="3"/>
      <c r="BL61303" s="3"/>
      <c r="BN61303" s="3"/>
      <c r="BP61303" s="3"/>
    </row>
    <row r="61304" spans="1:68" x14ac:dyDescent="0.25">
      <c r="A61304" s="1"/>
      <c r="B61304" s="2"/>
      <c r="BJ61304" s="3"/>
      <c r="BL61304" s="3"/>
      <c r="BN61304" s="3"/>
      <c r="BP61304" s="3"/>
    </row>
    <row r="61305" spans="1:68" x14ac:dyDescent="0.25">
      <c r="A61305" s="1"/>
      <c r="B61305" s="2"/>
      <c r="BJ61305" s="3"/>
      <c r="BL61305" s="3"/>
      <c r="BN61305" s="3"/>
      <c r="BP61305" s="3"/>
    </row>
    <row r="61306" spans="1:68" x14ac:dyDescent="0.25">
      <c r="A61306" s="1"/>
      <c r="B61306" s="2"/>
      <c r="BJ61306" s="3"/>
      <c r="BL61306" s="3"/>
      <c r="BN61306" s="3"/>
      <c r="BP61306" s="3"/>
    </row>
    <row r="61307" spans="1:68" x14ac:dyDescent="0.25">
      <c r="A61307" s="1"/>
      <c r="B61307" s="2"/>
      <c r="BJ61307" s="3"/>
      <c r="BL61307" s="3"/>
      <c r="BN61307" s="3"/>
      <c r="BP61307" s="3"/>
    </row>
    <row r="61308" spans="1:68" x14ac:dyDescent="0.25">
      <c r="A61308" s="1"/>
      <c r="B61308" s="2"/>
      <c r="BJ61308" s="3"/>
      <c r="BL61308" s="3"/>
      <c r="BN61308" s="3"/>
      <c r="BP61308" s="3"/>
    </row>
    <row r="61309" spans="1:68" x14ac:dyDescent="0.25">
      <c r="A61309" s="1"/>
      <c r="B61309" s="2"/>
      <c r="BJ61309" s="3"/>
      <c r="BL61309" s="3"/>
      <c r="BN61309" s="3"/>
      <c r="BP61309" s="3"/>
    </row>
    <row r="61310" spans="1:68" x14ac:dyDescent="0.25">
      <c r="A61310" s="1"/>
      <c r="B61310" s="2"/>
      <c r="BJ61310" s="3"/>
      <c r="BL61310" s="3"/>
      <c r="BN61310" s="3"/>
      <c r="BP61310" s="3"/>
    </row>
    <row r="61311" spans="1:68" x14ac:dyDescent="0.25">
      <c r="A61311" s="1"/>
      <c r="B61311" s="2"/>
      <c r="BJ61311" s="3"/>
      <c r="BL61311" s="3"/>
      <c r="BN61311" s="3"/>
      <c r="BP61311" s="3"/>
    </row>
    <row r="61312" spans="1:68" x14ac:dyDescent="0.25">
      <c r="A61312" s="1"/>
      <c r="B61312" s="2"/>
      <c r="BJ61312" s="3"/>
      <c r="BL61312" s="3"/>
      <c r="BN61312" s="3"/>
      <c r="BP61312" s="3"/>
    </row>
    <row r="61313" spans="1:68" x14ac:dyDescent="0.25">
      <c r="A61313" s="1"/>
      <c r="B61313" s="2"/>
      <c r="BJ61313" s="3"/>
      <c r="BL61313" s="3"/>
      <c r="BN61313" s="3"/>
      <c r="BP61313" s="3"/>
    </row>
    <row r="61314" spans="1:68" x14ac:dyDescent="0.25">
      <c r="A61314" s="1"/>
      <c r="B61314" s="2"/>
      <c r="BJ61314" s="3"/>
      <c r="BL61314" s="3"/>
      <c r="BN61314" s="3"/>
      <c r="BP61314" s="3"/>
    </row>
    <row r="61315" spans="1:68" x14ac:dyDescent="0.25">
      <c r="A61315" s="1"/>
      <c r="B61315" s="2"/>
      <c r="BJ61315" s="3"/>
      <c r="BL61315" s="3"/>
      <c r="BN61315" s="3"/>
      <c r="BP61315" s="3"/>
    </row>
    <row r="61316" spans="1:68" x14ac:dyDescent="0.25">
      <c r="A61316" s="1"/>
      <c r="B61316" s="2"/>
      <c r="BJ61316" s="3"/>
      <c r="BL61316" s="3"/>
      <c r="BN61316" s="3"/>
      <c r="BP61316" s="3"/>
    </row>
    <row r="61317" spans="1:68" x14ac:dyDescent="0.25">
      <c r="A61317" s="1"/>
      <c r="B61317" s="2"/>
      <c r="BJ61317" s="3"/>
      <c r="BL61317" s="3"/>
      <c r="BN61317" s="3"/>
      <c r="BP61317" s="3"/>
    </row>
    <row r="61318" spans="1:68" x14ac:dyDescent="0.25">
      <c r="A61318" s="1"/>
      <c r="B61318" s="2"/>
      <c r="BJ61318" s="3"/>
      <c r="BL61318" s="3"/>
      <c r="BN61318" s="3"/>
      <c r="BP61318" s="3"/>
    </row>
    <row r="61319" spans="1:68" x14ac:dyDescent="0.25">
      <c r="A61319" s="1"/>
      <c r="B61319" s="2"/>
      <c r="BJ61319" s="3"/>
      <c r="BL61319" s="3"/>
      <c r="BN61319" s="3"/>
      <c r="BP61319" s="3"/>
    </row>
    <row r="61320" spans="1:68" x14ac:dyDescent="0.25">
      <c r="A61320" s="1"/>
      <c r="B61320" s="2"/>
      <c r="BJ61320" s="3"/>
      <c r="BL61320" s="3"/>
      <c r="BN61320" s="3"/>
      <c r="BP61320" s="3"/>
    </row>
    <row r="61321" spans="1:68" x14ac:dyDescent="0.25">
      <c r="A61321" s="1"/>
      <c r="B61321" s="2"/>
      <c r="BJ61321" s="3"/>
      <c r="BL61321" s="3"/>
      <c r="BN61321" s="3"/>
      <c r="BP61321" s="3"/>
    </row>
    <row r="61322" spans="1:68" x14ac:dyDescent="0.25">
      <c r="A61322" s="1"/>
      <c r="B61322" s="2"/>
      <c r="BJ61322" s="3"/>
      <c r="BL61322" s="3"/>
      <c r="BN61322" s="3"/>
      <c r="BP61322" s="3"/>
    </row>
    <row r="61323" spans="1:68" x14ac:dyDescent="0.25">
      <c r="A61323" s="1"/>
      <c r="B61323" s="2"/>
      <c r="BJ61323" s="3"/>
      <c r="BL61323" s="3"/>
      <c r="BN61323" s="3"/>
      <c r="BP61323" s="3"/>
    </row>
    <row r="61324" spans="1:68" x14ac:dyDescent="0.25">
      <c r="A61324" s="1"/>
      <c r="B61324" s="2"/>
      <c r="BJ61324" s="3"/>
      <c r="BL61324" s="3"/>
      <c r="BN61324" s="3"/>
      <c r="BP61324" s="3"/>
    </row>
    <row r="61325" spans="1:68" x14ac:dyDescent="0.25">
      <c r="A61325" s="1"/>
      <c r="B61325" s="2"/>
      <c r="BJ61325" s="3"/>
      <c r="BL61325" s="3"/>
      <c r="BN61325" s="3"/>
      <c r="BP61325" s="3"/>
    </row>
    <row r="61326" spans="1:68" x14ac:dyDescent="0.25">
      <c r="A61326" s="1"/>
      <c r="B61326" s="2"/>
      <c r="BJ61326" s="3"/>
      <c r="BL61326" s="3"/>
      <c r="BN61326" s="3"/>
      <c r="BP61326" s="3"/>
    </row>
    <row r="61327" spans="1:68" x14ac:dyDescent="0.25">
      <c r="A61327" s="1"/>
      <c r="B61327" s="2"/>
      <c r="BJ61327" s="3"/>
      <c r="BL61327" s="3"/>
      <c r="BN61327" s="3"/>
      <c r="BP61327" s="3"/>
    </row>
    <row r="61328" spans="1:68" x14ac:dyDescent="0.25">
      <c r="A61328" s="1"/>
      <c r="B61328" s="2"/>
      <c r="BJ61328" s="3"/>
      <c r="BL61328" s="3"/>
      <c r="BN61328" s="3"/>
      <c r="BP61328" s="3"/>
    </row>
    <row r="61329" spans="1:68" x14ac:dyDescent="0.25">
      <c r="A61329" s="1"/>
      <c r="B61329" s="2"/>
      <c r="BJ61329" s="3"/>
      <c r="BL61329" s="3"/>
      <c r="BN61329" s="3"/>
      <c r="BP61329" s="3"/>
    </row>
    <row r="61330" spans="1:68" x14ac:dyDescent="0.25">
      <c r="A61330" s="1"/>
      <c r="B61330" s="2"/>
      <c r="BJ61330" s="3"/>
      <c r="BL61330" s="3"/>
      <c r="BN61330" s="3"/>
      <c r="BP61330" s="3"/>
    </row>
    <row r="61331" spans="1:68" x14ac:dyDescent="0.25">
      <c r="A61331" s="1"/>
      <c r="B61331" s="2"/>
      <c r="BJ61331" s="3"/>
      <c r="BL61331" s="3"/>
      <c r="BN61331" s="3"/>
      <c r="BP61331" s="3"/>
    </row>
    <row r="61332" spans="1:68" x14ac:dyDescent="0.25">
      <c r="A61332" s="1"/>
      <c r="B61332" s="2"/>
      <c r="BJ61332" s="3"/>
      <c r="BL61332" s="3"/>
      <c r="BN61332" s="3"/>
      <c r="BP61332" s="3"/>
    </row>
    <row r="61333" spans="1:68" x14ac:dyDescent="0.25">
      <c r="A61333" s="1"/>
      <c r="B61333" s="2"/>
      <c r="BJ61333" s="3"/>
      <c r="BL61333" s="3"/>
      <c r="BN61333" s="3"/>
      <c r="BP61333" s="3"/>
    </row>
    <row r="61334" spans="1:68" x14ac:dyDescent="0.25">
      <c r="A61334" s="1"/>
      <c r="B61334" s="2"/>
      <c r="BJ61334" s="3"/>
      <c r="BL61334" s="3"/>
      <c r="BN61334" s="3"/>
      <c r="BP61334" s="3"/>
    </row>
    <row r="61335" spans="1:68" x14ac:dyDescent="0.25">
      <c r="A61335" s="1"/>
      <c r="B61335" s="2"/>
      <c r="BJ61335" s="3"/>
      <c r="BL61335" s="3"/>
      <c r="BN61335" s="3"/>
      <c r="BP61335" s="3"/>
    </row>
    <row r="61336" spans="1:68" x14ac:dyDescent="0.25">
      <c r="A61336" s="1"/>
      <c r="B61336" s="2"/>
      <c r="BJ61336" s="3"/>
      <c r="BL61336" s="3"/>
      <c r="BN61336" s="3"/>
      <c r="BP61336" s="3"/>
    </row>
    <row r="61337" spans="1:68" x14ac:dyDescent="0.25">
      <c r="A61337" s="1"/>
      <c r="B61337" s="2"/>
      <c r="BJ61337" s="3"/>
      <c r="BL61337" s="3"/>
      <c r="BN61337" s="3"/>
      <c r="BP61337" s="3"/>
    </row>
    <row r="61338" spans="1:68" x14ac:dyDescent="0.25">
      <c r="A61338" s="1"/>
      <c r="B61338" s="2"/>
      <c r="BJ61338" s="3"/>
      <c r="BL61338" s="3"/>
      <c r="BN61338" s="3"/>
      <c r="BP61338" s="3"/>
    </row>
    <row r="61339" spans="1:68" x14ac:dyDescent="0.25">
      <c r="A61339" s="1"/>
      <c r="B61339" s="2"/>
      <c r="BJ61339" s="3"/>
      <c r="BL61339" s="3"/>
      <c r="BN61339" s="3"/>
      <c r="BP61339" s="3"/>
    </row>
    <row r="61340" spans="1:68" x14ac:dyDescent="0.25">
      <c r="A61340" s="1"/>
      <c r="B61340" s="2"/>
      <c r="BJ61340" s="3"/>
      <c r="BL61340" s="3"/>
      <c r="BN61340" s="3"/>
      <c r="BP61340" s="3"/>
    </row>
    <row r="61341" spans="1:68" x14ac:dyDescent="0.25">
      <c r="A61341" s="1"/>
      <c r="B61341" s="2"/>
      <c r="BJ61341" s="3"/>
      <c r="BL61341" s="3"/>
      <c r="BN61341" s="3"/>
      <c r="BP61341" s="3"/>
    </row>
    <row r="61342" spans="1:68" x14ac:dyDescent="0.25">
      <c r="A61342" s="1"/>
      <c r="B61342" s="2"/>
      <c r="BJ61342" s="3"/>
      <c r="BL61342" s="3"/>
      <c r="BN61342" s="3"/>
      <c r="BP61342" s="3"/>
    </row>
    <row r="61343" spans="1:68" x14ac:dyDescent="0.25">
      <c r="A61343" s="1"/>
      <c r="B61343" s="2"/>
      <c r="BJ61343" s="3"/>
      <c r="BL61343" s="3"/>
      <c r="BN61343" s="3"/>
      <c r="BP61343" s="3"/>
    </row>
    <row r="61344" spans="1:68" x14ac:dyDescent="0.25">
      <c r="A61344" s="1"/>
      <c r="B61344" s="2"/>
      <c r="BJ61344" s="3"/>
      <c r="BL61344" s="3"/>
      <c r="BN61344" s="3"/>
      <c r="BP61344" s="3"/>
    </row>
    <row r="61345" spans="1:68" x14ac:dyDescent="0.25">
      <c r="A61345" s="1"/>
      <c r="B61345" s="2"/>
      <c r="BJ61345" s="3"/>
      <c r="BL61345" s="3"/>
      <c r="BN61345" s="3"/>
      <c r="BP61345" s="3"/>
    </row>
    <row r="61346" spans="1:68" x14ac:dyDescent="0.25">
      <c r="A61346" s="1"/>
      <c r="B61346" s="2"/>
      <c r="BJ61346" s="3"/>
      <c r="BL61346" s="3"/>
      <c r="BN61346" s="3"/>
      <c r="BP61346" s="3"/>
    </row>
    <row r="61347" spans="1:68" x14ac:dyDescent="0.25">
      <c r="A61347" s="1"/>
      <c r="B61347" s="2"/>
      <c r="BJ61347" s="3"/>
      <c r="BL61347" s="3"/>
      <c r="BN61347" s="3"/>
      <c r="BP61347" s="3"/>
    </row>
    <row r="61348" spans="1:68" x14ac:dyDescent="0.25">
      <c r="A61348" s="1"/>
      <c r="B61348" s="2"/>
      <c r="BJ61348" s="3"/>
      <c r="BL61348" s="3"/>
      <c r="BN61348" s="3"/>
      <c r="BP61348" s="3"/>
    </row>
    <row r="61349" spans="1:68" x14ac:dyDescent="0.25">
      <c r="A61349" s="1"/>
      <c r="B61349" s="2"/>
      <c r="BJ61349" s="3"/>
      <c r="BL61349" s="3"/>
      <c r="BN61349" s="3"/>
      <c r="BP61349" s="3"/>
    </row>
    <row r="61350" spans="1:68" x14ac:dyDescent="0.25">
      <c r="A61350" s="1"/>
      <c r="B61350" s="2"/>
      <c r="BJ61350" s="3"/>
      <c r="BL61350" s="3"/>
      <c r="BN61350" s="3"/>
      <c r="BP61350" s="3"/>
    </row>
    <row r="61351" spans="1:68" x14ac:dyDescent="0.25">
      <c r="A61351" s="1"/>
      <c r="B61351" s="2"/>
      <c r="BJ61351" s="3"/>
      <c r="BL61351" s="3"/>
      <c r="BN61351" s="3"/>
      <c r="BP61351" s="3"/>
    </row>
    <row r="61352" spans="1:68" x14ac:dyDescent="0.25">
      <c r="A61352" s="1"/>
      <c r="B61352" s="2"/>
      <c r="BJ61352" s="3"/>
      <c r="BL61352" s="3"/>
      <c r="BN61352" s="3"/>
      <c r="BP61352" s="3"/>
    </row>
    <row r="61353" spans="1:68" x14ac:dyDescent="0.25">
      <c r="A61353" s="1"/>
      <c r="B61353" s="2"/>
      <c r="BJ61353" s="3"/>
      <c r="BL61353" s="3"/>
      <c r="BN61353" s="3"/>
      <c r="BP61353" s="3"/>
    </row>
    <row r="61354" spans="1:68" x14ac:dyDescent="0.25">
      <c r="A61354" s="1"/>
      <c r="B61354" s="2"/>
      <c r="BJ61354" s="3"/>
      <c r="BL61354" s="3"/>
      <c r="BN61354" s="3"/>
      <c r="BP61354" s="3"/>
    </row>
    <row r="61355" spans="1:68" x14ac:dyDescent="0.25">
      <c r="A61355" s="1"/>
      <c r="B61355" s="2"/>
      <c r="BJ61355" s="3"/>
      <c r="BL61355" s="3"/>
      <c r="BN61355" s="3"/>
      <c r="BP61355" s="3"/>
    </row>
    <row r="61356" spans="1:68" x14ac:dyDescent="0.25">
      <c r="A61356" s="1"/>
      <c r="B61356" s="2"/>
      <c r="BJ61356" s="3"/>
      <c r="BL61356" s="3"/>
      <c r="BN61356" s="3"/>
      <c r="BP61356" s="3"/>
    </row>
    <row r="61357" spans="1:68" x14ac:dyDescent="0.25">
      <c r="A61357" s="1"/>
      <c r="B61357" s="2"/>
      <c r="BJ61357" s="3"/>
      <c r="BL61357" s="3"/>
      <c r="BN61357" s="3"/>
      <c r="BP61357" s="3"/>
    </row>
    <row r="61358" spans="1:68" x14ac:dyDescent="0.25">
      <c r="A61358" s="1"/>
      <c r="B61358" s="2"/>
      <c r="BJ61358" s="3"/>
      <c r="BL61358" s="3"/>
      <c r="BN61358" s="3"/>
      <c r="BP61358" s="3"/>
    </row>
    <row r="61359" spans="1:68" x14ac:dyDescent="0.25">
      <c r="A61359" s="1"/>
      <c r="B61359" s="2"/>
      <c r="BJ61359" s="3"/>
      <c r="BL61359" s="3"/>
      <c r="BN61359" s="3"/>
      <c r="BP61359" s="3"/>
    </row>
    <row r="61360" spans="1:68" x14ac:dyDescent="0.25">
      <c r="A61360" s="1"/>
      <c r="B61360" s="2"/>
      <c r="BJ61360" s="3"/>
      <c r="BL61360" s="3"/>
      <c r="BN61360" s="3"/>
      <c r="BP61360" s="3"/>
    </row>
    <row r="61361" spans="1:68" x14ac:dyDescent="0.25">
      <c r="A61361" s="1"/>
      <c r="B61361" s="2"/>
      <c r="BJ61361" s="3"/>
      <c r="BL61361" s="3"/>
      <c r="BN61361" s="3"/>
      <c r="BP61361" s="3"/>
    </row>
    <row r="61362" spans="1:68" x14ac:dyDescent="0.25">
      <c r="A61362" s="1"/>
      <c r="B61362" s="2"/>
      <c r="BJ61362" s="3"/>
      <c r="BL61362" s="3"/>
      <c r="BN61362" s="3"/>
      <c r="BP61362" s="3"/>
    </row>
    <row r="61363" spans="1:68" x14ac:dyDescent="0.25">
      <c r="A61363" s="1"/>
      <c r="B61363" s="2"/>
      <c r="BJ61363" s="3"/>
      <c r="BL61363" s="3"/>
      <c r="BN61363" s="3"/>
      <c r="BP61363" s="3"/>
    </row>
    <row r="61364" spans="1:68" x14ac:dyDescent="0.25">
      <c r="A61364" s="1"/>
      <c r="B61364" s="2"/>
      <c r="BJ61364" s="3"/>
      <c r="BL61364" s="3"/>
      <c r="BN61364" s="3"/>
      <c r="BP61364" s="3"/>
    </row>
    <row r="61365" spans="1:68" x14ac:dyDescent="0.25">
      <c r="A61365" s="1"/>
      <c r="B61365" s="2"/>
      <c r="BJ61365" s="3"/>
      <c r="BL61365" s="3"/>
      <c r="BN61365" s="3"/>
      <c r="BP61365" s="3"/>
    </row>
    <row r="61366" spans="1:68" x14ac:dyDescent="0.25">
      <c r="A61366" s="1"/>
      <c r="B61366" s="2"/>
      <c r="BJ61366" s="3"/>
      <c r="BL61366" s="3"/>
      <c r="BN61366" s="3"/>
      <c r="BP61366" s="3"/>
    </row>
    <row r="61367" spans="1:68" x14ac:dyDescent="0.25">
      <c r="A61367" s="1"/>
      <c r="B61367" s="2"/>
      <c r="BJ61367" s="3"/>
      <c r="BL61367" s="3"/>
      <c r="BN61367" s="3"/>
      <c r="BP61367" s="3"/>
    </row>
    <row r="61368" spans="1:68" x14ac:dyDescent="0.25">
      <c r="A61368" s="1"/>
      <c r="B61368" s="2"/>
      <c r="BJ61368" s="3"/>
      <c r="BL61368" s="3"/>
      <c r="BN61368" s="3"/>
      <c r="BP61368" s="3"/>
    </row>
    <row r="61369" spans="1:68" x14ac:dyDescent="0.25">
      <c r="A61369" s="1"/>
      <c r="B61369" s="2"/>
      <c r="BJ61369" s="3"/>
      <c r="BL61369" s="3"/>
      <c r="BN61369" s="3"/>
      <c r="BP61369" s="3"/>
    </row>
    <row r="61370" spans="1:68" x14ac:dyDescent="0.25">
      <c r="A61370" s="1"/>
      <c r="B61370" s="2"/>
      <c r="BJ61370" s="3"/>
      <c r="BL61370" s="3"/>
      <c r="BN61370" s="3"/>
      <c r="BP61370" s="3"/>
    </row>
    <row r="61371" spans="1:68" x14ac:dyDescent="0.25">
      <c r="A61371" s="1"/>
      <c r="B61371" s="2"/>
      <c r="BJ61371" s="3"/>
      <c r="BL61371" s="3"/>
      <c r="BN61371" s="3"/>
      <c r="BP61371" s="3"/>
    </row>
    <row r="61372" spans="1:68" x14ac:dyDescent="0.25">
      <c r="A61372" s="1"/>
      <c r="B61372" s="2"/>
      <c r="BJ61372" s="3"/>
      <c r="BL61372" s="3"/>
      <c r="BN61372" s="3"/>
      <c r="BP61372" s="3"/>
    </row>
    <row r="61373" spans="1:68" x14ac:dyDescent="0.25">
      <c r="A61373" s="1"/>
      <c r="B61373" s="2"/>
      <c r="BJ61373" s="3"/>
      <c r="BL61373" s="3"/>
      <c r="BN61373" s="3"/>
      <c r="BP61373" s="3"/>
    </row>
    <row r="61374" spans="1:68" x14ac:dyDescent="0.25">
      <c r="A61374" s="1"/>
      <c r="B61374" s="2"/>
      <c r="BJ61374" s="3"/>
      <c r="BL61374" s="3"/>
      <c r="BN61374" s="3"/>
      <c r="BP61374" s="3"/>
    </row>
    <row r="61375" spans="1:68" x14ac:dyDescent="0.25">
      <c r="A61375" s="1"/>
      <c r="B61375" s="2"/>
      <c r="BJ61375" s="3"/>
      <c r="BL61375" s="3"/>
      <c r="BN61375" s="3"/>
      <c r="BP61375" s="3"/>
    </row>
    <row r="61376" spans="1:68" x14ac:dyDescent="0.25">
      <c r="A61376" s="1"/>
      <c r="B61376" s="2"/>
      <c r="BJ61376" s="3"/>
      <c r="BL61376" s="3"/>
      <c r="BN61376" s="3"/>
      <c r="BP61376" s="3"/>
    </row>
    <row r="61377" spans="1:68" x14ac:dyDescent="0.25">
      <c r="A61377" s="1"/>
      <c r="B61377" s="2"/>
      <c r="BJ61377" s="3"/>
      <c r="BL61377" s="3"/>
      <c r="BN61377" s="3"/>
      <c r="BP61377" s="3"/>
    </row>
    <row r="61378" spans="1:68" x14ac:dyDescent="0.25">
      <c r="A61378" s="1"/>
      <c r="B61378" s="2"/>
      <c r="BJ61378" s="3"/>
      <c r="BL61378" s="3"/>
      <c r="BN61378" s="3"/>
      <c r="BP61378" s="3"/>
    </row>
    <row r="61379" spans="1:68" x14ac:dyDescent="0.25">
      <c r="A61379" s="1"/>
      <c r="B61379" s="2"/>
      <c r="BJ61379" s="3"/>
      <c r="BL61379" s="3"/>
      <c r="BN61379" s="3"/>
      <c r="BP61379" s="3"/>
    </row>
    <row r="61380" spans="1:68" x14ac:dyDescent="0.25">
      <c r="A61380" s="1"/>
      <c r="B61380" s="2"/>
      <c r="BJ61380" s="3"/>
      <c r="BL61380" s="3"/>
      <c r="BN61380" s="3"/>
      <c r="BP61380" s="3"/>
    </row>
    <row r="61381" spans="1:68" x14ac:dyDescent="0.25">
      <c r="A61381" s="1"/>
      <c r="B61381" s="2"/>
      <c r="BJ61381" s="3"/>
      <c r="BL61381" s="3"/>
      <c r="BN61381" s="3"/>
      <c r="BP61381" s="3"/>
    </row>
    <row r="61382" spans="1:68" x14ac:dyDescent="0.25">
      <c r="A61382" s="1"/>
      <c r="B61382" s="2"/>
      <c r="BJ61382" s="3"/>
      <c r="BL61382" s="3"/>
      <c r="BN61382" s="3"/>
      <c r="BP61382" s="3"/>
    </row>
    <row r="61383" spans="1:68" x14ac:dyDescent="0.25">
      <c r="A61383" s="1"/>
      <c r="B61383" s="2"/>
      <c r="BJ61383" s="3"/>
      <c r="BL61383" s="3"/>
      <c r="BN61383" s="3"/>
      <c r="BP61383" s="3"/>
    </row>
    <row r="61384" spans="1:68" x14ac:dyDescent="0.25">
      <c r="A61384" s="1"/>
      <c r="B61384" s="2"/>
      <c r="BJ61384" s="3"/>
      <c r="BL61384" s="3"/>
      <c r="BN61384" s="3"/>
      <c r="BP61384" s="3"/>
    </row>
    <row r="61385" spans="1:68" x14ac:dyDescent="0.25">
      <c r="A61385" s="1"/>
      <c r="B61385" s="2"/>
      <c r="BJ61385" s="3"/>
      <c r="BL61385" s="3"/>
      <c r="BN61385" s="3"/>
      <c r="BP61385" s="3"/>
    </row>
    <row r="61386" spans="1:68" x14ac:dyDescent="0.25">
      <c r="A61386" s="1"/>
      <c r="B61386" s="2"/>
      <c r="BJ61386" s="3"/>
      <c r="BL61386" s="3"/>
      <c r="BN61386" s="3"/>
      <c r="BP61386" s="3"/>
    </row>
    <row r="61387" spans="1:68" x14ac:dyDescent="0.25">
      <c r="A61387" s="1"/>
      <c r="B61387" s="2"/>
      <c r="BJ61387" s="3"/>
      <c r="BL61387" s="3"/>
      <c r="BN61387" s="3"/>
      <c r="BP61387" s="3"/>
    </row>
    <row r="61388" spans="1:68" x14ac:dyDescent="0.25">
      <c r="A61388" s="1"/>
      <c r="B61388" s="2"/>
      <c r="BJ61388" s="3"/>
      <c r="BL61388" s="3"/>
      <c r="BN61388" s="3"/>
      <c r="BP61388" s="3"/>
    </row>
    <row r="61389" spans="1:68" x14ac:dyDescent="0.25">
      <c r="A61389" s="1"/>
      <c r="B61389" s="2"/>
      <c r="BJ61389" s="3"/>
      <c r="BL61389" s="3"/>
      <c r="BN61389" s="3"/>
      <c r="BP61389" s="3"/>
    </row>
    <row r="61390" spans="1:68" x14ac:dyDescent="0.25">
      <c r="A61390" s="1"/>
      <c r="B61390" s="2"/>
      <c r="BJ61390" s="3"/>
      <c r="BL61390" s="3"/>
      <c r="BN61390" s="3"/>
      <c r="BP61390" s="3"/>
    </row>
    <row r="61391" spans="1:68" x14ac:dyDescent="0.25">
      <c r="A61391" s="1"/>
      <c r="B61391" s="2"/>
      <c r="BJ61391" s="3"/>
      <c r="BL61391" s="3"/>
      <c r="BN61391" s="3"/>
      <c r="BP61391" s="3"/>
    </row>
    <row r="61392" spans="1:68" x14ac:dyDescent="0.25">
      <c r="A61392" s="1"/>
      <c r="B61392" s="2"/>
      <c r="BJ61392" s="3"/>
      <c r="BL61392" s="3"/>
      <c r="BN61392" s="3"/>
      <c r="BP61392" s="3"/>
    </row>
    <row r="61393" spans="1:68" x14ac:dyDescent="0.25">
      <c r="A61393" s="1"/>
      <c r="B61393" s="2"/>
      <c r="BJ61393" s="3"/>
      <c r="BL61393" s="3"/>
      <c r="BN61393" s="3"/>
      <c r="BP61393" s="3"/>
    </row>
    <row r="61394" spans="1:68" x14ac:dyDescent="0.25">
      <c r="A61394" s="1"/>
      <c r="B61394" s="2"/>
      <c r="BJ61394" s="3"/>
      <c r="BL61394" s="3"/>
      <c r="BN61394" s="3"/>
      <c r="BP61394" s="3"/>
    </row>
    <row r="61395" spans="1:68" x14ac:dyDescent="0.25">
      <c r="A61395" s="1"/>
      <c r="B61395" s="2"/>
      <c r="BJ61395" s="3"/>
      <c r="BL61395" s="3"/>
      <c r="BN61395" s="3"/>
      <c r="BP61395" s="3"/>
    </row>
    <row r="61396" spans="1:68" x14ac:dyDescent="0.25">
      <c r="A61396" s="1"/>
      <c r="B61396" s="2"/>
      <c r="BJ61396" s="3"/>
      <c r="BL61396" s="3"/>
      <c r="BN61396" s="3"/>
      <c r="BP61396" s="3"/>
    </row>
    <row r="61397" spans="1:68" x14ac:dyDescent="0.25">
      <c r="A61397" s="1"/>
      <c r="B61397" s="2"/>
      <c r="BJ61397" s="3"/>
      <c r="BL61397" s="3"/>
      <c r="BN61397" s="3"/>
      <c r="BP61397" s="3"/>
    </row>
    <row r="61398" spans="1:68" x14ac:dyDescent="0.25">
      <c r="A61398" s="1"/>
      <c r="B61398" s="2"/>
      <c r="BJ61398" s="3"/>
      <c r="BL61398" s="3"/>
      <c r="BN61398" s="3"/>
      <c r="BP61398" s="3"/>
    </row>
    <row r="61399" spans="1:68" x14ac:dyDescent="0.25">
      <c r="A61399" s="1"/>
      <c r="B61399" s="2"/>
      <c r="BJ61399" s="3"/>
      <c r="BL61399" s="3"/>
      <c r="BN61399" s="3"/>
      <c r="BP61399" s="3"/>
    </row>
    <row r="61400" spans="1:68" x14ac:dyDescent="0.25">
      <c r="A61400" s="1"/>
      <c r="B61400" s="2"/>
      <c r="BJ61400" s="3"/>
      <c r="BL61400" s="3"/>
      <c r="BN61400" s="3"/>
      <c r="BP61400" s="3"/>
    </row>
    <row r="61401" spans="1:68" x14ac:dyDescent="0.25">
      <c r="A61401" s="1"/>
      <c r="B61401" s="2"/>
      <c r="BJ61401" s="3"/>
      <c r="BL61401" s="3"/>
      <c r="BN61401" s="3"/>
      <c r="BP61401" s="3"/>
    </row>
    <row r="61402" spans="1:68" x14ac:dyDescent="0.25">
      <c r="A61402" s="1"/>
      <c r="B61402" s="2"/>
      <c r="BJ61402" s="3"/>
      <c r="BL61402" s="3"/>
      <c r="BN61402" s="3"/>
      <c r="BP61402" s="3"/>
    </row>
    <row r="61403" spans="1:68" x14ac:dyDescent="0.25">
      <c r="A61403" s="1"/>
      <c r="B61403" s="2"/>
      <c r="BJ61403" s="3"/>
      <c r="BL61403" s="3"/>
      <c r="BN61403" s="3"/>
      <c r="BP61403" s="3"/>
    </row>
    <row r="61404" spans="1:68" x14ac:dyDescent="0.25">
      <c r="A61404" s="1"/>
      <c r="B61404" s="2"/>
      <c r="BJ61404" s="3"/>
      <c r="BL61404" s="3"/>
      <c r="BN61404" s="3"/>
      <c r="BP61404" s="3"/>
    </row>
    <row r="61405" spans="1:68" x14ac:dyDescent="0.25">
      <c r="A61405" s="1"/>
      <c r="B61405" s="2"/>
      <c r="BJ61405" s="3"/>
      <c r="BL61405" s="3"/>
      <c r="BN61405" s="3"/>
      <c r="BP61405" s="3"/>
    </row>
    <row r="61406" spans="1:68" x14ac:dyDescent="0.25">
      <c r="A61406" s="1"/>
      <c r="B61406" s="2"/>
      <c r="BJ61406" s="3"/>
      <c r="BL61406" s="3"/>
      <c r="BN61406" s="3"/>
      <c r="BP61406" s="3"/>
    </row>
    <row r="61407" spans="1:68" x14ac:dyDescent="0.25">
      <c r="A61407" s="1"/>
      <c r="B61407" s="2"/>
      <c r="BJ61407" s="3"/>
      <c r="BL61407" s="3"/>
      <c r="BN61407" s="3"/>
      <c r="BP61407" s="3"/>
    </row>
    <row r="61408" spans="1:68" x14ac:dyDescent="0.25">
      <c r="A61408" s="1"/>
      <c r="B61408" s="2"/>
      <c r="BJ61408" s="3"/>
      <c r="BL61408" s="3"/>
      <c r="BN61408" s="3"/>
      <c r="BP61408" s="3"/>
    </row>
    <row r="61409" spans="1:68" x14ac:dyDescent="0.25">
      <c r="A61409" s="1"/>
      <c r="B61409" s="2"/>
      <c r="BJ61409" s="3"/>
      <c r="BL61409" s="3"/>
      <c r="BN61409" s="3"/>
      <c r="BP61409" s="3"/>
    </row>
    <row r="61410" spans="1:68" x14ac:dyDescent="0.25">
      <c r="A61410" s="1"/>
      <c r="B61410" s="2"/>
      <c r="BJ61410" s="3"/>
      <c r="BL61410" s="3"/>
      <c r="BN61410" s="3"/>
      <c r="BP61410" s="3"/>
    </row>
    <row r="61411" spans="1:68" x14ac:dyDescent="0.25">
      <c r="A61411" s="1"/>
      <c r="B61411" s="2"/>
      <c r="BJ61411" s="3"/>
      <c r="BL61411" s="3"/>
      <c r="BN61411" s="3"/>
      <c r="BP61411" s="3"/>
    </row>
    <row r="61412" spans="1:68" x14ac:dyDescent="0.25">
      <c r="A61412" s="1"/>
      <c r="B61412" s="2"/>
      <c r="BJ61412" s="3"/>
      <c r="BL61412" s="3"/>
      <c r="BN61412" s="3"/>
      <c r="BP61412" s="3"/>
    </row>
    <row r="61413" spans="1:68" x14ac:dyDescent="0.25">
      <c r="A61413" s="1"/>
      <c r="B61413" s="2"/>
      <c r="BJ61413" s="3"/>
      <c r="BL61413" s="3"/>
      <c r="BN61413" s="3"/>
      <c r="BP61413" s="3"/>
    </row>
    <row r="61414" spans="1:68" x14ac:dyDescent="0.25">
      <c r="A61414" s="1"/>
      <c r="B61414" s="2"/>
      <c r="BJ61414" s="3"/>
      <c r="BL61414" s="3"/>
      <c r="BN61414" s="3"/>
      <c r="BP61414" s="3"/>
    </row>
    <row r="61415" spans="1:68" x14ac:dyDescent="0.25">
      <c r="A61415" s="1"/>
      <c r="B61415" s="2"/>
      <c r="BJ61415" s="3"/>
      <c r="BL61415" s="3"/>
      <c r="BN61415" s="3"/>
      <c r="BP61415" s="3"/>
    </row>
    <row r="61416" spans="1:68" x14ac:dyDescent="0.25">
      <c r="A61416" s="1"/>
      <c r="B61416" s="2"/>
      <c r="BJ61416" s="3"/>
      <c r="BL61416" s="3"/>
      <c r="BN61416" s="3"/>
      <c r="BP61416" s="3"/>
    </row>
    <row r="61417" spans="1:68" x14ac:dyDescent="0.25">
      <c r="A61417" s="1"/>
      <c r="B61417" s="2"/>
      <c r="BJ61417" s="3"/>
      <c r="BL61417" s="3"/>
      <c r="BN61417" s="3"/>
      <c r="BP61417" s="3"/>
    </row>
    <row r="61418" spans="1:68" x14ac:dyDescent="0.25">
      <c r="A61418" s="1"/>
      <c r="B61418" s="2"/>
      <c r="BJ61418" s="3"/>
      <c r="BL61418" s="3"/>
      <c r="BN61418" s="3"/>
      <c r="BP61418" s="3"/>
    </row>
    <row r="61419" spans="1:68" x14ac:dyDescent="0.25">
      <c r="A61419" s="1"/>
      <c r="B61419" s="2"/>
      <c r="BJ61419" s="3"/>
      <c r="BL61419" s="3"/>
      <c r="BN61419" s="3"/>
      <c r="BP61419" s="3"/>
    </row>
    <row r="61420" spans="1:68" x14ac:dyDescent="0.25">
      <c r="A61420" s="1"/>
      <c r="B61420" s="2"/>
      <c r="BJ61420" s="3"/>
      <c r="BL61420" s="3"/>
      <c r="BN61420" s="3"/>
      <c r="BP61420" s="3"/>
    </row>
    <row r="61421" spans="1:68" x14ac:dyDescent="0.25">
      <c r="A61421" s="1"/>
      <c r="B61421" s="2"/>
      <c r="BJ61421" s="3"/>
      <c r="BL61421" s="3"/>
      <c r="BN61421" s="3"/>
      <c r="BP61421" s="3"/>
    </row>
    <row r="61422" spans="1:68" x14ac:dyDescent="0.25">
      <c r="A61422" s="1"/>
      <c r="B61422" s="2"/>
      <c r="BJ61422" s="3"/>
      <c r="BL61422" s="3"/>
      <c r="BN61422" s="3"/>
      <c r="BP61422" s="3"/>
    </row>
    <row r="61423" spans="1:68" x14ac:dyDescent="0.25">
      <c r="A61423" s="1"/>
      <c r="B61423" s="2"/>
      <c r="BJ61423" s="3"/>
      <c r="BL61423" s="3"/>
      <c r="BN61423" s="3"/>
      <c r="BP61423" s="3"/>
    </row>
    <row r="61424" spans="1:68" x14ac:dyDescent="0.25">
      <c r="A61424" s="1"/>
      <c r="B61424" s="2"/>
      <c r="BJ61424" s="3"/>
      <c r="BL61424" s="3"/>
      <c r="BN61424" s="3"/>
      <c r="BP61424" s="3"/>
    </row>
    <row r="61425" spans="1:68" x14ac:dyDescent="0.25">
      <c r="A61425" s="1"/>
      <c r="B61425" s="2"/>
      <c r="BJ61425" s="3"/>
      <c r="BL61425" s="3"/>
      <c r="BN61425" s="3"/>
      <c r="BP61425" s="3"/>
    </row>
    <row r="61426" spans="1:68" x14ac:dyDescent="0.25">
      <c r="A61426" s="1"/>
      <c r="B61426" s="2"/>
      <c r="BJ61426" s="3"/>
      <c r="BL61426" s="3"/>
      <c r="BN61426" s="3"/>
      <c r="BP61426" s="3"/>
    </row>
    <row r="61427" spans="1:68" x14ac:dyDescent="0.25">
      <c r="A61427" s="1"/>
      <c r="B61427" s="2"/>
      <c r="BJ61427" s="3"/>
      <c r="BL61427" s="3"/>
      <c r="BN61427" s="3"/>
      <c r="BP61427" s="3"/>
    </row>
    <row r="61428" spans="1:68" x14ac:dyDescent="0.25">
      <c r="A61428" s="1"/>
      <c r="B61428" s="2"/>
      <c r="BJ61428" s="3"/>
      <c r="BL61428" s="3"/>
      <c r="BN61428" s="3"/>
      <c r="BP61428" s="3"/>
    </row>
    <row r="61429" spans="1:68" x14ac:dyDescent="0.25">
      <c r="A61429" s="1"/>
      <c r="B61429" s="2"/>
      <c r="BJ61429" s="3"/>
      <c r="BL61429" s="3"/>
      <c r="BN61429" s="3"/>
      <c r="BP61429" s="3"/>
    </row>
    <row r="61430" spans="1:68" x14ac:dyDescent="0.25">
      <c r="A61430" s="1"/>
      <c r="B61430" s="2"/>
      <c r="BJ61430" s="3"/>
      <c r="BL61430" s="3"/>
      <c r="BN61430" s="3"/>
      <c r="BP61430" s="3"/>
    </row>
    <row r="61431" spans="1:68" x14ac:dyDescent="0.25">
      <c r="A61431" s="1"/>
      <c r="B61431" s="2"/>
      <c r="BJ61431" s="3"/>
      <c r="BL61431" s="3"/>
      <c r="BN61431" s="3"/>
      <c r="BP61431" s="3"/>
    </row>
    <row r="61432" spans="1:68" x14ac:dyDescent="0.25">
      <c r="A61432" s="1"/>
      <c r="B61432" s="2"/>
      <c r="BJ61432" s="3"/>
      <c r="BL61432" s="3"/>
      <c r="BN61432" s="3"/>
      <c r="BP61432" s="3"/>
    </row>
    <row r="61433" spans="1:68" x14ac:dyDescent="0.25">
      <c r="A61433" s="1"/>
      <c r="B61433" s="2"/>
      <c r="BJ61433" s="3"/>
      <c r="BL61433" s="3"/>
      <c r="BN61433" s="3"/>
      <c r="BP61433" s="3"/>
    </row>
    <row r="61434" spans="1:68" x14ac:dyDescent="0.25">
      <c r="A61434" s="1"/>
      <c r="B61434" s="2"/>
      <c r="BJ61434" s="3"/>
      <c r="BL61434" s="3"/>
      <c r="BN61434" s="3"/>
      <c r="BP61434" s="3"/>
    </row>
    <row r="61435" spans="1:68" x14ac:dyDescent="0.25">
      <c r="A61435" s="1"/>
      <c r="B61435" s="2"/>
      <c r="BJ61435" s="3"/>
      <c r="BL61435" s="3"/>
      <c r="BN61435" s="3"/>
      <c r="BP61435" s="3"/>
    </row>
    <row r="61436" spans="1:68" x14ac:dyDescent="0.25">
      <c r="A61436" s="1"/>
      <c r="B61436" s="2"/>
      <c r="BJ61436" s="3"/>
      <c r="BL61436" s="3"/>
      <c r="BN61436" s="3"/>
      <c r="BP61436" s="3"/>
    </row>
    <row r="61437" spans="1:68" x14ac:dyDescent="0.25">
      <c r="A61437" s="1"/>
      <c r="B61437" s="2"/>
      <c r="BJ61437" s="3"/>
      <c r="BL61437" s="3"/>
      <c r="BN61437" s="3"/>
      <c r="BP61437" s="3"/>
    </row>
    <row r="61438" spans="1:68" x14ac:dyDescent="0.25">
      <c r="A61438" s="1"/>
      <c r="B61438" s="2"/>
      <c r="BJ61438" s="3"/>
      <c r="BL61438" s="3"/>
      <c r="BN61438" s="3"/>
      <c r="BP61438" s="3"/>
    </row>
    <row r="61439" spans="1:68" x14ac:dyDescent="0.25">
      <c r="A61439" s="1"/>
      <c r="B61439" s="2"/>
      <c r="BJ61439" s="3"/>
      <c r="BL61439" s="3"/>
      <c r="BN61439" s="3"/>
      <c r="BP61439" s="3"/>
    </row>
    <row r="61440" spans="1:68" x14ac:dyDescent="0.25">
      <c r="A61440" s="1"/>
      <c r="B61440" s="2"/>
      <c r="BJ61440" s="3"/>
      <c r="BL61440" s="3"/>
      <c r="BN61440" s="3"/>
      <c r="BP61440" s="3"/>
    </row>
    <row r="61441" spans="1:68" x14ac:dyDescent="0.25">
      <c r="A61441" s="1"/>
      <c r="B61441" s="2"/>
      <c r="BJ61441" s="3"/>
      <c r="BL61441" s="3"/>
      <c r="BN61441" s="3"/>
      <c r="BP61441" s="3"/>
    </row>
    <row r="61442" spans="1:68" x14ac:dyDescent="0.25">
      <c r="A61442" s="1"/>
      <c r="B61442" s="2"/>
      <c r="BJ61442" s="3"/>
      <c r="BL61442" s="3"/>
      <c r="BN61442" s="3"/>
      <c r="BP61442" s="3"/>
    </row>
    <row r="61443" spans="1:68" x14ac:dyDescent="0.25">
      <c r="A61443" s="1"/>
      <c r="B61443" s="2"/>
      <c r="BJ61443" s="3"/>
      <c r="BL61443" s="3"/>
      <c r="BN61443" s="3"/>
      <c r="BP61443" s="3"/>
    </row>
    <row r="61444" spans="1:68" x14ac:dyDescent="0.25">
      <c r="A61444" s="1"/>
      <c r="B61444" s="2"/>
      <c r="BJ61444" s="3"/>
      <c r="BL61444" s="3"/>
      <c r="BN61444" s="3"/>
      <c r="BP61444" s="3"/>
    </row>
    <row r="61445" spans="1:68" x14ac:dyDescent="0.25">
      <c r="A61445" s="1"/>
      <c r="B61445" s="2"/>
      <c r="BJ61445" s="3"/>
      <c r="BL61445" s="3"/>
      <c r="BN61445" s="3"/>
      <c r="BP61445" s="3"/>
    </row>
    <row r="61446" spans="1:68" x14ac:dyDescent="0.25">
      <c r="A61446" s="1"/>
      <c r="B61446" s="2"/>
      <c r="BJ61446" s="3"/>
      <c r="BL61446" s="3"/>
      <c r="BN61446" s="3"/>
      <c r="BP61446" s="3"/>
    </row>
    <row r="61447" spans="1:68" x14ac:dyDescent="0.25">
      <c r="A61447" s="1"/>
      <c r="B61447" s="2"/>
      <c r="BJ61447" s="3"/>
      <c r="BL61447" s="3"/>
      <c r="BN61447" s="3"/>
      <c r="BP61447" s="3"/>
    </row>
    <row r="61448" spans="1:68" x14ac:dyDescent="0.25">
      <c r="A61448" s="1"/>
      <c r="B61448" s="2"/>
      <c r="BJ61448" s="3"/>
      <c r="BL61448" s="3"/>
      <c r="BN61448" s="3"/>
      <c r="BP61448" s="3"/>
    </row>
    <row r="61449" spans="1:68" x14ac:dyDescent="0.25">
      <c r="A61449" s="1"/>
      <c r="B61449" s="2"/>
      <c r="BJ61449" s="3"/>
      <c r="BL61449" s="3"/>
      <c r="BN61449" s="3"/>
      <c r="BP61449" s="3"/>
    </row>
    <row r="61450" spans="1:68" x14ac:dyDescent="0.25">
      <c r="A61450" s="1"/>
      <c r="B61450" s="2"/>
      <c r="BJ61450" s="3"/>
      <c r="BL61450" s="3"/>
      <c r="BN61450" s="3"/>
      <c r="BP61450" s="3"/>
    </row>
    <row r="61451" spans="1:68" x14ac:dyDescent="0.25">
      <c r="A61451" s="1"/>
      <c r="B61451" s="2"/>
      <c r="BJ61451" s="3"/>
      <c r="BL61451" s="3"/>
      <c r="BN61451" s="3"/>
      <c r="BP61451" s="3"/>
    </row>
    <row r="61452" spans="1:68" x14ac:dyDescent="0.25">
      <c r="A61452" s="1"/>
      <c r="B61452" s="2"/>
      <c r="BJ61452" s="3"/>
      <c r="BL61452" s="3"/>
      <c r="BN61452" s="3"/>
      <c r="BP61452" s="3"/>
    </row>
    <row r="61453" spans="1:68" x14ac:dyDescent="0.25">
      <c r="A61453" s="1"/>
      <c r="B61453" s="2"/>
      <c r="BJ61453" s="3"/>
      <c r="BL61453" s="3"/>
      <c r="BN61453" s="3"/>
      <c r="BP61453" s="3"/>
    </row>
    <row r="61454" spans="1:68" x14ac:dyDescent="0.25">
      <c r="A61454" s="1"/>
      <c r="B61454" s="2"/>
      <c r="BJ61454" s="3"/>
      <c r="BL61454" s="3"/>
      <c r="BN61454" s="3"/>
      <c r="BP61454" s="3"/>
    </row>
    <row r="61455" spans="1:68" x14ac:dyDescent="0.25">
      <c r="A61455" s="1"/>
      <c r="B61455" s="2"/>
      <c r="BJ61455" s="3"/>
      <c r="BL61455" s="3"/>
      <c r="BN61455" s="3"/>
      <c r="BP61455" s="3"/>
    </row>
    <row r="61456" spans="1:68" x14ac:dyDescent="0.25">
      <c r="A61456" s="1"/>
      <c r="B61456" s="2"/>
      <c r="BJ61456" s="3"/>
      <c r="BL61456" s="3"/>
      <c r="BN61456" s="3"/>
      <c r="BP61456" s="3"/>
    </row>
    <row r="61457" spans="1:68" x14ac:dyDescent="0.25">
      <c r="A61457" s="1"/>
      <c r="B61457" s="2"/>
      <c r="BJ61457" s="3"/>
      <c r="BL61457" s="3"/>
      <c r="BN61457" s="3"/>
      <c r="BP61457" s="3"/>
    </row>
    <row r="61458" spans="1:68" x14ac:dyDescent="0.25">
      <c r="A61458" s="1"/>
      <c r="B61458" s="2"/>
      <c r="BJ61458" s="3"/>
      <c r="BL61458" s="3"/>
      <c r="BN61458" s="3"/>
      <c r="BP61458" s="3"/>
    </row>
    <row r="61459" spans="1:68" x14ac:dyDescent="0.25">
      <c r="A61459" s="1"/>
      <c r="B61459" s="2"/>
      <c r="BJ61459" s="3"/>
      <c r="BL61459" s="3"/>
      <c r="BN61459" s="3"/>
      <c r="BP61459" s="3"/>
    </row>
    <row r="61460" spans="1:68" x14ac:dyDescent="0.25">
      <c r="A61460" s="1"/>
      <c r="B61460" s="2"/>
      <c r="BJ61460" s="3"/>
      <c r="BL61460" s="3"/>
      <c r="BN61460" s="3"/>
      <c r="BP61460" s="3"/>
    </row>
    <row r="61461" spans="1:68" x14ac:dyDescent="0.25">
      <c r="A61461" s="1"/>
      <c r="B61461" s="2"/>
      <c r="BJ61461" s="3"/>
      <c r="BL61461" s="3"/>
      <c r="BN61461" s="3"/>
      <c r="BP61461" s="3"/>
    </row>
    <row r="61462" spans="1:68" x14ac:dyDescent="0.25">
      <c r="A61462" s="1"/>
      <c r="B61462" s="2"/>
      <c r="BJ61462" s="3"/>
      <c r="BL61462" s="3"/>
      <c r="BN61462" s="3"/>
      <c r="BP61462" s="3"/>
    </row>
    <row r="61463" spans="1:68" x14ac:dyDescent="0.25">
      <c r="A61463" s="1"/>
      <c r="B61463" s="2"/>
      <c r="BJ61463" s="3"/>
      <c r="BL61463" s="3"/>
      <c r="BN61463" s="3"/>
      <c r="BP61463" s="3"/>
    </row>
    <row r="61464" spans="1:68" x14ac:dyDescent="0.25">
      <c r="A61464" s="1"/>
      <c r="B61464" s="2"/>
      <c r="BJ61464" s="3"/>
      <c r="BL61464" s="3"/>
      <c r="BN61464" s="3"/>
      <c r="BP61464" s="3"/>
    </row>
    <row r="61465" spans="1:68" x14ac:dyDescent="0.25">
      <c r="A61465" s="1"/>
      <c r="B61465" s="2"/>
      <c r="BJ61465" s="3"/>
      <c r="BL61465" s="3"/>
      <c r="BN61465" s="3"/>
      <c r="BP61465" s="3"/>
    </row>
    <row r="61466" spans="1:68" x14ac:dyDescent="0.25">
      <c r="A61466" s="1"/>
      <c r="B61466" s="2"/>
      <c r="BJ61466" s="3"/>
      <c r="BL61466" s="3"/>
      <c r="BN61466" s="3"/>
      <c r="BP61466" s="3"/>
    </row>
    <row r="61467" spans="1:68" x14ac:dyDescent="0.25">
      <c r="A61467" s="1"/>
      <c r="B61467" s="2"/>
      <c r="BJ61467" s="3"/>
      <c r="BL61467" s="3"/>
      <c r="BN61467" s="3"/>
      <c r="BP61467" s="3"/>
    </row>
    <row r="61468" spans="1:68" x14ac:dyDescent="0.25">
      <c r="A61468" s="1"/>
      <c r="B61468" s="2"/>
      <c r="BJ61468" s="3"/>
      <c r="BL61468" s="3"/>
      <c r="BN61468" s="3"/>
      <c r="BP61468" s="3"/>
    </row>
    <row r="61469" spans="1:68" x14ac:dyDescent="0.25">
      <c r="A61469" s="1"/>
      <c r="B61469" s="2"/>
      <c r="BJ61469" s="3"/>
      <c r="BL61469" s="3"/>
      <c r="BN61469" s="3"/>
      <c r="BP61469" s="3"/>
    </row>
    <row r="61470" spans="1:68" x14ac:dyDescent="0.25">
      <c r="A61470" s="1"/>
      <c r="B61470" s="2"/>
      <c r="BJ61470" s="3"/>
      <c r="BL61470" s="3"/>
      <c r="BN61470" s="3"/>
      <c r="BP61470" s="3"/>
    </row>
    <row r="61471" spans="1:68" x14ac:dyDescent="0.25">
      <c r="A61471" s="1"/>
      <c r="B61471" s="2"/>
      <c r="BJ61471" s="3"/>
      <c r="BL61471" s="3"/>
      <c r="BN61471" s="3"/>
      <c r="BP61471" s="3"/>
    </row>
    <row r="61472" spans="1:68" x14ac:dyDescent="0.25">
      <c r="A61472" s="1"/>
      <c r="B61472" s="2"/>
      <c r="BJ61472" s="3"/>
      <c r="BL61472" s="3"/>
      <c r="BN61472" s="3"/>
      <c r="BP61472" s="3"/>
    </row>
    <row r="61473" spans="1:68" x14ac:dyDescent="0.25">
      <c r="A61473" s="1"/>
      <c r="B61473" s="2"/>
      <c r="BJ61473" s="3"/>
      <c r="BL61473" s="3"/>
      <c r="BN61473" s="3"/>
      <c r="BP61473" s="3"/>
    </row>
    <row r="61474" spans="1:68" x14ac:dyDescent="0.25">
      <c r="A61474" s="1"/>
      <c r="B61474" s="2"/>
      <c r="BJ61474" s="3"/>
      <c r="BL61474" s="3"/>
      <c r="BN61474" s="3"/>
      <c r="BP61474" s="3"/>
    </row>
    <row r="61475" spans="1:68" x14ac:dyDescent="0.25">
      <c r="A61475" s="1"/>
      <c r="B61475" s="2"/>
      <c r="BJ61475" s="3"/>
      <c r="BL61475" s="3"/>
      <c r="BN61475" s="3"/>
      <c r="BP61475" s="3"/>
    </row>
    <row r="61476" spans="1:68" x14ac:dyDescent="0.25">
      <c r="A61476" s="1"/>
      <c r="B61476" s="2"/>
      <c r="BJ61476" s="3"/>
      <c r="BL61476" s="3"/>
      <c r="BN61476" s="3"/>
      <c r="BP61476" s="3"/>
    </row>
    <row r="61477" spans="1:68" x14ac:dyDescent="0.25">
      <c r="A61477" s="1"/>
      <c r="B61477" s="2"/>
      <c r="BJ61477" s="3"/>
      <c r="BL61477" s="3"/>
      <c r="BN61477" s="3"/>
      <c r="BP61477" s="3"/>
    </row>
    <row r="61478" spans="1:68" x14ac:dyDescent="0.25">
      <c r="A61478" s="1"/>
      <c r="B61478" s="2"/>
      <c r="BJ61478" s="3"/>
      <c r="BL61478" s="3"/>
      <c r="BN61478" s="3"/>
      <c r="BP61478" s="3"/>
    </row>
    <row r="61479" spans="1:68" x14ac:dyDescent="0.25">
      <c r="A61479" s="1"/>
      <c r="B61479" s="2"/>
      <c r="BJ61479" s="3"/>
      <c r="BL61479" s="3"/>
      <c r="BN61479" s="3"/>
      <c r="BP61479" s="3"/>
    </row>
    <row r="61480" spans="1:68" x14ac:dyDescent="0.25">
      <c r="A61480" s="1"/>
      <c r="B61480" s="2"/>
      <c r="BJ61480" s="3"/>
      <c r="BL61480" s="3"/>
      <c r="BN61480" s="3"/>
      <c r="BP61480" s="3"/>
    </row>
    <row r="61481" spans="1:68" x14ac:dyDescent="0.25">
      <c r="A61481" s="1"/>
      <c r="B61481" s="2"/>
      <c r="BJ61481" s="3"/>
      <c r="BL61481" s="3"/>
      <c r="BN61481" s="3"/>
      <c r="BP61481" s="3"/>
    </row>
    <row r="61482" spans="1:68" x14ac:dyDescent="0.25">
      <c r="A61482" s="1"/>
      <c r="B61482" s="2"/>
      <c r="BJ61482" s="3"/>
      <c r="BL61482" s="3"/>
      <c r="BN61482" s="3"/>
      <c r="BP61482" s="3"/>
    </row>
    <row r="61483" spans="1:68" x14ac:dyDescent="0.25">
      <c r="A61483" s="1"/>
      <c r="B61483" s="2"/>
      <c r="BJ61483" s="3"/>
      <c r="BL61483" s="3"/>
      <c r="BN61483" s="3"/>
      <c r="BP61483" s="3"/>
    </row>
    <row r="61484" spans="1:68" x14ac:dyDescent="0.25">
      <c r="A61484" s="1"/>
      <c r="B61484" s="2"/>
      <c r="BJ61484" s="3"/>
      <c r="BL61484" s="3"/>
      <c r="BN61484" s="3"/>
      <c r="BP61484" s="3"/>
    </row>
    <row r="61485" spans="1:68" x14ac:dyDescent="0.25">
      <c r="A61485" s="1"/>
      <c r="B61485" s="2"/>
      <c r="BJ61485" s="3"/>
      <c r="BL61485" s="3"/>
      <c r="BN61485" s="3"/>
      <c r="BP61485" s="3"/>
    </row>
    <row r="61486" spans="1:68" x14ac:dyDescent="0.25">
      <c r="A61486" s="1"/>
      <c r="B61486" s="2"/>
      <c r="BJ61486" s="3"/>
      <c r="BL61486" s="3"/>
      <c r="BN61486" s="3"/>
      <c r="BP61486" s="3"/>
    </row>
    <row r="61487" spans="1:68" x14ac:dyDescent="0.25">
      <c r="A61487" s="1"/>
      <c r="B61487" s="2"/>
      <c r="BJ61487" s="3"/>
      <c r="BL61487" s="3"/>
      <c r="BN61487" s="3"/>
      <c r="BP61487" s="3"/>
    </row>
    <row r="61488" spans="1:68" x14ac:dyDescent="0.25">
      <c r="A61488" s="1"/>
      <c r="B61488" s="2"/>
      <c r="BJ61488" s="3"/>
      <c r="BL61488" s="3"/>
      <c r="BN61488" s="3"/>
      <c r="BP61488" s="3"/>
    </row>
    <row r="61489" spans="1:68" x14ac:dyDescent="0.25">
      <c r="A61489" s="1"/>
      <c r="B61489" s="2"/>
      <c r="BJ61489" s="3"/>
      <c r="BL61489" s="3"/>
      <c r="BN61489" s="3"/>
      <c r="BP61489" s="3"/>
    </row>
    <row r="61490" spans="1:68" x14ac:dyDescent="0.25">
      <c r="A61490" s="1"/>
      <c r="B61490" s="2"/>
      <c r="BJ61490" s="3"/>
      <c r="BL61490" s="3"/>
      <c r="BN61490" s="3"/>
      <c r="BP61490" s="3"/>
    </row>
    <row r="61491" spans="1:68" x14ac:dyDescent="0.25">
      <c r="A61491" s="1"/>
      <c r="B61491" s="2"/>
      <c r="BJ61491" s="3"/>
      <c r="BL61491" s="3"/>
      <c r="BN61491" s="3"/>
      <c r="BP61491" s="3"/>
    </row>
    <row r="61492" spans="1:68" x14ac:dyDescent="0.25">
      <c r="A61492" s="1"/>
      <c r="B61492" s="2"/>
      <c r="BJ61492" s="3"/>
      <c r="BL61492" s="3"/>
      <c r="BN61492" s="3"/>
      <c r="BP61492" s="3"/>
    </row>
    <row r="61493" spans="1:68" x14ac:dyDescent="0.25">
      <c r="A61493" s="1"/>
      <c r="B61493" s="2"/>
      <c r="BJ61493" s="3"/>
      <c r="BL61493" s="3"/>
      <c r="BN61493" s="3"/>
      <c r="BP61493" s="3"/>
    </row>
    <row r="61494" spans="1:68" x14ac:dyDescent="0.25">
      <c r="A61494" s="1"/>
      <c r="B61494" s="2"/>
      <c r="BJ61494" s="3"/>
      <c r="BL61494" s="3"/>
      <c r="BN61494" s="3"/>
      <c r="BP61494" s="3"/>
    </row>
    <row r="61495" spans="1:68" x14ac:dyDescent="0.25">
      <c r="A61495" s="1"/>
      <c r="B61495" s="2"/>
      <c r="BJ61495" s="3"/>
      <c r="BL61495" s="3"/>
      <c r="BN61495" s="3"/>
      <c r="BP61495" s="3"/>
    </row>
    <row r="61496" spans="1:68" x14ac:dyDescent="0.25">
      <c r="A61496" s="1"/>
      <c r="B61496" s="2"/>
      <c r="BJ61496" s="3"/>
      <c r="BL61496" s="3"/>
      <c r="BN61496" s="3"/>
      <c r="BP61496" s="3"/>
    </row>
    <row r="61497" spans="1:68" x14ac:dyDescent="0.25">
      <c r="A61497" s="1"/>
      <c r="B61497" s="2"/>
      <c r="BJ61497" s="3"/>
      <c r="BL61497" s="3"/>
      <c r="BN61497" s="3"/>
      <c r="BP61497" s="3"/>
    </row>
    <row r="61498" spans="1:68" x14ac:dyDescent="0.25">
      <c r="A61498" s="1"/>
      <c r="B61498" s="2"/>
      <c r="BJ61498" s="3"/>
      <c r="BL61498" s="3"/>
      <c r="BN61498" s="3"/>
      <c r="BP61498" s="3"/>
    </row>
    <row r="61499" spans="1:68" x14ac:dyDescent="0.25">
      <c r="A61499" s="1"/>
      <c r="B61499" s="2"/>
      <c r="BJ61499" s="3"/>
      <c r="BL61499" s="3"/>
      <c r="BN61499" s="3"/>
      <c r="BP61499" s="3"/>
    </row>
    <row r="61500" spans="1:68" x14ac:dyDescent="0.25">
      <c r="A61500" s="1"/>
      <c r="B61500" s="2"/>
      <c r="BJ61500" s="3"/>
      <c r="BL61500" s="3"/>
      <c r="BN61500" s="3"/>
      <c r="BP61500" s="3"/>
    </row>
    <row r="61501" spans="1:68" x14ac:dyDescent="0.25">
      <c r="A61501" s="1"/>
      <c r="B61501" s="2"/>
      <c r="BJ61501" s="3"/>
      <c r="BL61501" s="3"/>
      <c r="BN61501" s="3"/>
      <c r="BP61501" s="3"/>
    </row>
    <row r="61502" spans="1:68" x14ac:dyDescent="0.25">
      <c r="A61502" s="1"/>
      <c r="B61502" s="2"/>
      <c r="BJ61502" s="3"/>
      <c r="BL61502" s="3"/>
      <c r="BN61502" s="3"/>
      <c r="BP61502" s="3"/>
    </row>
    <row r="61503" spans="1:68" x14ac:dyDescent="0.25">
      <c r="A61503" s="1"/>
      <c r="B61503" s="2"/>
      <c r="BJ61503" s="3"/>
      <c r="BL61503" s="3"/>
      <c r="BN61503" s="3"/>
      <c r="BP61503" s="3"/>
    </row>
    <row r="61504" spans="1:68" x14ac:dyDescent="0.25">
      <c r="A61504" s="1"/>
      <c r="B61504" s="2"/>
      <c r="BJ61504" s="3"/>
      <c r="BL61504" s="3"/>
      <c r="BN61504" s="3"/>
      <c r="BP61504" s="3"/>
    </row>
    <row r="61505" spans="1:68" x14ac:dyDescent="0.25">
      <c r="A61505" s="1"/>
      <c r="B61505" s="2"/>
      <c r="BJ61505" s="3"/>
      <c r="BL61505" s="3"/>
      <c r="BN61505" s="3"/>
      <c r="BP61505" s="3"/>
    </row>
    <row r="61506" spans="1:68" x14ac:dyDescent="0.25">
      <c r="A61506" s="1"/>
      <c r="B61506" s="2"/>
      <c r="BJ61506" s="3"/>
      <c r="BL61506" s="3"/>
      <c r="BN61506" s="3"/>
      <c r="BP61506" s="3"/>
    </row>
    <row r="61507" spans="1:68" x14ac:dyDescent="0.25">
      <c r="A61507" s="1"/>
      <c r="B61507" s="2"/>
      <c r="BJ61507" s="3"/>
      <c r="BL61507" s="3"/>
      <c r="BN61507" s="3"/>
      <c r="BP61507" s="3"/>
    </row>
    <row r="61508" spans="1:68" x14ac:dyDescent="0.25">
      <c r="A61508" s="1"/>
      <c r="B61508" s="2"/>
      <c r="BJ61508" s="3"/>
      <c r="BL61508" s="3"/>
      <c r="BN61508" s="3"/>
      <c r="BP61508" s="3"/>
    </row>
    <row r="61509" spans="1:68" x14ac:dyDescent="0.25">
      <c r="A61509" s="1"/>
      <c r="B61509" s="2"/>
      <c r="BJ61509" s="3"/>
      <c r="BL61509" s="3"/>
      <c r="BN61509" s="3"/>
      <c r="BP61509" s="3"/>
    </row>
    <row r="61510" spans="1:68" x14ac:dyDescent="0.25">
      <c r="A61510" s="1"/>
      <c r="B61510" s="2"/>
      <c r="BJ61510" s="3"/>
      <c r="BL61510" s="3"/>
      <c r="BN61510" s="3"/>
      <c r="BP61510" s="3"/>
    </row>
    <row r="61511" spans="1:68" x14ac:dyDescent="0.25">
      <c r="A61511" s="1"/>
      <c r="B61511" s="2"/>
      <c r="BJ61511" s="3"/>
      <c r="BL61511" s="3"/>
      <c r="BN61511" s="3"/>
      <c r="BP61511" s="3"/>
    </row>
    <row r="61512" spans="1:68" x14ac:dyDescent="0.25">
      <c r="A61512" s="1"/>
      <c r="B61512" s="2"/>
      <c r="BJ61512" s="3"/>
      <c r="BL61512" s="3"/>
      <c r="BN61512" s="3"/>
      <c r="BP61512" s="3"/>
    </row>
    <row r="61513" spans="1:68" x14ac:dyDescent="0.25">
      <c r="A61513" s="1"/>
      <c r="B61513" s="2"/>
      <c r="BJ61513" s="3"/>
      <c r="BL61513" s="3"/>
      <c r="BN61513" s="3"/>
      <c r="BP61513" s="3"/>
    </row>
    <row r="61514" spans="1:68" x14ac:dyDescent="0.25">
      <c r="A61514" s="1"/>
      <c r="B61514" s="2"/>
      <c r="BJ61514" s="3"/>
      <c r="BL61514" s="3"/>
      <c r="BN61514" s="3"/>
      <c r="BP61514" s="3"/>
    </row>
    <row r="61515" spans="1:68" x14ac:dyDescent="0.25">
      <c r="A61515" s="1"/>
      <c r="B61515" s="2"/>
      <c r="BJ61515" s="3"/>
      <c r="BL61515" s="3"/>
      <c r="BN61515" s="3"/>
      <c r="BP61515" s="3"/>
    </row>
    <row r="61516" spans="1:68" x14ac:dyDescent="0.25">
      <c r="A61516" s="1"/>
      <c r="B61516" s="2"/>
      <c r="BJ61516" s="3"/>
      <c r="BL61516" s="3"/>
      <c r="BN61516" s="3"/>
      <c r="BP61516" s="3"/>
    </row>
    <row r="61517" spans="1:68" x14ac:dyDescent="0.25">
      <c r="A61517" s="1"/>
      <c r="B61517" s="2"/>
      <c r="BJ61517" s="3"/>
      <c r="BL61517" s="3"/>
      <c r="BN61517" s="3"/>
      <c r="BP61517" s="3"/>
    </row>
    <row r="61518" spans="1:68" x14ac:dyDescent="0.25">
      <c r="A61518" s="1"/>
      <c r="B61518" s="2"/>
      <c r="BJ61518" s="3"/>
      <c r="BL61518" s="3"/>
      <c r="BN61518" s="3"/>
      <c r="BP61518" s="3"/>
    </row>
    <row r="61519" spans="1:68" x14ac:dyDescent="0.25">
      <c r="A61519" s="1"/>
      <c r="B61519" s="2"/>
      <c r="BJ61519" s="3"/>
      <c r="BL61519" s="3"/>
      <c r="BN61519" s="3"/>
      <c r="BP61519" s="3"/>
    </row>
    <row r="61520" spans="1:68" x14ac:dyDescent="0.25">
      <c r="A61520" s="1"/>
      <c r="B61520" s="2"/>
      <c r="BJ61520" s="3"/>
      <c r="BL61520" s="3"/>
      <c r="BN61520" s="3"/>
      <c r="BP61520" s="3"/>
    </row>
    <row r="61521" spans="1:68" x14ac:dyDescent="0.25">
      <c r="A61521" s="1"/>
      <c r="B61521" s="2"/>
      <c r="BJ61521" s="3"/>
      <c r="BL61521" s="3"/>
      <c r="BN61521" s="3"/>
      <c r="BP61521" s="3"/>
    </row>
    <row r="61522" spans="1:68" x14ac:dyDescent="0.25">
      <c r="A61522" s="1"/>
      <c r="B61522" s="2"/>
      <c r="BJ61522" s="3"/>
      <c r="BL61522" s="3"/>
      <c r="BN61522" s="3"/>
      <c r="BP61522" s="3"/>
    </row>
    <row r="61523" spans="1:68" x14ac:dyDescent="0.25">
      <c r="A61523" s="1"/>
      <c r="B61523" s="2"/>
      <c r="BJ61523" s="3"/>
      <c r="BL61523" s="3"/>
      <c r="BN61523" s="3"/>
      <c r="BP61523" s="3"/>
    </row>
    <row r="61524" spans="1:68" x14ac:dyDescent="0.25">
      <c r="A61524" s="1"/>
      <c r="B61524" s="2"/>
      <c r="BJ61524" s="3"/>
      <c r="BL61524" s="3"/>
      <c r="BN61524" s="3"/>
      <c r="BP61524" s="3"/>
    </row>
    <row r="61525" spans="1:68" x14ac:dyDescent="0.25">
      <c r="A61525" s="1"/>
      <c r="B61525" s="2"/>
      <c r="BJ61525" s="3"/>
      <c r="BL61525" s="3"/>
      <c r="BN61525" s="3"/>
      <c r="BP61525" s="3"/>
    </row>
    <row r="61526" spans="1:68" x14ac:dyDescent="0.25">
      <c r="A61526" s="1"/>
      <c r="B61526" s="2"/>
      <c r="BJ61526" s="3"/>
      <c r="BL61526" s="3"/>
      <c r="BN61526" s="3"/>
      <c r="BP61526" s="3"/>
    </row>
    <row r="61527" spans="1:68" x14ac:dyDescent="0.25">
      <c r="A61527" s="1"/>
      <c r="B61527" s="2"/>
      <c r="BJ61527" s="3"/>
      <c r="BL61527" s="3"/>
      <c r="BN61527" s="3"/>
      <c r="BP61527" s="3"/>
    </row>
    <row r="61528" spans="1:68" x14ac:dyDescent="0.25">
      <c r="A61528" s="1"/>
      <c r="B61528" s="2"/>
      <c r="BJ61528" s="3"/>
      <c r="BL61528" s="3"/>
      <c r="BN61528" s="3"/>
      <c r="BP61528" s="3"/>
    </row>
    <row r="61529" spans="1:68" x14ac:dyDescent="0.25">
      <c r="A61529" s="1"/>
      <c r="B61529" s="2"/>
      <c r="BJ61529" s="3"/>
      <c r="BL61529" s="3"/>
      <c r="BN61529" s="3"/>
      <c r="BP61529" s="3"/>
    </row>
    <row r="61530" spans="1:68" x14ac:dyDescent="0.25">
      <c r="A61530" s="1"/>
      <c r="B61530" s="2"/>
      <c r="BJ61530" s="3"/>
      <c r="BL61530" s="3"/>
      <c r="BN61530" s="3"/>
      <c r="BP61530" s="3"/>
    </row>
    <row r="61531" spans="1:68" x14ac:dyDescent="0.25">
      <c r="A61531" s="1"/>
      <c r="B61531" s="2"/>
      <c r="BJ61531" s="3"/>
      <c r="BL61531" s="3"/>
      <c r="BN61531" s="3"/>
      <c r="BP61531" s="3"/>
    </row>
    <row r="61532" spans="1:68" x14ac:dyDescent="0.25">
      <c r="A61532" s="1"/>
      <c r="B61532" s="2"/>
      <c r="BJ61532" s="3"/>
      <c r="BL61532" s="3"/>
      <c r="BN61532" s="3"/>
      <c r="BP61532" s="3"/>
    </row>
    <row r="61533" spans="1:68" x14ac:dyDescent="0.25">
      <c r="A61533" s="1"/>
      <c r="B61533" s="2"/>
      <c r="BJ61533" s="3"/>
      <c r="BL61533" s="3"/>
      <c r="BN61533" s="3"/>
      <c r="BP61533" s="3"/>
    </row>
    <row r="61534" spans="1:68" x14ac:dyDescent="0.25">
      <c r="A61534" s="1"/>
      <c r="B61534" s="2"/>
      <c r="BJ61534" s="3"/>
      <c r="BL61534" s="3"/>
      <c r="BN61534" s="3"/>
      <c r="BP61534" s="3"/>
    </row>
    <row r="61535" spans="1:68" x14ac:dyDescent="0.25">
      <c r="A61535" s="1"/>
      <c r="B61535" s="2"/>
      <c r="BJ61535" s="3"/>
      <c r="BL61535" s="3"/>
      <c r="BN61535" s="3"/>
      <c r="BP61535" s="3"/>
    </row>
    <row r="61536" spans="1:68" x14ac:dyDescent="0.25">
      <c r="A61536" s="1"/>
      <c r="B61536" s="2"/>
      <c r="BJ61536" s="3"/>
      <c r="BL61536" s="3"/>
      <c r="BN61536" s="3"/>
      <c r="BP61536" s="3"/>
    </row>
    <row r="61537" spans="1:68" x14ac:dyDescent="0.25">
      <c r="A61537" s="1"/>
      <c r="B61537" s="2"/>
      <c r="BJ61537" s="3"/>
      <c r="BL61537" s="3"/>
      <c r="BN61537" s="3"/>
      <c r="BP61537" s="3"/>
    </row>
    <row r="61538" spans="1:68" x14ac:dyDescent="0.25">
      <c r="A61538" s="1"/>
      <c r="B61538" s="2"/>
      <c r="BJ61538" s="3"/>
      <c r="BL61538" s="3"/>
      <c r="BN61538" s="3"/>
      <c r="BP61538" s="3"/>
    </row>
    <row r="61539" spans="1:68" x14ac:dyDescent="0.25">
      <c r="A61539" s="1"/>
      <c r="B61539" s="2"/>
      <c r="BJ61539" s="3"/>
      <c r="BL61539" s="3"/>
      <c r="BN61539" s="3"/>
      <c r="BP61539" s="3"/>
    </row>
    <row r="61540" spans="1:68" x14ac:dyDescent="0.25">
      <c r="A61540" s="1"/>
      <c r="B61540" s="2"/>
      <c r="BJ61540" s="3"/>
      <c r="BL61540" s="3"/>
      <c r="BN61540" s="3"/>
      <c r="BP61540" s="3"/>
    </row>
    <row r="61541" spans="1:68" x14ac:dyDescent="0.25">
      <c r="A61541" s="1"/>
      <c r="B61541" s="2"/>
      <c r="BJ61541" s="3"/>
      <c r="BL61541" s="3"/>
      <c r="BN61541" s="3"/>
      <c r="BP61541" s="3"/>
    </row>
    <row r="61542" spans="1:68" x14ac:dyDescent="0.25">
      <c r="A61542" s="1"/>
      <c r="B61542" s="2"/>
      <c r="BJ61542" s="3"/>
      <c r="BL61542" s="3"/>
      <c r="BN61542" s="3"/>
      <c r="BP61542" s="3"/>
    </row>
    <row r="61543" spans="1:68" x14ac:dyDescent="0.25">
      <c r="A61543" s="1"/>
      <c r="B61543" s="2"/>
      <c r="BJ61543" s="3"/>
      <c r="BL61543" s="3"/>
      <c r="BN61543" s="3"/>
      <c r="BP61543" s="3"/>
    </row>
    <row r="61544" spans="1:68" x14ac:dyDescent="0.25">
      <c r="A61544" s="1"/>
      <c r="B61544" s="2"/>
      <c r="BJ61544" s="3"/>
      <c r="BL61544" s="3"/>
      <c r="BN61544" s="3"/>
      <c r="BP61544" s="3"/>
    </row>
    <row r="61545" spans="1:68" x14ac:dyDescent="0.25">
      <c r="A61545" s="1"/>
      <c r="B61545" s="2"/>
      <c r="BJ61545" s="3"/>
      <c r="BL61545" s="3"/>
      <c r="BN61545" s="3"/>
      <c r="BP61545" s="3"/>
    </row>
    <row r="61546" spans="1:68" x14ac:dyDescent="0.25">
      <c r="A61546" s="1"/>
      <c r="B61546" s="2"/>
      <c r="BJ61546" s="3"/>
      <c r="BL61546" s="3"/>
      <c r="BN61546" s="3"/>
      <c r="BP61546" s="3"/>
    </row>
    <row r="61547" spans="1:68" x14ac:dyDescent="0.25">
      <c r="A61547" s="1"/>
      <c r="B61547" s="2"/>
      <c r="BJ61547" s="3"/>
      <c r="BL61547" s="3"/>
      <c r="BN61547" s="3"/>
      <c r="BP61547" s="3"/>
    </row>
    <row r="61548" spans="1:68" x14ac:dyDescent="0.25">
      <c r="A61548" s="1"/>
      <c r="B61548" s="2"/>
      <c r="BJ61548" s="3"/>
      <c r="BL61548" s="3"/>
      <c r="BN61548" s="3"/>
      <c r="BP61548" s="3"/>
    </row>
    <row r="61549" spans="1:68" x14ac:dyDescent="0.25">
      <c r="A61549" s="1"/>
      <c r="B61549" s="2"/>
      <c r="BJ61549" s="3"/>
      <c r="BL61549" s="3"/>
      <c r="BN61549" s="3"/>
      <c r="BP61549" s="3"/>
    </row>
    <row r="61550" spans="1:68" x14ac:dyDescent="0.25">
      <c r="A61550" s="1"/>
      <c r="B61550" s="2"/>
      <c r="BJ61550" s="3"/>
      <c r="BL61550" s="3"/>
      <c r="BN61550" s="3"/>
      <c r="BP61550" s="3"/>
    </row>
    <row r="61551" spans="1:68" x14ac:dyDescent="0.25">
      <c r="A61551" s="1"/>
      <c r="B61551" s="2"/>
      <c r="BJ61551" s="3"/>
      <c r="BL61551" s="3"/>
      <c r="BN61551" s="3"/>
      <c r="BP61551" s="3"/>
    </row>
    <row r="61552" spans="1:68" x14ac:dyDescent="0.25">
      <c r="A61552" s="1"/>
      <c r="B61552" s="2"/>
      <c r="BJ61552" s="3"/>
      <c r="BL61552" s="3"/>
      <c r="BN61552" s="3"/>
      <c r="BP61552" s="3"/>
    </row>
    <row r="61553" spans="1:68" x14ac:dyDescent="0.25">
      <c r="A61553" s="1"/>
      <c r="B61553" s="2"/>
      <c r="BJ61553" s="3"/>
      <c r="BL61553" s="3"/>
      <c r="BN61553" s="3"/>
      <c r="BP61553" s="3"/>
    </row>
    <row r="61554" spans="1:68" x14ac:dyDescent="0.25">
      <c r="A61554" s="1"/>
      <c r="B61554" s="2"/>
      <c r="BJ61554" s="3"/>
      <c r="BL61554" s="3"/>
      <c r="BN61554" s="3"/>
      <c r="BP61554" s="3"/>
    </row>
    <row r="61555" spans="1:68" x14ac:dyDescent="0.25">
      <c r="A61555" s="1"/>
      <c r="B61555" s="2"/>
      <c r="BJ61555" s="3"/>
      <c r="BL61555" s="3"/>
      <c r="BN61555" s="3"/>
      <c r="BP61555" s="3"/>
    </row>
    <row r="61556" spans="1:68" x14ac:dyDescent="0.25">
      <c r="A61556" s="1"/>
      <c r="B61556" s="2"/>
      <c r="BJ61556" s="3"/>
      <c r="BL61556" s="3"/>
      <c r="BN61556" s="3"/>
      <c r="BP61556" s="3"/>
    </row>
    <row r="61557" spans="1:68" x14ac:dyDescent="0.25">
      <c r="A61557" s="1"/>
      <c r="B61557" s="2"/>
      <c r="BJ61557" s="3"/>
      <c r="BL61557" s="3"/>
      <c r="BN61557" s="3"/>
      <c r="BP61557" s="3"/>
    </row>
    <row r="61558" spans="1:68" x14ac:dyDescent="0.25">
      <c r="A61558" s="1"/>
      <c r="B61558" s="2"/>
      <c r="BJ61558" s="3"/>
      <c r="BL61558" s="3"/>
      <c r="BN61558" s="3"/>
      <c r="BP61558" s="3"/>
    </row>
    <row r="61559" spans="1:68" x14ac:dyDescent="0.25">
      <c r="A61559" s="1"/>
      <c r="B61559" s="2"/>
      <c r="BJ61559" s="3"/>
      <c r="BL61559" s="3"/>
      <c r="BN61559" s="3"/>
      <c r="BP61559" s="3"/>
    </row>
    <row r="61560" spans="1:68" x14ac:dyDescent="0.25">
      <c r="A61560" s="1"/>
      <c r="B61560" s="2"/>
      <c r="BJ61560" s="3"/>
      <c r="BL61560" s="3"/>
      <c r="BN61560" s="3"/>
      <c r="BP61560" s="3"/>
    </row>
    <row r="61561" spans="1:68" x14ac:dyDescent="0.25">
      <c r="A61561" s="1"/>
      <c r="B61561" s="2"/>
      <c r="BJ61561" s="3"/>
      <c r="BL61561" s="3"/>
      <c r="BN61561" s="3"/>
      <c r="BP61561" s="3"/>
    </row>
    <row r="61562" spans="1:68" x14ac:dyDescent="0.25">
      <c r="A61562" s="1"/>
      <c r="B61562" s="2"/>
      <c r="BJ61562" s="3"/>
      <c r="BL61562" s="3"/>
      <c r="BN61562" s="3"/>
      <c r="BP61562" s="3"/>
    </row>
    <row r="61563" spans="1:68" x14ac:dyDescent="0.25">
      <c r="A61563" s="1"/>
      <c r="B61563" s="2"/>
      <c r="BJ61563" s="3"/>
      <c r="BL61563" s="3"/>
      <c r="BN61563" s="3"/>
      <c r="BP61563" s="3"/>
    </row>
    <row r="61564" spans="1:68" x14ac:dyDescent="0.25">
      <c r="A61564" s="1"/>
      <c r="B61564" s="2"/>
      <c r="BJ61564" s="3"/>
      <c r="BL61564" s="3"/>
      <c r="BN61564" s="3"/>
      <c r="BP61564" s="3"/>
    </row>
    <row r="61565" spans="1:68" x14ac:dyDescent="0.25">
      <c r="A61565" s="1"/>
      <c r="B61565" s="2"/>
      <c r="BJ61565" s="3"/>
      <c r="BL61565" s="3"/>
      <c r="BN61565" s="3"/>
      <c r="BP61565" s="3"/>
    </row>
    <row r="61566" spans="1:68" x14ac:dyDescent="0.25">
      <c r="A61566" s="1"/>
      <c r="B61566" s="2"/>
      <c r="BJ61566" s="3"/>
      <c r="BL61566" s="3"/>
      <c r="BN61566" s="3"/>
      <c r="BP61566" s="3"/>
    </row>
    <row r="61567" spans="1:68" x14ac:dyDescent="0.25">
      <c r="A61567" s="1"/>
      <c r="B61567" s="2"/>
      <c r="BJ61567" s="3"/>
      <c r="BL61567" s="3"/>
      <c r="BN61567" s="3"/>
      <c r="BP61567" s="3"/>
    </row>
    <row r="61568" spans="1:68" x14ac:dyDescent="0.25">
      <c r="A61568" s="1"/>
      <c r="B61568" s="2"/>
      <c r="BJ61568" s="3"/>
      <c r="BL61568" s="3"/>
      <c r="BN61568" s="3"/>
      <c r="BP61568" s="3"/>
    </row>
    <row r="61569" spans="1:68" x14ac:dyDescent="0.25">
      <c r="A61569" s="1"/>
      <c r="B61569" s="2"/>
      <c r="BJ61569" s="3"/>
      <c r="BL61569" s="3"/>
      <c r="BN61569" s="3"/>
      <c r="BP61569" s="3"/>
    </row>
    <row r="61570" spans="1:68" x14ac:dyDescent="0.25">
      <c r="A61570" s="1"/>
      <c r="B61570" s="2"/>
      <c r="BJ61570" s="3"/>
      <c r="BL61570" s="3"/>
      <c r="BN61570" s="3"/>
      <c r="BP61570" s="3"/>
    </row>
    <row r="61571" spans="1:68" x14ac:dyDescent="0.25">
      <c r="A61571" s="1"/>
      <c r="B61571" s="2"/>
      <c r="BJ61571" s="3"/>
      <c r="BL61571" s="3"/>
      <c r="BN61571" s="3"/>
      <c r="BP61571" s="3"/>
    </row>
    <row r="61572" spans="1:68" x14ac:dyDescent="0.25">
      <c r="A61572" s="1"/>
      <c r="B61572" s="2"/>
      <c r="BJ61572" s="3"/>
      <c r="BL61572" s="3"/>
      <c r="BN61572" s="3"/>
      <c r="BP61572" s="3"/>
    </row>
    <row r="61573" spans="1:68" x14ac:dyDescent="0.25">
      <c r="A61573" s="1"/>
      <c r="B61573" s="2"/>
      <c r="BJ61573" s="3"/>
      <c r="BL61573" s="3"/>
      <c r="BN61573" s="3"/>
      <c r="BP61573" s="3"/>
    </row>
    <row r="61574" spans="1:68" x14ac:dyDescent="0.25">
      <c r="A61574" s="1"/>
      <c r="B61574" s="2"/>
      <c r="BJ61574" s="3"/>
      <c r="BL61574" s="3"/>
      <c r="BN61574" s="3"/>
      <c r="BP61574" s="3"/>
    </row>
    <row r="61575" spans="1:68" x14ac:dyDescent="0.25">
      <c r="A61575" s="1"/>
      <c r="B61575" s="2"/>
      <c r="BJ61575" s="3"/>
      <c r="BL61575" s="3"/>
      <c r="BN61575" s="3"/>
      <c r="BP61575" s="3"/>
    </row>
    <row r="61576" spans="1:68" x14ac:dyDescent="0.25">
      <c r="A61576" s="1"/>
      <c r="B61576" s="2"/>
      <c r="BJ61576" s="3"/>
      <c r="BL61576" s="3"/>
      <c r="BN61576" s="3"/>
      <c r="BP61576" s="3"/>
    </row>
    <row r="61577" spans="1:68" x14ac:dyDescent="0.25">
      <c r="A61577" s="1"/>
      <c r="B61577" s="2"/>
      <c r="BJ61577" s="3"/>
      <c r="BL61577" s="3"/>
      <c r="BN61577" s="3"/>
      <c r="BP61577" s="3"/>
    </row>
    <row r="61578" spans="1:68" x14ac:dyDescent="0.25">
      <c r="A61578" s="1"/>
      <c r="B61578" s="2"/>
      <c r="BJ61578" s="3"/>
      <c r="BL61578" s="3"/>
      <c r="BN61578" s="3"/>
      <c r="BP61578" s="3"/>
    </row>
    <row r="61579" spans="1:68" x14ac:dyDescent="0.25">
      <c r="A61579" s="1"/>
      <c r="B61579" s="2"/>
      <c r="BJ61579" s="3"/>
      <c r="BL61579" s="3"/>
      <c r="BN61579" s="3"/>
      <c r="BP61579" s="3"/>
    </row>
    <row r="61580" spans="1:68" x14ac:dyDescent="0.25">
      <c r="A61580" s="1"/>
      <c r="B61580" s="2"/>
      <c r="BJ61580" s="3"/>
      <c r="BL61580" s="3"/>
      <c r="BN61580" s="3"/>
      <c r="BP61580" s="3"/>
    </row>
    <row r="61581" spans="1:68" x14ac:dyDescent="0.25">
      <c r="A61581" s="1"/>
      <c r="B61581" s="2"/>
      <c r="BJ61581" s="3"/>
      <c r="BL61581" s="3"/>
      <c r="BN61581" s="3"/>
      <c r="BP61581" s="3"/>
    </row>
    <row r="61582" spans="1:68" x14ac:dyDescent="0.25">
      <c r="A61582" s="1"/>
      <c r="B61582" s="2"/>
      <c r="BJ61582" s="3"/>
      <c r="BL61582" s="3"/>
      <c r="BN61582" s="3"/>
      <c r="BP61582" s="3"/>
    </row>
    <row r="61583" spans="1:68" x14ac:dyDescent="0.25">
      <c r="A61583" s="1"/>
      <c r="B61583" s="2"/>
      <c r="BJ61583" s="3"/>
      <c r="BL61583" s="3"/>
      <c r="BN61583" s="3"/>
      <c r="BP61583" s="3"/>
    </row>
    <row r="61584" spans="1:68" x14ac:dyDescent="0.25">
      <c r="A61584" s="1"/>
      <c r="B61584" s="2"/>
      <c r="BJ61584" s="3"/>
      <c r="BL61584" s="3"/>
      <c r="BN61584" s="3"/>
      <c r="BP61584" s="3"/>
    </row>
    <row r="61585" spans="1:68" x14ac:dyDescent="0.25">
      <c r="A61585" s="1"/>
      <c r="B61585" s="2"/>
      <c r="BJ61585" s="3"/>
      <c r="BL61585" s="3"/>
      <c r="BN61585" s="3"/>
      <c r="BP61585" s="3"/>
    </row>
    <row r="61586" spans="1:68" x14ac:dyDescent="0.25">
      <c r="A61586" s="1"/>
      <c r="B61586" s="2"/>
      <c r="BJ61586" s="3"/>
      <c r="BL61586" s="3"/>
      <c r="BN61586" s="3"/>
      <c r="BP61586" s="3"/>
    </row>
    <row r="61587" spans="1:68" x14ac:dyDescent="0.25">
      <c r="A61587" s="1"/>
      <c r="B61587" s="2"/>
      <c r="BJ61587" s="3"/>
      <c r="BL61587" s="3"/>
      <c r="BN61587" s="3"/>
      <c r="BP61587" s="3"/>
    </row>
    <row r="61588" spans="1:68" x14ac:dyDescent="0.25">
      <c r="A61588" s="1"/>
      <c r="B61588" s="2"/>
      <c r="BJ61588" s="3"/>
      <c r="BL61588" s="3"/>
      <c r="BN61588" s="3"/>
      <c r="BP61588" s="3"/>
    </row>
    <row r="61589" spans="1:68" x14ac:dyDescent="0.25">
      <c r="A61589" s="1"/>
      <c r="B61589" s="2"/>
      <c r="BJ61589" s="3"/>
      <c r="BL61589" s="3"/>
      <c r="BN61589" s="3"/>
      <c r="BP61589" s="3"/>
    </row>
    <row r="61590" spans="1:68" x14ac:dyDescent="0.25">
      <c r="A61590" s="1"/>
      <c r="B61590" s="2"/>
      <c r="BJ61590" s="3"/>
      <c r="BL61590" s="3"/>
      <c r="BN61590" s="3"/>
      <c r="BP61590" s="3"/>
    </row>
    <row r="61591" spans="1:68" x14ac:dyDescent="0.25">
      <c r="A61591" s="1"/>
      <c r="B61591" s="2"/>
      <c r="BJ61591" s="3"/>
      <c r="BL61591" s="3"/>
      <c r="BN61591" s="3"/>
      <c r="BP61591" s="3"/>
    </row>
    <row r="61592" spans="1:68" x14ac:dyDescent="0.25">
      <c r="A61592" s="1"/>
      <c r="B61592" s="2"/>
      <c r="BJ61592" s="3"/>
      <c r="BL61592" s="3"/>
      <c r="BN61592" s="3"/>
      <c r="BP61592" s="3"/>
    </row>
    <row r="61593" spans="1:68" x14ac:dyDescent="0.25">
      <c r="A61593" s="1"/>
      <c r="B61593" s="2"/>
      <c r="BJ61593" s="3"/>
      <c r="BL61593" s="3"/>
      <c r="BN61593" s="3"/>
      <c r="BP61593" s="3"/>
    </row>
    <row r="61594" spans="1:68" x14ac:dyDescent="0.25">
      <c r="A61594" s="1"/>
      <c r="B61594" s="2"/>
      <c r="BJ61594" s="3"/>
      <c r="BL61594" s="3"/>
      <c r="BN61594" s="3"/>
      <c r="BP61594" s="3"/>
    </row>
    <row r="61595" spans="1:68" x14ac:dyDescent="0.25">
      <c r="A61595" s="1"/>
      <c r="B61595" s="2"/>
      <c r="BJ61595" s="3"/>
      <c r="BL61595" s="3"/>
      <c r="BN61595" s="3"/>
      <c r="BP61595" s="3"/>
    </row>
    <row r="61596" spans="1:68" x14ac:dyDescent="0.25">
      <c r="A61596" s="1"/>
      <c r="B61596" s="2"/>
      <c r="BJ61596" s="3"/>
      <c r="BL61596" s="3"/>
      <c r="BN61596" s="3"/>
      <c r="BP61596" s="3"/>
    </row>
    <row r="61597" spans="1:68" x14ac:dyDescent="0.25">
      <c r="A61597" s="1"/>
      <c r="B61597" s="2"/>
      <c r="BJ61597" s="3"/>
      <c r="BL61597" s="3"/>
      <c r="BN61597" s="3"/>
      <c r="BP61597" s="3"/>
    </row>
    <row r="61598" spans="1:68" x14ac:dyDescent="0.25">
      <c r="A61598" s="1"/>
      <c r="B61598" s="2"/>
      <c r="BJ61598" s="3"/>
      <c r="BL61598" s="3"/>
      <c r="BN61598" s="3"/>
      <c r="BP61598" s="3"/>
    </row>
    <row r="61599" spans="1:68" x14ac:dyDescent="0.25">
      <c r="A61599" s="1"/>
      <c r="B61599" s="2"/>
      <c r="BJ61599" s="3"/>
      <c r="BL61599" s="3"/>
      <c r="BN61599" s="3"/>
      <c r="BP61599" s="3"/>
    </row>
    <row r="61600" spans="1:68" x14ac:dyDescent="0.25">
      <c r="A61600" s="1"/>
      <c r="B61600" s="2"/>
      <c r="BJ61600" s="3"/>
      <c r="BL61600" s="3"/>
      <c r="BN61600" s="3"/>
      <c r="BP61600" s="3"/>
    </row>
    <row r="61601" spans="1:68" x14ac:dyDescent="0.25">
      <c r="A61601" s="1"/>
      <c r="B61601" s="2"/>
      <c r="BJ61601" s="3"/>
      <c r="BL61601" s="3"/>
      <c r="BN61601" s="3"/>
      <c r="BP61601" s="3"/>
    </row>
    <row r="61602" spans="1:68" x14ac:dyDescent="0.25">
      <c r="A61602" s="1"/>
      <c r="B61602" s="2"/>
      <c r="BJ61602" s="3"/>
      <c r="BL61602" s="3"/>
      <c r="BN61602" s="3"/>
      <c r="BP61602" s="3"/>
    </row>
    <row r="61603" spans="1:68" x14ac:dyDescent="0.25">
      <c r="A61603" s="1"/>
      <c r="B61603" s="2"/>
      <c r="BJ61603" s="3"/>
      <c r="BL61603" s="3"/>
      <c r="BN61603" s="3"/>
      <c r="BP61603" s="3"/>
    </row>
    <row r="61604" spans="1:68" x14ac:dyDescent="0.25">
      <c r="A61604" s="1"/>
      <c r="B61604" s="2"/>
      <c r="BJ61604" s="3"/>
      <c r="BL61604" s="3"/>
      <c r="BN61604" s="3"/>
      <c r="BP61604" s="3"/>
    </row>
    <row r="61605" spans="1:68" x14ac:dyDescent="0.25">
      <c r="A61605" s="1"/>
      <c r="B61605" s="2"/>
      <c r="BJ61605" s="3"/>
      <c r="BL61605" s="3"/>
      <c r="BN61605" s="3"/>
      <c r="BP61605" s="3"/>
    </row>
    <row r="61606" spans="1:68" x14ac:dyDescent="0.25">
      <c r="A61606" s="1"/>
      <c r="B61606" s="2"/>
      <c r="BJ61606" s="3"/>
      <c r="BL61606" s="3"/>
      <c r="BN61606" s="3"/>
      <c r="BP61606" s="3"/>
    </row>
    <row r="61607" spans="1:68" x14ac:dyDescent="0.25">
      <c r="A61607" s="1"/>
      <c r="B61607" s="2"/>
      <c r="BJ61607" s="3"/>
      <c r="BL61607" s="3"/>
      <c r="BN61607" s="3"/>
      <c r="BP61607" s="3"/>
    </row>
    <row r="61608" spans="1:68" x14ac:dyDescent="0.25">
      <c r="A61608" s="1"/>
      <c r="B61608" s="2"/>
      <c r="BJ61608" s="3"/>
      <c r="BL61608" s="3"/>
      <c r="BN61608" s="3"/>
      <c r="BP61608" s="3"/>
    </row>
    <row r="61609" spans="1:68" x14ac:dyDescent="0.25">
      <c r="A61609" s="1"/>
      <c r="B61609" s="2"/>
      <c r="BJ61609" s="3"/>
      <c r="BL61609" s="3"/>
      <c r="BN61609" s="3"/>
      <c r="BP61609" s="3"/>
    </row>
    <row r="61610" spans="1:68" x14ac:dyDescent="0.25">
      <c r="A61610" s="1"/>
      <c r="B61610" s="2"/>
      <c r="BJ61610" s="3"/>
      <c r="BL61610" s="3"/>
      <c r="BN61610" s="3"/>
      <c r="BP61610" s="3"/>
    </row>
    <row r="61611" spans="1:68" x14ac:dyDescent="0.25">
      <c r="A61611" s="1"/>
      <c r="B61611" s="2"/>
      <c r="BJ61611" s="3"/>
      <c r="BL61611" s="3"/>
      <c r="BN61611" s="3"/>
      <c r="BP61611" s="3"/>
    </row>
    <row r="61612" spans="1:68" x14ac:dyDescent="0.25">
      <c r="A61612" s="1"/>
      <c r="B61612" s="2"/>
      <c r="BJ61612" s="3"/>
      <c r="BL61612" s="3"/>
      <c r="BN61612" s="3"/>
      <c r="BP61612" s="3"/>
    </row>
    <row r="61613" spans="1:68" x14ac:dyDescent="0.25">
      <c r="A61613" s="1"/>
      <c r="B61613" s="2"/>
      <c r="BJ61613" s="3"/>
      <c r="BL61613" s="3"/>
      <c r="BN61613" s="3"/>
      <c r="BP61613" s="3"/>
    </row>
    <row r="61614" spans="1:68" x14ac:dyDescent="0.25">
      <c r="A61614" s="1"/>
      <c r="B61614" s="2"/>
      <c r="BJ61614" s="3"/>
      <c r="BL61614" s="3"/>
      <c r="BN61614" s="3"/>
      <c r="BP61614" s="3"/>
    </row>
    <row r="61615" spans="1:68" x14ac:dyDescent="0.25">
      <c r="A61615" s="1"/>
      <c r="B61615" s="2"/>
      <c r="BJ61615" s="3"/>
      <c r="BL61615" s="3"/>
      <c r="BN61615" s="3"/>
      <c r="BP61615" s="3"/>
    </row>
    <row r="61616" spans="1:68" x14ac:dyDescent="0.25">
      <c r="A61616" s="1"/>
      <c r="B61616" s="2"/>
      <c r="BJ61616" s="3"/>
      <c r="BL61616" s="3"/>
      <c r="BN61616" s="3"/>
      <c r="BP61616" s="3"/>
    </row>
    <row r="61617" spans="1:68" x14ac:dyDescent="0.25">
      <c r="A61617" s="1"/>
      <c r="B61617" s="2"/>
      <c r="BJ61617" s="3"/>
      <c r="BL61617" s="3"/>
      <c r="BN61617" s="3"/>
      <c r="BP61617" s="3"/>
    </row>
    <row r="61618" spans="1:68" x14ac:dyDescent="0.25">
      <c r="A61618" s="1"/>
      <c r="B61618" s="2"/>
      <c r="BJ61618" s="3"/>
      <c r="BL61618" s="3"/>
      <c r="BN61618" s="3"/>
      <c r="BP61618" s="3"/>
    </row>
    <row r="61619" spans="1:68" x14ac:dyDescent="0.25">
      <c r="A61619" s="1"/>
      <c r="B61619" s="2"/>
      <c r="BJ61619" s="3"/>
      <c r="BL61619" s="3"/>
      <c r="BN61619" s="3"/>
      <c r="BP61619" s="3"/>
    </row>
    <row r="61620" spans="1:68" x14ac:dyDescent="0.25">
      <c r="A61620" s="1"/>
      <c r="B61620" s="2"/>
      <c r="BJ61620" s="3"/>
      <c r="BL61620" s="3"/>
      <c r="BN61620" s="3"/>
      <c r="BP61620" s="3"/>
    </row>
    <row r="61621" spans="1:68" x14ac:dyDescent="0.25">
      <c r="A61621" s="1"/>
      <c r="B61621" s="2"/>
      <c r="BJ61621" s="3"/>
      <c r="BL61621" s="3"/>
      <c r="BN61621" s="3"/>
      <c r="BP61621" s="3"/>
    </row>
    <row r="61622" spans="1:68" x14ac:dyDescent="0.25">
      <c r="A61622" s="1"/>
      <c r="B61622" s="2"/>
      <c r="BJ61622" s="3"/>
      <c r="BL61622" s="3"/>
      <c r="BN61622" s="3"/>
      <c r="BP61622" s="3"/>
    </row>
    <row r="61623" spans="1:68" x14ac:dyDescent="0.25">
      <c r="A61623" s="1"/>
      <c r="B61623" s="2"/>
      <c r="BJ61623" s="3"/>
      <c r="BL61623" s="3"/>
      <c r="BN61623" s="3"/>
      <c r="BP61623" s="3"/>
    </row>
    <row r="61624" spans="1:68" x14ac:dyDescent="0.25">
      <c r="A61624" s="1"/>
      <c r="B61624" s="2"/>
      <c r="BJ61624" s="3"/>
      <c r="BL61624" s="3"/>
      <c r="BN61624" s="3"/>
      <c r="BP61624" s="3"/>
    </row>
    <row r="61625" spans="1:68" x14ac:dyDescent="0.25">
      <c r="A61625" s="1"/>
      <c r="B61625" s="2"/>
      <c r="BJ61625" s="3"/>
      <c r="BL61625" s="3"/>
      <c r="BN61625" s="3"/>
      <c r="BP61625" s="3"/>
    </row>
    <row r="61626" spans="1:68" x14ac:dyDescent="0.25">
      <c r="A61626" s="1"/>
      <c r="B61626" s="2"/>
      <c r="BJ61626" s="3"/>
      <c r="BL61626" s="3"/>
      <c r="BN61626" s="3"/>
      <c r="BP61626" s="3"/>
    </row>
    <row r="61627" spans="1:68" x14ac:dyDescent="0.25">
      <c r="A61627" s="1"/>
      <c r="B61627" s="2"/>
      <c r="BJ61627" s="3"/>
      <c r="BL61627" s="3"/>
      <c r="BN61627" s="3"/>
      <c r="BP61627" s="3"/>
    </row>
    <row r="61628" spans="1:68" x14ac:dyDescent="0.25">
      <c r="A61628" s="1"/>
      <c r="B61628" s="2"/>
      <c r="BJ61628" s="3"/>
      <c r="BL61628" s="3"/>
      <c r="BN61628" s="3"/>
      <c r="BP61628" s="3"/>
    </row>
    <row r="61629" spans="1:68" x14ac:dyDescent="0.25">
      <c r="A61629" s="1"/>
      <c r="B61629" s="2"/>
      <c r="BJ61629" s="3"/>
      <c r="BL61629" s="3"/>
      <c r="BN61629" s="3"/>
      <c r="BP61629" s="3"/>
    </row>
    <row r="61630" spans="1:68" x14ac:dyDescent="0.25">
      <c r="A61630" s="1"/>
      <c r="B61630" s="2"/>
      <c r="BJ61630" s="3"/>
      <c r="BL61630" s="3"/>
      <c r="BN61630" s="3"/>
      <c r="BP61630" s="3"/>
    </row>
    <row r="61631" spans="1:68" x14ac:dyDescent="0.25">
      <c r="A61631" s="1"/>
      <c r="B61631" s="2"/>
      <c r="BJ61631" s="3"/>
      <c r="BL61631" s="3"/>
      <c r="BN61631" s="3"/>
      <c r="BP61631" s="3"/>
    </row>
    <row r="61632" spans="1:68" x14ac:dyDescent="0.25">
      <c r="A61632" s="1"/>
      <c r="B61632" s="2"/>
      <c r="BJ61632" s="3"/>
      <c r="BL61632" s="3"/>
      <c r="BN61632" s="3"/>
      <c r="BP61632" s="3"/>
    </row>
    <row r="61633" spans="1:68" x14ac:dyDescent="0.25">
      <c r="A61633" s="1"/>
      <c r="B61633" s="2"/>
      <c r="BJ61633" s="3"/>
      <c r="BL61633" s="3"/>
      <c r="BN61633" s="3"/>
      <c r="BP61633" s="3"/>
    </row>
    <row r="61634" spans="1:68" x14ac:dyDescent="0.25">
      <c r="A61634" s="1"/>
      <c r="B61634" s="2"/>
      <c r="BJ61634" s="3"/>
      <c r="BL61634" s="3"/>
      <c r="BN61634" s="3"/>
      <c r="BP61634" s="3"/>
    </row>
    <row r="61635" spans="1:68" x14ac:dyDescent="0.25">
      <c r="A61635" s="1"/>
      <c r="B61635" s="2"/>
      <c r="BJ61635" s="3"/>
      <c r="BL61635" s="3"/>
      <c r="BN61635" s="3"/>
      <c r="BP61635" s="3"/>
    </row>
    <row r="61636" spans="1:68" x14ac:dyDescent="0.25">
      <c r="A61636" s="1"/>
      <c r="B61636" s="2"/>
      <c r="BJ61636" s="3"/>
      <c r="BL61636" s="3"/>
      <c r="BN61636" s="3"/>
      <c r="BP61636" s="3"/>
    </row>
    <row r="61637" spans="1:68" x14ac:dyDescent="0.25">
      <c r="A61637" s="1"/>
      <c r="B61637" s="2"/>
      <c r="BJ61637" s="3"/>
      <c r="BL61637" s="3"/>
      <c r="BN61637" s="3"/>
      <c r="BP61637" s="3"/>
    </row>
    <row r="61638" spans="1:68" x14ac:dyDescent="0.25">
      <c r="A61638" s="1"/>
      <c r="B61638" s="2"/>
      <c r="BJ61638" s="3"/>
      <c r="BL61638" s="3"/>
      <c r="BN61638" s="3"/>
      <c r="BP61638" s="3"/>
    </row>
    <row r="61639" spans="1:68" x14ac:dyDescent="0.25">
      <c r="A61639" s="1"/>
      <c r="B61639" s="2"/>
      <c r="BJ61639" s="3"/>
      <c r="BL61639" s="3"/>
      <c r="BN61639" s="3"/>
      <c r="BP61639" s="3"/>
    </row>
    <row r="61640" spans="1:68" x14ac:dyDescent="0.25">
      <c r="A61640" s="1"/>
      <c r="B61640" s="2"/>
      <c r="BJ61640" s="3"/>
      <c r="BL61640" s="3"/>
      <c r="BN61640" s="3"/>
      <c r="BP61640" s="3"/>
    </row>
    <row r="61641" spans="1:68" x14ac:dyDescent="0.25">
      <c r="A61641" s="1"/>
      <c r="B61641" s="2"/>
      <c r="BJ61641" s="3"/>
      <c r="BL61641" s="3"/>
      <c r="BN61641" s="3"/>
      <c r="BP61641" s="3"/>
    </row>
    <row r="61642" spans="1:68" x14ac:dyDescent="0.25">
      <c r="A61642" s="1"/>
      <c r="B61642" s="2"/>
      <c r="BJ61642" s="3"/>
      <c r="BL61642" s="3"/>
      <c r="BN61642" s="3"/>
      <c r="BP61642" s="3"/>
    </row>
    <row r="61643" spans="1:68" x14ac:dyDescent="0.25">
      <c r="A61643" s="1"/>
      <c r="B61643" s="2"/>
      <c r="BJ61643" s="3"/>
      <c r="BL61643" s="3"/>
      <c r="BN61643" s="3"/>
      <c r="BP61643" s="3"/>
    </row>
    <row r="61644" spans="1:68" x14ac:dyDescent="0.25">
      <c r="A61644" s="1"/>
      <c r="B61644" s="2"/>
      <c r="BJ61644" s="3"/>
      <c r="BL61644" s="3"/>
      <c r="BN61644" s="3"/>
      <c r="BP61644" s="3"/>
    </row>
    <row r="61645" spans="1:68" x14ac:dyDescent="0.25">
      <c r="A61645" s="1"/>
      <c r="B61645" s="2"/>
      <c r="BJ61645" s="3"/>
      <c r="BL61645" s="3"/>
      <c r="BN61645" s="3"/>
      <c r="BP61645" s="3"/>
    </row>
    <row r="61646" spans="1:68" x14ac:dyDescent="0.25">
      <c r="A61646" s="1"/>
      <c r="B61646" s="2"/>
      <c r="BJ61646" s="3"/>
      <c r="BL61646" s="3"/>
      <c r="BN61646" s="3"/>
      <c r="BP61646" s="3"/>
    </row>
    <row r="61647" spans="1:68" x14ac:dyDescent="0.25">
      <c r="A61647" s="1"/>
      <c r="B61647" s="2"/>
      <c r="BJ61647" s="3"/>
      <c r="BL61647" s="3"/>
      <c r="BN61647" s="3"/>
      <c r="BP61647" s="3"/>
    </row>
    <row r="61648" spans="1:68" x14ac:dyDescent="0.25">
      <c r="A61648" s="1"/>
      <c r="B61648" s="2"/>
      <c r="BJ61648" s="3"/>
      <c r="BL61648" s="3"/>
      <c r="BN61648" s="3"/>
      <c r="BP61648" s="3"/>
    </row>
    <row r="61649" spans="1:68" x14ac:dyDescent="0.25">
      <c r="A61649" s="1"/>
      <c r="B61649" s="2"/>
      <c r="BJ61649" s="3"/>
      <c r="BL61649" s="3"/>
      <c r="BN61649" s="3"/>
      <c r="BP61649" s="3"/>
    </row>
    <row r="61650" spans="1:68" x14ac:dyDescent="0.25">
      <c r="A61650" s="1"/>
      <c r="B61650" s="2"/>
      <c r="BJ61650" s="3"/>
      <c r="BL61650" s="3"/>
      <c r="BN61650" s="3"/>
      <c r="BP61650" s="3"/>
    </row>
    <row r="61651" spans="1:68" x14ac:dyDescent="0.25">
      <c r="A61651" s="1"/>
      <c r="B61651" s="2"/>
      <c r="BJ61651" s="3"/>
      <c r="BL61651" s="3"/>
      <c r="BN61651" s="3"/>
      <c r="BP61651" s="3"/>
    </row>
    <row r="61652" spans="1:68" x14ac:dyDescent="0.25">
      <c r="A61652" s="1"/>
      <c r="B61652" s="2"/>
      <c r="BJ61652" s="3"/>
      <c r="BL61652" s="3"/>
      <c r="BN61652" s="3"/>
      <c r="BP61652" s="3"/>
    </row>
    <row r="61653" spans="1:68" x14ac:dyDescent="0.25">
      <c r="A61653" s="1"/>
      <c r="B61653" s="2"/>
      <c r="BJ61653" s="3"/>
      <c r="BL61653" s="3"/>
      <c r="BN61653" s="3"/>
      <c r="BP61653" s="3"/>
    </row>
    <row r="61654" spans="1:68" x14ac:dyDescent="0.25">
      <c r="A61654" s="1"/>
      <c r="B61654" s="2"/>
      <c r="BJ61654" s="3"/>
      <c r="BL61654" s="3"/>
      <c r="BN61654" s="3"/>
      <c r="BP61654" s="3"/>
    </row>
    <row r="61655" spans="1:68" x14ac:dyDescent="0.25">
      <c r="A61655" s="1"/>
      <c r="B61655" s="2"/>
      <c r="BJ61655" s="3"/>
      <c r="BL61655" s="3"/>
      <c r="BN61655" s="3"/>
      <c r="BP61655" s="3"/>
    </row>
    <row r="61656" spans="1:68" x14ac:dyDescent="0.25">
      <c r="A61656" s="1"/>
      <c r="B61656" s="2"/>
      <c r="BJ61656" s="3"/>
      <c r="BL61656" s="3"/>
      <c r="BN61656" s="3"/>
      <c r="BP61656" s="3"/>
    </row>
    <row r="61657" spans="1:68" x14ac:dyDescent="0.25">
      <c r="A61657" s="1"/>
      <c r="B61657" s="2"/>
      <c r="BJ61657" s="3"/>
      <c r="BL61657" s="3"/>
      <c r="BN61657" s="3"/>
      <c r="BP61657" s="3"/>
    </row>
    <row r="61658" spans="1:68" x14ac:dyDescent="0.25">
      <c r="A61658" s="1"/>
      <c r="B61658" s="2"/>
      <c r="BJ61658" s="3"/>
      <c r="BL61658" s="3"/>
      <c r="BN61658" s="3"/>
      <c r="BP61658" s="3"/>
    </row>
    <row r="61659" spans="1:68" x14ac:dyDescent="0.25">
      <c r="A61659" s="1"/>
      <c r="B61659" s="2"/>
      <c r="BJ61659" s="3"/>
      <c r="BL61659" s="3"/>
      <c r="BN61659" s="3"/>
      <c r="BP61659" s="3"/>
    </row>
    <row r="61660" spans="1:68" x14ac:dyDescent="0.25">
      <c r="A61660" s="1"/>
      <c r="B61660" s="2"/>
      <c r="BJ61660" s="3"/>
      <c r="BL61660" s="3"/>
      <c r="BN61660" s="3"/>
      <c r="BP61660" s="3"/>
    </row>
    <row r="61661" spans="1:68" x14ac:dyDescent="0.25">
      <c r="A61661" s="1"/>
      <c r="B61661" s="2"/>
      <c r="BJ61661" s="3"/>
      <c r="BL61661" s="3"/>
      <c r="BN61661" s="3"/>
      <c r="BP61661" s="3"/>
    </row>
    <row r="61662" spans="1:68" x14ac:dyDescent="0.25">
      <c r="A61662" s="1"/>
      <c r="B61662" s="2"/>
      <c r="BJ61662" s="3"/>
      <c r="BL61662" s="3"/>
      <c r="BN61662" s="3"/>
      <c r="BP61662" s="3"/>
    </row>
    <row r="61663" spans="1:68" x14ac:dyDescent="0.25">
      <c r="A61663" s="1"/>
      <c r="B61663" s="2"/>
      <c r="BJ61663" s="3"/>
      <c r="BL61663" s="3"/>
      <c r="BN61663" s="3"/>
      <c r="BP61663" s="3"/>
    </row>
    <row r="61664" spans="1:68" x14ac:dyDescent="0.25">
      <c r="A61664" s="1"/>
      <c r="B61664" s="2"/>
      <c r="BJ61664" s="3"/>
      <c r="BL61664" s="3"/>
      <c r="BN61664" s="3"/>
      <c r="BP61664" s="3"/>
    </row>
    <row r="61665" spans="1:68" x14ac:dyDescent="0.25">
      <c r="A61665" s="1"/>
      <c r="B61665" s="2"/>
      <c r="BJ61665" s="3"/>
      <c r="BL61665" s="3"/>
      <c r="BN61665" s="3"/>
      <c r="BP61665" s="3"/>
    </row>
    <row r="61666" spans="1:68" x14ac:dyDescent="0.25">
      <c r="A61666" s="1"/>
      <c r="B61666" s="2"/>
      <c r="BJ61666" s="3"/>
      <c r="BL61666" s="3"/>
      <c r="BN61666" s="3"/>
      <c r="BP61666" s="3"/>
    </row>
    <row r="61667" spans="1:68" x14ac:dyDescent="0.25">
      <c r="A61667" s="1"/>
      <c r="B61667" s="2"/>
      <c r="BJ61667" s="3"/>
      <c r="BL61667" s="3"/>
      <c r="BN61667" s="3"/>
      <c r="BP61667" s="3"/>
    </row>
    <row r="61668" spans="1:68" x14ac:dyDescent="0.25">
      <c r="A61668" s="1"/>
      <c r="B61668" s="2"/>
      <c r="BJ61668" s="3"/>
      <c r="BL61668" s="3"/>
      <c r="BN61668" s="3"/>
      <c r="BP61668" s="3"/>
    </row>
    <row r="61669" spans="1:68" x14ac:dyDescent="0.25">
      <c r="A61669" s="1"/>
      <c r="B61669" s="2"/>
      <c r="BJ61669" s="3"/>
      <c r="BL61669" s="3"/>
      <c r="BN61669" s="3"/>
      <c r="BP61669" s="3"/>
    </row>
    <row r="61670" spans="1:68" x14ac:dyDescent="0.25">
      <c r="A61670" s="1"/>
      <c r="B61670" s="2"/>
      <c r="BJ61670" s="3"/>
      <c r="BL61670" s="3"/>
      <c r="BN61670" s="3"/>
      <c r="BP61670" s="3"/>
    </row>
    <row r="61671" spans="1:68" x14ac:dyDescent="0.25">
      <c r="A61671" s="1"/>
      <c r="B61671" s="2"/>
      <c r="BJ61671" s="3"/>
      <c r="BL61671" s="3"/>
      <c r="BN61671" s="3"/>
      <c r="BP61671" s="3"/>
    </row>
    <row r="61672" spans="1:68" x14ac:dyDescent="0.25">
      <c r="A61672" s="1"/>
      <c r="B61672" s="2"/>
      <c r="BJ61672" s="3"/>
      <c r="BL61672" s="3"/>
      <c r="BN61672" s="3"/>
      <c r="BP61672" s="3"/>
    </row>
    <row r="61673" spans="1:68" x14ac:dyDescent="0.25">
      <c r="A61673" s="1"/>
      <c r="B61673" s="2"/>
      <c r="BJ61673" s="3"/>
      <c r="BL61673" s="3"/>
      <c r="BN61673" s="3"/>
      <c r="BP61673" s="3"/>
    </row>
    <row r="61674" spans="1:68" x14ac:dyDescent="0.25">
      <c r="A61674" s="1"/>
      <c r="B61674" s="2"/>
      <c r="BJ61674" s="3"/>
      <c r="BL61674" s="3"/>
      <c r="BN61674" s="3"/>
      <c r="BP61674" s="3"/>
    </row>
    <row r="61675" spans="1:68" x14ac:dyDescent="0.25">
      <c r="A61675" s="1"/>
      <c r="B61675" s="2"/>
      <c r="BJ61675" s="3"/>
      <c r="BL61675" s="3"/>
      <c r="BN61675" s="3"/>
      <c r="BP61675" s="3"/>
    </row>
    <row r="61676" spans="1:68" x14ac:dyDescent="0.25">
      <c r="A61676" s="1"/>
      <c r="B61676" s="2"/>
      <c r="BJ61676" s="3"/>
      <c r="BL61676" s="3"/>
      <c r="BN61676" s="3"/>
      <c r="BP61676" s="3"/>
    </row>
    <row r="61677" spans="1:68" x14ac:dyDescent="0.25">
      <c r="A61677" s="1"/>
      <c r="B61677" s="2"/>
      <c r="BJ61677" s="3"/>
      <c r="BL61677" s="3"/>
      <c r="BN61677" s="3"/>
      <c r="BP61677" s="3"/>
    </row>
    <row r="61678" spans="1:68" x14ac:dyDescent="0.25">
      <c r="A61678" s="1"/>
      <c r="B61678" s="2"/>
      <c r="BJ61678" s="3"/>
      <c r="BL61678" s="3"/>
      <c r="BN61678" s="3"/>
      <c r="BP61678" s="3"/>
    </row>
    <row r="61679" spans="1:68" x14ac:dyDescent="0.25">
      <c r="A61679" s="1"/>
      <c r="B61679" s="2"/>
      <c r="BJ61679" s="3"/>
      <c r="BL61679" s="3"/>
      <c r="BN61679" s="3"/>
      <c r="BP61679" s="3"/>
    </row>
    <row r="61680" spans="1:68" x14ac:dyDescent="0.25">
      <c r="A61680" s="1"/>
      <c r="B61680" s="2"/>
      <c r="BJ61680" s="3"/>
      <c r="BL61680" s="3"/>
      <c r="BN61680" s="3"/>
      <c r="BP61680" s="3"/>
    </row>
    <row r="61681" spans="1:68" x14ac:dyDescent="0.25">
      <c r="A61681" s="1"/>
      <c r="B61681" s="2"/>
      <c r="BJ61681" s="3"/>
      <c r="BL61681" s="3"/>
      <c r="BN61681" s="3"/>
      <c r="BP61681" s="3"/>
    </row>
    <row r="61682" spans="1:68" x14ac:dyDescent="0.25">
      <c r="A61682" s="1"/>
      <c r="B61682" s="2"/>
      <c r="BJ61682" s="3"/>
      <c r="BL61682" s="3"/>
      <c r="BN61682" s="3"/>
      <c r="BP61682" s="3"/>
    </row>
    <row r="61683" spans="1:68" x14ac:dyDescent="0.25">
      <c r="A61683" s="1"/>
      <c r="B61683" s="2"/>
      <c r="BJ61683" s="3"/>
      <c r="BL61683" s="3"/>
      <c r="BN61683" s="3"/>
      <c r="BP61683" s="3"/>
    </row>
    <row r="61684" spans="1:68" x14ac:dyDescent="0.25">
      <c r="A61684" s="1"/>
      <c r="B61684" s="2"/>
      <c r="BJ61684" s="3"/>
      <c r="BL61684" s="3"/>
      <c r="BN61684" s="3"/>
      <c r="BP61684" s="3"/>
    </row>
    <row r="61685" spans="1:68" x14ac:dyDescent="0.25">
      <c r="A61685" s="1"/>
      <c r="B61685" s="2"/>
      <c r="BJ61685" s="3"/>
      <c r="BL61685" s="3"/>
      <c r="BN61685" s="3"/>
      <c r="BP61685" s="3"/>
    </row>
    <row r="61686" spans="1:68" x14ac:dyDescent="0.25">
      <c r="A61686" s="1"/>
      <c r="B61686" s="2"/>
      <c r="BJ61686" s="3"/>
      <c r="BL61686" s="3"/>
      <c r="BN61686" s="3"/>
      <c r="BP61686" s="3"/>
    </row>
    <row r="61687" spans="1:68" x14ac:dyDescent="0.25">
      <c r="A61687" s="1"/>
      <c r="B61687" s="2"/>
      <c r="BJ61687" s="3"/>
      <c r="BL61687" s="3"/>
      <c r="BN61687" s="3"/>
      <c r="BP61687" s="3"/>
    </row>
    <row r="61688" spans="1:68" x14ac:dyDescent="0.25">
      <c r="A61688" s="1"/>
      <c r="B61688" s="2"/>
      <c r="BJ61688" s="3"/>
      <c r="BL61688" s="3"/>
      <c r="BN61688" s="3"/>
      <c r="BP61688" s="3"/>
    </row>
    <row r="61689" spans="1:68" x14ac:dyDescent="0.25">
      <c r="A61689" s="1"/>
      <c r="B61689" s="2"/>
      <c r="BJ61689" s="3"/>
      <c r="BL61689" s="3"/>
      <c r="BN61689" s="3"/>
      <c r="BP61689" s="3"/>
    </row>
    <row r="61690" spans="1:68" x14ac:dyDescent="0.25">
      <c r="A61690" s="1"/>
      <c r="B61690" s="2"/>
      <c r="BJ61690" s="3"/>
      <c r="BL61690" s="3"/>
      <c r="BN61690" s="3"/>
      <c r="BP61690" s="3"/>
    </row>
    <row r="61691" spans="1:68" x14ac:dyDescent="0.25">
      <c r="A61691" s="1"/>
      <c r="B61691" s="2"/>
      <c r="BJ61691" s="3"/>
      <c r="BL61691" s="3"/>
      <c r="BN61691" s="3"/>
      <c r="BP61691" s="3"/>
    </row>
    <row r="61692" spans="1:68" x14ac:dyDescent="0.25">
      <c r="A61692" s="1"/>
      <c r="B61692" s="2"/>
      <c r="BJ61692" s="3"/>
      <c r="BL61692" s="3"/>
      <c r="BN61692" s="3"/>
      <c r="BP61692" s="3"/>
    </row>
    <row r="61693" spans="1:68" x14ac:dyDescent="0.25">
      <c r="A61693" s="1"/>
      <c r="B61693" s="2"/>
      <c r="BJ61693" s="3"/>
      <c r="BL61693" s="3"/>
      <c r="BN61693" s="3"/>
      <c r="BP61693" s="3"/>
    </row>
    <row r="61694" spans="1:68" x14ac:dyDescent="0.25">
      <c r="A61694" s="1"/>
      <c r="B61694" s="2"/>
      <c r="BJ61694" s="3"/>
      <c r="BL61694" s="3"/>
      <c r="BN61694" s="3"/>
      <c r="BP61694" s="3"/>
    </row>
    <row r="61695" spans="1:68" x14ac:dyDescent="0.25">
      <c r="A61695" s="1"/>
      <c r="B61695" s="2"/>
      <c r="BJ61695" s="3"/>
      <c r="BL61695" s="3"/>
      <c r="BN61695" s="3"/>
      <c r="BP61695" s="3"/>
    </row>
    <row r="61696" spans="1:68" x14ac:dyDescent="0.25">
      <c r="A61696" s="1"/>
      <c r="B61696" s="2"/>
      <c r="BJ61696" s="3"/>
      <c r="BL61696" s="3"/>
      <c r="BN61696" s="3"/>
      <c r="BP61696" s="3"/>
    </row>
    <row r="61697" spans="1:68" x14ac:dyDescent="0.25">
      <c r="A61697" s="1"/>
      <c r="B61697" s="2"/>
      <c r="BJ61697" s="3"/>
      <c r="BL61697" s="3"/>
      <c r="BN61697" s="3"/>
      <c r="BP61697" s="3"/>
    </row>
    <row r="61698" spans="1:68" x14ac:dyDescent="0.25">
      <c r="A61698" s="1"/>
      <c r="B61698" s="2"/>
      <c r="BJ61698" s="3"/>
      <c r="BL61698" s="3"/>
      <c r="BN61698" s="3"/>
      <c r="BP61698" s="3"/>
    </row>
    <row r="61699" spans="1:68" x14ac:dyDescent="0.25">
      <c r="A61699" s="1"/>
      <c r="B61699" s="2"/>
      <c r="BJ61699" s="3"/>
      <c r="BL61699" s="3"/>
      <c r="BN61699" s="3"/>
      <c r="BP61699" s="3"/>
    </row>
    <row r="61700" spans="1:68" x14ac:dyDescent="0.25">
      <c r="A61700" s="1"/>
      <c r="B61700" s="2"/>
      <c r="BJ61700" s="3"/>
      <c r="BL61700" s="3"/>
      <c r="BN61700" s="3"/>
      <c r="BP61700" s="3"/>
    </row>
    <row r="61701" spans="1:68" x14ac:dyDescent="0.25">
      <c r="A61701" s="1"/>
      <c r="B61701" s="2"/>
      <c r="BJ61701" s="3"/>
      <c r="BL61701" s="3"/>
      <c r="BN61701" s="3"/>
      <c r="BP61701" s="3"/>
    </row>
    <row r="61702" spans="1:68" x14ac:dyDescent="0.25">
      <c r="A61702" s="1"/>
      <c r="B61702" s="2"/>
      <c r="BJ61702" s="3"/>
      <c r="BL61702" s="3"/>
      <c r="BN61702" s="3"/>
      <c r="BP61702" s="3"/>
    </row>
    <row r="61703" spans="1:68" x14ac:dyDescent="0.25">
      <c r="A61703" s="1"/>
      <c r="B61703" s="2"/>
      <c r="BJ61703" s="3"/>
      <c r="BL61703" s="3"/>
      <c r="BN61703" s="3"/>
      <c r="BP61703" s="3"/>
    </row>
    <row r="61704" spans="1:68" x14ac:dyDescent="0.25">
      <c r="A61704" s="1"/>
      <c r="B61704" s="2"/>
      <c r="BJ61704" s="3"/>
      <c r="BL61704" s="3"/>
      <c r="BN61704" s="3"/>
      <c r="BP61704" s="3"/>
    </row>
    <row r="61705" spans="1:68" x14ac:dyDescent="0.25">
      <c r="A61705" s="1"/>
      <c r="B61705" s="2"/>
      <c r="BJ61705" s="3"/>
      <c r="BL61705" s="3"/>
      <c r="BN61705" s="3"/>
      <c r="BP61705" s="3"/>
    </row>
    <row r="61706" spans="1:68" x14ac:dyDescent="0.25">
      <c r="A61706" s="1"/>
      <c r="B61706" s="2"/>
      <c r="BJ61706" s="3"/>
      <c r="BL61706" s="3"/>
      <c r="BN61706" s="3"/>
      <c r="BP61706" s="3"/>
    </row>
    <row r="61707" spans="1:68" x14ac:dyDescent="0.25">
      <c r="A61707" s="1"/>
      <c r="B61707" s="2"/>
      <c r="BJ61707" s="3"/>
      <c r="BL61707" s="3"/>
      <c r="BN61707" s="3"/>
      <c r="BP61707" s="3"/>
    </row>
    <row r="61708" spans="1:68" x14ac:dyDescent="0.25">
      <c r="A61708" s="1"/>
      <c r="B61708" s="2"/>
      <c r="BJ61708" s="3"/>
      <c r="BL61708" s="3"/>
      <c r="BN61708" s="3"/>
      <c r="BP61708" s="3"/>
    </row>
    <row r="61709" spans="1:68" x14ac:dyDescent="0.25">
      <c r="A61709" s="1"/>
      <c r="B61709" s="2"/>
      <c r="BJ61709" s="3"/>
      <c r="BL61709" s="3"/>
      <c r="BN61709" s="3"/>
      <c r="BP61709" s="3"/>
    </row>
    <row r="61710" spans="1:68" x14ac:dyDescent="0.25">
      <c r="A61710" s="1"/>
      <c r="B61710" s="2"/>
      <c r="BJ61710" s="3"/>
      <c r="BL61710" s="3"/>
      <c r="BN61710" s="3"/>
      <c r="BP61710" s="3"/>
    </row>
    <row r="61711" spans="1:68" x14ac:dyDescent="0.25">
      <c r="A61711" s="1"/>
      <c r="B61711" s="2"/>
      <c r="BJ61711" s="3"/>
      <c r="BL61711" s="3"/>
      <c r="BN61711" s="3"/>
      <c r="BP61711" s="3"/>
    </row>
    <row r="61712" spans="1:68" x14ac:dyDescent="0.25">
      <c r="A61712" s="1"/>
      <c r="B61712" s="2"/>
      <c r="BJ61712" s="3"/>
      <c r="BL61712" s="3"/>
      <c r="BN61712" s="3"/>
      <c r="BP61712" s="3"/>
    </row>
    <row r="61713" spans="1:68" x14ac:dyDescent="0.25">
      <c r="A61713" s="1"/>
      <c r="B61713" s="2"/>
      <c r="BJ61713" s="3"/>
      <c r="BL61713" s="3"/>
      <c r="BN61713" s="3"/>
      <c r="BP61713" s="3"/>
    </row>
    <row r="61714" spans="1:68" x14ac:dyDescent="0.25">
      <c r="A61714" s="1"/>
      <c r="B61714" s="2"/>
      <c r="BJ61714" s="3"/>
      <c r="BL61714" s="3"/>
      <c r="BN61714" s="3"/>
      <c r="BP61714" s="3"/>
    </row>
    <row r="61715" spans="1:68" x14ac:dyDescent="0.25">
      <c r="A61715" s="1"/>
      <c r="B61715" s="2"/>
      <c r="BJ61715" s="3"/>
      <c r="BL61715" s="3"/>
      <c r="BN61715" s="3"/>
      <c r="BP61715" s="3"/>
    </row>
    <row r="61716" spans="1:68" x14ac:dyDescent="0.25">
      <c r="A61716" s="1"/>
      <c r="B61716" s="2"/>
      <c r="BJ61716" s="3"/>
      <c r="BL61716" s="3"/>
      <c r="BN61716" s="3"/>
      <c r="BP61716" s="3"/>
    </row>
    <row r="61717" spans="1:68" x14ac:dyDescent="0.25">
      <c r="A61717" s="1"/>
      <c r="B61717" s="2"/>
      <c r="BJ61717" s="3"/>
      <c r="BL61717" s="3"/>
      <c r="BN61717" s="3"/>
      <c r="BP61717" s="3"/>
    </row>
    <row r="61718" spans="1:68" x14ac:dyDescent="0.25">
      <c r="A61718" s="1"/>
      <c r="B61718" s="2"/>
      <c r="BJ61718" s="3"/>
      <c r="BL61718" s="3"/>
      <c r="BN61718" s="3"/>
      <c r="BP61718" s="3"/>
    </row>
    <row r="61719" spans="1:68" x14ac:dyDescent="0.25">
      <c r="A61719" s="1"/>
      <c r="B61719" s="2"/>
      <c r="BJ61719" s="3"/>
      <c r="BL61719" s="3"/>
      <c r="BN61719" s="3"/>
      <c r="BP61719" s="3"/>
    </row>
    <row r="61720" spans="1:68" x14ac:dyDescent="0.25">
      <c r="A61720" s="1"/>
      <c r="B61720" s="2"/>
      <c r="BJ61720" s="3"/>
      <c r="BL61720" s="3"/>
      <c r="BN61720" s="3"/>
      <c r="BP61720" s="3"/>
    </row>
    <row r="61721" spans="1:68" x14ac:dyDescent="0.25">
      <c r="A61721" s="1"/>
      <c r="B61721" s="2"/>
      <c r="BJ61721" s="3"/>
      <c r="BL61721" s="3"/>
      <c r="BN61721" s="3"/>
      <c r="BP61721" s="3"/>
    </row>
    <row r="61722" spans="1:68" x14ac:dyDescent="0.25">
      <c r="A61722" s="1"/>
      <c r="B61722" s="2"/>
      <c r="BJ61722" s="3"/>
      <c r="BL61722" s="3"/>
      <c r="BN61722" s="3"/>
      <c r="BP61722" s="3"/>
    </row>
    <row r="61723" spans="1:68" x14ac:dyDescent="0.25">
      <c r="A61723" s="1"/>
      <c r="B61723" s="2"/>
      <c r="BJ61723" s="3"/>
      <c r="BL61723" s="3"/>
      <c r="BN61723" s="3"/>
      <c r="BP61723" s="3"/>
    </row>
    <row r="61724" spans="1:68" x14ac:dyDescent="0.25">
      <c r="A61724" s="1"/>
      <c r="B61724" s="2"/>
      <c r="BJ61724" s="3"/>
      <c r="BL61724" s="3"/>
      <c r="BN61724" s="3"/>
      <c r="BP61724" s="3"/>
    </row>
    <row r="61725" spans="1:68" x14ac:dyDescent="0.25">
      <c r="A61725" s="1"/>
      <c r="B61725" s="2"/>
      <c r="BJ61725" s="3"/>
      <c r="BL61725" s="3"/>
      <c r="BN61725" s="3"/>
      <c r="BP61725" s="3"/>
    </row>
    <row r="61726" spans="1:68" x14ac:dyDescent="0.25">
      <c r="A61726" s="1"/>
      <c r="B61726" s="2"/>
      <c r="BJ61726" s="3"/>
      <c r="BL61726" s="3"/>
      <c r="BN61726" s="3"/>
      <c r="BP61726" s="3"/>
    </row>
    <row r="61727" spans="1:68" x14ac:dyDescent="0.25">
      <c r="A61727" s="1"/>
      <c r="B61727" s="2"/>
      <c r="BJ61727" s="3"/>
      <c r="BL61727" s="3"/>
      <c r="BN61727" s="3"/>
      <c r="BP61727" s="3"/>
    </row>
    <row r="61728" spans="1:68" x14ac:dyDescent="0.25">
      <c r="A61728" s="1"/>
      <c r="B61728" s="2"/>
      <c r="BJ61728" s="3"/>
      <c r="BL61728" s="3"/>
      <c r="BN61728" s="3"/>
      <c r="BP61728" s="3"/>
    </row>
    <row r="61729" spans="1:68" x14ac:dyDescent="0.25">
      <c r="A61729" s="1"/>
      <c r="B61729" s="2"/>
      <c r="BJ61729" s="3"/>
      <c r="BL61729" s="3"/>
      <c r="BN61729" s="3"/>
      <c r="BP61729" s="3"/>
    </row>
    <row r="61730" spans="1:68" x14ac:dyDescent="0.25">
      <c r="A61730" s="1"/>
      <c r="B61730" s="2"/>
      <c r="BJ61730" s="3"/>
      <c r="BL61730" s="3"/>
      <c r="BN61730" s="3"/>
      <c r="BP61730" s="3"/>
    </row>
    <row r="61731" spans="1:68" x14ac:dyDescent="0.25">
      <c r="A61731" s="1"/>
      <c r="B61731" s="2"/>
      <c r="BJ61731" s="3"/>
      <c r="BL61731" s="3"/>
      <c r="BN61731" s="3"/>
      <c r="BP61731" s="3"/>
    </row>
    <row r="61732" spans="1:68" x14ac:dyDescent="0.25">
      <c r="A61732" s="1"/>
      <c r="B61732" s="2"/>
      <c r="BJ61732" s="3"/>
      <c r="BL61732" s="3"/>
      <c r="BN61732" s="3"/>
      <c r="BP61732" s="3"/>
    </row>
    <row r="61733" spans="1:68" x14ac:dyDescent="0.25">
      <c r="A61733" s="1"/>
      <c r="B61733" s="2"/>
      <c r="BJ61733" s="3"/>
      <c r="BL61733" s="3"/>
      <c r="BN61733" s="3"/>
      <c r="BP61733" s="3"/>
    </row>
    <row r="61734" spans="1:68" x14ac:dyDescent="0.25">
      <c r="A61734" s="1"/>
      <c r="B61734" s="2"/>
      <c r="BJ61734" s="3"/>
      <c r="BL61734" s="3"/>
      <c r="BN61734" s="3"/>
      <c r="BP61734" s="3"/>
    </row>
    <row r="61735" spans="1:68" x14ac:dyDescent="0.25">
      <c r="A61735" s="1"/>
      <c r="B61735" s="2"/>
      <c r="BJ61735" s="3"/>
      <c r="BL61735" s="3"/>
      <c r="BN61735" s="3"/>
      <c r="BP61735" s="3"/>
    </row>
    <row r="61736" spans="1:68" x14ac:dyDescent="0.25">
      <c r="A61736" s="1"/>
      <c r="B61736" s="2"/>
      <c r="BJ61736" s="3"/>
      <c r="BL61736" s="3"/>
      <c r="BN61736" s="3"/>
      <c r="BP61736" s="3"/>
    </row>
    <row r="61737" spans="1:68" x14ac:dyDescent="0.25">
      <c r="A61737" s="1"/>
      <c r="B61737" s="2"/>
      <c r="BJ61737" s="3"/>
      <c r="BL61737" s="3"/>
      <c r="BN61737" s="3"/>
      <c r="BP61737" s="3"/>
    </row>
    <row r="61738" spans="1:68" x14ac:dyDescent="0.25">
      <c r="A61738" s="1"/>
      <c r="B61738" s="2"/>
      <c r="BJ61738" s="3"/>
      <c r="BL61738" s="3"/>
      <c r="BN61738" s="3"/>
      <c r="BP61738" s="3"/>
    </row>
    <row r="61739" spans="1:68" x14ac:dyDescent="0.25">
      <c r="A61739" s="1"/>
      <c r="B61739" s="2"/>
      <c r="BJ61739" s="3"/>
      <c r="BL61739" s="3"/>
      <c r="BN61739" s="3"/>
      <c r="BP61739" s="3"/>
    </row>
    <row r="61740" spans="1:68" x14ac:dyDescent="0.25">
      <c r="A61740" s="1"/>
      <c r="B61740" s="2"/>
      <c r="BJ61740" s="3"/>
      <c r="BL61740" s="3"/>
      <c r="BN61740" s="3"/>
      <c r="BP61740" s="3"/>
    </row>
    <row r="61741" spans="1:68" x14ac:dyDescent="0.25">
      <c r="A61741" s="1"/>
      <c r="B61741" s="2"/>
      <c r="BJ61741" s="3"/>
      <c r="BL61741" s="3"/>
      <c r="BN61741" s="3"/>
      <c r="BP61741" s="3"/>
    </row>
    <row r="61742" spans="1:68" x14ac:dyDescent="0.25">
      <c r="A61742" s="1"/>
      <c r="B61742" s="2"/>
      <c r="BJ61742" s="3"/>
      <c r="BL61742" s="3"/>
      <c r="BN61742" s="3"/>
      <c r="BP61742" s="3"/>
    </row>
    <row r="61743" spans="1:68" x14ac:dyDescent="0.25">
      <c r="A61743" s="1"/>
      <c r="B61743" s="2"/>
      <c r="BJ61743" s="3"/>
      <c r="BL61743" s="3"/>
      <c r="BN61743" s="3"/>
      <c r="BP61743" s="3"/>
    </row>
    <row r="61744" spans="1:68" x14ac:dyDescent="0.25">
      <c r="A61744" s="1"/>
      <c r="B61744" s="2"/>
      <c r="BJ61744" s="3"/>
      <c r="BL61744" s="3"/>
      <c r="BN61744" s="3"/>
      <c r="BP61744" s="3"/>
    </row>
    <row r="61745" spans="1:68" x14ac:dyDescent="0.25">
      <c r="A61745" s="1"/>
      <c r="B61745" s="2"/>
      <c r="BJ61745" s="3"/>
      <c r="BL61745" s="3"/>
      <c r="BN61745" s="3"/>
      <c r="BP61745" s="3"/>
    </row>
    <row r="61746" spans="1:68" x14ac:dyDescent="0.25">
      <c r="A61746" s="1"/>
      <c r="B61746" s="2"/>
      <c r="BJ61746" s="3"/>
      <c r="BL61746" s="3"/>
      <c r="BN61746" s="3"/>
      <c r="BP61746" s="3"/>
    </row>
    <row r="61747" spans="1:68" x14ac:dyDescent="0.25">
      <c r="A61747" s="1"/>
      <c r="B61747" s="2"/>
      <c r="BJ61747" s="3"/>
      <c r="BL61747" s="3"/>
      <c r="BN61747" s="3"/>
      <c r="BP61747" s="3"/>
    </row>
    <row r="61748" spans="1:68" x14ac:dyDescent="0.25">
      <c r="A61748" s="1"/>
      <c r="B61748" s="2"/>
      <c r="BJ61748" s="3"/>
      <c r="BL61748" s="3"/>
      <c r="BN61748" s="3"/>
      <c r="BP61748" s="3"/>
    </row>
    <row r="61749" spans="1:68" x14ac:dyDescent="0.25">
      <c r="A61749" s="1"/>
      <c r="B61749" s="2"/>
      <c r="BJ61749" s="3"/>
      <c r="BL61749" s="3"/>
      <c r="BN61749" s="3"/>
      <c r="BP61749" s="3"/>
    </row>
    <row r="61750" spans="1:68" x14ac:dyDescent="0.25">
      <c r="A61750" s="1"/>
      <c r="B61750" s="2"/>
      <c r="BJ61750" s="3"/>
      <c r="BL61750" s="3"/>
      <c r="BN61750" s="3"/>
      <c r="BP61750" s="3"/>
    </row>
    <row r="61751" spans="1:68" x14ac:dyDescent="0.25">
      <c r="A61751" s="1"/>
      <c r="B61751" s="2"/>
      <c r="BJ61751" s="3"/>
      <c r="BL61751" s="3"/>
      <c r="BN61751" s="3"/>
      <c r="BP61751" s="3"/>
    </row>
    <row r="61752" spans="1:68" x14ac:dyDescent="0.25">
      <c r="A61752" s="1"/>
      <c r="B61752" s="2"/>
      <c r="BJ61752" s="3"/>
      <c r="BL61752" s="3"/>
      <c r="BN61752" s="3"/>
      <c r="BP61752" s="3"/>
    </row>
    <row r="61753" spans="1:68" x14ac:dyDescent="0.25">
      <c r="A61753" s="1"/>
      <c r="B61753" s="2"/>
      <c r="BJ61753" s="3"/>
      <c r="BL61753" s="3"/>
      <c r="BN61753" s="3"/>
      <c r="BP61753" s="3"/>
    </row>
    <row r="61754" spans="1:68" x14ac:dyDescent="0.25">
      <c r="A61754" s="1"/>
      <c r="B61754" s="2"/>
      <c r="BJ61754" s="3"/>
      <c r="BL61754" s="3"/>
      <c r="BN61754" s="3"/>
      <c r="BP61754" s="3"/>
    </row>
    <row r="61755" spans="1:68" x14ac:dyDescent="0.25">
      <c r="A61755" s="1"/>
      <c r="B61755" s="2"/>
      <c r="BJ61755" s="3"/>
      <c r="BL61755" s="3"/>
      <c r="BN61755" s="3"/>
      <c r="BP61755" s="3"/>
    </row>
    <row r="61756" spans="1:68" x14ac:dyDescent="0.25">
      <c r="A61756" s="1"/>
      <c r="B61756" s="2"/>
      <c r="BJ61756" s="3"/>
      <c r="BL61756" s="3"/>
      <c r="BN61756" s="3"/>
      <c r="BP61756" s="3"/>
    </row>
    <row r="61757" spans="1:68" x14ac:dyDescent="0.25">
      <c r="A61757" s="1"/>
      <c r="B61757" s="2"/>
      <c r="BJ61757" s="3"/>
      <c r="BL61757" s="3"/>
      <c r="BN61757" s="3"/>
      <c r="BP61757" s="3"/>
    </row>
    <row r="61758" spans="1:68" x14ac:dyDescent="0.25">
      <c r="A61758" s="1"/>
      <c r="B61758" s="2"/>
      <c r="BJ61758" s="3"/>
      <c r="BL61758" s="3"/>
      <c r="BN61758" s="3"/>
      <c r="BP61758" s="3"/>
    </row>
    <row r="61759" spans="1:68" x14ac:dyDescent="0.25">
      <c r="A61759" s="1"/>
      <c r="B61759" s="2"/>
      <c r="BJ61759" s="3"/>
      <c r="BL61759" s="3"/>
      <c r="BN61759" s="3"/>
      <c r="BP61759" s="3"/>
    </row>
    <row r="61760" spans="1:68" x14ac:dyDescent="0.25">
      <c r="A61760" s="1"/>
      <c r="B61760" s="2"/>
      <c r="BJ61760" s="3"/>
      <c r="BL61760" s="3"/>
      <c r="BN61760" s="3"/>
      <c r="BP61760" s="3"/>
    </row>
    <row r="61761" spans="1:68" x14ac:dyDescent="0.25">
      <c r="A61761" s="1"/>
      <c r="B61761" s="2"/>
      <c r="BJ61761" s="3"/>
      <c r="BL61761" s="3"/>
      <c r="BN61761" s="3"/>
      <c r="BP61761" s="3"/>
    </row>
    <row r="61762" spans="1:68" x14ac:dyDescent="0.25">
      <c r="A61762" s="1"/>
      <c r="B61762" s="2"/>
      <c r="BJ61762" s="3"/>
      <c r="BL61762" s="3"/>
      <c r="BN61762" s="3"/>
      <c r="BP61762" s="3"/>
    </row>
    <row r="61763" spans="1:68" x14ac:dyDescent="0.25">
      <c r="A61763" s="1"/>
      <c r="B61763" s="2"/>
      <c r="BJ61763" s="3"/>
      <c r="BL61763" s="3"/>
      <c r="BN61763" s="3"/>
      <c r="BP61763" s="3"/>
    </row>
    <row r="61764" spans="1:68" x14ac:dyDescent="0.25">
      <c r="A61764" s="1"/>
      <c r="B61764" s="2"/>
      <c r="BJ61764" s="3"/>
      <c r="BL61764" s="3"/>
      <c r="BN61764" s="3"/>
      <c r="BP61764" s="3"/>
    </row>
    <row r="61765" spans="1:68" x14ac:dyDescent="0.25">
      <c r="A61765" s="1"/>
      <c r="B61765" s="2"/>
      <c r="BJ61765" s="3"/>
      <c r="BL61765" s="3"/>
      <c r="BN61765" s="3"/>
      <c r="BP61765" s="3"/>
    </row>
    <row r="61766" spans="1:68" x14ac:dyDescent="0.25">
      <c r="A61766" s="1"/>
      <c r="B61766" s="2"/>
      <c r="BJ61766" s="3"/>
      <c r="BL61766" s="3"/>
      <c r="BN61766" s="3"/>
      <c r="BP61766" s="3"/>
    </row>
    <row r="61767" spans="1:68" x14ac:dyDescent="0.25">
      <c r="A61767" s="1"/>
      <c r="B61767" s="2"/>
      <c r="BJ61767" s="3"/>
      <c r="BL61767" s="3"/>
      <c r="BN61767" s="3"/>
      <c r="BP61767" s="3"/>
    </row>
    <row r="61768" spans="1:68" x14ac:dyDescent="0.25">
      <c r="A61768" s="1"/>
      <c r="B61768" s="2"/>
      <c r="BJ61768" s="3"/>
      <c r="BL61768" s="3"/>
      <c r="BN61768" s="3"/>
      <c r="BP61768" s="3"/>
    </row>
    <row r="61769" spans="1:68" x14ac:dyDescent="0.25">
      <c r="A61769" s="1"/>
      <c r="B61769" s="2"/>
      <c r="BJ61769" s="3"/>
      <c r="BL61769" s="3"/>
      <c r="BN61769" s="3"/>
      <c r="BP61769" s="3"/>
    </row>
    <row r="61770" spans="1:68" x14ac:dyDescent="0.25">
      <c r="A61770" s="1"/>
      <c r="B61770" s="2"/>
      <c r="BJ61770" s="3"/>
      <c r="BL61770" s="3"/>
      <c r="BN61770" s="3"/>
      <c r="BP61770" s="3"/>
    </row>
    <row r="61771" spans="1:68" x14ac:dyDescent="0.25">
      <c r="A61771" s="1"/>
      <c r="B61771" s="2"/>
      <c r="BJ61771" s="3"/>
      <c r="BL61771" s="3"/>
      <c r="BN61771" s="3"/>
      <c r="BP61771" s="3"/>
    </row>
    <row r="61772" spans="1:68" x14ac:dyDescent="0.25">
      <c r="A61772" s="1"/>
      <c r="B61772" s="2"/>
      <c r="BJ61772" s="3"/>
      <c r="BL61772" s="3"/>
      <c r="BN61772" s="3"/>
      <c r="BP61772" s="3"/>
    </row>
    <row r="61773" spans="1:68" x14ac:dyDescent="0.25">
      <c r="A61773" s="1"/>
      <c r="B61773" s="2"/>
      <c r="BJ61773" s="3"/>
      <c r="BL61773" s="3"/>
      <c r="BN61773" s="3"/>
      <c r="BP61773" s="3"/>
    </row>
    <row r="61774" spans="1:68" x14ac:dyDescent="0.25">
      <c r="A61774" s="1"/>
      <c r="B61774" s="2"/>
      <c r="BJ61774" s="3"/>
      <c r="BL61774" s="3"/>
      <c r="BN61774" s="3"/>
      <c r="BP61774" s="3"/>
    </row>
    <row r="61775" spans="1:68" x14ac:dyDescent="0.25">
      <c r="A61775" s="1"/>
      <c r="B61775" s="2"/>
      <c r="BJ61775" s="3"/>
      <c r="BL61775" s="3"/>
      <c r="BN61775" s="3"/>
      <c r="BP61775" s="3"/>
    </row>
    <row r="61776" spans="1:68" x14ac:dyDescent="0.25">
      <c r="A61776" s="1"/>
      <c r="B61776" s="2"/>
      <c r="BJ61776" s="3"/>
      <c r="BL61776" s="3"/>
      <c r="BN61776" s="3"/>
      <c r="BP61776" s="3"/>
    </row>
    <row r="61777" spans="1:68" x14ac:dyDescent="0.25">
      <c r="A61777" s="1"/>
      <c r="B61777" s="2"/>
      <c r="BJ61777" s="3"/>
      <c r="BL61777" s="3"/>
      <c r="BN61777" s="3"/>
      <c r="BP61777" s="3"/>
    </row>
    <row r="61778" spans="1:68" x14ac:dyDescent="0.25">
      <c r="A61778" s="1"/>
      <c r="B61778" s="2"/>
      <c r="BJ61778" s="3"/>
      <c r="BL61778" s="3"/>
      <c r="BN61778" s="3"/>
      <c r="BP61778" s="3"/>
    </row>
    <row r="61779" spans="1:68" x14ac:dyDescent="0.25">
      <c r="A61779" s="1"/>
      <c r="B61779" s="2"/>
      <c r="BJ61779" s="3"/>
      <c r="BL61779" s="3"/>
      <c r="BN61779" s="3"/>
      <c r="BP61779" s="3"/>
    </row>
    <row r="61780" spans="1:68" x14ac:dyDescent="0.25">
      <c r="A61780" s="1"/>
      <c r="B61780" s="2"/>
      <c r="BJ61780" s="3"/>
      <c r="BL61780" s="3"/>
      <c r="BN61780" s="3"/>
      <c r="BP61780" s="3"/>
    </row>
    <row r="61781" spans="1:68" x14ac:dyDescent="0.25">
      <c r="A61781" s="1"/>
      <c r="B61781" s="2"/>
      <c r="BJ61781" s="3"/>
      <c r="BL61781" s="3"/>
      <c r="BN61781" s="3"/>
      <c r="BP61781" s="3"/>
    </row>
    <row r="61782" spans="1:68" x14ac:dyDescent="0.25">
      <c r="A61782" s="1"/>
      <c r="B61782" s="2"/>
      <c r="BJ61782" s="3"/>
      <c r="BL61782" s="3"/>
      <c r="BN61782" s="3"/>
      <c r="BP61782" s="3"/>
    </row>
    <row r="61783" spans="1:68" x14ac:dyDescent="0.25">
      <c r="A61783" s="1"/>
      <c r="B61783" s="2"/>
      <c r="BJ61783" s="3"/>
      <c r="BL61783" s="3"/>
      <c r="BN61783" s="3"/>
      <c r="BP61783" s="3"/>
    </row>
    <row r="61784" spans="1:68" x14ac:dyDescent="0.25">
      <c r="A61784" s="1"/>
      <c r="B61784" s="2"/>
      <c r="BJ61784" s="3"/>
      <c r="BL61784" s="3"/>
      <c r="BN61784" s="3"/>
      <c r="BP61784" s="3"/>
    </row>
    <row r="61785" spans="1:68" x14ac:dyDescent="0.25">
      <c r="A61785" s="1"/>
      <c r="B61785" s="2"/>
      <c r="BJ61785" s="3"/>
      <c r="BL61785" s="3"/>
      <c r="BN61785" s="3"/>
      <c r="BP61785" s="3"/>
    </row>
    <row r="61786" spans="1:68" x14ac:dyDescent="0.25">
      <c r="A61786" s="1"/>
      <c r="B61786" s="2"/>
      <c r="BJ61786" s="3"/>
      <c r="BL61786" s="3"/>
      <c r="BN61786" s="3"/>
      <c r="BP61786" s="3"/>
    </row>
    <row r="61787" spans="1:68" x14ac:dyDescent="0.25">
      <c r="A61787" s="1"/>
      <c r="B61787" s="2"/>
      <c r="BJ61787" s="3"/>
      <c r="BL61787" s="3"/>
      <c r="BN61787" s="3"/>
      <c r="BP61787" s="3"/>
    </row>
    <row r="61788" spans="1:68" x14ac:dyDescent="0.25">
      <c r="A61788" s="1"/>
      <c r="B61788" s="2"/>
      <c r="BJ61788" s="3"/>
      <c r="BL61788" s="3"/>
      <c r="BN61788" s="3"/>
      <c r="BP61788" s="3"/>
    </row>
    <row r="61789" spans="1:68" x14ac:dyDescent="0.25">
      <c r="A61789" s="1"/>
      <c r="B61789" s="2"/>
      <c r="BJ61789" s="3"/>
      <c r="BL61789" s="3"/>
      <c r="BN61789" s="3"/>
      <c r="BP61789" s="3"/>
    </row>
    <row r="61790" spans="1:68" x14ac:dyDescent="0.25">
      <c r="A61790" s="1"/>
      <c r="B61790" s="2"/>
      <c r="BJ61790" s="3"/>
      <c r="BL61790" s="3"/>
      <c r="BN61790" s="3"/>
      <c r="BP61790" s="3"/>
    </row>
    <row r="61791" spans="1:68" x14ac:dyDescent="0.25">
      <c r="A61791" s="1"/>
      <c r="B61791" s="2"/>
      <c r="BJ61791" s="3"/>
      <c r="BL61791" s="3"/>
      <c r="BN61791" s="3"/>
      <c r="BP61791" s="3"/>
    </row>
    <row r="61792" spans="1:68" x14ac:dyDescent="0.25">
      <c r="A61792" s="1"/>
      <c r="B61792" s="2"/>
      <c r="BJ61792" s="3"/>
      <c r="BL61792" s="3"/>
      <c r="BN61792" s="3"/>
      <c r="BP61792" s="3"/>
    </row>
    <row r="61793" spans="1:68" x14ac:dyDescent="0.25">
      <c r="A61793" s="1"/>
      <c r="B61793" s="2"/>
      <c r="BJ61793" s="3"/>
      <c r="BL61793" s="3"/>
      <c r="BN61793" s="3"/>
      <c r="BP61793" s="3"/>
    </row>
    <row r="61794" spans="1:68" x14ac:dyDescent="0.25">
      <c r="A61794" s="1"/>
      <c r="B61794" s="2"/>
      <c r="BJ61794" s="3"/>
      <c r="BL61794" s="3"/>
      <c r="BN61794" s="3"/>
      <c r="BP61794" s="3"/>
    </row>
    <row r="61795" spans="1:68" x14ac:dyDescent="0.25">
      <c r="A61795" s="1"/>
      <c r="B61795" s="2"/>
      <c r="BJ61795" s="3"/>
      <c r="BL61795" s="3"/>
      <c r="BN61795" s="3"/>
      <c r="BP61795" s="3"/>
    </row>
    <row r="61796" spans="1:68" x14ac:dyDescent="0.25">
      <c r="A61796" s="1"/>
      <c r="B61796" s="2"/>
      <c r="BJ61796" s="3"/>
      <c r="BL61796" s="3"/>
      <c r="BN61796" s="3"/>
      <c r="BP61796" s="3"/>
    </row>
    <row r="61797" spans="1:68" x14ac:dyDescent="0.25">
      <c r="A61797" s="1"/>
      <c r="B61797" s="2"/>
      <c r="BJ61797" s="3"/>
      <c r="BL61797" s="3"/>
      <c r="BN61797" s="3"/>
      <c r="BP61797" s="3"/>
    </row>
    <row r="61798" spans="1:68" x14ac:dyDescent="0.25">
      <c r="A61798" s="1"/>
      <c r="B61798" s="2"/>
      <c r="BJ61798" s="3"/>
      <c r="BL61798" s="3"/>
      <c r="BN61798" s="3"/>
      <c r="BP61798" s="3"/>
    </row>
    <row r="61799" spans="1:68" x14ac:dyDescent="0.25">
      <c r="A61799" s="1"/>
      <c r="B61799" s="2"/>
      <c r="BJ61799" s="3"/>
      <c r="BL61799" s="3"/>
      <c r="BN61799" s="3"/>
      <c r="BP61799" s="3"/>
    </row>
    <row r="61800" spans="1:68" x14ac:dyDescent="0.25">
      <c r="A61800" s="1"/>
      <c r="B61800" s="2"/>
      <c r="BJ61800" s="3"/>
      <c r="BL61800" s="3"/>
      <c r="BN61800" s="3"/>
      <c r="BP61800" s="3"/>
    </row>
    <row r="61801" spans="1:68" x14ac:dyDescent="0.25">
      <c r="A61801" s="1"/>
      <c r="B61801" s="2"/>
      <c r="BJ61801" s="3"/>
      <c r="BL61801" s="3"/>
      <c r="BN61801" s="3"/>
      <c r="BP61801" s="3"/>
    </row>
    <row r="61802" spans="1:68" x14ac:dyDescent="0.25">
      <c r="A61802" s="1"/>
      <c r="B61802" s="2"/>
      <c r="BJ61802" s="3"/>
      <c r="BL61802" s="3"/>
      <c r="BN61802" s="3"/>
      <c r="BP61802" s="3"/>
    </row>
    <row r="61803" spans="1:68" x14ac:dyDescent="0.25">
      <c r="A61803" s="1"/>
      <c r="B61803" s="2"/>
      <c r="BJ61803" s="3"/>
      <c r="BL61803" s="3"/>
      <c r="BN61803" s="3"/>
      <c r="BP61803" s="3"/>
    </row>
    <row r="61804" spans="1:68" x14ac:dyDescent="0.25">
      <c r="A61804" s="1"/>
      <c r="B61804" s="2"/>
      <c r="BJ61804" s="3"/>
      <c r="BL61804" s="3"/>
      <c r="BN61804" s="3"/>
      <c r="BP61804" s="3"/>
    </row>
    <row r="61805" spans="1:68" x14ac:dyDescent="0.25">
      <c r="A61805" s="1"/>
      <c r="B61805" s="2"/>
      <c r="BJ61805" s="3"/>
      <c r="BL61805" s="3"/>
      <c r="BN61805" s="3"/>
      <c r="BP61805" s="3"/>
    </row>
    <row r="61806" spans="1:68" x14ac:dyDescent="0.25">
      <c r="A61806" s="1"/>
      <c r="B61806" s="2"/>
      <c r="BJ61806" s="3"/>
      <c r="BL61806" s="3"/>
      <c r="BN61806" s="3"/>
      <c r="BP61806" s="3"/>
    </row>
    <row r="61807" spans="1:68" x14ac:dyDescent="0.25">
      <c r="A61807" s="1"/>
      <c r="B61807" s="2"/>
      <c r="BJ61807" s="3"/>
      <c r="BL61807" s="3"/>
      <c r="BN61807" s="3"/>
      <c r="BP61807" s="3"/>
    </row>
    <row r="61808" spans="1:68" x14ac:dyDescent="0.25">
      <c r="A61808" s="1"/>
      <c r="B61808" s="2"/>
      <c r="BJ61808" s="3"/>
      <c r="BL61808" s="3"/>
      <c r="BN61808" s="3"/>
      <c r="BP61808" s="3"/>
    </row>
    <row r="61809" spans="1:68" x14ac:dyDescent="0.25">
      <c r="A61809" s="1"/>
      <c r="B61809" s="2"/>
      <c r="BJ61809" s="3"/>
      <c r="BL61809" s="3"/>
      <c r="BN61809" s="3"/>
      <c r="BP61809" s="3"/>
    </row>
    <row r="61810" spans="1:68" x14ac:dyDescent="0.25">
      <c r="A61810" s="1"/>
      <c r="B61810" s="2"/>
      <c r="BJ61810" s="3"/>
      <c r="BL61810" s="3"/>
      <c r="BN61810" s="3"/>
      <c r="BP61810" s="3"/>
    </row>
    <row r="61811" spans="1:68" x14ac:dyDescent="0.25">
      <c r="A61811" s="1"/>
      <c r="B61811" s="2"/>
      <c r="BJ61811" s="3"/>
      <c r="BL61811" s="3"/>
      <c r="BN61811" s="3"/>
      <c r="BP61811" s="3"/>
    </row>
    <row r="61812" spans="1:68" x14ac:dyDescent="0.25">
      <c r="A61812" s="1"/>
      <c r="B61812" s="2"/>
      <c r="BJ61812" s="3"/>
      <c r="BL61812" s="3"/>
      <c r="BN61812" s="3"/>
      <c r="BP61812" s="3"/>
    </row>
    <row r="61813" spans="1:68" x14ac:dyDescent="0.25">
      <c r="A61813" s="1"/>
      <c r="B61813" s="2"/>
      <c r="BJ61813" s="3"/>
      <c r="BL61813" s="3"/>
      <c r="BN61813" s="3"/>
      <c r="BP61813" s="3"/>
    </row>
    <row r="61814" spans="1:68" x14ac:dyDescent="0.25">
      <c r="A61814" s="1"/>
      <c r="B61814" s="2"/>
      <c r="BJ61814" s="3"/>
      <c r="BL61814" s="3"/>
      <c r="BN61814" s="3"/>
      <c r="BP61814" s="3"/>
    </row>
    <row r="61815" spans="1:68" x14ac:dyDescent="0.25">
      <c r="A61815" s="1"/>
      <c r="B61815" s="2"/>
      <c r="BJ61815" s="3"/>
      <c r="BL61815" s="3"/>
      <c r="BN61815" s="3"/>
      <c r="BP61815" s="3"/>
    </row>
    <row r="61816" spans="1:68" x14ac:dyDescent="0.25">
      <c r="A61816" s="1"/>
      <c r="B61816" s="2"/>
      <c r="BJ61816" s="3"/>
      <c r="BL61816" s="3"/>
      <c r="BN61816" s="3"/>
      <c r="BP61816" s="3"/>
    </row>
    <row r="61817" spans="1:68" x14ac:dyDescent="0.25">
      <c r="A61817" s="1"/>
      <c r="B61817" s="2"/>
      <c r="BJ61817" s="3"/>
      <c r="BL61817" s="3"/>
      <c r="BN61817" s="3"/>
      <c r="BP61817" s="3"/>
    </row>
    <row r="61818" spans="1:68" x14ac:dyDescent="0.25">
      <c r="A61818" s="1"/>
      <c r="B61818" s="2"/>
      <c r="BJ61818" s="3"/>
      <c r="BL61818" s="3"/>
      <c r="BN61818" s="3"/>
      <c r="BP61818" s="3"/>
    </row>
    <row r="61819" spans="1:68" x14ac:dyDescent="0.25">
      <c r="A61819" s="1"/>
      <c r="B61819" s="2"/>
      <c r="BJ61819" s="3"/>
      <c r="BL61819" s="3"/>
      <c r="BN61819" s="3"/>
      <c r="BP61819" s="3"/>
    </row>
    <row r="61820" spans="1:68" x14ac:dyDescent="0.25">
      <c r="A61820" s="1"/>
      <c r="B61820" s="2"/>
      <c r="BJ61820" s="3"/>
      <c r="BL61820" s="3"/>
      <c r="BN61820" s="3"/>
      <c r="BP61820" s="3"/>
    </row>
    <row r="61821" spans="1:68" x14ac:dyDescent="0.25">
      <c r="A61821" s="1"/>
      <c r="B61821" s="2"/>
      <c r="BJ61821" s="3"/>
      <c r="BL61821" s="3"/>
      <c r="BN61821" s="3"/>
      <c r="BP61821" s="3"/>
    </row>
    <row r="61822" spans="1:68" x14ac:dyDescent="0.25">
      <c r="A61822" s="1"/>
      <c r="B61822" s="2"/>
      <c r="BJ61822" s="3"/>
      <c r="BL61822" s="3"/>
      <c r="BN61822" s="3"/>
      <c r="BP61822" s="3"/>
    </row>
    <row r="61823" spans="1:68" x14ac:dyDescent="0.25">
      <c r="A61823" s="1"/>
      <c r="B61823" s="2"/>
      <c r="BJ61823" s="3"/>
      <c r="BL61823" s="3"/>
      <c r="BN61823" s="3"/>
      <c r="BP61823" s="3"/>
    </row>
    <row r="61824" spans="1:68" x14ac:dyDescent="0.25">
      <c r="A61824" s="1"/>
      <c r="B61824" s="2"/>
      <c r="BJ61824" s="3"/>
      <c r="BL61824" s="3"/>
      <c r="BN61824" s="3"/>
      <c r="BP61824" s="3"/>
    </row>
    <row r="61825" spans="1:68" x14ac:dyDescent="0.25">
      <c r="A61825" s="1"/>
      <c r="B61825" s="2"/>
      <c r="BJ61825" s="3"/>
      <c r="BL61825" s="3"/>
      <c r="BN61825" s="3"/>
      <c r="BP61825" s="3"/>
    </row>
    <row r="61826" spans="1:68" x14ac:dyDescent="0.25">
      <c r="A61826" s="1"/>
      <c r="B61826" s="2"/>
      <c r="BJ61826" s="3"/>
      <c r="BL61826" s="3"/>
      <c r="BN61826" s="3"/>
      <c r="BP61826" s="3"/>
    </row>
    <row r="61827" spans="1:68" x14ac:dyDescent="0.25">
      <c r="A61827" s="1"/>
      <c r="B61827" s="2"/>
      <c r="BJ61827" s="3"/>
      <c r="BL61827" s="3"/>
      <c r="BN61827" s="3"/>
      <c r="BP61827" s="3"/>
    </row>
    <row r="61828" spans="1:68" x14ac:dyDescent="0.25">
      <c r="A61828" s="1"/>
      <c r="B61828" s="2"/>
      <c r="BJ61828" s="3"/>
      <c r="BL61828" s="3"/>
      <c r="BN61828" s="3"/>
      <c r="BP61828" s="3"/>
    </row>
    <row r="61829" spans="1:68" x14ac:dyDescent="0.25">
      <c r="A61829" s="1"/>
      <c r="B61829" s="2"/>
      <c r="BJ61829" s="3"/>
      <c r="BL61829" s="3"/>
      <c r="BN61829" s="3"/>
      <c r="BP61829" s="3"/>
    </row>
    <row r="61830" spans="1:68" x14ac:dyDescent="0.25">
      <c r="A61830" s="1"/>
      <c r="B61830" s="2"/>
      <c r="BJ61830" s="3"/>
      <c r="BL61830" s="3"/>
      <c r="BN61830" s="3"/>
      <c r="BP61830" s="3"/>
    </row>
    <row r="61831" spans="1:68" x14ac:dyDescent="0.25">
      <c r="A61831" s="1"/>
      <c r="B61831" s="2"/>
      <c r="BJ61831" s="3"/>
      <c r="BL61831" s="3"/>
      <c r="BN61831" s="3"/>
      <c r="BP61831" s="3"/>
    </row>
    <row r="61832" spans="1:68" x14ac:dyDescent="0.25">
      <c r="A61832" s="1"/>
      <c r="B61832" s="2"/>
      <c r="BJ61832" s="3"/>
      <c r="BL61832" s="3"/>
      <c r="BN61832" s="3"/>
      <c r="BP61832" s="3"/>
    </row>
    <row r="61833" spans="1:68" x14ac:dyDescent="0.25">
      <c r="A61833" s="1"/>
      <c r="B61833" s="2"/>
      <c r="BJ61833" s="3"/>
      <c r="BL61833" s="3"/>
      <c r="BN61833" s="3"/>
      <c r="BP61833" s="3"/>
    </row>
    <row r="61834" spans="1:68" x14ac:dyDescent="0.25">
      <c r="A61834" s="1"/>
      <c r="B61834" s="2"/>
      <c r="BJ61834" s="3"/>
      <c r="BL61834" s="3"/>
      <c r="BN61834" s="3"/>
      <c r="BP61834" s="3"/>
    </row>
    <row r="61835" spans="1:68" x14ac:dyDescent="0.25">
      <c r="A61835" s="1"/>
      <c r="B61835" s="2"/>
      <c r="BJ61835" s="3"/>
      <c r="BL61835" s="3"/>
      <c r="BN61835" s="3"/>
      <c r="BP61835" s="3"/>
    </row>
    <row r="61836" spans="1:68" x14ac:dyDescent="0.25">
      <c r="A61836" s="1"/>
      <c r="B61836" s="2"/>
      <c r="BJ61836" s="3"/>
      <c r="BL61836" s="3"/>
      <c r="BN61836" s="3"/>
      <c r="BP61836" s="3"/>
    </row>
    <row r="61837" spans="1:68" x14ac:dyDescent="0.25">
      <c r="A61837" s="1"/>
      <c r="B61837" s="2"/>
      <c r="BJ61837" s="3"/>
      <c r="BL61837" s="3"/>
      <c r="BN61837" s="3"/>
      <c r="BP61837" s="3"/>
    </row>
    <row r="61838" spans="1:68" x14ac:dyDescent="0.25">
      <c r="A61838" s="1"/>
      <c r="B61838" s="2"/>
      <c r="BJ61838" s="3"/>
      <c r="BL61838" s="3"/>
      <c r="BN61838" s="3"/>
      <c r="BP61838" s="3"/>
    </row>
    <row r="61839" spans="1:68" x14ac:dyDescent="0.25">
      <c r="A61839" s="1"/>
      <c r="B61839" s="2"/>
      <c r="BJ61839" s="3"/>
      <c r="BL61839" s="3"/>
      <c r="BN61839" s="3"/>
      <c r="BP61839" s="3"/>
    </row>
    <row r="61840" spans="1:68" x14ac:dyDescent="0.25">
      <c r="A61840" s="1"/>
      <c r="B61840" s="2"/>
      <c r="BJ61840" s="3"/>
      <c r="BL61840" s="3"/>
      <c r="BN61840" s="3"/>
      <c r="BP61840" s="3"/>
    </row>
    <row r="61841" spans="1:68" x14ac:dyDescent="0.25">
      <c r="A61841" s="1"/>
      <c r="B61841" s="2"/>
      <c r="BJ61841" s="3"/>
      <c r="BL61841" s="3"/>
      <c r="BN61841" s="3"/>
      <c r="BP61841" s="3"/>
    </row>
    <row r="61842" spans="1:68" x14ac:dyDescent="0.25">
      <c r="A61842" s="1"/>
      <c r="B61842" s="2"/>
      <c r="BJ61842" s="3"/>
      <c r="BL61842" s="3"/>
      <c r="BN61842" s="3"/>
      <c r="BP61842" s="3"/>
    </row>
    <row r="61843" spans="1:68" x14ac:dyDescent="0.25">
      <c r="A61843" s="1"/>
      <c r="B61843" s="2"/>
      <c r="BJ61843" s="3"/>
      <c r="BL61843" s="3"/>
      <c r="BN61843" s="3"/>
      <c r="BP61843" s="3"/>
    </row>
    <row r="61844" spans="1:68" x14ac:dyDescent="0.25">
      <c r="A61844" s="1"/>
      <c r="B61844" s="2"/>
      <c r="BJ61844" s="3"/>
      <c r="BL61844" s="3"/>
      <c r="BN61844" s="3"/>
      <c r="BP61844" s="3"/>
    </row>
    <row r="61845" spans="1:68" x14ac:dyDescent="0.25">
      <c r="A61845" s="1"/>
      <c r="B61845" s="2"/>
      <c r="BJ61845" s="3"/>
      <c r="BL61845" s="3"/>
      <c r="BN61845" s="3"/>
      <c r="BP61845" s="3"/>
    </row>
    <row r="61846" spans="1:68" x14ac:dyDescent="0.25">
      <c r="A61846" s="1"/>
      <c r="B61846" s="2"/>
      <c r="BJ61846" s="3"/>
      <c r="BL61846" s="3"/>
      <c r="BN61846" s="3"/>
      <c r="BP61846" s="3"/>
    </row>
    <row r="61847" spans="1:68" x14ac:dyDescent="0.25">
      <c r="A61847" s="1"/>
      <c r="B61847" s="2"/>
      <c r="BJ61847" s="3"/>
      <c r="BL61847" s="3"/>
      <c r="BN61847" s="3"/>
      <c r="BP61847" s="3"/>
    </row>
    <row r="61848" spans="1:68" x14ac:dyDescent="0.25">
      <c r="A61848" s="1"/>
      <c r="B61848" s="2"/>
      <c r="BJ61848" s="3"/>
      <c r="BL61848" s="3"/>
      <c r="BN61848" s="3"/>
      <c r="BP61848" s="3"/>
    </row>
    <row r="61849" spans="1:68" x14ac:dyDescent="0.25">
      <c r="A61849" s="1"/>
      <c r="B61849" s="2"/>
      <c r="BJ61849" s="3"/>
      <c r="BL61849" s="3"/>
      <c r="BN61849" s="3"/>
      <c r="BP61849" s="3"/>
    </row>
    <row r="61850" spans="1:68" x14ac:dyDescent="0.25">
      <c r="A61850" s="1"/>
      <c r="B61850" s="2"/>
      <c r="BJ61850" s="3"/>
      <c r="BL61850" s="3"/>
      <c r="BN61850" s="3"/>
      <c r="BP61850" s="3"/>
    </row>
    <row r="61851" spans="1:68" x14ac:dyDescent="0.25">
      <c r="A61851" s="1"/>
      <c r="B61851" s="2"/>
      <c r="BJ61851" s="3"/>
      <c r="BL61851" s="3"/>
      <c r="BN61851" s="3"/>
      <c r="BP61851" s="3"/>
    </row>
    <row r="61852" spans="1:68" x14ac:dyDescent="0.25">
      <c r="A61852" s="1"/>
      <c r="B61852" s="2"/>
      <c r="BJ61852" s="3"/>
      <c r="BL61852" s="3"/>
      <c r="BN61852" s="3"/>
      <c r="BP61852" s="3"/>
    </row>
    <row r="61853" spans="1:68" x14ac:dyDescent="0.25">
      <c r="A61853" s="1"/>
      <c r="B61853" s="2"/>
      <c r="BJ61853" s="3"/>
      <c r="BL61853" s="3"/>
      <c r="BN61853" s="3"/>
      <c r="BP61853" s="3"/>
    </row>
    <row r="61854" spans="1:68" x14ac:dyDescent="0.25">
      <c r="A61854" s="1"/>
      <c r="B61854" s="2"/>
      <c r="BJ61854" s="3"/>
      <c r="BL61854" s="3"/>
      <c r="BN61854" s="3"/>
      <c r="BP61854" s="3"/>
    </row>
    <row r="61855" spans="1:68" x14ac:dyDescent="0.25">
      <c r="A61855" s="1"/>
      <c r="B61855" s="2"/>
      <c r="BJ61855" s="3"/>
      <c r="BL61855" s="3"/>
      <c r="BN61855" s="3"/>
      <c r="BP61855" s="3"/>
    </row>
    <row r="61856" spans="1:68" x14ac:dyDescent="0.25">
      <c r="A61856" s="1"/>
      <c r="B61856" s="2"/>
      <c r="BJ61856" s="3"/>
      <c r="BL61856" s="3"/>
      <c r="BN61856" s="3"/>
      <c r="BP61856" s="3"/>
    </row>
    <row r="61857" spans="1:68" x14ac:dyDescent="0.25">
      <c r="A61857" s="1"/>
      <c r="B61857" s="2"/>
      <c r="BJ61857" s="3"/>
      <c r="BL61857" s="3"/>
      <c r="BN61857" s="3"/>
      <c r="BP61857" s="3"/>
    </row>
    <row r="61858" spans="1:68" x14ac:dyDescent="0.25">
      <c r="A61858" s="1"/>
      <c r="B61858" s="2"/>
      <c r="BJ61858" s="3"/>
      <c r="BL61858" s="3"/>
      <c r="BN61858" s="3"/>
      <c r="BP61858" s="3"/>
    </row>
    <row r="61859" spans="1:68" x14ac:dyDescent="0.25">
      <c r="A61859" s="1"/>
      <c r="B61859" s="2"/>
      <c r="BJ61859" s="3"/>
      <c r="BL61859" s="3"/>
      <c r="BN61859" s="3"/>
      <c r="BP61859" s="3"/>
    </row>
    <row r="61860" spans="1:68" x14ac:dyDescent="0.25">
      <c r="A61860" s="1"/>
      <c r="B61860" s="2"/>
      <c r="BJ61860" s="3"/>
      <c r="BL61860" s="3"/>
      <c r="BN61860" s="3"/>
      <c r="BP61860" s="3"/>
    </row>
    <row r="61861" spans="1:68" x14ac:dyDescent="0.25">
      <c r="A61861" s="1"/>
      <c r="B61861" s="2"/>
      <c r="BJ61861" s="3"/>
      <c r="BL61861" s="3"/>
      <c r="BN61861" s="3"/>
      <c r="BP61861" s="3"/>
    </row>
    <row r="61862" spans="1:68" x14ac:dyDescent="0.25">
      <c r="A61862" s="1"/>
      <c r="B61862" s="2"/>
      <c r="BJ61862" s="3"/>
      <c r="BL61862" s="3"/>
      <c r="BN61862" s="3"/>
      <c r="BP61862" s="3"/>
    </row>
    <row r="61863" spans="1:68" x14ac:dyDescent="0.25">
      <c r="A61863" s="1"/>
      <c r="B61863" s="2"/>
      <c r="BJ61863" s="3"/>
      <c r="BL61863" s="3"/>
      <c r="BN61863" s="3"/>
      <c r="BP61863" s="3"/>
    </row>
    <row r="61864" spans="1:68" x14ac:dyDescent="0.25">
      <c r="A61864" s="1"/>
      <c r="B61864" s="2"/>
      <c r="BJ61864" s="3"/>
      <c r="BL61864" s="3"/>
      <c r="BN61864" s="3"/>
      <c r="BP61864" s="3"/>
    </row>
    <row r="61865" spans="1:68" x14ac:dyDescent="0.25">
      <c r="A61865" s="1"/>
      <c r="B61865" s="2"/>
      <c r="BJ61865" s="3"/>
      <c r="BL61865" s="3"/>
      <c r="BN61865" s="3"/>
      <c r="BP61865" s="3"/>
    </row>
    <row r="61866" spans="1:68" x14ac:dyDescent="0.25">
      <c r="A61866" s="1"/>
      <c r="B61866" s="2"/>
      <c r="BJ61866" s="3"/>
      <c r="BL61866" s="3"/>
      <c r="BN61866" s="3"/>
      <c r="BP61866" s="3"/>
    </row>
    <row r="61867" spans="1:68" x14ac:dyDescent="0.25">
      <c r="A61867" s="1"/>
      <c r="B61867" s="2"/>
      <c r="BJ61867" s="3"/>
      <c r="BL61867" s="3"/>
      <c r="BN61867" s="3"/>
      <c r="BP61867" s="3"/>
    </row>
    <row r="61868" spans="1:68" x14ac:dyDescent="0.25">
      <c r="A61868" s="1"/>
      <c r="B61868" s="2"/>
      <c r="BJ61868" s="3"/>
      <c r="BL61868" s="3"/>
      <c r="BN61868" s="3"/>
      <c r="BP61868" s="3"/>
    </row>
    <row r="61869" spans="1:68" x14ac:dyDescent="0.25">
      <c r="A61869" s="1"/>
      <c r="B61869" s="2"/>
      <c r="BJ61869" s="3"/>
      <c r="BL61869" s="3"/>
      <c r="BN61869" s="3"/>
      <c r="BP61869" s="3"/>
    </row>
    <row r="61870" spans="1:68" x14ac:dyDescent="0.25">
      <c r="A61870" s="1"/>
      <c r="B61870" s="2"/>
      <c r="BJ61870" s="3"/>
      <c r="BL61870" s="3"/>
      <c r="BN61870" s="3"/>
      <c r="BP61870" s="3"/>
    </row>
    <row r="61871" spans="1:68" x14ac:dyDescent="0.25">
      <c r="A61871" s="1"/>
      <c r="B61871" s="2"/>
      <c r="BJ61871" s="3"/>
      <c r="BL61871" s="3"/>
      <c r="BN61871" s="3"/>
      <c r="BP61871" s="3"/>
    </row>
    <row r="61872" spans="1:68" x14ac:dyDescent="0.25">
      <c r="A61872" s="1"/>
      <c r="B61872" s="2"/>
      <c r="BJ61872" s="3"/>
      <c r="BL61872" s="3"/>
      <c r="BN61872" s="3"/>
      <c r="BP61872" s="3"/>
    </row>
    <row r="61873" spans="1:68" x14ac:dyDescent="0.25">
      <c r="A61873" s="1"/>
      <c r="B61873" s="2"/>
      <c r="BJ61873" s="3"/>
      <c r="BL61873" s="3"/>
      <c r="BN61873" s="3"/>
      <c r="BP61873" s="3"/>
    </row>
    <row r="61874" spans="1:68" x14ac:dyDescent="0.25">
      <c r="A61874" s="1"/>
      <c r="B61874" s="2"/>
      <c r="BJ61874" s="3"/>
      <c r="BL61874" s="3"/>
      <c r="BN61874" s="3"/>
      <c r="BP61874" s="3"/>
    </row>
    <row r="61875" spans="1:68" x14ac:dyDescent="0.25">
      <c r="A61875" s="1"/>
      <c r="B61875" s="2"/>
      <c r="BJ61875" s="3"/>
      <c r="BL61875" s="3"/>
      <c r="BN61875" s="3"/>
      <c r="BP61875" s="3"/>
    </row>
    <row r="61876" spans="1:68" x14ac:dyDescent="0.25">
      <c r="A61876" s="1"/>
      <c r="B61876" s="2"/>
      <c r="BJ61876" s="3"/>
      <c r="BL61876" s="3"/>
      <c r="BN61876" s="3"/>
      <c r="BP61876" s="3"/>
    </row>
    <row r="61877" spans="1:68" x14ac:dyDescent="0.25">
      <c r="A61877" s="1"/>
      <c r="B61877" s="2"/>
      <c r="BJ61877" s="3"/>
      <c r="BL61877" s="3"/>
      <c r="BN61877" s="3"/>
      <c r="BP61877" s="3"/>
    </row>
    <row r="61878" spans="1:68" x14ac:dyDescent="0.25">
      <c r="A61878" s="1"/>
      <c r="B61878" s="2"/>
      <c r="BJ61878" s="3"/>
      <c r="BL61878" s="3"/>
      <c r="BN61878" s="3"/>
      <c r="BP61878" s="3"/>
    </row>
    <row r="61879" spans="1:68" x14ac:dyDescent="0.25">
      <c r="A61879" s="1"/>
      <c r="B61879" s="2"/>
      <c r="BJ61879" s="3"/>
      <c r="BL61879" s="3"/>
      <c r="BN61879" s="3"/>
      <c r="BP61879" s="3"/>
    </row>
    <row r="61880" spans="1:68" x14ac:dyDescent="0.25">
      <c r="A61880" s="1"/>
      <c r="B61880" s="2"/>
      <c r="BJ61880" s="3"/>
      <c r="BL61880" s="3"/>
      <c r="BN61880" s="3"/>
      <c r="BP61880" s="3"/>
    </row>
    <row r="61881" spans="1:68" x14ac:dyDescent="0.25">
      <c r="A61881" s="1"/>
      <c r="B61881" s="2"/>
      <c r="BJ61881" s="3"/>
      <c r="BL61881" s="3"/>
      <c r="BN61881" s="3"/>
      <c r="BP61881" s="3"/>
    </row>
    <row r="61882" spans="1:68" x14ac:dyDescent="0.25">
      <c r="A61882" s="1"/>
      <c r="B61882" s="2"/>
      <c r="BJ61882" s="3"/>
      <c r="BL61882" s="3"/>
      <c r="BN61882" s="3"/>
      <c r="BP61882" s="3"/>
    </row>
    <row r="61883" spans="1:68" x14ac:dyDescent="0.25">
      <c r="A61883" s="1"/>
      <c r="B61883" s="2"/>
      <c r="BJ61883" s="3"/>
      <c r="BL61883" s="3"/>
      <c r="BN61883" s="3"/>
      <c r="BP61883" s="3"/>
    </row>
    <row r="61884" spans="1:68" x14ac:dyDescent="0.25">
      <c r="A61884" s="1"/>
      <c r="B61884" s="2"/>
      <c r="BJ61884" s="3"/>
      <c r="BL61884" s="3"/>
      <c r="BN61884" s="3"/>
      <c r="BP61884" s="3"/>
    </row>
    <row r="61885" spans="1:68" x14ac:dyDescent="0.25">
      <c r="A61885" s="1"/>
      <c r="B61885" s="2"/>
      <c r="BJ61885" s="3"/>
      <c r="BL61885" s="3"/>
      <c r="BN61885" s="3"/>
      <c r="BP61885" s="3"/>
    </row>
    <row r="61886" spans="1:68" x14ac:dyDescent="0.25">
      <c r="A61886" s="1"/>
      <c r="B61886" s="2"/>
      <c r="BJ61886" s="3"/>
      <c r="BL61886" s="3"/>
      <c r="BN61886" s="3"/>
      <c r="BP61886" s="3"/>
    </row>
    <row r="61887" spans="1:68" x14ac:dyDescent="0.25">
      <c r="A61887" s="1"/>
      <c r="B61887" s="2"/>
      <c r="BJ61887" s="3"/>
      <c r="BL61887" s="3"/>
      <c r="BN61887" s="3"/>
      <c r="BP61887" s="3"/>
    </row>
    <row r="61888" spans="1:68" x14ac:dyDescent="0.25">
      <c r="A61888" s="1"/>
      <c r="B61888" s="2"/>
      <c r="BJ61888" s="3"/>
      <c r="BL61888" s="3"/>
      <c r="BN61888" s="3"/>
      <c r="BP61888" s="3"/>
    </row>
    <row r="61889" spans="1:68" x14ac:dyDescent="0.25">
      <c r="A61889" s="1"/>
      <c r="B61889" s="2"/>
      <c r="BJ61889" s="3"/>
      <c r="BL61889" s="3"/>
      <c r="BN61889" s="3"/>
      <c r="BP61889" s="3"/>
    </row>
    <row r="61890" spans="1:68" x14ac:dyDescent="0.25">
      <c r="A61890" s="1"/>
      <c r="B61890" s="2"/>
      <c r="BJ61890" s="3"/>
      <c r="BL61890" s="3"/>
      <c r="BN61890" s="3"/>
      <c r="BP61890" s="3"/>
    </row>
    <row r="61891" spans="1:68" x14ac:dyDescent="0.25">
      <c r="A61891" s="1"/>
      <c r="B61891" s="2"/>
      <c r="BJ61891" s="3"/>
      <c r="BL61891" s="3"/>
      <c r="BN61891" s="3"/>
      <c r="BP61891" s="3"/>
    </row>
    <row r="61892" spans="1:68" x14ac:dyDescent="0.25">
      <c r="A61892" s="1"/>
      <c r="B61892" s="2"/>
      <c r="BJ61892" s="3"/>
      <c r="BL61892" s="3"/>
      <c r="BN61892" s="3"/>
      <c r="BP61892" s="3"/>
    </row>
    <row r="61893" spans="1:68" x14ac:dyDescent="0.25">
      <c r="A61893" s="1"/>
      <c r="B61893" s="2"/>
      <c r="BJ61893" s="3"/>
      <c r="BL61893" s="3"/>
      <c r="BN61893" s="3"/>
      <c r="BP61893" s="3"/>
    </row>
    <row r="61894" spans="1:68" x14ac:dyDescent="0.25">
      <c r="A61894" s="1"/>
      <c r="B61894" s="2"/>
      <c r="BJ61894" s="3"/>
      <c r="BL61894" s="3"/>
      <c r="BN61894" s="3"/>
      <c r="BP61894" s="3"/>
    </row>
    <row r="61895" spans="1:68" x14ac:dyDescent="0.25">
      <c r="A61895" s="1"/>
      <c r="B61895" s="2"/>
      <c r="BJ61895" s="3"/>
      <c r="BL61895" s="3"/>
      <c r="BN61895" s="3"/>
      <c r="BP61895" s="3"/>
    </row>
    <row r="61896" spans="1:68" x14ac:dyDescent="0.25">
      <c r="A61896" s="1"/>
      <c r="B61896" s="2"/>
      <c r="BJ61896" s="3"/>
      <c r="BL61896" s="3"/>
      <c r="BN61896" s="3"/>
      <c r="BP61896" s="3"/>
    </row>
    <row r="61897" spans="1:68" x14ac:dyDescent="0.25">
      <c r="A61897" s="1"/>
      <c r="B61897" s="2"/>
      <c r="BJ61897" s="3"/>
      <c r="BL61897" s="3"/>
      <c r="BN61897" s="3"/>
      <c r="BP61897" s="3"/>
    </row>
    <row r="61898" spans="1:68" x14ac:dyDescent="0.25">
      <c r="A61898" s="1"/>
      <c r="B61898" s="2"/>
      <c r="BJ61898" s="3"/>
      <c r="BL61898" s="3"/>
      <c r="BN61898" s="3"/>
      <c r="BP61898" s="3"/>
    </row>
    <row r="61899" spans="1:68" x14ac:dyDescent="0.25">
      <c r="A61899" s="1"/>
      <c r="B61899" s="2"/>
      <c r="BJ61899" s="3"/>
      <c r="BL61899" s="3"/>
      <c r="BN61899" s="3"/>
      <c r="BP61899" s="3"/>
    </row>
    <row r="61900" spans="1:68" x14ac:dyDescent="0.25">
      <c r="A61900" s="1"/>
      <c r="B61900" s="2"/>
      <c r="BJ61900" s="3"/>
      <c r="BL61900" s="3"/>
      <c r="BN61900" s="3"/>
      <c r="BP61900" s="3"/>
    </row>
  </sheetData>
  <autoFilter ref="A3:BP3" xr:uid="{00000000-0001-0000-0000-000000000000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AC89-8002-490C-BFF0-5E88A218D112}">
  <sheetPr codeName="Hoja2">
    <pageSetUpPr fitToPage="1"/>
  </sheetPr>
  <dimension ref="A1:Q14"/>
  <sheetViews>
    <sheetView tabSelected="1" view="pageBreakPreview" zoomScale="60" zoomScaleNormal="85" workbookViewId="0"/>
  </sheetViews>
  <sheetFormatPr baseColWidth="10" defaultRowHeight="15" x14ac:dyDescent="0.25"/>
  <cols>
    <col min="1" max="1" width="11" customWidth="1"/>
    <col min="3" max="3" width="7.85546875" customWidth="1"/>
    <col min="6" max="6" width="11.85546875" bestFit="1" customWidth="1"/>
    <col min="11" max="11" width="7.5703125" customWidth="1"/>
    <col min="12" max="12" width="9.28515625" customWidth="1"/>
    <col min="13" max="13" width="30.5703125" bestFit="1" customWidth="1"/>
    <col min="14" max="14" width="8.28515625" bestFit="1" customWidth="1"/>
    <col min="15" max="15" width="8.140625" bestFit="1" customWidth="1"/>
    <col min="16" max="16" width="10.5703125" bestFit="1" customWidth="1"/>
    <col min="17" max="17" width="30.5703125" bestFit="1" customWidth="1"/>
  </cols>
  <sheetData>
    <row r="1" spans="1:17" s="4" customFormat="1" ht="21" x14ac:dyDescent="0.35">
      <c r="A1" s="54"/>
      <c r="B1" s="55"/>
      <c r="C1" s="55"/>
      <c r="D1" s="55"/>
      <c r="E1" s="55"/>
      <c r="F1" s="55"/>
      <c r="G1" s="55"/>
      <c r="H1" s="55"/>
      <c r="I1" s="55"/>
      <c r="J1" s="56"/>
      <c r="K1" s="54"/>
      <c r="L1" s="55"/>
      <c r="M1" s="55"/>
      <c r="N1" s="55"/>
      <c r="O1" s="55"/>
      <c r="P1" s="55"/>
      <c r="Q1" s="56"/>
    </row>
    <row r="2" spans="1:17" x14ac:dyDescent="0.25">
      <c r="A2" s="57" t="s">
        <v>112</v>
      </c>
      <c r="B2" s="53" t="s">
        <v>113</v>
      </c>
      <c r="C2" s="53"/>
      <c r="D2" s="53"/>
      <c r="E2" s="53"/>
      <c r="F2" s="53"/>
      <c r="G2" s="53"/>
      <c r="H2" s="53"/>
      <c r="I2" s="53"/>
      <c r="J2" s="58"/>
      <c r="K2" s="59"/>
      <c r="L2" s="60" t="s">
        <v>114</v>
      </c>
      <c r="M2" s="53" t="s">
        <v>115</v>
      </c>
      <c r="N2" s="53"/>
      <c r="O2" s="53"/>
      <c r="P2" s="53"/>
      <c r="Q2" s="58"/>
    </row>
    <row r="3" spans="1:17" x14ac:dyDescent="0.25">
      <c r="A3" s="57" t="s">
        <v>116</v>
      </c>
      <c r="B3" s="53" t="s">
        <v>117</v>
      </c>
      <c r="C3" s="53"/>
      <c r="D3" s="53"/>
      <c r="E3" s="53"/>
      <c r="F3" s="53"/>
      <c r="G3" s="53"/>
      <c r="H3" s="53"/>
      <c r="I3" s="53"/>
      <c r="J3" s="58"/>
      <c r="K3" s="59"/>
      <c r="L3" s="60" t="s">
        <v>118</v>
      </c>
      <c r="M3" s="53" t="s">
        <v>119</v>
      </c>
      <c r="N3" s="53"/>
      <c r="O3" s="53"/>
      <c r="P3" s="53"/>
      <c r="Q3" s="58"/>
    </row>
    <row r="4" spans="1:17" x14ac:dyDescent="0.25">
      <c r="A4" s="57" t="s">
        <v>120</v>
      </c>
      <c r="B4" s="61">
        <v>44859</v>
      </c>
      <c r="C4" s="53"/>
      <c r="D4" s="53"/>
      <c r="E4" s="53"/>
      <c r="F4" s="53"/>
      <c r="G4" s="53"/>
      <c r="H4" s="53"/>
      <c r="I4" s="53"/>
      <c r="J4" s="58"/>
      <c r="K4" s="59"/>
      <c r="L4" s="60" t="s">
        <v>121</v>
      </c>
      <c r="M4" s="62" t="s">
        <v>122</v>
      </c>
      <c r="N4" s="53"/>
      <c r="O4" s="53"/>
      <c r="P4" s="53"/>
      <c r="Q4" s="58"/>
    </row>
    <row r="5" spans="1:17" x14ac:dyDescent="0.25">
      <c r="A5" s="57" t="s">
        <v>123</v>
      </c>
      <c r="B5" s="53" t="s">
        <v>124</v>
      </c>
      <c r="C5" s="53"/>
      <c r="D5" s="53"/>
      <c r="E5" s="53"/>
      <c r="F5" s="53"/>
      <c r="G5" s="53"/>
      <c r="H5" s="53"/>
      <c r="I5" s="53"/>
      <c r="J5" s="58"/>
      <c r="K5" s="59"/>
      <c r="L5" s="60" t="s">
        <v>125</v>
      </c>
      <c r="M5" s="63" t="s">
        <v>85</v>
      </c>
      <c r="N5" s="53"/>
      <c r="O5" s="53"/>
      <c r="P5" s="53"/>
      <c r="Q5" s="58"/>
    </row>
    <row r="6" spans="1:17" x14ac:dyDescent="0.25">
      <c r="A6" s="57" t="s">
        <v>126</v>
      </c>
      <c r="B6" s="53" t="s">
        <v>127</v>
      </c>
      <c r="C6" s="53"/>
      <c r="D6" s="53"/>
      <c r="E6" s="53"/>
      <c r="F6" s="53"/>
      <c r="G6" s="53"/>
      <c r="H6" s="53"/>
      <c r="I6" s="53"/>
      <c r="J6" s="58"/>
      <c r="K6" s="59"/>
      <c r="L6" s="60" t="s">
        <v>128</v>
      </c>
      <c r="M6" s="64" t="s">
        <v>84</v>
      </c>
      <c r="N6" s="53"/>
      <c r="O6" s="53"/>
      <c r="P6" s="53"/>
      <c r="Q6" s="58"/>
    </row>
    <row r="7" spans="1:17" x14ac:dyDescent="0.25">
      <c r="A7" s="57" t="s">
        <v>129</v>
      </c>
      <c r="B7" s="53" t="s">
        <v>130</v>
      </c>
      <c r="C7" s="53"/>
      <c r="D7" s="53"/>
      <c r="E7" s="53"/>
      <c r="F7" s="53"/>
      <c r="G7" s="53"/>
      <c r="H7" s="53"/>
      <c r="I7" s="53"/>
      <c r="J7" s="58"/>
      <c r="K7" s="59"/>
      <c r="L7" s="53"/>
      <c r="M7" s="53"/>
      <c r="N7" s="53"/>
      <c r="O7" s="53"/>
      <c r="P7" s="53"/>
      <c r="Q7" s="58"/>
    </row>
    <row r="8" spans="1:17" ht="15.75" thickBot="1" x14ac:dyDescent="0.3">
      <c r="A8" s="65"/>
      <c r="B8" s="66"/>
      <c r="C8" s="66"/>
      <c r="D8" s="66"/>
      <c r="E8" s="66"/>
      <c r="F8" s="66"/>
      <c r="G8" s="66"/>
      <c r="H8" s="66"/>
      <c r="I8" s="66"/>
      <c r="J8" s="67"/>
      <c r="K8" s="65"/>
      <c r="L8" s="66"/>
      <c r="M8" s="66"/>
      <c r="N8" s="66"/>
      <c r="O8" s="66"/>
      <c r="P8" s="66"/>
      <c r="Q8" s="67"/>
    </row>
    <row r="9" spans="1:17" s="4" customFormat="1" ht="21" x14ac:dyDescent="0.35">
      <c r="A9" s="16" t="s">
        <v>110</v>
      </c>
      <c r="M9" s="68" t="s">
        <v>86</v>
      </c>
      <c r="N9" s="68"/>
      <c r="O9" s="68"/>
      <c r="P9" s="68"/>
      <c r="Q9" s="68"/>
    </row>
    <row r="10" spans="1:17" x14ac:dyDescent="0.25">
      <c r="A10" s="40" t="s">
        <v>76</v>
      </c>
      <c r="M10" s="32">
        <f>Q10</f>
        <v>0</v>
      </c>
      <c r="N10" s="33">
        <f>P10</f>
        <v>0</v>
      </c>
      <c r="O10" s="19" t="s">
        <v>88</v>
      </c>
      <c r="P10" s="20">
        <f>MIN(datos!$B:$B)</f>
        <v>0</v>
      </c>
      <c r="Q10" s="21">
        <f>MIN(datos!$A:$A)</f>
        <v>0</v>
      </c>
    </row>
    <row r="11" spans="1:17" x14ac:dyDescent="0.25">
      <c r="A11" s="18" t="s">
        <v>84</v>
      </c>
      <c r="M11" s="32">
        <f>Q11</f>
        <v>0</v>
      </c>
      <c r="N11" s="34">
        <f>P11</f>
        <v>0</v>
      </c>
      <c r="O11" s="19" t="s">
        <v>89</v>
      </c>
      <c r="P11" s="20">
        <f>MAX(datos!$B:$B)</f>
        <v>0</v>
      </c>
      <c r="Q11" s="21">
        <f>MAX(datos!$A:$A)</f>
        <v>0</v>
      </c>
    </row>
    <row r="12" spans="1:17" x14ac:dyDescent="0.25">
      <c r="A12" s="18" t="s">
        <v>85</v>
      </c>
      <c r="M12" s="69" t="s">
        <v>87</v>
      </c>
      <c r="N12" s="69"/>
      <c r="O12" s="22"/>
      <c r="P12" s="24" t="s">
        <v>90</v>
      </c>
    </row>
    <row r="13" spans="1:17" x14ac:dyDescent="0.25">
      <c r="A13" t="s">
        <v>105</v>
      </c>
      <c r="B13" t="str">
        <f>datos!A1</f>
        <v>ProductSN:1819182001</v>
      </c>
      <c r="M13" s="25" t="e">
        <f>MATCH($M$10,datos!$A:$A,0)</f>
        <v>#N/A</v>
      </c>
      <c r="N13" s="25" cm="1">
        <f t="array" aca="1" ref="N13" ca="1">IFERROR(MATCH($M$10&amp;$N$10,DATE&amp;TIME,1)+3,4)</f>
        <v>4</v>
      </c>
      <c r="O13" s="23"/>
      <c r="P13" s="26">
        <f>COUNTA(datos!$A:$A)-3</f>
        <v>7</v>
      </c>
      <c r="Q13" t="s">
        <v>91</v>
      </c>
    </row>
    <row r="14" spans="1:17" x14ac:dyDescent="0.25">
      <c r="M14" s="25" t="e">
        <f>MATCH($M$11,datos!$A:$A,1)</f>
        <v>#N/A</v>
      </c>
      <c r="N14" s="25" cm="1">
        <f t="array" aca="1" ref="N14" ca="1">IFERROR(MATCH($M$11&amp;$N$11,DATE&amp;TIME,1)+5,4)</f>
        <v>4</v>
      </c>
      <c r="O14" s="8"/>
      <c r="P14" s="27">
        <f ca="1">N14-N13+1</f>
        <v>1</v>
      </c>
      <c r="Q14" t="s">
        <v>92</v>
      </c>
    </row>
  </sheetData>
  <mergeCells count="2">
    <mergeCell ref="M9:Q9"/>
    <mergeCell ref="M12:N12"/>
  </mergeCells>
  <dataValidations disablePrompts="1" count="4">
    <dataValidation type="date" allowBlank="1" showInputMessage="1" showErrorMessage="1" errorTitle="Error de dia" error="El dia seleccionado debe estar dentro del registro" sqref="M11" xr:uid="{683E569A-080D-4256-A245-C3C205F7CC34}">
      <formula1>Q10</formula1>
      <formula2>Q11</formula2>
    </dataValidation>
    <dataValidation type="date" allowBlank="1" showInputMessage="1" showErrorMessage="1" errorTitle="Error de dia" error="EL valor debe estar dentro del rango de datos" sqref="M10" xr:uid="{6600D990-D2BE-4057-A902-3A9F9E91B30F}">
      <formula1>Q10</formula1>
      <formula2>Q11</formula2>
    </dataValidation>
    <dataValidation type="time" allowBlank="1" showInputMessage="1" showErrorMessage="1" errorTitle="Error de hora" error="La hora minima debe estar dentro del rango de medicion" sqref="N10" xr:uid="{E3CED69A-907E-4D49-B308-B731E26DC4D7}">
      <formula1>P10</formula1>
      <formula2>P11</formula2>
    </dataValidation>
    <dataValidation type="time" allowBlank="1" showInputMessage="1" showErrorMessage="1" errorTitle="Error de hora" error="La hora maxima debe estar dentro del rango de medicion" sqref="N11" xr:uid="{BF313E61-8AC9-4381-AFCA-01B3C5812E23}">
      <formula1>P10</formula1>
      <formula2>P11</formula2>
    </dataValidation>
  </dataValidations>
  <hyperlinks>
    <hyperlink ref="A11" r:id="rId1" xr:uid="{30448AD1-A9AF-4C7F-B7FE-58BE802E1FFD}"/>
    <hyperlink ref="A12" r:id="rId2" xr:uid="{EAB1DC47-C24C-4487-8F07-B30B408DEC9C}"/>
    <hyperlink ref="M5" r:id="rId3" xr:uid="{171AE1F2-8C79-448D-B247-361AC6D73FAF}"/>
    <hyperlink ref="M6" r:id="rId4" xr:uid="{4492576A-9D81-4181-8EEE-CBDABD0E372E}"/>
  </hyperlinks>
  <pageMargins left="0.25" right="0.25" top="0.75" bottom="0.75" header="0.3" footer="0.3"/>
  <pageSetup paperSize="9" scale="43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A_COLUMNAS">
                <anchor moveWithCells="1" sizeWithCells="1">
                  <from>
                    <xdr:col>6</xdr:col>
                    <xdr:colOff>723900</xdr:colOff>
                    <xdr:row>8</xdr:row>
                    <xdr:rowOff>266700</xdr:rowOff>
                  </from>
                  <to>
                    <xdr:col>8</xdr:col>
                    <xdr:colOff>742950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AJUSTA_MAX_MIN">
                <anchor moveWithCells="1" sizeWithCells="1">
                  <from>
                    <xdr:col>9</xdr:col>
                    <xdr:colOff>28575</xdr:colOff>
                    <xdr:row>9</xdr:row>
                    <xdr:rowOff>9525</xdr:rowOff>
                  </from>
                  <to>
                    <xdr:col>11</xdr:col>
                    <xdr:colOff>314325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F48D9-2FE8-4727-A374-DFAD24BED3D5}">
  <sheetPr codeName="Hoja4"/>
  <dimension ref="A1:Q47"/>
  <sheetViews>
    <sheetView view="pageBreakPreview" zoomScale="60" zoomScaleNormal="85" workbookViewId="0">
      <selection sqref="A1:N7"/>
    </sheetView>
  </sheetViews>
  <sheetFormatPr baseColWidth="10" defaultRowHeight="15" x14ac:dyDescent="0.25"/>
  <cols>
    <col min="4" max="4" width="11.28515625" bestFit="1" customWidth="1"/>
  </cols>
  <sheetData>
    <row r="1" spans="1:17" s="4" customFormat="1" ht="21" x14ac:dyDescent="0.35">
      <c r="A1" s="54"/>
      <c r="B1" s="55"/>
      <c r="C1" s="55"/>
      <c r="D1" s="55"/>
      <c r="E1" s="55"/>
      <c r="F1" s="55"/>
      <c r="G1" s="55"/>
      <c r="H1" s="55"/>
      <c r="I1" s="55"/>
      <c r="J1" s="56"/>
      <c r="K1" s="54"/>
      <c r="L1" s="55"/>
      <c r="M1" s="55"/>
      <c r="N1" s="55"/>
      <c r="O1" s="55"/>
      <c r="P1" s="55"/>
      <c r="Q1" s="56"/>
    </row>
    <row r="2" spans="1:17" x14ac:dyDescent="0.25">
      <c r="A2" s="57" t="s">
        <v>112</v>
      </c>
      <c r="B2" s="53" t="s">
        <v>113</v>
      </c>
      <c r="C2" s="53"/>
      <c r="D2" s="53"/>
      <c r="E2" s="53"/>
      <c r="F2" s="53"/>
      <c r="G2" s="53"/>
      <c r="H2" s="53"/>
      <c r="I2" s="53"/>
      <c r="J2" s="58"/>
      <c r="K2" s="59"/>
      <c r="L2" s="60" t="s">
        <v>114</v>
      </c>
      <c r="M2" s="53" t="s">
        <v>115</v>
      </c>
      <c r="N2" s="53"/>
      <c r="O2" s="53"/>
      <c r="P2" s="53"/>
      <c r="Q2" s="58"/>
    </row>
    <row r="3" spans="1:17" x14ac:dyDescent="0.25">
      <c r="A3" s="57" t="s">
        <v>116</v>
      </c>
      <c r="B3" s="53" t="s">
        <v>117</v>
      </c>
      <c r="C3" s="53"/>
      <c r="D3" s="53"/>
      <c r="E3" s="53"/>
      <c r="F3" s="53"/>
      <c r="G3" s="53"/>
      <c r="H3" s="53"/>
      <c r="I3" s="53"/>
      <c r="J3" s="58"/>
      <c r="K3" s="59"/>
      <c r="L3" s="60" t="s">
        <v>118</v>
      </c>
      <c r="M3" s="53" t="s">
        <v>119</v>
      </c>
      <c r="N3" s="53"/>
      <c r="O3" s="53"/>
      <c r="P3" s="53"/>
      <c r="Q3" s="58"/>
    </row>
    <row r="4" spans="1:17" x14ac:dyDescent="0.25">
      <c r="A4" s="57" t="s">
        <v>120</v>
      </c>
      <c r="B4" s="61">
        <v>44859</v>
      </c>
      <c r="C4" s="53"/>
      <c r="D4" s="53"/>
      <c r="E4" s="53"/>
      <c r="F4" s="53"/>
      <c r="G4" s="53"/>
      <c r="H4" s="53"/>
      <c r="I4" s="53"/>
      <c r="J4" s="58"/>
      <c r="K4" s="59"/>
      <c r="L4" s="60" t="s">
        <v>121</v>
      </c>
      <c r="M4" s="62" t="s">
        <v>122</v>
      </c>
      <c r="N4" s="53"/>
      <c r="O4" s="53"/>
      <c r="P4" s="53"/>
      <c r="Q4" s="58"/>
    </row>
    <row r="5" spans="1:17" x14ac:dyDescent="0.25">
      <c r="A5" s="57" t="s">
        <v>123</v>
      </c>
      <c r="B5" s="53" t="s">
        <v>124</v>
      </c>
      <c r="C5" s="53"/>
      <c r="D5" s="53"/>
      <c r="E5" s="53"/>
      <c r="F5" s="53"/>
      <c r="G5" s="53"/>
      <c r="H5" s="53"/>
      <c r="I5" s="53"/>
      <c r="J5" s="58"/>
      <c r="K5" s="59"/>
      <c r="L5" s="60" t="s">
        <v>125</v>
      </c>
      <c r="M5" s="63" t="s">
        <v>85</v>
      </c>
      <c r="N5" s="53"/>
      <c r="O5" s="53"/>
      <c r="P5" s="53"/>
      <c r="Q5" s="58"/>
    </row>
    <row r="6" spans="1:17" x14ac:dyDescent="0.25">
      <c r="A6" s="57" t="s">
        <v>126</v>
      </c>
      <c r="B6" s="53" t="s">
        <v>127</v>
      </c>
      <c r="C6" s="53"/>
      <c r="D6" s="53"/>
      <c r="E6" s="53"/>
      <c r="F6" s="53"/>
      <c r="G6" s="53"/>
      <c r="H6" s="53"/>
      <c r="I6" s="53"/>
      <c r="J6" s="58"/>
      <c r="K6" s="59"/>
      <c r="L6" s="60" t="s">
        <v>128</v>
      </c>
      <c r="M6" s="64" t="s">
        <v>84</v>
      </c>
      <c r="N6" s="53"/>
      <c r="O6" s="53"/>
      <c r="P6" s="53"/>
      <c r="Q6" s="58"/>
    </row>
    <row r="7" spans="1:17" x14ac:dyDescent="0.25">
      <c r="A7" s="57" t="s">
        <v>129</v>
      </c>
      <c r="B7" s="53" t="s">
        <v>130</v>
      </c>
      <c r="C7" s="53"/>
      <c r="D7" s="53"/>
      <c r="E7" s="53"/>
      <c r="F7" s="53"/>
      <c r="G7" s="53"/>
      <c r="H7" s="53"/>
      <c r="I7" s="53"/>
      <c r="J7" s="58"/>
      <c r="K7" s="59"/>
      <c r="L7" s="53"/>
      <c r="M7" s="53"/>
      <c r="N7" s="53"/>
      <c r="O7" s="53"/>
      <c r="P7" s="53"/>
      <c r="Q7" s="58"/>
    </row>
    <row r="8" spans="1:17" ht="15.75" thickBot="1" x14ac:dyDescent="0.3">
      <c r="A8" s="65"/>
      <c r="B8" s="66"/>
      <c r="C8" s="66"/>
      <c r="D8" s="66"/>
      <c r="E8" s="66"/>
      <c r="F8" s="66"/>
      <c r="G8" s="66"/>
      <c r="H8" s="66"/>
      <c r="I8" s="66"/>
      <c r="J8" s="67"/>
      <c r="K8" s="65"/>
      <c r="L8" s="66"/>
      <c r="M8" s="66"/>
      <c r="N8" s="66"/>
      <c r="O8" s="66"/>
      <c r="P8" s="66"/>
      <c r="Q8" s="67"/>
    </row>
    <row r="9" spans="1:17" x14ac:dyDescent="0.25">
      <c r="A9" s="50" t="s">
        <v>95</v>
      </c>
      <c r="B9" s="50">
        <f ca="1">ROUNDDOWN(MIN(Q_SUM),-3)</f>
        <v>0</v>
      </c>
      <c r="C9" s="50" t="s">
        <v>104</v>
      </c>
    </row>
    <row r="10" spans="1:17" x14ac:dyDescent="0.25">
      <c r="A10" s="50" t="s">
        <v>96</v>
      </c>
      <c r="B10" s="50">
        <f ca="1">ROUNDUP(MAX(Q_SUM),-3)</f>
        <v>0</v>
      </c>
      <c r="C10" s="50" t="s">
        <v>104</v>
      </c>
    </row>
    <row r="11" spans="1:17" x14ac:dyDescent="0.25">
      <c r="A11" s="50" t="s">
        <v>97</v>
      </c>
      <c r="B11" s="50">
        <f ca="1">ROUNDDOWN((B10-B9)/30,-2)</f>
        <v>0</v>
      </c>
      <c r="C11" s="50" t="s">
        <v>104</v>
      </c>
    </row>
    <row r="13" spans="1:17" x14ac:dyDescent="0.25">
      <c r="A13" s="70" t="s">
        <v>99</v>
      </c>
      <c r="B13" s="70"/>
      <c r="C13" s="70"/>
      <c r="D13" s="70"/>
      <c r="E13" s="70"/>
    </row>
    <row r="14" spans="1:17" x14ac:dyDescent="0.25">
      <c r="A14" s="41" t="s">
        <v>93</v>
      </c>
      <c r="B14" s="41" t="s">
        <v>94</v>
      </c>
      <c r="C14" s="6" t="s">
        <v>102</v>
      </c>
      <c r="D14" s="6" t="s">
        <v>103</v>
      </c>
      <c r="E14" s="6" t="s">
        <v>100</v>
      </c>
    </row>
    <row r="15" spans="1:17" x14ac:dyDescent="0.25">
      <c r="A15" s="41" t="s">
        <v>98</v>
      </c>
      <c r="B15" s="6" cm="1">
        <f t="array" aca="1" ref="B15" ca="1">COUNTIF(Q_SUM,"&lt;"&amp;$B$9-($B$11/2))</f>
        <v>0</v>
      </c>
      <c r="C15" s="44">
        <f ca="1">B15/COUNT(Q_SUM)</f>
        <v>0</v>
      </c>
      <c r="D15" s="6">
        <v>0</v>
      </c>
      <c r="E15" s="6">
        <v>0</v>
      </c>
    </row>
    <row r="16" spans="1:17" x14ac:dyDescent="0.25">
      <c r="A16" s="42">
        <f ca="1">ROUNDDOWN(B9,4)</f>
        <v>0</v>
      </c>
      <c r="B16" s="6" cm="1">
        <f t="array" aca="1" ref="B16" ca="1">COUNTIF(Q_SUM,"&lt;"&amp;A16+($B$11/2))-COUNTIF(Q_SUM,"&lt;"&amp;A16-($B$11/2))</f>
        <v>0</v>
      </c>
      <c r="C16" s="44">
        <f ca="1">SUM($B$15:B16)/COUNT(Q_SUM)</f>
        <v>0</v>
      </c>
      <c r="D16" s="6">
        <f ca="1">A16*B16</f>
        <v>0</v>
      </c>
      <c r="E16" s="45" t="e">
        <f ca="1">SUM($D$15:D16)/$D$47</f>
        <v>#VALUE!</v>
      </c>
    </row>
    <row r="17" spans="1:5" x14ac:dyDescent="0.25">
      <c r="A17" s="13" t="str">
        <f ca="1">IFERROR(IF((A16+$B$11)&lt;$B$10,A16+$B$11,""),"")</f>
        <v/>
      </c>
      <c r="B17" s="6" cm="1">
        <f t="array" aca="1" ref="B17" ca="1">COUNTIF(Q_SUM,"&lt;"&amp;A17+($B$11/2))-COUNTIF(Q_SUM,"&lt;"&amp;A17-($B$11/2))</f>
        <v>0</v>
      </c>
      <c r="C17" s="44">
        <f ca="1">SUM($B$15:B17)/COUNT(Q_SUM)</f>
        <v>0</v>
      </c>
      <c r="D17" s="6" t="e">
        <f ca="1">A17*B17/1000</f>
        <v>#VALUE!</v>
      </c>
      <c r="E17" s="45" t="e">
        <f ca="1">SUM($D$15:D17)/$D$47</f>
        <v>#VALUE!</v>
      </c>
    </row>
    <row r="18" spans="1:5" x14ac:dyDescent="0.25">
      <c r="A18" s="13" t="str">
        <f t="shared" ref="A18:A46" ca="1" si="0">IFERROR(IF((A17+$B$11)&lt;$B$10,A17+$B$11,""),"")</f>
        <v/>
      </c>
      <c r="B18" s="6" cm="1">
        <f t="array" aca="1" ref="B18" ca="1">COUNTIF(Q_SUM,"&lt;"&amp;A18+($B$11/2))-COUNTIF(Q_SUM,"&lt;"&amp;A18-($B$11/2))</f>
        <v>0</v>
      </c>
      <c r="C18" s="44">
        <f ca="1">SUM($B$15:B18)/COUNT(Q_SUM)</f>
        <v>0</v>
      </c>
      <c r="D18" s="6" t="e">
        <f t="shared" ref="D18:D46" ca="1" si="1">A18*B18/1000</f>
        <v>#VALUE!</v>
      </c>
      <c r="E18" s="45" t="e">
        <f ca="1">SUM($D$15:D18)/$D$47</f>
        <v>#VALUE!</v>
      </c>
    </row>
    <row r="19" spans="1:5" x14ac:dyDescent="0.25">
      <c r="A19" s="13" t="str">
        <f t="shared" ca="1" si="0"/>
        <v/>
      </c>
      <c r="B19" s="6" cm="1">
        <f t="array" aca="1" ref="B19" ca="1">COUNTIF(Q_SUM,"&lt;"&amp;A19+($B$11/2))-COUNTIF(Q_SUM,"&lt;"&amp;A19-($B$11/2))</f>
        <v>0</v>
      </c>
      <c r="C19" s="44">
        <f ca="1">SUM($B$15:B19)/COUNT(Q_SUM)</f>
        <v>0</v>
      </c>
      <c r="D19" s="6" t="e">
        <f t="shared" ca="1" si="1"/>
        <v>#VALUE!</v>
      </c>
      <c r="E19" s="45" t="e">
        <f ca="1">SUM($D$15:D19)/$D$47</f>
        <v>#VALUE!</v>
      </c>
    </row>
    <row r="20" spans="1:5" x14ac:dyDescent="0.25">
      <c r="A20" s="13" t="str">
        <f t="shared" ca="1" si="0"/>
        <v/>
      </c>
      <c r="B20" s="6" cm="1">
        <f t="array" aca="1" ref="B20" ca="1">COUNTIF(Q_SUM,"&lt;"&amp;A20+($B$11/2))-COUNTIF(Q_SUM,"&lt;"&amp;A20-($B$11/2))</f>
        <v>0</v>
      </c>
      <c r="C20" s="44">
        <f ca="1">SUM($B$15:B20)/COUNT(Q_SUM)</f>
        <v>0</v>
      </c>
      <c r="D20" s="6" t="e">
        <f t="shared" ca="1" si="1"/>
        <v>#VALUE!</v>
      </c>
      <c r="E20" s="45" t="e">
        <f ca="1">SUM($D$15:D20)/$D$47</f>
        <v>#VALUE!</v>
      </c>
    </row>
    <row r="21" spans="1:5" x14ac:dyDescent="0.25">
      <c r="A21" s="13" t="str">
        <f t="shared" ca="1" si="0"/>
        <v/>
      </c>
      <c r="B21" s="6" cm="1">
        <f t="array" aca="1" ref="B21" ca="1">COUNTIF(Q_SUM,"&lt;"&amp;A21+($B$11/2))-COUNTIF(Q_SUM,"&lt;"&amp;A21-($B$11/2))</f>
        <v>0</v>
      </c>
      <c r="C21" s="44">
        <f ca="1">SUM($B$15:B21)/COUNT(Q_SUM)</f>
        <v>0</v>
      </c>
      <c r="D21" s="6" t="e">
        <f t="shared" ca="1" si="1"/>
        <v>#VALUE!</v>
      </c>
      <c r="E21" s="45" t="e">
        <f ca="1">SUM($D$15:D21)/$D$47</f>
        <v>#VALUE!</v>
      </c>
    </row>
    <row r="22" spans="1:5" x14ac:dyDescent="0.25">
      <c r="A22" s="13" t="str">
        <f t="shared" ca="1" si="0"/>
        <v/>
      </c>
      <c r="B22" s="6" cm="1">
        <f t="array" aca="1" ref="B22" ca="1">COUNTIF(Q_SUM,"&lt;"&amp;A22+($B$11/2))-COUNTIF(Q_SUM,"&lt;"&amp;A22-($B$11/2))</f>
        <v>0</v>
      </c>
      <c r="C22" s="44">
        <f ca="1">SUM($B$15:B22)/COUNT(Q_SUM)</f>
        <v>0</v>
      </c>
      <c r="D22" s="6" t="e">
        <f t="shared" ca="1" si="1"/>
        <v>#VALUE!</v>
      </c>
      <c r="E22" s="45" t="e">
        <f ca="1">SUM($D$15:D22)/$D$47</f>
        <v>#VALUE!</v>
      </c>
    </row>
    <row r="23" spans="1:5" x14ac:dyDescent="0.25">
      <c r="A23" s="13" t="str">
        <f t="shared" ca="1" si="0"/>
        <v/>
      </c>
      <c r="B23" s="6" cm="1">
        <f t="array" aca="1" ref="B23" ca="1">COUNTIF(Q_SUM,"&lt;"&amp;A23+($B$11/2))-COUNTIF(Q_SUM,"&lt;"&amp;A23-($B$11/2))</f>
        <v>0</v>
      </c>
      <c r="C23" s="44">
        <f ca="1">SUM($B$15:B23)/COUNT(Q_SUM)</f>
        <v>0</v>
      </c>
      <c r="D23" s="6" t="e">
        <f t="shared" ca="1" si="1"/>
        <v>#VALUE!</v>
      </c>
      <c r="E23" s="45" t="e">
        <f ca="1">SUM($D$15:D23)/$D$47</f>
        <v>#VALUE!</v>
      </c>
    </row>
    <row r="24" spans="1:5" x14ac:dyDescent="0.25">
      <c r="A24" s="13" t="str">
        <f t="shared" ca="1" si="0"/>
        <v/>
      </c>
      <c r="B24" s="6" cm="1">
        <f t="array" aca="1" ref="B24" ca="1">COUNTIF(Q_SUM,"&lt;"&amp;A24+($B$11/2))-COUNTIF(Q_SUM,"&lt;"&amp;A24-($B$11/2))</f>
        <v>0</v>
      </c>
      <c r="C24" s="44">
        <f ca="1">SUM($B$15:B24)/COUNT(Q_SUM)</f>
        <v>0</v>
      </c>
      <c r="D24" s="6" t="e">
        <f t="shared" ca="1" si="1"/>
        <v>#VALUE!</v>
      </c>
      <c r="E24" s="45" t="e">
        <f ca="1">SUM($D$15:D24)/$D$47</f>
        <v>#VALUE!</v>
      </c>
    </row>
    <row r="25" spans="1:5" x14ac:dyDescent="0.25">
      <c r="A25" s="13" t="str">
        <f t="shared" ca="1" si="0"/>
        <v/>
      </c>
      <c r="B25" s="6" cm="1">
        <f t="array" aca="1" ref="B25" ca="1">COUNTIF(Q_SUM,"&lt;"&amp;A25+($B$11/2))-COUNTIF(Q_SUM,"&lt;"&amp;A25-($B$11/2))</f>
        <v>0</v>
      </c>
      <c r="C25" s="44">
        <f ca="1">SUM($B$15:B25)/COUNT(Q_SUM)</f>
        <v>0</v>
      </c>
      <c r="D25" s="6" t="e">
        <f t="shared" ca="1" si="1"/>
        <v>#VALUE!</v>
      </c>
      <c r="E25" s="45" t="e">
        <f ca="1">SUM($D$15:D25)/$D$47</f>
        <v>#VALUE!</v>
      </c>
    </row>
    <row r="26" spans="1:5" x14ac:dyDescent="0.25">
      <c r="A26" s="13" t="str">
        <f t="shared" ca="1" si="0"/>
        <v/>
      </c>
      <c r="B26" s="6" cm="1">
        <f t="array" aca="1" ref="B26" ca="1">COUNTIF(Q_SUM,"&lt;"&amp;A26+($B$11/2))-COUNTIF(Q_SUM,"&lt;"&amp;A26-($B$11/2))</f>
        <v>0</v>
      </c>
      <c r="C26" s="44">
        <f ca="1">SUM($B$15:B26)/COUNT(Q_SUM)</f>
        <v>0</v>
      </c>
      <c r="D26" s="6" t="e">
        <f t="shared" ca="1" si="1"/>
        <v>#VALUE!</v>
      </c>
      <c r="E26" s="45" t="e">
        <f ca="1">SUM($D$15:D26)/$D$47</f>
        <v>#VALUE!</v>
      </c>
    </row>
    <row r="27" spans="1:5" x14ac:dyDescent="0.25">
      <c r="A27" s="13" t="str">
        <f t="shared" ca="1" si="0"/>
        <v/>
      </c>
      <c r="B27" s="6" cm="1">
        <f t="array" aca="1" ref="B27" ca="1">COUNTIF(Q_SUM,"&lt;"&amp;A27+($B$11/2))-COUNTIF(Q_SUM,"&lt;"&amp;A27-($B$11/2))</f>
        <v>0</v>
      </c>
      <c r="C27" s="44">
        <f ca="1">SUM($B$15:B27)/COUNT(Q_SUM)</f>
        <v>0</v>
      </c>
      <c r="D27" s="6" t="e">
        <f t="shared" ca="1" si="1"/>
        <v>#VALUE!</v>
      </c>
      <c r="E27" s="45" t="e">
        <f ca="1">SUM($D$15:D27)/$D$47</f>
        <v>#VALUE!</v>
      </c>
    </row>
    <row r="28" spans="1:5" x14ac:dyDescent="0.25">
      <c r="A28" s="13" t="str">
        <f t="shared" ca="1" si="0"/>
        <v/>
      </c>
      <c r="B28" s="6" cm="1">
        <f t="array" aca="1" ref="B28" ca="1">COUNTIF(Q_SUM,"&lt;"&amp;A28+($B$11/2))-COUNTIF(Q_SUM,"&lt;"&amp;A28-($B$11/2))</f>
        <v>0</v>
      </c>
      <c r="C28" s="44">
        <f ca="1">SUM($B$15:B28)/COUNT(Q_SUM)</f>
        <v>0</v>
      </c>
      <c r="D28" s="6" t="e">
        <f t="shared" ca="1" si="1"/>
        <v>#VALUE!</v>
      </c>
      <c r="E28" s="45" t="e">
        <f ca="1">SUM($D$15:D28)/$D$47</f>
        <v>#VALUE!</v>
      </c>
    </row>
    <row r="29" spans="1:5" x14ac:dyDescent="0.25">
      <c r="A29" s="13" t="str">
        <f t="shared" ca="1" si="0"/>
        <v/>
      </c>
      <c r="B29" s="6" cm="1">
        <f t="array" aca="1" ref="B29" ca="1">COUNTIF(Q_SUM,"&lt;"&amp;A29+($B$11/2))-COUNTIF(Q_SUM,"&lt;"&amp;A29-($B$11/2))</f>
        <v>0</v>
      </c>
      <c r="C29" s="44">
        <f ca="1">SUM($B$15:B29)/COUNT(Q_SUM)</f>
        <v>0</v>
      </c>
      <c r="D29" s="6" t="e">
        <f t="shared" ca="1" si="1"/>
        <v>#VALUE!</v>
      </c>
      <c r="E29" s="45" t="e">
        <f ca="1">SUM($D$15:D29)/$D$47</f>
        <v>#VALUE!</v>
      </c>
    </row>
    <row r="30" spans="1:5" x14ac:dyDescent="0.25">
      <c r="A30" s="13" t="str">
        <f t="shared" ca="1" si="0"/>
        <v/>
      </c>
      <c r="B30" s="6" cm="1">
        <f t="array" aca="1" ref="B30" ca="1">COUNTIF(Q_SUM,"&lt;"&amp;A30+($B$11/2))-COUNTIF(Q_SUM,"&lt;"&amp;A30-($B$11/2))</f>
        <v>0</v>
      </c>
      <c r="C30" s="44">
        <f ca="1">SUM($B$15:B30)/COUNT(Q_SUM)</f>
        <v>0</v>
      </c>
      <c r="D30" s="6" t="e">
        <f t="shared" ca="1" si="1"/>
        <v>#VALUE!</v>
      </c>
      <c r="E30" s="45" t="e">
        <f ca="1">SUM($D$15:D30)/$D$47</f>
        <v>#VALUE!</v>
      </c>
    </row>
    <row r="31" spans="1:5" x14ac:dyDescent="0.25">
      <c r="A31" s="13" t="str">
        <f t="shared" ca="1" si="0"/>
        <v/>
      </c>
      <c r="B31" s="6" cm="1">
        <f t="array" aca="1" ref="B31" ca="1">COUNTIF(Q_SUM,"&lt;"&amp;A31+($B$11/2))-COUNTIF(Q_SUM,"&lt;"&amp;A31-($B$11/2))</f>
        <v>0</v>
      </c>
      <c r="C31" s="44">
        <f ca="1">SUM($B$15:B31)/COUNT(Q_SUM)</f>
        <v>0</v>
      </c>
      <c r="D31" s="6" t="e">
        <f t="shared" ca="1" si="1"/>
        <v>#VALUE!</v>
      </c>
      <c r="E31" s="45" t="e">
        <f ca="1">SUM($D$15:D31)/$D$47</f>
        <v>#VALUE!</v>
      </c>
    </row>
    <row r="32" spans="1:5" x14ac:dyDescent="0.25">
      <c r="A32" s="13" t="str">
        <f t="shared" ca="1" si="0"/>
        <v/>
      </c>
      <c r="B32" s="6" cm="1">
        <f t="array" aca="1" ref="B32" ca="1">COUNTIF(Q_SUM,"&lt;"&amp;A32+($B$11/2))-COUNTIF(Q_SUM,"&lt;"&amp;A32-($B$11/2))</f>
        <v>0</v>
      </c>
      <c r="C32" s="44">
        <f ca="1">SUM($B$15:B32)/COUNT(Q_SUM)</f>
        <v>0</v>
      </c>
      <c r="D32" s="6" t="e">
        <f t="shared" ca="1" si="1"/>
        <v>#VALUE!</v>
      </c>
      <c r="E32" s="45" t="e">
        <f ca="1">SUM($D$15:D32)/$D$47</f>
        <v>#VALUE!</v>
      </c>
    </row>
    <row r="33" spans="1:17" x14ac:dyDescent="0.25">
      <c r="A33" s="13" t="str">
        <f t="shared" ca="1" si="0"/>
        <v/>
      </c>
      <c r="B33" s="6" cm="1">
        <f t="array" aca="1" ref="B33" ca="1">COUNTIF(Q_SUM,"&lt;"&amp;A33+($B$11/2))-COUNTIF(Q_SUM,"&lt;"&amp;A33-($B$11/2))</f>
        <v>0</v>
      </c>
      <c r="C33" s="44">
        <f ca="1">SUM($B$15:B33)/COUNT(Q_SUM)</f>
        <v>0</v>
      </c>
      <c r="D33" s="6" t="e">
        <f t="shared" ca="1" si="1"/>
        <v>#VALUE!</v>
      </c>
      <c r="E33" s="45" t="e">
        <f ca="1">SUM($D$15:D33)/$D$47</f>
        <v>#VALUE!</v>
      </c>
      <c r="M33" s="11" t="s">
        <v>82</v>
      </c>
      <c r="N33" s="11" t="s">
        <v>78</v>
      </c>
      <c r="O33" s="11" t="s">
        <v>77</v>
      </c>
      <c r="P33" s="11" t="s">
        <v>80</v>
      </c>
      <c r="Q33" s="11" t="s">
        <v>79</v>
      </c>
    </row>
    <row r="34" spans="1:17" x14ac:dyDescent="0.25">
      <c r="A34" s="13" t="str">
        <f t="shared" ca="1" si="0"/>
        <v/>
      </c>
      <c r="B34" s="6" cm="1">
        <f t="array" aca="1" ref="B34" ca="1">COUNTIF(Q_SUM,"&lt;"&amp;A34+($B$11/2))-COUNTIF(Q_SUM,"&lt;"&amp;A34-($B$11/2))</f>
        <v>0</v>
      </c>
      <c r="C34" s="44">
        <f ca="1">SUM($B$15:B34)/COUNT(Q_SUM)</f>
        <v>0</v>
      </c>
      <c r="D34" s="6" t="e">
        <f t="shared" ca="1" si="1"/>
        <v>#VALUE!</v>
      </c>
      <c r="E34" s="45" t="e">
        <f ca="1">SUM($D$15:D34)/$D$47</f>
        <v>#VALUE!</v>
      </c>
      <c r="M34" s="51" t="s">
        <v>23</v>
      </c>
      <c r="N34" s="50">
        <f ca="1">MIN(UTHA)</f>
        <v>0</v>
      </c>
      <c r="O34" s="50">
        <f ca="1">+MAX(UTHA)</f>
        <v>0</v>
      </c>
      <c r="P34" s="50">
        <f t="shared" ref="P34:P37" ca="1" si="2">O34-N34</f>
        <v>0</v>
      </c>
      <c r="Q34" s="52">
        <f ca="1">AVERAGE(UTHA)</f>
        <v>0</v>
      </c>
    </row>
    <row r="35" spans="1:17" x14ac:dyDescent="0.25">
      <c r="A35" s="13" t="str">
        <f t="shared" ca="1" si="0"/>
        <v/>
      </c>
      <c r="B35" s="6" cm="1">
        <f t="array" aca="1" ref="B35" ca="1">COUNTIF(Q_SUM,"&lt;"&amp;A35+($B$11/2))-COUNTIF(Q_SUM,"&lt;"&amp;A35-($B$11/2))</f>
        <v>0</v>
      </c>
      <c r="C35" s="44">
        <f ca="1">SUM($B$15:B35)/COUNT(Q_SUM)</f>
        <v>0</v>
      </c>
      <c r="D35" s="6" t="e">
        <f t="shared" ca="1" si="1"/>
        <v>#VALUE!</v>
      </c>
      <c r="E35" s="45" t="e">
        <f ca="1">SUM($D$15:D35)/$D$47</f>
        <v>#VALUE!</v>
      </c>
      <c r="M35" s="51" t="s">
        <v>24</v>
      </c>
      <c r="N35" s="50">
        <f ca="1">MIN(UTHB)</f>
        <v>0</v>
      </c>
      <c r="O35" s="50">
        <f ca="1">+MAX(UTHB)</f>
        <v>0</v>
      </c>
      <c r="P35" s="50">
        <f t="shared" ca="1" si="2"/>
        <v>0</v>
      </c>
      <c r="Q35" s="52">
        <f ca="1">AVERAGE(UTHB)</f>
        <v>0</v>
      </c>
    </row>
    <row r="36" spans="1:17" x14ac:dyDescent="0.25">
      <c r="A36" s="13" t="str">
        <f t="shared" ca="1" si="0"/>
        <v/>
      </c>
      <c r="B36" s="6" cm="1">
        <f t="array" aca="1" ref="B36" ca="1">COUNTIF(Q_SUM,"&lt;"&amp;A36+($B$11/2))-COUNTIF(Q_SUM,"&lt;"&amp;A36-($B$11/2))</f>
        <v>0</v>
      </c>
      <c r="C36" s="44">
        <f ca="1">SUM($B$15:B36)/COUNT(Q_SUM)</f>
        <v>0</v>
      </c>
      <c r="D36" s="6" t="e">
        <f t="shared" ca="1" si="1"/>
        <v>#VALUE!</v>
      </c>
      <c r="E36" s="45" t="e">
        <f ca="1">SUM($D$15:D36)/$D$47</f>
        <v>#VALUE!</v>
      </c>
      <c r="M36" s="51" t="s">
        <v>25</v>
      </c>
      <c r="N36" s="50">
        <f ca="1">MIN(UTHC)</f>
        <v>0</v>
      </c>
      <c r="O36" s="50">
        <f ca="1">+MAX(UTHC)</f>
        <v>0</v>
      </c>
      <c r="P36" s="50">
        <f t="shared" ca="1" si="2"/>
        <v>0</v>
      </c>
      <c r="Q36" s="52">
        <f ca="1">AVERAGE(UTHC)</f>
        <v>0</v>
      </c>
    </row>
    <row r="37" spans="1:17" x14ac:dyDescent="0.25">
      <c r="A37" s="13" t="str">
        <f t="shared" ca="1" si="0"/>
        <v/>
      </c>
      <c r="B37" s="6" cm="1">
        <f t="array" aca="1" ref="B37" ca="1">COUNTIF(Q_SUM,"&lt;"&amp;A37+($B$11/2))-COUNTIF(Q_SUM,"&lt;"&amp;A37-($B$11/2))</f>
        <v>0</v>
      </c>
      <c r="C37" s="44">
        <f ca="1">SUM($B$15:B37)/COUNT(Q_SUM)</f>
        <v>0</v>
      </c>
      <c r="D37" s="6" t="e">
        <f t="shared" ca="1" si="1"/>
        <v>#VALUE!</v>
      </c>
      <c r="E37" s="45" t="e">
        <f ca="1">SUM($D$15:D37)/$D$47</f>
        <v>#VALUE!</v>
      </c>
      <c r="M37" s="51" t="s">
        <v>26</v>
      </c>
      <c r="N37" s="50">
        <f ca="1">MIN(UTHAVG)</f>
        <v>0</v>
      </c>
      <c r="O37" s="50">
        <f ca="1">+MAX(UTHAVG)</f>
        <v>0</v>
      </c>
      <c r="P37" s="50">
        <f t="shared" ca="1" si="2"/>
        <v>0</v>
      </c>
      <c r="Q37" s="52">
        <f ca="1">AVERAGE(UTHAVG)</f>
        <v>0</v>
      </c>
    </row>
    <row r="38" spans="1:17" x14ac:dyDescent="0.25">
      <c r="A38" s="13" t="str">
        <f t="shared" ca="1" si="0"/>
        <v/>
      </c>
      <c r="B38" s="6" cm="1">
        <f t="array" aca="1" ref="B38" ca="1">COUNTIF(Q_SUM,"&lt;"&amp;A38+($B$11/2))-COUNTIF(Q_SUM,"&lt;"&amp;A38-($B$11/2))</f>
        <v>0</v>
      </c>
      <c r="C38" s="44">
        <f ca="1">SUM($B$15:B38)/COUNT(Q_SUM)</f>
        <v>0</v>
      </c>
      <c r="D38" s="6" t="e">
        <f t="shared" ca="1" si="1"/>
        <v>#VALUE!</v>
      </c>
      <c r="E38" s="45" t="e">
        <f ca="1">SUM($D$15:D38)/$D$47</f>
        <v>#VALUE!</v>
      </c>
    </row>
    <row r="39" spans="1:17" x14ac:dyDescent="0.25">
      <c r="A39" s="13" t="str">
        <f t="shared" ca="1" si="0"/>
        <v/>
      </c>
      <c r="B39" s="6" cm="1">
        <f t="array" aca="1" ref="B39" ca="1">COUNTIF(Q_SUM,"&lt;"&amp;A39+($B$11/2))-COUNTIF(Q_SUM,"&lt;"&amp;A39-($B$11/2))</f>
        <v>0</v>
      </c>
      <c r="C39" s="44">
        <f ca="1">SUM($B$15:B39)/COUNT(Q_SUM)</f>
        <v>0</v>
      </c>
      <c r="D39" s="6" t="e">
        <f t="shared" ca="1" si="1"/>
        <v>#VALUE!</v>
      </c>
      <c r="E39" s="45" t="e">
        <f ca="1">SUM($D$15:D39)/$D$47</f>
        <v>#VALUE!</v>
      </c>
      <c r="M39" s="28" t="s">
        <v>101</v>
      </c>
    </row>
    <row r="40" spans="1:17" x14ac:dyDescent="0.25">
      <c r="A40" s="13" t="str">
        <f t="shared" ca="1" si="0"/>
        <v/>
      </c>
      <c r="B40" s="6" cm="1">
        <f t="array" aca="1" ref="B40" ca="1">COUNTIF(Q_SUM,"&lt;"&amp;A40+($B$11/2))-COUNTIF(Q_SUM,"&lt;"&amp;A40-($B$11/2))</f>
        <v>0</v>
      </c>
      <c r="C40" s="44">
        <f ca="1">SUM($B$15:B40)/COUNT(Q_SUM)</f>
        <v>0</v>
      </c>
      <c r="D40" s="6" t="e">
        <f t="shared" ca="1" si="1"/>
        <v>#VALUE!</v>
      </c>
      <c r="E40" s="45" t="e">
        <f ca="1">SUM($D$15:D40)/$D$47</f>
        <v>#VALUE!</v>
      </c>
    </row>
    <row r="41" spans="1:17" x14ac:dyDescent="0.25">
      <c r="A41" s="13" t="str">
        <f t="shared" ca="1" si="0"/>
        <v/>
      </c>
      <c r="B41" s="6" cm="1">
        <f t="array" aca="1" ref="B41" ca="1">COUNTIF(Q_SUM,"&lt;"&amp;A41+($B$11/2))-COUNTIF(Q_SUM,"&lt;"&amp;A41-($B$11/2))</f>
        <v>0</v>
      </c>
      <c r="C41" s="44">
        <f ca="1">SUM($B$15:B41)/COUNT(Q_SUM)</f>
        <v>0</v>
      </c>
      <c r="D41" s="6" t="e">
        <f t="shared" ca="1" si="1"/>
        <v>#VALUE!</v>
      </c>
      <c r="E41" s="45" t="e">
        <f ca="1">SUM($D$15:D41)/$D$47</f>
        <v>#VALUE!</v>
      </c>
    </row>
    <row r="42" spans="1:17" x14ac:dyDescent="0.25">
      <c r="A42" s="13" t="str">
        <f t="shared" ca="1" si="0"/>
        <v/>
      </c>
      <c r="B42" s="6" cm="1">
        <f t="array" aca="1" ref="B42" ca="1">COUNTIF(Q_SUM,"&lt;"&amp;A42+($B$11/2))-COUNTIF(Q_SUM,"&lt;"&amp;A42-($B$11/2))</f>
        <v>0</v>
      </c>
      <c r="C42" s="44">
        <f ca="1">SUM($B$15:B42)/COUNT(Q_SUM)</f>
        <v>0</v>
      </c>
      <c r="D42" s="6" t="e">
        <f t="shared" ca="1" si="1"/>
        <v>#VALUE!</v>
      </c>
      <c r="E42" s="45" t="e">
        <f ca="1">SUM($D$15:D42)/$D$47</f>
        <v>#VALUE!</v>
      </c>
    </row>
    <row r="43" spans="1:17" x14ac:dyDescent="0.25">
      <c r="A43" s="13" t="str">
        <f t="shared" ca="1" si="0"/>
        <v/>
      </c>
      <c r="B43" s="6" cm="1">
        <f t="array" aca="1" ref="B43" ca="1">COUNTIF(Q_SUM,"&lt;"&amp;A43+($B$11/2))-COUNTIF(Q_SUM,"&lt;"&amp;A43-($B$11/2))</f>
        <v>0</v>
      </c>
      <c r="C43" s="44">
        <f ca="1">SUM($B$15:B43)/COUNT(Q_SUM)</f>
        <v>0</v>
      </c>
      <c r="D43" s="6" t="e">
        <f t="shared" ca="1" si="1"/>
        <v>#VALUE!</v>
      </c>
      <c r="E43" s="45" t="e">
        <f ca="1">SUM($D$15:D43)/$D$47</f>
        <v>#VALUE!</v>
      </c>
    </row>
    <row r="44" spans="1:17" x14ac:dyDescent="0.25">
      <c r="A44" s="13" t="str">
        <f t="shared" ca="1" si="0"/>
        <v/>
      </c>
      <c r="B44" s="6" cm="1">
        <f t="array" aca="1" ref="B44" ca="1">COUNTIF(Q_SUM,"&lt;"&amp;A44+($B$11/2))-COUNTIF(Q_SUM,"&lt;"&amp;A44-($B$11/2))</f>
        <v>0</v>
      </c>
      <c r="C44" s="44">
        <f ca="1">SUM($B$15:B44)/COUNT(Q_SUM)</f>
        <v>0</v>
      </c>
      <c r="D44" s="6" t="e">
        <f t="shared" ca="1" si="1"/>
        <v>#VALUE!</v>
      </c>
      <c r="E44" s="45" t="e">
        <f ca="1">SUM($D$15:D44)/$D$47</f>
        <v>#VALUE!</v>
      </c>
    </row>
    <row r="45" spans="1:17" x14ac:dyDescent="0.25">
      <c r="A45" s="13" t="str">
        <f t="shared" ca="1" si="0"/>
        <v/>
      </c>
      <c r="B45" s="6" cm="1">
        <f t="array" aca="1" ref="B45" ca="1">COUNTIF(Q_SUM,"&lt;"&amp;A45+($B$11/2))-COUNTIF(Q_SUM,"&lt;"&amp;A45-($B$11/2))</f>
        <v>0</v>
      </c>
      <c r="C45" s="44">
        <f ca="1">SUM($B$15:B45)/COUNT(Q_SUM)</f>
        <v>0</v>
      </c>
      <c r="D45" s="6" t="e">
        <f t="shared" ca="1" si="1"/>
        <v>#VALUE!</v>
      </c>
      <c r="E45" s="45" t="e">
        <f ca="1">SUM($D$15:D45)/$D$47</f>
        <v>#VALUE!</v>
      </c>
    </row>
    <row r="46" spans="1:17" x14ac:dyDescent="0.25">
      <c r="A46" s="13" t="str">
        <f t="shared" ca="1" si="0"/>
        <v/>
      </c>
      <c r="B46" s="6" cm="1">
        <f t="array" aca="1" ref="B46" ca="1">COUNTIF(Q_SUM,"&lt;"&amp;A46+($B$11/2))-COUNTIF(Q_SUM,"&lt;"&amp;A46-($B$11/2))</f>
        <v>0</v>
      </c>
      <c r="C46" s="44">
        <f ca="1">SUM($B$15:B46)/COUNT(Q_SUM)</f>
        <v>0</v>
      </c>
      <c r="D46" s="6" t="e">
        <f t="shared" ca="1" si="1"/>
        <v>#VALUE!</v>
      </c>
      <c r="E46" s="45" t="e">
        <f ca="1">SUM($D$15:D46)/$D$47</f>
        <v>#VALUE!</v>
      </c>
    </row>
    <row r="47" spans="1:17" x14ac:dyDescent="0.25">
      <c r="A47" s="43"/>
      <c r="D47" t="e">
        <f ca="1">SUM(D15:D46)</f>
        <v>#VALUE!</v>
      </c>
    </row>
  </sheetData>
  <sheetProtection algorithmName="SHA-512" hashValue="+knDAzUKvcyYnMEJY2KbW9pupye9uS/32qwbDG6pj38rcY4huIpSu32/l/JoMXeQTJJoLnDzAZcCZcIx9m5LHg==" saltValue="WanSUvacamht5ewNTyY+zg==" spinCount="100000" sheet="1" objects="1" scenarios="1"/>
  <mergeCells count="1">
    <mergeCell ref="A13:E13"/>
  </mergeCells>
  <conditionalFormatting sqref="B15:B4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:Q37">
    <cfRule type="cellIs" dxfId="0" priority="1" operator="greaterThan">
      <formula>3</formula>
    </cfRule>
  </conditionalFormatting>
  <hyperlinks>
    <hyperlink ref="M5" r:id="rId1" xr:uid="{FA34640D-13A0-4765-B1B8-206C2E4D2FE0}"/>
    <hyperlink ref="M6" r:id="rId2" xr:uid="{DFD6D5A0-CC51-4F72-BA61-3D7309BECB0A}"/>
  </hyperlinks>
  <pageMargins left="0.7" right="0.7" top="0.75" bottom="0.75" header="0.3" footer="0.3"/>
  <pageSetup paperSize="9" scale="36" orientation="portrait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7051-C667-4985-B5AF-1F4CD9153D20}">
  <sheetPr codeName="Hoja5"/>
  <dimension ref="A1:Q66"/>
  <sheetViews>
    <sheetView view="pageBreakPreview" zoomScale="60" zoomScaleNormal="100" workbookViewId="0">
      <selection sqref="A1:N7"/>
    </sheetView>
  </sheetViews>
  <sheetFormatPr baseColWidth="10" defaultRowHeight="15" x14ac:dyDescent="0.25"/>
  <sheetData>
    <row r="1" spans="1:17" s="4" customFormat="1" ht="21" x14ac:dyDescent="0.35">
      <c r="A1" s="54"/>
      <c r="B1" s="55"/>
      <c r="C1" s="55"/>
      <c r="D1" s="55"/>
      <c r="E1" s="55"/>
      <c r="F1" s="55"/>
      <c r="G1" s="55"/>
      <c r="H1" s="55"/>
      <c r="I1" s="55"/>
      <c r="J1" s="56"/>
      <c r="K1" s="54"/>
      <c r="L1" s="55"/>
      <c r="M1" s="55"/>
      <c r="N1" s="55"/>
      <c r="O1" s="55"/>
      <c r="P1" s="55"/>
      <c r="Q1" s="56"/>
    </row>
    <row r="2" spans="1:17" x14ac:dyDescent="0.25">
      <c r="A2" s="57" t="s">
        <v>112</v>
      </c>
      <c r="B2" s="53" t="s">
        <v>113</v>
      </c>
      <c r="C2" s="53"/>
      <c r="D2" s="53"/>
      <c r="E2" s="53"/>
      <c r="F2" s="53"/>
      <c r="G2" s="53"/>
      <c r="H2" s="53"/>
      <c r="I2" s="53"/>
      <c r="J2" s="58"/>
      <c r="K2" s="59"/>
      <c r="L2" s="60" t="s">
        <v>114</v>
      </c>
      <c r="M2" s="53" t="s">
        <v>115</v>
      </c>
      <c r="N2" s="53"/>
      <c r="O2" s="53"/>
      <c r="P2" s="53"/>
      <c r="Q2" s="58"/>
    </row>
    <row r="3" spans="1:17" x14ac:dyDescent="0.25">
      <c r="A3" s="57" t="s">
        <v>116</v>
      </c>
      <c r="B3" s="53" t="s">
        <v>117</v>
      </c>
      <c r="C3" s="53"/>
      <c r="D3" s="53"/>
      <c r="E3" s="53"/>
      <c r="F3" s="53"/>
      <c r="G3" s="53"/>
      <c r="H3" s="53"/>
      <c r="I3" s="53"/>
      <c r="J3" s="58"/>
      <c r="K3" s="59"/>
      <c r="L3" s="60" t="s">
        <v>118</v>
      </c>
      <c r="M3" s="53" t="s">
        <v>119</v>
      </c>
      <c r="N3" s="53"/>
      <c r="O3" s="53"/>
      <c r="P3" s="53"/>
      <c r="Q3" s="58"/>
    </row>
    <row r="4" spans="1:17" x14ac:dyDescent="0.25">
      <c r="A4" s="57" t="s">
        <v>120</v>
      </c>
      <c r="B4" s="61">
        <v>44859</v>
      </c>
      <c r="C4" s="53"/>
      <c r="D4" s="53"/>
      <c r="E4" s="53"/>
      <c r="F4" s="53"/>
      <c r="G4" s="53"/>
      <c r="H4" s="53"/>
      <c r="I4" s="53"/>
      <c r="J4" s="58"/>
      <c r="K4" s="59"/>
      <c r="L4" s="60" t="s">
        <v>121</v>
      </c>
      <c r="M4" s="62" t="s">
        <v>122</v>
      </c>
      <c r="N4" s="53"/>
      <c r="O4" s="53"/>
      <c r="P4" s="53"/>
      <c r="Q4" s="58"/>
    </row>
    <row r="5" spans="1:17" x14ac:dyDescent="0.25">
      <c r="A5" s="57" t="s">
        <v>123</v>
      </c>
      <c r="B5" s="53" t="s">
        <v>124</v>
      </c>
      <c r="C5" s="53"/>
      <c r="D5" s="53"/>
      <c r="E5" s="53"/>
      <c r="F5" s="53"/>
      <c r="G5" s="53"/>
      <c r="H5" s="53"/>
      <c r="I5" s="53"/>
      <c r="J5" s="58"/>
      <c r="K5" s="59"/>
      <c r="L5" s="60" t="s">
        <v>125</v>
      </c>
      <c r="M5" s="63" t="s">
        <v>85</v>
      </c>
      <c r="N5" s="53"/>
      <c r="O5" s="53"/>
      <c r="P5" s="53"/>
      <c r="Q5" s="58"/>
    </row>
    <row r="6" spans="1:17" x14ac:dyDescent="0.25">
      <c r="A6" s="57" t="s">
        <v>126</v>
      </c>
      <c r="B6" s="53" t="s">
        <v>127</v>
      </c>
      <c r="C6" s="53"/>
      <c r="D6" s="53"/>
      <c r="E6" s="53"/>
      <c r="F6" s="53"/>
      <c r="G6" s="53"/>
      <c r="H6" s="53"/>
      <c r="I6" s="53"/>
      <c r="J6" s="58"/>
      <c r="K6" s="59"/>
      <c r="L6" s="60" t="s">
        <v>128</v>
      </c>
      <c r="M6" s="64" t="s">
        <v>84</v>
      </c>
      <c r="N6" s="53"/>
      <c r="O6" s="53"/>
      <c r="P6" s="53"/>
      <c r="Q6" s="58"/>
    </row>
    <row r="7" spans="1:17" x14ac:dyDescent="0.25">
      <c r="A7" s="57" t="s">
        <v>129</v>
      </c>
      <c r="B7" s="53" t="s">
        <v>130</v>
      </c>
      <c r="C7" s="53"/>
      <c r="D7" s="53"/>
      <c r="E7" s="53"/>
      <c r="F7" s="53"/>
      <c r="G7" s="53"/>
      <c r="H7" s="53"/>
      <c r="I7" s="53"/>
      <c r="J7" s="58"/>
      <c r="K7" s="59"/>
      <c r="L7" s="53"/>
      <c r="M7" s="53"/>
      <c r="N7" s="53"/>
      <c r="O7" s="53"/>
      <c r="P7" s="53"/>
      <c r="Q7" s="58"/>
    </row>
    <row r="8" spans="1:17" ht="15.75" thickBot="1" x14ac:dyDescent="0.3">
      <c r="A8" s="65"/>
      <c r="B8" s="66"/>
      <c r="C8" s="66"/>
      <c r="D8" s="66"/>
      <c r="E8" s="66"/>
      <c r="F8" s="66"/>
      <c r="G8" s="66"/>
      <c r="H8" s="66"/>
      <c r="I8" s="66"/>
      <c r="J8" s="67"/>
      <c r="K8" s="65"/>
      <c r="L8" s="66"/>
      <c r="M8" s="66"/>
      <c r="N8" s="66"/>
      <c r="O8" s="66"/>
      <c r="P8" s="66"/>
      <c r="Q8" s="67"/>
    </row>
    <row r="9" spans="1:17" x14ac:dyDescent="0.25">
      <c r="A9" s="53" t="s">
        <v>95</v>
      </c>
      <c r="B9" s="53">
        <v>329</v>
      </c>
    </row>
    <row r="10" spans="1:17" x14ac:dyDescent="0.25">
      <c r="A10" s="53" t="s">
        <v>96</v>
      </c>
      <c r="B10" s="53">
        <v>430</v>
      </c>
    </row>
    <row r="11" spans="1:17" x14ac:dyDescent="0.25">
      <c r="A11" s="53" t="s">
        <v>97</v>
      </c>
      <c r="B11" s="53">
        <v>2</v>
      </c>
    </row>
    <row r="13" spans="1:17" x14ac:dyDescent="0.25">
      <c r="A13" s="39"/>
      <c r="B13" s="11" t="s">
        <v>19</v>
      </c>
      <c r="C13" s="11" t="s">
        <v>20</v>
      </c>
      <c r="D13" s="11" t="s">
        <v>21</v>
      </c>
    </row>
    <row r="14" spans="1:17" x14ac:dyDescent="0.25">
      <c r="A14" s="36" t="s">
        <v>93</v>
      </c>
      <c r="B14" s="36" t="s">
        <v>94</v>
      </c>
      <c r="C14" s="36" t="s">
        <v>94</v>
      </c>
      <c r="D14" s="36" t="s">
        <v>94</v>
      </c>
    </row>
    <row r="15" spans="1:17" x14ac:dyDescent="0.25">
      <c r="A15" s="36" t="s">
        <v>98</v>
      </c>
      <c r="B15" s="38" cm="1">
        <f t="array" aca="1" ref="B15" ca="1">COUNTIF(UA,"&lt;"&amp;$B$9-($B$11/2))</f>
        <v>1</v>
      </c>
      <c r="C15" s="38" cm="1">
        <f t="array" aca="1" ref="C15" ca="1">COUNTIF(UB,"&lt;"&amp;$B$9-($B$11/2))</f>
        <v>1</v>
      </c>
      <c r="D15" s="38" cm="1">
        <f t="array" aca="1" ref="D15" ca="1">COUNTIF(UC,"&lt;"&amp;$B$9-($B$11/2))</f>
        <v>1</v>
      </c>
    </row>
    <row r="16" spans="1:17" x14ac:dyDescent="0.25">
      <c r="A16" s="36">
        <f>$B$9</f>
        <v>329</v>
      </c>
      <c r="B16" s="38" cm="1">
        <f t="array" aca="1" ref="B16" ca="1">COUNTIF(UA,"&lt;"&amp;A16+($B$11/2))-COUNTIF(UA,"&lt;"&amp;A16-($B$11/2))</f>
        <v>0</v>
      </c>
      <c r="C16" s="38" cm="1">
        <f t="array" aca="1" ref="C16" ca="1">COUNTIF(UB,"&lt;"&amp;A16+($B$11/2))-COUNTIF(UB,"&lt;"&amp;A16-($B$11/2))</f>
        <v>0</v>
      </c>
      <c r="D16" s="38" cm="1">
        <f t="array" aca="1" ref="D16" ca="1">COUNTIF(UC,"&lt;"&amp;A16+($B$11/2))-COUNTIF(UC,"&lt;"&amp;A16-($B$11/2))</f>
        <v>0</v>
      </c>
    </row>
    <row r="17" spans="1:4" x14ac:dyDescent="0.25">
      <c r="A17" s="37">
        <f>IFERROR(IF((A16+$B$11)&lt;$B$10,A16+$B$11,""),"")</f>
        <v>331</v>
      </c>
      <c r="B17" s="38" cm="1">
        <f t="array" aca="1" ref="B17" ca="1">COUNTIF(UA,"&lt;"&amp;A17+($B$11/2))-COUNTIF(UA,"&lt;"&amp;A17-($B$11/2))</f>
        <v>0</v>
      </c>
      <c r="C17" s="38" cm="1">
        <f t="array" aca="1" ref="C17" ca="1">COUNTIF(UB,"&lt;"&amp;A17+($B$11/2))-COUNTIF(UB,"&lt;"&amp;A17-($B$11/2))</f>
        <v>0</v>
      </c>
      <c r="D17" s="38" cm="1">
        <f t="array" aca="1" ref="D17" ca="1">COUNTIF(UC,"&lt;"&amp;A17+($B$11/2))-COUNTIF(UC,"&lt;"&amp;A17-($B$11/2))</f>
        <v>0</v>
      </c>
    </row>
    <row r="18" spans="1:4" x14ac:dyDescent="0.25">
      <c r="A18" s="37">
        <f t="shared" ref="A18:A66" si="0">IFERROR(IF((A17+$B$11)&lt;$B$10,A17+$B$11,""),"")</f>
        <v>333</v>
      </c>
      <c r="B18" s="38" cm="1">
        <f t="array" aca="1" ref="B18" ca="1">COUNTIF(UA,"&lt;"&amp;A18+($B$11/2))-COUNTIF(UA,"&lt;"&amp;A18-($B$11/2))</f>
        <v>0</v>
      </c>
      <c r="C18" s="38" cm="1">
        <f t="array" aca="1" ref="C18" ca="1">COUNTIF(UB,"&lt;"&amp;A18+($B$11/2))-COUNTIF(UB,"&lt;"&amp;A18-($B$11/2))</f>
        <v>0</v>
      </c>
      <c r="D18" s="38" cm="1">
        <f t="array" aca="1" ref="D18" ca="1">COUNTIF(UC,"&lt;"&amp;A18+($B$11/2))-COUNTIF(UC,"&lt;"&amp;A18-($B$11/2))</f>
        <v>0</v>
      </c>
    </row>
    <row r="19" spans="1:4" x14ac:dyDescent="0.25">
      <c r="A19" s="37">
        <f t="shared" si="0"/>
        <v>335</v>
      </c>
      <c r="B19" s="38" cm="1">
        <f t="array" aca="1" ref="B19" ca="1">COUNTIF(UA,"&lt;"&amp;A19+($B$11/2))-COUNTIF(UA,"&lt;"&amp;A19-($B$11/2))</f>
        <v>0</v>
      </c>
      <c r="C19" s="38" cm="1">
        <f t="array" aca="1" ref="C19" ca="1">COUNTIF(UB,"&lt;"&amp;A19+($B$11/2))-COUNTIF(UB,"&lt;"&amp;A19-($B$11/2))</f>
        <v>0</v>
      </c>
      <c r="D19" s="38" cm="1">
        <f t="array" aca="1" ref="D19" ca="1">COUNTIF(UC,"&lt;"&amp;A19+($B$11/2))-COUNTIF(UC,"&lt;"&amp;A19-($B$11/2))</f>
        <v>0</v>
      </c>
    </row>
    <row r="20" spans="1:4" x14ac:dyDescent="0.25">
      <c r="A20" s="37">
        <f t="shared" si="0"/>
        <v>337</v>
      </c>
      <c r="B20" s="38" cm="1">
        <f t="array" aca="1" ref="B20" ca="1">COUNTIF(UA,"&lt;"&amp;A20+($B$11/2))-COUNTIF(UA,"&lt;"&amp;A20-($B$11/2))</f>
        <v>0</v>
      </c>
      <c r="C20" s="38" cm="1">
        <f t="array" aca="1" ref="C20" ca="1">COUNTIF(UB,"&lt;"&amp;A20+($B$11/2))-COUNTIF(UB,"&lt;"&amp;A20-($B$11/2))</f>
        <v>0</v>
      </c>
      <c r="D20" s="38" cm="1">
        <f t="array" aca="1" ref="D20" ca="1">COUNTIF(UC,"&lt;"&amp;A20+($B$11/2))-COUNTIF(UC,"&lt;"&amp;A20-($B$11/2))</f>
        <v>0</v>
      </c>
    </row>
    <row r="21" spans="1:4" x14ac:dyDescent="0.25">
      <c r="A21" s="37">
        <f t="shared" si="0"/>
        <v>339</v>
      </c>
      <c r="B21" s="38" cm="1">
        <f t="array" aca="1" ref="B21" ca="1">COUNTIF(UA,"&lt;"&amp;A21+($B$11/2))-COUNTIF(UA,"&lt;"&amp;A21-($B$11/2))</f>
        <v>0</v>
      </c>
      <c r="C21" s="38" cm="1">
        <f t="array" aca="1" ref="C21" ca="1">COUNTIF(UB,"&lt;"&amp;A21+($B$11/2))-COUNTIF(UB,"&lt;"&amp;A21-($B$11/2))</f>
        <v>0</v>
      </c>
      <c r="D21" s="38" cm="1">
        <f t="array" aca="1" ref="D21" ca="1">COUNTIF(UC,"&lt;"&amp;A21+($B$11/2))-COUNTIF(UC,"&lt;"&amp;A21-($B$11/2))</f>
        <v>0</v>
      </c>
    </row>
    <row r="22" spans="1:4" x14ac:dyDescent="0.25">
      <c r="A22" s="37">
        <f t="shared" si="0"/>
        <v>341</v>
      </c>
      <c r="B22" s="38" cm="1">
        <f t="array" aca="1" ref="B22" ca="1">COUNTIF(UA,"&lt;"&amp;A22+($B$11/2))-COUNTIF(UA,"&lt;"&amp;A22-($B$11/2))</f>
        <v>0</v>
      </c>
      <c r="C22" s="38" cm="1">
        <f t="array" aca="1" ref="C22" ca="1">COUNTIF(UB,"&lt;"&amp;A22+($B$11/2))-COUNTIF(UB,"&lt;"&amp;A22-($B$11/2))</f>
        <v>0</v>
      </c>
      <c r="D22" s="38" cm="1">
        <f t="array" aca="1" ref="D22" ca="1">COUNTIF(UC,"&lt;"&amp;A22+($B$11/2))-COUNTIF(UC,"&lt;"&amp;A22-($B$11/2))</f>
        <v>0</v>
      </c>
    </row>
    <row r="23" spans="1:4" x14ac:dyDescent="0.25">
      <c r="A23" s="37">
        <f t="shared" si="0"/>
        <v>343</v>
      </c>
      <c r="B23" s="38" cm="1">
        <f t="array" aca="1" ref="B23" ca="1">COUNTIF(UA,"&lt;"&amp;A23+($B$11/2))-COUNTIF(UA,"&lt;"&amp;A23-($B$11/2))</f>
        <v>0</v>
      </c>
      <c r="C23" s="38" cm="1">
        <f t="array" aca="1" ref="C23" ca="1">COUNTIF(UB,"&lt;"&amp;A23+($B$11/2))-COUNTIF(UB,"&lt;"&amp;A23-($B$11/2))</f>
        <v>0</v>
      </c>
      <c r="D23" s="38" cm="1">
        <f t="array" aca="1" ref="D23" ca="1">COUNTIF(UC,"&lt;"&amp;A23+($B$11/2))-COUNTIF(UC,"&lt;"&amp;A23-($B$11/2))</f>
        <v>0</v>
      </c>
    </row>
    <row r="24" spans="1:4" x14ac:dyDescent="0.25">
      <c r="A24" s="37">
        <f t="shared" si="0"/>
        <v>345</v>
      </c>
      <c r="B24" s="38" cm="1">
        <f t="array" aca="1" ref="B24" ca="1">COUNTIF(UA,"&lt;"&amp;A24+($B$11/2))-COUNTIF(UA,"&lt;"&amp;A24-($B$11/2))</f>
        <v>0</v>
      </c>
      <c r="C24" s="38" cm="1">
        <f t="array" aca="1" ref="C24" ca="1">COUNTIF(UB,"&lt;"&amp;A24+($B$11/2))-COUNTIF(UB,"&lt;"&amp;A24-($B$11/2))</f>
        <v>0</v>
      </c>
      <c r="D24" s="38" cm="1">
        <f t="array" aca="1" ref="D24" ca="1">COUNTIF(UC,"&lt;"&amp;A24+($B$11/2))-COUNTIF(UC,"&lt;"&amp;A24-($B$11/2))</f>
        <v>0</v>
      </c>
    </row>
    <row r="25" spans="1:4" x14ac:dyDescent="0.25">
      <c r="A25" s="37">
        <f t="shared" si="0"/>
        <v>347</v>
      </c>
      <c r="B25" s="38" cm="1">
        <f t="array" aca="1" ref="B25" ca="1">COUNTIF(UA,"&lt;"&amp;A25+($B$11/2))-COUNTIF(UA,"&lt;"&amp;A25-($B$11/2))</f>
        <v>0</v>
      </c>
      <c r="C25" s="38" cm="1">
        <f t="array" aca="1" ref="C25" ca="1">COUNTIF(UB,"&lt;"&amp;A25+($B$11/2))-COUNTIF(UB,"&lt;"&amp;A25-($B$11/2))</f>
        <v>0</v>
      </c>
      <c r="D25" s="38" cm="1">
        <f t="array" aca="1" ref="D25" ca="1">COUNTIF(UC,"&lt;"&amp;A25+($B$11/2))-COUNTIF(UC,"&lt;"&amp;A25-($B$11/2))</f>
        <v>0</v>
      </c>
    </row>
    <row r="26" spans="1:4" x14ac:dyDescent="0.25">
      <c r="A26" s="37">
        <f t="shared" si="0"/>
        <v>349</v>
      </c>
      <c r="B26" s="38" cm="1">
        <f t="array" aca="1" ref="B26" ca="1">COUNTIF(UA,"&lt;"&amp;A26+($B$11/2))-COUNTIF(UA,"&lt;"&amp;A26-($B$11/2))</f>
        <v>0</v>
      </c>
      <c r="C26" s="38" cm="1">
        <f t="array" aca="1" ref="C26" ca="1">COUNTIF(UB,"&lt;"&amp;A26+($B$11/2))-COUNTIF(UB,"&lt;"&amp;A26-($B$11/2))</f>
        <v>0</v>
      </c>
      <c r="D26" s="38" cm="1">
        <f t="array" aca="1" ref="D26" ca="1">COUNTIF(UC,"&lt;"&amp;A26+($B$11/2))-COUNTIF(UC,"&lt;"&amp;A26-($B$11/2))</f>
        <v>0</v>
      </c>
    </row>
    <row r="27" spans="1:4" x14ac:dyDescent="0.25">
      <c r="A27" s="37">
        <f t="shared" si="0"/>
        <v>351</v>
      </c>
      <c r="B27" s="38" cm="1">
        <f t="array" aca="1" ref="B27" ca="1">COUNTIF(UA,"&lt;"&amp;A27+($B$11/2))-COUNTIF(UA,"&lt;"&amp;A27-($B$11/2))</f>
        <v>0</v>
      </c>
      <c r="C27" s="38" cm="1">
        <f t="array" aca="1" ref="C27" ca="1">COUNTIF(UB,"&lt;"&amp;A27+($B$11/2))-COUNTIF(UB,"&lt;"&amp;A27-($B$11/2))</f>
        <v>0</v>
      </c>
      <c r="D27" s="38" cm="1">
        <f t="array" aca="1" ref="D27" ca="1">COUNTIF(UC,"&lt;"&amp;A27+($B$11/2))-COUNTIF(UC,"&lt;"&amp;A27-($B$11/2))</f>
        <v>0</v>
      </c>
    </row>
    <row r="28" spans="1:4" x14ac:dyDescent="0.25">
      <c r="A28" s="37">
        <f t="shared" si="0"/>
        <v>353</v>
      </c>
      <c r="B28" s="38" cm="1">
        <f t="array" aca="1" ref="B28" ca="1">COUNTIF(UA,"&lt;"&amp;A28+($B$11/2))-COUNTIF(UA,"&lt;"&amp;A28-($B$11/2))</f>
        <v>0</v>
      </c>
      <c r="C28" s="38" cm="1">
        <f t="array" aca="1" ref="C28" ca="1">COUNTIF(UB,"&lt;"&amp;A28+($B$11/2))-COUNTIF(UB,"&lt;"&amp;A28-($B$11/2))</f>
        <v>0</v>
      </c>
      <c r="D28" s="38" cm="1">
        <f t="array" aca="1" ref="D28" ca="1">COUNTIF(UC,"&lt;"&amp;A28+($B$11/2))-COUNTIF(UC,"&lt;"&amp;A28-($B$11/2))</f>
        <v>0</v>
      </c>
    </row>
    <row r="29" spans="1:4" x14ac:dyDescent="0.25">
      <c r="A29" s="37">
        <f t="shared" si="0"/>
        <v>355</v>
      </c>
      <c r="B29" s="38" cm="1">
        <f t="array" aca="1" ref="B29" ca="1">COUNTIF(UA,"&lt;"&amp;A29+($B$11/2))-COUNTIF(UA,"&lt;"&amp;A29-($B$11/2))</f>
        <v>0</v>
      </c>
      <c r="C29" s="38" cm="1">
        <f t="array" aca="1" ref="C29" ca="1">COUNTIF(UB,"&lt;"&amp;A29+($B$11/2))-COUNTIF(UB,"&lt;"&amp;A29-($B$11/2))</f>
        <v>0</v>
      </c>
      <c r="D29" s="38" cm="1">
        <f t="array" aca="1" ref="D29" ca="1">COUNTIF(UC,"&lt;"&amp;A29+($B$11/2))-COUNTIF(UC,"&lt;"&amp;A29-($B$11/2))</f>
        <v>0</v>
      </c>
    </row>
    <row r="30" spans="1:4" x14ac:dyDescent="0.25">
      <c r="A30" s="37">
        <f t="shared" si="0"/>
        <v>357</v>
      </c>
      <c r="B30" s="38" cm="1">
        <f t="array" aca="1" ref="B30" ca="1">COUNTIF(UA,"&lt;"&amp;A30+($B$11/2))-COUNTIF(UA,"&lt;"&amp;A30-($B$11/2))</f>
        <v>0</v>
      </c>
      <c r="C30" s="38" cm="1">
        <f t="array" aca="1" ref="C30" ca="1">COUNTIF(UB,"&lt;"&amp;A30+($B$11/2))-COUNTIF(UB,"&lt;"&amp;A30-($B$11/2))</f>
        <v>0</v>
      </c>
      <c r="D30" s="38" cm="1">
        <f t="array" aca="1" ref="D30" ca="1">COUNTIF(UC,"&lt;"&amp;A30+($B$11/2))-COUNTIF(UC,"&lt;"&amp;A30-($B$11/2))</f>
        <v>0</v>
      </c>
    </row>
    <row r="31" spans="1:4" x14ac:dyDescent="0.25">
      <c r="A31" s="37">
        <f t="shared" si="0"/>
        <v>359</v>
      </c>
      <c r="B31" s="38" cm="1">
        <f t="array" aca="1" ref="B31" ca="1">COUNTIF(UA,"&lt;"&amp;A31+($B$11/2))-COUNTIF(UA,"&lt;"&amp;A31-($B$11/2))</f>
        <v>0</v>
      </c>
      <c r="C31" s="38" cm="1">
        <f t="array" aca="1" ref="C31" ca="1">COUNTIF(UB,"&lt;"&amp;A31+($B$11/2))-COUNTIF(UB,"&lt;"&amp;A31-($B$11/2))</f>
        <v>0</v>
      </c>
      <c r="D31" s="38" cm="1">
        <f t="array" aca="1" ref="D31" ca="1">COUNTIF(UC,"&lt;"&amp;A31+($B$11/2))-COUNTIF(UC,"&lt;"&amp;A31-($B$11/2))</f>
        <v>0</v>
      </c>
    </row>
    <row r="32" spans="1:4" x14ac:dyDescent="0.25">
      <c r="A32" s="37">
        <f t="shared" si="0"/>
        <v>361</v>
      </c>
      <c r="B32" s="38" cm="1">
        <f t="array" aca="1" ref="B32" ca="1">COUNTIF(UA,"&lt;"&amp;A32+($B$11/2))-COUNTIF(UA,"&lt;"&amp;A32-($B$11/2))</f>
        <v>0</v>
      </c>
      <c r="C32" s="38" cm="1">
        <f t="array" aca="1" ref="C32" ca="1">COUNTIF(UB,"&lt;"&amp;A32+($B$11/2))-COUNTIF(UB,"&lt;"&amp;A32-($B$11/2))</f>
        <v>0</v>
      </c>
      <c r="D32" s="38" cm="1">
        <f t="array" aca="1" ref="D32" ca="1">COUNTIF(UC,"&lt;"&amp;A32+($B$11/2))-COUNTIF(UC,"&lt;"&amp;A32-($B$11/2))</f>
        <v>0</v>
      </c>
    </row>
    <row r="33" spans="1:5" x14ac:dyDescent="0.25">
      <c r="A33" s="37">
        <f t="shared" si="0"/>
        <v>363</v>
      </c>
      <c r="B33" s="38" cm="1">
        <f t="array" aca="1" ref="B33" ca="1">COUNTIF(UA,"&lt;"&amp;A33+($B$11/2))-COUNTIF(UA,"&lt;"&amp;A33-($B$11/2))</f>
        <v>0</v>
      </c>
      <c r="C33" s="38" cm="1">
        <f t="array" aca="1" ref="C33" ca="1">COUNTIF(UB,"&lt;"&amp;A33+($B$11/2))-COUNTIF(UB,"&lt;"&amp;A33-($B$11/2))</f>
        <v>0</v>
      </c>
      <c r="D33" s="38" cm="1">
        <f t="array" aca="1" ref="D33" ca="1">COUNTIF(UC,"&lt;"&amp;A33+($B$11/2))-COUNTIF(UC,"&lt;"&amp;A33-($B$11/2))</f>
        <v>0</v>
      </c>
    </row>
    <row r="34" spans="1:5" x14ac:dyDescent="0.25">
      <c r="A34" s="37">
        <f t="shared" si="0"/>
        <v>365</v>
      </c>
      <c r="B34" s="38" cm="1">
        <f t="array" aca="1" ref="B34" ca="1">COUNTIF(UA,"&lt;"&amp;A34+($B$11/2))-COUNTIF(UA,"&lt;"&amp;A34-($B$11/2))</f>
        <v>0</v>
      </c>
      <c r="C34" s="38" cm="1">
        <f t="array" aca="1" ref="C34" ca="1">COUNTIF(UB,"&lt;"&amp;A34+($B$11/2))-COUNTIF(UB,"&lt;"&amp;A34-($B$11/2))</f>
        <v>0</v>
      </c>
      <c r="D34" s="38" cm="1">
        <f t="array" aca="1" ref="D34" ca="1">COUNTIF(UC,"&lt;"&amp;A34+($B$11/2))-COUNTIF(UC,"&lt;"&amp;A34-($B$11/2))</f>
        <v>0</v>
      </c>
    </row>
    <row r="35" spans="1:5" x14ac:dyDescent="0.25">
      <c r="A35" s="37">
        <f t="shared" si="0"/>
        <v>367</v>
      </c>
      <c r="B35" s="38" cm="1">
        <f t="array" aca="1" ref="B35" ca="1">COUNTIF(UA,"&lt;"&amp;A35+($B$11/2))-COUNTIF(UA,"&lt;"&amp;A35-($B$11/2))</f>
        <v>0</v>
      </c>
      <c r="C35" s="38" cm="1">
        <f t="array" aca="1" ref="C35" ca="1">COUNTIF(UB,"&lt;"&amp;A35+($B$11/2))-COUNTIF(UB,"&lt;"&amp;A35-($B$11/2))</f>
        <v>0</v>
      </c>
      <c r="D35" s="38" cm="1">
        <f t="array" aca="1" ref="D35" ca="1">COUNTIF(UC,"&lt;"&amp;A35+($B$11/2))-COUNTIF(UC,"&lt;"&amp;A35-($B$11/2))</f>
        <v>0</v>
      </c>
    </row>
    <row r="36" spans="1:5" x14ac:dyDescent="0.25">
      <c r="A36" s="37">
        <f t="shared" si="0"/>
        <v>369</v>
      </c>
      <c r="B36" s="38" cm="1">
        <f t="array" aca="1" ref="B36" ca="1">COUNTIF(UA,"&lt;"&amp;A36+($B$11/2))-COUNTIF(UA,"&lt;"&amp;A36-($B$11/2))</f>
        <v>0</v>
      </c>
      <c r="C36" s="38" cm="1">
        <f t="array" aca="1" ref="C36" ca="1">COUNTIF(UB,"&lt;"&amp;A36+($B$11/2))-COUNTIF(UB,"&lt;"&amp;A36-($B$11/2))</f>
        <v>0</v>
      </c>
      <c r="D36" s="38" cm="1">
        <f t="array" aca="1" ref="D36" ca="1">COUNTIF(UC,"&lt;"&amp;A36+($B$11/2))-COUNTIF(UC,"&lt;"&amp;A36-($B$11/2))</f>
        <v>0</v>
      </c>
      <c r="E36" s="28"/>
    </row>
    <row r="37" spans="1:5" x14ac:dyDescent="0.25">
      <c r="A37" s="37">
        <f t="shared" si="0"/>
        <v>371</v>
      </c>
      <c r="B37" s="38" cm="1">
        <f t="array" aca="1" ref="B37" ca="1">COUNTIF(UA,"&lt;"&amp;A37+($B$11/2))-COUNTIF(UA,"&lt;"&amp;A37-($B$11/2))</f>
        <v>0</v>
      </c>
      <c r="C37" s="38" cm="1">
        <f t="array" aca="1" ref="C37" ca="1">COUNTIF(UB,"&lt;"&amp;A37+($B$11/2))-COUNTIF(UB,"&lt;"&amp;A37-($B$11/2))</f>
        <v>0</v>
      </c>
      <c r="D37" s="38" cm="1">
        <f t="array" aca="1" ref="D37" ca="1">COUNTIF(UC,"&lt;"&amp;A37+($B$11/2))-COUNTIF(UC,"&lt;"&amp;A37-($B$11/2))</f>
        <v>0</v>
      </c>
    </row>
    <row r="38" spans="1:5" x14ac:dyDescent="0.25">
      <c r="A38" s="37">
        <f t="shared" si="0"/>
        <v>373</v>
      </c>
      <c r="B38" s="38" cm="1">
        <f t="array" aca="1" ref="B38" ca="1">COUNTIF(UA,"&lt;"&amp;A38+($B$11/2))-COUNTIF(UA,"&lt;"&amp;A38-($B$11/2))</f>
        <v>0</v>
      </c>
      <c r="C38" s="38" cm="1">
        <f t="array" aca="1" ref="C38" ca="1">COUNTIF(UB,"&lt;"&amp;A38+($B$11/2))-COUNTIF(UB,"&lt;"&amp;A38-($B$11/2))</f>
        <v>0</v>
      </c>
      <c r="D38" s="38" cm="1">
        <f t="array" aca="1" ref="D38" ca="1">COUNTIF(UC,"&lt;"&amp;A38+($B$11/2))-COUNTIF(UC,"&lt;"&amp;A38-($B$11/2))</f>
        <v>0</v>
      </c>
    </row>
    <row r="39" spans="1:5" x14ac:dyDescent="0.25">
      <c r="A39" s="37">
        <f t="shared" si="0"/>
        <v>375</v>
      </c>
      <c r="B39" s="38" cm="1">
        <f t="array" aca="1" ref="B39" ca="1">COUNTIF(UA,"&lt;"&amp;A39+($B$11/2))-COUNTIF(UA,"&lt;"&amp;A39-($B$11/2))</f>
        <v>0</v>
      </c>
      <c r="C39" s="38" cm="1">
        <f t="array" aca="1" ref="C39" ca="1">COUNTIF(UB,"&lt;"&amp;A39+($B$11/2))-COUNTIF(UB,"&lt;"&amp;A39-($B$11/2))</f>
        <v>0</v>
      </c>
      <c r="D39" s="38" cm="1">
        <f t="array" aca="1" ref="D39" ca="1">COUNTIF(UC,"&lt;"&amp;A39+($B$11/2))-COUNTIF(UC,"&lt;"&amp;A39-($B$11/2))</f>
        <v>0</v>
      </c>
    </row>
    <row r="40" spans="1:5" x14ac:dyDescent="0.25">
      <c r="A40" s="37">
        <f t="shared" si="0"/>
        <v>377</v>
      </c>
      <c r="B40" s="38" cm="1">
        <f t="array" aca="1" ref="B40" ca="1">COUNTIF(UA,"&lt;"&amp;A40+($B$11/2))-COUNTIF(UA,"&lt;"&amp;A40-($B$11/2))</f>
        <v>0</v>
      </c>
      <c r="C40" s="38" cm="1">
        <f t="array" aca="1" ref="C40" ca="1">COUNTIF(UB,"&lt;"&amp;A40+($B$11/2))-COUNTIF(UB,"&lt;"&amp;A40-($B$11/2))</f>
        <v>0</v>
      </c>
      <c r="D40" s="38" cm="1">
        <f t="array" aca="1" ref="D40" ca="1">COUNTIF(UC,"&lt;"&amp;A40+($B$11/2))-COUNTIF(UC,"&lt;"&amp;A40-($B$11/2))</f>
        <v>0</v>
      </c>
    </row>
    <row r="41" spans="1:5" x14ac:dyDescent="0.25">
      <c r="A41" s="37">
        <f t="shared" si="0"/>
        <v>379</v>
      </c>
      <c r="B41" s="38" cm="1">
        <f t="array" aca="1" ref="B41" ca="1">COUNTIF(UA,"&lt;"&amp;A41+($B$11/2))-COUNTIF(UA,"&lt;"&amp;A41-($B$11/2))</f>
        <v>0</v>
      </c>
      <c r="C41" s="38" cm="1">
        <f t="array" aca="1" ref="C41" ca="1">COUNTIF(UB,"&lt;"&amp;A41+($B$11/2))-COUNTIF(UB,"&lt;"&amp;A41-($B$11/2))</f>
        <v>0</v>
      </c>
      <c r="D41" s="38" cm="1">
        <f t="array" aca="1" ref="D41" ca="1">COUNTIF(UC,"&lt;"&amp;A41+($B$11/2))-COUNTIF(UC,"&lt;"&amp;A41-($B$11/2))</f>
        <v>0</v>
      </c>
    </row>
    <row r="42" spans="1:5" x14ac:dyDescent="0.25">
      <c r="A42" s="37">
        <f t="shared" si="0"/>
        <v>381</v>
      </c>
      <c r="B42" s="38" cm="1">
        <f t="array" aca="1" ref="B42" ca="1">COUNTIF(UA,"&lt;"&amp;A42+($B$11/2))-COUNTIF(UA,"&lt;"&amp;A42-($B$11/2))</f>
        <v>0</v>
      </c>
      <c r="C42" s="38" cm="1">
        <f t="array" aca="1" ref="C42" ca="1">COUNTIF(UB,"&lt;"&amp;A42+($B$11/2))-COUNTIF(UB,"&lt;"&amp;A42-($B$11/2))</f>
        <v>0</v>
      </c>
      <c r="D42" s="38" cm="1">
        <f t="array" aca="1" ref="D42" ca="1">COUNTIF(UC,"&lt;"&amp;A42+($B$11/2))-COUNTIF(UC,"&lt;"&amp;A42-($B$11/2))</f>
        <v>0</v>
      </c>
    </row>
    <row r="43" spans="1:5" x14ac:dyDescent="0.25">
      <c r="A43" s="37">
        <f t="shared" si="0"/>
        <v>383</v>
      </c>
      <c r="B43" s="38" cm="1">
        <f t="array" aca="1" ref="B43" ca="1">COUNTIF(UA,"&lt;"&amp;A43+($B$11/2))-COUNTIF(UA,"&lt;"&amp;A43-($B$11/2))</f>
        <v>0</v>
      </c>
      <c r="C43" s="38" cm="1">
        <f t="array" aca="1" ref="C43" ca="1">COUNTIF(UB,"&lt;"&amp;A43+($B$11/2))-COUNTIF(UB,"&lt;"&amp;A43-($B$11/2))</f>
        <v>0</v>
      </c>
      <c r="D43" s="38" cm="1">
        <f t="array" aca="1" ref="D43" ca="1">COUNTIF(UC,"&lt;"&amp;A43+($B$11/2))-COUNTIF(UC,"&lt;"&amp;A43-($B$11/2))</f>
        <v>0</v>
      </c>
    </row>
    <row r="44" spans="1:5" x14ac:dyDescent="0.25">
      <c r="A44" s="37">
        <f t="shared" si="0"/>
        <v>385</v>
      </c>
      <c r="B44" s="38" cm="1">
        <f t="array" aca="1" ref="B44" ca="1">COUNTIF(UA,"&lt;"&amp;A44+($B$11/2))-COUNTIF(UA,"&lt;"&amp;A44-($B$11/2))</f>
        <v>0</v>
      </c>
      <c r="C44" s="38" cm="1">
        <f t="array" aca="1" ref="C44" ca="1">COUNTIF(UB,"&lt;"&amp;A44+($B$11/2))-COUNTIF(UB,"&lt;"&amp;A44-($B$11/2))</f>
        <v>0</v>
      </c>
      <c r="D44" s="38" cm="1">
        <f t="array" aca="1" ref="D44" ca="1">COUNTIF(UC,"&lt;"&amp;A44+($B$11/2))-COUNTIF(UC,"&lt;"&amp;A44-($B$11/2))</f>
        <v>0</v>
      </c>
    </row>
    <row r="45" spans="1:5" x14ac:dyDescent="0.25">
      <c r="A45" s="37">
        <f t="shared" si="0"/>
        <v>387</v>
      </c>
      <c r="B45" s="38" cm="1">
        <f t="array" aca="1" ref="B45" ca="1">COUNTIF(UA,"&lt;"&amp;A45+($B$11/2))-COUNTIF(UA,"&lt;"&amp;A45-($B$11/2))</f>
        <v>0</v>
      </c>
      <c r="C45" s="38" cm="1">
        <f t="array" aca="1" ref="C45" ca="1">COUNTIF(UB,"&lt;"&amp;A45+($B$11/2))-COUNTIF(UB,"&lt;"&amp;A45-($B$11/2))</f>
        <v>0</v>
      </c>
      <c r="D45" s="38" cm="1">
        <f t="array" aca="1" ref="D45" ca="1">COUNTIF(UC,"&lt;"&amp;A45+($B$11/2))-COUNTIF(UC,"&lt;"&amp;A45-($B$11/2))</f>
        <v>0</v>
      </c>
    </row>
    <row r="46" spans="1:5" x14ac:dyDescent="0.25">
      <c r="A46" s="37">
        <f t="shared" si="0"/>
        <v>389</v>
      </c>
      <c r="B46" s="38" cm="1">
        <f t="array" aca="1" ref="B46" ca="1">COUNTIF(UA,"&lt;"&amp;A46+($B$11/2))-COUNTIF(UA,"&lt;"&amp;A46-($B$11/2))</f>
        <v>0</v>
      </c>
      <c r="C46" s="38" cm="1">
        <f t="array" aca="1" ref="C46" ca="1">COUNTIF(UB,"&lt;"&amp;A46+($B$11/2))-COUNTIF(UB,"&lt;"&amp;A46-($B$11/2))</f>
        <v>0</v>
      </c>
      <c r="D46" s="38" cm="1">
        <f t="array" aca="1" ref="D46" ca="1">COUNTIF(UC,"&lt;"&amp;A46+($B$11/2))-COUNTIF(UC,"&lt;"&amp;A46-($B$11/2))</f>
        <v>0</v>
      </c>
    </row>
    <row r="47" spans="1:5" x14ac:dyDescent="0.25">
      <c r="A47" s="37">
        <f t="shared" si="0"/>
        <v>391</v>
      </c>
      <c r="B47" s="38" cm="1">
        <f t="array" aca="1" ref="B47" ca="1">COUNTIF(UA,"&lt;"&amp;A47+($B$11/2))-COUNTIF(UA,"&lt;"&amp;A47-($B$11/2))</f>
        <v>0</v>
      </c>
      <c r="C47" s="38" cm="1">
        <f t="array" aca="1" ref="C47" ca="1">COUNTIF(UB,"&lt;"&amp;A47+($B$11/2))-COUNTIF(UB,"&lt;"&amp;A47-($B$11/2))</f>
        <v>0</v>
      </c>
      <c r="D47" s="38" cm="1">
        <f t="array" aca="1" ref="D47" ca="1">COUNTIF(UC,"&lt;"&amp;A47+($B$11/2))-COUNTIF(UC,"&lt;"&amp;A47-($B$11/2))</f>
        <v>0</v>
      </c>
    </row>
    <row r="48" spans="1:5" x14ac:dyDescent="0.25">
      <c r="A48" s="37">
        <f t="shared" si="0"/>
        <v>393</v>
      </c>
      <c r="B48" s="38" cm="1">
        <f t="array" aca="1" ref="B48" ca="1">COUNTIF(UA,"&lt;"&amp;A48+($B$11/2))-COUNTIF(UA,"&lt;"&amp;A48-($B$11/2))</f>
        <v>0</v>
      </c>
      <c r="C48" s="38" cm="1">
        <f t="array" aca="1" ref="C48" ca="1">COUNTIF(UB,"&lt;"&amp;A48+($B$11/2))-COUNTIF(UB,"&lt;"&amp;A48-($B$11/2))</f>
        <v>0</v>
      </c>
      <c r="D48" s="38" cm="1">
        <f t="array" aca="1" ref="D48" ca="1">COUNTIF(UC,"&lt;"&amp;A48+($B$11/2))-COUNTIF(UC,"&lt;"&amp;A48-($B$11/2))</f>
        <v>0</v>
      </c>
    </row>
    <row r="49" spans="1:4" x14ac:dyDescent="0.25">
      <c r="A49" s="37">
        <f t="shared" si="0"/>
        <v>395</v>
      </c>
      <c r="B49" s="38" cm="1">
        <f t="array" aca="1" ref="B49" ca="1">COUNTIF(UA,"&lt;"&amp;A49+($B$11/2))-COUNTIF(UA,"&lt;"&amp;A49-($B$11/2))</f>
        <v>0</v>
      </c>
      <c r="C49" s="38" cm="1">
        <f t="array" aca="1" ref="C49" ca="1">COUNTIF(UB,"&lt;"&amp;A49+($B$11/2))-COUNTIF(UB,"&lt;"&amp;A49-($B$11/2))</f>
        <v>0</v>
      </c>
      <c r="D49" s="38" cm="1">
        <f t="array" aca="1" ref="D49" ca="1">COUNTIF(UC,"&lt;"&amp;A49+($B$11/2))-COUNTIF(UC,"&lt;"&amp;A49-($B$11/2))</f>
        <v>0</v>
      </c>
    </row>
    <row r="50" spans="1:4" x14ac:dyDescent="0.25">
      <c r="A50" s="37">
        <f t="shared" si="0"/>
        <v>397</v>
      </c>
      <c r="B50" s="38" cm="1">
        <f t="array" aca="1" ref="B50" ca="1">COUNTIF(UA,"&lt;"&amp;A50+($B$11/2))-COUNTIF(UA,"&lt;"&amp;A50-($B$11/2))</f>
        <v>0</v>
      </c>
      <c r="C50" s="38" cm="1">
        <f t="array" aca="1" ref="C50" ca="1">COUNTIF(UB,"&lt;"&amp;A50+($B$11/2))-COUNTIF(UB,"&lt;"&amp;A50-($B$11/2))</f>
        <v>0</v>
      </c>
      <c r="D50" s="38" cm="1">
        <f t="array" aca="1" ref="D50" ca="1">COUNTIF(UC,"&lt;"&amp;A50+($B$11/2))-COUNTIF(UC,"&lt;"&amp;A50-($B$11/2))</f>
        <v>0</v>
      </c>
    </row>
    <row r="51" spans="1:4" x14ac:dyDescent="0.25">
      <c r="A51" s="37">
        <f t="shared" si="0"/>
        <v>399</v>
      </c>
      <c r="B51" s="38" cm="1">
        <f t="array" aca="1" ref="B51" ca="1">COUNTIF(UA,"&lt;"&amp;A51+($B$11/2))-COUNTIF(UA,"&lt;"&amp;A51-($B$11/2))</f>
        <v>0</v>
      </c>
      <c r="C51" s="38" cm="1">
        <f t="array" aca="1" ref="C51" ca="1">COUNTIF(UB,"&lt;"&amp;A51+($B$11/2))-COUNTIF(UB,"&lt;"&amp;A51-($B$11/2))</f>
        <v>0</v>
      </c>
      <c r="D51" s="38" cm="1">
        <f t="array" aca="1" ref="D51" ca="1">COUNTIF(UC,"&lt;"&amp;A51+($B$11/2))-COUNTIF(UC,"&lt;"&amp;A51-($B$11/2))</f>
        <v>0</v>
      </c>
    </row>
    <row r="52" spans="1:4" x14ac:dyDescent="0.25">
      <c r="A52" s="37">
        <f t="shared" si="0"/>
        <v>401</v>
      </c>
      <c r="B52" s="38" cm="1">
        <f t="array" aca="1" ref="B52" ca="1">COUNTIF(UA,"&lt;"&amp;A52+($B$11/2))-COUNTIF(UA,"&lt;"&amp;A52-($B$11/2))</f>
        <v>0</v>
      </c>
      <c r="C52" s="38" cm="1">
        <f t="array" aca="1" ref="C52" ca="1">COUNTIF(UB,"&lt;"&amp;A52+($B$11/2))-COUNTIF(UB,"&lt;"&amp;A52-($B$11/2))</f>
        <v>0</v>
      </c>
      <c r="D52" s="38" cm="1">
        <f t="array" aca="1" ref="D52" ca="1">COUNTIF(UC,"&lt;"&amp;A52+($B$11/2))-COUNTIF(UC,"&lt;"&amp;A52-($B$11/2))</f>
        <v>0</v>
      </c>
    </row>
    <row r="53" spans="1:4" x14ac:dyDescent="0.25">
      <c r="A53" s="37">
        <f t="shared" si="0"/>
        <v>403</v>
      </c>
      <c r="B53" s="38" cm="1">
        <f t="array" aca="1" ref="B53" ca="1">COUNTIF(UA,"&lt;"&amp;A53+($B$11/2))-COUNTIF(UA,"&lt;"&amp;A53-($B$11/2))</f>
        <v>0</v>
      </c>
      <c r="C53" s="38" cm="1">
        <f t="array" aca="1" ref="C53" ca="1">COUNTIF(UB,"&lt;"&amp;A53+($B$11/2))-COUNTIF(UB,"&lt;"&amp;A53-($B$11/2))</f>
        <v>0</v>
      </c>
      <c r="D53" s="38" cm="1">
        <f t="array" aca="1" ref="D53" ca="1">COUNTIF(UC,"&lt;"&amp;A53+($B$11/2))-COUNTIF(UC,"&lt;"&amp;A53-($B$11/2))</f>
        <v>0</v>
      </c>
    </row>
    <row r="54" spans="1:4" x14ac:dyDescent="0.25">
      <c r="A54" s="37">
        <f t="shared" si="0"/>
        <v>405</v>
      </c>
      <c r="B54" s="38" cm="1">
        <f t="array" aca="1" ref="B54" ca="1">COUNTIF(UA,"&lt;"&amp;A54+($B$11/2))-COUNTIF(UA,"&lt;"&amp;A54-($B$11/2))</f>
        <v>0</v>
      </c>
      <c r="C54" s="38" cm="1">
        <f t="array" aca="1" ref="C54" ca="1">COUNTIF(UB,"&lt;"&amp;A54+($B$11/2))-COUNTIF(UB,"&lt;"&amp;A54-($B$11/2))</f>
        <v>0</v>
      </c>
      <c r="D54" s="38" cm="1">
        <f t="array" aca="1" ref="D54" ca="1">COUNTIF(UC,"&lt;"&amp;A54+($B$11/2))-COUNTIF(UC,"&lt;"&amp;A54-($B$11/2))</f>
        <v>0</v>
      </c>
    </row>
    <row r="55" spans="1:4" x14ac:dyDescent="0.25">
      <c r="A55" s="37">
        <f t="shared" si="0"/>
        <v>407</v>
      </c>
      <c r="B55" s="38" cm="1">
        <f t="array" aca="1" ref="B55" ca="1">COUNTIF(UA,"&lt;"&amp;A55+($B$11/2))-COUNTIF(UA,"&lt;"&amp;A55-($B$11/2))</f>
        <v>0</v>
      </c>
      <c r="C55" s="38" cm="1">
        <f t="array" aca="1" ref="C55" ca="1">COUNTIF(UB,"&lt;"&amp;A55+($B$11/2))-COUNTIF(UB,"&lt;"&amp;A55-($B$11/2))</f>
        <v>0</v>
      </c>
      <c r="D55" s="38" cm="1">
        <f t="array" aca="1" ref="D55" ca="1">COUNTIF(UC,"&lt;"&amp;A55+($B$11/2))-COUNTIF(UC,"&lt;"&amp;A55-($B$11/2))</f>
        <v>0</v>
      </c>
    </row>
    <row r="56" spans="1:4" x14ac:dyDescent="0.25">
      <c r="A56" s="37">
        <f t="shared" si="0"/>
        <v>409</v>
      </c>
      <c r="B56" s="38" cm="1">
        <f t="array" aca="1" ref="B56" ca="1">COUNTIF(UA,"&lt;"&amp;A56+($B$11/2))-COUNTIF(UA,"&lt;"&amp;A56-($B$11/2))</f>
        <v>0</v>
      </c>
      <c r="C56" s="38" cm="1">
        <f t="array" aca="1" ref="C56" ca="1">COUNTIF(UB,"&lt;"&amp;A56+($B$11/2))-COUNTIF(UB,"&lt;"&amp;A56-($B$11/2))</f>
        <v>0</v>
      </c>
      <c r="D56" s="38" cm="1">
        <f t="array" aca="1" ref="D56" ca="1">COUNTIF(UC,"&lt;"&amp;A56+($B$11/2))-COUNTIF(UC,"&lt;"&amp;A56-($B$11/2))</f>
        <v>0</v>
      </c>
    </row>
    <row r="57" spans="1:4" x14ac:dyDescent="0.25">
      <c r="A57" s="37">
        <f t="shared" si="0"/>
        <v>411</v>
      </c>
      <c r="B57" s="38" cm="1">
        <f t="array" aca="1" ref="B57" ca="1">COUNTIF(UA,"&lt;"&amp;A57+($B$11/2))-COUNTIF(UA,"&lt;"&amp;A57-($B$11/2))</f>
        <v>0</v>
      </c>
      <c r="C57" s="38" cm="1">
        <f t="array" aca="1" ref="C57" ca="1">COUNTIF(UB,"&lt;"&amp;A57+($B$11/2))-COUNTIF(UB,"&lt;"&amp;A57-($B$11/2))</f>
        <v>0</v>
      </c>
      <c r="D57" s="38" cm="1">
        <f t="array" aca="1" ref="D57" ca="1">COUNTIF(UC,"&lt;"&amp;A57+($B$11/2))-COUNTIF(UC,"&lt;"&amp;A57-($B$11/2))</f>
        <v>0</v>
      </c>
    </row>
    <row r="58" spans="1:4" x14ac:dyDescent="0.25">
      <c r="A58" s="37">
        <f t="shared" si="0"/>
        <v>413</v>
      </c>
      <c r="B58" s="38" cm="1">
        <f t="array" aca="1" ref="B58" ca="1">COUNTIF(UA,"&lt;"&amp;A58+($B$11/2))-COUNTIF(UA,"&lt;"&amp;A58-($B$11/2))</f>
        <v>0</v>
      </c>
      <c r="C58" s="38" cm="1">
        <f t="array" aca="1" ref="C58" ca="1">COUNTIF(UB,"&lt;"&amp;A58+($B$11/2))-COUNTIF(UB,"&lt;"&amp;A58-($B$11/2))</f>
        <v>0</v>
      </c>
      <c r="D58" s="38" cm="1">
        <f t="array" aca="1" ref="D58" ca="1">COUNTIF(UC,"&lt;"&amp;A58+($B$11/2))-COUNTIF(UC,"&lt;"&amp;A58-($B$11/2))</f>
        <v>0</v>
      </c>
    </row>
    <row r="59" spans="1:4" x14ac:dyDescent="0.25">
      <c r="A59" s="37">
        <f t="shared" si="0"/>
        <v>415</v>
      </c>
      <c r="B59" s="38" cm="1">
        <f t="array" aca="1" ref="B59" ca="1">COUNTIF(UA,"&lt;"&amp;A59+($B$11/2))-COUNTIF(UA,"&lt;"&amp;A59-($B$11/2))</f>
        <v>0</v>
      </c>
      <c r="C59" s="38" cm="1">
        <f t="array" aca="1" ref="C59" ca="1">COUNTIF(UB,"&lt;"&amp;A59+($B$11/2))-COUNTIF(UB,"&lt;"&amp;A59-($B$11/2))</f>
        <v>0</v>
      </c>
      <c r="D59" s="38" cm="1">
        <f t="array" aca="1" ref="D59" ca="1">COUNTIF(UC,"&lt;"&amp;A59+($B$11/2))-COUNTIF(UC,"&lt;"&amp;A59-($B$11/2))</f>
        <v>0</v>
      </c>
    </row>
    <row r="60" spans="1:4" x14ac:dyDescent="0.25">
      <c r="A60" s="37">
        <f t="shared" si="0"/>
        <v>417</v>
      </c>
      <c r="B60" s="38" cm="1">
        <f t="array" aca="1" ref="B60" ca="1">COUNTIF(UA,"&lt;"&amp;A60+($B$11/2))-COUNTIF(UA,"&lt;"&amp;A60-($B$11/2))</f>
        <v>0</v>
      </c>
      <c r="C60" s="38" cm="1">
        <f t="array" aca="1" ref="C60" ca="1">COUNTIF(UB,"&lt;"&amp;A60+($B$11/2))-COUNTIF(UB,"&lt;"&amp;A60-($B$11/2))</f>
        <v>0</v>
      </c>
      <c r="D60" s="38" cm="1">
        <f t="array" aca="1" ref="D60" ca="1">COUNTIF(UC,"&lt;"&amp;A60+($B$11/2))-COUNTIF(UC,"&lt;"&amp;A60-($B$11/2))</f>
        <v>0</v>
      </c>
    </row>
    <row r="61" spans="1:4" x14ac:dyDescent="0.25">
      <c r="A61" s="37">
        <f t="shared" si="0"/>
        <v>419</v>
      </c>
      <c r="B61" s="38" cm="1">
        <f t="array" aca="1" ref="B61" ca="1">COUNTIF(UA,"&lt;"&amp;A61+($B$11/2))-COUNTIF(UA,"&lt;"&amp;A61-($B$11/2))</f>
        <v>0</v>
      </c>
      <c r="C61" s="38" cm="1">
        <f t="array" aca="1" ref="C61" ca="1">COUNTIF(UB,"&lt;"&amp;A61+($B$11/2))-COUNTIF(UB,"&lt;"&amp;A61-($B$11/2))</f>
        <v>0</v>
      </c>
      <c r="D61" s="38" cm="1">
        <f t="array" aca="1" ref="D61" ca="1">COUNTIF(UC,"&lt;"&amp;A61+($B$11/2))-COUNTIF(UC,"&lt;"&amp;A61-($B$11/2))</f>
        <v>0</v>
      </c>
    </row>
    <row r="62" spans="1:4" x14ac:dyDescent="0.25">
      <c r="A62" s="37">
        <f t="shared" si="0"/>
        <v>421</v>
      </c>
      <c r="B62" s="38" cm="1">
        <f t="array" aca="1" ref="B62" ca="1">COUNTIF(UA,"&lt;"&amp;A62+($B$11/2))-COUNTIF(UA,"&lt;"&amp;A62-($B$11/2))</f>
        <v>0</v>
      </c>
      <c r="C62" s="38" cm="1">
        <f t="array" aca="1" ref="C62" ca="1">COUNTIF(UB,"&lt;"&amp;A62+($B$11/2))-COUNTIF(UB,"&lt;"&amp;A62-($B$11/2))</f>
        <v>0</v>
      </c>
      <c r="D62" s="38" cm="1">
        <f t="array" aca="1" ref="D62" ca="1">COUNTIF(UC,"&lt;"&amp;A62+($B$11/2))-COUNTIF(UC,"&lt;"&amp;A62-($B$11/2))</f>
        <v>0</v>
      </c>
    </row>
    <row r="63" spans="1:4" x14ac:dyDescent="0.25">
      <c r="A63" s="37">
        <f t="shared" si="0"/>
        <v>423</v>
      </c>
      <c r="B63" s="38" cm="1">
        <f t="array" aca="1" ref="B63" ca="1">COUNTIF(UA,"&lt;"&amp;A63+($B$11/2))-COUNTIF(UA,"&lt;"&amp;A63-($B$11/2))</f>
        <v>0</v>
      </c>
      <c r="C63" s="38" cm="1">
        <f t="array" aca="1" ref="C63" ca="1">COUNTIF(UB,"&lt;"&amp;A63+($B$11/2))-COUNTIF(UB,"&lt;"&amp;A63-($B$11/2))</f>
        <v>0</v>
      </c>
      <c r="D63" s="38" cm="1">
        <f t="array" aca="1" ref="D63" ca="1">COUNTIF(UC,"&lt;"&amp;A63+($B$11/2))-COUNTIF(UC,"&lt;"&amp;A63-($B$11/2))</f>
        <v>0</v>
      </c>
    </row>
    <row r="64" spans="1:4" x14ac:dyDescent="0.25">
      <c r="A64" s="37">
        <f t="shared" si="0"/>
        <v>425</v>
      </c>
      <c r="B64" s="38" cm="1">
        <f t="array" aca="1" ref="B64" ca="1">COUNTIF(UA,"&lt;"&amp;A64+($B$11/2))-COUNTIF(UA,"&lt;"&amp;A64-($B$11/2))</f>
        <v>0</v>
      </c>
      <c r="C64" s="38" cm="1">
        <f t="array" aca="1" ref="C64" ca="1">COUNTIF(UB,"&lt;"&amp;A64+($B$11/2))-COUNTIF(UB,"&lt;"&amp;A64-($B$11/2))</f>
        <v>0</v>
      </c>
      <c r="D64" s="38" cm="1">
        <f t="array" aca="1" ref="D64" ca="1">COUNTIF(UC,"&lt;"&amp;A64+($B$11/2))-COUNTIF(UC,"&lt;"&amp;A64-($B$11/2))</f>
        <v>0</v>
      </c>
    </row>
    <row r="65" spans="1:4" x14ac:dyDescent="0.25">
      <c r="A65" s="37">
        <f t="shared" si="0"/>
        <v>427</v>
      </c>
      <c r="B65" s="38" cm="1">
        <f t="array" aca="1" ref="B65" ca="1">COUNTIF(UA,"&lt;"&amp;A65+($B$11/2))-COUNTIF(UA,"&lt;"&amp;A65-($B$11/2))</f>
        <v>0</v>
      </c>
      <c r="C65" s="38" cm="1">
        <f t="array" aca="1" ref="C65" ca="1">COUNTIF(UB,"&lt;"&amp;A65+($B$11/2))-COUNTIF(UB,"&lt;"&amp;A65-($B$11/2))</f>
        <v>0</v>
      </c>
      <c r="D65" s="38" cm="1">
        <f t="array" aca="1" ref="D65" ca="1">COUNTIF(UC,"&lt;"&amp;A65+($B$11/2))-COUNTIF(UC,"&lt;"&amp;A65-($B$11/2))</f>
        <v>0</v>
      </c>
    </row>
    <row r="66" spans="1:4" x14ac:dyDescent="0.25">
      <c r="A66" s="37">
        <f t="shared" si="0"/>
        <v>429</v>
      </c>
      <c r="B66" s="38" cm="1">
        <f t="array" aca="1" ref="B66" ca="1">COUNTIF(UA,"&lt;"&amp;A66+($B$11/2))-COUNTIF(UA,"&lt;"&amp;A66-($B$11/2))</f>
        <v>0</v>
      </c>
      <c r="C66" s="38" cm="1">
        <f t="array" aca="1" ref="C66" ca="1">COUNTIF(UB,"&lt;"&amp;A66+($B$11/2))-COUNTIF(UB,"&lt;"&amp;A66-($B$11/2))</f>
        <v>0</v>
      </c>
      <c r="D66" s="38" cm="1">
        <f t="array" aca="1" ref="D66" ca="1">COUNTIF(UC,"&lt;"&amp;A66+($B$11/2))-COUNTIF(UC,"&lt;"&amp;A66-($B$11/2))</f>
        <v>0</v>
      </c>
    </row>
  </sheetData>
  <sheetProtection algorithmName="SHA-512" hashValue="VbY5V1uGYOVCodmKeRydW2k6HtMq0Z2gY1floZTqPdWbN6Q6A8h8WaG/JnE33+/jfezDhMckK8+snTnL0vO9Rw==" saltValue="MRw4saBoHY7nnMeCkhFlWg==" spinCount="100000" sheet="1" objects="1" scenarios="1"/>
  <sortState xmlns:xlrd2="http://schemas.microsoft.com/office/spreadsheetml/2017/richdata2" ref="A16:A41">
    <sortCondition ref="A16"/>
  </sortState>
  <conditionalFormatting sqref="B15:D6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M5" r:id="rId1" xr:uid="{A5935286-21D1-42E9-8DCE-1811A35B171B}"/>
    <hyperlink ref="M6" r:id="rId2" xr:uid="{E18BDD7F-E76B-4945-8E00-94FB5CD451C1}"/>
  </hyperlinks>
  <pageMargins left="0.7" right="0.7" top="0.75" bottom="0.75" header="0.3" footer="0.3"/>
  <pageSetup paperSize="9" scale="42" orientation="portrait" verticalDpi="0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38D9B-891E-4DCC-B6D9-6D57C1F60F4E}">
  <sheetPr codeName="Hoja3"/>
  <dimension ref="A1:U86"/>
  <sheetViews>
    <sheetView view="pageBreakPreview" topLeftCell="A31" zoomScale="60" zoomScaleNormal="100" workbookViewId="0">
      <selection sqref="A1:N7"/>
    </sheetView>
  </sheetViews>
  <sheetFormatPr baseColWidth="10" defaultRowHeight="15" x14ac:dyDescent="0.25"/>
  <cols>
    <col min="1" max="1" width="3.28515625" customWidth="1"/>
    <col min="2" max="2" width="5.42578125" style="8" customWidth="1"/>
    <col min="3" max="3" width="35.7109375" customWidth="1"/>
    <col min="4" max="4" width="13.7109375" style="28" bestFit="1" customWidth="1"/>
    <col min="5" max="6" width="12.42578125" style="8" bestFit="1" customWidth="1"/>
    <col min="7" max="7" width="11.85546875" style="8" customWidth="1"/>
    <col min="8" max="8" width="12.42578125" style="8" bestFit="1" customWidth="1"/>
    <col min="19" max="19" width="11.42578125" style="8"/>
  </cols>
  <sheetData>
    <row r="1" spans="1:19" s="4" customFormat="1" ht="21" x14ac:dyDescent="0.35">
      <c r="A1" s="54"/>
      <c r="B1" s="55"/>
      <c r="C1" s="55"/>
      <c r="D1" s="55"/>
      <c r="E1" s="55"/>
      <c r="F1" s="55"/>
      <c r="G1" s="55"/>
      <c r="H1" s="55"/>
      <c r="I1" s="55"/>
      <c r="J1" s="56"/>
      <c r="K1" s="54"/>
      <c r="L1" s="55"/>
      <c r="M1" s="55"/>
      <c r="N1" s="55"/>
      <c r="O1" s="55"/>
      <c r="P1" s="55"/>
      <c r="Q1" s="56"/>
    </row>
    <row r="2" spans="1:19" x14ac:dyDescent="0.25">
      <c r="A2" s="57" t="s">
        <v>112</v>
      </c>
      <c r="B2" s="53" t="s">
        <v>113</v>
      </c>
      <c r="C2" s="53"/>
      <c r="D2" s="53"/>
      <c r="E2" s="53"/>
      <c r="F2" s="53"/>
      <c r="G2" s="53"/>
      <c r="H2" s="53"/>
      <c r="I2" s="53"/>
      <c r="J2" s="58"/>
      <c r="K2" s="59"/>
      <c r="L2" s="60" t="s">
        <v>114</v>
      </c>
      <c r="M2" s="53" t="s">
        <v>115</v>
      </c>
      <c r="N2" s="53"/>
      <c r="O2" s="53"/>
      <c r="P2" s="53"/>
      <c r="Q2" s="58"/>
      <c r="S2"/>
    </row>
    <row r="3" spans="1:19" x14ac:dyDescent="0.25">
      <c r="A3" s="57" t="s">
        <v>116</v>
      </c>
      <c r="B3" s="53" t="s">
        <v>117</v>
      </c>
      <c r="C3" s="53"/>
      <c r="D3" s="53"/>
      <c r="E3" s="53"/>
      <c r="F3" s="53"/>
      <c r="G3" s="53"/>
      <c r="H3" s="53"/>
      <c r="I3" s="53"/>
      <c r="J3" s="58"/>
      <c r="K3" s="59"/>
      <c r="L3" s="60" t="s">
        <v>118</v>
      </c>
      <c r="M3" s="53" t="s">
        <v>119</v>
      </c>
      <c r="N3" s="53"/>
      <c r="O3" s="53"/>
      <c r="P3" s="53"/>
      <c r="Q3" s="58"/>
      <c r="S3"/>
    </row>
    <row r="4" spans="1:19" x14ac:dyDescent="0.25">
      <c r="A4" s="57" t="s">
        <v>120</v>
      </c>
      <c r="B4" s="61">
        <v>44859</v>
      </c>
      <c r="C4" s="53"/>
      <c r="D4" s="53"/>
      <c r="E4" s="53"/>
      <c r="F4" s="53"/>
      <c r="G4" s="53"/>
      <c r="H4" s="53"/>
      <c r="I4" s="53"/>
      <c r="J4" s="58"/>
      <c r="K4" s="59"/>
      <c r="L4" s="60" t="s">
        <v>121</v>
      </c>
      <c r="M4" s="62" t="s">
        <v>122</v>
      </c>
      <c r="N4" s="53"/>
      <c r="O4" s="53"/>
      <c r="P4" s="53"/>
      <c r="Q4" s="58"/>
      <c r="S4"/>
    </row>
    <row r="5" spans="1:19" x14ac:dyDescent="0.25">
      <c r="A5" s="57" t="s">
        <v>123</v>
      </c>
      <c r="B5" s="53" t="s">
        <v>124</v>
      </c>
      <c r="C5" s="53"/>
      <c r="D5" s="53"/>
      <c r="E5" s="53"/>
      <c r="F5" s="53"/>
      <c r="G5" s="53"/>
      <c r="H5" s="53"/>
      <c r="I5" s="53"/>
      <c r="J5" s="58"/>
      <c r="K5" s="59"/>
      <c r="L5" s="60" t="s">
        <v>125</v>
      </c>
      <c r="M5" s="63" t="s">
        <v>85</v>
      </c>
      <c r="N5" s="53"/>
      <c r="O5" s="53"/>
      <c r="P5" s="53"/>
      <c r="Q5" s="58"/>
      <c r="S5"/>
    </row>
    <row r="6" spans="1:19" x14ac:dyDescent="0.25">
      <c r="A6" s="57" t="s">
        <v>126</v>
      </c>
      <c r="B6" s="53" t="s">
        <v>127</v>
      </c>
      <c r="C6" s="53"/>
      <c r="D6" s="53"/>
      <c r="E6" s="53"/>
      <c r="F6" s="53"/>
      <c r="G6" s="53"/>
      <c r="H6" s="53"/>
      <c r="I6" s="53"/>
      <c r="J6" s="58"/>
      <c r="K6" s="59"/>
      <c r="L6" s="60" t="s">
        <v>128</v>
      </c>
      <c r="M6" s="64" t="s">
        <v>84</v>
      </c>
      <c r="N6" s="53"/>
      <c r="O6" s="53"/>
      <c r="P6" s="53"/>
      <c r="Q6" s="58"/>
      <c r="S6"/>
    </row>
    <row r="7" spans="1:19" x14ac:dyDescent="0.25">
      <c r="A7" s="57" t="s">
        <v>129</v>
      </c>
      <c r="B7" s="53" t="s">
        <v>130</v>
      </c>
      <c r="C7" s="53"/>
      <c r="D7" s="53"/>
      <c r="E7" s="53"/>
      <c r="F7" s="53"/>
      <c r="G7" s="53"/>
      <c r="H7" s="53"/>
      <c r="I7" s="53"/>
      <c r="J7" s="58"/>
      <c r="K7" s="59"/>
      <c r="L7" s="53"/>
      <c r="M7" s="53"/>
      <c r="N7" s="53"/>
      <c r="O7" s="53"/>
      <c r="P7" s="53"/>
      <c r="Q7" s="58"/>
      <c r="S7"/>
    </row>
    <row r="8" spans="1:19" ht="15.75" thickBot="1" x14ac:dyDescent="0.3">
      <c r="A8" s="65"/>
      <c r="B8" s="66"/>
      <c r="C8" s="66"/>
      <c r="D8" s="66"/>
      <c r="E8" s="66"/>
      <c r="F8" s="66"/>
      <c r="G8" s="66"/>
      <c r="H8" s="66"/>
      <c r="I8" s="66"/>
      <c r="J8" s="67"/>
      <c r="K8" s="65"/>
      <c r="L8" s="66"/>
      <c r="M8" s="66"/>
      <c r="N8" s="66"/>
      <c r="O8" s="66"/>
      <c r="P8" s="66"/>
      <c r="Q8" s="67"/>
      <c r="S8"/>
    </row>
    <row r="9" spans="1:19" ht="21" x14ac:dyDescent="0.35">
      <c r="B9" s="17" t="s">
        <v>111</v>
      </c>
      <c r="M9" s="5"/>
    </row>
    <row r="10" spans="1:19" x14ac:dyDescent="0.25">
      <c r="B10" s="18" t="s">
        <v>84</v>
      </c>
    </row>
    <row r="11" spans="1:19" x14ac:dyDescent="0.25">
      <c r="B11" s="18" t="s">
        <v>85</v>
      </c>
    </row>
    <row r="12" spans="1:19" x14ac:dyDescent="0.25">
      <c r="B12" s="11" t="s">
        <v>81</v>
      </c>
      <c r="C12" s="14" t="s">
        <v>83</v>
      </c>
      <c r="D12" s="11" t="s">
        <v>82</v>
      </c>
      <c r="E12" s="11" t="s">
        <v>78</v>
      </c>
      <c r="F12" s="11" t="s">
        <v>77</v>
      </c>
      <c r="G12" s="11" t="s">
        <v>80</v>
      </c>
      <c r="H12" s="11" t="s">
        <v>79</v>
      </c>
    </row>
    <row r="13" spans="1:19" x14ac:dyDescent="0.25">
      <c r="B13" s="6">
        <v>1</v>
      </c>
      <c r="C13" s="77" t="s">
        <v>0</v>
      </c>
      <c r="D13" s="29" t="s">
        <v>17</v>
      </c>
      <c r="E13" s="12">
        <f ca="1">MIN(DATE)</f>
        <v>0</v>
      </c>
      <c r="F13" s="12">
        <f ca="1">MAX(DATE)</f>
        <v>0</v>
      </c>
      <c r="G13" s="9">
        <f ca="1">F13-E13</f>
        <v>0</v>
      </c>
      <c r="H13" s="12" t="e">
        <f ca="1">+AVERAGE(DATE)</f>
        <v>#DIV/0!</v>
      </c>
    </row>
    <row r="14" spans="1:19" x14ac:dyDescent="0.25">
      <c r="B14" s="6">
        <v>2</v>
      </c>
      <c r="C14" s="77"/>
      <c r="D14" s="29" t="s">
        <v>18</v>
      </c>
      <c r="E14" s="7">
        <f ca="1">MIN(TIME)</f>
        <v>0</v>
      </c>
      <c r="F14" s="7">
        <f ca="1">MAX(TIME)</f>
        <v>0</v>
      </c>
      <c r="G14" s="7">
        <f ca="1">F14-E14</f>
        <v>0</v>
      </c>
      <c r="H14" s="7" t="e">
        <f ca="1">AVERAGE(TIME)</f>
        <v>#DIV/0!</v>
      </c>
    </row>
    <row r="15" spans="1:19" x14ac:dyDescent="0.25">
      <c r="B15" s="6">
        <v>3</v>
      </c>
      <c r="C15" s="77" t="s">
        <v>1</v>
      </c>
      <c r="D15" s="29" t="s">
        <v>19</v>
      </c>
      <c r="E15" s="6">
        <f ca="1">MIN(UA)</f>
        <v>0</v>
      </c>
      <c r="F15" s="6">
        <f ca="1">+MAX(UA)</f>
        <v>0</v>
      </c>
      <c r="G15" s="9">
        <f t="shared" ref="G15:G17" ca="1" si="0">F15-E15</f>
        <v>0</v>
      </c>
      <c r="H15" s="10">
        <f ca="1">AVERAGE(UA)</f>
        <v>0</v>
      </c>
    </row>
    <row r="16" spans="1:19" x14ac:dyDescent="0.25">
      <c r="B16" s="6">
        <v>4</v>
      </c>
      <c r="C16" s="77"/>
      <c r="D16" s="29" t="s">
        <v>20</v>
      </c>
      <c r="E16" s="6">
        <f ca="1">MIN(UA)</f>
        <v>0</v>
      </c>
      <c r="F16" s="6">
        <f ca="1">+MAX(UB)</f>
        <v>0</v>
      </c>
      <c r="G16" s="9">
        <f t="shared" ca="1" si="0"/>
        <v>0</v>
      </c>
      <c r="H16" s="10">
        <f ca="1">AVERAGE(UB)</f>
        <v>0</v>
      </c>
    </row>
    <row r="17" spans="2:21" x14ac:dyDescent="0.25">
      <c r="B17" s="6">
        <v>5</v>
      </c>
      <c r="C17" s="77"/>
      <c r="D17" s="29" t="s">
        <v>21</v>
      </c>
      <c r="E17" s="6">
        <f ca="1">MIN(UC)</f>
        <v>0</v>
      </c>
      <c r="F17" s="6">
        <f ca="1">+MAX(UC)</f>
        <v>0</v>
      </c>
      <c r="G17" s="9">
        <f t="shared" ca="1" si="0"/>
        <v>0</v>
      </c>
      <c r="H17" s="10">
        <f ca="1">AVERAGE(UC)</f>
        <v>0</v>
      </c>
    </row>
    <row r="18" spans="2:21" x14ac:dyDescent="0.25">
      <c r="B18" s="6">
        <v>6</v>
      </c>
      <c r="C18" s="77"/>
      <c r="D18" s="29" t="s">
        <v>22</v>
      </c>
      <c r="E18" s="6">
        <f ca="1">MIN(UAVG)</f>
        <v>604324.56000000006</v>
      </c>
      <c r="F18" s="6">
        <f ca="1">+MAX(UAVG)</f>
        <v>604324.56000000006</v>
      </c>
      <c r="G18" s="9">
        <f t="shared" ref="G18" ca="1" si="1">F18-E18</f>
        <v>0</v>
      </c>
      <c r="H18" s="10">
        <f ca="1">AVERAGE(UAVG)</f>
        <v>604324.56000000006</v>
      </c>
    </row>
    <row r="19" spans="2:21" x14ac:dyDescent="0.25">
      <c r="B19" s="6">
        <v>7</v>
      </c>
      <c r="C19" s="77" t="s">
        <v>2</v>
      </c>
      <c r="D19" s="29" t="s">
        <v>23</v>
      </c>
      <c r="E19" s="6">
        <f ca="1">MIN(UTHA)</f>
        <v>0</v>
      </c>
      <c r="F19" s="6">
        <f ca="1">+MAX(UTHA)</f>
        <v>0</v>
      </c>
      <c r="G19" s="9">
        <f t="shared" ref="G19" ca="1" si="2">F19-E19</f>
        <v>0</v>
      </c>
      <c r="H19" s="10">
        <f ca="1">AVERAGE(UTHA)</f>
        <v>0</v>
      </c>
    </row>
    <row r="20" spans="2:21" x14ac:dyDescent="0.25">
      <c r="B20" s="6">
        <v>8</v>
      </c>
      <c r="C20" s="77"/>
      <c r="D20" s="29" t="s">
        <v>24</v>
      </c>
      <c r="E20" s="6">
        <f ca="1">MIN(UTHB)</f>
        <v>0</v>
      </c>
      <c r="F20" s="6">
        <f ca="1">+MAX(UTHB)</f>
        <v>0</v>
      </c>
      <c r="G20" s="9">
        <f t="shared" ref="G20:G21" ca="1" si="3">F20-E20</f>
        <v>0</v>
      </c>
      <c r="H20" s="10">
        <f ca="1">AVERAGE(UTHB)</f>
        <v>0</v>
      </c>
    </row>
    <row r="21" spans="2:21" x14ac:dyDescent="0.25">
      <c r="B21" s="6">
        <v>9</v>
      </c>
      <c r="C21" s="77"/>
      <c r="D21" s="29" t="s">
        <v>25</v>
      </c>
      <c r="E21" s="6">
        <f ca="1">MIN(UTHC)</f>
        <v>0</v>
      </c>
      <c r="F21" s="6">
        <f ca="1">+MAX(UTHC)</f>
        <v>0</v>
      </c>
      <c r="G21" s="9">
        <f t="shared" ca="1" si="3"/>
        <v>0</v>
      </c>
      <c r="H21" s="10">
        <f ca="1">AVERAGE(UTHC)</f>
        <v>0</v>
      </c>
    </row>
    <row r="22" spans="2:21" x14ac:dyDescent="0.25">
      <c r="B22" s="6">
        <v>10</v>
      </c>
      <c r="C22" s="77"/>
      <c r="D22" s="29" t="s">
        <v>26</v>
      </c>
      <c r="E22" s="6">
        <f ca="1">MIN(UTHAVG)</f>
        <v>0</v>
      </c>
      <c r="F22" s="6">
        <f ca="1">+MAX(UTHAVG)</f>
        <v>0</v>
      </c>
      <c r="G22" s="9">
        <f t="shared" ref="G22" ca="1" si="4">F22-E22</f>
        <v>0</v>
      </c>
      <c r="H22" s="10">
        <f ca="1">AVERAGE(UTHAVG)</f>
        <v>0</v>
      </c>
    </row>
    <row r="23" spans="2:21" x14ac:dyDescent="0.25">
      <c r="B23" s="6">
        <v>11</v>
      </c>
      <c r="C23" s="77" t="s">
        <v>3</v>
      </c>
      <c r="D23" s="29" t="s">
        <v>27</v>
      </c>
      <c r="E23" s="6">
        <f ca="1">MIN(IA)</f>
        <v>0</v>
      </c>
      <c r="F23" s="6">
        <f ca="1">+MAX(IA)</f>
        <v>0</v>
      </c>
      <c r="G23" s="9">
        <f t="shared" ref="G23:G25" ca="1" si="5">F23-E23</f>
        <v>0</v>
      </c>
      <c r="H23" s="10">
        <f ca="1">AVERAGE(IA)</f>
        <v>0</v>
      </c>
    </row>
    <row r="24" spans="2:21" x14ac:dyDescent="0.25">
      <c r="B24" s="6">
        <v>12</v>
      </c>
      <c r="C24" s="77"/>
      <c r="D24" s="29" t="s">
        <v>28</v>
      </c>
      <c r="E24" s="6">
        <f ca="1">MIN(IB)</f>
        <v>0</v>
      </c>
      <c r="F24" s="6">
        <f ca="1">+MAX(IB)</f>
        <v>0</v>
      </c>
      <c r="G24" s="9">
        <f t="shared" ca="1" si="5"/>
        <v>0</v>
      </c>
      <c r="H24" s="10">
        <f ca="1">AVERAGE(IB)</f>
        <v>0</v>
      </c>
    </row>
    <row r="25" spans="2:21" x14ac:dyDescent="0.25">
      <c r="B25" s="6">
        <v>13</v>
      </c>
      <c r="C25" s="77"/>
      <c r="D25" s="29" t="s">
        <v>29</v>
      </c>
      <c r="E25" s="6">
        <f ca="1">MIN(IC)</f>
        <v>0</v>
      </c>
      <c r="F25" s="6">
        <f ca="1">+MAX(IC)</f>
        <v>0</v>
      </c>
      <c r="G25" s="9">
        <f t="shared" ca="1" si="5"/>
        <v>0</v>
      </c>
      <c r="H25" s="10">
        <f ca="1">AVERAGE(IC)</f>
        <v>0</v>
      </c>
    </row>
    <row r="26" spans="2:21" x14ac:dyDescent="0.25">
      <c r="B26" s="6">
        <v>14</v>
      </c>
      <c r="C26" s="77"/>
      <c r="D26" s="29" t="s">
        <v>30</v>
      </c>
      <c r="E26" s="6">
        <f ca="1">MIN(IAVG)</f>
        <v>0</v>
      </c>
      <c r="F26" s="6">
        <f ca="1">+MAX(IAVG)</f>
        <v>0</v>
      </c>
      <c r="G26" s="9">
        <f t="shared" ref="G26" ca="1" si="6">F26-E26</f>
        <v>0</v>
      </c>
      <c r="H26" s="10">
        <f ca="1">AVERAGE(IAVG)</f>
        <v>0</v>
      </c>
    </row>
    <row r="27" spans="2:21" x14ac:dyDescent="0.25">
      <c r="B27" s="6">
        <v>15</v>
      </c>
      <c r="C27" s="77" t="s">
        <v>4</v>
      </c>
      <c r="D27" s="29" t="s">
        <v>31</v>
      </c>
      <c r="E27" s="6">
        <f ca="1">MIN(ITHA)</f>
        <v>0</v>
      </c>
      <c r="F27" s="6">
        <f ca="1">+MAX(ITHA)</f>
        <v>0</v>
      </c>
      <c r="G27" s="9">
        <f t="shared" ref="G27:G29" ca="1" si="7">F27-E27</f>
        <v>0</v>
      </c>
      <c r="H27" s="10">
        <f ca="1">AVERAGE(ITHA)</f>
        <v>0</v>
      </c>
    </row>
    <row r="28" spans="2:21" x14ac:dyDescent="0.25">
      <c r="B28" s="6">
        <v>16</v>
      </c>
      <c r="C28" s="77"/>
      <c r="D28" s="29" t="s">
        <v>32</v>
      </c>
      <c r="E28" s="6">
        <f ca="1">MIN(ITHB)</f>
        <v>0</v>
      </c>
      <c r="F28" s="6">
        <f ca="1">+MAX(ITHB)</f>
        <v>0</v>
      </c>
      <c r="G28" s="9">
        <f t="shared" ca="1" si="7"/>
        <v>0</v>
      </c>
      <c r="H28" s="10">
        <f ca="1">AVERAGE(ITHB)</f>
        <v>0</v>
      </c>
      <c r="U28" t="str">
        <f>C31</f>
        <v>ITHD2(%)</v>
      </c>
    </row>
    <row r="29" spans="2:21" x14ac:dyDescent="0.25">
      <c r="B29" s="6">
        <v>17</v>
      </c>
      <c r="C29" s="77"/>
      <c r="D29" s="29" t="s">
        <v>33</v>
      </c>
      <c r="E29" s="6">
        <f ca="1">MIN(ITHC)</f>
        <v>0</v>
      </c>
      <c r="F29" s="6">
        <f ca="1">+MAX(ITHC)</f>
        <v>0</v>
      </c>
      <c r="G29" s="9">
        <f t="shared" ca="1" si="7"/>
        <v>0</v>
      </c>
      <c r="H29" s="10">
        <f ca="1">AVERAGE(ITHC)</f>
        <v>0</v>
      </c>
      <c r="U29" t="str">
        <f>C34</f>
        <v>ITHD3(%)</v>
      </c>
    </row>
    <row r="30" spans="2:21" x14ac:dyDescent="0.25">
      <c r="B30" s="6">
        <v>18</v>
      </c>
      <c r="C30" s="77"/>
      <c r="D30" s="29" t="s">
        <v>34</v>
      </c>
      <c r="E30" s="6">
        <f ca="1">MIN(ITHAVG)</f>
        <v>0</v>
      </c>
      <c r="F30" s="6">
        <f ca="1">+MAX(ITHAVG)</f>
        <v>0</v>
      </c>
      <c r="G30" s="9">
        <f t="shared" ref="G30:G33" ca="1" si="8">F30-E30</f>
        <v>0</v>
      </c>
      <c r="H30" s="10">
        <f ca="1">AVERAGE(ITHAVG)</f>
        <v>0</v>
      </c>
      <c r="U30" t="str">
        <f>C37</f>
        <v>ITHD4(%)</v>
      </c>
    </row>
    <row r="31" spans="2:21" x14ac:dyDescent="0.25">
      <c r="B31" s="6">
        <v>19</v>
      </c>
      <c r="C31" s="77" t="str">
        <f>datos!S2</f>
        <v>ITHD2(%)</v>
      </c>
      <c r="D31" s="29" t="s">
        <v>35</v>
      </c>
      <c r="E31" s="6">
        <f ca="1">MIN(ITHXA)</f>
        <v>0</v>
      </c>
      <c r="F31" s="6">
        <f ca="1">+MAX(ITHXA)</f>
        <v>0</v>
      </c>
      <c r="G31" s="9">
        <f t="shared" ca="1" si="8"/>
        <v>0</v>
      </c>
      <c r="H31" s="10">
        <f ca="1">AVERAGE(ITHXA)</f>
        <v>0</v>
      </c>
      <c r="U31" t="str">
        <f>C40</f>
        <v>Frequency(Hz)</v>
      </c>
    </row>
    <row r="32" spans="2:21" x14ac:dyDescent="0.25">
      <c r="B32" s="6">
        <v>20</v>
      </c>
      <c r="C32" s="77"/>
      <c r="D32" s="29" t="s">
        <v>36</v>
      </c>
      <c r="E32" s="6">
        <f ca="1">MIN(ITHXB)</f>
        <v>0</v>
      </c>
      <c r="F32" s="6">
        <f ca="1">+MAX(ITHXB)</f>
        <v>0</v>
      </c>
      <c r="G32" s="9">
        <f t="shared" ca="1" si="8"/>
        <v>0</v>
      </c>
      <c r="H32" s="10">
        <f ca="1">AVERAGE(ITHXB)</f>
        <v>0</v>
      </c>
      <c r="U32">
        <f>C43</f>
        <v>0</v>
      </c>
    </row>
    <row r="33" spans="2:8" x14ac:dyDescent="0.25">
      <c r="B33" s="6">
        <v>21</v>
      </c>
      <c r="C33" s="77"/>
      <c r="D33" s="29" t="s">
        <v>37</v>
      </c>
      <c r="E33" s="6">
        <f ca="1">MIN(ITHXC)</f>
        <v>0</v>
      </c>
      <c r="F33" s="6">
        <f ca="1">+MAX(ITHXC)</f>
        <v>0</v>
      </c>
      <c r="G33" s="9">
        <f t="shared" ca="1" si="8"/>
        <v>0</v>
      </c>
      <c r="H33" s="10">
        <f ca="1">AVERAGE(ITHXC)</f>
        <v>0</v>
      </c>
    </row>
    <row r="34" spans="2:8" x14ac:dyDescent="0.25">
      <c r="B34" s="6">
        <v>22</v>
      </c>
      <c r="C34" s="77" t="str">
        <f>datos!V2</f>
        <v>ITHD3(%)</v>
      </c>
      <c r="D34" s="29" t="s">
        <v>38</v>
      </c>
      <c r="E34" s="6">
        <f ca="1">MIN(ITHYA)</f>
        <v>0</v>
      </c>
      <c r="F34" s="6">
        <f ca="1">+MAX(ITHYA)</f>
        <v>0</v>
      </c>
      <c r="G34" s="9">
        <f t="shared" ref="G34:G36" ca="1" si="9">F34-E34</f>
        <v>0</v>
      </c>
      <c r="H34" s="10">
        <f ca="1">AVERAGE(ITHYA)</f>
        <v>0</v>
      </c>
    </row>
    <row r="35" spans="2:8" x14ac:dyDescent="0.25">
      <c r="B35" s="6">
        <v>23</v>
      </c>
      <c r="C35" s="77"/>
      <c r="D35" s="29" t="s">
        <v>39</v>
      </c>
      <c r="E35" s="6">
        <f ca="1">MIN(ITHYB)</f>
        <v>0</v>
      </c>
      <c r="F35" s="6">
        <f ca="1">+MAX(ITHYB)</f>
        <v>0</v>
      </c>
      <c r="G35" s="9">
        <f t="shared" ca="1" si="9"/>
        <v>0</v>
      </c>
      <c r="H35" s="10">
        <f ca="1">AVERAGE(ITHYB)</f>
        <v>0</v>
      </c>
    </row>
    <row r="36" spans="2:8" x14ac:dyDescent="0.25">
      <c r="B36" s="6">
        <v>24</v>
      </c>
      <c r="C36" s="77"/>
      <c r="D36" s="29" t="s">
        <v>40</v>
      </c>
      <c r="E36" s="6">
        <f ca="1">MIN(ITHYC)</f>
        <v>0</v>
      </c>
      <c r="F36" s="6">
        <f ca="1">+MAX(ITHYC)</f>
        <v>0</v>
      </c>
      <c r="G36" s="9">
        <f t="shared" ca="1" si="9"/>
        <v>0</v>
      </c>
      <c r="H36" s="10">
        <f ca="1">AVERAGE(ITHYC)</f>
        <v>0</v>
      </c>
    </row>
    <row r="37" spans="2:8" x14ac:dyDescent="0.25">
      <c r="B37" s="6">
        <v>25</v>
      </c>
      <c r="C37" s="77" t="str">
        <f>datos!Y2</f>
        <v>ITHD4(%)</v>
      </c>
      <c r="D37" s="29" t="s">
        <v>41</v>
      </c>
      <c r="E37" s="6">
        <f ca="1">MIN(ITHZA)</f>
        <v>0</v>
      </c>
      <c r="F37" s="6">
        <f ca="1">+MAX(ITHZA)</f>
        <v>0</v>
      </c>
      <c r="G37" s="9">
        <f t="shared" ref="G37:G39" ca="1" si="10">F37-E37</f>
        <v>0</v>
      </c>
      <c r="H37" s="10">
        <f ca="1">AVERAGE(ITHZA)</f>
        <v>0</v>
      </c>
    </row>
    <row r="38" spans="2:8" x14ac:dyDescent="0.25">
      <c r="B38" s="6">
        <v>26</v>
      </c>
      <c r="C38" s="77"/>
      <c r="D38" s="29" t="s">
        <v>42</v>
      </c>
      <c r="E38" s="6">
        <f ca="1">MIN(ITHZB)</f>
        <v>0</v>
      </c>
      <c r="F38" s="6">
        <f ca="1">+MAX(ITHZB)</f>
        <v>0</v>
      </c>
      <c r="G38" s="9">
        <f t="shared" ca="1" si="10"/>
        <v>0</v>
      </c>
      <c r="H38" s="10">
        <f ca="1">AVERAGE(ITHZB)</f>
        <v>0</v>
      </c>
    </row>
    <row r="39" spans="2:8" x14ac:dyDescent="0.25">
      <c r="B39" s="6">
        <v>27</v>
      </c>
      <c r="C39" s="77"/>
      <c r="D39" s="29" t="s">
        <v>43</v>
      </c>
      <c r="E39" s="6">
        <f ca="1">MIN(ITHZC)</f>
        <v>0</v>
      </c>
      <c r="F39" s="6">
        <f ca="1">+MAX(ITHZC)</f>
        <v>0</v>
      </c>
      <c r="G39" s="9">
        <f t="shared" ca="1" si="10"/>
        <v>0</v>
      </c>
      <c r="H39" s="10">
        <f ca="1">AVERAGE(ITHZC)</f>
        <v>0</v>
      </c>
    </row>
    <row r="40" spans="2:8" x14ac:dyDescent="0.25">
      <c r="B40" s="6">
        <v>28</v>
      </c>
      <c r="C40" s="77" t="str">
        <f>datos!AB2</f>
        <v>Frequency(Hz)</v>
      </c>
      <c r="D40" s="29" t="s">
        <v>44</v>
      </c>
      <c r="E40" s="6">
        <f ca="1">MIN(ITHVA)</f>
        <v>0</v>
      </c>
      <c r="F40" s="6">
        <f ca="1">+MAX(ITHVA)</f>
        <v>0</v>
      </c>
      <c r="G40" s="9">
        <f t="shared" ref="G40:G42" ca="1" si="11">F40-E40</f>
        <v>0</v>
      </c>
      <c r="H40" s="10">
        <f ca="1">AVERAGE(ITHVA)</f>
        <v>0</v>
      </c>
    </row>
    <row r="41" spans="2:8" x14ac:dyDescent="0.25">
      <c r="B41" s="6">
        <v>29</v>
      </c>
      <c r="C41" s="77"/>
      <c r="D41" s="29" t="s">
        <v>45</v>
      </c>
      <c r="E41" s="6">
        <f ca="1">MIN(ITHVB)</f>
        <v>0</v>
      </c>
      <c r="F41" s="6">
        <f ca="1">+MAX(ITHVB)</f>
        <v>0</v>
      </c>
      <c r="G41" s="9">
        <f t="shared" ca="1" si="11"/>
        <v>0</v>
      </c>
      <c r="H41" s="10">
        <f ca="1">AVERAGE(ITHVB)</f>
        <v>0</v>
      </c>
    </row>
    <row r="42" spans="2:8" x14ac:dyDescent="0.25">
      <c r="B42" s="6">
        <v>30</v>
      </c>
      <c r="C42" s="77"/>
      <c r="D42" s="29" t="s">
        <v>46</v>
      </c>
      <c r="E42" s="6">
        <f ca="1">MIN(ITHVC)</f>
        <v>0</v>
      </c>
      <c r="F42" s="6">
        <f ca="1">+MAX(ITHVC)</f>
        <v>0</v>
      </c>
      <c r="G42" s="9">
        <f t="shared" ca="1" si="11"/>
        <v>0</v>
      </c>
      <c r="H42" s="10">
        <f ca="1">AVERAGE(ITHVC)</f>
        <v>0</v>
      </c>
    </row>
    <row r="43" spans="2:8" x14ac:dyDescent="0.25">
      <c r="B43" s="6">
        <v>31</v>
      </c>
      <c r="C43" s="77">
        <f>datos!AT2</f>
        <v>0</v>
      </c>
      <c r="D43" s="29" t="s">
        <v>47</v>
      </c>
      <c r="E43" s="6">
        <f ca="1">MIN(ITHWA)</f>
        <v>0</v>
      </c>
      <c r="F43" s="6">
        <f ca="1">+MAX(ITHWA)</f>
        <v>0</v>
      </c>
      <c r="G43" s="9">
        <f t="shared" ref="G43:G57" ca="1" si="12">F43-E43</f>
        <v>0</v>
      </c>
      <c r="H43" s="10">
        <f ca="1">AVERAGE(ITHWA)</f>
        <v>0</v>
      </c>
    </row>
    <row r="44" spans="2:8" x14ac:dyDescent="0.25">
      <c r="B44" s="6">
        <v>32</v>
      </c>
      <c r="C44" s="77"/>
      <c r="D44" s="29" t="s">
        <v>48</v>
      </c>
      <c r="E44" s="6">
        <f ca="1">MIN(ITHWB)</f>
        <v>0</v>
      </c>
      <c r="F44" s="6">
        <f ca="1">+MAX(ITHWB)</f>
        <v>0</v>
      </c>
      <c r="G44" s="9">
        <f t="shared" ca="1" si="12"/>
        <v>0</v>
      </c>
      <c r="H44" s="10">
        <f ca="1">AVERAGE(ITHWB)</f>
        <v>0</v>
      </c>
    </row>
    <row r="45" spans="2:8" x14ac:dyDescent="0.25">
      <c r="B45" s="6">
        <v>33</v>
      </c>
      <c r="C45" s="77"/>
      <c r="D45" s="29" t="s">
        <v>49</v>
      </c>
      <c r="E45" s="6">
        <f ca="1">MIN(ITHWC)</f>
        <v>12059</v>
      </c>
      <c r="F45" s="6">
        <f ca="1">+MAX(ITHWC)</f>
        <v>12059</v>
      </c>
      <c r="G45" s="9">
        <f t="shared" ca="1" si="12"/>
        <v>0</v>
      </c>
      <c r="H45" s="10">
        <f ca="1">AVERAGE(ITHWC)</f>
        <v>12059</v>
      </c>
    </row>
    <row r="46" spans="2:8" x14ac:dyDescent="0.25">
      <c r="B46" s="6">
        <v>34</v>
      </c>
      <c r="C46" s="71" t="str">
        <f>datos!AH2</f>
        <v>Reactive Energy(Varh)</v>
      </c>
      <c r="D46" s="29" t="s">
        <v>35</v>
      </c>
      <c r="E46" s="6">
        <f ca="1">MIN(ITHXAA)</f>
        <v>13072</v>
      </c>
      <c r="F46" s="6">
        <f ca="1">+MAX(ITHXAA)</f>
        <v>13072</v>
      </c>
      <c r="G46" s="9">
        <f t="shared" ca="1" si="12"/>
        <v>0</v>
      </c>
      <c r="H46" s="10">
        <f ca="1">AVERAGE(ITHXAA)</f>
        <v>13072</v>
      </c>
    </row>
    <row r="47" spans="2:8" x14ac:dyDescent="0.25">
      <c r="B47" s="6">
        <v>35</v>
      </c>
      <c r="C47" s="72"/>
      <c r="D47" s="29" t="s">
        <v>36</v>
      </c>
      <c r="E47" s="6">
        <f ca="1">MIN(ITHXBA)</f>
        <v>20476</v>
      </c>
      <c r="F47" s="6">
        <f ca="1">+MAX(ITHXBA)</f>
        <v>20476</v>
      </c>
      <c r="G47" s="9">
        <f t="shared" ca="1" si="12"/>
        <v>0</v>
      </c>
      <c r="H47" s="10">
        <f ca="1">AVERAGE(ITHXBA)</f>
        <v>20476</v>
      </c>
    </row>
    <row r="48" spans="2:8" x14ac:dyDescent="0.25">
      <c r="B48" s="6">
        <v>36</v>
      </c>
      <c r="C48" s="73"/>
      <c r="D48" s="29" t="s">
        <v>37</v>
      </c>
      <c r="E48" s="6">
        <f ca="1">MIN(ITHXCA)</f>
        <v>0</v>
      </c>
      <c r="F48" s="6">
        <f ca="1">+MAX(ITHXCA)</f>
        <v>0</v>
      </c>
      <c r="G48" s="9">
        <f t="shared" ca="1" si="12"/>
        <v>0</v>
      </c>
      <c r="H48" s="10">
        <f ca="1">AVERAGE(ITHXCA)</f>
        <v>0</v>
      </c>
    </row>
    <row r="49" spans="2:8" x14ac:dyDescent="0.25">
      <c r="B49" s="6">
        <v>37</v>
      </c>
      <c r="C49" s="71">
        <f>datos!AK2</f>
        <v>0</v>
      </c>
      <c r="D49" s="29" t="s">
        <v>38</v>
      </c>
      <c r="E49" s="6">
        <f ca="1">MIN(ITHYAA)</f>
        <v>0</v>
      </c>
      <c r="F49" s="6">
        <f ca="1">+MAX(ITHYAA)</f>
        <v>0</v>
      </c>
      <c r="G49" s="9">
        <f t="shared" ca="1" si="12"/>
        <v>0</v>
      </c>
      <c r="H49" s="10">
        <f ca="1">AVERAGE(ITHYAA)</f>
        <v>0</v>
      </c>
    </row>
    <row r="50" spans="2:8" x14ac:dyDescent="0.25">
      <c r="B50" s="6">
        <v>38</v>
      </c>
      <c r="C50" s="72"/>
      <c r="D50" s="29" t="s">
        <v>39</v>
      </c>
      <c r="E50" s="6">
        <f ca="1">MIN(ITHYBA)</f>
        <v>0</v>
      </c>
      <c r="F50" s="6">
        <f ca="1">+MAX(ITHYBA)</f>
        <v>0</v>
      </c>
      <c r="G50" s="9">
        <f t="shared" ca="1" si="12"/>
        <v>0</v>
      </c>
      <c r="H50" s="10">
        <f ca="1">AVERAGE(ITHYBA)</f>
        <v>0</v>
      </c>
    </row>
    <row r="51" spans="2:8" x14ac:dyDescent="0.25">
      <c r="B51" s="6">
        <v>39</v>
      </c>
      <c r="C51" s="73"/>
      <c r="D51" s="29" t="s">
        <v>40</v>
      </c>
      <c r="E51" s="6">
        <f ca="1">MIN(ITHYCA)</f>
        <v>0</v>
      </c>
      <c r="F51" s="6">
        <f ca="1">+MAX(ITHYCA)</f>
        <v>0</v>
      </c>
      <c r="G51" s="9">
        <f t="shared" ca="1" si="12"/>
        <v>0</v>
      </c>
      <c r="H51" s="10">
        <f ca="1">AVERAGE(ITHYCA)</f>
        <v>0</v>
      </c>
    </row>
    <row r="52" spans="2:8" x14ac:dyDescent="0.25">
      <c r="B52" s="6">
        <v>40</v>
      </c>
      <c r="C52" s="71" t="str">
        <f>datos!AN2</f>
        <v>Current Peak Demand(A)&amp;Date</v>
      </c>
      <c r="D52" s="29" t="s">
        <v>41</v>
      </c>
      <c r="E52" s="6">
        <f ca="1">MIN(ITHZAA)</f>
        <v>24.82</v>
      </c>
      <c r="F52" s="6">
        <f ca="1">+MAX(ITHZAA)</f>
        <v>24.82</v>
      </c>
      <c r="G52" s="9">
        <f t="shared" ca="1" si="12"/>
        <v>0</v>
      </c>
      <c r="H52" s="10">
        <f ca="1">AVERAGE(ITHZAA)</f>
        <v>24.82</v>
      </c>
    </row>
    <row r="53" spans="2:8" x14ac:dyDescent="0.25">
      <c r="B53" s="6">
        <v>41</v>
      </c>
      <c r="C53" s="72"/>
      <c r="D53" s="29" t="s">
        <v>42</v>
      </c>
      <c r="E53" s="6">
        <f ca="1">MIN(ITHZBA)</f>
        <v>42005.09516203704</v>
      </c>
      <c r="F53" s="6">
        <f ca="1">+MAX(ITHZBA)</f>
        <v>42005.09516203704</v>
      </c>
      <c r="G53" s="9">
        <f t="shared" ca="1" si="12"/>
        <v>0</v>
      </c>
      <c r="H53" s="10">
        <f ca="1">AVERAGE(ITHZBA)</f>
        <v>42005.09516203704</v>
      </c>
    </row>
    <row r="54" spans="2:8" x14ac:dyDescent="0.25">
      <c r="B54" s="6">
        <v>42</v>
      </c>
      <c r="C54" s="73"/>
      <c r="D54" s="29" t="s">
        <v>43</v>
      </c>
      <c r="E54" s="6">
        <f ca="1">MIN(ITHZCA)</f>
        <v>5.4</v>
      </c>
      <c r="F54" s="6">
        <f ca="1">+MAX(ITHZCA)</f>
        <v>5.4</v>
      </c>
      <c r="G54" s="9">
        <f t="shared" ca="1" si="12"/>
        <v>0</v>
      </c>
      <c r="H54" s="10">
        <f ca="1">AVERAGE(ITHZCA)</f>
        <v>5.4</v>
      </c>
    </row>
    <row r="55" spans="2:8" x14ac:dyDescent="0.25">
      <c r="B55" s="6">
        <v>43</v>
      </c>
      <c r="C55" s="71">
        <f>datos!AQ2</f>
        <v>0</v>
      </c>
      <c r="D55" s="29" t="s">
        <v>44</v>
      </c>
      <c r="E55" s="6">
        <f ca="1">MIN(ITHVAA)</f>
        <v>42005.092905092592</v>
      </c>
      <c r="F55" s="6">
        <f ca="1">+MAX(ITHVAA)</f>
        <v>42005.092905092592</v>
      </c>
      <c r="G55" s="9">
        <f t="shared" ca="1" si="12"/>
        <v>0</v>
      </c>
      <c r="H55" s="10">
        <f ca="1">AVERAGE(ITHVAA)</f>
        <v>42005.092905092592</v>
      </c>
    </row>
    <row r="56" spans="2:8" x14ac:dyDescent="0.25">
      <c r="B56" s="6">
        <v>44</v>
      </c>
      <c r="C56" s="72"/>
      <c r="D56" s="29" t="s">
        <v>45</v>
      </c>
      <c r="E56" s="6">
        <f ca="1">MIN(ITHVBA)</f>
        <v>6.92</v>
      </c>
      <c r="F56" s="6">
        <f ca="1">+MAX(ITHVBA)</f>
        <v>6.92</v>
      </c>
      <c r="G56" s="9">
        <f t="shared" ca="1" si="12"/>
        <v>0</v>
      </c>
      <c r="H56" s="10">
        <f ca="1">AVERAGE(ITHVBA)</f>
        <v>6.92</v>
      </c>
    </row>
    <row r="57" spans="2:8" x14ac:dyDescent="0.25">
      <c r="B57" s="6">
        <v>45</v>
      </c>
      <c r="C57" s="73"/>
      <c r="D57" s="29" t="s">
        <v>46</v>
      </c>
      <c r="E57" s="6">
        <f ca="1">MIN(ITHVCA)</f>
        <v>42005.092905092592</v>
      </c>
      <c r="F57" s="6">
        <f ca="1">+MAX(ITHVCA)</f>
        <v>42005.092905092592</v>
      </c>
      <c r="G57" s="9">
        <f t="shared" ca="1" si="12"/>
        <v>0</v>
      </c>
      <c r="H57" s="10">
        <f ca="1">AVERAGE(ITHVCA)</f>
        <v>42005.092905092592</v>
      </c>
    </row>
    <row r="58" spans="2:8" x14ac:dyDescent="0.25">
      <c r="B58" s="6">
        <v>46</v>
      </c>
      <c r="C58" s="71">
        <f>datos!AT2</f>
        <v>0</v>
      </c>
      <c r="D58" s="29" t="s">
        <v>47</v>
      </c>
      <c r="E58" s="6">
        <f ca="1">MIN(ITHWAA)</f>
        <v>11.07</v>
      </c>
      <c r="F58" s="6">
        <f ca="1">+MAX(ITHWAA)</f>
        <v>11.07</v>
      </c>
      <c r="G58" s="9">
        <f t="shared" ref="G58:G60" ca="1" si="13">F58-E58</f>
        <v>0</v>
      </c>
      <c r="H58" s="10">
        <f ca="1">AVERAGE(ITHWAA)</f>
        <v>11.07</v>
      </c>
    </row>
    <row r="59" spans="2:8" x14ac:dyDescent="0.25">
      <c r="B59" s="6">
        <v>47</v>
      </c>
      <c r="C59" s="72"/>
      <c r="D59" s="29" t="s">
        <v>48</v>
      </c>
      <c r="E59" s="6">
        <f ca="1">MIN(ITHWBA)</f>
        <v>42005.092905092592</v>
      </c>
      <c r="F59" s="6">
        <f ca="1">+MAX(ITHWBA)</f>
        <v>42005.092905092592</v>
      </c>
      <c r="G59" s="9">
        <f t="shared" ca="1" si="13"/>
        <v>0</v>
      </c>
      <c r="H59" s="10">
        <f ca="1">AVERAGE(ITHWBA)</f>
        <v>42005.092905092592</v>
      </c>
    </row>
    <row r="60" spans="2:8" x14ac:dyDescent="0.25">
      <c r="B60" s="6">
        <v>48</v>
      </c>
      <c r="C60" s="73"/>
      <c r="D60" s="29" t="s">
        <v>49</v>
      </c>
      <c r="E60" s="6">
        <f ca="1">MIN(ITHWCA)</f>
        <v>0</v>
      </c>
      <c r="F60" s="6">
        <f ca="1">+MAX(ITHWCA)</f>
        <v>0</v>
      </c>
      <c r="G60" s="9">
        <f t="shared" ca="1" si="13"/>
        <v>0</v>
      </c>
      <c r="H60" s="10">
        <f ca="1">AVERAGE(ITHWCA)</f>
        <v>0</v>
      </c>
    </row>
    <row r="61" spans="2:8" x14ac:dyDescent="0.25">
      <c r="B61" s="6">
        <v>49</v>
      </c>
      <c r="C61" s="47" t="s">
        <v>106</v>
      </c>
      <c r="D61" s="29" t="s">
        <v>50</v>
      </c>
      <c r="E61" s="6">
        <f ca="1">MIN(F_AVG)</f>
        <v>0</v>
      </c>
      <c r="F61" s="6">
        <f ca="1">+MAX(F_AVG)</f>
        <v>0</v>
      </c>
      <c r="G61" s="9">
        <f t="shared" ref="G61" ca="1" si="14">F61-E61</f>
        <v>0</v>
      </c>
      <c r="H61" s="10">
        <f ca="1">AVERAGE(F_AVG)</f>
        <v>0</v>
      </c>
    </row>
    <row r="62" spans="2:8" x14ac:dyDescent="0.25">
      <c r="B62" s="6">
        <v>50</v>
      </c>
      <c r="C62" s="46" t="s">
        <v>5</v>
      </c>
      <c r="D62" s="29" t="s">
        <v>51</v>
      </c>
      <c r="E62" s="6">
        <f ca="1">MIN(PFAVG)</f>
        <v>0</v>
      </c>
      <c r="F62" s="6">
        <f ca="1">+MAX(PFAVG)</f>
        <v>0</v>
      </c>
      <c r="G62" s="9">
        <f t="shared" ref="G62" ca="1" si="15">F62-E62</f>
        <v>0</v>
      </c>
      <c r="H62" s="10" t="e">
        <f ca="1">AVERAGE(PFAVG)</f>
        <v>#DIV/0!</v>
      </c>
    </row>
    <row r="63" spans="2:8" x14ac:dyDescent="0.25">
      <c r="B63" s="6">
        <v>51</v>
      </c>
      <c r="C63" s="46" t="s">
        <v>6</v>
      </c>
      <c r="D63" s="29" t="s">
        <v>52</v>
      </c>
      <c r="E63" s="13">
        <f ca="1">MIN(P_SUM)</f>
        <v>0</v>
      </c>
      <c r="F63" s="13">
        <f ca="1">+MAX(P_SUM)</f>
        <v>0</v>
      </c>
      <c r="G63" s="13">
        <f t="shared" ref="G63" ca="1" si="16">F63-E63</f>
        <v>0</v>
      </c>
      <c r="H63" s="13">
        <f ca="1">AVERAGE(P_SUM)</f>
        <v>0</v>
      </c>
    </row>
    <row r="64" spans="2:8" x14ac:dyDescent="0.25">
      <c r="B64" s="6">
        <v>52</v>
      </c>
      <c r="C64" s="48" t="s">
        <v>7</v>
      </c>
      <c r="D64" s="29" t="s">
        <v>53</v>
      </c>
      <c r="E64" s="13">
        <f ca="1">MIN(Q_SUM)</f>
        <v>0</v>
      </c>
      <c r="F64" s="13">
        <f ca="1">+MAX(Q_SUM)</f>
        <v>0</v>
      </c>
      <c r="G64" s="13">
        <f t="shared" ref="G64" ca="1" si="17">F64-E64</f>
        <v>0</v>
      </c>
      <c r="H64" s="13">
        <f ca="1">AVERAGE(Q_SUM)</f>
        <v>0</v>
      </c>
    </row>
    <row r="65" spans="2:8" x14ac:dyDescent="0.25">
      <c r="B65" s="6">
        <v>53</v>
      </c>
      <c r="C65" s="48" t="s">
        <v>8</v>
      </c>
      <c r="D65" s="29" t="s">
        <v>54</v>
      </c>
      <c r="E65" s="13">
        <f ca="1">MIN(S_SUM)</f>
        <v>0</v>
      </c>
      <c r="F65" s="13">
        <f ca="1">+MAX(S_SUM)</f>
        <v>0</v>
      </c>
      <c r="G65" s="13">
        <f t="shared" ref="G65" ca="1" si="18">F65-E65</f>
        <v>0</v>
      </c>
      <c r="H65" s="13" t="e">
        <f ca="1">AVERAGE(S_SUM)</f>
        <v>#DIV/0!</v>
      </c>
    </row>
    <row r="66" spans="2:8" x14ac:dyDescent="0.25">
      <c r="B66" s="6">
        <v>54</v>
      </c>
      <c r="C66" s="48" t="s">
        <v>9</v>
      </c>
      <c r="D66" s="29" t="s">
        <v>55</v>
      </c>
      <c r="E66" s="13">
        <f ca="1">MIN(EPSUM)</f>
        <v>0</v>
      </c>
      <c r="F66" s="13">
        <f ca="1">+MAX(EPSUM)</f>
        <v>0</v>
      </c>
      <c r="G66" s="13">
        <f t="shared" ref="G66" ca="1" si="19">F66-E66</f>
        <v>0</v>
      </c>
      <c r="H66" s="13">
        <f ca="1">AVERAGE(EPSUM)</f>
        <v>0</v>
      </c>
    </row>
    <row r="67" spans="2:8" x14ac:dyDescent="0.25">
      <c r="B67" s="6">
        <v>55</v>
      </c>
      <c r="C67" s="48" t="s">
        <v>10</v>
      </c>
      <c r="D67" s="29" t="s">
        <v>56</v>
      </c>
      <c r="E67" s="13">
        <f ca="1">MIN(EQSUM)</f>
        <v>0</v>
      </c>
      <c r="F67" s="13">
        <f ca="1">+MAX(EQSUM)</f>
        <v>0</v>
      </c>
      <c r="G67" s="13">
        <f t="shared" ref="G67" ca="1" si="20">F67-E67</f>
        <v>0</v>
      </c>
      <c r="H67" s="13">
        <f ca="1">AVERAGE(EQSUM)</f>
        <v>0</v>
      </c>
    </row>
    <row r="68" spans="2:8" x14ac:dyDescent="0.25">
      <c r="B68" s="6">
        <v>56</v>
      </c>
      <c r="C68" s="48" t="s">
        <v>11</v>
      </c>
      <c r="D68" s="29" t="s">
        <v>57</v>
      </c>
      <c r="E68" s="13">
        <f ca="1">MIN(ESSUM)</f>
        <v>0</v>
      </c>
      <c r="F68" s="13">
        <f ca="1">+MAX(ESSUM)</f>
        <v>0</v>
      </c>
      <c r="G68" s="13">
        <f t="shared" ref="G68:G71" ca="1" si="21">F68-E68</f>
        <v>0</v>
      </c>
      <c r="H68" s="13" t="e">
        <f ca="1">AVERAGE(ESSUM)</f>
        <v>#DIV/0!</v>
      </c>
    </row>
    <row r="69" spans="2:8" x14ac:dyDescent="0.25">
      <c r="B69" s="6">
        <v>57</v>
      </c>
      <c r="C69" s="74" t="s">
        <v>12</v>
      </c>
      <c r="D69" s="29" t="s">
        <v>58</v>
      </c>
      <c r="E69" s="13">
        <f ca="1">MIN(DMIA)</f>
        <v>0</v>
      </c>
      <c r="F69" s="13">
        <f ca="1">+MAX(DMIA)</f>
        <v>0</v>
      </c>
      <c r="G69" s="13">
        <f t="shared" ca="1" si="21"/>
        <v>0</v>
      </c>
      <c r="H69" s="13" t="e">
        <f ca="1">AVERAGE(DMIA)</f>
        <v>#DIV/0!</v>
      </c>
    </row>
    <row r="70" spans="2:8" x14ac:dyDescent="0.25">
      <c r="B70" s="6">
        <v>58</v>
      </c>
      <c r="C70" s="75"/>
      <c r="D70" s="29" t="s">
        <v>59</v>
      </c>
      <c r="E70" s="13">
        <f ca="1">MIN(DMIB)</f>
        <v>0</v>
      </c>
      <c r="F70" s="13">
        <f ca="1">+MAX(DMIB)</f>
        <v>0</v>
      </c>
      <c r="G70" s="13">
        <f t="shared" ca="1" si="21"/>
        <v>0</v>
      </c>
      <c r="H70" s="13" t="e">
        <f ca="1">AVERAGE(DMIB)</f>
        <v>#DIV/0!</v>
      </c>
    </row>
    <row r="71" spans="2:8" x14ac:dyDescent="0.25">
      <c r="B71" s="6">
        <v>59</v>
      </c>
      <c r="C71" s="75"/>
      <c r="D71" s="29" t="s">
        <v>60</v>
      </c>
      <c r="E71" s="13">
        <f ca="1">MIN(DMIC)</f>
        <v>0</v>
      </c>
      <c r="F71" s="13">
        <f ca="1">+MAX(DMIC)</f>
        <v>0</v>
      </c>
      <c r="G71" s="13">
        <f t="shared" ca="1" si="21"/>
        <v>0</v>
      </c>
      <c r="H71" s="13" t="e">
        <f ca="1">AVERAGE(DMIC)</f>
        <v>#DIV/0!</v>
      </c>
    </row>
    <row r="72" spans="2:8" x14ac:dyDescent="0.25">
      <c r="B72" s="6">
        <v>60</v>
      </c>
      <c r="C72" s="76"/>
      <c r="D72" s="29" t="s">
        <v>61</v>
      </c>
      <c r="E72" s="13">
        <f ca="1">MIN(DMIAVG)</f>
        <v>0</v>
      </c>
      <c r="F72" s="13">
        <f ca="1">+MAX(DMIAVG)</f>
        <v>0</v>
      </c>
      <c r="G72" s="13">
        <f t="shared" ref="G72:G75" ca="1" si="22">F72-E72</f>
        <v>0</v>
      </c>
      <c r="H72" s="13" t="e">
        <f ca="1">AVERAGE(DMIAVG)</f>
        <v>#DIV/0!</v>
      </c>
    </row>
    <row r="73" spans="2:8" x14ac:dyDescent="0.25">
      <c r="B73" s="6">
        <v>61</v>
      </c>
      <c r="C73" s="74" t="s">
        <v>13</v>
      </c>
      <c r="D73" s="29" t="s">
        <v>62</v>
      </c>
      <c r="E73" s="31">
        <f ca="1">MIN(PDMIA)</f>
        <v>0</v>
      </c>
      <c r="F73" s="31">
        <f ca="1">+MAX(PDMIA)</f>
        <v>0</v>
      </c>
      <c r="G73" s="31">
        <f t="shared" ca="1" si="22"/>
        <v>0</v>
      </c>
      <c r="H73" s="31" t="e">
        <f ca="1">AVERAGE(PDMIA)</f>
        <v>#DIV/0!</v>
      </c>
    </row>
    <row r="74" spans="2:8" x14ac:dyDescent="0.25">
      <c r="B74" s="6">
        <v>62</v>
      </c>
      <c r="C74" s="75"/>
      <c r="D74" s="29" t="s">
        <v>63</v>
      </c>
      <c r="E74" s="35">
        <f ca="1">MIN(PDMIA_DT)</f>
        <v>0</v>
      </c>
      <c r="F74" s="35">
        <f ca="1">MAX(PDMIA_DT)</f>
        <v>0</v>
      </c>
      <c r="G74" s="35">
        <f t="shared" ca="1" si="22"/>
        <v>0</v>
      </c>
      <c r="H74" s="35" t="e">
        <f ca="1">AVERAGE(PDMIA_DT)</f>
        <v>#DIV/0!</v>
      </c>
    </row>
    <row r="75" spans="2:8" x14ac:dyDescent="0.25">
      <c r="B75" s="6">
        <v>63</v>
      </c>
      <c r="C75" s="75"/>
      <c r="D75" s="29" t="s">
        <v>64</v>
      </c>
      <c r="E75" s="31">
        <f ca="1">MIN(PDMIB)</f>
        <v>0</v>
      </c>
      <c r="F75" s="31">
        <f ca="1">+MAX(PDMIB)</f>
        <v>0</v>
      </c>
      <c r="G75" s="31">
        <f t="shared" ca="1" si="22"/>
        <v>0</v>
      </c>
      <c r="H75" s="31" t="e">
        <f ca="1">AVERAGE(PDMIB)</f>
        <v>#DIV/0!</v>
      </c>
    </row>
    <row r="76" spans="2:8" x14ac:dyDescent="0.25">
      <c r="B76" s="6">
        <v>64</v>
      </c>
      <c r="C76" s="75"/>
      <c r="D76" s="29" t="s">
        <v>65</v>
      </c>
      <c r="E76" s="35">
        <f ca="1">MIN(PDMIB_DT)</f>
        <v>0</v>
      </c>
      <c r="F76" s="35">
        <f ca="1">+MAX(PDMIB_DT)</f>
        <v>0</v>
      </c>
      <c r="G76" s="35">
        <f t="shared" ref="G76:G82" ca="1" si="23">F76-E76</f>
        <v>0</v>
      </c>
      <c r="H76" s="35" t="e">
        <f ca="1">AVERAGE(PDMIB_DT)</f>
        <v>#DIV/0!</v>
      </c>
    </row>
    <row r="77" spans="2:8" x14ac:dyDescent="0.25">
      <c r="B77" s="6">
        <v>65</v>
      </c>
      <c r="C77" s="75"/>
      <c r="D77" s="29" t="s">
        <v>66</v>
      </c>
      <c r="E77" s="31">
        <f ca="1">MIN(PDMIC)</f>
        <v>0</v>
      </c>
      <c r="F77" s="31">
        <f ca="1">+MAX(PDMIC)</f>
        <v>0</v>
      </c>
      <c r="G77" s="31">
        <f t="shared" ca="1" si="23"/>
        <v>0</v>
      </c>
      <c r="H77" s="31" t="e">
        <f ca="1">AVERAGE(PDMIC)</f>
        <v>#DIV/0!</v>
      </c>
    </row>
    <row r="78" spans="2:8" x14ac:dyDescent="0.25">
      <c r="B78" s="6">
        <v>66</v>
      </c>
      <c r="C78" s="75"/>
      <c r="D78" s="29" t="s">
        <v>67</v>
      </c>
      <c r="E78" s="35">
        <f ca="1">MIN(PDMIC_DT)</f>
        <v>0</v>
      </c>
      <c r="F78" s="35">
        <f ca="1">+MAX(PDMIC_DT)</f>
        <v>0</v>
      </c>
      <c r="G78" s="35">
        <f t="shared" ca="1" si="23"/>
        <v>0</v>
      </c>
      <c r="H78" s="35" t="e">
        <f ca="1">AVERAGE(PDMIC_DT)</f>
        <v>#DIV/0!</v>
      </c>
    </row>
    <row r="79" spans="2:8" x14ac:dyDescent="0.25">
      <c r="B79" s="6">
        <v>67</v>
      </c>
      <c r="C79" s="75"/>
      <c r="D79" s="29" t="s">
        <v>68</v>
      </c>
      <c r="E79" s="31">
        <f ca="1">MIN(PDMIAVG)</f>
        <v>0</v>
      </c>
      <c r="F79" s="31">
        <f ca="1">+MAX(PDMIAVG)</f>
        <v>0</v>
      </c>
      <c r="G79" s="31">
        <f t="shared" ca="1" si="23"/>
        <v>0</v>
      </c>
      <c r="H79" s="31" t="e">
        <f ca="1">AVERAGE(PDMIAVG)</f>
        <v>#DIV/0!</v>
      </c>
    </row>
    <row r="80" spans="2:8" x14ac:dyDescent="0.25">
      <c r="B80" s="6">
        <v>68</v>
      </c>
      <c r="C80" s="76"/>
      <c r="D80" s="29" t="s">
        <v>69</v>
      </c>
      <c r="E80" s="35">
        <f ca="1">MIN(PDMIAVG_DT)</f>
        <v>0</v>
      </c>
      <c r="F80" s="35">
        <f ca="1">+MAX(PDMIAVG_DT)</f>
        <v>0</v>
      </c>
      <c r="G80" s="35">
        <f t="shared" ca="1" si="23"/>
        <v>0</v>
      </c>
      <c r="H80" s="35" t="e">
        <f ca="1">AVERAGE(PDMIAVG_DT)</f>
        <v>#DIV/0!</v>
      </c>
    </row>
    <row r="81" spans="2:8" s="15" customFormat="1" x14ac:dyDescent="0.25">
      <c r="B81" s="6">
        <v>69</v>
      </c>
      <c r="C81" s="30" t="s">
        <v>14</v>
      </c>
      <c r="D81" s="30" t="s">
        <v>70</v>
      </c>
      <c r="E81" s="31">
        <f ca="1">MIN(DMP)</f>
        <v>0</v>
      </c>
      <c r="F81" s="31">
        <f ca="1">+MAX(DMP)</f>
        <v>0</v>
      </c>
      <c r="G81" s="31">
        <f t="shared" ca="1" si="23"/>
        <v>0</v>
      </c>
      <c r="H81" s="31" t="e">
        <f ca="1">AVERAGE(DMP)</f>
        <v>#DIV/0!</v>
      </c>
    </row>
    <row r="82" spans="2:8" x14ac:dyDescent="0.25">
      <c r="B82" s="6">
        <v>70</v>
      </c>
      <c r="C82" s="49" t="s">
        <v>107</v>
      </c>
      <c r="D82" s="29" t="s">
        <v>71</v>
      </c>
      <c r="E82" s="31">
        <f ca="1">MIN(PDMP)</f>
        <v>0</v>
      </c>
      <c r="F82" s="31">
        <f ca="1">+MAX(PDMP)</f>
        <v>0</v>
      </c>
      <c r="G82" s="31">
        <f t="shared" ca="1" si="23"/>
        <v>0</v>
      </c>
      <c r="H82" s="31" t="e">
        <f ca="1">AVERAGE(PDMP)</f>
        <v>#DIV/0!</v>
      </c>
    </row>
    <row r="83" spans="2:8" s="15" customFormat="1" x14ac:dyDescent="0.25">
      <c r="B83" s="6">
        <v>71</v>
      </c>
      <c r="C83" s="30" t="s">
        <v>15</v>
      </c>
      <c r="D83" s="30" t="s">
        <v>72</v>
      </c>
      <c r="E83" s="31">
        <f ca="1">MIN(DMQ)</f>
        <v>0</v>
      </c>
      <c r="F83" s="31">
        <f ca="1">+MAX(DMQ)</f>
        <v>0</v>
      </c>
      <c r="G83" s="31">
        <f t="shared" ref="G83:G85" ca="1" si="24">F83-E83</f>
        <v>0</v>
      </c>
      <c r="H83" s="31" t="e">
        <f ca="1">AVERAGE(DMQ)</f>
        <v>#DIV/0!</v>
      </c>
    </row>
    <row r="84" spans="2:8" ht="30" x14ac:dyDescent="0.25">
      <c r="B84" s="6">
        <v>72</v>
      </c>
      <c r="C84" s="49" t="s">
        <v>109</v>
      </c>
      <c r="D84" s="29" t="s">
        <v>73</v>
      </c>
      <c r="E84" s="31">
        <f ca="1">MIN(PDMQ)</f>
        <v>0</v>
      </c>
      <c r="F84" s="31">
        <f ca="1">+MAX(PDMQ)</f>
        <v>0</v>
      </c>
      <c r="G84" s="31">
        <f t="shared" ca="1" si="24"/>
        <v>0</v>
      </c>
      <c r="H84" s="31" t="e">
        <f ca="1">AVERAGE(PDMQ)</f>
        <v>#DIV/0!</v>
      </c>
    </row>
    <row r="85" spans="2:8" s="15" customFormat="1" x14ac:dyDescent="0.25">
      <c r="B85" s="6">
        <v>73</v>
      </c>
      <c r="C85" s="30" t="s">
        <v>16</v>
      </c>
      <c r="D85" s="30" t="s">
        <v>74</v>
      </c>
      <c r="E85" s="31">
        <f ca="1">MIN(DMS)</f>
        <v>0</v>
      </c>
      <c r="F85" s="31">
        <f ca="1">MAX(DMS)</f>
        <v>0</v>
      </c>
      <c r="G85" s="31">
        <f t="shared" ca="1" si="24"/>
        <v>0</v>
      </c>
      <c r="H85" s="31" t="e">
        <f ca="1">AVERAGE(DMS)</f>
        <v>#DIV/0!</v>
      </c>
    </row>
    <row r="86" spans="2:8" ht="30" x14ac:dyDescent="0.25">
      <c r="B86" s="6">
        <v>74</v>
      </c>
      <c r="C86" s="30" t="s">
        <v>108</v>
      </c>
      <c r="D86" s="29" t="s">
        <v>75</v>
      </c>
      <c r="E86" s="31">
        <f ca="1">MIN(PDMS)</f>
        <v>0</v>
      </c>
      <c r="F86" s="31">
        <f ca="1">MAX(PDMS)</f>
        <v>0</v>
      </c>
      <c r="G86" s="31">
        <f t="shared" ref="G86" ca="1" si="25">F86-E86</f>
        <v>0</v>
      </c>
      <c r="H86" s="31" t="e">
        <f ca="1">AVERAGE(PDMS)</f>
        <v>#DIV/0!</v>
      </c>
    </row>
  </sheetData>
  <sheetProtection algorithmName="SHA-512" hashValue="1YoUGoR0LZZ7gdw9m8NYGYdMXRarMqsklNf6H138Y3sz62IZ7tW3MNOvcV/ECWQhL8Pb6r/Y6tPbQ33i8fjlhQ==" saltValue="TL8DbMPjgB9wcpUEqIuqew==" spinCount="100000" sheet="1" objects="1" scenarios="1"/>
  <mergeCells count="17">
    <mergeCell ref="C31:C33"/>
    <mergeCell ref="C13:C14"/>
    <mergeCell ref="C15:C18"/>
    <mergeCell ref="C19:C22"/>
    <mergeCell ref="C23:C26"/>
    <mergeCell ref="C27:C30"/>
    <mergeCell ref="C34:C36"/>
    <mergeCell ref="C37:C39"/>
    <mergeCell ref="C40:C42"/>
    <mergeCell ref="C43:C45"/>
    <mergeCell ref="C46:C48"/>
    <mergeCell ref="C49:C51"/>
    <mergeCell ref="C52:C54"/>
    <mergeCell ref="C55:C57"/>
    <mergeCell ref="C58:C60"/>
    <mergeCell ref="C73:C80"/>
    <mergeCell ref="C69:C72"/>
  </mergeCells>
  <hyperlinks>
    <hyperlink ref="B10" r:id="rId1" xr:uid="{FE4D8E64-A7DB-466D-8C24-041486C3FECC}"/>
    <hyperlink ref="B11" r:id="rId2" xr:uid="{2504CB92-DC0E-489A-AA62-719D5645F2F6}"/>
    <hyperlink ref="M5" r:id="rId3" xr:uid="{C9D79428-ACB2-4958-9658-81181FABEBE0}"/>
    <hyperlink ref="M6" r:id="rId4" xr:uid="{F5763BF4-3018-479C-A366-7688C588FEDE}"/>
  </hyperlinks>
  <pageMargins left="0.7" right="0.7" top="0.75" bottom="0.75" header="0.3" footer="0.3"/>
  <pageSetup paperSize="9" scale="32" orientation="portrait" verticalDpi="0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</vt:lpstr>
      <vt:lpstr>GRAFICOS</vt:lpstr>
      <vt:lpstr>BANCO DE CAPACITORES</vt:lpstr>
      <vt:lpstr>HISTOGRAMAS</vt:lpstr>
      <vt:lpstr>MAX_MIN</vt:lpstr>
      <vt:lpstr>datos!fichero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Ramiro</dc:creator>
  <cp:lastModifiedBy>Ramiro Bracco</cp:lastModifiedBy>
  <cp:lastPrinted>2019-08-10T22:44:44Z</cp:lastPrinted>
  <dcterms:created xsi:type="dcterms:W3CDTF">2019-07-03T13:29:11Z</dcterms:created>
  <dcterms:modified xsi:type="dcterms:W3CDTF">2022-11-25T15:12:48Z</dcterms:modified>
</cp:coreProperties>
</file>